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Downloads\"/>
    </mc:Choice>
  </mc:AlternateContent>
  <xr:revisionPtr revIDLastSave="0" documentId="13_ncr:1_{1E086579-4BA2-489C-A693-BC1E04A3FC58}" xr6:coauthVersionLast="47" xr6:coauthVersionMax="47" xr10:uidLastSave="{00000000-0000-0000-0000-000000000000}"/>
  <bookViews>
    <workbookView xWindow="-110" yWindow="-110" windowWidth="23260" windowHeight="15580" activeTab="3" xr2:uid="{7F72D468-1DAC-43A4-9A2F-B6A89438FBAE}"/>
  </bookViews>
  <sheets>
    <sheet name="Assumptions" sheetId="1" r:id="rId1"/>
    <sheet name="Proforma Summary" sheetId="6" r:id="rId2"/>
    <sheet name="Waterfall" sheetId="3" r:id="rId3"/>
    <sheet name="Returns" sheetId="10" r:id="rId4"/>
    <sheet name="305 PF" sheetId="2" r:id="rId5"/>
    <sheet name="75 PF" sheetId="7" r:id="rId6"/>
    <sheet name="507 PF" sheetId="8" r:id="rId7"/>
    <sheet name="901 PF" sheetId="9" r:id="rId8"/>
  </sheets>
  <definedNames>
    <definedName name="solver_adj" localSheetId="0" hidden="1">Assumptions!$D$66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Assumptions!$E$171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0" l="1"/>
  <c r="G31" i="10"/>
  <c r="G32" i="10"/>
  <c r="G33" i="10"/>
  <c r="G30" i="10"/>
  <c r="Q9" i="10"/>
  <c r="F20" i="10" s="1"/>
  <c r="L9" i="10"/>
  <c r="E20" i="10" s="1"/>
  <c r="G9" i="10"/>
  <c r="D20" i="10" s="1"/>
  <c r="B9" i="10"/>
  <c r="C20" i="10" s="1"/>
  <c r="D47" i="3"/>
  <c r="AO8" i="6"/>
  <c r="AR10" i="6"/>
  <c r="AB8" i="6"/>
  <c r="AB24" i="6"/>
  <c r="AO24" i="6" s="1"/>
  <c r="AE10" i="6"/>
  <c r="O29" i="6"/>
  <c r="AB29" i="6" s="1"/>
  <c r="AO29" i="6" s="1"/>
  <c r="O27" i="6"/>
  <c r="AB27" i="6" s="1"/>
  <c r="AO27" i="6" s="1"/>
  <c r="O24" i="6"/>
  <c r="O19" i="6"/>
  <c r="AB19" i="6" s="1"/>
  <c r="AO19" i="6" s="1"/>
  <c r="O11" i="6"/>
  <c r="AB11" i="6" s="1"/>
  <c r="AO11" i="6" s="1"/>
  <c r="R10" i="6"/>
  <c r="S10" i="6" s="1"/>
  <c r="T10" i="6" s="1"/>
  <c r="U10" i="6" s="1"/>
  <c r="V10" i="6" s="1"/>
  <c r="W10" i="6" s="1"/>
  <c r="X10" i="6" s="1"/>
  <c r="Y10" i="6" s="1"/>
  <c r="Z10" i="6" s="1"/>
  <c r="O8" i="6"/>
  <c r="B8" i="6"/>
  <c r="AS10" i="6" l="1"/>
  <c r="AF10" i="6"/>
  <c r="AT10" i="6" l="1"/>
  <c r="AG10" i="6"/>
  <c r="AU10" i="6" l="1"/>
  <c r="AH10" i="6"/>
  <c r="AV10" i="6" l="1"/>
  <c r="AI10" i="6"/>
  <c r="AW10" i="6" l="1"/>
  <c r="AJ10" i="6"/>
  <c r="AX10" i="6" l="1"/>
  <c r="AK10" i="6"/>
  <c r="AY10" i="6" l="1"/>
  <c r="AL10" i="6"/>
  <c r="AZ10" i="6" l="1"/>
  <c r="AM10" i="6"/>
  <c r="AV56" i="3" l="1"/>
  <c r="AV63" i="3" s="1"/>
  <c r="AV55" i="3"/>
  <c r="AV62" i="3" s="1"/>
  <c r="AV54" i="3"/>
  <c r="AV61" i="3" s="1"/>
  <c r="AV53" i="3"/>
  <c r="AV60" i="3" s="1"/>
  <c r="AV52" i="3"/>
  <c r="AV59" i="3" s="1"/>
  <c r="AX36" i="3"/>
  <c r="AV58" i="3"/>
  <c r="AV51" i="3"/>
  <c r="BA9" i="3"/>
  <c r="BB9" i="3" s="1"/>
  <c r="BC9" i="3" s="1"/>
  <c r="BD9" i="3" s="1"/>
  <c r="BE9" i="3" s="1"/>
  <c r="BF9" i="3" s="1"/>
  <c r="BG9" i="3" s="1"/>
  <c r="BH9" i="3" s="1"/>
  <c r="BI9" i="3" s="1"/>
  <c r="AG63" i="3"/>
  <c r="AG56" i="3"/>
  <c r="AG55" i="3"/>
  <c r="AG62" i="3" s="1"/>
  <c r="AG54" i="3"/>
  <c r="AG61" i="3" s="1"/>
  <c r="AG53" i="3"/>
  <c r="AG60" i="3" s="1"/>
  <c r="AG52" i="3"/>
  <c r="AG59" i="3" s="1"/>
  <c r="AI36" i="3"/>
  <c r="AL9" i="3"/>
  <c r="AM9" i="3" s="1"/>
  <c r="AN9" i="3" s="1"/>
  <c r="AO9" i="3" s="1"/>
  <c r="AP9" i="3" s="1"/>
  <c r="AQ9" i="3" s="1"/>
  <c r="AR9" i="3" s="1"/>
  <c r="AS9" i="3" s="1"/>
  <c r="AT9" i="3" s="1"/>
  <c r="R56" i="3"/>
  <c r="R63" i="3" s="1"/>
  <c r="R55" i="3"/>
  <c r="R62" i="3" s="1"/>
  <c r="R54" i="3"/>
  <c r="R61" i="3" s="1"/>
  <c r="R53" i="3"/>
  <c r="R60" i="3" s="1"/>
  <c r="R52" i="3"/>
  <c r="R59" i="3" s="1"/>
  <c r="T36" i="3"/>
  <c r="W9" i="3"/>
  <c r="X9" i="3" s="1"/>
  <c r="Y9" i="3" s="1"/>
  <c r="Z9" i="3" s="1"/>
  <c r="AA9" i="3" s="1"/>
  <c r="AB9" i="3" s="1"/>
  <c r="AC9" i="3" s="1"/>
  <c r="AD9" i="3" s="1"/>
  <c r="AE9" i="3" s="1"/>
  <c r="C12" i="9"/>
  <c r="AO13" i="6" s="1"/>
  <c r="C13" i="9"/>
  <c r="AO14" i="6" s="1"/>
  <c r="C14" i="9"/>
  <c r="AO15" i="6" s="1"/>
  <c r="C15" i="9"/>
  <c r="AO16" i="6" s="1"/>
  <c r="C16" i="9"/>
  <c r="AO17" i="6" s="1"/>
  <c r="C17" i="9"/>
  <c r="AO18" i="6" s="1"/>
  <c r="C11" i="9"/>
  <c r="AO12" i="6" s="1"/>
  <c r="C44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6" i="9"/>
  <c r="C25" i="9"/>
  <c r="C23" i="9"/>
  <c r="C22" i="9"/>
  <c r="C21" i="9"/>
  <c r="D8" i="9"/>
  <c r="E7" i="9"/>
  <c r="E8" i="9" s="1"/>
  <c r="C12" i="8"/>
  <c r="AB13" i="6" s="1"/>
  <c r="C13" i="8"/>
  <c r="AB14" i="6" s="1"/>
  <c r="C14" i="8"/>
  <c r="AB15" i="6" s="1"/>
  <c r="C15" i="8"/>
  <c r="AB16" i="6" s="1"/>
  <c r="C16" i="8"/>
  <c r="AB17" i="6" s="1"/>
  <c r="C17" i="8"/>
  <c r="AB18" i="6" s="1"/>
  <c r="C11" i="8"/>
  <c r="AB12" i="6" s="1"/>
  <c r="F7" i="9" l="1"/>
  <c r="G7" i="9" s="1"/>
  <c r="G8" i="9" s="1"/>
  <c r="H7" i="9"/>
  <c r="F8" i="9" l="1"/>
  <c r="H8" i="9"/>
  <c r="I7" i="9"/>
  <c r="J7" i="9" l="1"/>
  <c r="I8" i="9"/>
  <c r="K7" i="9" l="1"/>
  <c r="J8" i="9"/>
  <c r="K8" i="9" l="1"/>
  <c r="L7" i="9"/>
  <c r="M7" i="9" l="1"/>
  <c r="L8" i="9"/>
  <c r="M8" i="9" l="1"/>
  <c r="N7" i="9"/>
  <c r="O7" i="9" l="1"/>
  <c r="N8" i="9"/>
  <c r="O8" i="9" l="1"/>
  <c r="P7" i="9"/>
  <c r="P8" i="9" l="1"/>
  <c r="Q7" i="9"/>
  <c r="R7" i="9" l="1"/>
  <c r="Q8" i="9"/>
  <c r="S7" i="9" l="1"/>
  <c r="R8" i="9"/>
  <c r="T7" i="9" l="1"/>
  <c r="S8" i="9"/>
  <c r="T8" i="9" l="1"/>
  <c r="U7" i="9"/>
  <c r="U8" i="9" l="1"/>
  <c r="V7" i="9"/>
  <c r="W7" i="9" l="1"/>
  <c r="V8" i="9"/>
  <c r="W8" i="9" l="1"/>
  <c r="X7" i="9"/>
  <c r="Y7" i="9" l="1"/>
  <c r="X8" i="9"/>
  <c r="Y8" i="9" l="1"/>
  <c r="Z7" i="9"/>
  <c r="Z8" i="9" l="1"/>
  <c r="AA7" i="9"/>
  <c r="AB7" i="9" l="1"/>
  <c r="AA8" i="9"/>
  <c r="AB8" i="9" l="1"/>
  <c r="AC7" i="9"/>
  <c r="AC8" i="9" l="1"/>
  <c r="AD7" i="9"/>
  <c r="AD8" i="9" l="1"/>
  <c r="AE7" i="9"/>
  <c r="AE8" i="9" l="1"/>
  <c r="AF7" i="9"/>
  <c r="AG7" i="9" l="1"/>
  <c r="AF8" i="9"/>
  <c r="AG8" i="9" l="1"/>
  <c r="AH7" i="9"/>
  <c r="AI7" i="9" l="1"/>
  <c r="AH8" i="9"/>
  <c r="AI8" i="9" l="1"/>
  <c r="AJ7" i="9"/>
  <c r="AJ8" i="9" l="1"/>
  <c r="AK7" i="9"/>
  <c r="AL7" i="9" l="1"/>
  <c r="AK8" i="9"/>
  <c r="AL8" i="9" l="1"/>
  <c r="AM7" i="9"/>
  <c r="AN7" i="9" l="1"/>
  <c r="AM8" i="9"/>
  <c r="AO7" i="9" l="1"/>
  <c r="AN8" i="9"/>
  <c r="AO8" i="9" l="1"/>
  <c r="AP7" i="9"/>
  <c r="AQ7" i="9" l="1"/>
  <c r="AP8" i="9"/>
  <c r="AQ8" i="9" l="1"/>
  <c r="AR7" i="9"/>
  <c r="AS7" i="9" l="1"/>
  <c r="AR8" i="9"/>
  <c r="AS8" i="9" l="1"/>
  <c r="AT7" i="9"/>
  <c r="AT8" i="9" l="1"/>
  <c r="AU7" i="9"/>
  <c r="AV7" i="9" l="1"/>
  <c r="AU8" i="9"/>
  <c r="AW7" i="9" l="1"/>
  <c r="AV8" i="9"/>
  <c r="AW8" i="9" l="1"/>
  <c r="AX7" i="9"/>
  <c r="AX8" i="9" l="1"/>
  <c r="AY7" i="9"/>
  <c r="AY8" i="9" l="1"/>
  <c r="AZ7" i="9"/>
  <c r="BA7" i="9" l="1"/>
  <c r="AZ8" i="9"/>
  <c r="BA8" i="9" l="1"/>
  <c r="BB7" i="9"/>
  <c r="BC7" i="9" l="1"/>
  <c r="BB8" i="9"/>
  <c r="BD7" i="9" l="1"/>
  <c r="BC8" i="9"/>
  <c r="BD8" i="9" l="1"/>
  <c r="BE7" i="9"/>
  <c r="BF7" i="9" l="1"/>
  <c r="BE8" i="9"/>
  <c r="BF8" i="9" l="1"/>
  <c r="BG7" i="9"/>
  <c r="BG8" i="9" l="1"/>
  <c r="BH7" i="9"/>
  <c r="BI7" i="9" l="1"/>
  <c r="BH8" i="9"/>
  <c r="BI8" i="9" l="1"/>
  <c r="BJ7" i="9"/>
  <c r="BK7" i="9" l="1"/>
  <c r="BJ8" i="9"/>
  <c r="BK8" i="9" l="1"/>
  <c r="BL7" i="9"/>
  <c r="BM7" i="9" l="1"/>
  <c r="BL8" i="9"/>
  <c r="BN7" i="9" l="1"/>
  <c r="BM8" i="9"/>
  <c r="BN8" i="9" l="1"/>
  <c r="BO7" i="9"/>
  <c r="BP7" i="9" l="1"/>
  <c r="BO8" i="9"/>
  <c r="BP8" i="9" l="1"/>
  <c r="BQ7" i="9"/>
  <c r="BR7" i="9" l="1"/>
  <c r="BQ8" i="9"/>
  <c r="BR8" i="9" l="1"/>
  <c r="BS7" i="9"/>
  <c r="BS8" i="9" l="1"/>
  <c r="BT7" i="9"/>
  <c r="BU7" i="9" l="1"/>
  <c r="BT8" i="9"/>
  <c r="BU8" i="9" l="1"/>
  <c r="BV7" i="9"/>
  <c r="BW7" i="9" l="1"/>
  <c r="BV8" i="9"/>
  <c r="BX7" i="9" l="1"/>
  <c r="BW8" i="9"/>
  <c r="BX8" i="9" l="1"/>
  <c r="BY7" i="9"/>
  <c r="BZ7" i="9" l="1"/>
  <c r="BY8" i="9"/>
  <c r="BZ8" i="9" l="1"/>
  <c r="CA7" i="9"/>
  <c r="CA8" i="9" l="1"/>
  <c r="CB7" i="9"/>
  <c r="CB8" i="9" l="1"/>
  <c r="CC7" i="9"/>
  <c r="CC8" i="9" l="1"/>
  <c r="CD7" i="9"/>
  <c r="CE7" i="9" l="1"/>
  <c r="CD8" i="9"/>
  <c r="CE8" i="9" l="1"/>
  <c r="CF7" i="9"/>
  <c r="CG7" i="9" l="1"/>
  <c r="CF8" i="9"/>
  <c r="CG8" i="9" l="1"/>
  <c r="CH7" i="9"/>
  <c r="CH8" i="9" l="1"/>
  <c r="CI7" i="9"/>
  <c r="CJ7" i="9" l="1"/>
  <c r="CI8" i="9"/>
  <c r="CJ8" i="9" l="1"/>
  <c r="CK7" i="9"/>
  <c r="CL7" i="9" l="1"/>
  <c r="CK8" i="9"/>
  <c r="CM7" i="9" l="1"/>
  <c r="CL8" i="9"/>
  <c r="CM8" i="9" l="1"/>
  <c r="CN7" i="9"/>
  <c r="CO7" i="9" l="1"/>
  <c r="CN8" i="9"/>
  <c r="CO8" i="9" l="1"/>
  <c r="CP7" i="9"/>
  <c r="CQ7" i="9" l="1"/>
  <c r="CP8" i="9"/>
  <c r="CQ8" i="9" l="1"/>
  <c r="CR7" i="9"/>
  <c r="CR8" i="9" l="1"/>
  <c r="CS7" i="9"/>
  <c r="CT7" i="9" l="1"/>
  <c r="CS8" i="9"/>
  <c r="CU7" i="9" l="1"/>
  <c r="CT8" i="9"/>
  <c r="CV7" i="9" l="1"/>
  <c r="CU8" i="9"/>
  <c r="CW7" i="9" l="1"/>
  <c r="CV8" i="9"/>
  <c r="CW8" i="9" l="1"/>
  <c r="CX7" i="9"/>
  <c r="CY7" i="9" l="1"/>
  <c r="CX8" i="9"/>
  <c r="CY8" i="9" l="1"/>
  <c r="CZ7" i="9"/>
  <c r="DA7" i="9" l="1"/>
  <c r="CZ8" i="9"/>
  <c r="DB7" i="9" l="1"/>
  <c r="DA8" i="9"/>
  <c r="DB8" i="9" l="1"/>
  <c r="DC7" i="9"/>
  <c r="DD7" i="9" l="1"/>
  <c r="DC8" i="9"/>
  <c r="DE7" i="9" l="1"/>
  <c r="DD8" i="9"/>
  <c r="DE8" i="9" l="1"/>
  <c r="DF7" i="9"/>
  <c r="DF8" i="9" l="1"/>
  <c r="DG7" i="9"/>
  <c r="DG8" i="9" l="1"/>
  <c r="DH7" i="9"/>
  <c r="DI7" i="9" l="1"/>
  <c r="DH8" i="9"/>
  <c r="DI8" i="9" l="1"/>
  <c r="DJ7" i="9"/>
  <c r="DK7" i="9" l="1"/>
  <c r="DJ8" i="9"/>
  <c r="DK8" i="9" l="1"/>
  <c r="DL7" i="9"/>
  <c r="DL8" i="9" l="1"/>
  <c r="DM7" i="9"/>
  <c r="DN7" i="9" l="1"/>
  <c r="DM8" i="9"/>
  <c r="DO7" i="9" l="1"/>
  <c r="DN8" i="9"/>
  <c r="DP7" i="9" l="1"/>
  <c r="DO8" i="9"/>
  <c r="DP8" i="9" l="1"/>
  <c r="DQ7" i="9"/>
  <c r="DQ8" i="9" l="1"/>
  <c r="DR7" i="9"/>
  <c r="DS7" i="9" l="1"/>
  <c r="DR8" i="9"/>
  <c r="DS8" i="9" l="1"/>
  <c r="DT7" i="9"/>
  <c r="DU7" i="9" l="1"/>
  <c r="DT8" i="9"/>
  <c r="DV7" i="9" l="1"/>
  <c r="DU8" i="9"/>
  <c r="DV8" i="9" l="1"/>
  <c r="DW7" i="9"/>
  <c r="DX7" i="9" l="1"/>
  <c r="DW8" i="9"/>
  <c r="DX8" i="9" l="1"/>
  <c r="DY7" i="9"/>
  <c r="DY8" i="9" l="1"/>
  <c r="DZ7" i="9"/>
  <c r="DZ8" i="9" l="1"/>
  <c r="EA7" i="9"/>
  <c r="EA8" i="9" l="1"/>
  <c r="EB7" i="9"/>
  <c r="EC7" i="9" l="1"/>
  <c r="EB8" i="9"/>
  <c r="EC8" i="9" l="1"/>
  <c r="ED7" i="9"/>
  <c r="EE7" i="9" l="1"/>
  <c r="EE55" i="9" s="1"/>
  <c r="ED8" i="9"/>
  <c r="EE8" i="9" l="1"/>
  <c r="C44" i="8" l="1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6" i="8"/>
  <c r="C25" i="8"/>
  <c r="C23" i="8"/>
  <c r="C22" i="8"/>
  <c r="C21" i="8"/>
  <c r="D8" i="8"/>
  <c r="E7" i="8"/>
  <c r="E8" i="8" s="1"/>
  <c r="C42" i="7"/>
  <c r="O44" i="6" s="1"/>
  <c r="AB44" i="6" s="1"/>
  <c r="AO44" i="6" s="1"/>
  <c r="C40" i="7"/>
  <c r="O42" i="6" s="1"/>
  <c r="AB42" i="6" s="1"/>
  <c r="AO42" i="6" s="1"/>
  <c r="C29" i="7"/>
  <c r="O31" i="6" s="1"/>
  <c r="AB31" i="6" s="1"/>
  <c r="AO31" i="6" s="1"/>
  <c r="C30" i="7"/>
  <c r="O32" i="6" s="1"/>
  <c r="AB32" i="6" s="1"/>
  <c r="AO32" i="6" s="1"/>
  <c r="C31" i="7"/>
  <c r="O33" i="6" s="1"/>
  <c r="AB33" i="6" s="1"/>
  <c r="AO33" i="6" s="1"/>
  <c r="C32" i="7"/>
  <c r="O34" i="6" s="1"/>
  <c r="AB34" i="6" s="1"/>
  <c r="AO34" i="6" s="1"/>
  <c r="C33" i="7"/>
  <c r="O35" i="6" s="1"/>
  <c r="AB35" i="6" s="1"/>
  <c r="AO35" i="6" s="1"/>
  <c r="C34" i="7"/>
  <c r="O36" i="6" s="1"/>
  <c r="AB36" i="6" s="1"/>
  <c r="AO36" i="6" s="1"/>
  <c r="C35" i="7"/>
  <c r="O37" i="6" s="1"/>
  <c r="AB37" i="6" s="1"/>
  <c r="AO37" i="6" s="1"/>
  <c r="C36" i="7"/>
  <c r="O38" i="6" s="1"/>
  <c r="AB38" i="6" s="1"/>
  <c r="AO38" i="6" s="1"/>
  <c r="C37" i="7"/>
  <c r="O39" i="6" s="1"/>
  <c r="AB39" i="6" s="1"/>
  <c r="AO39" i="6" s="1"/>
  <c r="C38" i="7"/>
  <c r="O40" i="6" s="1"/>
  <c r="AB40" i="6" s="1"/>
  <c r="AO40" i="6" s="1"/>
  <c r="C39" i="7"/>
  <c r="O41" i="6" s="1"/>
  <c r="AB41" i="6" s="1"/>
  <c r="AO41" i="6" s="1"/>
  <c r="C28" i="7"/>
  <c r="O30" i="6" s="1"/>
  <c r="AB30" i="6" s="1"/>
  <c r="AO30" i="6" s="1"/>
  <c r="C24" i="7"/>
  <c r="O26" i="6" s="1"/>
  <c r="AB26" i="6" s="1"/>
  <c r="AO26" i="6" s="1"/>
  <c r="C23" i="7"/>
  <c r="O25" i="6" s="1"/>
  <c r="AB25" i="6" s="1"/>
  <c r="AO25" i="6" s="1"/>
  <c r="C21" i="7"/>
  <c r="O23" i="6" s="1"/>
  <c r="AB23" i="6" s="1"/>
  <c r="AO23" i="6" s="1"/>
  <c r="C20" i="7"/>
  <c r="O22" i="6" s="1"/>
  <c r="AB22" i="6" s="1"/>
  <c r="AO22" i="6" s="1"/>
  <c r="C19" i="7"/>
  <c r="O21" i="6" s="1"/>
  <c r="AB21" i="6" s="1"/>
  <c r="AO21" i="6" s="1"/>
  <c r="C12" i="7"/>
  <c r="O13" i="6" s="1"/>
  <c r="C13" i="7"/>
  <c r="O14" i="6" s="1"/>
  <c r="C14" i="7"/>
  <c r="O15" i="6" s="1"/>
  <c r="C15" i="7"/>
  <c r="O16" i="6" s="1"/>
  <c r="C11" i="7"/>
  <c r="O12" i="6" s="1"/>
  <c r="F7" i="8" l="1"/>
  <c r="G7" i="8" l="1"/>
  <c r="F8" i="8"/>
  <c r="H7" i="8" l="1"/>
  <c r="G8" i="8"/>
  <c r="I7" i="8" l="1"/>
  <c r="H8" i="8"/>
  <c r="J7" i="8" l="1"/>
  <c r="I8" i="8"/>
  <c r="K7" i="8" l="1"/>
  <c r="J8" i="8"/>
  <c r="K8" i="8" l="1"/>
  <c r="L7" i="8"/>
  <c r="M7" i="8" l="1"/>
  <c r="L8" i="8"/>
  <c r="M8" i="8" l="1"/>
  <c r="N7" i="8"/>
  <c r="N8" i="8" l="1"/>
  <c r="O7" i="8"/>
  <c r="O8" i="8" l="1"/>
  <c r="P7" i="8"/>
  <c r="Q7" i="8" l="1"/>
  <c r="P8" i="8"/>
  <c r="Q8" i="8" l="1"/>
  <c r="R7" i="8"/>
  <c r="R8" i="8" l="1"/>
  <c r="S7" i="8"/>
  <c r="T7" i="8" l="1"/>
  <c r="S8" i="8"/>
  <c r="U7" i="8" l="1"/>
  <c r="T8" i="8"/>
  <c r="U8" i="8" l="1"/>
  <c r="V7" i="8"/>
  <c r="W7" i="8" l="1"/>
  <c r="V8" i="8"/>
  <c r="W8" i="8" l="1"/>
  <c r="X7" i="8"/>
  <c r="X8" i="8" l="1"/>
  <c r="Y7" i="8"/>
  <c r="Y8" i="8" l="1"/>
  <c r="Z7" i="8"/>
  <c r="Z8" i="8" l="1"/>
  <c r="AA7" i="8"/>
  <c r="AB7" i="8" l="1"/>
  <c r="AA8" i="8"/>
  <c r="AC7" i="8" l="1"/>
  <c r="AB8" i="8"/>
  <c r="AD7" i="8" l="1"/>
  <c r="AC8" i="8"/>
  <c r="AE7" i="8" l="1"/>
  <c r="AD8" i="8"/>
  <c r="AE8" i="8" l="1"/>
  <c r="AF7" i="8"/>
  <c r="AG7" i="8" l="1"/>
  <c r="AF8" i="8"/>
  <c r="AH7" i="8" l="1"/>
  <c r="AG8" i="8"/>
  <c r="AH8" i="8" l="1"/>
  <c r="AI7" i="8"/>
  <c r="AI8" i="8" l="1"/>
  <c r="AJ7" i="8"/>
  <c r="AJ8" i="8" l="1"/>
  <c r="AK7" i="8"/>
  <c r="AK8" i="8" l="1"/>
  <c r="AL7" i="8"/>
  <c r="AM7" i="8" l="1"/>
  <c r="AL8" i="8"/>
  <c r="AM8" i="8" l="1"/>
  <c r="AN7" i="8"/>
  <c r="AO7" i="8" l="1"/>
  <c r="AN8" i="8"/>
  <c r="AO8" i="8" l="1"/>
  <c r="AP7" i="8"/>
  <c r="AQ7" i="8" l="1"/>
  <c r="AP8" i="8"/>
  <c r="AR7" i="8" l="1"/>
  <c r="AQ8" i="8"/>
  <c r="AS7" i="8" l="1"/>
  <c r="AR8" i="8"/>
  <c r="AS8" i="8" l="1"/>
  <c r="AT7" i="8"/>
  <c r="AT8" i="8" l="1"/>
  <c r="AU7" i="8"/>
  <c r="AU8" i="8" l="1"/>
  <c r="AV7" i="8"/>
  <c r="AV8" i="8" l="1"/>
  <c r="AW7" i="8"/>
  <c r="AX7" i="8" l="1"/>
  <c r="AW8" i="8"/>
  <c r="AY7" i="8" l="1"/>
  <c r="AX8" i="8"/>
  <c r="AY8" i="8" l="1"/>
  <c r="AZ7" i="8"/>
  <c r="BA7" i="8" l="1"/>
  <c r="AZ8" i="8"/>
  <c r="BB7" i="8" l="1"/>
  <c r="BA8" i="8"/>
  <c r="BC7" i="8" l="1"/>
  <c r="BB8" i="8"/>
  <c r="BD7" i="8" l="1"/>
  <c r="BC8" i="8"/>
  <c r="BD8" i="8" l="1"/>
  <c r="BE7" i="8"/>
  <c r="BE8" i="8" l="1"/>
  <c r="BF7" i="8"/>
  <c r="BF8" i="8" l="1"/>
  <c r="BG7" i="8"/>
  <c r="BG8" i="8" l="1"/>
  <c r="BH7" i="8"/>
  <c r="BI7" i="8" l="1"/>
  <c r="BH8" i="8"/>
  <c r="BI8" i="8" l="1"/>
  <c r="BJ7" i="8"/>
  <c r="BK7" i="8" l="1"/>
  <c r="BJ8" i="8"/>
  <c r="BL7" i="8" l="1"/>
  <c r="BK8" i="8"/>
  <c r="BM7" i="8" l="1"/>
  <c r="BL8" i="8"/>
  <c r="BN7" i="8" l="1"/>
  <c r="BM8" i="8"/>
  <c r="BO7" i="8" l="1"/>
  <c r="BN8" i="8"/>
  <c r="BO8" i="8" l="1"/>
  <c r="BP7" i="8"/>
  <c r="BP8" i="8" l="1"/>
  <c r="BQ7" i="8"/>
  <c r="BQ8" i="8" l="1"/>
  <c r="BR7" i="8"/>
  <c r="BR8" i="8" l="1"/>
  <c r="BS7" i="8"/>
  <c r="BS8" i="8" l="1"/>
  <c r="BT7" i="8"/>
  <c r="BU7" i="8" l="1"/>
  <c r="BT8" i="8"/>
  <c r="BV7" i="8" l="1"/>
  <c r="BU8" i="8"/>
  <c r="BW7" i="8" l="1"/>
  <c r="BV8" i="8"/>
  <c r="BX7" i="8" l="1"/>
  <c r="BW8" i="8"/>
  <c r="BY7" i="8" l="1"/>
  <c r="BX8" i="8"/>
  <c r="BZ7" i="8" l="1"/>
  <c r="BY8" i="8"/>
  <c r="BZ8" i="8" l="1"/>
  <c r="CA7" i="8"/>
  <c r="CA8" i="8" l="1"/>
  <c r="CB7" i="8"/>
  <c r="CB8" i="8" l="1"/>
  <c r="CC7" i="8"/>
  <c r="CC8" i="8" l="1"/>
  <c r="CD7" i="8"/>
  <c r="CE7" i="8" l="1"/>
  <c r="CD8" i="8"/>
  <c r="CF7" i="8" l="1"/>
  <c r="CE8" i="8"/>
  <c r="CF8" i="8" l="1"/>
  <c r="CG7" i="8"/>
  <c r="CH7" i="8" l="1"/>
  <c r="CG8" i="8"/>
  <c r="CI7" i="8" l="1"/>
  <c r="CH8" i="8"/>
  <c r="CJ7" i="8" l="1"/>
  <c r="CI8" i="8"/>
  <c r="CK7" i="8" l="1"/>
  <c r="CJ8" i="8"/>
  <c r="CK8" i="8" l="1"/>
  <c r="CL7" i="8"/>
  <c r="CL8" i="8" l="1"/>
  <c r="CM7" i="8"/>
  <c r="CM8" i="8" l="1"/>
  <c r="CN7" i="8"/>
  <c r="CO7" i="8" l="1"/>
  <c r="CN8" i="8"/>
  <c r="CO8" i="8" l="1"/>
  <c r="CP7" i="8"/>
  <c r="CQ7" i="8" l="1"/>
  <c r="CP8" i="8"/>
  <c r="CR7" i="8" l="1"/>
  <c r="CQ8" i="8"/>
  <c r="CS7" i="8" l="1"/>
  <c r="CR8" i="8"/>
  <c r="CT7" i="8" l="1"/>
  <c r="CS8" i="8"/>
  <c r="CU7" i="8" l="1"/>
  <c r="CT8" i="8"/>
  <c r="CV7" i="8" l="1"/>
  <c r="CU8" i="8"/>
  <c r="CV8" i="8" l="1"/>
  <c r="CW7" i="8"/>
  <c r="CW8" i="8" l="1"/>
  <c r="CX7" i="8"/>
  <c r="CY7" i="8" l="1"/>
  <c r="CX8" i="8"/>
  <c r="CY8" i="8" l="1"/>
  <c r="CZ7" i="8"/>
  <c r="CZ8" i="8" l="1"/>
  <c r="DA7" i="8"/>
  <c r="DB7" i="8" l="1"/>
  <c r="DA8" i="8"/>
  <c r="DB8" i="8" l="1"/>
  <c r="DC7" i="8"/>
  <c r="DD7" i="8" l="1"/>
  <c r="DC8" i="8"/>
  <c r="DE7" i="8" l="1"/>
  <c r="DD8" i="8"/>
  <c r="DF7" i="8" l="1"/>
  <c r="DE8" i="8"/>
  <c r="DG7" i="8" l="1"/>
  <c r="DF8" i="8"/>
  <c r="DG8" i="8" l="1"/>
  <c r="DH7" i="8"/>
  <c r="DI7" i="8" l="1"/>
  <c r="DH8" i="8"/>
  <c r="DI8" i="8" l="1"/>
  <c r="DJ7" i="8"/>
  <c r="DJ8" i="8" l="1"/>
  <c r="DK7" i="8"/>
  <c r="DK8" i="8" l="1"/>
  <c r="DL7" i="8"/>
  <c r="DM7" i="8" l="1"/>
  <c r="DL8" i="8"/>
  <c r="DN7" i="8" l="1"/>
  <c r="DM8" i="8"/>
  <c r="DN8" i="8" l="1"/>
  <c r="DO7" i="8"/>
  <c r="DP7" i="8" l="1"/>
  <c r="DO8" i="8"/>
  <c r="DQ7" i="8" l="1"/>
  <c r="DP8" i="8"/>
  <c r="DQ8" i="8" l="1"/>
  <c r="DR7" i="8"/>
  <c r="DS7" i="8" l="1"/>
  <c r="DR8" i="8"/>
  <c r="DS8" i="8" l="1"/>
  <c r="DT7" i="8"/>
  <c r="DT8" i="8" l="1"/>
  <c r="DU7" i="8"/>
  <c r="DU8" i="8" l="1"/>
  <c r="DV7" i="8"/>
  <c r="DV8" i="8" l="1"/>
  <c r="DW7" i="8"/>
  <c r="DX7" i="8" l="1"/>
  <c r="DW8" i="8"/>
  <c r="DX8" i="8" l="1"/>
  <c r="DY7" i="8"/>
  <c r="DZ7" i="8" l="1"/>
  <c r="DY8" i="8"/>
  <c r="EA7" i="8" l="1"/>
  <c r="DZ8" i="8"/>
  <c r="EA8" i="8" l="1"/>
  <c r="EB7" i="8"/>
  <c r="EC7" i="8" l="1"/>
  <c r="EB8" i="8"/>
  <c r="ED7" i="8" l="1"/>
  <c r="EC8" i="8"/>
  <c r="ED8" i="8" l="1"/>
  <c r="EE7" i="8"/>
  <c r="EE55" i="8" s="1"/>
  <c r="EE8" i="8" l="1"/>
  <c r="D8" i="7" l="1"/>
  <c r="E7" i="7"/>
  <c r="AB67" i="1"/>
  <c r="AF79" i="1"/>
  <c r="AF72" i="1"/>
  <c r="AF67" i="1"/>
  <c r="AF65" i="1"/>
  <c r="AE26" i="1"/>
  <c r="AC18" i="1"/>
  <c r="AB18" i="1"/>
  <c r="AE17" i="1"/>
  <c r="AE16" i="1"/>
  <c r="AE15" i="1"/>
  <c r="AE14" i="1"/>
  <c r="AE13" i="1"/>
  <c r="AE12" i="1"/>
  <c r="AE11" i="1"/>
  <c r="AE18" i="1" s="1"/>
  <c r="AE20" i="1" l="1"/>
  <c r="AE21" i="1"/>
  <c r="AE22" i="1"/>
  <c r="E8" i="7"/>
  <c r="F7" i="7"/>
  <c r="F8" i="7" l="1"/>
  <c r="G7" i="7"/>
  <c r="H7" i="7" l="1"/>
  <c r="G8" i="7"/>
  <c r="H8" i="7" l="1"/>
  <c r="I7" i="7"/>
  <c r="J7" i="7" l="1"/>
  <c r="I8" i="7"/>
  <c r="K7" i="7" l="1"/>
  <c r="J8" i="7"/>
  <c r="K8" i="7" l="1"/>
  <c r="L7" i="7"/>
  <c r="M7" i="7" l="1"/>
  <c r="L8" i="7"/>
  <c r="N7" i="7" l="1"/>
  <c r="M8" i="7"/>
  <c r="N8" i="7" l="1"/>
  <c r="O7" i="7"/>
  <c r="O8" i="7" l="1"/>
  <c r="P7" i="7"/>
  <c r="P8" i="7" l="1"/>
  <c r="Q7" i="7"/>
  <c r="Q8" i="7" l="1"/>
  <c r="R7" i="7"/>
  <c r="R8" i="7" l="1"/>
  <c r="S7" i="7"/>
  <c r="T7" i="7" l="1"/>
  <c r="S8" i="7"/>
  <c r="U7" i="7" l="1"/>
  <c r="T8" i="7"/>
  <c r="U8" i="7" l="1"/>
  <c r="V7" i="7"/>
  <c r="W7" i="7" l="1"/>
  <c r="V8" i="7"/>
  <c r="W8" i="7" l="1"/>
  <c r="X7" i="7"/>
  <c r="Y7" i="7" l="1"/>
  <c r="X8" i="7"/>
  <c r="Z7" i="7" l="1"/>
  <c r="Y8" i="7"/>
  <c r="Z8" i="7" l="1"/>
  <c r="AA7" i="7"/>
  <c r="AA8" i="7" l="1"/>
  <c r="AB7" i="7"/>
  <c r="AB8" i="7" l="1"/>
  <c r="AC7" i="7"/>
  <c r="AD7" i="7" l="1"/>
  <c r="AC8" i="7"/>
  <c r="AD8" i="7" l="1"/>
  <c r="AE7" i="7"/>
  <c r="AE8" i="7" l="1"/>
  <c r="AF7" i="7"/>
  <c r="AG7" i="7" l="1"/>
  <c r="AF8" i="7"/>
  <c r="AH7" i="7" l="1"/>
  <c r="AG8" i="7"/>
  <c r="AI7" i="7" l="1"/>
  <c r="AH8" i="7"/>
  <c r="AI8" i="7" l="1"/>
  <c r="AJ7" i="7"/>
  <c r="AK7" i="7" l="1"/>
  <c r="AJ8" i="7"/>
  <c r="AL7" i="7" l="1"/>
  <c r="AK8" i="7"/>
  <c r="AL8" i="7" l="1"/>
  <c r="AM7" i="7"/>
  <c r="AN7" i="7" l="1"/>
  <c r="AM8" i="7"/>
  <c r="AN8" i="7" l="1"/>
  <c r="AO7" i="7"/>
  <c r="AO8" i="7" l="1"/>
  <c r="AP7" i="7"/>
  <c r="AQ7" i="7" l="1"/>
  <c r="AP8" i="7"/>
  <c r="AQ8" i="7" l="1"/>
  <c r="AR7" i="7"/>
  <c r="AR8" i="7" l="1"/>
  <c r="AS7" i="7"/>
  <c r="AT7" i="7" l="1"/>
  <c r="AS8" i="7"/>
  <c r="AU7" i="7" l="1"/>
  <c r="AT8" i="7"/>
  <c r="AV7" i="7" l="1"/>
  <c r="AU8" i="7"/>
  <c r="AV8" i="7" l="1"/>
  <c r="AW7" i="7"/>
  <c r="AX7" i="7" l="1"/>
  <c r="AW8" i="7"/>
  <c r="AY7" i="7" l="1"/>
  <c r="AX8" i="7"/>
  <c r="AY8" i="7" l="1"/>
  <c r="AZ7" i="7"/>
  <c r="BA7" i="7" l="1"/>
  <c r="AZ8" i="7"/>
  <c r="BA8" i="7" l="1"/>
  <c r="BB7" i="7"/>
  <c r="BB8" i="7" l="1"/>
  <c r="BC7" i="7"/>
  <c r="BC8" i="7" l="1"/>
  <c r="BD7" i="7"/>
  <c r="BD8" i="7" l="1"/>
  <c r="BE7" i="7"/>
  <c r="BF7" i="7" l="1"/>
  <c r="BE8" i="7"/>
  <c r="BF8" i="7" l="1"/>
  <c r="BG7" i="7"/>
  <c r="BH7" i="7" l="1"/>
  <c r="BG8" i="7"/>
  <c r="BH8" i="7" l="1"/>
  <c r="BI7" i="7"/>
  <c r="BI8" i="7" l="1"/>
  <c r="BJ7" i="7"/>
  <c r="BK7" i="7" l="1"/>
  <c r="BJ8" i="7"/>
  <c r="BL7" i="7" l="1"/>
  <c r="BK8" i="7"/>
  <c r="BL8" i="7" l="1"/>
  <c r="BM7" i="7"/>
  <c r="BM8" i="7" l="1"/>
  <c r="BN7" i="7"/>
  <c r="BO7" i="7" l="1"/>
  <c r="BN8" i="7"/>
  <c r="BO8" i="7" l="1"/>
  <c r="BP7" i="7"/>
  <c r="BP8" i="7" l="1"/>
  <c r="BQ7" i="7"/>
  <c r="BR7" i="7" l="1"/>
  <c r="BQ8" i="7"/>
  <c r="BS7" i="7" l="1"/>
  <c r="BR8" i="7"/>
  <c r="BS8" i="7" l="1"/>
  <c r="BT7" i="7"/>
  <c r="BU7" i="7" l="1"/>
  <c r="BT8" i="7"/>
  <c r="BV7" i="7" l="1"/>
  <c r="BU8" i="7"/>
  <c r="BW7" i="7" l="1"/>
  <c r="BV8" i="7"/>
  <c r="BX7" i="7" l="1"/>
  <c r="BW8" i="7"/>
  <c r="BX8" i="7" l="1"/>
  <c r="BY7" i="7"/>
  <c r="BY8" i="7" l="1"/>
  <c r="BZ7" i="7"/>
  <c r="BZ8" i="7" l="1"/>
  <c r="CA7" i="7"/>
  <c r="CB7" i="7" l="1"/>
  <c r="CA8" i="7"/>
  <c r="CB8" i="7" l="1"/>
  <c r="CC7" i="7"/>
  <c r="CC8" i="7" l="1"/>
  <c r="CD7" i="7"/>
  <c r="CE7" i="7" l="1"/>
  <c r="CD8" i="7"/>
  <c r="CF7" i="7" l="1"/>
  <c r="CE8" i="7"/>
  <c r="CG7" i="7" l="1"/>
  <c r="CF8" i="7"/>
  <c r="CG8" i="7" l="1"/>
  <c r="CH7" i="7"/>
  <c r="CI7" i="7" l="1"/>
  <c r="CH8" i="7"/>
  <c r="CJ7" i="7" l="1"/>
  <c r="CI8" i="7"/>
  <c r="CJ8" i="7" l="1"/>
  <c r="CK7" i="7"/>
  <c r="CL7" i="7" l="1"/>
  <c r="CK8" i="7"/>
  <c r="CL8" i="7" l="1"/>
  <c r="CM7" i="7"/>
  <c r="CM8" i="7" l="1"/>
  <c r="CN7" i="7"/>
  <c r="CO7" i="7" l="1"/>
  <c r="CN8" i="7"/>
  <c r="CO8" i="7" l="1"/>
  <c r="CP7" i="7"/>
  <c r="CP8" i="7" l="1"/>
  <c r="CQ7" i="7"/>
  <c r="CR7" i="7" l="1"/>
  <c r="CQ8" i="7"/>
  <c r="CS7" i="7" l="1"/>
  <c r="CR8" i="7"/>
  <c r="CS8" i="7" l="1"/>
  <c r="CT7" i="7"/>
  <c r="CT8" i="7" l="1"/>
  <c r="CU7" i="7"/>
  <c r="CV7" i="7" l="1"/>
  <c r="CU8" i="7"/>
  <c r="CW7" i="7" l="1"/>
  <c r="CV8" i="7"/>
  <c r="CW8" i="7" l="1"/>
  <c r="CX7" i="7"/>
  <c r="CY7" i="7" l="1"/>
  <c r="CX8" i="7"/>
  <c r="CY8" i="7" l="1"/>
  <c r="CZ7" i="7"/>
  <c r="CZ8" i="7" l="1"/>
  <c r="DA7" i="7"/>
  <c r="DA8" i="7" l="1"/>
  <c r="DB7" i="7"/>
  <c r="DB8" i="7" l="1"/>
  <c r="DC7" i="7"/>
  <c r="DD7" i="7" l="1"/>
  <c r="DC8" i="7"/>
  <c r="DD8" i="7" l="1"/>
  <c r="DE7" i="7"/>
  <c r="DF7" i="7" l="1"/>
  <c r="DE8" i="7"/>
  <c r="DG7" i="7" l="1"/>
  <c r="DF8" i="7"/>
  <c r="DG8" i="7" l="1"/>
  <c r="DH7" i="7"/>
  <c r="DI7" i="7" l="1"/>
  <c r="DH8" i="7"/>
  <c r="DJ7" i="7" l="1"/>
  <c r="DI8" i="7"/>
  <c r="DJ8" i="7" l="1"/>
  <c r="DK7" i="7"/>
  <c r="DK8" i="7" l="1"/>
  <c r="DL7" i="7"/>
  <c r="DL8" i="7" l="1"/>
  <c r="DM7" i="7"/>
  <c r="DM8" i="7" l="1"/>
  <c r="DN7" i="7"/>
  <c r="DN8" i="7" l="1"/>
  <c r="DO7" i="7"/>
  <c r="DP7" i="7" l="1"/>
  <c r="DO8" i="7"/>
  <c r="DQ7" i="7" l="1"/>
  <c r="DP8" i="7"/>
  <c r="DQ8" i="7" l="1"/>
  <c r="DR7" i="7"/>
  <c r="DS7" i="7" l="1"/>
  <c r="DR8" i="7"/>
  <c r="DS8" i="7" l="1"/>
  <c r="DT7" i="7"/>
  <c r="DU7" i="7" l="1"/>
  <c r="DT8" i="7"/>
  <c r="DV7" i="7" l="1"/>
  <c r="DU8" i="7"/>
  <c r="DV8" i="7" l="1"/>
  <c r="DW7" i="7"/>
  <c r="DW8" i="7" l="1"/>
  <c r="DX7" i="7"/>
  <c r="DX8" i="7" l="1"/>
  <c r="DY7" i="7"/>
  <c r="DZ7" i="7" l="1"/>
  <c r="DY8" i="7"/>
  <c r="DZ8" i="7" l="1"/>
  <c r="EA7" i="7"/>
  <c r="EA8" i="7" l="1"/>
  <c r="EB7" i="7"/>
  <c r="EC7" i="7" l="1"/>
  <c r="EB8" i="7"/>
  <c r="ED7" i="7" l="1"/>
  <c r="EC8" i="7"/>
  <c r="EE7" i="7" l="1"/>
  <c r="EE53" i="7" s="1"/>
  <c r="ED8" i="7"/>
  <c r="EE8" i="7" l="1"/>
  <c r="T67" i="1" l="1"/>
  <c r="X79" i="1"/>
  <c r="X72" i="1"/>
  <c r="X67" i="1"/>
  <c r="X65" i="1"/>
  <c r="W60" i="1"/>
  <c r="X59" i="1"/>
  <c r="X58" i="1"/>
  <c r="X57" i="1"/>
  <c r="X56" i="1"/>
  <c r="L67" i="1"/>
  <c r="O26" i="1"/>
  <c r="W26" i="1"/>
  <c r="T18" i="1"/>
  <c r="D18" i="1"/>
  <c r="L18" i="1"/>
  <c r="U18" i="1"/>
  <c r="W12" i="1"/>
  <c r="W13" i="1"/>
  <c r="W14" i="1"/>
  <c r="W15" i="1"/>
  <c r="W16" i="1"/>
  <c r="W17" i="1"/>
  <c r="W11" i="1"/>
  <c r="O11" i="1"/>
  <c r="O12" i="1"/>
  <c r="O13" i="1"/>
  <c r="O14" i="1"/>
  <c r="O15" i="1"/>
  <c r="M18" i="1"/>
  <c r="E18" i="1"/>
  <c r="W18" i="1" l="1"/>
  <c r="W22" i="1" s="1"/>
  <c r="W20" i="1"/>
  <c r="W21" i="1"/>
  <c r="AB75" i="1" l="1"/>
  <c r="AD73" i="1"/>
  <c r="AD78" i="1" s="1"/>
  <c r="AE43" i="1"/>
  <c r="T75" i="1"/>
  <c r="V73" i="1"/>
  <c r="V78" i="1" s="1"/>
  <c r="W43" i="1"/>
  <c r="P59" i="1"/>
  <c r="AF59" i="1" s="1"/>
  <c r="G26" i="1"/>
  <c r="C22" i="2"/>
  <c r="B26" i="6" s="1"/>
  <c r="C36" i="2"/>
  <c r="B40" i="6" s="1"/>
  <c r="C28" i="2"/>
  <c r="B32" i="6" s="1"/>
  <c r="N85" i="1"/>
  <c r="O85" i="1"/>
  <c r="N86" i="1"/>
  <c r="O86" i="1"/>
  <c r="N87" i="1"/>
  <c r="O87" i="1"/>
  <c r="W87" i="1" s="1"/>
  <c r="N84" i="1"/>
  <c r="O84" i="1"/>
  <c r="W84" i="1" s="1"/>
  <c r="M85" i="1"/>
  <c r="M86" i="1"/>
  <c r="M84" i="1"/>
  <c r="P79" i="1"/>
  <c r="P72" i="1"/>
  <c r="P67" i="1"/>
  <c r="H37" i="1"/>
  <c r="H34" i="1"/>
  <c r="H26" i="1" s="1"/>
  <c r="H33" i="1"/>
  <c r="H41" i="1"/>
  <c r="H40" i="1"/>
  <c r="N50" i="1"/>
  <c r="O49" i="1"/>
  <c r="W49" i="1" s="1"/>
  <c r="AE49" i="1" s="1"/>
  <c r="P49" i="1"/>
  <c r="X49" i="1" s="1"/>
  <c r="AF49" i="1" s="1"/>
  <c r="O50" i="1"/>
  <c r="W50" i="1" s="1"/>
  <c r="AE50" i="1" s="1"/>
  <c r="P50" i="1"/>
  <c r="X50" i="1" s="1"/>
  <c r="AF50" i="1" s="1"/>
  <c r="O51" i="1"/>
  <c r="W51" i="1" s="1"/>
  <c r="AE51" i="1" s="1"/>
  <c r="P51" i="1"/>
  <c r="X51" i="1" s="1"/>
  <c r="AF51" i="1" s="1"/>
  <c r="N51" i="1"/>
  <c r="P31" i="1" s="1"/>
  <c r="N49" i="1"/>
  <c r="P25" i="1" s="1"/>
  <c r="H25" i="1"/>
  <c r="H32" i="1"/>
  <c r="DW23" i="7" l="1"/>
  <c r="DM23" i="7"/>
  <c r="DC23" i="7"/>
  <c r="CS23" i="7"/>
  <c r="CI23" i="7"/>
  <c r="BY23" i="7"/>
  <c r="BO23" i="7"/>
  <c r="BE23" i="7"/>
  <c r="AU23" i="7"/>
  <c r="AK23" i="7"/>
  <c r="AA23" i="7"/>
  <c r="Q23" i="7"/>
  <c r="G23" i="7"/>
  <c r="EE23" i="7"/>
  <c r="CQ23" i="7"/>
  <c r="BM23" i="7"/>
  <c r="AS23" i="7"/>
  <c r="Y23" i="7"/>
  <c r="O23" i="7"/>
  <c r="DV23" i="7"/>
  <c r="DL23" i="7"/>
  <c r="DB23" i="7"/>
  <c r="CR23" i="7"/>
  <c r="CH23" i="7"/>
  <c r="BX23" i="7"/>
  <c r="BN23" i="7"/>
  <c r="BD23" i="7"/>
  <c r="AT23" i="7"/>
  <c r="AJ23" i="7"/>
  <c r="Z23" i="7"/>
  <c r="P23" i="7"/>
  <c r="F23" i="7"/>
  <c r="DK23" i="7"/>
  <c r="DA23" i="7"/>
  <c r="CG23" i="7"/>
  <c r="BW23" i="7"/>
  <c r="BC23" i="7"/>
  <c r="AI23" i="7"/>
  <c r="DU23" i="7"/>
  <c r="E23" i="7"/>
  <c r="ED23" i="7"/>
  <c r="EB23" i="7"/>
  <c r="DO23" i="7"/>
  <c r="CY23" i="7"/>
  <c r="CL23" i="7"/>
  <c r="BV23" i="7"/>
  <c r="BI23" i="7"/>
  <c r="AV23" i="7"/>
  <c r="AF23" i="7"/>
  <c r="S23" i="7"/>
  <c r="EA23" i="7"/>
  <c r="DN23" i="7"/>
  <c r="CX23" i="7"/>
  <c r="CK23" i="7"/>
  <c r="BU23" i="7"/>
  <c r="BH23" i="7"/>
  <c r="AR23" i="7"/>
  <c r="AE23" i="7"/>
  <c r="R23" i="7"/>
  <c r="DZ23" i="7"/>
  <c r="DJ23" i="7"/>
  <c r="CW23" i="7"/>
  <c r="CJ23" i="7"/>
  <c r="BT23" i="7"/>
  <c r="BG23" i="7"/>
  <c r="AQ23" i="7"/>
  <c r="AD23" i="7"/>
  <c r="N23" i="7"/>
  <c r="DY23" i="7"/>
  <c r="DI23" i="7"/>
  <c r="CV23" i="7"/>
  <c r="CF23" i="7"/>
  <c r="BS23" i="7"/>
  <c r="BF23" i="7"/>
  <c r="AP23" i="7"/>
  <c r="AC23" i="7"/>
  <c r="M23" i="7"/>
  <c r="DT23" i="7"/>
  <c r="CZ23" i="7"/>
  <c r="CB23" i="7"/>
  <c r="BA23" i="7"/>
  <c r="AG23" i="7"/>
  <c r="I23" i="7"/>
  <c r="CA23" i="7"/>
  <c r="AZ23" i="7"/>
  <c r="AB23" i="7"/>
  <c r="CO23" i="7"/>
  <c r="AW23" i="7"/>
  <c r="CM23" i="7"/>
  <c r="DS23" i="7"/>
  <c r="CU23" i="7"/>
  <c r="H23" i="7"/>
  <c r="DP23" i="7"/>
  <c r="BL23" i="7"/>
  <c r="T23" i="7"/>
  <c r="CD23" i="7"/>
  <c r="K23" i="7"/>
  <c r="AH23" i="7"/>
  <c r="DR23" i="7"/>
  <c r="CT23" i="7"/>
  <c r="BZ23" i="7"/>
  <c r="AY23" i="7"/>
  <c r="X23" i="7"/>
  <c r="D23" i="7"/>
  <c r="BQ23" i="7"/>
  <c r="V23" i="7"/>
  <c r="BP23" i="7"/>
  <c r="U23" i="7"/>
  <c r="DG23" i="7"/>
  <c r="CC23" i="7"/>
  <c r="DQ23" i="7"/>
  <c r="CP23" i="7"/>
  <c r="BR23" i="7"/>
  <c r="AX23" i="7"/>
  <c r="W23" i="7"/>
  <c r="DH23" i="7"/>
  <c r="CN23" i="7"/>
  <c r="AO23" i="7"/>
  <c r="AN23" i="7"/>
  <c r="T25" i="6" s="1"/>
  <c r="DE23" i="7"/>
  <c r="AL23" i="7"/>
  <c r="DX23" i="7"/>
  <c r="BB23" i="7"/>
  <c r="J23" i="7"/>
  <c r="DF23" i="7"/>
  <c r="CE23" i="7"/>
  <c r="BK23" i="7"/>
  <c r="AM23" i="7"/>
  <c r="L23" i="7"/>
  <c r="EC23" i="7"/>
  <c r="BJ23" i="7"/>
  <c r="DD23" i="7"/>
  <c r="AE84" i="1"/>
  <c r="U85" i="1"/>
  <c r="S54" i="3"/>
  <c r="W85" i="1"/>
  <c r="U84" i="1"/>
  <c r="S47" i="3"/>
  <c r="U86" i="1"/>
  <c r="S61" i="3"/>
  <c r="DW28" i="7"/>
  <c r="DM28" i="7"/>
  <c r="DC28" i="7"/>
  <c r="CS28" i="7"/>
  <c r="CI28" i="7"/>
  <c r="BY28" i="7"/>
  <c r="BO28" i="7"/>
  <c r="BE28" i="7"/>
  <c r="AU28" i="7"/>
  <c r="AK28" i="7"/>
  <c r="AA28" i="7"/>
  <c r="N28" i="7"/>
  <c r="DU28" i="7"/>
  <c r="CQ28" i="7"/>
  <c r="BW28" i="7"/>
  <c r="BC28" i="7"/>
  <c r="AI28" i="7"/>
  <c r="L28" i="7"/>
  <c r="DV28" i="7"/>
  <c r="DL28" i="7"/>
  <c r="DB28" i="7"/>
  <c r="CR28" i="7"/>
  <c r="CH28" i="7"/>
  <c r="BX28" i="7"/>
  <c r="BN28" i="7"/>
  <c r="BD28" i="7"/>
  <c r="AT28" i="7"/>
  <c r="AJ28" i="7"/>
  <c r="Z28" i="7"/>
  <c r="M28" i="7"/>
  <c r="D28" i="7"/>
  <c r="EE28" i="7"/>
  <c r="DA28" i="7"/>
  <c r="DK28" i="7"/>
  <c r="CG28" i="7"/>
  <c r="BM28" i="7"/>
  <c r="AS28" i="7"/>
  <c r="Y28" i="7"/>
  <c r="DS28" i="7"/>
  <c r="DF28" i="7"/>
  <c r="CP28" i="7"/>
  <c r="CC28" i="7"/>
  <c r="BP28" i="7"/>
  <c r="AZ28" i="7"/>
  <c r="AM28" i="7"/>
  <c r="W28" i="7"/>
  <c r="G28" i="7"/>
  <c r="EC28" i="7"/>
  <c r="DP28" i="7"/>
  <c r="CY28" i="7"/>
  <c r="CK28" i="7"/>
  <c r="BT28" i="7"/>
  <c r="BF28" i="7"/>
  <c r="AO28" i="7"/>
  <c r="X28" i="7"/>
  <c r="F28" i="7"/>
  <c r="ED28" i="7"/>
  <c r="DO28" i="7"/>
  <c r="CX28" i="7"/>
  <c r="CJ28" i="7"/>
  <c r="BS28" i="7"/>
  <c r="BB28" i="7"/>
  <c r="AN28" i="7"/>
  <c r="V28" i="7"/>
  <c r="E28" i="7"/>
  <c r="EB28" i="7"/>
  <c r="DN28" i="7"/>
  <c r="CW28" i="7"/>
  <c r="CF28" i="7"/>
  <c r="BR28" i="7"/>
  <c r="BA28" i="7"/>
  <c r="AL28" i="7"/>
  <c r="R28" i="7"/>
  <c r="EA28" i="7"/>
  <c r="DJ28" i="7"/>
  <c r="CV28" i="7"/>
  <c r="CE28" i="7"/>
  <c r="BQ28" i="7"/>
  <c r="AY28" i="7"/>
  <c r="AH28" i="7"/>
  <c r="Q28" i="7"/>
  <c r="DQ28" i="7"/>
  <c r="CN28" i="7"/>
  <c r="BK28" i="7"/>
  <c r="AP28" i="7"/>
  <c r="J28" i="7"/>
  <c r="CB28" i="7"/>
  <c r="DZ28" i="7"/>
  <c r="AX28" i="7"/>
  <c r="DY28" i="7"/>
  <c r="BZ28" i="7"/>
  <c r="DI28" i="7"/>
  <c r="CM28" i="7"/>
  <c r="BJ28" i="7"/>
  <c r="AG28" i="7"/>
  <c r="I28" i="7"/>
  <c r="BG28" i="7"/>
  <c r="CA28" i="7"/>
  <c r="AB28" i="7"/>
  <c r="BU28" i="7"/>
  <c r="O28" i="7"/>
  <c r="DR28" i="7"/>
  <c r="DH28" i="7"/>
  <c r="CL28" i="7"/>
  <c r="BI28" i="7"/>
  <c r="AF28" i="7"/>
  <c r="H28" i="7"/>
  <c r="DE28" i="7"/>
  <c r="AD28" i="7"/>
  <c r="DD28" i="7"/>
  <c r="AW28" i="7"/>
  <c r="CT28" i="7"/>
  <c r="CO28" i="7"/>
  <c r="K28" i="7"/>
  <c r="DG28" i="7"/>
  <c r="CD28" i="7"/>
  <c r="BH28" i="7"/>
  <c r="AE28" i="7"/>
  <c r="AC28" i="7"/>
  <c r="CZ28" i="7"/>
  <c r="DT28" i="7"/>
  <c r="AR28" i="7"/>
  <c r="BL28" i="7"/>
  <c r="DX28" i="7"/>
  <c r="CU28" i="7"/>
  <c r="BV28" i="7"/>
  <c r="AV28" i="7"/>
  <c r="P28" i="7"/>
  <c r="AQ28" i="7"/>
  <c r="W86" i="1"/>
  <c r="V51" i="1"/>
  <c r="T32" i="7"/>
  <c r="T28" i="7"/>
  <c r="BE25" i="9"/>
  <c r="AN25" i="9"/>
  <c r="BZ25" i="9"/>
  <c r="CO25" i="9"/>
  <c r="BD25" i="9"/>
  <c r="CQ25" i="9"/>
  <c r="BH25" i="9"/>
  <c r="DM25" i="9"/>
  <c r="BB25" i="9"/>
  <c r="AT25" i="9"/>
  <c r="CG25" i="9"/>
  <c r="DT25" i="9"/>
  <c r="BR25" i="9"/>
  <c r="CI25" i="9"/>
  <c r="AJ25" i="9"/>
  <c r="BW25" i="9"/>
  <c r="DJ25" i="9"/>
  <c r="AU25" i="9"/>
  <c r="BV25" i="9"/>
  <c r="BX25" i="9"/>
  <c r="AC25" i="9"/>
  <c r="AP25" i="9"/>
  <c r="DV25" i="9"/>
  <c r="CB25" i="9"/>
  <c r="BP25" i="9"/>
  <c r="BA25" i="9"/>
  <c r="EA25" i="9"/>
  <c r="CH25" i="9"/>
  <c r="DU25" i="9"/>
  <c r="DO25" i="9"/>
  <c r="U32" i="7"/>
  <c r="U29" i="7"/>
  <c r="U28" i="7"/>
  <c r="U39" i="7"/>
  <c r="AA25" i="9"/>
  <c r="W25" i="9"/>
  <c r="Q25" i="9"/>
  <c r="V87" i="1"/>
  <c r="V86" i="1"/>
  <c r="AD86" i="1" s="1"/>
  <c r="AD51" i="1"/>
  <c r="X38" i="1"/>
  <c r="X37" i="1"/>
  <c r="X35" i="1"/>
  <c r="X34" i="1"/>
  <c r="X33" i="1"/>
  <c r="X32" i="1"/>
  <c r="X42" i="1"/>
  <c r="X31" i="1"/>
  <c r="X41" i="1"/>
  <c r="X40" i="1"/>
  <c r="X39" i="1"/>
  <c r="V50" i="1"/>
  <c r="P12" i="1"/>
  <c r="V85" i="1"/>
  <c r="V49" i="1"/>
  <c r="AD49" i="1" s="1"/>
  <c r="AF25" i="1" s="1"/>
  <c r="DA25" i="9" s="1"/>
  <c r="X25" i="1"/>
  <c r="V84" i="1"/>
  <c r="AE87" i="1"/>
  <c r="P33" i="1"/>
  <c r="P41" i="1"/>
  <c r="T38" i="7" s="1"/>
  <c r="P34" i="1"/>
  <c r="T31" i="7" s="1"/>
  <c r="P35" i="1"/>
  <c r="P40" i="1"/>
  <c r="T37" i="7" s="1"/>
  <c r="P42" i="1"/>
  <c r="P32" i="1"/>
  <c r="T29" i="7" s="1"/>
  <c r="U31" i="7" l="1"/>
  <c r="T25" i="9"/>
  <c r="CV25" i="9"/>
  <c r="BC25" i="9"/>
  <c r="DY25" i="9"/>
  <c r="DB25" i="9"/>
  <c r="CP25" i="9"/>
  <c r="X25" i="9"/>
  <c r="CY25" i="9"/>
  <c r="BJ25" i="9"/>
  <c r="DE25" i="9"/>
  <c r="BY25" i="9"/>
  <c r="DL25" i="9"/>
  <c r="S25" i="9"/>
  <c r="BS25" i="9"/>
  <c r="AW25" i="9"/>
  <c r="DX25" i="9"/>
  <c r="CN25" i="9"/>
  <c r="AH25" i="9"/>
  <c r="V25" i="9"/>
  <c r="AD25" i="9"/>
  <c r="AE25" i="9"/>
  <c r="CS25" i="9"/>
  <c r="CX25" i="9"/>
  <c r="ED25" i="9"/>
  <c r="W30" i="6"/>
  <c r="T30" i="6"/>
  <c r="AC85" i="1"/>
  <c r="AW54" i="3" s="1"/>
  <c r="AH54" i="3"/>
  <c r="AV25" i="9"/>
  <c r="DK25" i="9"/>
  <c r="DZ25" i="9"/>
  <c r="BK25" i="9"/>
  <c r="BT25" i="9"/>
  <c r="AK25" i="9"/>
  <c r="EC25" i="9"/>
  <c r="AY25" i="9"/>
  <c r="DF25" i="9"/>
  <c r="AQ25" i="9"/>
  <c r="AR25" i="9"/>
  <c r="AT25" i="6" s="1"/>
  <c r="Q30" i="6"/>
  <c r="U25" i="6"/>
  <c r="W25" i="6"/>
  <c r="EC38" i="8"/>
  <c r="DS38" i="8"/>
  <c r="DI38" i="8"/>
  <c r="CY38" i="8"/>
  <c r="CO38" i="8"/>
  <c r="CE38" i="8"/>
  <c r="BU38" i="8"/>
  <c r="BK38" i="8"/>
  <c r="BA38" i="8"/>
  <c r="AQ38" i="8"/>
  <c r="AG38" i="8"/>
  <c r="W38" i="8"/>
  <c r="M38" i="8"/>
  <c r="EB38" i="8"/>
  <c r="DR38" i="8"/>
  <c r="DH38" i="8"/>
  <c r="AM38" i="6" s="1"/>
  <c r="CX38" i="8"/>
  <c r="CN38" i="8"/>
  <c r="CD38" i="8"/>
  <c r="BT38" i="8"/>
  <c r="BJ38" i="8"/>
  <c r="AZ38" i="8"/>
  <c r="AP38" i="8"/>
  <c r="EA38" i="8"/>
  <c r="DQ38" i="8"/>
  <c r="DG38" i="8"/>
  <c r="CW38" i="8"/>
  <c r="CM38" i="8"/>
  <c r="CC38" i="8"/>
  <c r="DZ38" i="8"/>
  <c r="DP38" i="8"/>
  <c r="DF38" i="8"/>
  <c r="ED38" i="8"/>
  <c r="DL38" i="8"/>
  <c r="CU38" i="8"/>
  <c r="CH38" i="8"/>
  <c r="BS38" i="8"/>
  <c r="BG38" i="8"/>
  <c r="AU38" i="8"/>
  <c r="AI38" i="8"/>
  <c r="X38" i="8"/>
  <c r="L38" i="8"/>
  <c r="DY38" i="8"/>
  <c r="DK38" i="8"/>
  <c r="CT38" i="8"/>
  <c r="CG38" i="8"/>
  <c r="BR38" i="8"/>
  <c r="BF38" i="8"/>
  <c r="AT38" i="8"/>
  <c r="AH38" i="8"/>
  <c r="V38" i="8"/>
  <c r="K38" i="8"/>
  <c r="DX38" i="8"/>
  <c r="DJ38" i="8"/>
  <c r="CS38" i="8"/>
  <c r="CF38" i="8"/>
  <c r="BQ38" i="8"/>
  <c r="BE38" i="8"/>
  <c r="AS38" i="8"/>
  <c r="AF38" i="8"/>
  <c r="U38" i="8"/>
  <c r="J38" i="8"/>
  <c r="DO38" i="8"/>
  <c r="DA38" i="8"/>
  <c r="CK38" i="8"/>
  <c r="BX38" i="8"/>
  <c r="BL38" i="8"/>
  <c r="AX38" i="8"/>
  <c r="AL38" i="8"/>
  <c r="AA38" i="8"/>
  <c r="P38" i="8"/>
  <c r="E38" i="8"/>
  <c r="DM38" i="8"/>
  <c r="CL38" i="8"/>
  <c r="BO38" i="8"/>
  <c r="AV38" i="8"/>
  <c r="AB38" i="8"/>
  <c r="H38" i="8"/>
  <c r="DE38" i="8"/>
  <c r="CJ38" i="8"/>
  <c r="BN38" i="8"/>
  <c r="AR38" i="8"/>
  <c r="Z38" i="8"/>
  <c r="G38" i="8"/>
  <c r="DD38" i="8"/>
  <c r="CI38" i="8"/>
  <c r="BM38" i="8"/>
  <c r="AO38" i="8"/>
  <c r="Y38" i="8"/>
  <c r="F38" i="8"/>
  <c r="DU38" i="8"/>
  <c r="CR38" i="8"/>
  <c r="BW38" i="8"/>
  <c r="BB38" i="8"/>
  <c r="AE38" i="8"/>
  <c r="O38" i="8"/>
  <c r="DV38" i="8"/>
  <c r="CA38" i="8"/>
  <c r="AW38" i="8"/>
  <c r="Q38" i="8"/>
  <c r="DT38" i="8"/>
  <c r="BZ38" i="8"/>
  <c r="AN38" i="8"/>
  <c r="N38" i="8"/>
  <c r="DN38" i="8"/>
  <c r="BY38" i="8"/>
  <c r="AM38" i="8"/>
  <c r="I38" i="8"/>
  <c r="D38" i="8"/>
  <c r="CQ38" i="8"/>
  <c r="BD38" i="8"/>
  <c r="T38" i="8"/>
  <c r="CB38" i="8"/>
  <c r="AC38" i="8"/>
  <c r="BV38" i="8"/>
  <c r="S38" i="8"/>
  <c r="BP38" i="8"/>
  <c r="R38" i="8"/>
  <c r="CZ38" i="8"/>
  <c r="AK38" i="8"/>
  <c r="CV38" i="8"/>
  <c r="AJ38" i="8"/>
  <c r="AY38" i="8"/>
  <c r="DC38" i="8"/>
  <c r="AD38" i="8"/>
  <c r="DW38" i="8"/>
  <c r="EE38" i="8"/>
  <c r="BI38" i="8"/>
  <c r="BH38" i="8"/>
  <c r="BC38" i="8"/>
  <c r="DB38" i="8"/>
  <c r="CP38" i="8"/>
  <c r="EA40" i="8"/>
  <c r="DQ40" i="8"/>
  <c r="DG40" i="8"/>
  <c r="CW40" i="8"/>
  <c r="CM40" i="8"/>
  <c r="CC40" i="8"/>
  <c r="BS40" i="8"/>
  <c r="BI40" i="8"/>
  <c r="AY40" i="8"/>
  <c r="AO40" i="8"/>
  <c r="AE40" i="8"/>
  <c r="U40" i="8"/>
  <c r="K40" i="8"/>
  <c r="DZ40" i="8"/>
  <c r="DP40" i="8"/>
  <c r="DF40" i="8"/>
  <c r="CV40" i="8"/>
  <c r="CL40" i="8"/>
  <c r="CB40" i="8"/>
  <c r="BR40" i="8"/>
  <c r="BH40" i="8"/>
  <c r="AX40" i="8"/>
  <c r="AN40" i="8"/>
  <c r="AD40" i="8"/>
  <c r="T40" i="8"/>
  <c r="J40" i="8"/>
  <c r="DY40" i="8"/>
  <c r="DO40" i="8"/>
  <c r="DE40" i="8"/>
  <c r="CU40" i="8"/>
  <c r="CK40" i="8"/>
  <c r="CA40" i="8"/>
  <c r="BQ40" i="8"/>
  <c r="BG40" i="8"/>
  <c r="AW40" i="8"/>
  <c r="AM40" i="8"/>
  <c r="AC40" i="8"/>
  <c r="S40" i="8"/>
  <c r="I40" i="8"/>
  <c r="DX40" i="8"/>
  <c r="DN40" i="8"/>
  <c r="DD40" i="8"/>
  <c r="CT40" i="8"/>
  <c r="CJ40" i="8"/>
  <c r="BZ40" i="8"/>
  <c r="BP40" i="8"/>
  <c r="BF40" i="8"/>
  <c r="AV40" i="8"/>
  <c r="AL40" i="8"/>
  <c r="AB40" i="8"/>
  <c r="R40" i="8"/>
  <c r="H40" i="8"/>
  <c r="DR40" i="8"/>
  <c r="CZ40" i="8"/>
  <c r="CH40" i="8"/>
  <c r="BT40" i="8"/>
  <c r="BB40" i="8"/>
  <c r="AJ40" i="8"/>
  <c r="V40" i="8"/>
  <c r="EE40" i="8"/>
  <c r="DM40" i="8"/>
  <c r="CY40" i="8"/>
  <c r="CG40" i="8"/>
  <c r="BO40" i="8"/>
  <c r="BA40" i="8"/>
  <c r="AI40" i="8"/>
  <c r="Q40" i="8"/>
  <c r="ED40" i="8"/>
  <c r="DL40" i="8"/>
  <c r="CX40" i="8"/>
  <c r="CF40" i="8"/>
  <c r="BN40" i="8"/>
  <c r="AZ40" i="8"/>
  <c r="AH40" i="8"/>
  <c r="P40" i="8"/>
  <c r="AE40" i="6" s="1"/>
  <c r="DU40" i="8"/>
  <c r="DC40" i="8"/>
  <c r="CO40" i="8"/>
  <c r="BW40" i="8"/>
  <c r="BE40" i="8"/>
  <c r="AQ40" i="8"/>
  <c r="Y40" i="8"/>
  <c r="G40" i="8"/>
  <c r="EB40" i="8"/>
  <c r="DA40" i="8"/>
  <c r="BX40" i="8"/>
  <c r="AT40" i="8"/>
  <c r="W40" i="8"/>
  <c r="DW40" i="8"/>
  <c r="CS40" i="8"/>
  <c r="BV40" i="8"/>
  <c r="AS40" i="8"/>
  <c r="O40" i="8"/>
  <c r="DV40" i="8"/>
  <c r="CR40" i="8"/>
  <c r="BU40" i="8"/>
  <c r="AR40" i="8"/>
  <c r="N40" i="8"/>
  <c r="DI40" i="8"/>
  <c r="CE40" i="8"/>
  <c r="BD40" i="8"/>
  <c r="AA40" i="8"/>
  <c r="CP40" i="8"/>
  <c r="AU40" i="8"/>
  <c r="E40" i="8"/>
  <c r="CN40" i="8"/>
  <c r="AP40" i="8"/>
  <c r="EC40" i="8"/>
  <c r="CI40" i="8"/>
  <c r="AK40" i="8"/>
  <c r="DH40" i="8"/>
  <c r="BK40" i="8"/>
  <c r="M40" i="8"/>
  <c r="DS40" i="8"/>
  <c r="BC40" i="8"/>
  <c r="D40" i="8"/>
  <c r="DK40" i="8"/>
  <c r="AG40" i="8"/>
  <c r="DJ40" i="8"/>
  <c r="AF40" i="8"/>
  <c r="BM40" i="8"/>
  <c r="BL40" i="8"/>
  <c r="BY40" i="8"/>
  <c r="BJ40" i="8"/>
  <c r="L40" i="8"/>
  <c r="Z40" i="8"/>
  <c r="X40" i="8"/>
  <c r="DB40" i="8"/>
  <c r="CQ40" i="8"/>
  <c r="DT40" i="8"/>
  <c r="CD40" i="8"/>
  <c r="F40" i="8"/>
  <c r="Z25" i="6"/>
  <c r="DY29" i="7"/>
  <c r="DO29" i="7"/>
  <c r="DE29" i="7"/>
  <c r="CU29" i="7"/>
  <c r="CK29" i="7"/>
  <c r="CA29" i="7"/>
  <c r="BQ29" i="7"/>
  <c r="BG29" i="7"/>
  <c r="AW29" i="7"/>
  <c r="AM29" i="7"/>
  <c r="AC29" i="7"/>
  <c r="P29" i="7"/>
  <c r="F29" i="7"/>
  <c r="D29" i="7"/>
  <c r="DW29" i="7"/>
  <c r="CS29" i="7"/>
  <c r="BY29" i="7"/>
  <c r="AU29" i="7"/>
  <c r="N29" i="7"/>
  <c r="DX29" i="7"/>
  <c r="DN29" i="7"/>
  <c r="DD29" i="7"/>
  <c r="CT29" i="7"/>
  <c r="CJ29" i="7"/>
  <c r="BZ29" i="7"/>
  <c r="BP29" i="7"/>
  <c r="BF29" i="7"/>
  <c r="AV29" i="7"/>
  <c r="AL29" i="7"/>
  <c r="AB29" i="7"/>
  <c r="O29" i="7"/>
  <c r="E29" i="7"/>
  <c r="DM29" i="7"/>
  <c r="DC29" i="7"/>
  <c r="CI29" i="7"/>
  <c r="BE29" i="7"/>
  <c r="AK29" i="7"/>
  <c r="BO29" i="7"/>
  <c r="AA29" i="7"/>
  <c r="DT29" i="7"/>
  <c r="DG29" i="7"/>
  <c r="CQ29" i="7"/>
  <c r="CD29" i="7"/>
  <c r="BN29" i="7"/>
  <c r="BA29" i="7"/>
  <c r="AN29" i="7"/>
  <c r="X29" i="7"/>
  <c r="H29" i="7"/>
  <c r="ED29" i="7"/>
  <c r="DQ29" i="7"/>
  <c r="DA29" i="7"/>
  <c r="CN29" i="7"/>
  <c r="BX29" i="7"/>
  <c r="BK29" i="7"/>
  <c r="AX29" i="7"/>
  <c r="AH29" i="7"/>
  <c r="R29" i="7"/>
  <c r="EC29" i="7"/>
  <c r="DK29" i="7"/>
  <c r="CV29" i="7"/>
  <c r="CC29" i="7"/>
  <c r="BJ29" i="7"/>
  <c r="AR29" i="7"/>
  <c r="Z29" i="7"/>
  <c r="G29" i="7"/>
  <c r="EB29" i="7"/>
  <c r="DJ29" i="7"/>
  <c r="CR29" i="7"/>
  <c r="CB29" i="7"/>
  <c r="BI29" i="7"/>
  <c r="AQ29" i="7"/>
  <c r="Y29" i="7"/>
  <c r="EA29" i="7"/>
  <c r="DI29" i="7"/>
  <c r="CP29" i="7"/>
  <c r="BW29" i="7"/>
  <c r="BH29" i="7"/>
  <c r="AP29" i="7"/>
  <c r="W29" i="7"/>
  <c r="DZ29" i="7"/>
  <c r="DH29" i="7"/>
  <c r="CO29" i="7"/>
  <c r="BV29" i="7"/>
  <c r="BD29" i="7"/>
  <c r="AO29" i="7"/>
  <c r="V29" i="7"/>
  <c r="DB29" i="7"/>
  <c r="CE29" i="7"/>
  <c r="AY29" i="7"/>
  <c r="M29" i="7"/>
  <c r="CW29" i="7"/>
  <c r="CM29" i="7"/>
  <c r="BL29" i="7"/>
  <c r="CZ29" i="7"/>
  <c r="BU29" i="7"/>
  <c r="AT29" i="7"/>
  <c r="L29" i="7"/>
  <c r="I29" i="7"/>
  <c r="BM29" i="7"/>
  <c r="CL29" i="7"/>
  <c r="BB29" i="7"/>
  <c r="DF29" i="7"/>
  <c r="EE29" i="7"/>
  <c r="CY29" i="7"/>
  <c r="BT29" i="7"/>
  <c r="AS29" i="7"/>
  <c r="K29" i="7"/>
  <c r="BR29" i="7"/>
  <c r="AI29" i="7"/>
  <c r="AG29" i="7"/>
  <c r="CG29" i="7"/>
  <c r="AZ29" i="7"/>
  <c r="U31" i="6" s="1"/>
  <c r="DV29" i="7"/>
  <c r="CX29" i="7"/>
  <c r="BS29" i="7"/>
  <c r="AJ29" i="7"/>
  <c r="J29" i="7"/>
  <c r="DU29" i="7"/>
  <c r="DS29" i="7"/>
  <c r="DR29" i="7"/>
  <c r="AF29" i="7"/>
  <c r="DL29" i="7"/>
  <c r="AD29" i="7"/>
  <c r="CF29" i="7"/>
  <c r="DP29" i="7"/>
  <c r="CH29" i="7"/>
  <c r="BC29" i="7"/>
  <c r="AE29" i="7"/>
  <c r="Q29" i="7"/>
  <c r="CC25" i="9"/>
  <c r="EE25" i="9"/>
  <c r="DR25" i="9"/>
  <c r="CR25" i="9"/>
  <c r="X30" i="6"/>
  <c r="Q25" i="6"/>
  <c r="V25" i="6"/>
  <c r="DX38" i="7"/>
  <c r="DN38" i="7"/>
  <c r="DD38" i="7"/>
  <c r="CT38" i="7"/>
  <c r="CJ38" i="7"/>
  <c r="BZ38" i="7"/>
  <c r="BP38" i="7"/>
  <c r="BF38" i="7"/>
  <c r="AV38" i="7"/>
  <c r="AL38" i="7"/>
  <c r="AB38" i="7"/>
  <c r="O38" i="7"/>
  <c r="E38" i="7"/>
  <c r="DW38" i="7"/>
  <c r="DM38" i="7"/>
  <c r="DC38" i="7"/>
  <c r="CS38" i="7"/>
  <c r="CI38" i="7"/>
  <c r="BY38" i="7"/>
  <c r="BO38" i="7"/>
  <c r="BE38" i="7"/>
  <c r="AU38" i="7"/>
  <c r="AK38" i="7"/>
  <c r="AA38" i="7"/>
  <c r="N38" i="7"/>
  <c r="Y38" i="7"/>
  <c r="DV38" i="7"/>
  <c r="DL38" i="7"/>
  <c r="DB38" i="7"/>
  <c r="CR38" i="7"/>
  <c r="CH38" i="7"/>
  <c r="BX38" i="7"/>
  <c r="BN38" i="7"/>
  <c r="BD38" i="7"/>
  <c r="AT38" i="7"/>
  <c r="AJ38" i="7"/>
  <c r="Z38" i="7"/>
  <c r="M38" i="7"/>
  <c r="L38" i="7"/>
  <c r="EE38" i="7"/>
  <c r="DU38" i="7"/>
  <c r="DK38" i="7"/>
  <c r="DA38" i="7"/>
  <c r="CQ38" i="7"/>
  <c r="CG38" i="7"/>
  <c r="BW38" i="7"/>
  <c r="BM38" i="7"/>
  <c r="BC38" i="7"/>
  <c r="AS38" i="7"/>
  <c r="AI38" i="7"/>
  <c r="EC38" i="7"/>
  <c r="DO38" i="7"/>
  <c r="CW38" i="7"/>
  <c r="CE38" i="7"/>
  <c r="BQ38" i="7"/>
  <c r="AY38" i="7"/>
  <c r="AG38" i="7"/>
  <c r="P38" i="7"/>
  <c r="DY38" i="7"/>
  <c r="DG38" i="7"/>
  <c r="CO38" i="7"/>
  <c r="CA38" i="7"/>
  <c r="BI38" i="7"/>
  <c r="AQ38" i="7"/>
  <c r="AC38" i="7"/>
  <c r="H38" i="7"/>
  <c r="ED38" i="7"/>
  <c r="DI38" i="7"/>
  <c r="CN38" i="7"/>
  <c r="BT38" i="7"/>
  <c r="AZ38" i="7"/>
  <c r="AE38" i="7"/>
  <c r="G38" i="7"/>
  <c r="EB38" i="7"/>
  <c r="DH38" i="7"/>
  <c r="Z40" i="6" s="1"/>
  <c r="CM38" i="7"/>
  <c r="BS38" i="7"/>
  <c r="AX38" i="7"/>
  <c r="AD38" i="7"/>
  <c r="F38" i="7"/>
  <c r="EA38" i="7"/>
  <c r="DF38" i="7"/>
  <c r="CL38" i="7"/>
  <c r="BR38" i="7"/>
  <c r="AW38" i="7"/>
  <c r="X38" i="7"/>
  <c r="DZ38" i="7"/>
  <c r="DE38" i="7"/>
  <c r="CK38" i="7"/>
  <c r="BL38" i="7"/>
  <c r="AR38" i="7"/>
  <c r="W38" i="7"/>
  <c r="CV38" i="7"/>
  <c r="BJ38" i="7"/>
  <c r="AF38" i="7"/>
  <c r="DT38" i="7"/>
  <c r="CU38" i="7"/>
  <c r="BH38" i="7"/>
  <c r="V38" i="7"/>
  <c r="DS38" i="7"/>
  <c r="CP38" i="7"/>
  <c r="BG38" i="7"/>
  <c r="R38" i="7"/>
  <c r="DR38" i="7"/>
  <c r="CF38" i="7"/>
  <c r="BB38" i="7"/>
  <c r="Q38" i="7"/>
  <c r="DQ38" i="7"/>
  <c r="CD38" i="7"/>
  <c r="BA38" i="7"/>
  <c r="K38" i="7"/>
  <c r="BK38" i="7"/>
  <c r="CC38" i="7"/>
  <c r="DP38" i="7"/>
  <c r="AP38" i="7"/>
  <c r="BU38" i="7"/>
  <c r="DJ38" i="7"/>
  <c r="AO38" i="7"/>
  <c r="AH38" i="7"/>
  <c r="CZ38" i="7"/>
  <c r="AN38" i="7"/>
  <c r="CY38" i="7"/>
  <c r="AM38" i="7"/>
  <c r="CX38" i="7"/>
  <c r="J38" i="7"/>
  <c r="CB38" i="7"/>
  <c r="I38" i="7"/>
  <c r="D38" i="7"/>
  <c r="BV38" i="7"/>
  <c r="EA30" i="7"/>
  <c r="DQ30" i="7"/>
  <c r="DG30" i="7"/>
  <c r="CW30" i="7"/>
  <c r="CM30" i="7"/>
  <c r="CC30" i="7"/>
  <c r="BS30" i="7"/>
  <c r="BI30" i="7"/>
  <c r="AY30" i="7"/>
  <c r="AO30" i="7"/>
  <c r="AE30" i="7"/>
  <c r="R30" i="7"/>
  <c r="H30" i="7"/>
  <c r="DO30" i="7"/>
  <c r="CK30" i="7"/>
  <c r="CA30" i="7"/>
  <c r="BG30" i="7"/>
  <c r="AC30" i="7"/>
  <c r="DZ30" i="7"/>
  <c r="DP30" i="7"/>
  <c r="DF30" i="7"/>
  <c r="CV30" i="7"/>
  <c r="CL30" i="7"/>
  <c r="CB30" i="7"/>
  <c r="BR30" i="7"/>
  <c r="BH30" i="7"/>
  <c r="AX30" i="7"/>
  <c r="AN30" i="7"/>
  <c r="AD30" i="7"/>
  <c r="Q30" i="7"/>
  <c r="G30" i="7"/>
  <c r="D30" i="7"/>
  <c r="DE30" i="7"/>
  <c r="BQ30" i="7"/>
  <c r="AW30" i="7"/>
  <c r="AM30" i="7"/>
  <c r="P30" i="7"/>
  <c r="F30" i="7"/>
  <c r="DY30" i="7"/>
  <c r="CU30" i="7"/>
  <c r="DV30" i="7"/>
  <c r="DU30" i="7"/>
  <c r="DH30" i="7"/>
  <c r="CR30" i="7"/>
  <c r="CE30" i="7"/>
  <c r="BO30" i="7"/>
  <c r="BB30" i="7"/>
  <c r="AL30" i="7"/>
  <c r="Y30" i="7"/>
  <c r="I30" i="7"/>
  <c r="DR30" i="7"/>
  <c r="DB30" i="7"/>
  <c r="CO30" i="7"/>
  <c r="BY30" i="7"/>
  <c r="BL30" i="7"/>
  <c r="AV30" i="7"/>
  <c r="AI30" i="7"/>
  <c r="V30" i="7"/>
  <c r="EC30" i="7"/>
  <c r="DJ30" i="7"/>
  <c r="CQ30" i="7"/>
  <c r="BX30" i="7"/>
  <c r="BF30" i="7"/>
  <c r="AQ30" i="7"/>
  <c r="X30" i="7"/>
  <c r="EB30" i="7"/>
  <c r="DI30" i="7"/>
  <c r="CP30" i="7"/>
  <c r="BW30" i="7"/>
  <c r="BE30" i="7"/>
  <c r="AP30" i="7"/>
  <c r="W30" i="7"/>
  <c r="DX30" i="7"/>
  <c r="DD30" i="7"/>
  <c r="CN30" i="7"/>
  <c r="BV30" i="7"/>
  <c r="BD30" i="7"/>
  <c r="AK30" i="7"/>
  <c r="O30" i="7"/>
  <c r="DW30" i="7"/>
  <c r="DC30" i="7"/>
  <c r="CJ30" i="7"/>
  <c r="BU30" i="7"/>
  <c r="BC30" i="7"/>
  <c r="AJ30" i="7"/>
  <c r="N30" i="7"/>
  <c r="ED30" i="7"/>
  <c r="CX30" i="7"/>
  <c r="BP30" i="7"/>
  <c r="AR30" i="7"/>
  <c r="J30" i="7"/>
  <c r="CG30" i="7"/>
  <c r="DK30" i="7"/>
  <c r="DT30" i="7"/>
  <c r="CT30" i="7"/>
  <c r="BN30" i="7"/>
  <c r="AH30" i="7"/>
  <c r="E30" i="7"/>
  <c r="L30" i="7"/>
  <c r="EE30" i="7"/>
  <c r="DS30" i="7"/>
  <c r="CS30" i="7"/>
  <c r="BM30" i="7"/>
  <c r="AG30" i="7"/>
  <c r="DM30" i="7"/>
  <c r="AB30" i="7"/>
  <c r="AA30" i="7"/>
  <c r="AZ30" i="7"/>
  <c r="AT30" i="7"/>
  <c r="AS30" i="7"/>
  <c r="DN30" i="7"/>
  <c r="CI30" i="7"/>
  <c r="BK30" i="7"/>
  <c r="AF30" i="7"/>
  <c r="CH30" i="7"/>
  <c r="BJ30" i="7"/>
  <c r="DL30" i="7"/>
  <c r="BA30" i="7"/>
  <c r="CF30" i="7"/>
  <c r="Z30" i="7"/>
  <c r="BZ30" i="7"/>
  <c r="CY30" i="7"/>
  <c r="DA30" i="7"/>
  <c r="CD30" i="7"/>
  <c r="AU30" i="7"/>
  <c r="M30" i="7"/>
  <c r="CZ30" i="7"/>
  <c r="BT30" i="7"/>
  <c r="K30" i="7"/>
  <c r="H25" i="9"/>
  <c r="M25" i="9"/>
  <c r="O25" i="9"/>
  <c r="D25" i="9"/>
  <c r="G25" i="9"/>
  <c r="F25" i="9"/>
  <c r="I25" i="9"/>
  <c r="E25" i="9"/>
  <c r="J25" i="9"/>
  <c r="N25" i="9"/>
  <c r="L25" i="9"/>
  <c r="K25" i="9"/>
  <c r="AX25" i="9"/>
  <c r="DC25" i="9"/>
  <c r="DS25" i="9"/>
  <c r="EB25" i="9"/>
  <c r="CL25" i="9"/>
  <c r="CJ25" i="9"/>
  <c r="AZ25" i="9"/>
  <c r="CK25" i="9"/>
  <c r="BN25" i="9"/>
  <c r="S30" i="6"/>
  <c r="AC86" i="1"/>
  <c r="AW61" i="3" s="1"/>
  <c r="AH61" i="3"/>
  <c r="X25" i="6"/>
  <c r="U30" i="6"/>
  <c r="V30" i="6"/>
  <c r="EC31" i="8"/>
  <c r="DS31" i="8"/>
  <c r="DI31" i="8"/>
  <c r="CY31" i="8"/>
  <c r="CO31" i="8"/>
  <c r="CE31" i="8"/>
  <c r="BU31" i="8"/>
  <c r="BK31" i="8"/>
  <c r="BA31" i="8"/>
  <c r="DV31" i="8"/>
  <c r="DK31" i="8"/>
  <c r="CZ31" i="8"/>
  <c r="CN31" i="8"/>
  <c r="CC31" i="8"/>
  <c r="BR31" i="8"/>
  <c r="BG31" i="8"/>
  <c r="AV31" i="8"/>
  <c r="AL31" i="8"/>
  <c r="AB31" i="8"/>
  <c r="R31" i="8"/>
  <c r="H31" i="8"/>
  <c r="DU31" i="8"/>
  <c r="DJ31" i="8"/>
  <c r="CX31" i="8"/>
  <c r="CM31" i="8"/>
  <c r="CB31" i="8"/>
  <c r="BQ31" i="8"/>
  <c r="BF31" i="8"/>
  <c r="AU31" i="8"/>
  <c r="AK31" i="8"/>
  <c r="AA31" i="8"/>
  <c r="Q31" i="8"/>
  <c r="G31" i="8"/>
  <c r="EE31" i="8"/>
  <c r="DT31" i="8"/>
  <c r="DH31" i="8"/>
  <c r="CW31" i="8"/>
  <c r="CL31" i="8"/>
  <c r="CA31" i="8"/>
  <c r="BP31" i="8"/>
  <c r="BE31" i="8"/>
  <c r="AT31" i="8"/>
  <c r="AJ31" i="8"/>
  <c r="Z31" i="8"/>
  <c r="P31" i="8"/>
  <c r="F31" i="8"/>
  <c r="DY31" i="8"/>
  <c r="DN31" i="8"/>
  <c r="DC31" i="8"/>
  <c r="CR31" i="8"/>
  <c r="CG31" i="8"/>
  <c r="BV31" i="8"/>
  <c r="BJ31" i="8"/>
  <c r="AY31" i="8"/>
  <c r="AO31" i="8"/>
  <c r="AE31" i="8"/>
  <c r="U31" i="8"/>
  <c r="K31" i="8"/>
  <c r="DW31" i="8"/>
  <c r="DD31" i="8"/>
  <c r="CJ31" i="8"/>
  <c r="BS31" i="8"/>
  <c r="AZ31" i="8"/>
  <c r="AH31" i="8"/>
  <c r="S31" i="8"/>
  <c r="EA31" i="8"/>
  <c r="DG31" i="8"/>
  <c r="CQ31" i="8"/>
  <c r="BX31" i="8"/>
  <c r="BD31" i="8"/>
  <c r="AN31" i="8"/>
  <c r="W31" i="8"/>
  <c r="E31" i="8"/>
  <c r="EB31" i="8"/>
  <c r="DE31" i="8"/>
  <c r="CH31" i="8"/>
  <c r="BL31" i="8"/>
  <c r="AP31" i="8"/>
  <c r="T31" i="8"/>
  <c r="CV31" i="8"/>
  <c r="BZ31" i="8"/>
  <c r="M31" i="8"/>
  <c r="D31" i="8"/>
  <c r="BB31" i="8"/>
  <c r="DZ31" i="8"/>
  <c r="DB31" i="8"/>
  <c r="CF31" i="8"/>
  <c r="BI31" i="8"/>
  <c r="AM31" i="8"/>
  <c r="O31" i="8"/>
  <c r="CU31" i="8"/>
  <c r="AF31" i="8"/>
  <c r="DX31" i="8"/>
  <c r="DA31" i="8"/>
  <c r="CD31" i="8"/>
  <c r="BH31" i="8"/>
  <c r="AI31" i="8"/>
  <c r="N31" i="8"/>
  <c r="DR31" i="8"/>
  <c r="BC31" i="8"/>
  <c r="AG31" i="8"/>
  <c r="DQ31" i="8"/>
  <c r="BY31" i="8"/>
  <c r="L31" i="8"/>
  <c r="DM31" i="8"/>
  <c r="CP31" i="8"/>
  <c r="BO31" i="8"/>
  <c r="AS31" i="8"/>
  <c r="Y31" i="8"/>
  <c r="DL31" i="8"/>
  <c r="CK31" i="8"/>
  <c r="BN31" i="8"/>
  <c r="AR31" i="8"/>
  <c r="X31" i="8"/>
  <c r="DF31" i="8"/>
  <c r="AD31" i="8"/>
  <c r="CT31" i="8"/>
  <c r="AC31" i="8"/>
  <c r="I31" i="8"/>
  <c r="BT31" i="8"/>
  <c r="BM31" i="8"/>
  <c r="ED31" i="8"/>
  <c r="DP31" i="8"/>
  <c r="AQ31" i="8"/>
  <c r="CS31" i="8"/>
  <c r="V31" i="8"/>
  <c r="BW31" i="8"/>
  <c r="AX31" i="8"/>
  <c r="AW31" i="8"/>
  <c r="CI31" i="8"/>
  <c r="J31" i="8"/>
  <c r="DO31" i="8"/>
  <c r="DZ39" i="7"/>
  <c r="DP39" i="7"/>
  <c r="DF39" i="7"/>
  <c r="CV39" i="7"/>
  <c r="CL39" i="7"/>
  <c r="CB39" i="7"/>
  <c r="BR39" i="7"/>
  <c r="BH39" i="7"/>
  <c r="AX39" i="7"/>
  <c r="AN39" i="7"/>
  <c r="AD39" i="7"/>
  <c r="Q39" i="7"/>
  <c r="G39" i="7"/>
  <c r="DY39" i="7"/>
  <c r="DO39" i="7"/>
  <c r="DE39" i="7"/>
  <c r="CU39" i="7"/>
  <c r="CK39" i="7"/>
  <c r="CA39" i="7"/>
  <c r="BQ39" i="7"/>
  <c r="BG39" i="7"/>
  <c r="AW39" i="7"/>
  <c r="AM39" i="7"/>
  <c r="AC39" i="7"/>
  <c r="P39" i="7"/>
  <c r="F39" i="7"/>
  <c r="D39" i="7"/>
  <c r="DX39" i="7"/>
  <c r="DN39" i="7"/>
  <c r="DD39" i="7"/>
  <c r="CT39" i="7"/>
  <c r="CJ39" i="7"/>
  <c r="BZ39" i="7"/>
  <c r="BP39" i="7"/>
  <c r="BF39" i="7"/>
  <c r="AV39" i="7"/>
  <c r="AL39" i="7"/>
  <c r="AB39" i="7"/>
  <c r="O39" i="7"/>
  <c r="E39" i="7"/>
  <c r="DW39" i="7"/>
  <c r="DM39" i="7"/>
  <c r="DC39" i="7"/>
  <c r="CS39" i="7"/>
  <c r="CI39" i="7"/>
  <c r="BY39" i="7"/>
  <c r="BO39" i="7"/>
  <c r="BE39" i="7"/>
  <c r="AU39" i="7"/>
  <c r="AK39" i="7"/>
  <c r="AA39" i="7"/>
  <c r="N39" i="7"/>
  <c r="DS39" i="7"/>
  <c r="DA39" i="7"/>
  <c r="CM39" i="7"/>
  <c r="BU39" i="7"/>
  <c r="BC39" i="7"/>
  <c r="AO39" i="7"/>
  <c r="W39" i="7"/>
  <c r="EE39" i="7"/>
  <c r="DQ39" i="7"/>
  <c r="CY39" i="7"/>
  <c r="CG39" i="7"/>
  <c r="BS39" i="7"/>
  <c r="EC39" i="7"/>
  <c r="DK39" i="7"/>
  <c r="CW39" i="7"/>
  <c r="CE39" i="7"/>
  <c r="BM39" i="7"/>
  <c r="AY39" i="7"/>
  <c r="AG39" i="7"/>
  <c r="L39" i="7"/>
  <c r="DL39" i="7"/>
  <c r="CP39" i="7"/>
  <c r="BT39" i="7"/>
  <c r="AT39" i="7"/>
  <c r="Z39" i="7"/>
  <c r="DJ39" i="7"/>
  <c r="CO39" i="7"/>
  <c r="BN39" i="7"/>
  <c r="AS39" i="7"/>
  <c r="Y39" i="7"/>
  <c r="DI39" i="7"/>
  <c r="CN39" i="7"/>
  <c r="BL39" i="7"/>
  <c r="AR39" i="7"/>
  <c r="X39" i="7"/>
  <c r="ED39" i="7"/>
  <c r="DH39" i="7"/>
  <c r="CH39" i="7"/>
  <c r="BK39" i="7"/>
  <c r="AQ39" i="7"/>
  <c r="V39" i="7"/>
  <c r="DR39" i="7"/>
  <c r="BX39" i="7"/>
  <c r="AJ39" i="7"/>
  <c r="H39" i="7"/>
  <c r="DG39" i="7"/>
  <c r="BW39" i="7"/>
  <c r="AI39" i="7"/>
  <c r="DB39" i="7"/>
  <c r="BV39" i="7"/>
  <c r="AH39" i="7"/>
  <c r="CZ39" i="7"/>
  <c r="BJ39" i="7"/>
  <c r="AF39" i="7"/>
  <c r="CX39" i="7"/>
  <c r="BI39" i="7"/>
  <c r="AE39" i="7"/>
  <c r="CC39" i="7"/>
  <c r="I39" i="7"/>
  <c r="EB39" i="7"/>
  <c r="BD39" i="7"/>
  <c r="AP39" i="7"/>
  <c r="EA39" i="7"/>
  <c r="BB39" i="7"/>
  <c r="DT39" i="7"/>
  <c r="R39" i="7"/>
  <c r="J39" i="7"/>
  <c r="DV39" i="7"/>
  <c r="BA39" i="7"/>
  <c r="DU39" i="7"/>
  <c r="AZ39" i="7"/>
  <c r="CR39" i="7"/>
  <c r="CQ39" i="7"/>
  <c r="M39" i="7"/>
  <c r="CF39" i="7"/>
  <c r="K39" i="7"/>
  <c r="CD39" i="7"/>
  <c r="EB32" i="8"/>
  <c r="DR32" i="8"/>
  <c r="DH32" i="8"/>
  <c r="CX32" i="8"/>
  <c r="CN32" i="8"/>
  <c r="CD32" i="8"/>
  <c r="BT32" i="8"/>
  <c r="BJ32" i="8"/>
  <c r="AZ32" i="8"/>
  <c r="AP32" i="8"/>
  <c r="AF32" i="8"/>
  <c r="V32" i="8"/>
  <c r="L32" i="8"/>
  <c r="DX32" i="8"/>
  <c r="DM32" i="8"/>
  <c r="DB32" i="8"/>
  <c r="CQ32" i="8"/>
  <c r="CF32" i="8"/>
  <c r="BU32" i="8"/>
  <c r="BI32" i="8"/>
  <c r="AX32" i="8"/>
  <c r="AM32" i="8"/>
  <c r="AB32" i="8"/>
  <c r="Q32" i="8"/>
  <c r="F32" i="8"/>
  <c r="DW32" i="8"/>
  <c r="DL32" i="8"/>
  <c r="DA32" i="8"/>
  <c r="CP32" i="8"/>
  <c r="CE32" i="8"/>
  <c r="BS32" i="8"/>
  <c r="BH32" i="8"/>
  <c r="AW32" i="8"/>
  <c r="AL32" i="8"/>
  <c r="AA32" i="8"/>
  <c r="P32" i="8"/>
  <c r="E32" i="8"/>
  <c r="DV32" i="8"/>
  <c r="DK32" i="8"/>
  <c r="CZ32" i="8"/>
  <c r="CO32" i="8"/>
  <c r="CC32" i="8"/>
  <c r="BR32" i="8"/>
  <c r="BG32" i="8"/>
  <c r="AV32" i="8"/>
  <c r="AK32" i="8"/>
  <c r="Z32" i="8"/>
  <c r="O32" i="8"/>
  <c r="EA32" i="8"/>
  <c r="DP32" i="8"/>
  <c r="DE32" i="8"/>
  <c r="CT32" i="8"/>
  <c r="CI32" i="8"/>
  <c r="BX32" i="8"/>
  <c r="BM32" i="8"/>
  <c r="BB32" i="8"/>
  <c r="AQ32" i="8"/>
  <c r="AE32" i="8"/>
  <c r="T32" i="8"/>
  <c r="I32" i="8"/>
  <c r="DT32" i="8"/>
  <c r="DC32" i="8"/>
  <c r="CJ32" i="8"/>
  <c r="BP32" i="8"/>
  <c r="AY32" i="8"/>
  <c r="AG32" i="8"/>
  <c r="M32" i="8"/>
  <c r="DZ32" i="8"/>
  <c r="DG32" i="8"/>
  <c r="CM32" i="8"/>
  <c r="BW32" i="8"/>
  <c r="BD32" i="8"/>
  <c r="AJ32" i="8"/>
  <c r="S32" i="8"/>
  <c r="DN32" i="8"/>
  <c r="CR32" i="8"/>
  <c r="BQ32" i="8"/>
  <c r="AT32" i="8"/>
  <c r="X32" i="8"/>
  <c r="ED32" i="8"/>
  <c r="AO32" i="8"/>
  <c r="CG32" i="8"/>
  <c r="DJ32" i="8"/>
  <c r="CL32" i="8"/>
  <c r="BO32" i="8"/>
  <c r="AS32" i="8"/>
  <c r="W32" i="8"/>
  <c r="CH32" i="8"/>
  <c r="BL32" i="8"/>
  <c r="R32" i="8"/>
  <c r="EC32" i="8"/>
  <c r="AN32" i="8"/>
  <c r="N32" i="8"/>
  <c r="EE32" i="8"/>
  <c r="DI32" i="8"/>
  <c r="CK32" i="8"/>
  <c r="BN32" i="8"/>
  <c r="AR32" i="8"/>
  <c r="U32" i="8"/>
  <c r="DF32" i="8"/>
  <c r="DD32" i="8"/>
  <c r="BK32" i="8"/>
  <c r="D32" i="8"/>
  <c r="DS32" i="8"/>
  <c r="CV32" i="8"/>
  <c r="BZ32" i="8"/>
  <c r="BC32" i="8"/>
  <c r="AD32" i="8"/>
  <c r="H32" i="8"/>
  <c r="DQ32" i="8"/>
  <c r="CU32" i="8"/>
  <c r="BY32" i="8"/>
  <c r="BA32" i="8"/>
  <c r="AC32" i="8"/>
  <c r="G32" i="8"/>
  <c r="DY32" i="8"/>
  <c r="BE32" i="8"/>
  <c r="DU32" i="8"/>
  <c r="AU32" i="8"/>
  <c r="Y32" i="8"/>
  <c r="CS32" i="8"/>
  <c r="CB32" i="8"/>
  <c r="DO32" i="8"/>
  <c r="AI32" i="8"/>
  <c r="CW32" i="8"/>
  <c r="K32" i="8"/>
  <c r="J32" i="8"/>
  <c r="CA32" i="8"/>
  <c r="BV32" i="8"/>
  <c r="BF32" i="8"/>
  <c r="CY32" i="8"/>
  <c r="AH32" i="8"/>
  <c r="Y25" i="9"/>
  <c r="Z25" i="9"/>
  <c r="U37" i="7"/>
  <c r="BQ25" i="9"/>
  <c r="AM25" i="9"/>
  <c r="DW25" i="9"/>
  <c r="CM25" i="9"/>
  <c r="BI25" i="9"/>
  <c r="BF25" i="9"/>
  <c r="AL25" i="9"/>
  <c r="CA25" i="9"/>
  <c r="DN25" i="9"/>
  <c r="CT25" i="9"/>
  <c r="T39" i="7"/>
  <c r="AE85" i="1"/>
  <c r="EB39" i="8"/>
  <c r="DR39" i="8"/>
  <c r="DH39" i="8"/>
  <c r="CX39" i="8"/>
  <c r="CN39" i="8"/>
  <c r="CD39" i="8"/>
  <c r="BT39" i="8"/>
  <c r="BJ39" i="8"/>
  <c r="AZ39" i="8"/>
  <c r="AP39" i="8"/>
  <c r="AF39" i="8"/>
  <c r="V39" i="8"/>
  <c r="L39" i="8"/>
  <c r="EA39" i="8"/>
  <c r="DQ39" i="8"/>
  <c r="DG39" i="8"/>
  <c r="CW39" i="8"/>
  <c r="CM39" i="8"/>
  <c r="CC39" i="8"/>
  <c r="BS39" i="8"/>
  <c r="BI39" i="8"/>
  <c r="AY39" i="8"/>
  <c r="AO39" i="8"/>
  <c r="AE39" i="8"/>
  <c r="U39" i="8"/>
  <c r="K39" i="8"/>
  <c r="DZ39" i="8"/>
  <c r="DP39" i="8"/>
  <c r="DF39" i="8"/>
  <c r="CV39" i="8"/>
  <c r="CL39" i="8"/>
  <c r="CB39" i="8"/>
  <c r="BR39" i="8"/>
  <c r="BH39" i="8"/>
  <c r="AX39" i="8"/>
  <c r="AN39" i="8"/>
  <c r="AD39" i="8"/>
  <c r="T39" i="8"/>
  <c r="J39" i="8"/>
  <c r="DY39" i="8"/>
  <c r="DO39" i="8"/>
  <c r="DE39" i="8"/>
  <c r="CU39" i="8"/>
  <c r="CK39" i="8"/>
  <c r="CA39" i="8"/>
  <c r="BQ39" i="8"/>
  <c r="BG39" i="8"/>
  <c r="AW39" i="8"/>
  <c r="AM39" i="8"/>
  <c r="AC39" i="8"/>
  <c r="S39" i="8"/>
  <c r="I39" i="8"/>
  <c r="EE39" i="8"/>
  <c r="DM39" i="8"/>
  <c r="CY39" i="8"/>
  <c r="CG39" i="8"/>
  <c r="BO39" i="8"/>
  <c r="BA39" i="8"/>
  <c r="AI39" i="8"/>
  <c r="Q39" i="8"/>
  <c r="ED39" i="8"/>
  <c r="DL39" i="8"/>
  <c r="CT39" i="8"/>
  <c r="CF39" i="8"/>
  <c r="BN39" i="8"/>
  <c r="AV39" i="8"/>
  <c r="AH39" i="8"/>
  <c r="P39" i="8"/>
  <c r="EC39" i="8"/>
  <c r="DK39" i="8"/>
  <c r="CS39" i="8"/>
  <c r="CE39" i="8"/>
  <c r="BM39" i="8"/>
  <c r="AU39" i="8"/>
  <c r="AG39" i="8"/>
  <c r="O39" i="8"/>
  <c r="DT39" i="8"/>
  <c r="DB39" i="8"/>
  <c r="CJ39" i="8"/>
  <c r="BV39" i="8"/>
  <c r="BD39" i="8"/>
  <c r="AL39" i="8"/>
  <c r="X39" i="8"/>
  <c r="F39" i="8"/>
  <c r="DU39" i="8"/>
  <c r="CQ39" i="8"/>
  <c r="BP39" i="8"/>
  <c r="AQ39" i="8"/>
  <c r="M39" i="8"/>
  <c r="DS39" i="8"/>
  <c r="CP39" i="8"/>
  <c r="BL39" i="8"/>
  <c r="AK39" i="8"/>
  <c r="H39" i="8"/>
  <c r="DN39" i="8"/>
  <c r="CO39" i="8"/>
  <c r="BK39" i="8"/>
  <c r="AJ39" i="8"/>
  <c r="G39" i="8"/>
  <c r="DX39" i="8"/>
  <c r="DA39" i="8"/>
  <c r="BX39" i="8"/>
  <c r="AT39" i="8"/>
  <c r="W39" i="8"/>
  <c r="CH39" i="8"/>
  <c r="AR39" i="8"/>
  <c r="DW39" i="8"/>
  <c r="BZ39" i="8"/>
  <c r="AB39" i="8"/>
  <c r="DV39" i="8"/>
  <c r="BY39" i="8"/>
  <c r="AA39" i="8"/>
  <c r="CZ39" i="8"/>
  <c r="BC39" i="8"/>
  <c r="E39" i="8"/>
  <c r="DC39" i="8"/>
  <c r="Y39" i="8"/>
  <c r="CR39" i="8"/>
  <c r="R39" i="8"/>
  <c r="CI39" i="8"/>
  <c r="N39" i="8"/>
  <c r="DJ39" i="8"/>
  <c r="BB39" i="8"/>
  <c r="DI39" i="8"/>
  <c r="AS39" i="8"/>
  <c r="BE39" i="8"/>
  <c r="Z39" i="8"/>
  <c r="BW39" i="8"/>
  <c r="BU39" i="8"/>
  <c r="D39" i="8"/>
  <c r="DD39" i="8"/>
  <c r="BF39" i="8"/>
  <c r="AE86" i="1"/>
  <c r="Z30" i="6"/>
  <c r="DY30" i="8"/>
  <c r="DO30" i="8"/>
  <c r="DX30" i="8"/>
  <c r="DN30" i="8"/>
  <c r="DD30" i="8"/>
  <c r="CT30" i="8"/>
  <c r="CJ30" i="8"/>
  <c r="BZ30" i="8"/>
  <c r="BP30" i="8"/>
  <c r="BF30" i="8"/>
  <c r="AV30" i="8"/>
  <c r="AL30" i="8"/>
  <c r="AB30" i="8"/>
  <c r="R30" i="8"/>
  <c r="H30" i="8"/>
  <c r="DW30" i="8"/>
  <c r="DM30" i="8"/>
  <c r="DC30" i="8"/>
  <c r="CS30" i="8"/>
  <c r="CI30" i="8"/>
  <c r="BY30" i="8"/>
  <c r="BO30" i="8"/>
  <c r="BE30" i="8"/>
  <c r="AU30" i="8"/>
  <c r="AK30" i="8"/>
  <c r="AA30" i="8"/>
  <c r="Q30" i="8"/>
  <c r="G30" i="8"/>
  <c r="EB30" i="8"/>
  <c r="DR30" i="8"/>
  <c r="DH30" i="8"/>
  <c r="CX30" i="8"/>
  <c r="CN30" i="8"/>
  <c r="CD30" i="8"/>
  <c r="BT30" i="8"/>
  <c r="BJ30" i="8"/>
  <c r="EC30" i="8"/>
  <c r="DK30" i="8"/>
  <c r="CW30" i="8"/>
  <c r="CH30" i="8"/>
  <c r="BU30" i="8"/>
  <c r="BG30" i="8"/>
  <c r="AS30" i="8"/>
  <c r="AG30" i="8"/>
  <c r="U30" i="8"/>
  <c r="I30" i="8"/>
  <c r="DQ30" i="8"/>
  <c r="DA30" i="8"/>
  <c r="CM30" i="8"/>
  <c r="BX30" i="8"/>
  <c r="BK30" i="8"/>
  <c r="AX30" i="8"/>
  <c r="AJ30" i="8"/>
  <c r="X30" i="8"/>
  <c r="L30" i="8"/>
  <c r="DZ30" i="8"/>
  <c r="DF30" i="8"/>
  <c r="CO30" i="8"/>
  <c r="BV30" i="8"/>
  <c r="BC30" i="8"/>
  <c r="AO30" i="8"/>
  <c r="Y30" i="8"/>
  <c r="J30" i="8"/>
  <c r="D30" i="8"/>
  <c r="CZ30" i="8"/>
  <c r="CG30" i="8"/>
  <c r="AZ30" i="8"/>
  <c r="CF30" i="8"/>
  <c r="AH30" i="8"/>
  <c r="DV30" i="8"/>
  <c r="DE30" i="8"/>
  <c r="CL30" i="8"/>
  <c r="BS30" i="8"/>
  <c r="BB30" i="8"/>
  <c r="AN30" i="8"/>
  <c r="W30" i="8"/>
  <c r="F30" i="8"/>
  <c r="DT30" i="8"/>
  <c r="T30" i="8"/>
  <c r="DS30" i="8"/>
  <c r="BN30" i="8"/>
  <c r="S30" i="8"/>
  <c r="DU30" i="8"/>
  <c r="DB30" i="8"/>
  <c r="CK30" i="8"/>
  <c r="BR30" i="8"/>
  <c r="BA30" i="8"/>
  <c r="AM30" i="8"/>
  <c r="V30" i="8"/>
  <c r="E30" i="8"/>
  <c r="BQ30" i="8"/>
  <c r="AI30" i="8"/>
  <c r="CY30" i="8"/>
  <c r="AY30" i="8"/>
  <c r="EE30" i="8"/>
  <c r="DJ30" i="8"/>
  <c r="CR30" i="8"/>
  <c r="CB30" i="8"/>
  <c r="BI30" i="8"/>
  <c r="AR30" i="8"/>
  <c r="AD30" i="8"/>
  <c r="N30" i="8"/>
  <c r="ED30" i="8"/>
  <c r="DI30" i="8"/>
  <c r="CQ30" i="8"/>
  <c r="CA30" i="8"/>
  <c r="BH30" i="8"/>
  <c r="AQ30" i="8"/>
  <c r="AC30" i="8"/>
  <c r="M30" i="8"/>
  <c r="CU30" i="8"/>
  <c r="AP30" i="8"/>
  <c r="CP30" i="8"/>
  <c r="AF30" i="8"/>
  <c r="P30" i="8"/>
  <c r="BM30" i="8"/>
  <c r="DL30" i="8"/>
  <c r="DG30" i="8"/>
  <c r="CE30" i="8"/>
  <c r="AE30" i="8"/>
  <c r="BW30" i="8"/>
  <c r="EA30" i="8"/>
  <c r="O30" i="8"/>
  <c r="DP30" i="8"/>
  <c r="K30" i="8"/>
  <c r="BD30" i="8"/>
  <c r="AW30" i="8"/>
  <c r="AT30" i="8"/>
  <c r="CC30" i="8"/>
  <c r="Z30" i="8"/>
  <c r="BL30" i="8"/>
  <c r="CV30" i="8"/>
  <c r="DZ41" i="8"/>
  <c r="DP41" i="8"/>
  <c r="DF41" i="8"/>
  <c r="CV41" i="8"/>
  <c r="CL41" i="8"/>
  <c r="CB41" i="8"/>
  <c r="BR41" i="8"/>
  <c r="BH41" i="8"/>
  <c r="AX41" i="8"/>
  <c r="AN41" i="8"/>
  <c r="AD41" i="8"/>
  <c r="T41" i="8"/>
  <c r="J41" i="8"/>
  <c r="DY41" i="8"/>
  <c r="DO41" i="8"/>
  <c r="DE41" i="8"/>
  <c r="CU41" i="8"/>
  <c r="CK41" i="8"/>
  <c r="CA41" i="8"/>
  <c r="BQ41" i="8"/>
  <c r="BG41" i="8"/>
  <c r="AW41" i="8"/>
  <c r="AM41" i="8"/>
  <c r="AC41" i="8"/>
  <c r="S41" i="8"/>
  <c r="I41" i="8"/>
  <c r="DX41" i="8"/>
  <c r="DN41" i="8"/>
  <c r="DD41" i="8"/>
  <c r="CT41" i="8"/>
  <c r="CJ41" i="8"/>
  <c r="BZ41" i="8"/>
  <c r="BP41" i="8"/>
  <c r="BF41" i="8"/>
  <c r="AV41" i="8"/>
  <c r="AL41" i="8"/>
  <c r="AB41" i="8"/>
  <c r="R41" i="8"/>
  <c r="H41" i="8"/>
  <c r="DW41" i="8"/>
  <c r="DM41" i="8"/>
  <c r="DC41" i="8"/>
  <c r="CS41" i="8"/>
  <c r="CI41" i="8"/>
  <c r="BY41" i="8"/>
  <c r="BO41" i="8"/>
  <c r="BE41" i="8"/>
  <c r="AU41" i="8"/>
  <c r="AK41" i="8"/>
  <c r="AA41" i="8"/>
  <c r="Q41" i="8"/>
  <c r="G41" i="8"/>
  <c r="DS41" i="8"/>
  <c r="DA41" i="8"/>
  <c r="CM41" i="8"/>
  <c r="BU41" i="8"/>
  <c r="BC41" i="8"/>
  <c r="AO41" i="8"/>
  <c r="W41" i="8"/>
  <c r="E41" i="8"/>
  <c r="DR41" i="8"/>
  <c r="CZ41" i="8"/>
  <c r="CH41" i="8"/>
  <c r="BT41" i="8"/>
  <c r="BB41" i="8"/>
  <c r="AJ41" i="8"/>
  <c r="V41" i="8"/>
  <c r="EE41" i="8"/>
  <c r="DQ41" i="8"/>
  <c r="CY41" i="8"/>
  <c r="CG41" i="8"/>
  <c r="BS41" i="8"/>
  <c r="BA41" i="8"/>
  <c r="AI41" i="8"/>
  <c r="U41" i="8"/>
  <c r="DV41" i="8"/>
  <c r="DH41" i="8"/>
  <c r="CP41" i="8"/>
  <c r="BX41" i="8"/>
  <c r="BJ41" i="8"/>
  <c r="AR41" i="8"/>
  <c r="Z41" i="8"/>
  <c r="L41" i="8"/>
  <c r="DI41" i="8"/>
  <c r="CE41" i="8"/>
  <c r="BD41" i="8"/>
  <c r="AE41" i="8"/>
  <c r="ED41" i="8"/>
  <c r="DG41" i="8"/>
  <c r="CD41" i="8"/>
  <c r="AZ41" i="8"/>
  <c r="Y41" i="8"/>
  <c r="EC41" i="8"/>
  <c r="DB41" i="8"/>
  <c r="CC41" i="8"/>
  <c r="AY41" i="8"/>
  <c r="X41" i="8"/>
  <c r="DL41" i="8"/>
  <c r="CO41" i="8"/>
  <c r="BL41" i="8"/>
  <c r="AH41" i="8"/>
  <c r="K41" i="8"/>
  <c r="CW41" i="8"/>
  <c r="BI41" i="8"/>
  <c r="M41" i="8"/>
  <c r="CR41" i="8"/>
  <c r="AT41" i="8"/>
  <c r="F41" i="8"/>
  <c r="CQ41" i="8"/>
  <c r="AS41" i="8"/>
  <c r="DK41" i="8"/>
  <c r="BN41" i="8"/>
  <c r="P41" i="8"/>
  <c r="BV41" i="8"/>
  <c r="EB41" i="8"/>
  <c r="BM41" i="8"/>
  <c r="EA41" i="8"/>
  <c r="BK41" i="8"/>
  <c r="CN41" i="8"/>
  <c r="O41" i="8"/>
  <c r="CF41" i="8"/>
  <c r="N41" i="8"/>
  <c r="CX41" i="8"/>
  <c r="BW41" i="8"/>
  <c r="AP41" i="8"/>
  <c r="AQ41" i="8"/>
  <c r="AG41" i="8"/>
  <c r="DU41" i="8"/>
  <c r="DT41" i="8"/>
  <c r="DJ41" i="8"/>
  <c r="D41" i="8"/>
  <c r="AF41" i="8"/>
  <c r="EC25" i="8"/>
  <c r="DS25" i="8"/>
  <c r="DI25" i="8"/>
  <c r="CY25" i="8"/>
  <c r="CO25" i="8"/>
  <c r="CE25" i="8"/>
  <c r="BU25" i="8"/>
  <c r="BK25" i="8"/>
  <c r="BA25" i="8"/>
  <c r="AQ25" i="8"/>
  <c r="AG25" i="8"/>
  <c r="W25" i="8"/>
  <c r="M25" i="8"/>
  <c r="EB25" i="8"/>
  <c r="DR25" i="8"/>
  <c r="DH25" i="8"/>
  <c r="CX25" i="8"/>
  <c r="CN25" i="8"/>
  <c r="CD25" i="8"/>
  <c r="BT25" i="8"/>
  <c r="BJ25" i="8"/>
  <c r="AZ25" i="8"/>
  <c r="AP25" i="8"/>
  <c r="AF25" i="8"/>
  <c r="V25" i="8"/>
  <c r="L25" i="8"/>
  <c r="EA25" i="8"/>
  <c r="DQ25" i="8"/>
  <c r="DG25" i="8"/>
  <c r="CW25" i="8"/>
  <c r="CM25" i="8"/>
  <c r="CC25" i="8"/>
  <c r="BS25" i="8"/>
  <c r="BI25" i="8"/>
  <c r="AY25" i="8"/>
  <c r="AO25" i="8"/>
  <c r="AE25" i="8"/>
  <c r="U25" i="8"/>
  <c r="K25" i="8"/>
  <c r="DZ25" i="8"/>
  <c r="DP25" i="8"/>
  <c r="DF25" i="8"/>
  <c r="CV25" i="8"/>
  <c r="CL25" i="8"/>
  <c r="CB25" i="8"/>
  <c r="BR25" i="8"/>
  <c r="BH25" i="8"/>
  <c r="AX25" i="8"/>
  <c r="AN25" i="8"/>
  <c r="AD25" i="8"/>
  <c r="T25" i="8"/>
  <c r="J25" i="8"/>
  <c r="DY25" i="8"/>
  <c r="DK25" i="8"/>
  <c r="CS25" i="8"/>
  <c r="CA25" i="8"/>
  <c r="BM25" i="8"/>
  <c r="AU25" i="8"/>
  <c r="AC25" i="8"/>
  <c r="O25" i="8"/>
  <c r="DX25" i="8"/>
  <c r="DJ25" i="8"/>
  <c r="CR25" i="8"/>
  <c r="BZ25" i="8"/>
  <c r="BL25" i="8"/>
  <c r="AT25" i="8"/>
  <c r="AB25" i="8"/>
  <c r="N25" i="8"/>
  <c r="DW25" i="8"/>
  <c r="DE25" i="8"/>
  <c r="CQ25" i="8"/>
  <c r="BY25" i="8"/>
  <c r="BG25" i="8"/>
  <c r="AS25" i="8"/>
  <c r="AA25" i="8"/>
  <c r="I25" i="8"/>
  <c r="DN25" i="8"/>
  <c r="CZ25" i="8"/>
  <c r="CH25" i="8"/>
  <c r="BP25" i="8"/>
  <c r="BB25" i="8"/>
  <c r="AJ25" i="8"/>
  <c r="R25" i="8"/>
  <c r="D25" i="8"/>
  <c r="DV25" i="8"/>
  <c r="CU25" i="8"/>
  <c r="BV25" i="8"/>
  <c r="AR25" i="8"/>
  <c r="Q25" i="8"/>
  <c r="DU25" i="8"/>
  <c r="CT25" i="8"/>
  <c r="BQ25" i="8"/>
  <c r="AM25" i="8"/>
  <c r="P25" i="8"/>
  <c r="DT25" i="8"/>
  <c r="CP25" i="8"/>
  <c r="BO25" i="8"/>
  <c r="AL25" i="8"/>
  <c r="H25" i="8"/>
  <c r="DC25" i="8"/>
  <c r="CF25" i="8"/>
  <c r="BC25" i="8"/>
  <c r="Y25" i="8"/>
  <c r="DO25" i="8"/>
  <c r="BX25" i="8"/>
  <c r="AH25" i="8"/>
  <c r="DM25" i="8"/>
  <c r="BW25" i="8"/>
  <c r="Z25" i="8"/>
  <c r="DL25" i="8"/>
  <c r="BN25" i="8"/>
  <c r="X25" i="8"/>
  <c r="CJ25" i="8"/>
  <c r="AV25" i="8"/>
  <c r="DA25" i="8"/>
  <c r="S25" i="8"/>
  <c r="CK25" i="8"/>
  <c r="G25" i="8"/>
  <c r="CI25" i="8"/>
  <c r="F25" i="8"/>
  <c r="ED25" i="8"/>
  <c r="AW25" i="8"/>
  <c r="DD25" i="8"/>
  <c r="AK25" i="8"/>
  <c r="BD25" i="8"/>
  <c r="AI25" i="8"/>
  <c r="E25" i="8"/>
  <c r="CG25" i="8"/>
  <c r="BF25" i="8"/>
  <c r="EE25" i="8"/>
  <c r="DB25" i="8"/>
  <c r="BE25" i="8"/>
  <c r="U25" i="9"/>
  <c r="AI25" i="9"/>
  <c r="X26" i="1"/>
  <c r="DV33" i="8"/>
  <c r="DV26" i="8" s="1"/>
  <c r="DL33" i="8"/>
  <c r="DL26" i="8" s="1"/>
  <c r="DB33" i="8"/>
  <c r="DB26" i="8" s="1"/>
  <c r="CR33" i="8"/>
  <c r="CR26" i="8" s="1"/>
  <c r="CH33" i="8"/>
  <c r="CH26" i="8" s="1"/>
  <c r="EA33" i="8"/>
  <c r="EA26" i="8" s="1"/>
  <c r="DQ33" i="8"/>
  <c r="DQ26" i="8" s="1"/>
  <c r="DG33" i="8"/>
  <c r="DG26" i="8" s="1"/>
  <c r="CW33" i="8"/>
  <c r="CW26" i="8" s="1"/>
  <c r="CM33" i="8"/>
  <c r="CM26" i="8" s="1"/>
  <c r="CC33" i="8"/>
  <c r="CC26" i="8" s="1"/>
  <c r="BS33" i="8"/>
  <c r="BS26" i="8" s="1"/>
  <c r="BI33" i="8"/>
  <c r="BI26" i="8" s="1"/>
  <c r="AY33" i="8"/>
  <c r="AY26" i="8" s="1"/>
  <c r="AO33" i="8"/>
  <c r="AO26" i="8" s="1"/>
  <c r="AE33" i="8"/>
  <c r="AE26" i="8" s="1"/>
  <c r="U33" i="8"/>
  <c r="U26" i="8" s="1"/>
  <c r="K33" i="8"/>
  <c r="K26" i="8" s="1"/>
  <c r="DT33" i="8"/>
  <c r="DT26" i="8" s="1"/>
  <c r="DH33" i="8"/>
  <c r="CU33" i="8"/>
  <c r="CU26" i="8" s="1"/>
  <c r="CI33" i="8"/>
  <c r="CI26" i="8" s="1"/>
  <c r="BW33" i="8"/>
  <c r="BW26" i="8" s="1"/>
  <c r="BL33" i="8"/>
  <c r="BA33" i="8"/>
  <c r="BA26" i="8" s="1"/>
  <c r="AP33" i="8"/>
  <c r="AP26" i="8" s="1"/>
  <c r="AD33" i="8"/>
  <c r="AD26" i="8" s="1"/>
  <c r="S33" i="8"/>
  <c r="S26" i="8" s="1"/>
  <c r="H33" i="8"/>
  <c r="H26" i="8" s="1"/>
  <c r="EE33" i="8"/>
  <c r="EE26" i="8" s="1"/>
  <c r="DS33" i="8"/>
  <c r="DS26" i="8" s="1"/>
  <c r="DF33" i="8"/>
  <c r="DF26" i="8" s="1"/>
  <c r="CT33" i="8"/>
  <c r="CT26" i="8" s="1"/>
  <c r="CG33" i="8"/>
  <c r="CG26" i="8" s="1"/>
  <c r="BV33" i="8"/>
  <c r="BV26" i="8" s="1"/>
  <c r="BK33" i="8"/>
  <c r="BK26" i="8" s="1"/>
  <c r="AZ33" i="8"/>
  <c r="AN33" i="8"/>
  <c r="AC33" i="8"/>
  <c r="AC26" i="8" s="1"/>
  <c r="R33" i="8"/>
  <c r="R26" i="8" s="1"/>
  <c r="G33" i="8"/>
  <c r="G26" i="8" s="1"/>
  <c r="ED33" i="8"/>
  <c r="ED26" i="8" s="1"/>
  <c r="DR33" i="8"/>
  <c r="DR26" i="8" s="1"/>
  <c r="DE33" i="8"/>
  <c r="DE26" i="8" s="1"/>
  <c r="CS33" i="8"/>
  <c r="CS26" i="8" s="1"/>
  <c r="CF33" i="8"/>
  <c r="CF26" i="8" s="1"/>
  <c r="BU33" i="8"/>
  <c r="BU26" i="8" s="1"/>
  <c r="BJ33" i="8"/>
  <c r="BJ26" i="8" s="1"/>
  <c r="AX33" i="8"/>
  <c r="AX26" i="8" s="1"/>
  <c r="AM33" i="8"/>
  <c r="AM26" i="8" s="1"/>
  <c r="AB33" i="8"/>
  <c r="Q33" i="8"/>
  <c r="Q26" i="8" s="1"/>
  <c r="F33" i="8"/>
  <c r="F26" i="8" s="1"/>
  <c r="DX33" i="8"/>
  <c r="DX26" i="8" s="1"/>
  <c r="DK33" i="8"/>
  <c r="DK26" i="8" s="1"/>
  <c r="CY33" i="8"/>
  <c r="CY26" i="8" s="1"/>
  <c r="CL33" i="8"/>
  <c r="CL26" i="8" s="1"/>
  <c r="BZ33" i="8"/>
  <c r="BZ26" i="8" s="1"/>
  <c r="BO33" i="8"/>
  <c r="BO26" i="8" s="1"/>
  <c r="BD33" i="8"/>
  <c r="BD26" i="8" s="1"/>
  <c r="AS33" i="8"/>
  <c r="AS26" i="8" s="1"/>
  <c r="AH33" i="8"/>
  <c r="AH26" i="8" s="1"/>
  <c r="W33" i="8"/>
  <c r="W26" i="8" s="1"/>
  <c r="L33" i="8"/>
  <c r="L26" i="8" s="1"/>
  <c r="DY33" i="8"/>
  <c r="DY26" i="8" s="1"/>
  <c r="DC33" i="8"/>
  <c r="DC26" i="8" s="1"/>
  <c r="CJ33" i="8"/>
  <c r="BP33" i="8"/>
  <c r="BP26" i="8" s="1"/>
  <c r="AV33" i="8"/>
  <c r="AV26" i="8" s="1"/>
  <c r="AF33" i="8"/>
  <c r="AF26" i="8" s="1"/>
  <c r="M33" i="8"/>
  <c r="M26" i="8" s="1"/>
  <c r="EC33" i="8"/>
  <c r="EC26" i="8" s="1"/>
  <c r="DJ33" i="8"/>
  <c r="DJ26" i="8" s="1"/>
  <c r="CO33" i="8"/>
  <c r="CO26" i="8" s="1"/>
  <c r="BT33" i="8"/>
  <c r="BT26" i="8" s="1"/>
  <c r="BC33" i="8"/>
  <c r="BC26" i="8" s="1"/>
  <c r="AJ33" i="8"/>
  <c r="AJ26" i="8" s="1"/>
  <c r="P33" i="8"/>
  <c r="DZ33" i="8"/>
  <c r="DZ26" i="8" s="1"/>
  <c r="CZ33" i="8"/>
  <c r="CZ26" i="8" s="1"/>
  <c r="CA33" i="8"/>
  <c r="CA26" i="8" s="1"/>
  <c r="BE33" i="8"/>
  <c r="BE26" i="8" s="1"/>
  <c r="AG33" i="8"/>
  <c r="AG26" i="8" s="1"/>
  <c r="I33" i="8"/>
  <c r="I26" i="8" s="1"/>
  <c r="CQ33" i="8"/>
  <c r="CQ26" i="8" s="1"/>
  <c r="AU33" i="8"/>
  <c r="AU26" i="8" s="1"/>
  <c r="DO33" i="8"/>
  <c r="DO26" i="8" s="1"/>
  <c r="CP33" i="8"/>
  <c r="CP26" i="8" s="1"/>
  <c r="AT33" i="8"/>
  <c r="AT26" i="8" s="1"/>
  <c r="DW33" i="8"/>
  <c r="DW26" i="8" s="1"/>
  <c r="CX33" i="8"/>
  <c r="CX26" i="8" s="1"/>
  <c r="BY33" i="8"/>
  <c r="BY26" i="8" s="1"/>
  <c r="BB33" i="8"/>
  <c r="BB26" i="8" s="1"/>
  <c r="AA33" i="8"/>
  <c r="AA26" i="8" s="1"/>
  <c r="E33" i="8"/>
  <c r="E26" i="8" s="1"/>
  <c r="DP33" i="8"/>
  <c r="DP26" i="8" s="1"/>
  <c r="BR33" i="8"/>
  <c r="BR26" i="8" s="1"/>
  <c r="Y33" i="8"/>
  <c r="Y26" i="8" s="1"/>
  <c r="BQ33" i="8"/>
  <c r="BQ26" i="8" s="1"/>
  <c r="DU33" i="8"/>
  <c r="DU26" i="8" s="1"/>
  <c r="CV33" i="8"/>
  <c r="BX33" i="8"/>
  <c r="AW33" i="8"/>
  <c r="AW26" i="8" s="1"/>
  <c r="Z33" i="8"/>
  <c r="Z26" i="8" s="1"/>
  <c r="X33" i="8"/>
  <c r="X26" i="8" s="1"/>
  <c r="DI33" i="8"/>
  <c r="DI26" i="8" s="1"/>
  <c r="CE33" i="8"/>
  <c r="CE26" i="8" s="1"/>
  <c r="BH33" i="8"/>
  <c r="BH26" i="8" s="1"/>
  <c r="AL33" i="8"/>
  <c r="AL26" i="8" s="1"/>
  <c r="O33" i="8"/>
  <c r="O26" i="8" s="1"/>
  <c r="DD33" i="8"/>
  <c r="DD26" i="8" s="1"/>
  <c r="CD33" i="8"/>
  <c r="CD26" i="8" s="1"/>
  <c r="BG33" i="8"/>
  <c r="BG26" i="8" s="1"/>
  <c r="AK33" i="8"/>
  <c r="AK26" i="8" s="1"/>
  <c r="N33" i="8"/>
  <c r="N26" i="8" s="1"/>
  <c r="CB33" i="8"/>
  <c r="CB26" i="8" s="1"/>
  <c r="BN33" i="8"/>
  <c r="BN26" i="8" s="1"/>
  <c r="AR33" i="8"/>
  <c r="AR26" i="8" s="1"/>
  <c r="DN33" i="8"/>
  <c r="DN26" i="8" s="1"/>
  <c r="AI33" i="8"/>
  <c r="AI26" i="8" s="1"/>
  <c r="V33" i="8"/>
  <c r="V26" i="8" s="1"/>
  <c r="D33" i="8"/>
  <c r="CN33" i="8"/>
  <c r="CN26" i="8" s="1"/>
  <c r="J33" i="8"/>
  <c r="J26" i="8" s="1"/>
  <c r="BM33" i="8"/>
  <c r="BM26" i="8" s="1"/>
  <c r="EB33" i="8"/>
  <c r="EB26" i="8" s="1"/>
  <c r="AQ33" i="8"/>
  <c r="AQ26" i="8" s="1"/>
  <c r="DM33" i="8"/>
  <c r="DM26" i="8" s="1"/>
  <c r="DA33" i="8"/>
  <c r="DA26" i="8" s="1"/>
  <c r="BF33" i="8"/>
  <c r="BF26" i="8" s="1"/>
  <c r="T33" i="8"/>
  <c r="T26" i="8" s="1"/>
  <c r="CK33" i="8"/>
  <c r="CK26" i="8" s="1"/>
  <c r="EE32" i="7"/>
  <c r="DU32" i="7"/>
  <c r="DK32" i="7"/>
  <c r="DA32" i="7"/>
  <c r="CQ32" i="7"/>
  <c r="CG32" i="7"/>
  <c r="BW32" i="7"/>
  <c r="BM32" i="7"/>
  <c r="BC32" i="7"/>
  <c r="AS32" i="7"/>
  <c r="AI32" i="7"/>
  <c r="Y32" i="7"/>
  <c r="L32" i="7"/>
  <c r="EC32" i="7"/>
  <c r="DI32" i="7"/>
  <c r="CE32" i="7"/>
  <c r="BK32" i="7"/>
  <c r="W32" i="7"/>
  <c r="ED32" i="7"/>
  <c r="DT32" i="7"/>
  <c r="DJ32" i="7"/>
  <c r="CZ32" i="7"/>
  <c r="CP32" i="7"/>
  <c r="CF32" i="7"/>
  <c r="BV32" i="7"/>
  <c r="BL32" i="7"/>
  <c r="BB32" i="7"/>
  <c r="AR32" i="7"/>
  <c r="AH32" i="7"/>
  <c r="X32" i="7"/>
  <c r="K32" i="7"/>
  <c r="DS32" i="7"/>
  <c r="CY32" i="7"/>
  <c r="BU32" i="7"/>
  <c r="BA32" i="7"/>
  <c r="J32" i="7"/>
  <c r="CO32" i="7"/>
  <c r="AQ32" i="7"/>
  <c r="AG32" i="7"/>
  <c r="EB32" i="7"/>
  <c r="DO32" i="7"/>
  <c r="DB32" i="7"/>
  <c r="CL32" i="7"/>
  <c r="BY32" i="7"/>
  <c r="DX32" i="7"/>
  <c r="DH32" i="7"/>
  <c r="Z34" i="6" s="1"/>
  <c r="CU32" i="7"/>
  <c r="CH32" i="7"/>
  <c r="BR32" i="7"/>
  <c r="BE32" i="7"/>
  <c r="AO32" i="7"/>
  <c r="AB32" i="7"/>
  <c r="I32" i="7"/>
  <c r="DZ32" i="7"/>
  <c r="DG32" i="7"/>
  <c r="CR32" i="7"/>
  <c r="BZ32" i="7"/>
  <c r="BH32" i="7"/>
  <c r="AT32" i="7"/>
  <c r="AC32" i="7"/>
  <c r="H32" i="7"/>
  <c r="DV32" i="7"/>
  <c r="DD32" i="7"/>
  <c r="CK32" i="7"/>
  <c r="BS32" i="7"/>
  <c r="BD32" i="7"/>
  <c r="AM32" i="7"/>
  <c r="V32" i="7"/>
  <c r="E32" i="7"/>
  <c r="DP32" i="7"/>
  <c r="CT32" i="7"/>
  <c r="BX32" i="7"/>
  <c r="AZ32" i="7"/>
  <c r="AJ32" i="7"/>
  <c r="N32" i="7"/>
  <c r="DN32" i="7"/>
  <c r="CS32" i="7"/>
  <c r="BT32" i="7"/>
  <c r="AY32" i="7"/>
  <c r="AF32" i="7"/>
  <c r="M32" i="7"/>
  <c r="DM32" i="7"/>
  <c r="CN32" i="7"/>
  <c r="BQ32" i="7"/>
  <c r="AX32" i="7"/>
  <c r="AE32" i="7"/>
  <c r="G32" i="7"/>
  <c r="D32" i="7"/>
  <c r="Q34" i="6" s="1"/>
  <c r="DL32" i="7"/>
  <c r="CM32" i="7"/>
  <c r="BP32" i="7"/>
  <c r="AW32" i="7"/>
  <c r="AD32" i="7"/>
  <c r="F32" i="7"/>
  <c r="DF32" i="7"/>
  <c r="CJ32" i="7"/>
  <c r="BO32" i="7"/>
  <c r="AV32" i="7"/>
  <c r="AA32" i="7"/>
  <c r="DQ32" i="7"/>
  <c r="CA32" i="7"/>
  <c r="AK32" i="7"/>
  <c r="EA32" i="7"/>
  <c r="AU32" i="7"/>
  <c r="DE32" i="7"/>
  <c r="BN32" i="7"/>
  <c r="Z32" i="7"/>
  <c r="CV32" i="7"/>
  <c r="Y34" i="6" s="1"/>
  <c r="AL32" i="7"/>
  <c r="DC32" i="7"/>
  <c r="BJ32" i="7"/>
  <c r="R32" i="7"/>
  <c r="O32" i="7"/>
  <c r="CI32" i="7"/>
  <c r="DW32" i="7"/>
  <c r="DR32" i="7"/>
  <c r="CX32" i="7"/>
  <c r="BI32" i="7"/>
  <c r="Q32" i="7"/>
  <c r="CW32" i="7"/>
  <c r="BG32" i="7"/>
  <c r="P32" i="7"/>
  <c r="BF32" i="7"/>
  <c r="AN32" i="7"/>
  <c r="DY32" i="7"/>
  <c r="CD32" i="7"/>
  <c r="AP32" i="7"/>
  <c r="CC32" i="7"/>
  <c r="CB32" i="7"/>
  <c r="EB12" i="7"/>
  <c r="DR12" i="7"/>
  <c r="DH12" i="7"/>
  <c r="CX12" i="7"/>
  <c r="CN12" i="7"/>
  <c r="CD12" i="7"/>
  <c r="BT12" i="7"/>
  <c r="BJ12" i="7"/>
  <c r="AZ12" i="7"/>
  <c r="AP12" i="7"/>
  <c r="AF12" i="7"/>
  <c r="V12" i="7"/>
  <c r="L12" i="7"/>
  <c r="DP12" i="7"/>
  <c r="CL12" i="7"/>
  <c r="BR12" i="7"/>
  <c r="AX12" i="7"/>
  <c r="AD12" i="7"/>
  <c r="T12" i="7"/>
  <c r="EA12" i="7"/>
  <c r="DQ12" i="7"/>
  <c r="DG12" i="7"/>
  <c r="CW12" i="7"/>
  <c r="CM12" i="7"/>
  <c r="CC12" i="7"/>
  <c r="BS12" i="7"/>
  <c r="BI12" i="7"/>
  <c r="AY12" i="7"/>
  <c r="AO12" i="7"/>
  <c r="AE12" i="7"/>
  <c r="U12" i="7"/>
  <c r="K12" i="7"/>
  <c r="DZ12" i="7"/>
  <c r="DF12" i="7"/>
  <c r="CV12" i="7"/>
  <c r="CB12" i="7"/>
  <c r="BH12" i="7"/>
  <c r="AN12" i="7"/>
  <c r="J12" i="7"/>
  <c r="DX12" i="7"/>
  <c r="DK12" i="7"/>
  <c r="CU12" i="7"/>
  <c r="CH12" i="7"/>
  <c r="BU12" i="7"/>
  <c r="BE12" i="7"/>
  <c r="AR12" i="7"/>
  <c r="AB12" i="7"/>
  <c r="O12" i="7"/>
  <c r="DW12" i="7"/>
  <c r="DJ12" i="7"/>
  <c r="CT12" i="7"/>
  <c r="CG12" i="7"/>
  <c r="BQ12" i="7"/>
  <c r="BD12" i="7"/>
  <c r="AQ12" i="7"/>
  <c r="AA12" i="7"/>
  <c r="N12" i="7"/>
  <c r="CF12" i="7"/>
  <c r="BP12" i="7"/>
  <c r="AM12" i="7"/>
  <c r="Z12" i="7"/>
  <c r="DV12" i="7"/>
  <c r="DI12" i="7"/>
  <c r="CS12" i="7"/>
  <c r="BC12" i="7"/>
  <c r="M12" i="7"/>
  <c r="DU12" i="7"/>
  <c r="DE12" i="7"/>
  <c r="CR12" i="7"/>
  <c r="CE12" i="7"/>
  <c r="BO12" i="7"/>
  <c r="BB12" i="7"/>
  <c r="AL12" i="7"/>
  <c r="Y12" i="7"/>
  <c r="I12" i="7"/>
  <c r="DY12" i="7"/>
  <c r="DA12" i="7"/>
  <c r="BZ12" i="7"/>
  <c r="BF12" i="7"/>
  <c r="AH12" i="7"/>
  <c r="G12" i="7"/>
  <c r="DT12" i="7"/>
  <c r="BY12" i="7"/>
  <c r="AG12" i="7"/>
  <c r="CP12" i="7"/>
  <c r="AU12" i="7"/>
  <c r="AT12" i="7"/>
  <c r="CZ12" i="7"/>
  <c r="BA12" i="7"/>
  <c r="F12" i="7"/>
  <c r="DN12" i="7"/>
  <c r="DM12" i="7"/>
  <c r="S12" i="7"/>
  <c r="D12" i="7"/>
  <c r="R12" i="7"/>
  <c r="CI12" i="7"/>
  <c r="BG12" i="7"/>
  <c r="DS12" i="7"/>
  <c r="CY12" i="7"/>
  <c r="BX12" i="7"/>
  <c r="AW12" i="7"/>
  <c r="AC12" i="7"/>
  <c r="E12" i="7"/>
  <c r="CO12" i="7"/>
  <c r="CK12" i="7"/>
  <c r="AS12" i="7"/>
  <c r="ED12" i="7"/>
  <c r="BK12" i="7"/>
  <c r="CA12" i="7"/>
  <c r="H12" i="7"/>
  <c r="DO12" i="7"/>
  <c r="CQ12" i="7"/>
  <c r="BW12" i="7"/>
  <c r="AV12" i="7"/>
  <c r="X12" i="7"/>
  <c r="BV12" i="7"/>
  <c r="W12" i="7"/>
  <c r="BN12" i="7"/>
  <c r="DL12" i="7"/>
  <c r="BM12" i="7"/>
  <c r="P12" i="7"/>
  <c r="EC12" i="7"/>
  <c r="EE12" i="7"/>
  <c r="DD12" i="7"/>
  <c r="CJ12" i="7"/>
  <c r="BL12" i="7"/>
  <c r="AK12" i="7"/>
  <c r="Q12" i="7"/>
  <c r="DC12" i="7"/>
  <c r="AJ12" i="7"/>
  <c r="DB12" i="7"/>
  <c r="AI12" i="7"/>
  <c r="DW34" i="8"/>
  <c r="DM34" i="8"/>
  <c r="DC34" i="8"/>
  <c r="CS34" i="8"/>
  <c r="CI34" i="8"/>
  <c r="BY34" i="8"/>
  <c r="BO34" i="8"/>
  <c r="BE34" i="8"/>
  <c r="AU34" i="8"/>
  <c r="AK34" i="8"/>
  <c r="DV34" i="8"/>
  <c r="DL34" i="8"/>
  <c r="DB34" i="8"/>
  <c r="CR34" i="8"/>
  <c r="CH34" i="8"/>
  <c r="BX34" i="8"/>
  <c r="BN34" i="8"/>
  <c r="BD34" i="8"/>
  <c r="AT34" i="8"/>
  <c r="AJ34" i="8"/>
  <c r="EE34" i="8"/>
  <c r="DU34" i="8"/>
  <c r="DK34" i="8"/>
  <c r="DA34" i="8"/>
  <c r="CQ34" i="8"/>
  <c r="CG34" i="8"/>
  <c r="BW34" i="8"/>
  <c r="BM34" i="8"/>
  <c r="BC34" i="8"/>
  <c r="AS34" i="8"/>
  <c r="AI34" i="8"/>
  <c r="Y34" i="8"/>
  <c r="O34" i="8"/>
  <c r="E34" i="8"/>
  <c r="DZ34" i="8"/>
  <c r="DP34" i="8"/>
  <c r="DF34" i="8"/>
  <c r="CV34" i="8"/>
  <c r="CL34" i="8"/>
  <c r="CB34" i="8"/>
  <c r="BR34" i="8"/>
  <c r="BH34" i="8"/>
  <c r="AX34" i="8"/>
  <c r="AN34" i="8"/>
  <c r="AD34" i="8"/>
  <c r="T34" i="8"/>
  <c r="J34" i="8"/>
  <c r="EA34" i="8"/>
  <c r="DI34" i="8"/>
  <c r="CT34" i="8"/>
  <c r="CC34" i="8"/>
  <c r="BK34" i="8"/>
  <c r="AV34" i="8"/>
  <c r="AE34" i="8"/>
  <c r="R34" i="8"/>
  <c r="F34" i="8"/>
  <c r="DY34" i="8"/>
  <c r="DH34" i="8"/>
  <c r="CP34" i="8"/>
  <c r="CA34" i="8"/>
  <c r="BJ34" i="8"/>
  <c r="AR34" i="8"/>
  <c r="AC34" i="8"/>
  <c r="Q34" i="8"/>
  <c r="DX34" i="8"/>
  <c r="DG34" i="8"/>
  <c r="CO34" i="8"/>
  <c r="BZ34" i="8"/>
  <c r="BI34" i="8"/>
  <c r="AQ34" i="8"/>
  <c r="AB34" i="8"/>
  <c r="P34" i="8"/>
  <c r="ED34" i="8"/>
  <c r="DO34" i="8"/>
  <c r="CX34" i="8"/>
  <c r="CF34" i="8"/>
  <c r="BQ34" i="8"/>
  <c r="AZ34" i="8"/>
  <c r="AH34" i="8"/>
  <c r="V34" i="8"/>
  <c r="I34" i="8"/>
  <c r="DS34" i="8"/>
  <c r="CU34" i="8"/>
  <c r="BS34" i="8"/>
  <c r="AO34" i="8"/>
  <c r="S34" i="8"/>
  <c r="DR34" i="8"/>
  <c r="CN34" i="8"/>
  <c r="BP34" i="8"/>
  <c r="AM34" i="8"/>
  <c r="N34" i="8"/>
  <c r="EC34" i="8"/>
  <c r="CZ34" i="8"/>
  <c r="BV34" i="8"/>
  <c r="AY34" i="8"/>
  <c r="X34" i="8"/>
  <c r="EB34" i="8"/>
  <c r="CY34" i="8"/>
  <c r="BU34" i="8"/>
  <c r="AW34" i="8"/>
  <c r="DN34" i="8"/>
  <c r="BT34" i="8"/>
  <c r="AA34" i="8"/>
  <c r="BB34" i="8"/>
  <c r="DJ34" i="8"/>
  <c r="BL34" i="8"/>
  <c r="Z34" i="8"/>
  <c r="BF34" i="8"/>
  <c r="CW34" i="8"/>
  <c r="M34" i="8"/>
  <c r="DE34" i="8"/>
  <c r="BG34" i="8"/>
  <c r="W34" i="8"/>
  <c r="DD34" i="8"/>
  <c r="U34" i="8"/>
  <c r="CJ34" i="8"/>
  <c r="AL34" i="8"/>
  <c r="H34" i="8"/>
  <c r="DT34" i="8"/>
  <c r="CE34" i="8"/>
  <c r="AG34" i="8"/>
  <c r="G34" i="8"/>
  <c r="AP34" i="8"/>
  <c r="CD34" i="8"/>
  <c r="D34" i="8"/>
  <c r="AF34" i="8"/>
  <c r="CM34" i="8"/>
  <c r="CK34" i="8"/>
  <c r="BA34" i="8"/>
  <c r="L34" i="8"/>
  <c r="DQ34" i="8"/>
  <c r="K34" i="8"/>
  <c r="P25" i="9"/>
  <c r="U38" i="7"/>
  <c r="CE25" i="9"/>
  <c r="AS25" i="9"/>
  <c r="CZ25" i="9"/>
  <c r="AY25" i="6" s="1"/>
  <c r="DH25" i="9"/>
  <c r="CW25" i="9"/>
  <c r="CD25" i="9"/>
  <c r="DP25" i="9"/>
  <c r="CF25" i="9"/>
  <c r="BG25" i="9"/>
  <c r="AF25" i="9"/>
  <c r="AC84" i="1"/>
  <c r="AW47" i="3" s="1"/>
  <c r="AH47" i="3"/>
  <c r="Y25" i="6"/>
  <c r="R25" i="6"/>
  <c r="EC37" i="8"/>
  <c r="DS37" i="8"/>
  <c r="DI37" i="8"/>
  <c r="CY37" i="8"/>
  <c r="CO37" i="8"/>
  <c r="CE37" i="8"/>
  <c r="BU37" i="8"/>
  <c r="BK37" i="8"/>
  <c r="BA37" i="8"/>
  <c r="AQ37" i="8"/>
  <c r="AG37" i="8"/>
  <c r="EB37" i="8"/>
  <c r="DR37" i="8"/>
  <c r="DH37" i="8"/>
  <c r="CX37" i="8"/>
  <c r="CN37" i="8"/>
  <c r="CD37" i="8"/>
  <c r="BT37" i="8"/>
  <c r="BJ37" i="8"/>
  <c r="AZ37" i="8"/>
  <c r="AP37" i="8"/>
  <c r="EA37" i="8"/>
  <c r="DQ37" i="8"/>
  <c r="DV37" i="8"/>
  <c r="DL37" i="8"/>
  <c r="DB37" i="8"/>
  <c r="CR37" i="8"/>
  <c r="CH37" i="8"/>
  <c r="BX37" i="8"/>
  <c r="BN37" i="8"/>
  <c r="BD37" i="8"/>
  <c r="AT37" i="8"/>
  <c r="AJ37" i="8"/>
  <c r="Z37" i="8"/>
  <c r="P37" i="8"/>
  <c r="F37" i="8"/>
  <c r="DT37" i="8"/>
  <c r="DD37" i="8"/>
  <c r="CP37" i="8"/>
  <c r="CA37" i="8"/>
  <c r="BM37" i="8"/>
  <c r="AX37" i="8"/>
  <c r="AK37" i="8"/>
  <c r="X37" i="8"/>
  <c r="M37" i="8"/>
  <c r="DP37" i="8"/>
  <c r="DC37" i="8"/>
  <c r="CM37" i="8"/>
  <c r="BZ37" i="8"/>
  <c r="BL37" i="8"/>
  <c r="AW37" i="8"/>
  <c r="AI37" i="8"/>
  <c r="W37" i="8"/>
  <c r="L37" i="8"/>
  <c r="DO37" i="8"/>
  <c r="DA37" i="8"/>
  <c r="CL37" i="8"/>
  <c r="BY37" i="8"/>
  <c r="BI37" i="8"/>
  <c r="AV37" i="8"/>
  <c r="AH37" i="8"/>
  <c r="V37" i="8"/>
  <c r="K37" i="8"/>
  <c r="DX37" i="8"/>
  <c r="DG37" i="8"/>
  <c r="CT37" i="8"/>
  <c r="CF37" i="8"/>
  <c r="BQ37" i="8"/>
  <c r="BC37" i="8"/>
  <c r="AN37" i="8"/>
  <c r="AB37" i="8"/>
  <c r="Q37" i="8"/>
  <c r="E37" i="8"/>
  <c r="DM37" i="8"/>
  <c r="CQ37" i="8"/>
  <c r="BR37" i="8"/>
  <c r="AS37" i="8"/>
  <c r="Y37" i="8"/>
  <c r="G37" i="8"/>
  <c r="DK37" i="8"/>
  <c r="CK37" i="8"/>
  <c r="BP37" i="8"/>
  <c r="AR37" i="8"/>
  <c r="U37" i="8"/>
  <c r="D37" i="8"/>
  <c r="DJ37" i="8"/>
  <c r="CJ37" i="8"/>
  <c r="BO37" i="8"/>
  <c r="AO37" i="8"/>
  <c r="T37" i="8"/>
  <c r="DW37" i="8"/>
  <c r="CV37" i="8"/>
  <c r="BW37" i="8"/>
  <c r="BB37" i="8"/>
  <c r="AD37" i="8"/>
  <c r="J37" i="8"/>
  <c r="DE37" i="8"/>
  <c r="BS37" i="8"/>
  <c r="AE37" i="8"/>
  <c r="CZ37" i="8"/>
  <c r="BH37" i="8"/>
  <c r="AC37" i="8"/>
  <c r="CW37" i="8"/>
  <c r="BG37" i="8"/>
  <c r="AA37" i="8"/>
  <c r="DU37" i="8"/>
  <c r="CC37" i="8"/>
  <c r="AM37" i="8"/>
  <c r="I37" i="8"/>
  <c r="DN37" i="8"/>
  <c r="CB37" i="8"/>
  <c r="AL37" i="8"/>
  <c r="H37" i="8"/>
  <c r="CG37" i="8"/>
  <c r="N37" i="8"/>
  <c r="AY37" i="8"/>
  <c r="BV37" i="8"/>
  <c r="BE37" i="8"/>
  <c r="EE37" i="8"/>
  <c r="BF37" i="8"/>
  <c r="ED37" i="8"/>
  <c r="DZ37" i="8"/>
  <c r="CU37" i="8"/>
  <c r="S37" i="8"/>
  <c r="CS37" i="8"/>
  <c r="R37" i="8"/>
  <c r="O37" i="8"/>
  <c r="DF37" i="8"/>
  <c r="AF37" i="8"/>
  <c r="DY37" i="8"/>
  <c r="CI37" i="8"/>
  <c r="AU37" i="8"/>
  <c r="T30" i="7"/>
  <c r="S25" i="6"/>
  <c r="DD25" i="9"/>
  <c r="DV37" i="7"/>
  <c r="DL37" i="7"/>
  <c r="DB37" i="7"/>
  <c r="CR37" i="7"/>
  <c r="CH37" i="7"/>
  <c r="BX37" i="7"/>
  <c r="BN37" i="7"/>
  <c r="BD37" i="7"/>
  <c r="AT37" i="7"/>
  <c r="AJ37" i="7"/>
  <c r="Z37" i="7"/>
  <c r="M37" i="7"/>
  <c r="EE37" i="7"/>
  <c r="DU37" i="7"/>
  <c r="DK37" i="7"/>
  <c r="DA37" i="7"/>
  <c r="CQ37" i="7"/>
  <c r="CG37" i="7"/>
  <c r="BW37" i="7"/>
  <c r="BM37" i="7"/>
  <c r="BC37" i="7"/>
  <c r="AS37" i="7"/>
  <c r="AI37" i="7"/>
  <c r="Y37" i="7"/>
  <c r="L37" i="7"/>
  <c r="EC37" i="7"/>
  <c r="DI37" i="7"/>
  <c r="CO37" i="7"/>
  <c r="BA37" i="7"/>
  <c r="AG37" i="7"/>
  <c r="J37" i="7"/>
  <c r="ED37" i="7"/>
  <c r="DT37" i="7"/>
  <c r="DJ37" i="7"/>
  <c r="CZ37" i="7"/>
  <c r="CP37" i="7"/>
  <c r="CF37" i="7"/>
  <c r="BV37" i="7"/>
  <c r="BL37" i="7"/>
  <c r="BB37" i="7"/>
  <c r="AR37" i="7"/>
  <c r="AH37" i="7"/>
  <c r="X37" i="7"/>
  <c r="K37" i="7"/>
  <c r="DS37" i="7"/>
  <c r="CY37" i="7"/>
  <c r="BU37" i="7"/>
  <c r="BK37" i="7"/>
  <c r="AQ37" i="7"/>
  <c r="W37" i="7"/>
  <c r="CE37" i="7"/>
  <c r="DY37" i="7"/>
  <c r="DG37" i="7"/>
  <c r="CS37" i="7"/>
  <c r="CA37" i="7"/>
  <c r="BI37" i="7"/>
  <c r="AU37" i="7"/>
  <c r="AC37" i="7"/>
  <c r="H37" i="7"/>
  <c r="DQ37" i="7"/>
  <c r="DC37" i="7"/>
  <c r="CK37" i="7"/>
  <c r="BS37" i="7"/>
  <c r="BE37" i="7"/>
  <c r="AM37" i="7"/>
  <c r="R37" i="7"/>
  <c r="DN37" i="7"/>
  <c r="CT37" i="7"/>
  <c r="BY37" i="7"/>
  <c r="AZ37" i="7"/>
  <c r="AF37" i="7"/>
  <c r="I37" i="7"/>
  <c r="DM37" i="7"/>
  <c r="CN37" i="7"/>
  <c r="BT37" i="7"/>
  <c r="AY37" i="7"/>
  <c r="AE37" i="7"/>
  <c r="G37" i="7"/>
  <c r="EB37" i="7"/>
  <c r="DH37" i="7"/>
  <c r="CM37" i="7"/>
  <c r="BR37" i="7"/>
  <c r="AX37" i="7"/>
  <c r="AD37" i="7"/>
  <c r="F37" i="7"/>
  <c r="EA37" i="7"/>
  <c r="DF37" i="7"/>
  <c r="CL37" i="7"/>
  <c r="BQ37" i="7"/>
  <c r="AW37" i="7"/>
  <c r="AB37" i="7"/>
  <c r="E37" i="7"/>
  <c r="DR37" i="7"/>
  <c r="CI37" i="7"/>
  <c r="BF37" i="7"/>
  <c r="P37" i="7"/>
  <c r="DP37" i="7"/>
  <c r="CD37" i="7"/>
  <c r="AV37" i="7"/>
  <c r="O37" i="7"/>
  <c r="DO37" i="7"/>
  <c r="CC37" i="7"/>
  <c r="AP37" i="7"/>
  <c r="N37" i="7"/>
  <c r="DE37" i="7"/>
  <c r="CB37" i="7"/>
  <c r="AO37" i="7"/>
  <c r="DD37" i="7"/>
  <c r="BZ37" i="7"/>
  <c r="AN37" i="7"/>
  <c r="DW37" i="7"/>
  <c r="BG37" i="7"/>
  <c r="Q37" i="7"/>
  <c r="CX37" i="7"/>
  <c r="AL37" i="7"/>
  <c r="CW37" i="7"/>
  <c r="AK37" i="7"/>
  <c r="BP37" i="7"/>
  <c r="DX37" i="7"/>
  <c r="CV37" i="7"/>
  <c r="AA37" i="7"/>
  <c r="CU37" i="7"/>
  <c r="V37" i="7"/>
  <c r="CJ37" i="7"/>
  <c r="D37" i="7"/>
  <c r="BH37" i="7"/>
  <c r="BO37" i="7"/>
  <c r="DZ37" i="7"/>
  <c r="BJ37" i="7"/>
  <c r="P26" i="1"/>
  <c r="EC31" i="7"/>
  <c r="DS31" i="7"/>
  <c r="DI31" i="7"/>
  <c r="CY31" i="7"/>
  <c r="CO31" i="7"/>
  <c r="CE31" i="7"/>
  <c r="BU31" i="7"/>
  <c r="BK31" i="7"/>
  <c r="BA31" i="7"/>
  <c r="AQ31" i="7"/>
  <c r="AG31" i="7"/>
  <c r="W31" i="7"/>
  <c r="J31" i="7"/>
  <c r="J24" i="7" s="1"/>
  <c r="DG31" i="7"/>
  <c r="CC31" i="7"/>
  <c r="AO31" i="7"/>
  <c r="H31" i="7"/>
  <c r="H24" i="7" s="1"/>
  <c r="EB31" i="7"/>
  <c r="DR31" i="7"/>
  <c r="DH31" i="7"/>
  <c r="CX31" i="7"/>
  <c r="CN31" i="7"/>
  <c r="CD31" i="7"/>
  <c r="BT31" i="7"/>
  <c r="BJ31" i="7"/>
  <c r="AZ31" i="7"/>
  <c r="AP31" i="7"/>
  <c r="AF31" i="7"/>
  <c r="V31" i="7"/>
  <c r="I31" i="7"/>
  <c r="I24" i="7" s="1"/>
  <c r="CW31" i="7"/>
  <c r="BI31" i="7"/>
  <c r="AY31" i="7"/>
  <c r="AE31" i="7"/>
  <c r="EA31" i="7"/>
  <c r="DQ31" i="7"/>
  <c r="CM31" i="7"/>
  <c r="BS31" i="7"/>
  <c r="R31" i="7"/>
  <c r="D31" i="7"/>
  <c r="DW31" i="7"/>
  <c r="DJ31" i="7"/>
  <c r="CT31" i="7"/>
  <c r="CG31" i="7"/>
  <c r="BQ31" i="7"/>
  <c r="BD31" i="7"/>
  <c r="AN31" i="7"/>
  <c r="AA31" i="7"/>
  <c r="K31" i="7"/>
  <c r="K24" i="7" s="1"/>
  <c r="DU31" i="7"/>
  <c r="DD31" i="7"/>
  <c r="CP31" i="7"/>
  <c r="BY31" i="7"/>
  <c r="BH31" i="7"/>
  <c r="AT31" i="7"/>
  <c r="AC31" i="7"/>
  <c r="L31" i="7"/>
  <c r="L24" i="7" s="1"/>
  <c r="DO31" i="7"/>
  <c r="DA31" i="7"/>
  <c r="CJ31" i="7"/>
  <c r="BV31" i="7"/>
  <c r="BE31" i="7"/>
  <c r="AM31" i="7"/>
  <c r="Y31" i="7"/>
  <c r="E31" i="7"/>
  <c r="E24" i="7" s="1"/>
  <c r="DT31" i="7"/>
  <c r="CZ31" i="7"/>
  <c r="CF31" i="7"/>
  <c r="BM31" i="7"/>
  <c r="AS31" i="7"/>
  <c r="X31" i="7"/>
  <c r="DP31" i="7"/>
  <c r="CV31" i="7"/>
  <c r="CB31" i="7"/>
  <c r="BL31" i="7"/>
  <c r="AR31" i="7"/>
  <c r="Q31" i="7"/>
  <c r="DN31" i="7"/>
  <c r="CU31" i="7"/>
  <c r="CA31" i="7"/>
  <c r="BG31" i="7"/>
  <c r="AL31" i="7"/>
  <c r="P31" i="7"/>
  <c r="DM31" i="7"/>
  <c r="CS31" i="7"/>
  <c r="BZ31" i="7"/>
  <c r="BF31" i="7"/>
  <c r="AK31" i="7"/>
  <c r="O31" i="7"/>
  <c r="O24" i="7" s="1"/>
  <c r="EE31" i="7"/>
  <c r="DL31" i="7"/>
  <c r="CR31" i="7"/>
  <c r="BX31" i="7"/>
  <c r="BC31" i="7"/>
  <c r="AJ31" i="7"/>
  <c r="N31" i="7"/>
  <c r="N24" i="7" s="1"/>
  <c r="DV31" i="7"/>
  <c r="CH31" i="7"/>
  <c r="AU31" i="7"/>
  <c r="DK31" i="7"/>
  <c r="BW31" i="7"/>
  <c r="AI31" i="7"/>
  <c r="DB31" i="7"/>
  <c r="CQ31" i="7"/>
  <c r="CK31" i="7"/>
  <c r="F31" i="7"/>
  <c r="F24" i="7" s="1"/>
  <c r="DF31" i="7"/>
  <c r="BR31" i="7"/>
  <c r="AH31" i="7"/>
  <c r="DC31" i="7"/>
  <c r="AB31" i="7"/>
  <c r="Z31" i="7"/>
  <c r="ED31" i="7"/>
  <c r="M31" i="7"/>
  <c r="M24" i="7" s="1"/>
  <c r="DY31" i="7"/>
  <c r="AV31" i="7"/>
  <c r="DE31" i="7"/>
  <c r="BP31" i="7"/>
  <c r="AD31" i="7"/>
  <c r="BO31" i="7"/>
  <c r="BN31" i="7"/>
  <c r="BB31" i="7"/>
  <c r="DX31" i="7"/>
  <c r="DZ31" i="7"/>
  <c r="CL31" i="7"/>
  <c r="AX31" i="7"/>
  <c r="G31" i="7"/>
  <c r="G24" i="7" s="1"/>
  <c r="AW31" i="7"/>
  <c r="CI31" i="7"/>
  <c r="DW36" i="8"/>
  <c r="DM36" i="8"/>
  <c r="DC36" i="8"/>
  <c r="CS36" i="8"/>
  <c r="CI36" i="8"/>
  <c r="BY36" i="8"/>
  <c r="BO36" i="8"/>
  <c r="BE36" i="8"/>
  <c r="AU36" i="8"/>
  <c r="AK36" i="8"/>
  <c r="AA36" i="8"/>
  <c r="Q36" i="8"/>
  <c r="G36" i="8"/>
  <c r="EC36" i="8"/>
  <c r="DR36" i="8"/>
  <c r="DG36" i="8"/>
  <c r="CV36" i="8"/>
  <c r="CK36" i="8"/>
  <c r="BZ36" i="8"/>
  <c r="BN36" i="8"/>
  <c r="BC36" i="8"/>
  <c r="AR36" i="8"/>
  <c r="AG36" i="8"/>
  <c r="V36" i="8"/>
  <c r="K36" i="8"/>
  <c r="EB36" i="8"/>
  <c r="DQ36" i="8"/>
  <c r="DF36" i="8"/>
  <c r="CU36" i="8"/>
  <c r="CJ36" i="8"/>
  <c r="BX36" i="8"/>
  <c r="BM36" i="8"/>
  <c r="BB36" i="8"/>
  <c r="AQ36" i="8"/>
  <c r="AF36" i="8"/>
  <c r="U36" i="8"/>
  <c r="J36" i="8"/>
  <c r="EA36" i="8"/>
  <c r="DP36" i="8"/>
  <c r="DE36" i="8"/>
  <c r="CT36" i="8"/>
  <c r="CH36" i="8"/>
  <c r="BW36" i="8"/>
  <c r="BL36" i="8"/>
  <c r="BA36" i="8"/>
  <c r="AP36" i="8"/>
  <c r="AE36" i="8"/>
  <c r="T36" i="8"/>
  <c r="I36" i="8"/>
  <c r="DU36" i="8"/>
  <c r="DJ36" i="8"/>
  <c r="CY36" i="8"/>
  <c r="CN36" i="8"/>
  <c r="CC36" i="8"/>
  <c r="BR36" i="8"/>
  <c r="BG36" i="8"/>
  <c r="AV36" i="8"/>
  <c r="AJ36" i="8"/>
  <c r="Y36" i="8"/>
  <c r="N36" i="8"/>
  <c r="DN36" i="8"/>
  <c r="CW36" i="8"/>
  <c r="CD36" i="8"/>
  <c r="BJ36" i="8"/>
  <c r="AS36" i="8"/>
  <c r="Z36" i="8"/>
  <c r="F36" i="8"/>
  <c r="EE36" i="8"/>
  <c r="DL36" i="8"/>
  <c r="CR36" i="8"/>
  <c r="CB36" i="8"/>
  <c r="BI36" i="8"/>
  <c r="AO36" i="8"/>
  <c r="X36" i="8"/>
  <c r="E36" i="8"/>
  <c r="ED36" i="8"/>
  <c r="DK36" i="8"/>
  <c r="CQ36" i="8"/>
  <c r="CA36" i="8"/>
  <c r="BH36" i="8"/>
  <c r="AN36" i="8"/>
  <c r="W36" i="8"/>
  <c r="DT36" i="8"/>
  <c r="DA36" i="8"/>
  <c r="CG36" i="8"/>
  <c r="BQ36" i="8"/>
  <c r="AX36" i="8"/>
  <c r="AD36" i="8"/>
  <c r="M36" i="8"/>
  <c r="DY36" i="8"/>
  <c r="CX36" i="8"/>
  <c r="BS36" i="8"/>
  <c r="AL36" i="8"/>
  <c r="H36" i="8"/>
  <c r="DX36" i="8"/>
  <c r="CP36" i="8"/>
  <c r="BP36" i="8"/>
  <c r="AI36" i="8"/>
  <c r="DV36" i="8"/>
  <c r="CO36" i="8"/>
  <c r="BK36" i="8"/>
  <c r="AH36" i="8"/>
  <c r="DD36" i="8"/>
  <c r="BV36" i="8"/>
  <c r="AW36" i="8"/>
  <c r="P36" i="8"/>
  <c r="DB36" i="8"/>
  <c r="BU36" i="8"/>
  <c r="AT36" i="8"/>
  <c r="O36" i="8"/>
  <c r="CE36" i="8"/>
  <c r="R36" i="8"/>
  <c r="DI36" i="8"/>
  <c r="DZ36" i="8"/>
  <c r="BT36" i="8"/>
  <c r="L36" i="8"/>
  <c r="BD36" i="8"/>
  <c r="DS36" i="8"/>
  <c r="BF36" i="8"/>
  <c r="DO36" i="8"/>
  <c r="AZ36" i="8"/>
  <c r="CM36" i="8"/>
  <c r="AC36" i="8"/>
  <c r="D36" i="8"/>
  <c r="CL36" i="8"/>
  <c r="AB36" i="8"/>
  <c r="DH36" i="8"/>
  <c r="AM36" i="8"/>
  <c r="CZ36" i="8"/>
  <c r="AY36" i="8"/>
  <c r="S36" i="8"/>
  <c r="CF36" i="8"/>
  <c r="R25" i="9"/>
  <c r="U30" i="7"/>
  <c r="BO25" i="9"/>
  <c r="BL25" i="9"/>
  <c r="DG25" i="9"/>
  <c r="BM25" i="9"/>
  <c r="AG25" i="9"/>
  <c r="DQ25" i="9"/>
  <c r="CU25" i="9"/>
  <c r="AB25" i="9"/>
  <c r="DI25" i="9"/>
  <c r="AO25" i="9"/>
  <c r="BU25" i="9"/>
  <c r="Y30" i="6"/>
  <c r="S38" i="7"/>
  <c r="S28" i="7"/>
  <c r="R30" i="6" s="1"/>
  <c r="S37" i="7"/>
  <c r="S39" i="7"/>
  <c r="S32" i="7"/>
  <c r="S31" i="7"/>
  <c r="S30" i="7"/>
  <c r="S29" i="7"/>
  <c r="AF34" i="1"/>
  <c r="AF33" i="1"/>
  <c r="AF38" i="1"/>
  <c r="AF32" i="1"/>
  <c r="AF42" i="1"/>
  <c r="AF31" i="1"/>
  <c r="AF41" i="1"/>
  <c r="AF40" i="1"/>
  <c r="AF39" i="1"/>
  <c r="AF37" i="1"/>
  <c r="AF35" i="1"/>
  <c r="AD85" i="1"/>
  <c r="AD50" i="1"/>
  <c r="X12" i="1"/>
  <c r="X13" i="1"/>
  <c r="X14" i="1"/>
  <c r="X15" i="1"/>
  <c r="X16" i="1"/>
  <c r="X17" i="1"/>
  <c r="X11" i="1"/>
  <c r="AD84" i="1"/>
  <c r="AD87" i="1"/>
  <c r="U13" i="6" l="1"/>
  <c r="AF41" i="6"/>
  <c r="AI38" i="6"/>
  <c r="AK34" i="6"/>
  <c r="X40" i="6"/>
  <c r="AK37" i="6"/>
  <c r="S39" i="6"/>
  <c r="AX25" i="6"/>
  <c r="Y41" i="6"/>
  <c r="AJ32" i="6"/>
  <c r="AG39" i="6"/>
  <c r="AU25" i="6"/>
  <c r="AF38" i="6"/>
  <c r="R31" i="6"/>
  <c r="AI34" i="6"/>
  <c r="AR25" i="6"/>
  <c r="V32" i="6"/>
  <c r="AS25" i="6"/>
  <c r="S33" i="6"/>
  <c r="X33" i="6"/>
  <c r="AQ25" i="6"/>
  <c r="AL32" i="6"/>
  <c r="AM31" i="6"/>
  <c r="R39" i="6"/>
  <c r="U41" i="6"/>
  <c r="AW25" i="6"/>
  <c r="AM25" i="6"/>
  <c r="AZ25" i="6"/>
  <c r="AJ36" i="6"/>
  <c r="Y39" i="6"/>
  <c r="Z39" i="6"/>
  <c r="AI30" i="6"/>
  <c r="AH36" i="6"/>
  <c r="Z33" i="6"/>
  <c r="U39" i="6"/>
  <c r="CJ26" i="8"/>
  <c r="AK26" i="6" s="1"/>
  <c r="AK33" i="6"/>
  <c r="AH31" i="6"/>
  <c r="X32" i="6"/>
  <c r="Q32" i="6"/>
  <c r="EA17" i="8"/>
  <c r="DQ17" i="8"/>
  <c r="DG17" i="8"/>
  <c r="CW17" i="8"/>
  <c r="CM17" i="8"/>
  <c r="CC17" i="8"/>
  <c r="BS17" i="8"/>
  <c r="BI17" i="8"/>
  <c r="AY17" i="8"/>
  <c r="AO17" i="8"/>
  <c r="AE17" i="8"/>
  <c r="U17" i="8"/>
  <c r="K17" i="8"/>
  <c r="DZ17" i="8"/>
  <c r="DP17" i="8"/>
  <c r="DF17" i="8"/>
  <c r="CV17" i="8"/>
  <c r="CL17" i="8"/>
  <c r="CB17" i="8"/>
  <c r="BR17" i="8"/>
  <c r="BH17" i="8"/>
  <c r="AX17" i="8"/>
  <c r="AN17" i="8"/>
  <c r="AD17" i="8"/>
  <c r="T17" i="8"/>
  <c r="J17" i="8"/>
  <c r="DV17" i="8"/>
  <c r="DY17" i="8"/>
  <c r="DM17" i="8"/>
  <c r="DA17" i="8"/>
  <c r="CO17" i="8"/>
  <c r="CA17" i="8"/>
  <c r="BO17" i="8"/>
  <c r="BC17" i="8"/>
  <c r="AQ17" i="8"/>
  <c r="AC17" i="8"/>
  <c r="Q17" i="8"/>
  <c r="E17" i="8"/>
  <c r="DR17" i="8"/>
  <c r="DC17" i="8"/>
  <c r="CP17" i="8"/>
  <c r="BZ17" i="8"/>
  <c r="BM17" i="8"/>
  <c r="AZ17" i="8"/>
  <c r="AK17" i="8"/>
  <c r="X17" i="8"/>
  <c r="I17" i="8"/>
  <c r="CY17" i="8"/>
  <c r="BJ17" i="8"/>
  <c r="S17" i="8"/>
  <c r="EB17" i="8"/>
  <c r="DK17" i="8"/>
  <c r="BV17" i="8"/>
  <c r="EE17" i="8"/>
  <c r="DO17" i="8"/>
  <c r="DB17" i="8"/>
  <c r="CN17" i="8"/>
  <c r="BY17" i="8"/>
  <c r="BL17" i="8"/>
  <c r="AW17" i="8"/>
  <c r="AJ17" i="8"/>
  <c r="W17" i="8"/>
  <c r="H17" i="8"/>
  <c r="EC17" i="8"/>
  <c r="DL17" i="8"/>
  <c r="CJ17" i="8"/>
  <c r="AU17" i="8"/>
  <c r="F17" i="8"/>
  <c r="CI17" i="8"/>
  <c r="AG17" i="8"/>
  <c r="ED17" i="8"/>
  <c r="DN17" i="8"/>
  <c r="CZ17" i="8"/>
  <c r="CK17" i="8"/>
  <c r="BX17" i="8"/>
  <c r="BK17" i="8"/>
  <c r="AV17" i="8"/>
  <c r="AI17" i="8"/>
  <c r="V17" i="8"/>
  <c r="G17" i="8"/>
  <c r="BW17" i="8"/>
  <c r="AH17" i="8"/>
  <c r="CX17" i="8"/>
  <c r="BG17" i="8"/>
  <c r="AT17" i="8"/>
  <c r="R17" i="8"/>
  <c r="DU17" i="8"/>
  <c r="DH17" i="8"/>
  <c r="CS17" i="8"/>
  <c r="CF17" i="8"/>
  <c r="BQ17" i="8"/>
  <c r="BD17" i="8"/>
  <c r="AP17" i="8"/>
  <c r="AA17" i="8"/>
  <c r="N17" i="8"/>
  <c r="DT17" i="8"/>
  <c r="DE17" i="8"/>
  <c r="CR17" i="8"/>
  <c r="CE17" i="8"/>
  <c r="BP17" i="8"/>
  <c r="BB17" i="8"/>
  <c r="AM17" i="8"/>
  <c r="Z17" i="8"/>
  <c r="M17" i="8"/>
  <c r="DX17" i="8"/>
  <c r="CG17" i="8"/>
  <c r="AL17" i="8"/>
  <c r="DW17" i="8"/>
  <c r="CD17" i="8"/>
  <c r="AF17" i="8"/>
  <c r="D17" i="8"/>
  <c r="BN17" i="8"/>
  <c r="DD17" i="8"/>
  <c r="O17" i="8"/>
  <c r="CU17" i="8"/>
  <c r="L17" i="8"/>
  <c r="BA17" i="8"/>
  <c r="AS17" i="8"/>
  <c r="AR17" i="8"/>
  <c r="DS17" i="8"/>
  <c r="BU17" i="8"/>
  <c r="AB17" i="8"/>
  <c r="DI17" i="8"/>
  <c r="BF17" i="8"/>
  <c r="BE17" i="8"/>
  <c r="CT17" i="8"/>
  <c r="CQ17" i="8"/>
  <c r="CH17" i="8"/>
  <c r="DJ17" i="8"/>
  <c r="BT17" i="8"/>
  <c r="Y17" i="8"/>
  <c r="P17" i="8"/>
  <c r="T33" i="6"/>
  <c r="X13" i="6"/>
  <c r="Y13" i="6"/>
  <c r="T34" i="6"/>
  <c r="AH25" i="6"/>
  <c r="AL41" i="6"/>
  <c r="AH30" i="6"/>
  <c r="AK30" i="6"/>
  <c r="AJ39" i="6"/>
  <c r="AI39" i="6"/>
  <c r="T41" i="6"/>
  <c r="T40" i="6"/>
  <c r="U40" i="6"/>
  <c r="S40" i="6"/>
  <c r="AM40" i="6"/>
  <c r="AM33" i="6"/>
  <c r="DH26" i="8"/>
  <c r="AM26" i="6" s="1"/>
  <c r="AM30" i="6"/>
  <c r="AG36" i="6"/>
  <c r="Q33" i="6"/>
  <c r="D24" i="7"/>
  <c r="T39" i="6"/>
  <c r="AJ34" i="6"/>
  <c r="AI25" i="6"/>
  <c r="AE31" i="6"/>
  <c r="AK40" i="6"/>
  <c r="R40" i="6"/>
  <c r="V39" i="6"/>
  <c r="P26" i="8"/>
  <c r="AE26" i="6" s="1"/>
  <c r="AE33" i="6"/>
  <c r="AG33" i="6"/>
  <c r="AN26" i="8"/>
  <c r="AG26" i="6" s="1"/>
  <c r="X41" i="6"/>
  <c r="Y31" i="6"/>
  <c r="AH33" i="6"/>
  <c r="AZ26" i="8"/>
  <c r="AH26" i="6" s="1"/>
  <c r="AG32" i="6"/>
  <c r="W32" i="6"/>
  <c r="W40" i="6"/>
  <c r="AM36" i="6"/>
  <c r="AL36" i="6"/>
  <c r="U33" i="6"/>
  <c r="W39" i="6"/>
  <c r="AL37" i="6"/>
  <c r="AE34" i="6"/>
  <c r="Q13" i="6"/>
  <c r="U34" i="6"/>
  <c r="AE41" i="6"/>
  <c r="Z41" i="6"/>
  <c r="AG31" i="6"/>
  <c r="AK31" i="6"/>
  <c r="V40" i="6"/>
  <c r="AF40" i="6"/>
  <c r="AG38" i="6"/>
  <c r="AM41" i="6"/>
  <c r="AK36" i="6"/>
  <c r="AD34" i="6"/>
  <c r="X34" i="6"/>
  <c r="AK32" i="6"/>
  <c r="Z32" i="6"/>
  <c r="S31" i="6"/>
  <c r="AJ38" i="6"/>
  <c r="ED11" i="8"/>
  <c r="DT11" i="8"/>
  <c r="DJ11" i="8"/>
  <c r="CZ11" i="8"/>
  <c r="CP11" i="8"/>
  <c r="CF11" i="8"/>
  <c r="BV11" i="8"/>
  <c r="BL11" i="8"/>
  <c r="BB11" i="8"/>
  <c r="AR11" i="8"/>
  <c r="AH11" i="8"/>
  <c r="X11" i="8"/>
  <c r="N11" i="8"/>
  <c r="EA11" i="8"/>
  <c r="DP11" i="8"/>
  <c r="DE11" i="8"/>
  <c r="CT11" i="8"/>
  <c r="CI11" i="8"/>
  <c r="BX11" i="8"/>
  <c r="BM11" i="8"/>
  <c r="BA11" i="8"/>
  <c r="AP11" i="8"/>
  <c r="AE11" i="8"/>
  <c r="T11" i="8"/>
  <c r="I11" i="8"/>
  <c r="D11" i="8"/>
  <c r="DM11" i="8"/>
  <c r="AX11" i="8"/>
  <c r="AB11" i="8"/>
  <c r="DZ11" i="8"/>
  <c r="DO11" i="8"/>
  <c r="DD11" i="8"/>
  <c r="CS11" i="8"/>
  <c r="CH11" i="8"/>
  <c r="BW11" i="8"/>
  <c r="BK11" i="8"/>
  <c r="AZ11" i="8"/>
  <c r="AO11" i="8"/>
  <c r="AD11" i="8"/>
  <c r="S11" i="8"/>
  <c r="H11" i="8"/>
  <c r="DB11" i="8"/>
  <c r="BT11" i="8"/>
  <c r="BI11" i="8"/>
  <c r="AM11" i="8"/>
  <c r="F11" i="8"/>
  <c r="DY11" i="8"/>
  <c r="DN11" i="8"/>
  <c r="DC11" i="8"/>
  <c r="CR11" i="8"/>
  <c r="CG11" i="8"/>
  <c r="BU11" i="8"/>
  <c r="BJ11" i="8"/>
  <c r="AY11" i="8"/>
  <c r="AN11" i="8"/>
  <c r="AC11" i="8"/>
  <c r="R11" i="8"/>
  <c r="G11" i="8"/>
  <c r="DX11" i="8"/>
  <c r="CQ11" i="8"/>
  <c r="CE11" i="8"/>
  <c r="Q11" i="8"/>
  <c r="EE11" i="8"/>
  <c r="DS11" i="8"/>
  <c r="DH11" i="8"/>
  <c r="CW11" i="8"/>
  <c r="CL11" i="8"/>
  <c r="CA11" i="8"/>
  <c r="BP11" i="8"/>
  <c r="BE11" i="8"/>
  <c r="AT11" i="8"/>
  <c r="AI11" i="8"/>
  <c r="W11" i="8"/>
  <c r="L11" i="8"/>
  <c r="DK11" i="8"/>
  <c r="CN11" i="8"/>
  <c r="BR11" i="8"/>
  <c r="AV11" i="8"/>
  <c r="Z11" i="8"/>
  <c r="DI11" i="8"/>
  <c r="CM11" i="8"/>
  <c r="BQ11" i="8"/>
  <c r="AU11" i="8"/>
  <c r="Y11" i="8"/>
  <c r="EC11" i="8"/>
  <c r="CK11" i="8"/>
  <c r="BO11" i="8"/>
  <c r="V11" i="8"/>
  <c r="CJ11" i="8"/>
  <c r="AQ11" i="8"/>
  <c r="BH11" i="8"/>
  <c r="DV11" i="8"/>
  <c r="CC11" i="8"/>
  <c r="AK11" i="8"/>
  <c r="CX11" i="8"/>
  <c r="BF11" i="8"/>
  <c r="AJ11" i="8"/>
  <c r="CV11" i="8"/>
  <c r="BD11" i="8"/>
  <c r="CU11" i="8"/>
  <c r="J11" i="8"/>
  <c r="DL11" i="8"/>
  <c r="AW11" i="8"/>
  <c r="DG11" i="8"/>
  <c r="AS11" i="8"/>
  <c r="BN11" i="8"/>
  <c r="U11" i="8"/>
  <c r="DW11" i="8"/>
  <c r="CD11" i="8"/>
  <c r="P11" i="8"/>
  <c r="CY11" i="8"/>
  <c r="BG11" i="8"/>
  <c r="O11" i="8"/>
  <c r="DU11" i="8"/>
  <c r="CB11" i="8"/>
  <c r="DR11" i="8"/>
  <c r="BZ11" i="8"/>
  <c r="K11" i="8"/>
  <c r="DQ11" i="8"/>
  <c r="BY11" i="8"/>
  <c r="BC11" i="8"/>
  <c r="AF11" i="8"/>
  <c r="BS11" i="8"/>
  <c r="E11" i="8"/>
  <c r="EB11" i="8"/>
  <c r="DF11" i="8"/>
  <c r="DA11" i="8"/>
  <c r="AL11" i="8"/>
  <c r="M11" i="8"/>
  <c r="AG11" i="8"/>
  <c r="CO11" i="8"/>
  <c r="AA11" i="8"/>
  <c r="AG34" i="6"/>
  <c r="AK25" i="6"/>
  <c r="Y32" i="6"/>
  <c r="AI40" i="6"/>
  <c r="R34" i="6"/>
  <c r="EB16" i="8"/>
  <c r="DR16" i="8"/>
  <c r="DH16" i="8"/>
  <c r="CX16" i="8"/>
  <c r="CN16" i="8"/>
  <c r="CD16" i="8"/>
  <c r="BT16" i="8"/>
  <c r="BJ16" i="8"/>
  <c r="AZ16" i="8"/>
  <c r="AP16" i="8"/>
  <c r="AF16" i="8"/>
  <c r="V16" i="8"/>
  <c r="L16" i="8"/>
  <c r="EA16" i="8"/>
  <c r="DQ16" i="8"/>
  <c r="DG16" i="8"/>
  <c r="CW16" i="8"/>
  <c r="CM16" i="8"/>
  <c r="CC16" i="8"/>
  <c r="BS16" i="8"/>
  <c r="BI16" i="8"/>
  <c r="AY16" i="8"/>
  <c r="AO16" i="8"/>
  <c r="AE16" i="8"/>
  <c r="U16" i="8"/>
  <c r="K16" i="8"/>
  <c r="DT16" i="8"/>
  <c r="DF16" i="8"/>
  <c r="CT16" i="8"/>
  <c r="CH16" i="8"/>
  <c r="BV16" i="8"/>
  <c r="BH16" i="8"/>
  <c r="AV16" i="8"/>
  <c r="AJ16" i="8"/>
  <c r="X16" i="8"/>
  <c r="J16" i="8"/>
  <c r="DW16" i="8"/>
  <c r="DJ16" i="8"/>
  <c r="CU16" i="8"/>
  <c r="CG16" i="8"/>
  <c r="BR16" i="8"/>
  <c r="BE16" i="8"/>
  <c r="AR16" i="8"/>
  <c r="AC16" i="8"/>
  <c r="P16" i="8"/>
  <c r="DD16" i="8"/>
  <c r="BO16" i="8"/>
  <c r="AM16" i="8"/>
  <c r="Z16" i="8"/>
  <c r="CP16" i="8"/>
  <c r="CA16" i="8"/>
  <c r="Y16" i="8"/>
  <c r="DV16" i="8"/>
  <c r="DI16" i="8"/>
  <c r="CS16" i="8"/>
  <c r="CF16" i="8"/>
  <c r="BQ16" i="8"/>
  <c r="BD16" i="8"/>
  <c r="AQ16" i="8"/>
  <c r="AB16" i="8"/>
  <c r="O16" i="8"/>
  <c r="CQ16" i="8"/>
  <c r="EE16" i="8"/>
  <c r="DC16" i="8"/>
  <c r="BN16" i="8"/>
  <c r="AL16" i="8"/>
  <c r="DU16" i="8"/>
  <c r="DE16" i="8"/>
  <c r="CR16" i="8"/>
  <c r="CE16" i="8"/>
  <c r="BP16" i="8"/>
  <c r="BC16" i="8"/>
  <c r="AN16" i="8"/>
  <c r="AA16" i="8"/>
  <c r="N16" i="8"/>
  <c r="DS16" i="8"/>
  <c r="CB16" i="8"/>
  <c r="BB16" i="8"/>
  <c r="M16" i="8"/>
  <c r="DP16" i="8"/>
  <c r="BA16" i="8"/>
  <c r="I16" i="8"/>
  <c r="DZ16" i="8"/>
  <c r="DM16" i="8"/>
  <c r="CZ16" i="8"/>
  <c r="CK16" i="8"/>
  <c r="BX16" i="8"/>
  <c r="BK16" i="8"/>
  <c r="AU16" i="8"/>
  <c r="AH16" i="8"/>
  <c r="S16" i="8"/>
  <c r="F16" i="8"/>
  <c r="DY16" i="8"/>
  <c r="DL16" i="8"/>
  <c r="CY16" i="8"/>
  <c r="CJ16" i="8"/>
  <c r="BW16" i="8"/>
  <c r="BG16" i="8"/>
  <c r="AT16" i="8"/>
  <c r="AG16" i="8"/>
  <c r="R16" i="8"/>
  <c r="E16" i="8"/>
  <c r="DO16" i="8"/>
  <c r="BY16" i="8"/>
  <c r="AD16" i="8"/>
  <c r="CI16" i="8"/>
  <c r="DN16" i="8"/>
  <c r="BU16" i="8"/>
  <c r="W16" i="8"/>
  <c r="BF16" i="8"/>
  <c r="AX16" i="8"/>
  <c r="CL16" i="8"/>
  <c r="AK16" i="8"/>
  <c r="BZ16" i="8"/>
  <c r="DK16" i="8"/>
  <c r="BM16" i="8"/>
  <c r="T16" i="8"/>
  <c r="D16" i="8"/>
  <c r="DA16" i="8"/>
  <c r="H16" i="8"/>
  <c r="CV16" i="8"/>
  <c r="G16" i="8"/>
  <c r="AW16" i="8"/>
  <c r="ED16" i="8"/>
  <c r="AS16" i="8"/>
  <c r="EC16" i="8"/>
  <c r="DX16" i="8"/>
  <c r="AI16" i="8"/>
  <c r="DB16" i="8"/>
  <c r="BL16" i="8"/>
  <c r="Q16" i="8"/>
  <c r="CO16" i="8"/>
  <c r="R41" i="6"/>
  <c r="EC15" i="8"/>
  <c r="DS15" i="8"/>
  <c r="DI15" i="8"/>
  <c r="CY15" i="8"/>
  <c r="CO15" i="8"/>
  <c r="CE15" i="8"/>
  <c r="BU15" i="8"/>
  <c r="BK15" i="8"/>
  <c r="BA15" i="8"/>
  <c r="AQ15" i="8"/>
  <c r="AG15" i="8"/>
  <c r="W15" i="8"/>
  <c r="M15" i="8"/>
  <c r="EB15" i="8"/>
  <c r="DR15" i="8"/>
  <c r="DH15" i="8"/>
  <c r="CX15" i="8"/>
  <c r="CN15" i="8"/>
  <c r="CD15" i="8"/>
  <c r="BT15" i="8"/>
  <c r="BJ15" i="8"/>
  <c r="AZ15" i="8"/>
  <c r="AP15" i="8"/>
  <c r="AF15" i="8"/>
  <c r="V15" i="8"/>
  <c r="L15" i="8"/>
  <c r="DY15" i="8"/>
  <c r="DM15" i="8"/>
  <c r="DA15" i="8"/>
  <c r="CM15" i="8"/>
  <c r="CA15" i="8"/>
  <c r="BO15" i="8"/>
  <c r="BC15" i="8"/>
  <c r="AO15" i="8"/>
  <c r="AC15" i="8"/>
  <c r="Q15" i="8"/>
  <c r="E15" i="8"/>
  <c r="ED15" i="8"/>
  <c r="DO15" i="8"/>
  <c r="DB15" i="8"/>
  <c r="CL15" i="8"/>
  <c r="BY15" i="8"/>
  <c r="BL15" i="8"/>
  <c r="AW15" i="8"/>
  <c r="AJ15" i="8"/>
  <c r="U15" i="8"/>
  <c r="H15" i="8"/>
  <c r="DK15" i="8"/>
  <c r="DW15" i="8"/>
  <c r="EA15" i="8"/>
  <c r="DN15" i="8"/>
  <c r="CZ15" i="8"/>
  <c r="CK15" i="8"/>
  <c r="BX15" i="8"/>
  <c r="BI15" i="8"/>
  <c r="AV15" i="8"/>
  <c r="AI15" i="8"/>
  <c r="T15" i="8"/>
  <c r="G15" i="8"/>
  <c r="CV15" i="8"/>
  <c r="BV15" i="8"/>
  <c r="AT15" i="8"/>
  <c r="R15" i="8"/>
  <c r="DJ15" i="8"/>
  <c r="DZ15" i="8"/>
  <c r="DL15" i="8"/>
  <c r="CW15" i="8"/>
  <c r="CJ15" i="8"/>
  <c r="BW15" i="8"/>
  <c r="BH15" i="8"/>
  <c r="AU15" i="8"/>
  <c r="AH15" i="8"/>
  <c r="S15" i="8"/>
  <c r="F15" i="8"/>
  <c r="DX15" i="8"/>
  <c r="CI15" i="8"/>
  <c r="BG15" i="8"/>
  <c r="AE15" i="8"/>
  <c r="DT15" i="8"/>
  <c r="DE15" i="8"/>
  <c r="CR15" i="8"/>
  <c r="CC15" i="8"/>
  <c r="BP15" i="8"/>
  <c r="BB15" i="8"/>
  <c r="AM15" i="8"/>
  <c r="Z15" i="8"/>
  <c r="K15" i="8"/>
  <c r="D15" i="8"/>
  <c r="DQ15" i="8"/>
  <c r="DD15" i="8"/>
  <c r="CQ15" i="8"/>
  <c r="CB15" i="8"/>
  <c r="BN15" i="8"/>
  <c r="AY15" i="8"/>
  <c r="AL15" i="8"/>
  <c r="Y15" i="8"/>
  <c r="J15" i="8"/>
  <c r="DG15" i="8"/>
  <c r="BZ15" i="8"/>
  <c r="AR15" i="8"/>
  <c r="I15" i="8"/>
  <c r="CG15" i="8"/>
  <c r="DF15" i="8"/>
  <c r="BS15" i="8"/>
  <c r="AN15" i="8"/>
  <c r="AK15" i="8"/>
  <c r="BM15" i="8"/>
  <c r="AB15" i="8"/>
  <c r="CS15" i="8"/>
  <c r="AA15" i="8"/>
  <c r="CP15" i="8"/>
  <c r="BE15" i="8"/>
  <c r="DV15" i="8"/>
  <c r="BD15" i="8"/>
  <c r="AX15" i="8"/>
  <c r="DP15" i="8"/>
  <c r="AS15" i="8"/>
  <c r="DC15" i="8"/>
  <c r="BR15" i="8"/>
  <c r="BF15" i="8"/>
  <c r="X15" i="8"/>
  <c r="CH15" i="8"/>
  <c r="P15" i="8"/>
  <c r="DU15" i="8"/>
  <c r="O15" i="8"/>
  <c r="CF15" i="8"/>
  <c r="N15" i="8"/>
  <c r="CU15" i="8"/>
  <c r="BQ15" i="8"/>
  <c r="AD15" i="8"/>
  <c r="CT15" i="8"/>
  <c r="EE15" i="8"/>
  <c r="AV25" i="6"/>
  <c r="AF36" i="6"/>
  <c r="AE36" i="6"/>
  <c r="V33" i="6"/>
  <c r="Q39" i="6"/>
  <c r="AF37" i="6"/>
  <c r="AF34" i="6"/>
  <c r="Z13" i="6"/>
  <c r="W34" i="6"/>
  <c r="S34" i="6"/>
  <c r="AI33" i="6"/>
  <c r="BL26" i="8"/>
  <c r="AI26" i="6" s="1"/>
  <c r="AE30" i="6"/>
  <c r="AG30" i="6"/>
  <c r="AD39" i="6"/>
  <c r="AL39" i="6"/>
  <c r="AI32" i="6"/>
  <c r="AH32" i="6"/>
  <c r="S41" i="6"/>
  <c r="AL31" i="6"/>
  <c r="T31" i="6"/>
  <c r="AH38" i="6"/>
  <c r="R32" i="6"/>
  <c r="AD37" i="6"/>
  <c r="S13" i="6"/>
  <c r="AE25" i="6"/>
  <c r="AD32" i="6"/>
  <c r="AF32" i="6"/>
  <c r="AH40" i="6"/>
  <c r="AL25" i="6"/>
  <c r="AD31" i="6"/>
  <c r="ED14" i="8"/>
  <c r="DT14" i="8"/>
  <c r="DJ14" i="8"/>
  <c r="CZ14" i="8"/>
  <c r="CP14" i="8"/>
  <c r="CF14" i="8"/>
  <c r="BV14" i="8"/>
  <c r="BL14" i="8"/>
  <c r="BB14" i="8"/>
  <c r="AR14" i="8"/>
  <c r="AH14" i="8"/>
  <c r="X14" i="8"/>
  <c r="N14" i="8"/>
  <c r="EC14" i="8"/>
  <c r="DS14" i="8"/>
  <c r="DI14" i="8"/>
  <c r="CY14" i="8"/>
  <c r="CO14" i="8"/>
  <c r="CE14" i="8"/>
  <c r="BU14" i="8"/>
  <c r="BK14" i="8"/>
  <c r="BA14" i="8"/>
  <c r="AQ14" i="8"/>
  <c r="AG14" i="8"/>
  <c r="W14" i="8"/>
  <c r="DR14" i="8"/>
  <c r="DF14" i="8"/>
  <c r="CT14" i="8"/>
  <c r="CH14" i="8"/>
  <c r="BT14" i="8"/>
  <c r="BH14" i="8"/>
  <c r="AV14" i="8"/>
  <c r="AJ14" i="8"/>
  <c r="V14" i="8"/>
  <c r="K14" i="8"/>
  <c r="DV14" i="8"/>
  <c r="DG14" i="8"/>
  <c r="CS14" i="8"/>
  <c r="CD14" i="8"/>
  <c r="BQ14" i="8"/>
  <c r="BD14" i="8"/>
  <c r="AO14" i="8"/>
  <c r="AB14" i="8"/>
  <c r="AF15" i="6" s="1"/>
  <c r="O14" i="8"/>
  <c r="DU14" i="8"/>
  <c r="DE14" i="8"/>
  <c r="CR14" i="8"/>
  <c r="CC14" i="8"/>
  <c r="BP14" i="8"/>
  <c r="BC14" i="8"/>
  <c r="AN14" i="8"/>
  <c r="AA14" i="8"/>
  <c r="M14" i="8"/>
  <c r="DP14" i="8"/>
  <c r="CN14" i="8"/>
  <c r="BN14" i="8"/>
  <c r="AL14" i="8"/>
  <c r="J14" i="8"/>
  <c r="DQ14" i="8"/>
  <c r="DD14" i="8"/>
  <c r="CQ14" i="8"/>
  <c r="CB14" i="8"/>
  <c r="BO14" i="8"/>
  <c r="AZ14" i="8"/>
  <c r="AM14" i="8"/>
  <c r="Z14" i="8"/>
  <c r="L14" i="8"/>
  <c r="EE14" i="8"/>
  <c r="DC14" i="8"/>
  <c r="CA14" i="8"/>
  <c r="AY14" i="8"/>
  <c r="Y14" i="8"/>
  <c r="DY14" i="8"/>
  <c r="DL14" i="8"/>
  <c r="CW14" i="8"/>
  <c r="CJ14" i="8"/>
  <c r="BW14" i="8"/>
  <c r="BG14" i="8"/>
  <c r="AT14" i="8"/>
  <c r="AE14" i="8"/>
  <c r="R14" i="8"/>
  <c r="F14" i="8"/>
  <c r="DX14" i="8"/>
  <c r="DK14" i="8"/>
  <c r="CV14" i="8"/>
  <c r="CI14" i="8"/>
  <c r="BS14" i="8"/>
  <c r="BF14" i="8"/>
  <c r="AS14" i="8"/>
  <c r="DA14" i="8"/>
  <c r="BR14" i="8"/>
  <c r="AI14" i="8"/>
  <c r="H14" i="8"/>
  <c r="DH14" i="8"/>
  <c r="AP14" i="8"/>
  <c r="EB14" i="8"/>
  <c r="CX14" i="8"/>
  <c r="BM14" i="8"/>
  <c r="AF14" i="8"/>
  <c r="G14" i="8"/>
  <c r="D14" i="8"/>
  <c r="CU14" i="8"/>
  <c r="BJ14" i="8"/>
  <c r="E14" i="8"/>
  <c r="CL14" i="8"/>
  <c r="U14" i="8"/>
  <c r="CK14" i="8"/>
  <c r="DN14" i="8"/>
  <c r="AW14" i="8"/>
  <c r="DM14" i="8"/>
  <c r="AU14" i="8"/>
  <c r="P14" i="8"/>
  <c r="DB14" i="8"/>
  <c r="AK14" i="8"/>
  <c r="EA14" i="8"/>
  <c r="AD14" i="8"/>
  <c r="DW14" i="8"/>
  <c r="BE14" i="8"/>
  <c r="DO14" i="8"/>
  <c r="T14" i="8"/>
  <c r="CG14" i="8"/>
  <c r="S14" i="8"/>
  <c r="BZ14" i="8"/>
  <c r="Q14" i="8"/>
  <c r="BY14" i="8"/>
  <c r="BX14" i="8"/>
  <c r="I14" i="8"/>
  <c r="DZ14" i="8"/>
  <c r="CM14" i="8"/>
  <c r="BI14" i="8"/>
  <c r="AC14" i="8"/>
  <c r="AX14" i="8"/>
  <c r="X39" i="6"/>
  <c r="AG37" i="6"/>
  <c r="AH37" i="6"/>
  <c r="AG25" i="6"/>
  <c r="AD41" i="6"/>
  <c r="AH41" i="6"/>
  <c r="AK41" i="6"/>
  <c r="AD30" i="6"/>
  <c r="AF39" i="6"/>
  <c r="AK39" i="6"/>
  <c r="AH39" i="6"/>
  <c r="Q41" i="6"/>
  <c r="AJ31" i="6"/>
  <c r="AF31" i="6"/>
  <c r="U32" i="6"/>
  <c r="T32" i="6"/>
  <c r="Q40" i="6"/>
  <c r="AL38" i="6"/>
  <c r="AE38" i="6"/>
  <c r="T13" i="6"/>
  <c r="AJ25" i="6"/>
  <c r="AJ30" i="6"/>
  <c r="Z31" i="6"/>
  <c r="AE37" i="6"/>
  <c r="V34" i="6"/>
  <c r="AD25" i="6"/>
  <c r="AM32" i="6"/>
  <c r="Y40" i="6"/>
  <c r="AG40" i="6"/>
  <c r="V13" i="6"/>
  <c r="AI37" i="6"/>
  <c r="EE13" i="8"/>
  <c r="DU13" i="8"/>
  <c r="DK13" i="8"/>
  <c r="DA13" i="8"/>
  <c r="CQ13" i="8"/>
  <c r="CG13" i="8"/>
  <c r="BW13" i="8"/>
  <c r="BM13" i="8"/>
  <c r="BC13" i="8"/>
  <c r="AS13" i="8"/>
  <c r="AI13" i="8"/>
  <c r="Y13" i="8"/>
  <c r="O13" i="8"/>
  <c r="E13" i="8"/>
  <c r="EA13" i="8"/>
  <c r="DP13" i="8"/>
  <c r="DE13" i="8"/>
  <c r="CT13" i="8"/>
  <c r="CI13" i="8"/>
  <c r="BX13" i="8"/>
  <c r="BL13" i="8"/>
  <c r="BA13" i="8"/>
  <c r="AP13" i="8"/>
  <c r="AE13" i="8"/>
  <c r="T13" i="8"/>
  <c r="I13" i="8"/>
  <c r="EC13" i="8"/>
  <c r="DQ13" i="8"/>
  <c r="DD13" i="8"/>
  <c r="CR13" i="8"/>
  <c r="CE13" i="8"/>
  <c r="BS13" i="8"/>
  <c r="BG13" i="8"/>
  <c r="AU13" i="8"/>
  <c r="AH13" i="8"/>
  <c r="V13" i="8"/>
  <c r="J13" i="8"/>
  <c r="AQ13" i="8"/>
  <c r="R13" i="8"/>
  <c r="EB13" i="8"/>
  <c r="DO13" i="8"/>
  <c r="DC13" i="8"/>
  <c r="CP13" i="8"/>
  <c r="CD13" i="8"/>
  <c r="BR13" i="8"/>
  <c r="BF13" i="8"/>
  <c r="AT13" i="8"/>
  <c r="AG13" i="8"/>
  <c r="U13" i="8"/>
  <c r="H13" i="8"/>
  <c r="DM13" i="8"/>
  <c r="CN13" i="8"/>
  <c r="BP13" i="8"/>
  <c r="AD13" i="8"/>
  <c r="DZ13" i="8"/>
  <c r="DN13" i="8"/>
  <c r="DB13" i="8"/>
  <c r="CO13" i="8"/>
  <c r="CC13" i="8"/>
  <c r="BQ13" i="8"/>
  <c r="BE13" i="8"/>
  <c r="AR13" i="8"/>
  <c r="AF13" i="8"/>
  <c r="S13" i="8"/>
  <c r="G13" i="8"/>
  <c r="DY13" i="8"/>
  <c r="CZ13" i="8"/>
  <c r="CB13" i="8"/>
  <c r="BD13" i="8"/>
  <c r="F13" i="8"/>
  <c r="DT13" i="8"/>
  <c r="DH13" i="8"/>
  <c r="CV13" i="8"/>
  <c r="CJ13" i="8"/>
  <c r="BV13" i="8"/>
  <c r="BJ13" i="8"/>
  <c r="AX13" i="8"/>
  <c r="AL13" i="8"/>
  <c r="Z13" i="8"/>
  <c r="M13" i="8"/>
  <c r="DJ13" i="8"/>
  <c r="CL13" i="8"/>
  <c r="BN13" i="8"/>
  <c r="AN13" i="8"/>
  <c r="P13" i="8"/>
  <c r="D13" i="8"/>
  <c r="AY13" i="8"/>
  <c r="DS13" i="8"/>
  <c r="DI13" i="8"/>
  <c r="CK13" i="8"/>
  <c r="BK13" i="8"/>
  <c r="AM13" i="8"/>
  <c r="N13" i="8"/>
  <c r="CH13" i="8"/>
  <c r="AK13" i="8"/>
  <c r="L13" i="8"/>
  <c r="CY13" i="8"/>
  <c r="BB13" i="8"/>
  <c r="DW13" i="8"/>
  <c r="AZ13" i="8"/>
  <c r="DV13" i="8"/>
  <c r="BY13" i="8"/>
  <c r="CU13" i="8"/>
  <c r="AW13" i="8"/>
  <c r="CS13" i="8"/>
  <c r="AV13" i="8"/>
  <c r="W13" i="8"/>
  <c r="DL13" i="8"/>
  <c r="BO13" i="8"/>
  <c r="Q13" i="8"/>
  <c r="DG13" i="8"/>
  <c r="BI13" i="8"/>
  <c r="DX13" i="8"/>
  <c r="CA13" i="8"/>
  <c r="AC13" i="8"/>
  <c r="BZ13" i="8"/>
  <c r="CW13" i="8"/>
  <c r="AA13" i="8"/>
  <c r="BU13" i="8"/>
  <c r="X13" i="8"/>
  <c r="DR13" i="8"/>
  <c r="BT13" i="8"/>
  <c r="CM13" i="8"/>
  <c r="AO13" i="8"/>
  <c r="ED13" i="8"/>
  <c r="DF13" i="8"/>
  <c r="CF13" i="8"/>
  <c r="BH13" i="8"/>
  <c r="AJ13" i="8"/>
  <c r="K13" i="8"/>
  <c r="CX13" i="8"/>
  <c r="AB13" i="8"/>
  <c r="AD36" i="6"/>
  <c r="AI36" i="6"/>
  <c r="W33" i="6"/>
  <c r="Y33" i="6"/>
  <c r="AJ37" i="6"/>
  <c r="R13" i="6"/>
  <c r="D26" i="8"/>
  <c r="AD26" i="6" s="1"/>
  <c r="AD33" i="6"/>
  <c r="BX26" i="8"/>
  <c r="AJ26" i="6" s="1"/>
  <c r="AJ33" i="6"/>
  <c r="AI41" i="6"/>
  <c r="AG41" i="6"/>
  <c r="AF30" i="6"/>
  <c r="AE39" i="6"/>
  <c r="X31" i="6"/>
  <c r="Q31" i="6"/>
  <c r="AL40" i="6"/>
  <c r="AK38" i="6"/>
  <c r="R33" i="6"/>
  <c r="AM37" i="6"/>
  <c r="AM39" i="6"/>
  <c r="DV12" i="8"/>
  <c r="DL12" i="8"/>
  <c r="DB12" i="8"/>
  <c r="CR12" i="8"/>
  <c r="CH12" i="8"/>
  <c r="BX12" i="8"/>
  <c r="DY12" i="8"/>
  <c r="DN12" i="8"/>
  <c r="DC12" i="8"/>
  <c r="CQ12" i="8"/>
  <c r="CF12" i="8"/>
  <c r="BU12" i="8"/>
  <c r="BK12" i="8"/>
  <c r="BA12" i="8"/>
  <c r="AQ12" i="8"/>
  <c r="AG12" i="8"/>
  <c r="W12" i="8"/>
  <c r="M12" i="8"/>
  <c r="D12" i="8"/>
  <c r="DX12" i="8"/>
  <c r="DK12" i="8"/>
  <c r="CY12" i="8"/>
  <c r="CM12" i="8"/>
  <c r="CA12" i="8"/>
  <c r="BO12" i="8"/>
  <c r="BD12" i="8"/>
  <c r="AS12" i="8"/>
  <c r="AH12" i="8"/>
  <c r="V12" i="8"/>
  <c r="K12" i="8"/>
  <c r="DH12" i="8"/>
  <c r="BW12" i="8"/>
  <c r="AZ12" i="8"/>
  <c r="S12" i="8"/>
  <c r="DW12" i="8"/>
  <c r="DJ12" i="8"/>
  <c r="CX12" i="8"/>
  <c r="CL12" i="8"/>
  <c r="BZ12" i="8"/>
  <c r="BN12" i="8"/>
  <c r="BC12" i="8"/>
  <c r="AR12" i="8"/>
  <c r="AF12" i="8"/>
  <c r="U12" i="8"/>
  <c r="J12" i="8"/>
  <c r="DT12" i="8"/>
  <c r="CV12" i="8"/>
  <c r="AL13" i="6" s="1"/>
  <c r="BL12" i="8"/>
  <c r="AO12" i="8"/>
  <c r="H12" i="8"/>
  <c r="DU12" i="8"/>
  <c r="DI12" i="8"/>
  <c r="CW12" i="8"/>
  <c r="CK12" i="8"/>
  <c r="BY12" i="8"/>
  <c r="BM12" i="8"/>
  <c r="BB12" i="8"/>
  <c r="AP12" i="8"/>
  <c r="AE12" i="8"/>
  <c r="T12" i="8"/>
  <c r="I12" i="8"/>
  <c r="CJ12" i="8"/>
  <c r="AD12" i="8"/>
  <c r="EB12" i="8"/>
  <c r="DP12" i="8"/>
  <c r="DD12" i="8"/>
  <c r="CP12" i="8"/>
  <c r="CD12" i="8"/>
  <c r="BR12" i="8"/>
  <c r="BG12" i="8"/>
  <c r="AV12" i="8"/>
  <c r="AK12" i="8"/>
  <c r="Z12" i="8"/>
  <c r="O12" i="8"/>
  <c r="DR12" i="8"/>
  <c r="CT12" i="8"/>
  <c r="BT12" i="8"/>
  <c r="AX12" i="8"/>
  <c r="AB12" i="8"/>
  <c r="F12" i="8"/>
  <c r="CE12" i="8"/>
  <c r="P12" i="8"/>
  <c r="DQ12" i="8"/>
  <c r="CS12" i="8"/>
  <c r="BS12" i="8"/>
  <c r="AW12" i="8"/>
  <c r="AA12" i="8"/>
  <c r="E12" i="8"/>
  <c r="CO12" i="8"/>
  <c r="AU12" i="8"/>
  <c r="EE12" i="8"/>
  <c r="DG12" i="8"/>
  <c r="BJ12" i="8"/>
  <c r="R12" i="8"/>
  <c r="ED12" i="8"/>
  <c r="CG12" i="8"/>
  <c r="AM12" i="8"/>
  <c r="DE12" i="8"/>
  <c r="AL12" i="8"/>
  <c r="EA12" i="8"/>
  <c r="BF12" i="8"/>
  <c r="N12" i="8"/>
  <c r="CZ12" i="8"/>
  <c r="BE12" i="8"/>
  <c r="L12" i="8"/>
  <c r="CU12" i="8"/>
  <c r="AC12" i="8"/>
  <c r="DO12" i="8"/>
  <c r="BQ12" i="8"/>
  <c r="Y12" i="8"/>
  <c r="CI12" i="8"/>
  <c r="AN12" i="8"/>
  <c r="DF12" i="8"/>
  <c r="BI12" i="8"/>
  <c r="Q12" i="8"/>
  <c r="EC12" i="8"/>
  <c r="BH12" i="8"/>
  <c r="DA12" i="8"/>
  <c r="AJ12" i="8"/>
  <c r="DZ12" i="8"/>
  <c r="CB12" i="8"/>
  <c r="AI12" i="8"/>
  <c r="DS12" i="8"/>
  <c r="BV12" i="8"/>
  <c r="G12" i="8"/>
  <c r="DM12" i="8"/>
  <c r="CN12" i="8"/>
  <c r="BP12" i="8"/>
  <c r="AT12" i="8"/>
  <c r="X12" i="8"/>
  <c r="CC12" i="8"/>
  <c r="AY12" i="8"/>
  <c r="AH34" i="6"/>
  <c r="AM34" i="6"/>
  <c r="AL34" i="6"/>
  <c r="W13" i="6"/>
  <c r="CV26" i="8"/>
  <c r="AL26" i="6" s="1"/>
  <c r="AL33" i="6"/>
  <c r="AB26" i="8"/>
  <c r="AF26" i="6" s="1"/>
  <c r="AF33" i="6"/>
  <c r="AF25" i="6"/>
  <c r="AJ41" i="6"/>
  <c r="AL30" i="6"/>
  <c r="AE32" i="6"/>
  <c r="W41" i="6"/>
  <c r="V41" i="6"/>
  <c r="AI31" i="6"/>
  <c r="S32" i="6"/>
  <c r="V31" i="6"/>
  <c r="W31" i="6"/>
  <c r="AD40" i="6"/>
  <c r="AJ40" i="6"/>
  <c r="AD38" i="6"/>
  <c r="EA40" i="9"/>
  <c r="DQ40" i="9"/>
  <c r="DG40" i="9"/>
  <c r="CW40" i="9"/>
  <c r="CM40" i="9"/>
  <c r="CC40" i="9"/>
  <c r="BS40" i="9"/>
  <c r="BI40" i="9"/>
  <c r="AY40" i="9"/>
  <c r="AO40" i="9"/>
  <c r="AE40" i="9"/>
  <c r="U40" i="9"/>
  <c r="K40" i="9"/>
  <c r="DZ40" i="9"/>
  <c r="DP40" i="9"/>
  <c r="DF40" i="9"/>
  <c r="CV40" i="9"/>
  <c r="CL40" i="9"/>
  <c r="CB40" i="9"/>
  <c r="BR40" i="9"/>
  <c r="BH40" i="9"/>
  <c r="AX40" i="9"/>
  <c r="AN40" i="9"/>
  <c r="AD40" i="9"/>
  <c r="T40" i="9"/>
  <c r="J40" i="9"/>
  <c r="DY40" i="9"/>
  <c r="DO40" i="9"/>
  <c r="DE40" i="9"/>
  <c r="EE40" i="9"/>
  <c r="DR40" i="9"/>
  <c r="DB40" i="9"/>
  <c r="CP40" i="9"/>
  <c r="CD40" i="9"/>
  <c r="BP40" i="9"/>
  <c r="BD40" i="9"/>
  <c r="AR40" i="9"/>
  <c r="AF40" i="9"/>
  <c r="R40" i="9"/>
  <c r="F40" i="9"/>
  <c r="ED40" i="9"/>
  <c r="DN40" i="9"/>
  <c r="DA40" i="9"/>
  <c r="CO40" i="9"/>
  <c r="CA40" i="9"/>
  <c r="BO40" i="9"/>
  <c r="BC40" i="9"/>
  <c r="AQ40" i="9"/>
  <c r="AC40" i="9"/>
  <c r="Q40" i="9"/>
  <c r="E40" i="9"/>
  <c r="DX40" i="9"/>
  <c r="DK40" i="9"/>
  <c r="CX40" i="9"/>
  <c r="CJ40" i="9"/>
  <c r="BX40" i="9"/>
  <c r="BL40" i="9"/>
  <c r="AZ40" i="9"/>
  <c r="AL40" i="9"/>
  <c r="Z40" i="9"/>
  <c r="N40" i="9"/>
  <c r="EC40" i="9"/>
  <c r="DI40" i="9"/>
  <c r="CQ40" i="9"/>
  <c r="BW40" i="9"/>
  <c r="BF40" i="9"/>
  <c r="AM40" i="9"/>
  <c r="W40" i="9"/>
  <c r="EB40" i="9"/>
  <c r="DH40" i="9"/>
  <c r="CN40" i="9"/>
  <c r="BV40" i="9"/>
  <c r="BE40" i="9"/>
  <c r="AK40" i="9"/>
  <c r="V40" i="9"/>
  <c r="DS40" i="9"/>
  <c r="CU40" i="9"/>
  <c r="CF40" i="9"/>
  <c r="BM40" i="9"/>
  <c r="AU40" i="9"/>
  <c r="AB40" i="9"/>
  <c r="L40" i="9"/>
  <c r="DJ40" i="9"/>
  <c r="CH40" i="9"/>
  <c r="BJ40" i="9"/>
  <c r="AI40" i="9"/>
  <c r="I40" i="9"/>
  <c r="DD40" i="9"/>
  <c r="CG40" i="9"/>
  <c r="BG40" i="9"/>
  <c r="AH40" i="9"/>
  <c r="H40" i="9"/>
  <c r="CZ40" i="9"/>
  <c r="BU40" i="9"/>
  <c r="AS40" i="9"/>
  <c r="M40" i="9"/>
  <c r="CY40" i="9"/>
  <c r="BT40" i="9"/>
  <c r="AP40" i="9"/>
  <c r="G40" i="9"/>
  <c r="CT40" i="9"/>
  <c r="BQ40" i="9"/>
  <c r="AJ40" i="9"/>
  <c r="DW40" i="9"/>
  <c r="CS40" i="9"/>
  <c r="BN40" i="9"/>
  <c r="AG40" i="9"/>
  <c r="CI40" i="9"/>
  <c r="AA40" i="9"/>
  <c r="S40" i="9"/>
  <c r="D40" i="9"/>
  <c r="CE40" i="9"/>
  <c r="Y40" i="9"/>
  <c r="DV40" i="9"/>
  <c r="BZ40" i="9"/>
  <c r="X40" i="9"/>
  <c r="DU40" i="9"/>
  <c r="BY40" i="9"/>
  <c r="DT40" i="9"/>
  <c r="BK40" i="9"/>
  <c r="P40" i="9"/>
  <c r="DL40" i="9"/>
  <c r="BA40" i="9"/>
  <c r="DC40" i="9"/>
  <c r="DM40" i="9"/>
  <c r="AV40" i="9"/>
  <c r="CR40" i="9"/>
  <c r="CK40" i="9"/>
  <c r="BB40" i="9"/>
  <c r="AW40" i="9"/>
  <c r="AT40" i="9"/>
  <c r="O40" i="9"/>
  <c r="D30" i="9"/>
  <c r="DY30" i="9"/>
  <c r="DO30" i="9"/>
  <c r="DE30" i="9"/>
  <c r="CU30" i="9"/>
  <c r="CK30" i="9"/>
  <c r="CA30" i="9"/>
  <c r="BQ30" i="9"/>
  <c r="BG30" i="9"/>
  <c r="AW30" i="9"/>
  <c r="AM30" i="9"/>
  <c r="AC30" i="9"/>
  <c r="S30" i="9"/>
  <c r="I30" i="9"/>
  <c r="DX30" i="9"/>
  <c r="DN30" i="9"/>
  <c r="DD30" i="9"/>
  <c r="CT30" i="9"/>
  <c r="CJ30" i="9"/>
  <c r="BZ30" i="9"/>
  <c r="BP30" i="9"/>
  <c r="BF30" i="9"/>
  <c r="AV30" i="9"/>
  <c r="AL30" i="9"/>
  <c r="AB30" i="9"/>
  <c r="R30" i="9"/>
  <c r="H30" i="9"/>
  <c r="EC30" i="9"/>
  <c r="DS30" i="9"/>
  <c r="DI30" i="9"/>
  <c r="CY30" i="9"/>
  <c r="CO30" i="9"/>
  <c r="CE30" i="9"/>
  <c r="BU30" i="9"/>
  <c r="BK30" i="9"/>
  <c r="BA30" i="9"/>
  <c r="AQ30" i="9"/>
  <c r="AG30" i="9"/>
  <c r="W30" i="9"/>
  <c r="M30" i="9"/>
  <c r="DW30" i="9"/>
  <c r="DJ30" i="9"/>
  <c r="CV30" i="9"/>
  <c r="CG30" i="9"/>
  <c r="BS30" i="9"/>
  <c r="BD30" i="9"/>
  <c r="AP30" i="9"/>
  <c r="AA30" i="9"/>
  <c r="N30" i="9"/>
  <c r="DV30" i="9"/>
  <c r="DH30" i="9"/>
  <c r="CS30" i="9"/>
  <c r="CF30" i="9"/>
  <c r="BR30" i="9"/>
  <c r="BC30" i="9"/>
  <c r="AO30" i="9"/>
  <c r="Z30" i="9"/>
  <c r="L30" i="9"/>
  <c r="DQ30" i="9"/>
  <c r="CZ30" i="9"/>
  <c r="CH30" i="9"/>
  <c r="BN30" i="9"/>
  <c r="AX30" i="9"/>
  <c r="AF30" i="9"/>
  <c r="O30" i="9"/>
  <c r="DM30" i="9"/>
  <c r="CC30" i="9"/>
  <c r="AT30" i="9"/>
  <c r="DP30" i="9"/>
  <c r="CX30" i="9"/>
  <c r="CD30" i="9"/>
  <c r="BM30" i="9"/>
  <c r="AU30" i="9"/>
  <c r="AE30" i="9"/>
  <c r="K30" i="9"/>
  <c r="EE30" i="9"/>
  <c r="CW30" i="9"/>
  <c r="BL30" i="9"/>
  <c r="AD30" i="9"/>
  <c r="J30" i="9"/>
  <c r="ED30" i="9"/>
  <c r="DL30" i="9"/>
  <c r="CR30" i="9"/>
  <c r="CB30" i="9"/>
  <c r="BJ30" i="9"/>
  <c r="AS30" i="9"/>
  <c r="Y30" i="9"/>
  <c r="G30" i="9"/>
  <c r="DT30" i="9"/>
  <c r="CN30" i="9"/>
  <c r="BI30" i="9"/>
  <c r="AI30" i="9"/>
  <c r="DG30" i="9"/>
  <c r="BB30" i="9"/>
  <c r="DR30" i="9"/>
  <c r="CM30" i="9"/>
  <c r="BH30" i="9"/>
  <c r="AH30" i="9"/>
  <c r="DK30" i="9"/>
  <c r="CL30" i="9"/>
  <c r="BE30" i="9"/>
  <c r="X30" i="9"/>
  <c r="CI30" i="9"/>
  <c r="V30" i="9"/>
  <c r="DF30" i="9"/>
  <c r="BY30" i="9"/>
  <c r="AZ30" i="9"/>
  <c r="U30" i="9"/>
  <c r="EB30" i="9"/>
  <c r="DB30" i="9"/>
  <c r="BW30" i="9"/>
  <c r="AR30" i="9"/>
  <c r="Q30" i="9"/>
  <c r="DA30" i="9"/>
  <c r="AJ30" i="9"/>
  <c r="BX30" i="9"/>
  <c r="F30" i="9"/>
  <c r="BV30" i="9"/>
  <c r="CQ30" i="9"/>
  <c r="T30" i="9"/>
  <c r="CP30" i="9"/>
  <c r="P30" i="9"/>
  <c r="E30" i="9"/>
  <c r="BT30" i="9"/>
  <c r="AK30" i="9"/>
  <c r="EA30" i="9"/>
  <c r="BO30" i="9"/>
  <c r="DZ30" i="9"/>
  <c r="AY30" i="9"/>
  <c r="DU30" i="9"/>
  <c r="AN30" i="9"/>
  <c r="DC30" i="9"/>
  <c r="ED37" i="9"/>
  <c r="DT37" i="9"/>
  <c r="DJ37" i="9"/>
  <c r="CZ37" i="9"/>
  <c r="CP37" i="9"/>
  <c r="CF37" i="9"/>
  <c r="BV37" i="9"/>
  <c r="BL37" i="9"/>
  <c r="BB37" i="9"/>
  <c r="AR37" i="9"/>
  <c r="AH37" i="9"/>
  <c r="X37" i="9"/>
  <c r="N37" i="9"/>
  <c r="EC37" i="9"/>
  <c r="DS37" i="9"/>
  <c r="DI37" i="9"/>
  <c r="CY37" i="9"/>
  <c r="CO37" i="9"/>
  <c r="CE37" i="9"/>
  <c r="BU37" i="9"/>
  <c r="BK37" i="9"/>
  <c r="BA37" i="9"/>
  <c r="AQ37" i="9"/>
  <c r="AG37" i="9"/>
  <c r="W37" i="9"/>
  <c r="M37" i="9"/>
  <c r="DU37" i="9"/>
  <c r="DG37" i="9"/>
  <c r="CU37" i="9"/>
  <c r="CI37" i="9"/>
  <c r="BW37" i="9"/>
  <c r="BI37" i="9"/>
  <c r="AW37" i="9"/>
  <c r="AK37" i="9"/>
  <c r="Y37" i="9"/>
  <c r="K37" i="9"/>
  <c r="EA37" i="9"/>
  <c r="DO37" i="9"/>
  <c r="DC37" i="9"/>
  <c r="DW37" i="9"/>
  <c r="DF37" i="9"/>
  <c r="CR37" i="9"/>
  <c r="CC37" i="9"/>
  <c r="BP37" i="9"/>
  <c r="BC37" i="9"/>
  <c r="AN37" i="9"/>
  <c r="AA37" i="9"/>
  <c r="L37" i="9"/>
  <c r="D37" i="9"/>
  <c r="DV37" i="9"/>
  <c r="DE37" i="9"/>
  <c r="CQ37" i="9"/>
  <c r="CB37" i="9"/>
  <c r="BO37" i="9"/>
  <c r="AZ37" i="9"/>
  <c r="AM37" i="9"/>
  <c r="Z37" i="9"/>
  <c r="J37" i="9"/>
  <c r="EB37" i="9"/>
  <c r="DM37" i="9"/>
  <c r="CW37" i="9"/>
  <c r="CJ37" i="9"/>
  <c r="BT37" i="9"/>
  <c r="BG37" i="9"/>
  <c r="AT37" i="9"/>
  <c r="AE37" i="9"/>
  <c r="R37" i="9"/>
  <c r="E37" i="9"/>
  <c r="DK37" i="9"/>
  <c r="CM37" i="9"/>
  <c r="BS37" i="9"/>
  <c r="AY37" i="9"/>
  <c r="AF37" i="9"/>
  <c r="O37" i="9"/>
  <c r="EE37" i="9"/>
  <c r="DH37" i="9"/>
  <c r="CL37" i="9"/>
  <c r="BR37" i="9"/>
  <c r="AX37" i="9"/>
  <c r="AD37" i="9"/>
  <c r="I37" i="9"/>
  <c r="DY37" i="9"/>
  <c r="CX37" i="9"/>
  <c r="BZ37" i="9"/>
  <c r="BD37" i="9"/>
  <c r="AB37" i="9"/>
  <c r="CT37" i="9"/>
  <c r="AU37" i="9"/>
  <c r="U37" i="9"/>
  <c r="DX37" i="9"/>
  <c r="CV37" i="9"/>
  <c r="BY37" i="9"/>
  <c r="AV37" i="9"/>
  <c r="V37" i="9"/>
  <c r="DR37" i="9"/>
  <c r="BX37" i="9"/>
  <c r="DQ37" i="9"/>
  <c r="CS37" i="9"/>
  <c r="BQ37" i="9"/>
  <c r="AS37" i="9"/>
  <c r="T37" i="9"/>
  <c r="DP37" i="9"/>
  <c r="CD37" i="9"/>
  <c r="AL37" i="9"/>
  <c r="DD37" i="9"/>
  <c r="BM37" i="9"/>
  <c r="DN37" i="9"/>
  <c r="CA37" i="9"/>
  <c r="AJ37" i="9"/>
  <c r="DL37" i="9"/>
  <c r="BN37" i="9"/>
  <c r="AI37" i="9"/>
  <c r="AC37" i="9"/>
  <c r="DB37" i="9"/>
  <c r="BJ37" i="9"/>
  <c r="S37" i="9"/>
  <c r="CN37" i="9"/>
  <c r="BF37" i="9"/>
  <c r="P37" i="9"/>
  <c r="DZ37" i="9"/>
  <c r="H37" i="9"/>
  <c r="CH37" i="9"/>
  <c r="CG37" i="9"/>
  <c r="BH37" i="9"/>
  <c r="DA37" i="9"/>
  <c r="G37" i="9"/>
  <c r="CK37" i="9"/>
  <c r="F37" i="9"/>
  <c r="Q37" i="9"/>
  <c r="BE37" i="9"/>
  <c r="AP37" i="9"/>
  <c r="AO37" i="9"/>
  <c r="DX31" i="9"/>
  <c r="DN31" i="9"/>
  <c r="DD31" i="9"/>
  <c r="CT31" i="9"/>
  <c r="CJ31" i="9"/>
  <c r="BZ31" i="9"/>
  <c r="BP31" i="9"/>
  <c r="BF31" i="9"/>
  <c r="AV31" i="9"/>
  <c r="AL31" i="9"/>
  <c r="AB31" i="9"/>
  <c r="R31" i="9"/>
  <c r="H31" i="9"/>
  <c r="DW31" i="9"/>
  <c r="DM31" i="9"/>
  <c r="DC31" i="9"/>
  <c r="CS31" i="9"/>
  <c r="CI31" i="9"/>
  <c r="BY31" i="9"/>
  <c r="BO31" i="9"/>
  <c r="BE31" i="9"/>
  <c r="AU31" i="9"/>
  <c r="AK31" i="9"/>
  <c r="AA31" i="9"/>
  <c r="Q31" i="9"/>
  <c r="G31" i="9"/>
  <c r="EB31" i="9"/>
  <c r="DR31" i="9"/>
  <c r="DH31" i="9"/>
  <c r="CX31" i="9"/>
  <c r="CN31" i="9"/>
  <c r="CD31" i="9"/>
  <c r="BT31" i="9"/>
  <c r="BJ31" i="9"/>
  <c r="AZ31" i="9"/>
  <c r="AP31" i="9"/>
  <c r="AF31" i="9"/>
  <c r="V31" i="9"/>
  <c r="L31" i="9"/>
  <c r="DU31" i="9"/>
  <c r="DG31" i="9"/>
  <c r="CR31" i="9"/>
  <c r="CE31" i="9"/>
  <c r="BQ31" i="9"/>
  <c r="BB31" i="9"/>
  <c r="AN31" i="9"/>
  <c r="Y31" i="9"/>
  <c r="K31" i="9"/>
  <c r="DT31" i="9"/>
  <c r="DF31" i="9"/>
  <c r="CQ31" i="9"/>
  <c r="CC31" i="9"/>
  <c r="BN31" i="9"/>
  <c r="BA31" i="9"/>
  <c r="AM31" i="9"/>
  <c r="X31" i="9"/>
  <c r="J31" i="9"/>
  <c r="EC31" i="9"/>
  <c r="DK31" i="9"/>
  <c r="CU31" i="9"/>
  <c r="CA31" i="9"/>
  <c r="BI31" i="9"/>
  <c r="AR31" i="9"/>
  <c r="Z31" i="9"/>
  <c r="F31" i="9"/>
  <c r="DZ31" i="9"/>
  <c r="CO31" i="9"/>
  <c r="BG31" i="9"/>
  <c r="U31" i="9"/>
  <c r="EA31" i="9"/>
  <c r="DJ31" i="9"/>
  <c r="CP31" i="9"/>
  <c r="BX31" i="9"/>
  <c r="BH31" i="9"/>
  <c r="AQ31" i="9"/>
  <c r="W31" i="9"/>
  <c r="E31" i="9"/>
  <c r="DI31" i="9"/>
  <c r="BW31" i="9"/>
  <c r="AO31" i="9"/>
  <c r="DY31" i="9"/>
  <c r="DE31" i="9"/>
  <c r="CM31" i="9"/>
  <c r="BV31" i="9"/>
  <c r="BD31" i="9"/>
  <c r="AJ31" i="9"/>
  <c r="T31" i="9"/>
  <c r="DB31" i="9"/>
  <c r="CF31" i="9"/>
  <c r="AX31" i="9"/>
  <c r="S31" i="9"/>
  <c r="D31" i="9"/>
  <c r="CY31" i="9"/>
  <c r="BS31" i="9"/>
  <c r="M31" i="9"/>
  <c r="DA31" i="9"/>
  <c r="CB31" i="9"/>
  <c r="AW31" i="9"/>
  <c r="P31" i="9"/>
  <c r="EE31" i="9"/>
  <c r="CZ31" i="9"/>
  <c r="BU31" i="9"/>
  <c r="AT31" i="9"/>
  <c r="O31" i="9"/>
  <c r="ED31" i="9"/>
  <c r="AS31" i="9"/>
  <c r="N31" i="9"/>
  <c r="DV31" i="9"/>
  <c r="CW31" i="9"/>
  <c r="BR31" i="9"/>
  <c r="AI31" i="9"/>
  <c r="DQ31" i="9"/>
  <c r="CL31" i="9"/>
  <c r="BL31" i="9"/>
  <c r="AG31" i="9"/>
  <c r="DP31" i="9"/>
  <c r="AY31" i="9"/>
  <c r="CV31" i="9"/>
  <c r="AD31" i="9"/>
  <c r="CK31" i="9"/>
  <c r="I31" i="9"/>
  <c r="DO31" i="9"/>
  <c r="AH31" i="9"/>
  <c r="DL31" i="9"/>
  <c r="AE31" i="9"/>
  <c r="AC31" i="9"/>
  <c r="CH31" i="9"/>
  <c r="BC31" i="9"/>
  <c r="CG31" i="9"/>
  <c r="BM31" i="9"/>
  <c r="BK31" i="9"/>
  <c r="DS31" i="9"/>
  <c r="DX32" i="9"/>
  <c r="DN32" i="9"/>
  <c r="DD32" i="9"/>
  <c r="CT32" i="9"/>
  <c r="CJ32" i="9"/>
  <c r="BZ32" i="9"/>
  <c r="BP32" i="9"/>
  <c r="ED32" i="9"/>
  <c r="DS32" i="9"/>
  <c r="DH32" i="9"/>
  <c r="CW32" i="9"/>
  <c r="CL32" i="9"/>
  <c r="CA32" i="9"/>
  <c r="BO32" i="9"/>
  <c r="BE32" i="9"/>
  <c r="AU32" i="9"/>
  <c r="AK32" i="9"/>
  <c r="AA32" i="9"/>
  <c r="Q32" i="9"/>
  <c r="G32" i="9"/>
  <c r="EC32" i="9"/>
  <c r="DR32" i="9"/>
  <c r="DG32" i="9"/>
  <c r="CV32" i="9"/>
  <c r="CK32" i="9"/>
  <c r="BY32" i="9"/>
  <c r="BN32" i="9"/>
  <c r="BD32" i="9"/>
  <c r="AT32" i="9"/>
  <c r="AJ32" i="9"/>
  <c r="Z32" i="9"/>
  <c r="P32" i="9"/>
  <c r="F32" i="9"/>
  <c r="DW32" i="9"/>
  <c r="DL32" i="9"/>
  <c r="DA32" i="9"/>
  <c r="CP32" i="9"/>
  <c r="CE32" i="9"/>
  <c r="BT32" i="9"/>
  <c r="BI32" i="9"/>
  <c r="AY32" i="9"/>
  <c r="AO32" i="9"/>
  <c r="AE32" i="9"/>
  <c r="U32" i="9"/>
  <c r="K32" i="9"/>
  <c r="D32" i="9"/>
  <c r="DZ32" i="9"/>
  <c r="DJ32" i="9"/>
  <c r="CS32" i="9"/>
  <c r="CD32" i="9"/>
  <c r="BM32" i="9"/>
  <c r="AZ32" i="9"/>
  <c r="AL32" i="9"/>
  <c r="W32" i="9"/>
  <c r="I32" i="9"/>
  <c r="DY32" i="9"/>
  <c r="DI32" i="9"/>
  <c r="CR32" i="9"/>
  <c r="CC32" i="9"/>
  <c r="BL32" i="9"/>
  <c r="AX32" i="9"/>
  <c r="AI32" i="9"/>
  <c r="V32" i="9"/>
  <c r="H32" i="9"/>
  <c r="EE32" i="9"/>
  <c r="DK32" i="9"/>
  <c r="CO32" i="9"/>
  <c r="BV32" i="9"/>
  <c r="BC32" i="9"/>
  <c r="AM32" i="9"/>
  <c r="S32" i="9"/>
  <c r="DE32" i="9"/>
  <c r="BS32" i="9"/>
  <c r="AG32" i="9"/>
  <c r="EB32" i="9"/>
  <c r="DF32" i="9"/>
  <c r="CN32" i="9"/>
  <c r="BU32" i="9"/>
  <c r="BB32" i="9"/>
  <c r="AH32" i="9"/>
  <c r="R32" i="9"/>
  <c r="EA32" i="9"/>
  <c r="CM32" i="9"/>
  <c r="BA32" i="9"/>
  <c r="O32" i="9"/>
  <c r="DV32" i="9"/>
  <c r="DC32" i="9"/>
  <c r="CI32" i="9"/>
  <c r="BR32" i="9"/>
  <c r="AW32" i="9"/>
  <c r="AF32" i="9"/>
  <c r="N32" i="9"/>
  <c r="CY32" i="9"/>
  <c r="BQ32" i="9"/>
  <c r="AP32" i="9"/>
  <c r="J32" i="9"/>
  <c r="DT32" i="9"/>
  <c r="CQ32" i="9"/>
  <c r="AC32" i="9"/>
  <c r="CX32" i="9"/>
  <c r="BK32" i="9"/>
  <c r="AN32" i="9"/>
  <c r="E32" i="9"/>
  <c r="DU32" i="9"/>
  <c r="CU32" i="9"/>
  <c r="BJ32" i="9"/>
  <c r="AD32" i="9"/>
  <c r="BH32" i="9"/>
  <c r="DQ32" i="9"/>
  <c r="CH32" i="9"/>
  <c r="BG32" i="9"/>
  <c r="AB32" i="9"/>
  <c r="DO32" i="9"/>
  <c r="CF32" i="9"/>
  <c r="AV32" i="9"/>
  <c r="X32" i="9"/>
  <c r="BW32" i="9"/>
  <c r="DP32" i="9"/>
  <c r="AR32" i="9"/>
  <c r="AQ32" i="9"/>
  <c r="Y32" i="9"/>
  <c r="BX32" i="9"/>
  <c r="BF32" i="9"/>
  <c r="AS32" i="9"/>
  <c r="DM32" i="9"/>
  <c r="DB32" i="9"/>
  <c r="CZ32" i="9"/>
  <c r="T32" i="9"/>
  <c r="CG32" i="9"/>
  <c r="M32" i="9"/>
  <c r="CB32" i="9"/>
  <c r="L32" i="9"/>
  <c r="AF16" i="1"/>
  <c r="AF14" i="1"/>
  <c r="AF13" i="1"/>
  <c r="AF12" i="1"/>
  <c r="AF11" i="1"/>
  <c r="AF15" i="1"/>
  <c r="AF17" i="1"/>
  <c r="DV34" i="9"/>
  <c r="DL34" i="9"/>
  <c r="DB34" i="9"/>
  <c r="CR34" i="9"/>
  <c r="CH34" i="9"/>
  <c r="BX34" i="9"/>
  <c r="BN34" i="9"/>
  <c r="BD34" i="9"/>
  <c r="AT34" i="9"/>
  <c r="AJ34" i="9"/>
  <c r="Z34" i="9"/>
  <c r="P34" i="9"/>
  <c r="F34" i="9"/>
  <c r="EE34" i="9"/>
  <c r="DU34" i="9"/>
  <c r="DK34" i="9"/>
  <c r="DA34" i="9"/>
  <c r="CQ34" i="9"/>
  <c r="CG34" i="9"/>
  <c r="BW34" i="9"/>
  <c r="BM34" i="9"/>
  <c r="BC34" i="9"/>
  <c r="AS34" i="9"/>
  <c r="AI34" i="9"/>
  <c r="Y34" i="9"/>
  <c r="O34" i="9"/>
  <c r="DS34" i="9"/>
  <c r="DG34" i="9"/>
  <c r="CU34" i="9"/>
  <c r="CI34" i="9"/>
  <c r="BU34" i="9"/>
  <c r="BI34" i="9"/>
  <c r="AW34" i="9"/>
  <c r="AK34" i="9"/>
  <c r="W34" i="9"/>
  <c r="K34" i="9"/>
  <c r="ED34" i="9"/>
  <c r="DQ34" i="9"/>
  <c r="DD34" i="9"/>
  <c r="CO34" i="9"/>
  <c r="CB34" i="9"/>
  <c r="BO34" i="9"/>
  <c r="AZ34" i="9"/>
  <c r="AM34" i="9"/>
  <c r="X34" i="9"/>
  <c r="J34" i="9"/>
  <c r="EC34" i="9"/>
  <c r="DP34" i="9"/>
  <c r="DC34" i="9"/>
  <c r="CN34" i="9"/>
  <c r="CA34" i="9"/>
  <c r="BL34" i="9"/>
  <c r="AY34" i="9"/>
  <c r="AL34" i="9"/>
  <c r="V34" i="9"/>
  <c r="I34" i="9"/>
  <c r="DX34" i="9"/>
  <c r="DI34" i="9"/>
  <c r="CV34" i="9"/>
  <c r="CF34" i="9"/>
  <c r="BS34" i="9"/>
  <c r="BF34" i="9"/>
  <c r="AQ34" i="9"/>
  <c r="AD34" i="9"/>
  <c r="Q34" i="9"/>
  <c r="DM34" i="9"/>
  <c r="CS34" i="9"/>
  <c r="BY34" i="9"/>
  <c r="BE34" i="9"/>
  <c r="AH34" i="9"/>
  <c r="R34" i="9"/>
  <c r="EB34" i="9"/>
  <c r="DJ34" i="9"/>
  <c r="CP34" i="9"/>
  <c r="BV34" i="9"/>
  <c r="BB34" i="9"/>
  <c r="AG34" i="9"/>
  <c r="N34" i="9"/>
  <c r="DN34" i="9"/>
  <c r="CL34" i="9"/>
  <c r="BP34" i="9"/>
  <c r="AP34" i="9"/>
  <c r="S34" i="9"/>
  <c r="BJ34" i="9"/>
  <c r="L34" i="9"/>
  <c r="DH34" i="9"/>
  <c r="CK34" i="9"/>
  <c r="BK34" i="9"/>
  <c r="AO34" i="9"/>
  <c r="M34" i="9"/>
  <c r="DF34" i="9"/>
  <c r="CJ34" i="9"/>
  <c r="AN34" i="9"/>
  <c r="EA34" i="9"/>
  <c r="DE34" i="9"/>
  <c r="CE34" i="9"/>
  <c r="BH34" i="9"/>
  <c r="AF34" i="9"/>
  <c r="H34" i="9"/>
  <c r="DZ34" i="9"/>
  <c r="CT34" i="9"/>
  <c r="AX34" i="9"/>
  <c r="G34" i="9"/>
  <c r="DY34" i="9"/>
  <c r="CM34" i="9"/>
  <c r="AV34" i="9"/>
  <c r="E34" i="9"/>
  <c r="DW34" i="9"/>
  <c r="CD34" i="9"/>
  <c r="AU34" i="9"/>
  <c r="D34" i="9"/>
  <c r="DT34" i="9"/>
  <c r="CC34" i="9"/>
  <c r="AR34" i="9"/>
  <c r="DR34" i="9"/>
  <c r="BZ34" i="9"/>
  <c r="AE34" i="9"/>
  <c r="CZ34" i="9"/>
  <c r="BR34" i="9"/>
  <c r="AB34" i="9"/>
  <c r="BQ34" i="9"/>
  <c r="AC34" i="9"/>
  <c r="U34" i="9"/>
  <c r="BT34" i="9"/>
  <c r="BG34" i="9"/>
  <c r="BA34" i="9"/>
  <c r="AA34" i="9"/>
  <c r="DO34" i="9"/>
  <c r="CY34" i="9"/>
  <c r="T34" i="9"/>
  <c r="CX34" i="9"/>
  <c r="CW34" i="9"/>
  <c r="DW33" i="9"/>
  <c r="DW26" i="9" s="1"/>
  <c r="DM33" i="9"/>
  <c r="DM26" i="9" s="1"/>
  <c r="DC33" i="9"/>
  <c r="DC26" i="9" s="1"/>
  <c r="CS33" i="9"/>
  <c r="CS26" i="9" s="1"/>
  <c r="CI33" i="9"/>
  <c r="CI26" i="9" s="1"/>
  <c r="BY33" i="9"/>
  <c r="BY26" i="9" s="1"/>
  <c r="BO33" i="9"/>
  <c r="BO26" i="9" s="1"/>
  <c r="BE33" i="9"/>
  <c r="BE26" i="9" s="1"/>
  <c r="AU33" i="9"/>
  <c r="AU26" i="9" s="1"/>
  <c r="AK33" i="9"/>
  <c r="AK26" i="9" s="1"/>
  <c r="AA33" i="9"/>
  <c r="AA26" i="9" s="1"/>
  <c r="Q33" i="9"/>
  <c r="Q26" i="9" s="1"/>
  <c r="G33" i="9"/>
  <c r="G26" i="9" s="1"/>
  <c r="EA33" i="9"/>
  <c r="EA26" i="9" s="1"/>
  <c r="DP33" i="9"/>
  <c r="DP26" i="9" s="1"/>
  <c r="DE33" i="9"/>
  <c r="DE26" i="9" s="1"/>
  <c r="CT33" i="9"/>
  <c r="CT26" i="9" s="1"/>
  <c r="DY33" i="9"/>
  <c r="DY26" i="9" s="1"/>
  <c r="DL33" i="9"/>
  <c r="DL26" i="9" s="1"/>
  <c r="CZ33" i="9"/>
  <c r="CZ26" i="9" s="1"/>
  <c r="CN33" i="9"/>
  <c r="CN26" i="9" s="1"/>
  <c r="CC33" i="9"/>
  <c r="CC26" i="9" s="1"/>
  <c r="BR33" i="9"/>
  <c r="BR26" i="9" s="1"/>
  <c r="BG33" i="9"/>
  <c r="BG26" i="9" s="1"/>
  <c r="AV33" i="9"/>
  <c r="AV26" i="9" s="1"/>
  <c r="AJ33" i="9"/>
  <c r="AJ26" i="9" s="1"/>
  <c r="Y33" i="9"/>
  <c r="Y26" i="9" s="1"/>
  <c r="N33" i="9"/>
  <c r="N26" i="9" s="1"/>
  <c r="DX33" i="9"/>
  <c r="DX26" i="9" s="1"/>
  <c r="DK33" i="9"/>
  <c r="DK26" i="9" s="1"/>
  <c r="CY33" i="9"/>
  <c r="CY26" i="9" s="1"/>
  <c r="CM33" i="9"/>
  <c r="CM26" i="9" s="1"/>
  <c r="CB33" i="9"/>
  <c r="CB26" i="9" s="1"/>
  <c r="BQ33" i="9"/>
  <c r="BQ26" i="9" s="1"/>
  <c r="BF33" i="9"/>
  <c r="BF26" i="9" s="1"/>
  <c r="AT33" i="9"/>
  <c r="AT26" i="9" s="1"/>
  <c r="AI33" i="9"/>
  <c r="AI26" i="9" s="1"/>
  <c r="X33" i="9"/>
  <c r="X26" i="9" s="1"/>
  <c r="M33" i="9"/>
  <c r="M26" i="9" s="1"/>
  <c r="ED33" i="9"/>
  <c r="ED26" i="9" s="1"/>
  <c r="DR33" i="9"/>
  <c r="DR26" i="9" s="1"/>
  <c r="DF33" i="9"/>
  <c r="DF26" i="9" s="1"/>
  <c r="CR33" i="9"/>
  <c r="CR26" i="9" s="1"/>
  <c r="CG33" i="9"/>
  <c r="CG26" i="9" s="1"/>
  <c r="BV33" i="9"/>
  <c r="BV26" i="9" s="1"/>
  <c r="BK33" i="9"/>
  <c r="BK26" i="9" s="1"/>
  <c r="AZ33" i="9"/>
  <c r="AO33" i="9"/>
  <c r="AO26" i="9" s="1"/>
  <c r="AD33" i="9"/>
  <c r="AD26" i="9" s="1"/>
  <c r="S33" i="9"/>
  <c r="S26" i="9" s="1"/>
  <c r="H33" i="9"/>
  <c r="H26" i="9" s="1"/>
  <c r="DZ33" i="9"/>
  <c r="DZ26" i="9" s="1"/>
  <c r="DH33" i="9"/>
  <c r="CP33" i="9"/>
  <c r="CP26" i="9" s="1"/>
  <c r="BZ33" i="9"/>
  <c r="BZ26" i="9" s="1"/>
  <c r="BJ33" i="9"/>
  <c r="BJ26" i="9" s="1"/>
  <c r="AS33" i="9"/>
  <c r="AS26" i="9" s="1"/>
  <c r="AE33" i="9"/>
  <c r="AE26" i="9" s="1"/>
  <c r="O33" i="9"/>
  <c r="O26" i="9" s="1"/>
  <c r="DV33" i="9"/>
  <c r="DV26" i="9" s="1"/>
  <c r="DG33" i="9"/>
  <c r="DG26" i="9" s="1"/>
  <c r="CO33" i="9"/>
  <c r="CO26" i="9" s="1"/>
  <c r="BX33" i="9"/>
  <c r="BI33" i="9"/>
  <c r="BI26" i="9" s="1"/>
  <c r="AR33" i="9"/>
  <c r="AR26" i="9" s="1"/>
  <c r="AC33" i="9"/>
  <c r="AC26" i="9" s="1"/>
  <c r="L33" i="9"/>
  <c r="L26" i="9" s="1"/>
  <c r="DT33" i="9"/>
  <c r="DT26" i="9" s="1"/>
  <c r="CX33" i="9"/>
  <c r="CX26" i="9" s="1"/>
  <c r="CE33" i="9"/>
  <c r="CE26" i="9" s="1"/>
  <c r="BL33" i="9"/>
  <c r="AP33" i="9"/>
  <c r="AP26" i="9" s="1"/>
  <c r="V33" i="9"/>
  <c r="V26" i="9" s="1"/>
  <c r="CV33" i="9"/>
  <c r="BD33" i="9"/>
  <c r="BD26" i="9" s="1"/>
  <c r="T33" i="9"/>
  <c r="T26" i="9" s="1"/>
  <c r="DS33" i="9"/>
  <c r="DS26" i="9" s="1"/>
  <c r="CW33" i="9"/>
  <c r="CW26" i="9" s="1"/>
  <c r="CD33" i="9"/>
  <c r="CD26" i="9" s="1"/>
  <c r="BH33" i="9"/>
  <c r="BH26" i="9" s="1"/>
  <c r="AN33" i="9"/>
  <c r="U33" i="9"/>
  <c r="U26" i="9" s="1"/>
  <c r="DQ33" i="9"/>
  <c r="DQ26" i="9" s="1"/>
  <c r="CA33" i="9"/>
  <c r="CA26" i="9" s="1"/>
  <c r="AM33" i="9"/>
  <c r="AM26" i="9" s="1"/>
  <c r="DO33" i="9"/>
  <c r="DO26" i="9" s="1"/>
  <c r="CU33" i="9"/>
  <c r="CU26" i="9" s="1"/>
  <c r="BW33" i="9"/>
  <c r="BW26" i="9" s="1"/>
  <c r="BC33" i="9"/>
  <c r="BC26" i="9" s="1"/>
  <c r="AL33" i="9"/>
  <c r="AL26" i="9" s="1"/>
  <c r="R33" i="9"/>
  <c r="R26" i="9" s="1"/>
  <c r="DB33" i="9"/>
  <c r="DB26" i="9" s="1"/>
  <c r="BS33" i="9"/>
  <c r="BS26" i="9" s="1"/>
  <c r="AH33" i="9"/>
  <c r="AH26" i="9" s="1"/>
  <c r="F33" i="9"/>
  <c r="F26" i="9" s="1"/>
  <c r="CL33" i="9"/>
  <c r="CL26" i="9" s="1"/>
  <c r="BM33" i="9"/>
  <c r="BM26" i="9" s="1"/>
  <c r="CK33" i="9"/>
  <c r="CK26" i="9" s="1"/>
  <c r="DA33" i="9"/>
  <c r="DA26" i="9" s="1"/>
  <c r="BP33" i="9"/>
  <c r="BP26" i="9" s="1"/>
  <c r="AG33" i="9"/>
  <c r="AG26" i="9" s="1"/>
  <c r="E33" i="9"/>
  <c r="E26" i="9" s="1"/>
  <c r="D33" i="9"/>
  <c r="EE33" i="9"/>
  <c r="EE26" i="9" s="1"/>
  <c r="CQ33" i="9"/>
  <c r="CQ26" i="9" s="1"/>
  <c r="BN33" i="9"/>
  <c r="BN26" i="9" s="1"/>
  <c r="AF33" i="9"/>
  <c r="AF26" i="9" s="1"/>
  <c r="EC33" i="9"/>
  <c r="EC26" i="9" s="1"/>
  <c r="AB33" i="9"/>
  <c r="EB33" i="9"/>
  <c r="EB26" i="9" s="1"/>
  <c r="BB33" i="9"/>
  <c r="BB26" i="9" s="1"/>
  <c r="Z33" i="9"/>
  <c r="Z26" i="9" s="1"/>
  <c r="DN33" i="9"/>
  <c r="DN26" i="9" s="1"/>
  <c r="CH33" i="9"/>
  <c r="CH26" i="9" s="1"/>
  <c r="AY33" i="9"/>
  <c r="AY26" i="9" s="1"/>
  <c r="P33" i="9"/>
  <c r="DD33" i="9"/>
  <c r="DD26" i="9" s="1"/>
  <c r="K33" i="9"/>
  <c r="K26" i="9" s="1"/>
  <c r="BU33" i="9"/>
  <c r="BU26" i="9" s="1"/>
  <c r="BT33" i="9"/>
  <c r="BT26" i="9" s="1"/>
  <c r="W33" i="9"/>
  <c r="W26" i="9" s="1"/>
  <c r="CJ33" i="9"/>
  <c r="J33" i="9"/>
  <c r="J26" i="9" s="1"/>
  <c r="CF33" i="9"/>
  <c r="CF26" i="9" s="1"/>
  <c r="I33" i="9"/>
  <c r="I26" i="9" s="1"/>
  <c r="BA33" i="9"/>
  <c r="BA26" i="9" s="1"/>
  <c r="AX33" i="9"/>
  <c r="AX26" i="9" s="1"/>
  <c r="DU33" i="9"/>
  <c r="DU26" i="9" s="1"/>
  <c r="AW33" i="9"/>
  <c r="AW26" i="9" s="1"/>
  <c r="DJ33" i="9"/>
  <c r="DJ26" i="9" s="1"/>
  <c r="AQ33" i="9"/>
  <c r="AQ26" i="9" s="1"/>
  <c r="DI33" i="9"/>
  <c r="DI26" i="9" s="1"/>
  <c r="AF26" i="1"/>
  <c r="EE36" i="9"/>
  <c r="DU36" i="9"/>
  <c r="DK36" i="9"/>
  <c r="DA36" i="9"/>
  <c r="CQ36" i="9"/>
  <c r="CG36" i="9"/>
  <c r="BW36" i="9"/>
  <c r="BM36" i="9"/>
  <c r="BC36" i="9"/>
  <c r="AS36" i="9"/>
  <c r="AI36" i="9"/>
  <c r="Y36" i="9"/>
  <c r="O36" i="9"/>
  <c r="E36" i="9"/>
  <c r="ED36" i="9"/>
  <c r="DT36" i="9"/>
  <c r="DJ36" i="9"/>
  <c r="CZ36" i="9"/>
  <c r="CP36" i="9"/>
  <c r="CF36" i="9"/>
  <c r="BV36" i="9"/>
  <c r="BL36" i="9"/>
  <c r="BB36" i="9"/>
  <c r="AR36" i="9"/>
  <c r="AH36" i="9"/>
  <c r="X36" i="9"/>
  <c r="N36" i="9"/>
  <c r="DZ36" i="9"/>
  <c r="DN36" i="9"/>
  <c r="DB36" i="9"/>
  <c r="CN36" i="9"/>
  <c r="CB36" i="9"/>
  <c r="BP36" i="9"/>
  <c r="BD36" i="9"/>
  <c r="AP36" i="9"/>
  <c r="AD36" i="9"/>
  <c r="R36" i="9"/>
  <c r="F36" i="9"/>
  <c r="DY36" i="9"/>
  <c r="DL36" i="9"/>
  <c r="CW36" i="9"/>
  <c r="CJ36" i="9"/>
  <c r="BU36" i="9"/>
  <c r="BH36" i="9"/>
  <c r="AU36" i="9"/>
  <c r="AF36" i="9"/>
  <c r="S36" i="9"/>
  <c r="DX36" i="9"/>
  <c r="DI36" i="9"/>
  <c r="CV36" i="9"/>
  <c r="CI36" i="9"/>
  <c r="BT36" i="9"/>
  <c r="BG36" i="9"/>
  <c r="AT36" i="9"/>
  <c r="AE36" i="9"/>
  <c r="Q36" i="9"/>
  <c r="DQ36" i="9"/>
  <c r="DD36" i="9"/>
  <c r="CO36" i="9"/>
  <c r="CA36" i="9"/>
  <c r="BN36" i="9"/>
  <c r="AY36" i="9"/>
  <c r="AL36" i="9"/>
  <c r="W36" i="9"/>
  <c r="J36" i="9"/>
  <c r="DS36" i="9"/>
  <c r="CY36" i="9"/>
  <c r="CE36" i="9"/>
  <c r="BK36" i="9"/>
  <c r="AQ36" i="9"/>
  <c r="Z36" i="9"/>
  <c r="G36" i="9"/>
  <c r="D36" i="9"/>
  <c r="DR36" i="9"/>
  <c r="CX36" i="9"/>
  <c r="CD36" i="9"/>
  <c r="BJ36" i="9"/>
  <c r="AO36" i="9"/>
  <c r="V36" i="9"/>
  <c r="EC36" i="9"/>
  <c r="DF36" i="9"/>
  <c r="CH36" i="9"/>
  <c r="BF36" i="9"/>
  <c r="AJ36" i="9"/>
  <c r="K36" i="9"/>
  <c r="DC36" i="9"/>
  <c r="BZ36" i="9"/>
  <c r="AC36" i="9"/>
  <c r="H36" i="9"/>
  <c r="EB36" i="9"/>
  <c r="DE36" i="9"/>
  <c r="CC36" i="9"/>
  <c r="BE36" i="9"/>
  <c r="AG36" i="9"/>
  <c r="I36" i="9"/>
  <c r="EA36" i="9"/>
  <c r="BA36" i="9"/>
  <c r="DW36" i="9"/>
  <c r="CU36" i="9"/>
  <c r="BY36" i="9"/>
  <c r="AZ36" i="9"/>
  <c r="AB36" i="9"/>
  <c r="DV36" i="9"/>
  <c r="CL36" i="9"/>
  <c r="AV36" i="9"/>
  <c r="AK36" i="9"/>
  <c r="DP36" i="9"/>
  <c r="CK36" i="9"/>
  <c r="AN36" i="9"/>
  <c r="DO36" i="9"/>
  <c r="BX36" i="9"/>
  <c r="AM36" i="9"/>
  <c r="DM36" i="9"/>
  <c r="BS36" i="9"/>
  <c r="DH36" i="9"/>
  <c r="BR36" i="9"/>
  <c r="AA36" i="9"/>
  <c r="CT36" i="9"/>
  <c r="BO36" i="9"/>
  <c r="T36" i="9"/>
  <c r="AW36" i="9"/>
  <c r="L36" i="9"/>
  <c r="U36" i="9"/>
  <c r="P36" i="9"/>
  <c r="DG36" i="9"/>
  <c r="M36" i="9"/>
  <c r="CS36" i="9"/>
  <c r="CR36" i="9"/>
  <c r="CM36" i="9"/>
  <c r="BQ36" i="9"/>
  <c r="BI36" i="9"/>
  <c r="AX36" i="9"/>
  <c r="EB39" i="9"/>
  <c r="DR39" i="9"/>
  <c r="DH39" i="9"/>
  <c r="CX39" i="9"/>
  <c r="CN39" i="9"/>
  <c r="CD39" i="9"/>
  <c r="BT39" i="9"/>
  <c r="BJ39" i="9"/>
  <c r="AZ39" i="9"/>
  <c r="AP39" i="9"/>
  <c r="AF39" i="9"/>
  <c r="V39" i="9"/>
  <c r="L39" i="9"/>
  <c r="EA39" i="9"/>
  <c r="DQ39" i="9"/>
  <c r="DG39" i="9"/>
  <c r="CW39" i="9"/>
  <c r="CM39" i="9"/>
  <c r="CC39" i="9"/>
  <c r="BS39" i="9"/>
  <c r="BI39" i="9"/>
  <c r="AY39" i="9"/>
  <c r="AO39" i="9"/>
  <c r="AE39" i="9"/>
  <c r="U39" i="9"/>
  <c r="K39" i="9"/>
  <c r="DU39" i="9"/>
  <c r="DI39" i="9"/>
  <c r="CU39" i="9"/>
  <c r="CI39" i="9"/>
  <c r="BW39" i="9"/>
  <c r="BK39" i="9"/>
  <c r="AW39" i="9"/>
  <c r="AK39" i="9"/>
  <c r="Y39" i="9"/>
  <c r="M39" i="9"/>
  <c r="DT39" i="9"/>
  <c r="DF39" i="9"/>
  <c r="CT39" i="9"/>
  <c r="CH39" i="9"/>
  <c r="BV39" i="9"/>
  <c r="BH39" i="9"/>
  <c r="AV39" i="9"/>
  <c r="AJ39" i="9"/>
  <c r="X39" i="9"/>
  <c r="J39" i="9"/>
  <c r="EC39" i="9"/>
  <c r="DO39" i="9"/>
  <c r="DC39" i="9"/>
  <c r="CQ39" i="9"/>
  <c r="CE39" i="9"/>
  <c r="BQ39" i="9"/>
  <c r="BE39" i="9"/>
  <c r="AS39" i="9"/>
  <c r="AG39" i="9"/>
  <c r="S39" i="9"/>
  <c r="G39" i="9"/>
  <c r="EE39" i="9"/>
  <c r="DM39" i="9"/>
  <c r="CV39" i="9"/>
  <c r="CB39" i="9"/>
  <c r="BM39" i="9"/>
  <c r="AT39" i="9"/>
  <c r="AB39" i="9"/>
  <c r="I39" i="9"/>
  <c r="ED39" i="9"/>
  <c r="DL39" i="9"/>
  <c r="CS39" i="9"/>
  <c r="CA39" i="9"/>
  <c r="BL39" i="9"/>
  <c r="AR39" i="9"/>
  <c r="AA39" i="9"/>
  <c r="H39" i="9"/>
  <c r="DV39" i="9"/>
  <c r="DB39" i="9"/>
  <c r="CK39" i="9"/>
  <c r="BR39" i="9"/>
  <c r="BB39" i="9"/>
  <c r="AI39" i="9"/>
  <c r="Q39" i="9"/>
  <c r="DK39" i="9"/>
  <c r="CL39" i="9"/>
  <c r="BN39" i="9"/>
  <c r="AM39" i="9"/>
  <c r="O39" i="9"/>
  <c r="DJ39" i="9"/>
  <c r="CJ39" i="9"/>
  <c r="BG39" i="9"/>
  <c r="AL39" i="9"/>
  <c r="N39" i="9"/>
  <c r="D39" i="9"/>
  <c r="DD39" i="9"/>
  <c r="BY39" i="9"/>
  <c r="AU39" i="9"/>
  <c r="P39" i="9"/>
  <c r="AN39" i="9"/>
  <c r="DA39" i="9"/>
  <c r="BX39" i="9"/>
  <c r="AQ39" i="9"/>
  <c r="F39" i="9"/>
  <c r="DZ39" i="9"/>
  <c r="CZ39" i="9"/>
  <c r="BU39" i="9"/>
  <c r="E39" i="9"/>
  <c r="DY39" i="9"/>
  <c r="CY39" i="9"/>
  <c r="BP39" i="9"/>
  <c r="AH39" i="9"/>
  <c r="DN39" i="9"/>
  <c r="BD39" i="9"/>
  <c r="AX39" i="9"/>
  <c r="DE39" i="9"/>
  <c r="BC39" i="9"/>
  <c r="CR39" i="9"/>
  <c r="BA39" i="9"/>
  <c r="CP39" i="9"/>
  <c r="CO39" i="9"/>
  <c r="AD39" i="9"/>
  <c r="DX39" i="9"/>
  <c r="CF39" i="9"/>
  <c r="Z39" i="9"/>
  <c r="DP39" i="9"/>
  <c r="BF39" i="9"/>
  <c r="DS39" i="9"/>
  <c r="CG39" i="9"/>
  <c r="BZ39" i="9"/>
  <c r="BO39" i="9"/>
  <c r="AC39" i="9"/>
  <c r="W39" i="9"/>
  <c r="T39" i="9"/>
  <c r="DW39" i="9"/>
  <c r="R39" i="9"/>
  <c r="DZ41" i="9"/>
  <c r="DP41" i="9"/>
  <c r="DF41" i="9"/>
  <c r="CV41" i="9"/>
  <c r="CL41" i="9"/>
  <c r="CB41" i="9"/>
  <c r="BR41" i="9"/>
  <c r="BH41" i="9"/>
  <c r="AX41" i="9"/>
  <c r="AN41" i="9"/>
  <c r="AD41" i="9"/>
  <c r="T41" i="9"/>
  <c r="J41" i="9"/>
  <c r="DY41" i="9"/>
  <c r="DO41" i="9"/>
  <c r="DE41" i="9"/>
  <c r="CU41" i="9"/>
  <c r="CK41" i="9"/>
  <c r="CA41" i="9"/>
  <c r="BQ41" i="9"/>
  <c r="BG41" i="9"/>
  <c r="AW41" i="9"/>
  <c r="AM41" i="9"/>
  <c r="AC41" i="9"/>
  <c r="S41" i="9"/>
  <c r="I41" i="9"/>
  <c r="DX41" i="9"/>
  <c r="DN41" i="9"/>
  <c r="DD41" i="9"/>
  <c r="CT41" i="9"/>
  <c r="CJ41" i="9"/>
  <c r="BZ41" i="9"/>
  <c r="BP41" i="9"/>
  <c r="BF41" i="9"/>
  <c r="AV41" i="9"/>
  <c r="AL41" i="9"/>
  <c r="AB41" i="9"/>
  <c r="R41" i="9"/>
  <c r="H41" i="9"/>
  <c r="EC41" i="9"/>
  <c r="DM41" i="9"/>
  <c r="CZ41" i="9"/>
  <c r="CM41" i="9"/>
  <c r="BW41" i="9"/>
  <c r="BJ41" i="9"/>
  <c r="AT41" i="9"/>
  <c r="AG41" i="9"/>
  <c r="Q41" i="9"/>
  <c r="EB41" i="9"/>
  <c r="DL41" i="9"/>
  <c r="CY41" i="9"/>
  <c r="CI41" i="9"/>
  <c r="BV41" i="9"/>
  <c r="BI41" i="9"/>
  <c r="AS41" i="9"/>
  <c r="AF41" i="9"/>
  <c r="P41" i="9"/>
  <c r="DV41" i="9"/>
  <c r="DI41" i="9"/>
  <c r="CS41" i="9"/>
  <c r="CF41" i="9"/>
  <c r="BS41" i="9"/>
  <c r="BC41" i="9"/>
  <c r="AP41" i="9"/>
  <c r="Z41" i="9"/>
  <c r="M41" i="9"/>
  <c r="DT41" i="9"/>
  <c r="DA41" i="9"/>
  <c r="CE41" i="9"/>
  <c r="BL41" i="9"/>
  <c r="AQ41" i="9"/>
  <c r="W41" i="9"/>
  <c r="DS41" i="9"/>
  <c r="CX41" i="9"/>
  <c r="CD41" i="9"/>
  <c r="BK41" i="9"/>
  <c r="AO41" i="9"/>
  <c r="V41" i="9"/>
  <c r="ED41" i="9"/>
  <c r="DH41" i="9"/>
  <c r="CO41" i="9"/>
  <c r="BT41" i="9"/>
  <c r="AZ41" i="9"/>
  <c r="AE41" i="9"/>
  <c r="K41" i="9"/>
  <c r="DW41" i="9"/>
  <c r="CR41" i="9"/>
  <c r="BO41" i="9"/>
  <c r="AK41" i="9"/>
  <c r="L41" i="9"/>
  <c r="DU41" i="9"/>
  <c r="CQ41" i="9"/>
  <c r="BN41" i="9"/>
  <c r="AJ41" i="9"/>
  <c r="G41" i="9"/>
  <c r="DQ41" i="9"/>
  <c r="CG41" i="9"/>
  <c r="AY41" i="9"/>
  <c r="N41" i="9"/>
  <c r="D41" i="9"/>
  <c r="DK41" i="9"/>
  <c r="CC41" i="9"/>
  <c r="AU41" i="9"/>
  <c r="F41" i="9"/>
  <c r="DJ41" i="9"/>
  <c r="BY41" i="9"/>
  <c r="AR41" i="9"/>
  <c r="E41" i="9"/>
  <c r="DG41" i="9"/>
  <c r="BX41" i="9"/>
  <c r="AI41" i="9"/>
  <c r="BU41" i="9"/>
  <c r="U41" i="9"/>
  <c r="DR41" i="9"/>
  <c r="BB41" i="9"/>
  <c r="EE41" i="9"/>
  <c r="BM41" i="9"/>
  <c r="O41" i="9"/>
  <c r="EA41" i="9"/>
  <c r="BE41" i="9"/>
  <c r="BD41" i="9"/>
  <c r="DC41" i="9"/>
  <c r="CW41" i="9"/>
  <c r="AH41" i="9"/>
  <c r="CP41" i="9"/>
  <c r="AA41" i="9"/>
  <c r="DB41" i="9"/>
  <c r="CN41" i="9"/>
  <c r="CH41" i="9"/>
  <c r="BA41" i="9"/>
  <c r="Y41" i="9"/>
  <c r="X41" i="9"/>
  <c r="EC38" i="9"/>
  <c r="DS38" i="9"/>
  <c r="DI38" i="9"/>
  <c r="CY38" i="9"/>
  <c r="CO38" i="9"/>
  <c r="CE38" i="9"/>
  <c r="BU38" i="9"/>
  <c r="BK38" i="9"/>
  <c r="BA38" i="9"/>
  <c r="AQ38" i="9"/>
  <c r="AG38" i="9"/>
  <c r="W38" i="9"/>
  <c r="M38" i="9"/>
  <c r="EB38" i="9"/>
  <c r="DR38" i="9"/>
  <c r="DH38" i="9"/>
  <c r="CX38" i="9"/>
  <c r="CN38" i="9"/>
  <c r="CD38" i="9"/>
  <c r="BT38" i="9"/>
  <c r="BJ38" i="9"/>
  <c r="AZ38" i="9"/>
  <c r="AP38" i="9"/>
  <c r="AF38" i="9"/>
  <c r="V38" i="9"/>
  <c r="L38" i="9"/>
  <c r="DZ38" i="9"/>
  <c r="DN38" i="9"/>
  <c r="DB38" i="9"/>
  <c r="CP38" i="9"/>
  <c r="CB38" i="9"/>
  <c r="BP38" i="9"/>
  <c r="BD38" i="9"/>
  <c r="AR38" i="9"/>
  <c r="AD38" i="9"/>
  <c r="R38" i="9"/>
  <c r="F38" i="9"/>
  <c r="DY38" i="9"/>
  <c r="DM38" i="9"/>
  <c r="DA38" i="9"/>
  <c r="DV38" i="9"/>
  <c r="DJ38" i="9"/>
  <c r="CV38" i="9"/>
  <c r="CJ38" i="9"/>
  <c r="BX38" i="9"/>
  <c r="BL38" i="9"/>
  <c r="AX38" i="9"/>
  <c r="AL38" i="9"/>
  <c r="Z38" i="9"/>
  <c r="N38" i="9"/>
  <c r="DT38" i="9"/>
  <c r="DC38" i="9"/>
  <c r="CK38" i="9"/>
  <c r="BV38" i="9"/>
  <c r="BF38" i="9"/>
  <c r="AO38" i="9"/>
  <c r="AA38" i="9"/>
  <c r="J38" i="9"/>
  <c r="DQ38" i="9"/>
  <c r="CZ38" i="9"/>
  <c r="CI38" i="9"/>
  <c r="BS38" i="9"/>
  <c r="BE38" i="9"/>
  <c r="AN38" i="9"/>
  <c r="Y38" i="9"/>
  <c r="I38" i="9"/>
  <c r="D38" i="9"/>
  <c r="EA38" i="9"/>
  <c r="DG38" i="9"/>
  <c r="CR38" i="9"/>
  <c r="CA38" i="9"/>
  <c r="BM38" i="9"/>
  <c r="AV38" i="9"/>
  <c r="AH38" i="9"/>
  <c r="Q38" i="9"/>
  <c r="DO38" i="9"/>
  <c r="CQ38" i="9"/>
  <c r="BR38" i="9"/>
  <c r="AW38" i="9"/>
  <c r="AB38" i="9"/>
  <c r="E38" i="9"/>
  <c r="DL38" i="9"/>
  <c r="CM38" i="9"/>
  <c r="BQ38" i="9"/>
  <c r="AU38" i="9"/>
  <c r="X38" i="9"/>
  <c r="DF38" i="9"/>
  <c r="CF38" i="9"/>
  <c r="BC38" i="9"/>
  <c r="AC38" i="9"/>
  <c r="DD38" i="9"/>
  <c r="AY38" i="9"/>
  <c r="DE38" i="9"/>
  <c r="CC38" i="9"/>
  <c r="BB38" i="9"/>
  <c r="U38" i="9"/>
  <c r="BZ38" i="9"/>
  <c r="T38" i="9"/>
  <c r="EE38" i="9"/>
  <c r="CW38" i="9"/>
  <c r="BY38" i="9"/>
  <c r="AT38" i="9"/>
  <c r="S38" i="9"/>
  <c r="ED38" i="9"/>
  <c r="CH38" i="9"/>
  <c r="AK38" i="9"/>
  <c r="BO38" i="9"/>
  <c r="AE38" i="9"/>
  <c r="DX38" i="9"/>
  <c r="CG38" i="9"/>
  <c r="AJ38" i="9"/>
  <c r="DW38" i="9"/>
  <c r="BW38" i="9"/>
  <c r="AI38" i="9"/>
  <c r="DU38" i="9"/>
  <c r="DP38" i="9"/>
  <c r="BN38" i="9"/>
  <c r="P38" i="9"/>
  <c r="CU38" i="9"/>
  <c r="BH38" i="9"/>
  <c r="K38" i="9"/>
  <c r="CT38" i="9"/>
  <c r="BI38" i="9"/>
  <c r="AS38" i="9"/>
  <c r="CS38" i="9"/>
  <c r="CL38" i="9"/>
  <c r="BG38" i="9"/>
  <c r="DK38" i="9"/>
  <c r="AM38" i="9"/>
  <c r="O38" i="9"/>
  <c r="H38" i="9"/>
  <c r="G38" i="9"/>
  <c r="X18" i="1"/>
  <c r="H67" i="1"/>
  <c r="P65" i="1"/>
  <c r="O60" i="1"/>
  <c r="AE60" i="1" s="1"/>
  <c r="P58" i="1"/>
  <c r="AF58" i="1" s="1"/>
  <c r="P57" i="1"/>
  <c r="AF57" i="1" s="1"/>
  <c r="P56" i="1"/>
  <c r="L77" i="1"/>
  <c r="L78" i="1"/>
  <c r="K69" i="1"/>
  <c r="S69" i="1" s="1"/>
  <c r="AA69" i="1" s="1"/>
  <c r="K57" i="1"/>
  <c r="K56" i="1"/>
  <c r="N73" i="1"/>
  <c r="N78" i="1" s="1"/>
  <c r="P39" i="1"/>
  <c r="P38" i="1"/>
  <c r="P37" i="1"/>
  <c r="P15" i="1"/>
  <c r="P14" i="1"/>
  <c r="P13" i="1"/>
  <c r="O43" i="1"/>
  <c r="G11" i="1"/>
  <c r="H11" i="1" s="1"/>
  <c r="E10" i="6"/>
  <c r="F10" i="6" s="1"/>
  <c r="B11" i="6"/>
  <c r="B19" i="6"/>
  <c r="B24" i="6"/>
  <c r="B27" i="6"/>
  <c r="B29" i="6"/>
  <c r="DG19" i="8" l="1"/>
  <c r="AU19" i="8"/>
  <c r="AJ17" i="6"/>
  <c r="AE14" i="6"/>
  <c r="BI19" i="8"/>
  <c r="AG14" i="6"/>
  <c r="AL14" i="6"/>
  <c r="T78" i="1"/>
  <c r="AR39" i="6"/>
  <c r="AX41" i="6"/>
  <c r="AH13" i="6"/>
  <c r="DW19" i="8"/>
  <c r="AL12" i="6"/>
  <c r="CV19" i="8"/>
  <c r="AV19" i="8"/>
  <c r="G19" i="8"/>
  <c r="DN19" i="8"/>
  <c r="AX19" i="8"/>
  <c r="AI12" i="6"/>
  <c r="BL19" i="8"/>
  <c r="AK18" i="6"/>
  <c r="DZ14" i="7"/>
  <c r="DP14" i="7"/>
  <c r="DF14" i="7"/>
  <c r="CV14" i="7"/>
  <c r="CL14" i="7"/>
  <c r="CB14" i="7"/>
  <c r="BR14" i="7"/>
  <c r="BH14" i="7"/>
  <c r="AX14" i="7"/>
  <c r="AN14" i="7"/>
  <c r="AD14" i="7"/>
  <c r="T14" i="7"/>
  <c r="J14" i="7"/>
  <c r="DD14" i="7"/>
  <c r="CT14" i="7"/>
  <c r="BZ14" i="7"/>
  <c r="BF14" i="7"/>
  <c r="AL14" i="7"/>
  <c r="H14" i="7"/>
  <c r="DY14" i="7"/>
  <c r="DO14" i="7"/>
  <c r="DE14" i="7"/>
  <c r="CU14" i="7"/>
  <c r="CK14" i="7"/>
  <c r="CA14" i="7"/>
  <c r="BQ14" i="7"/>
  <c r="BG14" i="7"/>
  <c r="AW14" i="7"/>
  <c r="AM14" i="7"/>
  <c r="AC14" i="7"/>
  <c r="S14" i="7"/>
  <c r="I14" i="7"/>
  <c r="D14" i="7"/>
  <c r="DX14" i="7"/>
  <c r="DN14" i="7"/>
  <c r="CJ14" i="7"/>
  <c r="BP14" i="7"/>
  <c r="AV14" i="7"/>
  <c r="R14" i="7"/>
  <c r="AB14" i="7"/>
  <c r="DT14" i="7"/>
  <c r="DG14" i="7"/>
  <c r="CQ14" i="7"/>
  <c r="CD14" i="7"/>
  <c r="BN14" i="7"/>
  <c r="BA14" i="7"/>
  <c r="AK14" i="7"/>
  <c r="X14" i="7"/>
  <c r="K14" i="7"/>
  <c r="DS14" i="7"/>
  <c r="DC14" i="7"/>
  <c r="CP14" i="7"/>
  <c r="CC14" i="7"/>
  <c r="BM14" i="7"/>
  <c r="AZ14" i="7"/>
  <c r="AJ14" i="7"/>
  <c r="W14" i="7"/>
  <c r="G14" i="7"/>
  <c r="DB14" i="7"/>
  <c r="BY14" i="7"/>
  <c r="BL14" i="7"/>
  <c r="AY14" i="7"/>
  <c r="AI14" i="7"/>
  <c r="V14" i="7"/>
  <c r="F14" i="7"/>
  <c r="EE14" i="7"/>
  <c r="DR14" i="7"/>
  <c r="CO14" i="7"/>
  <c r="ED14" i="7"/>
  <c r="DQ14" i="7"/>
  <c r="DA14" i="7"/>
  <c r="CN14" i="7"/>
  <c r="BX14" i="7"/>
  <c r="BK14" i="7"/>
  <c r="AU14" i="7"/>
  <c r="AH14" i="7"/>
  <c r="U14" i="7"/>
  <c r="E14" i="7"/>
  <c r="DW14" i="7"/>
  <c r="CY14" i="7"/>
  <c r="CE14" i="7"/>
  <c r="BD14" i="7"/>
  <c r="AF14" i="7"/>
  <c r="L14" i="7"/>
  <c r="DV14" i="7"/>
  <c r="CX14" i="7"/>
  <c r="BC14" i="7"/>
  <c r="BT14" i="7"/>
  <c r="DK14" i="7"/>
  <c r="AR14" i="7"/>
  <c r="BW14" i="7"/>
  <c r="AE14" i="7"/>
  <c r="CR14" i="7"/>
  <c r="Y14" i="7"/>
  <c r="CM14" i="7"/>
  <c r="DJ14" i="7"/>
  <c r="BO14" i="7"/>
  <c r="AQ14" i="7"/>
  <c r="EB14" i="7"/>
  <c r="BI14" i="7"/>
  <c r="N14" i="7"/>
  <c r="AG14" i="7"/>
  <c r="DU14" i="7"/>
  <c r="CW14" i="7"/>
  <c r="BV14" i="7"/>
  <c r="BB14" i="7"/>
  <c r="AA14" i="7"/>
  <c r="Q14" i="7"/>
  <c r="P14" i="7"/>
  <c r="CZ14" i="7"/>
  <c r="DM14" i="7"/>
  <c r="CS14" i="7"/>
  <c r="BU14" i="7"/>
  <c r="AT14" i="7"/>
  <c r="Z14" i="7"/>
  <c r="DL14" i="7"/>
  <c r="AS14" i="7"/>
  <c r="BS14" i="7"/>
  <c r="CI14" i="7"/>
  <c r="CG14" i="7"/>
  <c r="AO14" i="7"/>
  <c r="BE14" i="7"/>
  <c r="M14" i="7"/>
  <c r="EC14" i="7"/>
  <c r="DI14" i="7"/>
  <c r="CH14" i="7"/>
  <c r="BJ14" i="7"/>
  <c r="AP14" i="7"/>
  <c r="O14" i="7"/>
  <c r="DH14" i="7"/>
  <c r="EA14" i="7"/>
  <c r="CF14" i="7"/>
  <c r="AS34" i="6"/>
  <c r="AR38" i="6"/>
  <c r="AJ14" i="6"/>
  <c r="AI15" i="6"/>
  <c r="AJ16" i="6"/>
  <c r="AL19" i="8"/>
  <c r="K19" i="8"/>
  <c r="V19" i="8"/>
  <c r="CA19" i="8"/>
  <c r="AO19" i="8"/>
  <c r="CI19" i="8"/>
  <c r="ED36" i="7"/>
  <c r="DT36" i="7"/>
  <c r="DJ36" i="7"/>
  <c r="EC36" i="7"/>
  <c r="DS36" i="7"/>
  <c r="DI36" i="7"/>
  <c r="CY36" i="7"/>
  <c r="CO36" i="7"/>
  <c r="CE36" i="7"/>
  <c r="BU36" i="7"/>
  <c r="BK36" i="7"/>
  <c r="BA36" i="7"/>
  <c r="AQ36" i="7"/>
  <c r="AG36" i="7"/>
  <c r="W36" i="7"/>
  <c r="J36" i="7"/>
  <c r="DG36" i="7"/>
  <c r="CC36" i="7"/>
  <c r="BI36" i="7"/>
  <c r="AO36" i="7"/>
  <c r="R36" i="7"/>
  <c r="EB36" i="7"/>
  <c r="DR36" i="7"/>
  <c r="DH36" i="7"/>
  <c r="CX36" i="7"/>
  <c r="CN36" i="7"/>
  <c r="CD36" i="7"/>
  <c r="BT36" i="7"/>
  <c r="BJ36" i="7"/>
  <c r="AZ36" i="7"/>
  <c r="AP36" i="7"/>
  <c r="AF36" i="7"/>
  <c r="V36" i="7"/>
  <c r="I36" i="7"/>
  <c r="EA36" i="7"/>
  <c r="DQ36" i="7"/>
  <c r="CW36" i="7"/>
  <c r="CM36" i="7"/>
  <c r="BS36" i="7"/>
  <c r="AY36" i="7"/>
  <c r="AE36" i="7"/>
  <c r="H36" i="7"/>
  <c r="DU36" i="7"/>
  <c r="DC36" i="7"/>
  <c r="CP36" i="7"/>
  <c r="BZ36" i="7"/>
  <c r="BM36" i="7"/>
  <c r="AW36" i="7"/>
  <c r="AJ36" i="7"/>
  <c r="Q36" i="7"/>
  <c r="EE36" i="7"/>
  <c r="DM36" i="7"/>
  <c r="CV36" i="7"/>
  <c r="CI36" i="7"/>
  <c r="BV36" i="7"/>
  <c r="BF36" i="7"/>
  <c r="AS36" i="7"/>
  <c r="AC36" i="7"/>
  <c r="M36" i="7"/>
  <c r="DO36" i="7"/>
  <c r="CU36" i="7"/>
  <c r="CF36" i="7"/>
  <c r="BN36" i="7"/>
  <c r="AU36" i="7"/>
  <c r="AB36" i="7"/>
  <c r="G36" i="7"/>
  <c r="DN36" i="7"/>
  <c r="CT36" i="7"/>
  <c r="CB36" i="7"/>
  <c r="BL36" i="7"/>
  <c r="AT36" i="7"/>
  <c r="AA36" i="7"/>
  <c r="F36" i="7"/>
  <c r="DL36" i="7"/>
  <c r="CS36" i="7"/>
  <c r="CA36" i="7"/>
  <c r="DK36" i="7"/>
  <c r="CR36" i="7"/>
  <c r="BY36" i="7"/>
  <c r="BG36" i="7"/>
  <c r="AN36" i="7"/>
  <c r="Y36" i="7"/>
  <c r="DE36" i="7"/>
  <c r="CG36" i="7"/>
  <c r="BC36" i="7"/>
  <c r="AD36" i="7"/>
  <c r="DD36" i="7"/>
  <c r="BX36" i="7"/>
  <c r="BB36" i="7"/>
  <c r="Z36" i="7"/>
  <c r="DB36" i="7"/>
  <c r="BW36" i="7"/>
  <c r="AX36" i="7"/>
  <c r="X36" i="7"/>
  <c r="DZ36" i="7"/>
  <c r="DA36" i="7"/>
  <c r="BR36" i="7"/>
  <c r="AV36" i="7"/>
  <c r="P36" i="7"/>
  <c r="DY36" i="7"/>
  <c r="CZ36" i="7"/>
  <c r="BQ36" i="7"/>
  <c r="AR36" i="7"/>
  <c r="O36" i="7"/>
  <c r="DF36" i="7"/>
  <c r="BD36" i="7"/>
  <c r="BP36" i="7"/>
  <c r="CQ36" i="7"/>
  <c r="AM36" i="7"/>
  <c r="CH36" i="7"/>
  <c r="DX36" i="7"/>
  <c r="BE36" i="7"/>
  <c r="CL36" i="7"/>
  <c r="AL36" i="7"/>
  <c r="D36" i="7"/>
  <c r="E36" i="7"/>
  <c r="CK36" i="7"/>
  <c r="AK36" i="7"/>
  <c r="CJ36" i="7"/>
  <c r="AI36" i="7"/>
  <c r="AH36" i="7"/>
  <c r="N36" i="7"/>
  <c r="DW36" i="7"/>
  <c r="BO36" i="7"/>
  <c r="L36" i="7"/>
  <c r="DV36" i="7"/>
  <c r="BH36" i="7"/>
  <c r="K36" i="7"/>
  <c r="DP36" i="7"/>
  <c r="U36" i="7"/>
  <c r="T36" i="7"/>
  <c r="S36" i="7"/>
  <c r="AG13" i="6"/>
  <c r="AE13" i="6"/>
  <c r="AK13" i="6"/>
  <c r="AE16" i="6"/>
  <c r="AI16" i="6"/>
  <c r="AK17" i="6"/>
  <c r="DA19" i="8"/>
  <c r="BZ19" i="8"/>
  <c r="U19" i="8"/>
  <c r="AJ19" i="8"/>
  <c r="BO19" i="8"/>
  <c r="BR19" i="8"/>
  <c r="CL19" i="8"/>
  <c r="R19" i="8"/>
  <c r="DY19" i="8"/>
  <c r="AH12" i="6"/>
  <c r="AZ19" i="8"/>
  <c r="DM19" i="8"/>
  <c r="CT19" i="8"/>
  <c r="BV19" i="8"/>
  <c r="AJ18" i="6"/>
  <c r="EA13" i="7"/>
  <c r="DQ13" i="7"/>
  <c r="DG13" i="7"/>
  <c r="CW13" i="7"/>
  <c r="CM13" i="7"/>
  <c r="CC13" i="7"/>
  <c r="BS13" i="7"/>
  <c r="BI13" i="7"/>
  <c r="AY13" i="7"/>
  <c r="AO13" i="7"/>
  <c r="AE13" i="7"/>
  <c r="U13" i="7"/>
  <c r="K13" i="7"/>
  <c r="D13" i="7"/>
  <c r="CA13" i="7"/>
  <c r="BG13" i="7"/>
  <c r="AW13" i="7"/>
  <c r="AC13" i="7"/>
  <c r="I13" i="7"/>
  <c r="DZ13" i="7"/>
  <c r="DP13" i="7"/>
  <c r="DF13" i="7"/>
  <c r="CV13" i="7"/>
  <c r="CL13" i="7"/>
  <c r="CB13" i="7"/>
  <c r="BR13" i="7"/>
  <c r="BH13" i="7"/>
  <c r="AX13" i="7"/>
  <c r="AN13" i="7"/>
  <c r="AD13" i="7"/>
  <c r="T13" i="7"/>
  <c r="J13" i="7"/>
  <c r="DO13" i="7"/>
  <c r="DE13" i="7"/>
  <c r="CK13" i="7"/>
  <c r="BQ13" i="7"/>
  <c r="AM13" i="7"/>
  <c r="S13" i="7"/>
  <c r="DY13" i="7"/>
  <c r="CU13" i="7"/>
  <c r="DV13" i="7"/>
  <c r="DI13" i="7"/>
  <c r="CS13" i="7"/>
  <c r="CF13" i="7"/>
  <c r="BP13" i="7"/>
  <c r="BC13" i="7"/>
  <c r="AP13" i="7"/>
  <c r="Z13" i="7"/>
  <c r="M13" i="7"/>
  <c r="DU13" i="7"/>
  <c r="DH13" i="7"/>
  <c r="CR13" i="7"/>
  <c r="CE13" i="7"/>
  <c r="BO13" i="7"/>
  <c r="BB13" i="7"/>
  <c r="AL13" i="7"/>
  <c r="Y13" i="7"/>
  <c r="L13" i="7"/>
  <c r="DT13" i="7"/>
  <c r="DD13" i="7"/>
  <c r="CQ13" i="7"/>
  <c r="CD13" i="7"/>
  <c r="BN13" i="7"/>
  <c r="BA13" i="7"/>
  <c r="X13" i="7"/>
  <c r="H13" i="7"/>
  <c r="AK13" i="7"/>
  <c r="DS13" i="7"/>
  <c r="DC13" i="7"/>
  <c r="CP13" i="7"/>
  <c r="BZ13" i="7"/>
  <c r="BM13" i="7"/>
  <c r="AZ13" i="7"/>
  <c r="AJ13" i="7"/>
  <c r="W13" i="7"/>
  <c r="G13" i="7"/>
  <c r="DL13" i="7"/>
  <c r="CN13" i="7"/>
  <c r="BT13" i="7"/>
  <c r="AS13" i="7"/>
  <c r="R13" i="7"/>
  <c r="EE13" i="7"/>
  <c r="CJ13" i="7"/>
  <c r="AR13" i="7"/>
  <c r="DA13" i="7"/>
  <c r="AH13" i="7"/>
  <c r="DK13" i="7"/>
  <c r="BL13" i="7"/>
  <c r="Q13" i="7"/>
  <c r="BF13" i="7"/>
  <c r="DX13" i="7"/>
  <c r="AG13" i="7"/>
  <c r="DW13" i="7"/>
  <c r="BD13" i="7"/>
  <c r="E13" i="7"/>
  <c r="AU13" i="7"/>
  <c r="CO13" i="7"/>
  <c r="V13" i="7"/>
  <c r="ED13" i="7"/>
  <c r="DJ13" i="7"/>
  <c r="CI13" i="7"/>
  <c r="BK13" i="7"/>
  <c r="AQ13" i="7"/>
  <c r="P13" i="7"/>
  <c r="EB13" i="7"/>
  <c r="BY13" i="7"/>
  <c r="BX13" i="7"/>
  <c r="BV13" i="7"/>
  <c r="BU13" i="7"/>
  <c r="EC13" i="7"/>
  <c r="DB13" i="7"/>
  <c r="CH13" i="7"/>
  <c r="BJ13" i="7"/>
  <c r="AI13" i="7"/>
  <c r="O13" i="7"/>
  <c r="CG13" i="7"/>
  <c r="N13" i="7"/>
  <c r="CZ13" i="7"/>
  <c r="BE13" i="7"/>
  <c r="F13" i="7"/>
  <c r="CY13" i="7"/>
  <c r="AF13" i="7"/>
  <c r="CT13" i="7"/>
  <c r="AT13" i="7"/>
  <c r="DR13" i="7"/>
  <c r="CX13" i="7"/>
  <c r="BW13" i="7"/>
  <c r="AV13" i="7"/>
  <c r="AB13" i="7"/>
  <c r="DN13" i="7"/>
  <c r="AA13" i="7"/>
  <c r="DM13" i="7"/>
  <c r="DY15" i="7"/>
  <c r="DO15" i="7"/>
  <c r="DE15" i="7"/>
  <c r="CU15" i="7"/>
  <c r="CK15" i="7"/>
  <c r="CA15" i="7"/>
  <c r="BQ15" i="7"/>
  <c r="BG15" i="7"/>
  <c r="AW15" i="7"/>
  <c r="AM15" i="7"/>
  <c r="AC15" i="7"/>
  <c r="S15" i="7"/>
  <c r="I15" i="7"/>
  <c r="DW15" i="7"/>
  <c r="DC15" i="7"/>
  <c r="CS15" i="7"/>
  <c r="BY15" i="7"/>
  <c r="BO15" i="7"/>
  <c r="AU15" i="7"/>
  <c r="AA15" i="7"/>
  <c r="D15" i="7"/>
  <c r="DX15" i="7"/>
  <c r="DN15" i="7"/>
  <c r="DD15" i="7"/>
  <c r="CT15" i="7"/>
  <c r="CJ15" i="7"/>
  <c r="BZ15" i="7"/>
  <c r="BP15" i="7"/>
  <c r="BF15" i="7"/>
  <c r="AV15" i="7"/>
  <c r="AL15" i="7"/>
  <c r="AB15" i="7"/>
  <c r="R15" i="7"/>
  <c r="H15" i="7"/>
  <c r="BE15" i="7"/>
  <c r="AK15" i="7"/>
  <c r="Q15" i="7"/>
  <c r="G15" i="7"/>
  <c r="DM15" i="7"/>
  <c r="CI15" i="7"/>
  <c r="EE15" i="7"/>
  <c r="DR15" i="7"/>
  <c r="DB15" i="7"/>
  <c r="CO15" i="7"/>
  <c r="CB15" i="7"/>
  <c r="BL15" i="7"/>
  <c r="AY15" i="7"/>
  <c r="AI15" i="7"/>
  <c r="V15" i="7"/>
  <c r="F15" i="7"/>
  <c r="ED15" i="7"/>
  <c r="DQ15" i="7"/>
  <c r="DA15" i="7"/>
  <c r="CN15" i="7"/>
  <c r="BX15" i="7"/>
  <c r="BK15" i="7"/>
  <c r="AX15" i="7"/>
  <c r="AH15" i="7"/>
  <c r="U15" i="7"/>
  <c r="E15" i="7"/>
  <c r="CM15" i="7"/>
  <c r="BJ15" i="7"/>
  <c r="AG15" i="7"/>
  <c r="EC15" i="7"/>
  <c r="DP15" i="7"/>
  <c r="CZ15" i="7"/>
  <c r="BW15" i="7"/>
  <c r="AT15" i="7"/>
  <c r="T15" i="7"/>
  <c r="EB15" i="7"/>
  <c r="DL15" i="7"/>
  <c r="CY15" i="7"/>
  <c r="CL15" i="7"/>
  <c r="BV15" i="7"/>
  <c r="BI15" i="7"/>
  <c r="AS15" i="7"/>
  <c r="AF15" i="7"/>
  <c r="P15" i="7"/>
  <c r="DJ15" i="7"/>
  <c r="CP15" i="7"/>
  <c r="BR15" i="7"/>
  <c r="AQ15" i="7"/>
  <c r="W15" i="7"/>
  <c r="DI15" i="7"/>
  <c r="AP15" i="7"/>
  <c r="O15" i="7"/>
  <c r="CE15" i="7"/>
  <c r="L15" i="7"/>
  <c r="DV15" i="7"/>
  <c r="BC15" i="7"/>
  <c r="DU15" i="7"/>
  <c r="AD15" i="7"/>
  <c r="CH15" i="7"/>
  <c r="BN15" i="7"/>
  <c r="DF15" i="7"/>
  <c r="AJ15" i="7"/>
  <c r="K15" i="7"/>
  <c r="BB15" i="7"/>
  <c r="BT15" i="7"/>
  <c r="DH15" i="7"/>
  <c r="CG15" i="7"/>
  <c r="BM15" i="7"/>
  <c r="AO15" i="7"/>
  <c r="N15" i="7"/>
  <c r="CX15" i="7"/>
  <c r="AE15" i="7"/>
  <c r="CW15" i="7"/>
  <c r="CR15" i="7"/>
  <c r="DK15" i="7"/>
  <c r="AR15" i="7"/>
  <c r="EA15" i="7"/>
  <c r="DG15" i="7"/>
  <c r="CF15" i="7"/>
  <c r="BH15" i="7"/>
  <c r="AN15" i="7"/>
  <c r="M15" i="7"/>
  <c r="DZ15" i="7"/>
  <c r="BD15" i="7"/>
  <c r="CD15" i="7"/>
  <c r="CC15" i="7"/>
  <c r="J15" i="7"/>
  <c r="Y15" i="7"/>
  <c r="CQ15" i="7"/>
  <c r="X15" i="7"/>
  <c r="DT15" i="7"/>
  <c r="CV15" i="7"/>
  <c r="BU15" i="7"/>
  <c r="BA15" i="7"/>
  <c r="Z15" i="7"/>
  <c r="DS15" i="7"/>
  <c r="AZ15" i="7"/>
  <c r="BS15" i="7"/>
  <c r="AU40" i="6"/>
  <c r="AZ36" i="6"/>
  <c r="EA35" i="7"/>
  <c r="DQ35" i="7"/>
  <c r="DG35" i="7"/>
  <c r="CW35" i="7"/>
  <c r="CM35" i="7"/>
  <c r="CC35" i="7"/>
  <c r="BS35" i="7"/>
  <c r="BI35" i="7"/>
  <c r="AY35" i="7"/>
  <c r="AO35" i="7"/>
  <c r="AE35" i="7"/>
  <c r="R35" i="7"/>
  <c r="H35" i="7"/>
  <c r="DO35" i="7"/>
  <c r="CU35" i="7"/>
  <c r="CA35" i="7"/>
  <c r="BG35" i="7"/>
  <c r="AC35" i="7"/>
  <c r="F35" i="7"/>
  <c r="DZ35" i="7"/>
  <c r="DP35" i="7"/>
  <c r="DF35" i="7"/>
  <c r="CV35" i="7"/>
  <c r="CL35" i="7"/>
  <c r="CB35" i="7"/>
  <c r="BR35" i="7"/>
  <c r="BH35" i="7"/>
  <c r="AX35" i="7"/>
  <c r="AN35" i="7"/>
  <c r="AD35" i="7"/>
  <c r="Q35" i="7"/>
  <c r="G35" i="7"/>
  <c r="DY35" i="7"/>
  <c r="DE35" i="7"/>
  <c r="CK35" i="7"/>
  <c r="BQ35" i="7"/>
  <c r="AW35" i="7"/>
  <c r="AM35" i="7"/>
  <c r="P35" i="7"/>
  <c r="EE35" i="7"/>
  <c r="DR35" i="7"/>
  <c r="DB35" i="7"/>
  <c r="CO35" i="7"/>
  <c r="BY35" i="7"/>
  <c r="BL35" i="7"/>
  <c r="AV35" i="7"/>
  <c r="AI35" i="7"/>
  <c r="V35" i="7"/>
  <c r="DX35" i="7"/>
  <c r="DK35" i="7"/>
  <c r="CX35" i="7"/>
  <c r="CH35" i="7"/>
  <c r="BU35" i="7"/>
  <c r="BE35" i="7"/>
  <c r="AR35" i="7"/>
  <c r="AB35" i="7"/>
  <c r="L35" i="7"/>
  <c r="DS35" i="7"/>
  <c r="CZ35" i="7"/>
  <c r="CG35" i="7"/>
  <c r="BO35" i="7"/>
  <c r="AZ35" i="7"/>
  <c r="AG35" i="7"/>
  <c r="K35" i="7"/>
  <c r="DN35" i="7"/>
  <c r="CY35" i="7"/>
  <c r="CF35" i="7"/>
  <c r="BN35" i="7"/>
  <c r="AU35" i="7"/>
  <c r="AF35" i="7"/>
  <c r="J35" i="7"/>
  <c r="ED35" i="7"/>
  <c r="DL35" i="7"/>
  <c r="CS35" i="7"/>
  <c r="CD35" i="7"/>
  <c r="BK35" i="7"/>
  <c r="AS35" i="7"/>
  <c r="Z35" i="7"/>
  <c r="E35" i="7"/>
  <c r="EB35" i="7"/>
  <c r="DC35" i="7"/>
  <c r="BZ35" i="7"/>
  <c r="BC35" i="7"/>
  <c r="AA35" i="7"/>
  <c r="DW35" i="7"/>
  <c r="DA35" i="7"/>
  <c r="BX35" i="7"/>
  <c r="BB35" i="7"/>
  <c r="Y35" i="7"/>
  <c r="DV35" i="7"/>
  <c r="CT35" i="7"/>
  <c r="BW35" i="7"/>
  <c r="BA35" i="7"/>
  <c r="X35" i="7"/>
  <c r="DU35" i="7"/>
  <c r="CR35" i="7"/>
  <c r="BV35" i="7"/>
  <c r="AT35" i="7"/>
  <c r="W35" i="7"/>
  <c r="DT35" i="7"/>
  <c r="CQ35" i="7"/>
  <c r="BT35" i="7"/>
  <c r="AQ35" i="7"/>
  <c r="O35" i="7"/>
  <c r="EC35" i="7"/>
  <c r="CE35" i="7"/>
  <c r="AH35" i="7"/>
  <c r="D35" i="7"/>
  <c r="CP35" i="7"/>
  <c r="DM35" i="7"/>
  <c r="BP35" i="7"/>
  <c r="N35" i="7"/>
  <c r="AP35" i="7"/>
  <c r="AJ35" i="7"/>
  <c r="DJ35" i="7"/>
  <c r="BM35" i="7"/>
  <c r="M35" i="7"/>
  <c r="BD35" i="7"/>
  <c r="CJ35" i="7"/>
  <c r="DI35" i="7"/>
  <c r="BJ35" i="7"/>
  <c r="I35" i="7"/>
  <c r="DH35" i="7"/>
  <c r="BF35" i="7"/>
  <c r="DD35" i="7"/>
  <c r="AK35" i="7"/>
  <c r="CN35" i="7"/>
  <c r="AL35" i="7"/>
  <c r="CI35" i="7"/>
  <c r="U35" i="7"/>
  <c r="T35" i="7"/>
  <c r="S35" i="7"/>
  <c r="AX37" i="6"/>
  <c r="AH14" i="6"/>
  <c r="AM13" i="6"/>
  <c r="AJ15" i="6"/>
  <c r="AK15" i="6"/>
  <c r="AH16" i="6"/>
  <c r="AE17" i="6"/>
  <c r="DF19" i="8"/>
  <c r="DR19" i="8"/>
  <c r="BN19" i="8"/>
  <c r="BF19" i="8"/>
  <c r="CK19" i="8"/>
  <c r="CN19" i="8"/>
  <c r="CW19" i="8"/>
  <c r="AC19" i="8"/>
  <c r="F19" i="8"/>
  <c r="BK19" i="8"/>
  <c r="AD12" i="6"/>
  <c r="D19" i="8"/>
  <c r="DE19" i="8"/>
  <c r="CF19" i="8"/>
  <c r="AH18" i="6"/>
  <c r="T77" i="1"/>
  <c r="EE54" i="7"/>
  <c r="AJ13" i="6"/>
  <c r="AZ39" i="6"/>
  <c r="AL15" i="6"/>
  <c r="EB19" i="8"/>
  <c r="CB19" i="8"/>
  <c r="AS19" i="8"/>
  <c r="CX19" i="8"/>
  <c r="EC19" i="8"/>
  <c r="DK19" i="8"/>
  <c r="AM12" i="6"/>
  <c r="DH19" i="8"/>
  <c r="AG12" i="6"/>
  <c r="AN19" i="8"/>
  <c r="AM19" i="8"/>
  <c r="BW19" i="8"/>
  <c r="I19" i="8"/>
  <c r="DP19" i="8"/>
  <c r="CP19" i="8"/>
  <c r="AG18" i="6"/>
  <c r="AF56" i="1"/>
  <c r="AW30" i="6"/>
  <c r="DY34" i="7"/>
  <c r="DO34" i="7"/>
  <c r="DE34" i="7"/>
  <c r="CU34" i="7"/>
  <c r="CK34" i="7"/>
  <c r="CA34" i="7"/>
  <c r="BQ34" i="7"/>
  <c r="BG34" i="7"/>
  <c r="AW34" i="7"/>
  <c r="AM34" i="7"/>
  <c r="AC34" i="7"/>
  <c r="P34" i="7"/>
  <c r="F34" i="7"/>
  <c r="DM34" i="7"/>
  <c r="CS34" i="7"/>
  <c r="BO34" i="7"/>
  <c r="AK34" i="7"/>
  <c r="N34" i="7"/>
  <c r="DX34" i="7"/>
  <c r="DN34" i="7"/>
  <c r="DD34" i="7"/>
  <c r="CT34" i="7"/>
  <c r="CJ34" i="7"/>
  <c r="BZ34" i="7"/>
  <c r="BP34" i="7"/>
  <c r="BF34" i="7"/>
  <c r="AV34" i="7"/>
  <c r="AL34" i="7"/>
  <c r="AB34" i="7"/>
  <c r="O34" i="7"/>
  <c r="E34" i="7"/>
  <c r="DW34" i="7"/>
  <c r="DC34" i="7"/>
  <c r="CI34" i="7"/>
  <c r="BE34" i="7"/>
  <c r="AU34" i="7"/>
  <c r="BY34" i="7"/>
  <c r="AA34" i="7"/>
  <c r="ED34" i="7"/>
  <c r="DQ34" i="7"/>
  <c r="DA34" i="7"/>
  <c r="CN34" i="7"/>
  <c r="BX34" i="7"/>
  <c r="BK34" i="7"/>
  <c r="AX34" i="7"/>
  <c r="AH34" i="7"/>
  <c r="R34" i="7"/>
  <c r="DZ34" i="7"/>
  <c r="DJ34" i="7"/>
  <c r="CW34" i="7"/>
  <c r="CG34" i="7"/>
  <c r="BT34" i="7"/>
  <c r="BD34" i="7"/>
  <c r="AQ34" i="7"/>
  <c r="AD34" i="7"/>
  <c r="K34" i="7"/>
  <c r="DT34" i="7"/>
  <c r="DB34" i="7"/>
  <c r="CL34" i="7"/>
  <c r="BS34" i="7"/>
  <c r="BA34" i="7"/>
  <c r="AI34" i="7"/>
  <c r="M34" i="7"/>
  <c r="DS34" i="7"/>
  <c r="CZ34" i="7"/>
  <c r="CH34" i="7"/>
  <c r="BR34" i="7"/>
  <c r="AZ34" i="7"/>
  <c r="AG34" i="7"/>
  <c r="L34" i="7"/>
  <c r="DP34" i="7"/>
  <c r="CX34" i="7"/>
  <c r="CE34" i="7"/>
  <c r="BM34" i="7"/>
  <c r="AT34" i="7"/>
  <c r="AE34" i="7"/>
  <c r="I34" i="7"/>
  <c r="EB34" i="7"/>
  <c r="DF34" i="7"/>
  <c r="CC34" i="7"/>
  <c r="BC34" i="7"/>
  <c r="Z34" i="7"/>
  <c r="EA34" i="7"/>
  <c r="CY34" i="7"/>
  <c r="CB34" i="7"/>
  <c r="BB34" i="7"/>
  <c r="Y34" i="7"/>
  <c r="DV34" i="7"/>
  <c r="CV34" i="7"/>
  <c r="BW34" i="7"/>
  <c r="AY34" i="7"/>
  <c r="X34" i="7"/>
  <c r="DU34" i="7"/>
  <c r="CR34" i="7"/>
  <c r="BV34" i="7"/>
  <c r="AS34" i="7"/>
  <c r="W34" i="7"/>
  <c r="DR34" i="7"/>
  <c r="CQ34" i="7"/>
  <c r="BU34" i="7"/>
  <c r="AR34" i="7"/>
  <c r="V34" i="7"/>
  <c r="DG34" i="7"/>
  <c r="BH34" i="7"/>
  <c r="CP34" i="7"/>
  <c r="AP34" i="7"/>
  <c r="EC34" i="7"/>
  <c r="AF34" i="7"/>
  <c r="Q34" i="7"/>
  <c r="DI34" i="7"/>
  <c r="CO34" i="7"/>
  <c r="AO34" i="7"/>
  <c r="DL34" i="7"/>
  <c r="DH34" i="7"/>
  <c r="CM34" i="7"/>
  <c r="AN34" i="7"/>
  <c r="D34" i="7"/>
  <c r="EE34" i="7"/>
  <c r="CF34" i="7"/>
  <c r="AJ34" i="7"/>
  <c r="CD34" i="7"/>
  <c r="BN34" i="7"/>
  <c r="H34" i="7"/>
  <c r="G34" i="7"/>
  <c r="DK34" i="7"/>
  <c r="BL34" i="7"/>
  <c r="J34" i="7"/>
  <c r="BJ34" i="7"/>
  <c r="BI34" i="7"/>
  <c r="U34" i="7"/>
  <c r="T34" i="7"/>
  <c r="S34" i="7"/>
  <c r="AS31" i="6"/>
  <c r="T26" i="3"/>
  <c r="T23" i="3"/>
  <c r="T25" i="3"/>
  <c r="T24" i="3"/>
  <c r="AF13" i="6"/>
  <c r="AD13" i="6"/>
  <c r="AD14" i="6"/>
  <c r="AM15" i="6"/>
  <c r="AH15" i="6"/>
  <c r="AL16" i="6"/>
  <c r="AG17" i="6"/>
  <c r="AM17" i="6"/>
  <c r="E19" i="8"/>
  <c r="DU19" i="8"/>
  <c r="DG21" i="8"/>
  <c r="DG23" i="8"/>
  <c r="DG22" i="8"/>
  <c r="AK19" i="8"/>
  <c r="Y19" i="8"/>
  <c r="L19" i="8"/>
  <c r="DS19" i="8"/>
  <c r="AY19" i="8"/>
  <c r="BI21" i="8"/>
  <c r="BI22" i="8"/>
  <c r="BI23" i="8"/>
  <c r="CH19" i="8"/>
  <c r="T19" i="8"/>
  <c r="EA19" i="8"/>
  <c r="CZ19" i="8"/>
  <c r="AE18" i="6"/>
  <c r="AF18" i="6"/>
  <c r="AI13" i="6"/>
  <c r="BS19" i="8"/>
  <c r="O19" i="8"/>
  <c r="AW19" i="8"/>
  <c r="CC19" i="8"/>
  <c r="AU23" i="8"/>
  <c r="AU22" i="8"/>
  <c r="AU21" i="8"/>
  <c r="W19" i="8"/>
  <c r="EE19" i="8"/>
  <c r="BJ19" i="8"/>
  <c r="BT19" i="8"/>
  <c r="CS19" i="8"/>
  <c r="AE19" i="8"/>
  <c r="N19" i="8"/>
  <c r="DJ19" i="8"/>
  <c r="AD18" i="6"/>
  <c r="AK14" i="6"/>
  <c r="AE15" i="6"/>
  <c r="AF16" i="6"/>
  <c r="AD16" i="6"/>
  <c r="AK16" i="6"/>
  <c r="AL17" i="6"/>
  <c r="AA19" i="8"/>
  <c r="AF19" i="8"/>
  <c r="BG19" i="8"/>
  <c r="DL19" i="8"/>
  <c r="DV19" i="8"/>
  <c r="BQ19" i="8"/>
  <c r="AI19" i="8"/>
  <c r="Q19" i="8"/>
  <c r="BU19" i="8"/>
  <c r="DB19" i="8"/>
  <c r="DD19" i="8"/>
  <c r="AP19" i="8"/>
  <c r="X19" i="8"/>
  <c r="DT19" i="8"/>
  <c r="AD15" i="6"/>
  <c r="AG15" i="6"/>
  <c r="AI17" i="6"/>
  <c r="AF17" i="6"/>
  <c r="CO19" i="8"/>
  <c r="BC19" i="8"/>
  <c r="CY19" i="8"/>
  <c r="J19" i="8"/>
  <c r="BH19" i="8"/>
  <c r="CM19" i="8"/>
  <c r="AT19" i="8"/>
  <c r="CE19" i="8"/>
  <c r="CG19" i="8"/>
  <c r="H19" i="8"/>
  <c r="DO19" i="8"/>
  <c r="BA19" i="8"/>
  <c r="AH19" i="8"/>
  <c r="ED19" i="8"/>
  <c r="AI18" i="6"/>
  <c r="AF14" i="6"/>
  <c r="AM14" i="6"/>
  <c r="AM16" i="6"/>
  <c r="AH17" i="6"/>
  <c r="AG19" i="8"/>
  <c r="BY19" i="8"/>
  <c r="AE12" i="6"/>
  <c r="P19" i="8"/>
  <c r="CU19" i="8"/>
  <c r="AQ19" i="8"/>
  <c r="DI19" i="8"/>
  <c r="BE19" i="8"/>
  <c r="CQ19" i="8"/>
  <c r="CR19" i="8"/>
  <c r="S19" i="8"/>
  <c r="DZ19" i="8"/>
  <c r="BM19" i="8"/>
  <c r="AR19" i="8"/>
  <c r="AM18" i="6"/>
  <c r="AI14" i="6"/>
  <c r="AG16" i="6"/>
  <c r="AD17" i="6"/>
  <c r="M19" i="8"/>
  <c r="DQ19" i="8"/>
  <c r="CD19" i="8"/>
  <c r="BD19" i="8"/>
  <c r="AK12" i="6"/>
  <c r="CJ19" i="8"/>
  <c r="Z19" i="8"/>
  <c r="BP19" i="8"/>
  <c r="DX19" i="8"/>
  <c r="DC19" i="8"/>
  <c r="AD19" i="8"/>
  <c r="AF12" i="6"/>
  <c r="AB19" i="8"/>
  <c r="AJ12" i="6"/>
  <c r="BX19" i="8"/>
  <c r="BB19" i="8"/>
  <c r="AL18" i="6"/>
  <c r="AS38" i="6"/>
  <c r="AU41" i="6"/>
  <c r="AX34" i="6"/>
  <c r="AV34" i="6"/>
  <c r="AR34" i="6"/>
  <c r="AW31" i="6"/>
  <c r="AU37" i="6"/>
  <c r="AV30" i="6"/>
  <c r="AZ40" i="6"/>
  <c r="AS39" i="6"/>
  <c r="AS33" i="6"/>
  <c r="AB26" i="9"/>
  <c r="AS26" i="6" s="1"/>
  <c r="AQ34" i="6"/>
  <c r="AV32" i="6"/>
  <c r="AZ32" i="6"/>
  <c r="AQ31" i="6"/>
  <c r="AU30" i="6"/>
  <c r="AW41" i="6"/>
  <c r="AT41" i="6"/>
  <c r="AU33" i="6"/>
  <c r="AZ26" i="9"/>
  <c r="AU26" i="6" s="1"/>
  <c r="AS30" i="6"/>
  <c r="AZ38" i="6"/>
  <c r="AR33" i="6"/>
  <c r="P26" i="9"/>
  <c r="AR26" i="6" s="1"/>
  <c r="AR31" i="6"/>
  <c r="AW40" i="6"/>
  <c r="AV39" i="6"/>
  <c r="AY39" i="6"/>
  <c r="AS36" i="6"/>
  <c r="AX36" i="6"/>
  <c r="AV36" i="6"/>
  <c r="ED12" i="9"/>
  <c r="DT12" i="9"/>
  <c r="DJ12" i="9"/>
  <c r="CZ12" i="9"/>
  <c r="CP12" i="9"/>
  <c r="CF12" i="9"/>
  <c r="BV12" i="9"/>
  <c r="BL12" i="9"/>
  <c r="BB12" i="9"/>
  <c r="AR12" i="9"/>
  <c r="EC12" i="9"/>
  <c r="DS12" i="9"/>
  <c r="DI12" i="9"/>
  <c r="CY12" i="9"/>
  <c r="CO12" i="9"/>
  <c r="CE12" i="9"/>
  <c r="BU12" i="9"/>
  <c r="BK12" i="9"/>
  <c r="BA12" i="9"/>
  <c r="AQ12" i="9"/>
  <c r="AG12" i="9"/>
  <c r="W12" i="9"/>
  <c r="M12" i="9"/>
  <c r="EE12" i="9"/>
  <c r="DQ12" i="9"/>
  <c r="DE12" i="9"/>
  <c r="CS12" i="9"/>
  <c r="CG12" i="9"/>
  <c r="BS12" i="9"/>
  <c r="BG12" i="9"/>
  <c r="AU12" i="9"/>
  <c r="AI12" i="9"/>
  <c r="X12" i="9"/>
  <c r="L12" i="9"/>
  <c r="DO12" i="9"/>
  <c r="CQ12" i="9"/>
  <c r="CC12" i="9"/>
  <c r="BE12" i="9"/>
  <c r="AF12" i="9"/>
  <c r="J12" i="9"/>
  <c r="EB12" i="9"/>
  <c r="DP12" i="9"/>
  <c r="DD12" i="9"/>
  <c r="CR12" i="9"/>
  <c r="CD12" i="9"/>
  <c r="BR12" i="9"/>
  <c r="BF12" i="9"/>
  <c r="AT12" i="9"/>
  <c r="AH12" i="9"/>
  <c r="V12" i="9"/>
  <c r="K12" i="9"/>
  <c r="EA12" i="9"/>
  <c r="DC12" i="9"/>
  <c r="BQ12" i="9"/>
  <c r="AS12" i="9"/>
  <c r="U12" i="9"/>
  <c r="D12" i="9"/>
  <c r="DZ12" i="9"/>
  <c r="DN12" i="9"/>
  <c r="DB12" i="9"/>
  <c r="CN12" i="9"/>
  <c r="CB12" i="9"/>
  <c r="BP12" i="9"/>
  <c r="BD12" i="9"/>
  <c r="AP12" i="9"/>
  <c r="AE12" i="9"/>
  <c r="T12" i="9"/>
  <c r="I12" i="9"/>
  <c r="DK12" i="9"/>
  <c r="CM12" i="9"/>
  <c r="BW12" i="9"/>
  <c r="AY12" i="9"/>
  <c r="AD12" i="9"/>
  <c r="O12" i="9"/>
  <c r="AB12" i="9"/>
  <c r="BM12" i="9"/>
  <c r="AO12" i="9"/>
  <c r="DH12" i="9"/>
  <c r="CL12" i="9"/>
  <c r="BT12" i="9"/>
  <c r="AX12" i="9"/>
  <c r="AC12" i="9"/>
  <c r="N12" i="9"/>
  <c r="DY12" i="9"/>
  <c r="DG12" i="9"/>
  <c r="CK12" i="9"/>
  <c r="BO12" i="9"/>
  <c r="AW12" i="9"/>
  <c r="H12" i="9"/>
  <c r="DX12" i="9"/>
  <c r="DF12" i="9"/>
  <c r="CJ12" i="9"/>
  <c r="BN12" i="9"/>
  <c r="AV12" i="9"/>
  <c r="AA12" i="9"/>
  <c r="G12" i="9"/>
  <c r="DW12" i="9"/>
  <c r="DA12" i="9"/>
  <c r="CI12" i="9"/>
  <c r="Z12" i="9"/>
  <c r="F12" i="9"/>
  <c r="DU12" i="9"/>
  <c r="CW12" i="9"/>
  <c r="CA12" i="9"/>
  <c r="BI12" i="9"/>
  <c r="AM12" i="9"/>
  <c r="S12" i="9"/>
  <c r="DR12" i="9"/>
  <c r="BX12" i="9"/>
  <c r="R12" i="9"/>
  <c r="E12" i="9"/>
  <c r="AZ12" i="9"/>
  <c r="CU12" i="9"/>
  <c r="DM12" i="9"/>
  <c r="BJ12" i="9"/>
  <c r="Q12" i="9"/>
  <c r="DL12" i="9"/>
  <c r="BH12" i="9"/>
  <c r="P12" i="9"/>
  <c r="CX12" i="9"/>
  <c r="BC12" i="9"/>
  <c r="CV12" i="9"/>
  <c r="AN12" i="9"/>
  <c r="BY12" i="9"/>
  <c r="CT12" i="9"/>
  <c r="AL12" i="9"/>
  <c r="CH12" i="9"/>
  <c r="AK12" i="9"/>
  <c r="BZ12" i="9"/>
  <c r="AJ12" i="9"/>
  <c r="DV12" i="9"/>
  <c r="Y12" i="9"/>
  <c r="AQ32" i="6"/>
  <c r="AY31" i="6"/>
  <c r="AY30" i="6"/>
  <c r="AX40" i="6"/>
  <c r="AZ41" i="6"/>
  <c r="AY40" i="6"/>
  <c r="AQ39" i="6"/>
  <c r="ED11" i="9"/>
  <c r="DT11" i="9"/>
  <c r="DJ11" i="9"/>
  <c r="CZ11" i="9"/>
  <c r="CP11" i="9"/>
  <c r="CF11" i="9"/>
  <c r="BV11" i="9"/>
  <c r="EB11" i="9"/>
  <c r="DQ11" i="9"/>
  <c r="DF11" i="9"/>
  <c r="CU11" i="9"/>
  <c r="CJ11" i="9"/>
  <c r="BY11" i="9"/>
  <c r="BN11" i="9"/>
  <c r="BD11" i="9"/>
  <c r="AT11" i="9"/>
  <c r="AJ11" i="9"/>
  <c r="Z11" i="9"/>
  <c r="P11" i="9"/>
  <c r="F11" i="9"/>
  <c r="DO11" i="9"/>
  <c r="CS11" i="9"/>
  <c r="BW11" i="9"/>
  <c r="BB11" i="9"/>
  <c r="AH11" i="9"/>
  <c r="N11" i="9"/>
  <c r="EA11" i="9"/>
  <c r="DP11" i="9"/>
  <c r="DE11" i="9"/>
  <c r="CT11" i="9"/>
  <c r="CI11" i="9"/>
  <c r="BX11" i="9"/>
  <c r="BM11" i="9"/>
  <c r="BC11" i="9"/>
  <c r="AS11" i="9"/>
  <c r="AI11" i="9"/>
  <c r="Y11" i="9"/>
  <c r="O11" i="9"/>
  <c r="E11" i="9"/>
  <c r="DZ11" i="9"/>
  <c r="DD11" i="9"/>
  <c r="CH11" i="9"/>
  <c r="BL11" i="9"/>
  <c r="AR11" i="9"/>
  <c r="X11" i="9"/>
  <c r="DY11" i="9"/>
  <c r="DN11" i="9"/>
  <c r="DC11" i="9"/>
  <c r="CR11" i="9"/>
  <c r="CG11" i="9"/>
  <c r="BU11" i="9"/>
  <c r="BK11" i="9"/>
  <c r="BA11" i="9"/>
  <c r="AQ11" i="9"/>
  <c r="AG11" i="9"/>
  <c r="W11" i="9"/>
  <c r="M11" i="9"/>
  <c r="DV11" i="9"/>
  <c r="DB11" i="9"/>
  <c r="CL11" i="9"/>
  <c r="BR11" i="9"/>
  <c r="AZ11" i="9"/>
  <c r="AL11" i="9"/>
  <c r="T11" i="9"/>
  <c r="CE11" i="9"/>
  <c r="AX11" i="9"/>
  <c r="AF11" i="9"/>
  <c r="Q11" i="9"/>
  <c r="DM11" i="9"/>
  <c r="CC11" i="9"/>
  <c r="AV11" i="9"/>
  <c r="L11" i="9"/>
  <c r="DU11" i="9"/>
  <c r="DA11" i="9"/>
  <c r="CK11" i="9"/>
  <c r="BQ11" i="9"/>
  <c r="AY11" i="9"/>
  <c r="AK11" i="9"/>
  <c r="S11" i="9"/>
  <c r="DS11" i="9"/>
  <c r="CY11" i="9"/>
  <c r="BP11" i="9"/>
  <c r="R11" i="9"/>
  <c r="DR11" i="9"/>
  <c r="CX11" i="9"/>
  <c r="CD11" i="9"/>
  <c r="BO11" i="9"/>
  <c r="AW11" i="9"/>
  <c r="AE11" i="9"/>
  <c r="CW11" i="9"/>
  <c r="BJ11" i="9"/>
  <c r="AD11" i="9"/>
  <c r="D11" i="9"/>
  <c r="EE11" i="9"/>
  <c r="DK11" i="9"/>
  <c r="CQ11" i="9"/>
  <c r="CA11" i="9"/>
  <c r="BH11" i="9"/>
  <c r="AP11" i="9"/>
  <c r="AB11" i="9"/>
  <c r="J11" i="9"/>
  <c r="DG11" i="9"/>
  <c r="BG11" i="9"/>
  <c r="U11" i="9"/>
  <c r="CN11" i="9"/>
  <c r="H11" i="9"/>
  <c r="EC11" i="9"/>
  <c r="AO11" i="9"/>
  <c r="CB11" i="9"/>
  <c r="DH11" i="9"/>
  <c r="CV11" i="9"/>
  <c r="BF11" i="9"/>
  <c r="K11" i="9"/>
  <c r="CO11" i="9"/>
  <c r="BE11" i="9"/>
  <c r="I11" i="9"/>
  <c r="AU11" i="9"/>
  <c r="CM11" i="9"/>
  <c r="G11" i="9"/>
  <c r="DX11" i="9"/>
  <c r="AN11" i="9"/>
  <c r="BI11" i="9"/>
  <c r="DW11" i="9"/>
  <c r="BZ11" i="9"/>
  <c r="AM11" i="9"/>
  <c r="DL11" i="9"/>
  <c r="BT11" i="9"/>
  <c r="AC11" i="9"/>
  <c r="DI11" i="9"/>
  <c r="BS11" i="9"/>
  <c r="AA11" i="9"/>
  <c r="V11" i="9"/>
  <c r="AF18" i="1"/>
  <c r="AY37" i="6"/>
  <c r="AW38" i="6"/>
  <c r="AX38" i="6"/>
  <c r="AU39" i="6"/>
  <c r="AW36" i="6"/>
  <c r="AU36" i="6"/>
  <c r="AY33" i="6"/>
  <c r="CV26" i="9"/>
  <c r="AY26" i="6" s="1"/>
  <c r="AZ34" i="6"/>
  <c r="AW34" i="6"/>
  <c r="ED13" i="9"/>
  <c r="DT13" i="9"/>
  <c r="DJ13" i="9"/>
  <c r="CZ13" i="9"/>
  <c r="DV13" i="9"/>
  <c r="DK13" i="9"/>
  <c r="CY13" i="9"/>
  <c r="CO13" i="9"/>
  <c r="CE13" i="9"/>
  <c r="BU13" i="9"/>
  <c r="BK13" i="9"/>
  <c r="BA13" i="9"/>
  <c r="AQ13" i="9"/>
  <c r="AG13" i="9"/>
  <c r="W13" i="9"/>
  <c r="M13" i="9"/>
  <c r="DU13" i="9"/>
  <c r="DI13" i="9"/>
  <c r="CX13" i="9"/>
  <c r="CN13" i="9"/>
  <c r="CD13" i="9"/>
  <c r="BT13" i="9"/>
  <c r="BJ13" i="9"/>
  <c r="AZ13" i="9"/>
  <c r="AP13" i="9"/>
  <c r="AF13" i="9"/>
  <c r="V13" i="9"/>
  <c r="L13" i="9"/>
  <c r="EA13" i="9"/>
  <c r="DN13" i="9"/>
  <c r="DA13" i="9"/>
  <c r="CL13" i="9"/>
  <c r="BZ13" i="9"/>
  <c r="BN13" i="9"/>
  <c r="BB13" i="9"/>
  <c r="AN13" i="9"/>
  <c r="AT14" i="6" s="1"/>
  <c r="AB13" i="9"/>
  <c r="P13" i="9"/>
  <c r="DY13" i="9"/>
  <c r="CJ13" i="9"/>
  <c r="BL13" i="9"/>
  <c r="AX13" i="9"/>
  <c r="Z13" i="9"/>
  <c r="DZ13" i="9"/>
  <c r="DM13" i="9"/>
  <c r="CW13" i="9"/>
  <c r="CK13" i="9"/>
  <c r="BY13" i="9"/>
  <c r="BM13" i="9"/>
  <c r="AY13" i="9"/>
  <c r="AM13" i="9"/>
  <c r="AA13" i="9"/>
  <c r="O13" i="9"/>
  <c r="DL13" i="9"/>
  <c r="CV13" i="9"/>
  <c r="BX13" i="9"/>
  <c r="AL13" i="9"/>
  <c r="N13" i="9"/>
  <c r="DX13" i="9"/>
  <c r="DH13" i="9"/>
  <c r="CU13" i="9"/>
  <c r="CI13" i="9"/>
  <c r="BW13" i="9"/>
  <c r="BI13" i="9"/>
  <c r="AW13" i="9"/>
  <c r="AK13" i="9"/>
  <c r="Y13" i="9"/>
  <c r="K13" i="9"/>
  <c r="D13" i="9"/>
  <c r="EC13" i="9"/>
  <c r="DE13" i="9"/>
  <c r="CH13" i="9"/>
  <c r="BP13" i="9"/>
  <c r="AT13" i="9"/>
  <c r="X13" i="9"/>
  <c r="F13" i="9"/>
  <c r="DB13" i="9"/>
  <c r="BG13" i="9"/>
  <c r="CT13" i="9"/>
  <c r="EB13" i="9"/>
  <c r="DD13" i="9"/>
  <c r="CG13" i="9"/>
  <c r="BO13" i="9"/>
  <c r="AS13" i="9"/>
  <c r="U13" i="9"/>
  <c r="E13" i="9"/>
  <c r="DW13" i="9"/>
  <c r="DC13" i="9"/>
  <c r="CF13" i="9"/>
  <c r="BH13" i="9"/>
  <c r="AR13" i="9"/>
  <c r="T13" i="9"/>
  <c r="DS13" i="9"/>
  <c r="CC13" i="9"/>
  <c r="AO13" i="9"/>
  <c r="S13" i="9"/>
  <c r="DR13" i="9"/>
  <c r="CB13" i="9"/>
  <c r="BF13" i="9"/>
  <c r="AJ13" i="9"/>
  <c r="R13" i="9"/>
  <c r="DP13" i="9"/>
  <c r="CR13" i="9"/>
  <c r="BV13" i="9"/>
  <c r="BD13" i="9"/>
  <c r="AH13" i="9"/>
  <c r="J13" i="9"/>
  <c r="CQ13" i="9"/>
  <c r="AU13" i="9"/>
  <c r="CA13" i="9"/>
  <c r="AD13" i="9"/>
  <c r="BS13" i="9"/>
  <c r="BR13" i="9"/>
  <c r="CP13" i="9"/>
  <c r="AI13" i="9"/>
  <c r="CM13" i="9"/>
  <c r="AE13" i="9"/>
  <c r="EE13" i="9"/>
  <c r="AC13" i="9"/>
  <c r="DQ13" i="9"/>
  <c r="Q13" i="9"/>
  <c r="AV13" i="9"/>
  <c r="DO13" i="9"/>
  <c r="BQ13" i="9"/>
  <c r="I13" i="9"/>
  <c r="DG13" i="9"/>
  <c r="BE13" i="9"/>
  <c r="H13" i="9"/>
  <c r="DF13" i="9"/>
  <c r="BC13" i="9"/>
  <c r="G13" i="9"/>
  <c r="CS13" i="9"/>
  <c r="AX32" i="6"/>
  <c r="AR37" i="6"/>
  <c r="AQ37" i="6"/>
  <c r="AR30" i="6"/>
  <c r="DZ17" i="9"/>
  <c r="DP17" i="9"/>
  <c r="DF17" i="9"/>
  <c r="CV17" i="9"/>
  <c r="CL17" i="9"/>
  <c r="CB17" i="9"/>
  <c r="BR17" i="9"/>
  <c r="BH17" i="9"/>
  <c r="AX17" i="9"/>
  <c r="AN17" i="9"/>
  <c r="AD17" i="9"/>
  <c r="T17" i="9"/>
  <c r="J17" i="9"/>
  <c r="DY17" i="9"/>
  <c r="DO17" i="9"/>
  <c r="DE17" i="9"/>
  <c r="CU17" i="9"/>
  <c r="CK17" i="9"/>
  <c r="CA17" i="9"/>
  <c r="BQ17" i="9"/>
  <c r="BG17" i="9"/>
  <c r="AW17" i="9"/>
  <c r="AM17" i="9"/>
  <c r="AC17" i="9"/>
  <c r="S17" i="9"/>
  <c r="I17" i="9"/>
  <c r="ED17" i="9"/>
  <c r="DT17" i="9"/>
  <c r="DJ17" i="9"/>
  <c r="CZ17" i="9"/>
  <c r="CP17" i="9"/>
  <c r="CF17" i="9"/>
  <c r="BV17" i="9"/>
  <c r="BL17" i="9"/>
  <c r="BB17" i="9"/>
  <c r="AR17" i="9"/>
  <c r="AH17" i="9"/>
  <c r="X17" i="9"/>
  <c r="N17" i="9"/>
  <c r="DV17" i="9"/>
  <c r="DH17" i="9"/>
  <c r="CS17" i="9"/>
  <c r="CE17" i="9"/>
  <c r="BP17" i="9"/>
  <c r="BC17" i="9"/>
  <c r="AO17" i="9"/>
  <c r="Z17" i="9"/>
  <c r="L17" i="9"/>
  <c r="DU17" i="9"/>
  <c r="DG17" i="9"/>
  <c r="CR17" i="9"/>
  <c r="CD17" i="9"/>
  <c r="BO17" i="9"/>
  <c r="BA17" i="9"/>
  <c r="AL17" i="9"/>
  <c r="Y17" i="9"/>
  <c r="K17" i="9"/>
  <c r="DN17" i="9"/>
  <c r="CX17" i="9"/>
  <c r="CG17" i="9"/>
  <c r="BM17" i="9"/>
  <c r="AU17" i="9"/>
  <c r="AE17" i="9"/>
  <c r="M17" i="9"/>
  <c r="EC17" i="9"/>
  <c r="CT17" i="9"/>
  <c r="BJ17" i="9"/>
  <c r="AA17" i="9"/>
  <c r="EE17" i="9"/>
  <c r="DM17" i="9"/>
  <c r="CW17" i="9"/>
  <c r="CC17" i="9"/>
  <c r="BK17" i="9"/>
  <c r="AT17" i="9"/>
  <c r="AB17" i="9"/>
  <c r="H17" i="9"/>
  <c r="DL17" i="9"/>
  <c r="BZ17" i="9"/>
  <c r="AS17" i="9"/>
  <c r="G17" i="9"/>
  <c r="EB17" i="9"/>
  <c r="DK17" i="9"/>
  <c r="CQ17" i="9"/>
  <c r="BY17" i="9"/>
  <c r="BI17" i="9"/>
  <c r="AQ17" i="9"/>
  <c r="W17" i="9"/>
  <c r="F17" i="9"/>
  <c r="DI17" i="9"/>
  <c r="CI17" i="9"/>
  <c r="BD17" i="9"/>
  <c r="V17" i="9"/>
  <c r="BW17" i="9"/>
  <c r="AV17" i="9"/>
  <c r="DD17" i="9"/>
  <c r="CH17" i="9"/>
  <c r="AZ17" i="9"/>
  <c r="U17" i="9"/>
  <c r="DC17" i="9"/>
  <c r="BX17" i="9"/>
  <c r="AY17" i="9"/>
  <c r="R17" i="9"/>
  <c r="DB17" i="9"/>
  <c r="Q17" i="9"/>
  <c r="D17" i="9"/>
  <c r="EA17" i="9"/>
  <c r="DA17" i="9"/>
  <c r="BU17" i="9"/>
  <c r="AP17" i="9"/>
  <c r="P17" i="9"/>
  <c r="DW17" i="9"/>
  <c r="CO17" i="9"/>
  <c r="BS17" i="9"/>
  <c r="AJ17" i="9"/>
  <c r="E17" i="9"/>
  <c r="CN17" i="9"/>
  <c r="AF17" i="9"/>
  <c r="BN17" i="9"/>
  <c r="DX17" i="9"/>
  <c r="CM17" i="9"/>
  <c r="O17" i="9"/>
  <c r="CJ17" i="9"/>
  <c r="BT17" i="9"/>
  <c r="BF17" i="9"/>
  <c r="AG17" i="9"/>
  <c r="DS17" i="9"/>
  <c r="BE17" i="9"/>
  <c r="DR17" i="9"/>
  <c r="AK17" i="9"/>
  <c r="DQ17" i="9"/>
  <c r="AI17" i="9"/>
  <c r="CY17" i="9"/>
  <c r="AQ41" i="6"/>
  <c r="AR36" i="6"/>
  <c r="AV38" i="6"/>
  <c r="AZ31" i="6"/>
  <c r="AT38" i="6"/>
  <c r="AS41" i="6"/>
  <c r="AY36" i="6"/>
  <c r="AQ33" i="6"/>
  <c r="D26" i="9"/>
  <c r="AQ26" i="6" s="1"/>
  <c r="AW33" i="6"/>
  <c r="BX26" i="9"/>
  <c r="AW26" i="6" s="1"/>
  <c r="AZ33" i="6"/>
  <c r="DH26" i="9"/>
  <c r="AZ26" i="6" s="1"/>
  <c r="EC14" i="9"/>
  <c r="DS14" i="9"/>
  <c r="DI14" i="9"/>
  <c r="CY14" i="9"/>
  <c r="CO14" i="9"/>
  <c r="CE14" i="9"/>
  <c r="BU14" i="9"/>
  <c r="BK14" i="9"/>
  <c r="BA14" i="9"/>
  <c r="AQ14" i="9"/>
  <c r="AG14" i="9"/>
  <c r="W14" i="9"/>
  <c r="M14" i="9"/>
  <c r="DX14" i="9"/>
  <c r="DM14" i="9"/>
  <c r="DB14" i="9"/>
  <c r="CQ14" i="9"/>
  <c r="CF14" i="9"/>
  <c r="BT14" i="9"/>
  <c r="BI14" i="9"/>
  <c r="AX14" i="9"/>
  <c r="AM14" i="9"/>
  <c r="AB14" i="9"/>
  <c r="Q14" i="9"/>
  <c r="F14" i="9"/>
  <c r="DW14" i="9"/>
  <c r="DL14" i="9"/>
  <c r="DA14" i="9"/>
  <c r="CP14" i="9"/>
  <c r="CD14" i="9"/>
  <c r="BS14" i="9"/>
  <c r="BH14" i="9"/>
  <c r="AW14" i="9"/>
  <c r="AL14" i="9"/>
  <c r="AA14" i="9"/>
  <c r="P14" i="9"/>
  <c r="E14" i="9"/>
  <c r="DU14" i="9"/>
  <c r="DG14" i="9"/>
  <c r="CT14" i="9"/>
  <c r="CG14" i="9"/>
  <c r="BQ14" i="9"/>
  <c r="BD14" i="9"/>
  <c r="AP14" i="9"/>
  <c r="AC14" i="9"/>
  <c r="N14" i="9"/>
  <c r="DR14" i="9"/>
  <c r="DE14" i="9"/>
  <c r="CB14" i="9"/>
  <c r="BB14" i="9"/>
  <c r="Y14" i="9"/>
  <c r="DT14" i="9"/>
  <c r="DF14" i="9"/>
  <c r="CS14" i="9"/>
  <c r="CC14" i="9"/>
  <c r="BP14" i="9"/>
  <c r="BC14" i="9"/>
  <c r="AO14" i="9"/>
  <c r="Z14" i="9"/>
  <c r="L14" i="9"/>
  <c r="CR14" i="9"/>
  <c r="BO14" i="9"/>
  <c r="AN14" i="9"/>
  <c r="K14" i="9"/>
  <c r="EE14" i="9"/>
  <c r="DQ14" i="9"/>
  <c r="DD14" i="9"/>
  <c r="CN14" i="9"/>
  <c r="CA14" i="9"/>
  <c r="BN14" i="9"/>
  <c r="AZ14" i="9"/>
  <c r="AK14" i="9"/>
  <c r="X14" i="9"/>
  <c r="J14" i="9"/>
  <c r="DN14" i="9"/>
  <c r="CM14" i="9"/>
  <c r="BV14" i="9"/>
  <c r="AU14" i="9"/>
  <c r="V14" i="9"/>
  <c r="D14" i="9"/>
  <c r="BL14" i="9"/>
  <c r="AR14" i="9"/>
  <c r="S14" i="9"/>
  <c r="DC14" i="9"/>
  <c r="BJ14" i="9"/>
  <c r="R14" i="9"/>
  <c r="DK14" i="9"/>
  <c r="CL14" i="9"/>
  <c r="BR14" i="9"/>
  <c r="AT14" i="9"/>
  <c r="U14" i="9"/>
  <c r="ED14" i="9"/>
  <c r="DJ14" i="9"/>
  <c r="CK14" i="9"/>
  <c r="BM14" i="9"/>
  <c r="AS14" i="9"/>
  <c r="T14" i="9"/>
  <c r="EB14" i="9"/>
  <c r="DH14" i="9"/>
  <c r="CJ14" i="9"/>
  <c r="EA14" i="9"/>
  <c r="CI14" i="9"/>
  <c r="AJ14" i="9"/>
  <c r="DY14" i="9"/>
  <c r="CX14" i="9"/>
  <c r="BZ14" i="9"/>
  <c r="BF14" i="9"/>
  <c r="AH14" i="9"/>
  <c r="I14" i="9"/>
  <c r="BY14" i="9"/>
  <c r="AD14" i="9"/>
  <c r="DP14" i="9"/>
  <c r="G14" i="9"/>
  <c r="BE14" i="9"/>
  <c r="CZ14" i="9"/>
  <c r="AY14" i="9"/>
  <c r="DZ14" i="9"/>
  <c r="BX14" i="9"/>
  <c r="O14" i="9"/>
  <c r="DV14" i="9"/>
  <c r="BW14" i="9"/>
  <c r="H14" i="9"/>
  <c r="BG14" i="9"/>
  <c r="DO14" i="9"/>
  <c r="AE14" i="9"/>
  <c r="CW14" i="9"/>
  <c r="AV14" i="9"/>
  <c r="CV14" i="9"/>
  <c r="AI14" i="9"/>
  <c r="CU14" i="9"/>
  <c r="AF14" i="9"/>
  <c r="CH14" i="9"/>
  <c r="AY32" i="6"/>
  <c r="AT31" i="6"/>
  <c r="AV37" i="6"/>
  <c r="AT30" i="6"/>
  <c r="AZ30" i="6"/>
  <c r="AQ30" i="6"/>
  <c r="AT40" i="6"/>
  <c r="AV41" i="6"/>
  <c r="AV40" i="6"/>
  <c r="AQ36" i="6"/>
  <c r="AR41" i="6"/>
  <c r="AY38" i="6"/>
  <c r="AW39" i="6"/>
  <c r="AU38" i="6"/>
  <c r="AX39" i="6"/>
  <c r="AT36" i="6"/>
  <c r="AX33" i="6"/>
  <c r="CJ26" i="9"/>
  <c r="AX26" i="6" s="1"/>
  <c r="EA16" i="9"/>
  <c r="DQ16" i="9"/>
  <c r="DG16" i="9"/>
  <c r="CW16" i="9"/>
  <c r="CM16" i="9"/>
  <c r="CC16" i="9"/>
  <c r="BS16" i="9"/>
  <c r="BI16" i="9"/>
  <c r="AY16" i="9"/>
  <c r="AO16" i="9"/>
  <c r="AE16" i="9"/>
  <c r="U16" i="9"/>
  <c r="K16" i="9"/>
  <c r="DZ16" i="9"/>
  <c r="DP16" i="9"/>
  <c r="DF16" i="9"/>
  <c r="CV16" i="9"/>
  <c r="CL16" i="9"/>
  <c r="CB16" i="9"/>
  <c r="BR16" i="9"/>
  <c r="BH16" i="9"/>
  <c r="AX16" i="9"/>
  <c r="AN16" i="9"/>
  <c r="AD16" i="9"/>
  <c r="T16" i="9"/>
  <c r="J16" i="9"/>
  <c r="EE16" i="9"/>
  <c r="DU16" i="9"/>
  <c r="DK16" i="9"/>
  <c r="DA16" i="9"/>
  <c r="CQ16" i="9"/>
  <c r="CG16" i="9"/>
  <c r="BW16" i="9"/>
  <c r="BM16" i="9"/>
  <c r="BC16" i="9"/>
  <c r="AS16" i="9"/>
  <c r="AI16" i="9"/>
  <c r="Y16" i="9"/>
  <c r="O16" i="9"/>
  <c r="E16" i="9"/>
  <c r="DX16" i="9"/>
  <c r="DJ16" i="9"/>
  <c r="CU16" i="9"/>
  <c r="CH16" i="9"/>
  <c r="BT16" i="9"/>
  <c r="BE16" i="9"/>
  <c r="AQ16" i="9"/>
  <c r="AB16" i="9"/>
  <c r="N16" i="9"/>
  <c r="DW16" i="9"/>
  <c r="DI16" i="9"/>
  <c r="CT16" i="9"/>
  <c r="CF16" i="9"/>
  <c r="BQ16" i="9"/>
  <c r="BD16" i="9"/>
  <c r="AP16" i="9"/>
  <c r="AA16" i="9"/>
  <c r="M16" i="9"/>
  <c r="DT16" i="9"/>
  <c r="DC16" i="9"/>
  <c r="CK16" i="9"/>
  <c r="BU16" i="9"/>
  <c r="BA16" i="9"/>
  <c r="AJ16" i="9"/>
  <c r="R16" i="9"/>
  <c r="DR16" i="9"/>
  <c r="BO16" i="9"/>
  <c r="AG16" i="9"/>
  <c r="DS16" i="9"/>
  <c r="DB16" i="9"/>
  <c r="CJ16" i="9"/>
  <c r="BP16" i="9"/>
  <c r="AZ16" i="9"/>
  <c r="AH16" i="9"/>
  <c r="Q16" i="9"/>
  <c r="CZ16" i="9"/>
  <c r="CI16" i="9"/>
  <c r="AW16" i="9"/>
  <c r="P16" i="9"/>
  <c r="DO16" i="9"/>
  <c r="CY16" i="9"/>
  <c r="CE16" i="9"/>
  <c r="BN16" i="9"/>
  <c r="AV16" i="9"/>
  <c r="AF16" i="9"/>
  <c r="L16" i="9"/>
  <c r="DY16" i="9"/>
  <c r="CR16" i="9"/>
  <c r="BL16" i="9"/>
  <c r="AL16" i="9"/>
  <c r="G16" i="9"/>
  <c r="D16" i="9"/>
  <c r="DM16" i="9"/>
  <c r="CN16" i="9"/>
  <c r="Z16" i="9"/>
  <c r="DL16" i="9"/>
  <c r="BF16" i="9"/>
  <c r="DV16" i="9"/>
  <c r="CP16" i="9"/>
  <c r="BK16" i="9"/>
  <c r="AK16" i="9"/>
  <c r="F16" i="9"/>
  <c r="DN16" i="9"/>
  <c r="CO16" i="9"/>
  <c r="BJ16" i="9"/>
  <c r="AC16" i="9"/>
  <c r="BG16" i="9"/>
  <c r="CD16" i="9"/>
  <c r="X16" i="9"/>
  <c r="DE16" i="9"/>
  <c r="BZ16" i="9"/>
  <c r="AU16" i="9"/>
  <c r="V16" i="9"/>
  <c r="BY16" i="9"/>
  <c r="H16" i="9"/>
  <c r="EC16" i="9"/>
  <c r="BB16" i="9"/>
  <c r="DH16" i="9"/>
  <c r="AR16" i="9"/>
  <c r="BX16" i="9"/>
  <c r="ED16" i="9"/>
  <c r="BV16" i="9"/>
  <c r="EB16" i="9"/>
  <c r="AT16" i="9"/>
  <c r="I16" i="9"/>
  <c r="DD16" i="9"/>
  <c r="AM16" i="9"/>
  <c r="CX16" i="9"/>
  <c r="W16" i="9"/>
  <c r="CS16" i="9"/>
  <c r="S16" i="9"/>
  <c r="CA16" i="9"/>
  <c r="AU31" i="6"/>
  <c r="AX31" i="6"/>
  <c r="AQ38" i="6"/>
  <c r="AY34" i="6"/>
  <c r="EB15" i="9"/>
  <c r="DR15" i="9"/>
  <c r="DH15" i="9"/>
  <c r="CX15" i="9"/>
  <c r="CN15" i="9"/>
  <c r="CD15" i="9"/>
  <c r="BT15" i="9"/>
  <c r="BJ15" i="9"/>
  <c r="AZ15" i="9"/>
  <c r="AP15" i="9"/>
  <c r="AF15" i="9"/>
  <c r="V15" i="9"/>
  <c r="L15" i="9"/>
  <c r="EA15" i="9"/>
  <c r="DQ15" i="9"/>
  <c r="DG15" i="9"/>
  <c r="CW15" i="9"/>
  <c r="CM15" i="9"/>
  <c r="CC15" i="9"/>
  <c r="BS15" i="9"/>
  <c r="DV15" i="9"/>
  <c r="DL15" i="9"/>
  <c r="DB15" i="9"/>
  <c r="CR15" i="9"/>
  <c r="DZ15" i="9"/>
  <c r="DM15" i="9"/>
  <c r="CY15" i="9"/>
  <c r="CJ15" i="9"/>
  <c r="BX15" i="9"/>
  <c r="BL15" i="9"/>
  <c r="BA15" i="9"/>
  <c r="AO15" i="9"/>
  <c r="AD15" i="9"/>
  <c r="S15" i="9"/>
  <c r="H15" i="9"/>
  <c r="DY15" i="9"/>
  <c r="DK15" i="9"/>
  <c r="CV15" i="9"/>
  <c r="CI15" i="9"/>
  <c r="BW15" i="9"/>
  <c r="BK15" i="9"/>
  <c r="AY15" i="9"/>
  <c r="AN15" i="9"/>
  <c r="AC15" i="9"/>
  <c r="R15" i="9"/>
  <c r="G15" i="9"/>
  <c r="EC15" i="9"/>
  <c r="DI15" i="9"/>
  <c r="CQ15" i="9"/>
  <c r="CA15" i="9"/>
  <c r="BM15" i="9"/>
  <c r="AW15" i="9"/>
  <c r="AJ15" i="9"/>
  <c r="W15" i="9"/>
  <c r="I15" i="9"/>
  <c r="DW15" i="9"/>
  <c r="CO15" i="9"/>
  <c r="BY15" i="9"/>
  <c r="AU15" i="9"/>
  <c r="T15" i="9"/>
  <c r="DX15" i="9"/>
  <c r="DF15" i="9"/>
  <c r="CP15" i="9"/>
  <c r="BZ15" i="9"/>
  <c r="BI15" i="9"/>
  <c r="AV15" i="9"/>
  <c r="AI15" i="9"/>
  <c r="U15" i="9"/>
  <c r="F15" i="9"/>
  <c r="DE15" i="9"/>
  <c r="BH15" i="9"/>
  <c r="AH15" i="9"/>
  <c r="E15" i="9"/>
  <c r="DU15" i="9"/>
  <c r="DD15" i="9"/>
  <c r="CL15" i="9"/>
  <c r="BV15" i="9"/>
  <c r="BG15" i="9"/>
  <c r="AT15" i="9"/>
  <c r="AG15" i="9"/>
  <c r="Q15" i="9"/>
  <c r="DC15" i="9"/>
  <c r="CE15" i="9"/>
  <c r="BD15" i="9"/>
  <c r="AE15" i="9"/>
  <c r="K15" i="9"/>
  <c r="BR15" i="9"/>
  <c r="AX15" i="9"/>
  <c r="DT15" i="9"/>
  <c r="AS15" i="9"/>
  <c r="Y15" i="9"/>
  <c r="DA15" i="9"/>
  <c r="CB15" i="9"/>
  <c r="BC15" i="9"/>
  <c r="AB15" i="9"/>
  <c r="J15" i="9"/>
  <c r="D15" i="9"/>
  <c r="EE15" i="9"/>
  <c r="CZ15" i="9"/>
  <c r="BU15" i="9"/>
  <c r="BB15" i="9"/>
  <c r="AA15" i="9"/>
  <c r="ED15" i="9"/>
  <c r="CU15" i="9"/>
  <c r="Z15" i="9"/>
  <c r="CT15" i="9"/>
  <c r="BQ15" i="9"/>
  <c r="DP15" i="9"/>
  <c r="CK15" i="9"/>
  <c r="BO15" i="9"/>
  <c r="AQ15" i="9"/>
  <c r="P15" i="9"/>
  <c r="BN15" i="9"/>
  <c r="M15" i="9"/>
  <c r="DN15" i="9"/>
  <c r="AR15" i="9"/>
  <c r="DJ15" i="9"/>
  <c r="AM15" i="9"/>
  <c r="DS15" i="9"/>
  <c r="BF15" i="9"/>
  <c r="DO15" i="9"/>
  <c r="BE15" i="9"/>
  <c r="CS15" i="9"/>
  <c r="AL15" i="9"/>
  <c r="N15" i="9"/>
  <c r="CH15" i="9"/>
  <c r="AK15" i="9"/>
  <c r="CG15" i="9"/>
  <c r="X15" i="9"/>
  <c r="CF15" i="9"/>
  <c r="O15" i="9"/>
  <c r="BP15" i="9"/>
  <c r="AY41" i="6"/>
  <c r="AT39" i="6"/>
  <c r="AT33" i="6"/>
  <c r="AN26" i="9"/>
  <c r="AT26" i="6" s="1"/>
  <c r="AV33" i="6"/>
  <c r="BL26" i="9"/>
  <c r="AV26" i="6" s="1"/>
  <c r="AT34" i="6"/>
  <c r="AU34" i="6"/>
  <c r="AW32" i="6"/>
  <c r="AS32" i="6"/>
  <c r="AT32" i="6"/>
  <c r="AU32" i="6"/>
  <c r="AR32" i="6"/>
  <c r="AV31" i="6"/>
  <c r="AW37" i="6"/>
  <c r="AS37" i="6"/>
  <c r="AZ37" i="6"/>
  <c r="AT37" i="6"/>
  <c r="AX30" i="6"/>
  <c r="AR40" i="6"/>
  <c r="AQ40" i="6"/>
  <c r="AS40" i="6"/>
  <c r="S57" i="1"/>
  <c r="X22" i="1"/>
  <c r="X21" i="1"/>
  <c r="X20" i="1"/>
  <c r="X24" i="1"/>
  <c r="S58" i="1"/>
  <c r="AA57" i="1"/>
  <c r="K60" i="1"/>
  <c r="S56" i="1"/>
  <c r="P11" i="1"/>
  <c r="K58" i="1"/>
  <c r="O18" i="1"/>
  <c r="O20" i="1" s="1"/>
  <c r="G10" i="6"/>
  <c r="U37" i="6" l="1"/>
  <c r="X16" i="6"/>
  <c r="Y15" i="6"/>
  <c r="DG24" i="8"/>
  <c r="DG27" i="8" s="1"/>
  <c r="R37" i="6"/>
  <c r="V16" i="6"/>
  <c r="T38" i="6"/>
  <c r="W14" i="6"/>
  <c r="V38" i="6"/>
  <c r="W36" i="6"/>
  <c r="X36" i="6"/>
  <c r="Y16" i="6"/>
  <c r="V14" i="6"/>
  <c r="AU24" i="8"/>
  <c r="AU27" i="8" s="1"/>
  <c r="R36" i="6"/>
  <c r="CM22" i="8"/>
  <c r="CM23" i="8"/>
  <c r="CM21" i="8"/>
  <c r="CM24" i="8"/>
  <c r="CM27" i="8" s="1"/>
  <c r="DT23" i="8"/>
  <c r="DT22" i="8"/>
  <c r="DT21" i="8"/>
  <c r="DL23" i="8"/>
  <c r="DL22" i="8"/>
  <c r="DL21" i="8"/>
  <c r="CZ22" i="8"/>
  <c r="CZ23" i="8"/>
  <c r="CZ21" i="8"/>
  <c r="CZ24" i="8" s="1"/>
  <c r="CZ27" i="8" s="1"/>
  <c r="Y23" i="8"/>
  <c r="Y21" i="8"/>
  <c r="Y24" i="8" s="1"/>
  <c r="Y27" i="8" s="1"/>
  <c r="Y22" i="8"/>
  <c r="I21" i="8"/>
  <c r="I22" i="8"/>
  <c r="I23" i="8"/>
  <c r="AS22" i="8"/>
  <c r="AS23" i="8"/>
  <c r="AS21" i="8"/>
  <c r="AS24" i="8" s="1"/>
  <c r="AS27" i="8" s="1"/>
  <c r="BN21" i="8"/>
  <c r="BN23" i="8"/>
  <c r="BN22" i="8"/>
  <c r="BH23" i="8"/>
  <c r="BH21" i="8"/>
  <c r="BH22" i="8"/>
  <c r="BG23" i="8"/>
  <c r="BG21" i="8"/>
  <c r="BG22" i="8"/>
  <c r="DJ21" i="8"/>
  <c r="DJ23" i="8"/>
  <c r="DJ22" i="8"/>
  <c r="DJ24" i="8"/>
  <c r="DJ27" i="8" s="1"/>
  <c r="EA23" i="8"/>
  <c r="EA22" i="8"/>
  <c r="EA21" i="8"/>
  <c r="DR23" i="8"/>
  <c r="DR21" i="8"/>
  <c r="DR22" i="8"/>
  <c r="AV13" i="6"/>
  <c r="T22" i="8"/>
  <c r="T23" i="8"/>
  <c r="T21" i="8"/>
  <c r="T24" i="8" s="1"/>
  <c r="T27" i="8" s="1"/>
  <c r="EB23" i="8"/>
  <c r="EB22" i="8"/>
  <c r="EB21" i="8"/>
  <c r="AZ23" i="8"/>
  <c r="AZ21" i="8"/>
  <c r="AZ22" i="8"/>
  <c r="AH19" i="6"/>
  <c r="CA23" i="8"/>
  <c r="CA22" i="8"/>
  <c r="CA21" i="8"/>
  <c r="CA24" i="8" s="1"/>
  <c r="CA27" i="8" s="1"/>
  <c r="Y19" i="9"/>
  <c r="EA19" i="9"/>
  <c r="BX23" i="8"/>
  <c r="BX21" i="8"/>
  <c r="BX22" i="8"/>
  <c r="BX24" i="8"/>
  <c r="AJ19" i="6"/>
  <c r="BM22" i="8"/>
  <c r="BM21" i="8"/>
  <c r="BM23" i="8"/>
  <c r="BA22" i="8"/>
  <c r="BA23" i="8"/>
  <c r="BA21" i="8"/>
  <c r="BA24" i="8" s="1"/>
  <c r="BA27" i="8" s="1"/>
  <c r="BC23" i="8"/>
  <c r="BC22" i="8"/>
  <c r="BC21" i="8"/>
  <c r="BC24" i="8"/>
  <c r="BC27" i="8" s="1"/>
  <c r="DB23" i="8"/>
  <c r="DB22" i="8"/>
  <c r="DB21" i="8"/>
  <c r="CS23" i="8"/>
  <c r="CS21" i="8"/>
  <c r="CS22" i="8"/>
  <c r="AW21" i="8"/>
  <c r="AW22" i="8"/>
  <c r="AW23" i="8"/>
  <c r="AW24" i="8"/>
  <c r="AW27" i="8" s="1"/>
  <c r="Y36" i="6"/>
  <c r="S36" i="6"/>
  <c r="F22" i="8"/>
  <c r="F21" i="8"/>
  <c r="F23" i="8"/>
  <c r="Q37" i="6"/>
  <c r="S16" i="6"/>
  <c r="R14" i="6"/>
  <c r="Q14" i="6"/>
  <c r="DY21" i="8"/>
  <c r="DY23" i="8"/>
  <c r="DY22" i="8"/>
  <c r="V21" i="8"/>
  <c r="V24" i="8" s="1"/>
  <c r="V27" i="8" s="1"/>
  <c r="V23" i="8"/>
  <c r="V22" i="8"/>
  <c r="Z15" i="6"/>
  <c r="S15" i="6"/>
  <c r="T15" i="6"/>
  <c r="BP22" i="8"/>
  <c r="BP21" i="8"/>
  <c r="BP23" i="8"/>
  <c r="D23" i="8"/>
  <c r="D22" i="8"/>
  <c r="D24" i="8" s="1"/>
  <c r="D21" i="8"/>
  <c r="AD19" i="6"/>
  <c r="W15" i="6"/>
  <c r="AW16" i="6"/>
  <c r="AR18" i="6"/>
  <c r="DB19" i="9"/>
  <c r="DB22" i="9" s="1"/>
  <c r="CU21" i="8"/>
  <c r="CU23" i="8"/>
  <c r="CU22" i="8"/>
  <c r="ED21" i="8"/>
  <c r="ED23" i="8"/>
  <c r="ED22" i="8"/>
  <c r="J23" i="8"/>
  <c r="J21" i="8"/>
  <c r="J22" i="8"/>
  <c r="AP21" i="8"/>
  <c r="AP23" i="8"/>
  <c r="AP22" i="8"/>
  <c r="AF23" i="8"/>
  <c r="AF22" i="8"/>
  <c r="AF21" i="8"/>
  <c r="N23" i="8"/>
  <c r="N22" i="8"/>
  <c r="N21" i="8"/>
  <c r="N24" i="8"/>
  <c r="N27" i="8" s="1"/>
  <c r="DF21" i="8"/>
  <c r="DF22" i="8"/>
  <c r="DF23" i="8"/>
  <c r="BD23" i="8"/>
  <c r="BD22" i="8"/>
  <c r="BD21" i="8"/>
  <c r="DZ23" i="8"/>
  <c r="DZ22" i="8"/>
  <c r="DZ21" i="8"/>
  <c r="DZ24" i="8"/>
  <c r="DZ27" i="8" s="1"/>
  <c r="BY23" i="8"/>
  <c r="BY22" i="8"/>
  <c r="BY21" i="8"/>
  <c r="DO21" i="8"/>
  <c r="DO23" i="8"/>
  <c r="DO22" i="8"/>
  <c r="CO23" i="8"/>
  <c r="CO21" i="8"/>
  <c r="CO22" i="8"/>
  <c r="BU23" i="8"/>
  <c r="BU21" i="8"/>
  <c r="BU22" i="8"/>
  <c r="BT23" i="8"/>
  <c r="BT21" i="8"/>
  <c r="BT22" i="8"/>
  <c r="O22" i="8"/>
  <c r="O21" i="8"/>
  <c r="O23" i="8"/>
  <c r="U36" i="6"/>
  <c r="DH21" i="8"/>
  <c r="DH23" i="8"/>
  <c r="DH22" i="8"/>
  <c r="AM19" i="6"/>
  <c r="AC21" i="8"/>
  <c r="AC22" i="8"/>
  <c r="AC23" i="8"/>
  <c r="W37" i="6"/>
  <c r="U16" i="6"/>
  <c r="Q16" i="6"/>
  <c r="X14" i="6"/>
  <c r="U14" i="6"/>
  <c r="Y14" i="6"/>
  <c r="R22" i="8"/>
  <c r="R21" i="8"/>
  <c r="R23" i="8"/>
  <c r="K23" i="8"/>
  <c r="K22" i="8"/>
  <c r="K21" i="8"/>
  <c r="K24" i="8"/>
  <c r="K27" i="8" s="1"/>
  <c r="R15" i="6"/>
  <c r="BL21" i="8"/>
  <c r="BL22" i="8"/>
  <c r="BL23" i="8"/>
  <c r="AI19" i="6"/>
  <c r="DX22" i="8"/>
  <c r="DX21" i="8"/>
  <c r="DX23" i="8"/>
  <c r="AQ22" i="8"/>
  <c r="AQ23" i="8"/>
  <c r="AQ21" i="8"/>
  <c r="AQ24" i="8" s="1"/>
  <c r="AQ27" i="8" s="1"/>
  <c r="X21" i="8"/>
  <c r="X23" i="8"/>
  <c r="X22" i="8"/>
  <c r="X24" i="8"/>
  <c r="X27" i="8" s="1"/>
  <c r="W16" i="6"/>
  <c r="BZ22" i="8"/>
  <c r="BZ21" i="8"/>
  <c r="BZ23" i="8"/>
  <c r="CV21" i="8"/>
  <c r="CV23" i="8"/>
  <c r="CV22" i="8"/>
  <c r="AL19" i="6"/>
  <c r="AZ13" i="6"/>
  <c r="O19" i="9"/>
  <c r="O23" i="9" s="1"/>
  <c r="BB23" i="8"/>
  <c r="BB22" i="8"/>
  <c r="BB21" i="8"/>
  <c r="CC22" i="8"/>
  <c r="CC23" i="8"/>
  <c r="CC21" i="8"/>
  <c r="CC24" i="8" s="1"/>
  <c r="CC27" i="8" s="1"/>
  <c r="AN21" i="8"/>
  <c r="AN22" i="8"/>
  <c r="AN23" i="8"/>
  <c r="AG19" i="6"/>
  <c r="V15" i="6"/>
  <c r="AB22" i="8"/>
  <c r="AB21" i="8"/>
  <c r="AB23" i="8"/>
  <c r="AF19" i="6"/>
  <c r="CD23" i="8"/>
  <c r="CD21" i="8"/>
  <c r="CD22" i="8"/>
  <c r="S21" i="8"/>
  <c r="S22" i="8"/>
  <c r="S23" i="8"/>
  <c r="AG22" i="8"/>
  <c r="AG21" i="8"/>
  <c r="AG23" i="8"/>
  <c r="H22" i="8"/>
  <c r="H21" i="8"/>
  <c r="H23" i="8"/>
  <c r="Q23" i="8"/>
  <c r="Q22" i="8"/>
  <c r="Q21" i="8"/>
  <c r="Q24" i="8" s="1"/>
  <c r="Q27" i="8" s="1"/>
  <c r="BJ21" i="8"/>
  <c r="BJ24" i="8" s="1"/>
  <c r="BJ27" i="8" s="1"/>
  <c r="BJ22" i="8"/>
  <c r="BJ23" i="8"/>
  <c r="BS22" i="8"/>
  <c r="BS21" i="8"/>
  <c r="BS23" i="8"/>
  <c r="BI24" i="8"/>
  <c r="BI27" i="8" s="1"/>
  <c r="DU23" i="8"/>
  <c r="DU21" i="8"/>
  <c r="DU22" i="8"/>
  <c r="Q36" i="6"/>
  <c r="CW21" i="8"/>
  <c r="CW23" i="8"/>
  <c r="CW22" i="8"/>
  <c r="S37" i="6"/>
  <c r="Z16" i="6"/>
  <c r="CL23" i="8"/>
  <c r="CL21" i="8"/>
  <c r="CL22" i="8"/>
  <c r="Q38" i="6"/>
  <c r="S38" i="6"/>
  <c r="AL23" i="8"/>
  <c r="AL22" i="8"/>
  <c r="AL21" i="8"/>
  <c r="AL24" i="8" s="1"/>
  <c r="AL27" i="8" s="1"/>
  <c r="AI33" i="3"/>
  <c r="AI30" i="3"/>
  <c r="AI31" i="3"/>
  <c r="AI32" i="3"/>
  <c r="DE21" i="8"/>
  <c r="DE22" i="8"/>
  <c r="DE23" i="8"/>
  <c r="CT22" i="8"/>
  <c r="CT21" i="8"/>
  <c r="CT23" i="8"/>
  <c r="T16" i="6"/>
  <c r="Q15" i="6"/>
  <c r="AW14" i="6"/>
  <c r="DI19" i="9"/>
  <c r="DI23" i="9" s="1"/>
  <c r="CR19" i="9"/>
  <c r="CR23" i="9" s="1"/>
  <c r="Z23" i="8"/>
  <c r="Z21" i="8"/>
  <c r="Z22" i="8"/>
  <c r="DA22" i="8"/>
  <c r="DA21" i="8"/>
  <c r="DA23" i="8"/>
  <c r="DA24" i="8"/>
  <c r="DA27" i="8" s="1"/>
  <c r="AA23" i="8"/>
  <c r="AA21" i="8"/>
  <c r="AA22" i="8"/>
  <c r="X37" i="6"/>
  <c r="W38" i="6"/>
  <c r="P87" i="1"/>
  <c r="T40" i="3" s="1"/>
  <c r="T31" i="3"/>
  <c r="T32" i="3"/>
  <c r="T30" i="3"/>
  <c r="T33" i="3"/>
  <c r="AI24" i="3"/>
  <c r="AI25" i="3"/>
  <c r="AI26" i="3"/>
  <c r="AI23" i="3"/>
  <c r="P18" i="1"/>
  <c r="EC11" i="7"/>
  <c r="DS11" i="7"/>
  <c r="DI11" i="7"/>
  <c r="CY11" i="7"/>
  <c r="CO11" i="7"/>
  <c r="CE11" i="7"/>
  <c r="BU11" i="7"/>
  <c r="BK11" i="7"/>
  <c r="BA11" i="7"/>
  <c r="AQ11" i="7"/>
  <c r="AG11" i="7"/>
  <c r="W11" i="7"/>
  <c r="M11" i="7"/>
  <c r="M17" i="7" s="1"/>
  <c r="DQ11" i="7"/>
  <c r="CW11" i="7"/>
  <c r="CC11" i="7"/>
  <c r="BI11" i="7"/>
  <c r="AO11" i="7"/>
  <c r="U11" i="7"/>
  <c r="EB11" i="7"/>
  <c r="DR11" i="7"/>
  <c r="DH11" i="7"/>
  <c r="CX11" i="7"/>
  <c r="CN11" i="7"/>
  <c r="CD11" i="7"/>
  <c r="BT11" i="7"/>
  <c r="BJ11" i="7"/>
  <c r="AZ11" i="7"/>
  <c r="AP11" i="7"/>
  <c r="AF11" i="7"/>
  <c r="V11" i="7"/>
  <c r="L11" i="7"/>
  <c r="L17" i="7" s="1"/>
  <c r="EA11" i="7"/>
  <c r="DG11" i="7"/>
  <c r="CM11" i="7"/>
  <c r="BS11" i="7"/>
  <c r="AY11" i="7"/>
  <c r="AE11" i="7"/>
  <c r="K11" i="7"/>
  <c r="K17" i="7" s="1"/>
  <c r="DZ11" i="7"/>
  <c r="DM11" i="7"/>
  <c r="CZ11" i="7"/>
  <c r="CJ11" i="7"/>
  <c r="BW11" i="7"/>
  <c r="BG11" i="7"/>
  <c r="AT11" i="7"/>
  <c r="AD11" i="7"/>
  <c r="Q11" i="7"/>
  <c r="DY11" i="7"/>
  <c r="DL11" i="7"/>
  <c r="CV11" i="7"/>
  <c r="CI11" i="7"/>
  <c r="BV11" i="7"/>
  <c r="BF11" i="7"/>
  <c r="AS11" i="7"/>
  <c r="AC11" i="7"/>
  <c r="P11" i="7"/>
  <c r="D11" i="7"/>
  <c r="DX11" i="7"/>
  <c r="DK11" i="7"/>
  <c r="CU11" i="7"/>
  <c r="DW11" i="7"/>
  <c r="DJ11" i="7"/>
  <c r="CT11" i="7"/>
  <c r="CG11" i="7"/>
  <c r="BQ11" i="7"/>
  <c r="BD11" i="7"/>
  <c r="AN11" i="7"/>
  <c r="AA11" i="7"/>
  <c r="N11" i="7"/>
  <c r="N17" i="7" s="1"/>
  <c r="DN11" i="7"/>
  <c r="CP11" i="7"/>
  <c r="BR11" i="7"/>
  <c r="AX11" i="7"/>
  <c r="AH11" i="7"/>
  <c r="I11" i="7"/>
  <c r="I17" i="7" s="1"/>
  <c r="DF11" i="7"/>
  <c r="AW11" i="7"/>
  <c r="DC11" i="7"/>
  <c r="BM11" i="7"/>
  <c r="E11" i="7"/>
  <c r="E17" i="7" s="1"/>
  <c r="CL11" i="7"/>
  <c r="BP11" i="7"/>
  <c r="AB11" i="7"/>
  <c r="H11" i="7"/>
  <c r="H17" i="7" s="1"/>
  <c r="ED11" i="7"/>
  <c r="CF11" i="7"/>
  <c r="BL11" i="7"/>
  <c r="CA11" i="7"/>
  <c r="BY11" i="7"/>
  <c r="DO11" i="7"/>
  <c r="DE11" i="7"/>
  <c r="CK11" i="7"/>
  <c r="BO11" i="7"/>
  <c r="AV11" i="7"/>
  <c r="Z11" i="7"/>
  <c r="G11" i="7"/>
  <c r="G17" i="7" s="1"/>
  <c r="AR11" i="7"/>
  <c r="DB11" i="7"/>
  <c r="AM11" i="7"/>
  <c r="T11" i="7"/>
  <c r="DA11" i="7"/>
  <c r="AL11" i="7"/>
  <c r="DP11" i="7"/>
  <c r="BC11" i="7"/>
  <c r="BB11" i="7"/>
  <c r="EE11" i="7"/>
  <c r="DD11" i="7"/>
  <c r="CH11" i="7"/>
  <c r="BN11" i="7"/>
  <c r="AU11" i="7"/>
  <c r="Y11" i="7"/>
  <c r="F11" i="7"/>
  <c r="F17" i="7" s="1"/>
  <c r="X11" i="7"/>
  <c r="DV11" i="7"/>
  <c r="CB11" i="7"/>
  <c r="DU11" i="7"/>
  <c r="BH11" i="7"/>
  <c r="S11" i="7"/>
  <c r="AJ11" i="7"/>
  <c r="CQ11" i="7"/>
  <c r="AI11" i="7"/>
  <c r="DT11" i="7"/>
  <c r="CS11" i="7"/>
  <c r="BZ11" i="7"/>
  <c r="BE11" i="7"/>
  <c r="AK11" i="7"/>
  <c r="R11" i="7"/>
  <c r="CR11" i="7"/>
  <c r="O11" i="7"/>
  <c r="O17" i="7" s="1"/>
  <c r="BX11" i="7"/>
  <c r="J11" i="7"/>
  <c r="J17" i="7" s="1"/>
  <c r="DQ22" i="8"/>
  <c r="DQ21" i="8"/>
  <c r="DQ23" i="8"/>
  <c r="CR22" i="8"/>
  <c r="CR21" i="8"/>
  <c r="CR23" i="8"/>
  <c r="AI21" i="8"/>
  <c r="AI22" i="8"/>
  <c r="AI23" i="8"/>
  <c r="AY23" i="8"/>
  <c r="AY22" i="8"/>
  <c r="AY21" i="8"/>
  <c r="E22" i="8"/>
  <c r="E21" i="8"/>
  <c r="E23" i="8"/>
  <c r="T36" i="6"/>
  <c r="DK21" i="8"/>
  <c r="DK23" i="8"/>
  <c r="DK22" i="8"/>
  <c r="AB77" i="1"/>
  <c r="EE56" i="9" s="1"/>
  <c r="EE56" i="8"/>
  <c r="CN22" i="8"/>
  <c r="CN23" i="8"/>
  <c r="CN21" i="8"/>
  <c r="CN24" i="8" s="1"/>
  <c r="CN27" i="8" s="1"/>
  <c r="V37" i="6"/>
  <c r="Z14" i="6"/>
  <c r="BR21" i="8"/>
  <c r="BR22" i="8"/>
  <c r="BR23" i="8"/>
  <c r="Z38" i="6"/>
  <c r="AX21" i="8"/>
  <c r="AX23" i="8"/>
  <c r="AX22" i="8"/>
  <c r="DI23" i="8"/>
  <c r="DI21" i="8"/>
  <c r="DI22" i="8"/>
  <c r="U22" i="8"/>
  <c r="U23" i="8"/>
  <c r="U21" i="8"/>
  <c r="AV22" i="8"/>
  <c r="AV21" i="8"/>
  <c r="AV23" i="8"/>
  <c r="AK23" i="8"/>
  <c r="AK22" i="8"/>
  <c r="AK21" i="8"/>
  <c r="AK24" i="8" s="1"/>
  <c r="AK27" i="8" s="1"/>
  <c r="DM23" i="8"/>
  <c r="DM22" i="8"/>
  <c r="DM21" i="8"/>
  <c r="AU16" i="6"/>
  <c r="AT18" i="6"/>
  <c r="CB19" i="9"/>
  <c r="CB23" i="9" s="1"/>
  <c r="AM22" i="8"/>
  <c r="AM21" i="8"/>
  <c r="AM23" i="8"/>
  <c r="AO21" i="8"/>
  <c r="AO23" i="8"/>
  <c r="AO22" i="8"/>
  <c r="EB19" i="9"/>
  <c r="EB23" i="9" s="1"/>
  <c r="CJ21" i="8"/>
  <c r="CJ22" i="8"/>
  <c r="CJ23" i="8"/>
  <c r="AK19" i="6"/>
  <c r="T37" i="6"/>
  <c r="DW23" i="8"/>
  <c r="DW22" i="8"/>
  <c r="DW21" i="8"/>
  <c r="DW24" i="8" s="1"/>
  <c r="DW27" i="8" s="1"/>
  <c r="CG22" i="8"/>
  <c r="CG23" i="8"/>
  <c r="CG21" i="8"/>
  <c r="EE23" i="8"/>
  <c r="EE21" i="8"/>
  <c r="EE22" i="8"/>
  <c r="V36" i="6"/>
  <c r="AD22" i="8"/>
  <c r="AD23" i="8"/>
  <c r="AD21" i="8"/>
  <c r="AD24" i="8" s="1"/>
  <c r="AD27" i="8" s="1"/>
  <c r="M23" i="8"/>
  <c r="M21" i="8"/>
  <c r="M24" i="8" s="1"/>
  <c r="M27" i="8" s="1"/>
  <c r="M22" i="8"/>
  <c r="CQ23" i="8"/>
  <c r="CQ22" i="8"/>
  <c r="CQ21" i="8"/>
  <c r="CE22" i="8"/>
  <c r="CE23" i="8"/>
  <c r="CE21" i="8"/>
  <c r="CE24" i="8" s="1"/>
  <c r="CE27" i="8" s="1"/>
  <c r="BQ21" i="8"/>
  <c r="BQ22" i="8"/>
  <c r="BQ23" i="8"/>
  <c r="W21" i="8"/>
  <c r="W23" i="8"/>
  <c r="W22" i="8"/>
  <c r="DS21" i="8"/>
  <c r="DS23" i="8"/>
  <c r="DS22" i="8"/>
  <c r="CP23" i="8"/>
  <c r="CP22" i="8"/>
  <c r="CP21" i="8"/>
  <c r="EC23" i="8"/>
  <c r="EC22" i="8"/>
  <c r="EC21" i="8"/>
  <c r="CK21" i="8"/>
  <c r="CK23" i="8"/>
  <c r="CK22" i="8"/>
  <c r="R16" i="6"/>
  <c r="BO23" i="8"/>
  <c r="BO22" i="8"/>
  <c r="BO21" i="8"/>
  <c r="Y38" i="6"/>
  <c r="X15" i="6"/>
  <c r="DN21" i="8"/>
  <c r="DN22" i="8"/>
  <c r="DN23" i="8"/>
  <c r="BW23" i="8"/>
  <c r="BW22" i="8"/>
  <c r="BW21" i="8"/>
  <c r="BW24" i="8" s="1"/>
  <c r="BW27" i="8" s="1"/>
  <c r="CB22" i="8"/>
  <c r="CB23" i="8"/>
  <c r="CB21" i="8"/>
  <c r="U38" i="6"/>
  <c r="CI22" i="8"/>
  <c r="CI21" i="8"/>
  <c r="CI23" i="8"/>
  <c r="AW18" i="6"/>
  <c r="AP19" i="9"/>
  <c r="AP23" i="9" s="1"/>
  <c r="DE19" i="9"/>
  <c r="DE23" i="9" s="1"/>
  <c r="X38" i="6"/>
  <c r="AR22" i="8"/>
  <c r="AR23" i="8"/>
  <c r="AR21" i="8"/>
  <c r="P23" i="8"/>
  <c r="P22" i="8"/>
  <c r="P21" i="8"/>
  <c r="P24" i="8" s="1"/>
  <c r="AE19" i="6"/>
  <c r="AH23" i="8"/>
  <c r="AH21" i="8"/>
  <c r="AH22" i="8"/>
  <c r="CY23" i="8"/>
  <c r="CY22" i="8"/>
  <c r="CY21" i="8"/>
  <c r="DD21" i="8"/>
  <c r="DD22" i="8"/>
  <c r="DD23" i="8"/>
  <c r="AE22" i="8"/>
  <c r="AE21" i="8"/>
  <c r="AE23" i="8"/>
  <c r="AE24" i="8"/>
  <c r="AE27" i="8" s="1"/>
  <c r="CH23" i="8"/>
  <c r="CH21" i="8"/>
  <c r="CH22" i="8"/>
  <c r="BK23" i="8"/>
  <c r="BK21" i="8"/>
  <c r="BK22" i="8"/>
  <c r="AX25" i="3"/>
  <c r="AX26" i="3"/>
  <c r="AX24" i="3"/>
  <c r="AX23" i="3"/>
  <c r="DC23" i="8"/>
  <c r="DC22" i="8"/>
  <c r="DC21" i="8"/>
  <c r="BE23" i="8"/>
  <c r="BE22" i="8"/>
  <c r="BE21" i="8"/>
  <c r="BE24" i="8" s="1"/>
  <c r="BE27" i="8" s="1"/>
  <c r="AT23" i="8"/>
  <c r="AT21" i="8"/>
  <c r="AT22" i="8"/>
  <c r="DV21" i="8"/>
  <c r="DV23" i="8"/>
  <c r="DV22" i="8"/>
  <c r="L23" i="8"/>
  <c r="L21" i="8"/>
  <c r="L22" i="8"/>
  <c r="Z36" i="6"/>
  <c r="DP23" i="8"/>
  <c r="DP22" i="8"/>
  <c r="DP21" i="8"/>
  <c r="DP24" i="8" s="1"/>
  <c r="DP27" i="8" s="1"/>
  <c r="CX21" i="8"/>
  <c r="CX23" i="8"/>
  <c r="CX22" i="8"/>
  <c r="CF21" i="8"/>
  <c r="CF23" i="8"/>
  <c r="CF22" i="8"/>
  <c r="BF21" i="8"/>
  <c r="BF22" i="8"/>
  <c r="BF23" i="8"/>
  <c r="Z37" i="6"/>
  <c r="Y37" i="6"/>
  <c r="S14" i="6"/>
  <c r="T14" i="6"/>
  <c r="BV21" i="8"/>
  <c r="BV22" i="8"/>
  <c r="BV23" i="8"/>
  <c r="AJ22" i="8"/>
  <c r="AJ23" i="8"/>
  <c r="AJ21" i="8"/>
  <c r="AJ24" i="8" s="1"/>
  <c r="AJ27" i="8" s="1"/>
  <c r="R38" i="6"/>
  <c r="U15" i="6"/>
  <c r="G23" i="8"/>
  <c r="G22" i="8"/>
  <c r="G21" i="8"/>
  <c r="AB78" i="1"/>
  <c r="DM19" i="9"/>
  <c r="DQ19" i="9"/>
  <c r="AY16" i="6"/>
  <c r="CM19" i="9"/>
  <c r="DV19" i="9"/>
  <c r="DP19" i="9"/>
  <c r="AF19" i="9"/>
  <c r="EA23" i="9"/>
  <c r="EA21" i="9"/>
  <c r="EA22" i="9"/>
  <c r="AQ17" i="6"/>
  <c r="AS13" i="6"/>
  <c r="AS16" i="6"/>
  <c r="AX17" i="6"/>
  <c r="AV15" i="6"/>
  <c r="AU15" i="6"/>
  <c r="AM19" i="9"/>
  <c r="BE19" i="9"/>
  <c r="CN19" i="9"/>
  <c r="DK19" i="9"/>
  <c r="CX19" i="9"/>
  <c r="CK19" i="9"/>
  <c r="CE19" i="9"/>
  <c r="AG19" i="9"/>
  <c r="X19" i="9"/>
  <c r="AS19" i="9"/>
  <c r="AH19" i="9"/>
  <c r="BD19" i="9"/>
  <c r="CP19" i="9"/>
  <c r="CB21" i="9"/>
  <c r="CB22" i="9"/>
  <c r="E19" i="9"/>
  <c r="AR12" i="6"/>
  <c r="P19" i="9"/>
  <c r="AC19" i="9"/>
  <c r="AK19" i="9"/>
  <c r="Z19" i="9"/>
  <c r="AQ16" i="6"/>
  <c r="AT15" i="6"/>
  <c r="AY19" i="9"/>
  <c r="AJ19" i="9"/>
  <c r="H19" i="9"/>
  <c r="BQ19" i="9"/>
  <c r="W19" i="9"/>
  <c r="AT19" i="9"/>
  <c r="AX15" i="6"/>
  <c r="AQ15" i="6"/>
  <c r="AQ18" i="6"/>
  <c r="AS18" i="6"/>
  <c r="AV14" i="6"/>
  <c r="BZ19" i="9"/>
  <c r="CO19" i="9"/>
  <c r="U19" i="9"/>
  <c r="EE19" i="9"/>
  <c r="DR19" i="9"/>
  <c r="DA19" i="9"/>
  <c r="T19" i="9"/>
  <c r="AQ19" i="9"/>
  <c r="AR19" i="9"/>
  <c r="BC19" i="9"/>
  <c r="BB19" i="9"/>
  <c r="BN19" i="9"/>
  <c r="CZ19" i="9"/>
  <c r="AT13" i="6"/>
  <c r="G19" i="9"/>
  <c r="AW19" i="9"/>
  <c r="AQ13" i="6"/>
  <c r="AU17" i="6"/>
  <c r="AU14" i="6"/>
  <c r="BO19" i="9"/>
  <c r="DL19" i="9"/>
  <c r="DY19" i="9"/>
  <c r="CF19" i="9"/>
  <c r="AZ16" i="6"/>
  <c r="AZ15" i="6"/>
  <c r="AV18" i="6"/>
  <c r="AY18" i="6"/>
  <c r="AZ14" i="6"/>
  <c r="AX14" i="6"/>
  <c r="AF22" i="1"/>
  <c r="AF21" i="1"/>
  <c r="AF20" i="1"/>
  <c r="DW19" i="9"/>
  <c r="K19" i="9"/>
  <c r="BG19" i="9"/>
  <c r="AQ12" i="6"/>
  <c r="D19" i="9"/>
  <c r="R19" i="9"/>
  <c r="DU19" i="9"/>
  <c r="AL19" i="9"/>
  <c r="BA19" i="9"/>
  <c r="AV12" i="6"/>
  <c r="BL19" i="9"/>
  <c r="BM19" i="9"/>
  <c r="BW19" i="9"/>
  <c r="BY19" i="9"/>
  <c r="DJ19" i="9"/>
  <c r="AY13" i="6"/>
  <c r="AU13" i="6"/>
  <c r="AX13" i="6"/>
  <c r="AX16" i="6"/>
  <c r="AO19" i="9"/>
  <c r="Q19" i="9"/>
  <c r="AS15" i="6"/>
  <c r="BT19" i="9"/>
  <c r="CA19" i="9"/>
  <c r="M19" i="9"/>
  <c r="BV19" i="9"/>
  <c r="CQ19" i="9"/>
  <c r="AX19" i="9"/>
  <c r="AI19" i="9"/>
  <c r="AW17" i="6"/>
  <c r="AT16" i="6"/>
  <c r="AV17" i="6"/>
  <c r="AZ17" i="6"/>
  <c r="AS17" i="6"/>
  <c r="AY15" i="6"/>
  <c r="AW15" i="6"/>
  <c r="AQ14" i="6"/>
  <c r="V19" i="9"/>
  <c r="BI19" i="9"/>
  <c r="BF19" i="9"/>
  <c r="DG19" i="9"/>
  <c r="AD19" i="9"/>
  <c r="BP19" i="9"/>
  <c r="L19" i="9"/>
  <c r="AU12" i="6"/>
  <c r="AZ19" i="9"/>
  <c r="BK19" i="9"/>
  <c r="CH19" i="9"/>
  <c r="AW12" i="6"/>
  <c r="BX19" i="9"/>
  <c r="CS19" i="9"/>
  <c r="AX12" i="6"/>
  <c r="CJ19" i="9"/>
  <c r="DT19" i="9"/>
  <c r="S19" i="9"/>
  <c r="BH19" i="9"/>
  <c r="DC19" i="9"/>
  <c r="AT17" i="6"/>
  <c r="AU19" i="9"/>
  <c r="EC19" i="9"/>
  <c r="DN19" i="9"/>
  <c r="Y23" i="9"/>
  <c r="Y22" i="9"/>
  <c r="Y21" i="9"/>
  <c r="AU18" i="6"/>
  <c r="I19" i="9"/>
  <c r="CD19" i="9"/>
  <c r="N19" i="9"/>
  <c r="AR17" i="6"/>
  <c r="AR16" i="6"/>
  <c r="AY17" i="6"/>
  <c r="AX18" i="6"/>
  <c r="AR14" i="6"/>
  <c r="AA19" i="9"/>
  <c r="AT12" i="6"/>
  <c r="AN19" i="9"/>
  <c r="AY12" i="6"/>
  <c r="CV19" i="9"/>
  <c r="J19" i="9"/>
  <c r="BJ19" i="9"/>
  <c r="CY19" i="9"/>
  <c r="AV19" i="9"/>
  <c r="BR19" i="9"/>
  <c r="BU19" i="9"/>
  <c r="DD19" i="9"/>
  <c r="CI19" i="9"/>
  <c r="DO19" i="9"/>
  <c r="CU19" i="9"/>
  <c r="ED19" i="9"/>
  <c r="AE19" i="9"/>
  <c r="AY14" i="6"/>
  <c r="AV16" i="6"/>
  <c r="AR15" i="6"/>
  <c r="AZ18" i="6"/>
  <c r="AS14" i="6"/>
  <c r="BS19" i="9"/>
  <c r="DX19" i="9"/>
  <c r="AZ12" i="6"/>
  <c r="DH19" i="9"/>
  <c r="AS12" i="6"/>
  <c r="AB19" i="9"/>
  <c r="CW19" i="9"/>
  <c r="DS19" i="9"/>
  <c r="CC19" i="9"/>
  <c r="CL19" i="9"/>
  <c r="CG19" i="9"/>
  <c r="DZ19" i="9"/>
  <c r="CT19" i="9"/>
  <c r="F19" i="9"/>
  <c r="DF19" i="9"/>
  <c r="AR13" i="6"/>
  <c r="AW13" i="6"/>
  <c r="P85" i="1"/>
  <c r="T38" i="3" s="1"/>
  <c r="P84" i="1"/>
  <c r="T37" i="3" s="1"/>
  <c r="P86" i="1"/>
  <c r="T39" i="3" s="1"/>
  <c r="X85" i="1"/>
  <c r="AI38" i="3" s="1"/>
  <c r="X84" i="1"/>
  <c r="AI37" i="3" s="1"/>
  <c r="X86" i="1"/>
  <c r="AI39" i="3" s="1"/>
  <c r="X87" i="1"/>
  <c r="AI40" i="3" s="1"/>
  <c r="S60" i="1"/>
  <c r="AA56" i="1"/>
  <c r="AA60" i="1" s="1"/>
  <c r="AA58" i="1"/>
  <c r="W24" i="1"/>
  <c r="P22" i="1"/>
  <c r="P21" i="1"/>
  <c r="P20" i="1"/>
  <c r="O22" i="1"/>
  <c r="O21" i="1"/>
  <c r="H10" i="6"/>
  <c r="EB22" i="9" l="1"/>
  <c r="EB21" i="9"/>
  <c r="EB24" i="9" s="1"/>
  <c r="EB27" i="9" s="1"/>
  <c r="Y24" i="9"/>
  <c r="Y27" i="9" s="1"/>
  <c r="AI24" i="8"/>
  <c r="AI27" i="8" s="1"/>
  <c r="AC24" i="8"/>
  <c r="AC27" i="8" s="1"/>
  <c r="EB24" i="8"/>
  <c r="EB27" i="8" s="1"/>
  <c r="BT24" i="8"/>
  <c r="BT27" i="8" s="1"/>
  <c r="BQ24" i="8"/>
  <c r="BQ27" i="8" s="1"/>
  <c r="EC24" i="8"/>
  <c r="EC27" i="8" s="1"/>
  <c r="CS24" i="8"/>
  <c r="CS27" i="8" s="1"/>
  <c r="BH24" i="8"/>
  <c r="BH27" i="8" s="1"/>
  <c r="DK24" i="8"/>
  <c r="DK27" i="8" s="1"/>
  <c r="DO24" i="8"/>
  <c r="DO27" i="8" s="1"/>
  <c r="DC24" i="8"/>
  <c r="DC27" i="8" s="1"/>
  <c r="AR24" i="8"/>
  <c r="AR27" i="8" s="1"/>
  <c r="DU24" i="8"/>
  <c r="DU27" i="8" s="1"/>
  <c r="CB24" i="9"/>
  <c r="CB27" i="9" s="1"/>
  <c r="AT24" i="8"/>
  <c r="AT27" i="8" s="1"/>
  <c r="CR24" i="8"/>
  <c r="CR27" i="8" s="1"/>
  <c r="CU24" i="8"/>
  <c r="CU27" i="8" s="1"/>
  <c r="BU24" i="8"/>
  <c r="BU27" i="8" s="1"/>
  <c r="DY24" i="8"/>
  <c r="DY27" i="8" s="1"/>
  <c r="CR21" i="9"/>
  <c r="H24" i="8"/>
  <c r="H27" i="8" s="1"/>
  <c r="DH24" i="8"/>
  <c r="DH27" i="8" s="1"/>
  <c r="CR22" i="9"/>
  <c r="BK24" i="8"/>
  <c r="BK27" i="8" s="1"/>
  <c r="CK24" i="8"/>
  <c r="CK27" i="8" s="1"/>
  <c r="DQ24" i="8"/>
  <c r="DQ27" i="8" s="1"/>
  <c r="BS24" i="8"/>
  <c r="BS27" i="8" s="1"/>
  <c r="J24" i="8"/>
  <c r="J27" i="8" s="1"/>
  <c r="AZ24" i="8"/>
  <c r="AZ27" i="8" s="1"/>
  <c r="DB23" i="9"/>
  <c r="L24" i="8"/>
  <c r="L27" i="8" s="1"/>
  <c r="DD24" i="8"/>
  <c r="DD27" i="8" s="1"/>
  <c r="AV24" i="8"/>
  <c r="AV27" i="8" s="1"/>
  <c r="CO24" i="8"/>
  <c r="CO27" i="8" s="1"/>
  <c r="DB21" i="9"/>
  <c r="AP22" i="9"/>
  <c r="DE22" i="9"/>
  <c r="DE24" i="9" s="1"/>
  <c r="DE27" i="9" s="1"/>
  <c r="BV24" i="8"/>
  <c r="BV27" i="8" s="1"/>
  <c r="W24" i="8"/>
  <c r="W27" i="8" s="1"/>
  <c r="CT24" i="8"/>
  <c r="CT27" i="8" s="1"/>
  <c r="AG24" i="8"/>
  <c r="AG27" i="8" s="1"/>
  <c r="BZ24" i="8"/>
  <c r="BZ27" i="8" s="1"/>
  <c r="EA24" i="8"/>
  <c r="EA27" i="8" s="1"/>
  <c r="S24" i="8"/>
  <c r="S27" i="8" s="1"/>
  <c r="AA24" i="8"/>
  <c r="AA27" i="8" s="1"/>
  <c r="CL24" i="8"/>
  <c r="CL27" i="8" s="1"/>
  <c r="BN24" i="8"/>
  <c r="BN27" i="8" s="1"/>
  <c r="E24" i="8"/>
  <c r="E27" i="8" s="1"/>
  <c r="BL24" i="8"/>
  <c r="BL27" i="8" s="1"/>
  <c r="DF24" i="8"/>
  <c r="DF27" i="8" s="1"/>
  <c r="BG24" i="8"/>
  <c r="BG27" i="8" s="1"/>
  <c r="DN24" i="8"/>
  <c r="DN27" i="8" s="1"/>
  <c r="EE24" i="8"/>
  <c r="EE27" i="8" s="1"/>
  <c r="AP21" i="9"/>
  <c r="DE21" i="9"/>
  <c r="CB24" i="8"/>
  <c r="CB27" i="8" s="1"/>
  <c r="CG24" i="8"/>
  <c r="CG27" i="8" s="1"/>
  <c r="U24" i="8"/>
  <c r="U27" i="8" s="1"/>
  <c r="CW24" i="8"/>
  <c r="CW27" i="8" s="1"/>
  <c r="AF22" i="6"/>
  <c r="DX24" i="8"/>
  <c r="DX27" i="8" s="1"/>
  <c r="BD24" i="8"/>
  <c r="BD27" i="8" s="1"/>
  <c r="I24" i="8"/>
  <c r="I27" i="8" s="1"/>
  <c r="DT24" i="8"/>
  <c r="DT27" i="8" s="1"/>
  <c r="DE24" i="8"/>
  <c r="DE27" i="8" s="1"/>
  <c r="BF24" i="8"/>
  <c r="BF27" i="8" s="1"/>
  <c r="BP24" i="8"/>
  <c r="BP27" i="8" s="1"/>
  <c r="DS24" i="8"/>
  <c r="DS27" i="8" s="1"/>
  <c r="AM24" i="8"/>
  <c r="AM27" i="8" s="1"/>
  <c r="DR24" i="8"/>
  <c r="DR27" i="8" s="1"/>
  <c r="BO24" i="8"/>
  <c r="BO27" i="8" s="1"/>
  <c r="CP24" i="8"/>
  <c r="CP27" i="8" s="1"/>
  <c r="DM24" i="8"/>
  <c r="DM27" i="8" s="1"/>
  <c r="Z24" i="8"/>
  <c r="Z27" i="8" s="1"/>
  <c r="ED24" i="8"/>
  <c r="ED27" i="8" s="1"/>
  <c r="F24" i="8"/>
  <c r="F27" i="8" s="1"/>
  <c r="AP24" i="9"/>
  <c r="AP27" i="9" s="1"/>
  <c r="AF24" i="1"/>
  <c r="AF28" i="1" s="1"/>
  <c r="AF36" i="1" s="1"/>
  <c r="AM35" i="9" s="1"/>
  <c r="AM42" i="9" s="1"/>
  <c r="CD24" i="8"/>
  <c r="CD27" i="8" s="1"/>
  <c r="BY24" i="8"/>
  <c r="BY27" i="8" s="1"/>
  <c r="AO24" i="8"/>
  <c r="AO27" i="8" s="1"/>
  <c r="O24" i="8"/>
  <c r="O27" i="8" s="1"/>
  <c r="G24" i="8"/>
  <c r="G27" i="8" s="1"/>
  <c r="CY24" i="8"/>
  <c r="CY27" i="8" s="1"/>
  <c r="DB24" i="8"/>
  <c r="DB27" i="8" s="1"/>
  <c r="DI24" i="8"/>
  <c r="DI27" i="8" s="1"/>
  <c r="AF24" i="8"/>
  <c r="AF27" i="8" s="1"/>
  <c r="R24" i="8"/>
  <c r="R27" i="8" s="1"/>
  <c r="CJ24" i="8"/>
  <c r="CJ27" i="8" s="1"/>
  <c r="AX24" i="8"/>
  <c r="AX27" i="8" s="1"/>
  <c r="AP24" i="8"/>
  <c r="AP27" i="8" s="1"/>
  <c r="CH24" i="8"/>
  <c r="CH27" i="8" s="1"/>
  <c r="BR24" i="8"/>
  <c r="BR27" i="8" s="1"/>
  <c r="AY24" i="8"/>
  <c r="AY27" i="8" s="1"/>
  <c r="S12" i="6"/>
  <c r="BB24" i="8"/>
  <c r="BB27" i="8" s="1"/>
  <c r="X12" i="6"/>
  <c r="AH24" i="8"/>
  <c r="AH27" i="8" s="1"/>
  <c r="J21" i="7"/>
  <c r="J19" i="7"/>
  <c r="J20" i="7"/>
  <c r="L19" i="7"/>
  <c r="L21" i="7"/>
  <c r="L20" i="7"/>
  <c r="CX24" i="8"/>
  <c r="CX27" i="8" s="1"/>
  <c r="E19" i="7"/>
  <c r="E20" i="7"/>
  <c r="E21" i="7"/>
  <c r="Y12" i="6"/>
  <c r="AG22" i="6"/>
  <c r="AM23" i="6"/>
  <c r="AD22" i="6"/>
  <c r="BX27" i="8"/>
  <c r="AF86" i="1"/>
  <c r="AX39" i="3" s="1"/>
  <c r="AX30" i="3"/>
  <c r="AX33" i="3"/>
  <c r="AX31" i="3"/>
  <c r="AX32" i="3"/>
  <c r="F19" i="7"/>
  <c r="F20" i="7"/>
  <c r="F21" i="7"/>
  <c r="M20" i="7"/>
  <c r="M21" i="7"/>
  <c r="M19" i="7"/>
  <c r="M22" i="7" s="1"/>
  <c r="M25" i="7" s="1"/>
  <c r="AM22" i="6"/>
  <c r="W12" i="6"/>
  <c r="O19" i="7"/>
  <c r="O20" i="7"/>
  <c r="O21" i="7"/>
  <c r="N19" i="7"/>
  <c r="N21" i="7"/>
  <c r="N20" i="7"/>
  <c r="AN24" i="8"/>
  <c r="AM21" i="6"/>
  <c r="AD23" i="6"/>
  <c r="AJ22" i="6"/>
  <c r="H21" i="7"/>
  <c r="H20" i="7"/>
  <c r="H19" i="7"/>
  <c r="AI21" i="6"/>
  <c r="D27" i="8"/>
  <c r="DI22" i="9"/>
  <c r="O21" i="9"/>
  <c r="DV24" i="8"/>
  <c r="DV27" i="8" s="1"/>
  <c r="AE21" i="6"/>
  <c r="AK23" i="6"/>
  <c r="K20" i="7"/>
  <c r="K19" i="7"/>
  <c r="K21" i="7"/>
  <c r="AG21" i="6"/>
  <c r="AL22" i="6"/>
  <c r="AJ21" i="6"/>
  <c r="AH22" i="6"/>
  <c r="BM24" i="8"/>
  <c r="BM27" i="8" s="1"/>
  <c r="AG23" i="6"/>
  <c r="AD21" i="6"/>
  <c r="AK22" i="6"/>
  <c r="V12" i="6"/>
  <c r="T12" i="6"/>
  <c r="D17" i="7"/>
  <c r="Q12" i="6"/>
  <c r="U12" i="6"/>
  <c r="AF23" i="6"/>
  <c r="AL23" i="6"/>
  <c r="AJ23" i="6"/>
  <c r="AH21" i="6"/>
  <c r="Z12" i="6"/>
  <c r="DI21" i="9"/>
  <c r="O22" i="9"/>
  <c r="P27" i="8"/>
  <c r="AE22" i="6"/>
  <c r="AK21" i="6"/>
  <c r="G21" i="7"/>
  <c r="G19" i="7"/>
  <c r="G20" i="7"/>
  <c r="R12" i="6"/>
  <c r="AF21" i="6"/>
  <c r="AL21" i="6"/>
  <c r="AI23" i="6"/>
  <c r="AH23" i="6"/>
  <c r="CF24" i="8"/>
  <c r="CF27" i="8" s="1"/>
  <c r="EA24" i="9"/>
  <c r="EA27" i="9" s="1"/>
  <c r="AE23" i="6"/>
  <c r="CI24" i="8"/>
  <c r="CI27" i="8" s="1"/>
  <c r="CQ24" i="8"/>
  <c r="CQ27" i="8" s="1"/>
  <c r="I19" i="7"/>
  <c r="I20" i="7"/>
  <c r="I21" i="7"/>
  <c r="AB24" i="8"/>
  <c r="CV24" i="8"/>
  <c r="AI22" i="6"/>
  <c r="DL24" i="8"/>
  <c r="DL27" i="8" s="1"/>
  <c r="CC22" i="9"/>
  <c r="CC21" i="9"/>
  <c r="CC23" i="9"/>
  <c r="CC24" i="9"/>
  <c r="CC27" i="9" s="1"/>
  <c r="AX19" i="6"/>
  <c r="CJ23" i="9"/>
  <c r="CJ21" i="9"/>
  <c r="CJ22" i="9"/>
  <c r="BN35" i="9"/>
  <c r="BN42" i="9" s="1"/>
  <c r="AS35" i="9"/>
  <c r="AS42" i="9" s="1"/>
  <c r="BW35" i="9"/>
  <c r="BW42" i="9" s="1"/>
  <c r="DI35" i="9"/>
  <c r="DI42" i="9" s="1"/>
  <c r="T35" i="9"/>
  <c r="T42" i="9" s="1"/>
  <c r="CI35" i="9"/>
  <c r="CI42" i="9" s="1"/>
  <c r="F35" i="9"/>
  <c r="F42" i="9" s="1"/>
  <c r="CA35" i="9"/>
  <c r="CA42" i="9" s="1"/>
  <c r="BD35" i="9"/>
  <c r="BD42" i="9" s="1"/>
  <c r="Y35" i="9"/>
  <c r="Y42" i="9" s="1"/>
  <c r="Y44" i="9" s="1"/>
  <c r="BC35" i="9"/>
  <c r="BC42" i="9" s="1"/>
  <c r="DY35" i="9"/>
  <c r="DY42" i="9" s="1"/>
  <c r="AL35" i="9"/>
  <c r="AL42" i="9" s="1"/>
  <c r="S35" i="9"/>
  <c r="S42" i="9" s="1"/>
  <c r="CW35" i="9"/>
  <c r="CW42" i="9" s="1"/>
  <c r="CV35" i="9"/>
  <c r="BL35" i="9"/>
  <c r="CN35" i="9"/>
  <c r="CN42" i="9" s="1"/>
  <c r="DH35" i="9"/>
  <c r="AP35" i="9"/>
  <c r="AP42" i="9" s="1"/>
  <c r="BX35" i="9"/>
  <c r="DW35" i="9"/>
  <c r="DW42" i="9" s="1"/>
  <c r="AA35" i="9"/>
  <c r="AA42" i="9" s="1"/>
  <c r="EC35" i="9"/>
  <c r="EC42" i="9" s="1"/>
  <c r="BU35" i="9"/>
  <c r="BU42" i="9" s="1"/>
  <c r="BA35" i="9"/>
  <c r="BA42" i="9" s="1"/>
  <c r="W35" i="9"/>
  <c r="W42" i="9" s="1"/>
  <c r="AG35" i="9"/>
  <c r="AG42" i="9" s="1"/>
  <c r="BR35" i="9"/>
  <c r="BR42" i="9" s="1"/>
  <c r="V35" i="9"/>
  <c r="V42" i="9" s="1"/>
  <c r="CR35" i="9"/>
  <c r="CR42" i="9" s="1"/>
  <c r="BQ35" i="9"/>
  <c r="BQ42" i="9" s="1"/>
  <c r="Q35" i="9"/>
  <c r="Q42" i="9" s="1"/>
  <c r="CO35" i="9"/>
  <c r="CO42" i="9" s="1"/>
  <c r="AJ35" i="9"/>
  <c r="AJ42" i="9" s="1"/>
  <c r="DT35" i="9"/>
  <c r="DT42" i="9" s="1"/>
  <c r="CM35" i="9"/>
  <c r="CM42" i="9" s="1"/>
  <c r="DB35" i="9"/>
  <c r="DB42" i="9" s="1"/>
  <c r="CY35" i="9"/>
  <c r="CY42" i="9" s="1"/>
  <c r="BS35" i="9"/>
  <c r="BS42" i="9" s="1"/>
  <c r="BM35" i="9"/>
  <c r="BM42" i="9" s="1"/>
  <c r="L35" i="9"/>
  <c r="L42" i="9" s="1"/>
  <c r="DF35" i="9"/>
  <c r="DF42" i="9" s="1"/>
  <c r="DC35" i="9"/>
  <c r="DC42" i="9" s="1"/>
  <c r="DP35" i="9"/>
  <c r="DP42" i="9" s="1"/>
  <c r="DN35" i="9"/>
  <c r="DN42" i="9" s="1"/>
  <c r="BI35" i="9"/>
  <c r="BI42" i="9" s="1"/>
  <c r="DL35" i="9"/>
  <c r="DL42" i="9" s="1"/>
  <c r="BO35" i="9"/>
  <c r="BO42" i="9" s="1"/>
  <c r="E35" i="9"/>
  <c r="E42" i="9" s="1"/>
  <c r="CH35" i="9"/>
  <c r="CH42" i="9" s="1"/>
  <c r="CG35" i="9"/>
  <c r="CG42" i="9" s="1"/>
  <c r="AF43" i="1"/>
  <c r="AF45" i="1" s="1"/>
  <c r="BZ22" i="9"/>
  <c r="BZ23" i="9"/>
  <c r="BZ21" i="9"/>
  <c r="BZ24" i="9" s="1"/>
  <c r="BZ27" i="9" s="1"/>
  <c r="AJ22" i="9"/>
  <c r="AJ21" i="9"/>
  <c r="AJ23" i="9"/>
  <c r="DP22" i="9"/>
  <c r="DP23" i="9"/>
  <c r="DP21" i="9"/>
  <c r="AG58" i="3"/>
  <c r="DS23" i="9"/>
  <c r="DS22" i="9"/>
  <c r="DS21" i="9"/>
  <c r="BR21" i="9"/>
  <c r="BR22" i="9"/>
  <c r="BR23" i="9"/>
  <c r="AD22" i="9"/>
  <c r="AD23" i="9"/>
  <c r="AD21" i="9"/>
  <c r="AF84" i="1"/>
  <c r="AX37" i="3" s="1"/>
  <c r="BT23" i="9"/>
  <c r="BT21" i="9"/>
  <c r="BT22" i="9"/>
  <c r="DU23" i="9"/>
  <c r="DU22" i="9"/>
  <c r="DU21" i="9"/>
  <c r="BO21" i="9"/>
  <c r="BO23" i="9"/>
  <c r="BO22" i="9"/>
  <c r="BC23" i="9"/>
  <c r="BC22" i="9"/>
  <c r="BC21" i="9"/>
  <c r="AY23" i="9"/>
  <c r="AY21" i="9"/>
  <c r="AY22" i="9"/>
  <c r="DK23" i="9"/>
  <c r="DK22" i="9"/>
  <c r="DK21" i="9"/>
  <c r="DK24" i="9" s="1"/>
  <c r="DK27" i="9" s="1"/>
  <c r="CW22" i="9"/>
  <c r="CW23" i="9"/>
  <c r="CW21" i="9"/>
  <c r="CW24" i="9" s="1"/>
  <c r="CW27" i="9" s="1"/>
  <c r="DG22" i="9"/>
  <c r="DG21" i="9"/>
  <c r="DG23" i="9"/>
  <c r="AS19" i="6"/>
  <c r="AB21" i="9"/>
  <c r="AB23" i="9"/>
  <c r="AB22" i="9"/>
  <c r="AQ23" i="9"/>
  <c r="AQ22" i="9"/>
  <c r="AQ21" i="9"/>
  <c r="E23" i="9"/>
  <c r="E22" i="9"/>
  <c r="E21" i="9"/>
  <c r="BE21" i="9"/>
  <c r="BE23" i="9"/>
  <c r="BE22" i="9"/>
  <c r="DF22" i="9"/>
  <c r="DF21" i="9"/>
  <c r="DF23" i="9"/>
  <c r="AH23" i="9"/>
  <c r="AH22" i="9"/>
  <c r="AH21" i="9"/>
  <c r="F22" i="9"/>
  <c r="F21" i="9"/>
  <c r="F23" i="9"/>
  <c r="J22" i="9"/>
  <c r="J21" i="9"/>
  <c r="J23" i="9"/>
  <c r="EC23" i="9"/>
  <c r="EC22" i="9"/>
  <c r="EC21" i="9"/>
  <c r="EC24" i="9" s="1"/>
  <c r="EC27" i="9" s="1"/>
  <c r="CH22" i="9"/>
  <c r="CH21" i="9"/>
  <c r="CH23" i="9"/>
  <c r="V23" i="9"/>
  <c r="V21" i="9"/>
  <c r="V22" i="9"/>
  <c r="AI23" i="9"/>
  <c r="AI22" i="9"/>
  <c r="AI21" i="9"/>
  <c r="BW23" i="9"/>
  <c r="BW22" i="9"/>
  <c r="BW21" i="9"/>
  <c r="BG21" i="9"/>
  <c r="BG22" i="9"/>
  <c r="BG23" i="9"/>
  <c r="AW22" i="9"/>
  <c r="AW23" i="9"/>
  <c r="AW21" i="9"/>
  <c r="DA23" i="9"/>
  <c r="DA22" i="9"/>
  <c r="DA21" i="9"/>
  <c r="AK21" i="9"/>
  <c r="AK23" i="9"/>
  <c r="AK22" i="9"/>
  <c r="AS23" i="9"/>
  <c r="AS22" i="9"/>
  <c r="AS21" i="9"/>
  <c r="AF21" i="9"/>
  <c r="AF23" i="9"/>
  <c r="AF22" i="9"/>
  <c r="DV22" i="9"/>
  <c r="DV21" i="9"/>
  <c r="DV23" i="9"/>
  <c r="DL22" i="9"/>
  <c r="DL21" i="9"/>
  <c r="DL23" i="9"/>
  <c r="CX23" i="9"/>
  <c r="CX22" i="9"/>
  <c r="CX21" i="9"/>
  <c r="AV23" i="9"/>
  <c r="AV21" i="9"/>
  <c r="AV22" i="9"/>
  <c r="CP23" i="9"/>
  <c r="CP22" i="9"/>
  <c r="CP21" i="9"/>
  <c r="AE23" i="9"/>
  <c r="AE21" i="9"/>
  <c r="AE22" i="9"/>
  <c r="BJ22" i="9"/>
  <c r="BJ23" i="9"/>
  <c r="BJ21" i="9"/>
  <c r="T22" i="9"/>
  <c r="T21" i="9"/>
  <c r="T23" i="9"/>
  <c r="Z22" i="9"/>
  <c r="Z21" i="9"/>
  <c r="Z23" i="9"/>
  <c r="AZ19" i="6"/>
  <c r="DH21" i="9"/>
  <c r="DH22" i="9"/>
  <c r="DH23" i="9"/>
  <c r="ED23" i="9"/>
  <c r="ED22" i="9"/>
  <c r="ED21" i="9"/>
  <c r="CT22" i="9"/>
  <c r="CT23" i="9"/>
  <c r="CT21" i="9"/>
  <c r="CU21" i="9"/>
  <c r="CU22" i="9"/>
  <c r="CU23" i="9"/>
  <c r="AY19" i="6"/>
  <c r="CV21" i="9"/>
  <c r="CV23" i="9"/>
  <c r="CV22" i="9"/>
  <c r="N23" i="9"/>
  <c r="N22" i="9"/>
  <c r="N21" i="9"/>
  <c r="AU21" i="9"/>
  <c r="AU23" i="9"/>
  <c r="AU22" i="9"/>
  <c r="BK23" i="9"/>
  <c r="BK22" i="9"/>
  <c r="BK21" i="9"/>
  <c r="AX23" i="9"/>
  <c r="AX21" i="9"/>
  <c r="AX22" i="9"/>
  <c r="BM23" i="9"/>
  <c r="BM22" i="9"/>
  <c r="BM21" i="9"/>
  <c r="BM24" i="9" s="1"/>
  <c r="BM27" i="9" s="1"/>
  <c r="K22" i="9"/>
  <c r="K21" i="9"/>
  <c r="K23" i="9"/>
  <c r="G21" i="9"/>
  <c r="G22" i="9"/>
  <c r="G23" i="9"/>
  <c r="DR23" i="9"/>
  <c r="DR21" i="9"/>
  <c r="DR22" i="9"/>
  <c r="AT22" i="9"/>
  <c r="AT21" i="9"/>
  <c r="AT23" i="9"/>
  <c r="AC21" i="9"/>
  <c r="AC22" i="9"/>
  <c r="AC23" i="9"/>
  <c r="X23" i="9"/>
  <c r="X22" i="9"/>
  <c r="X21" i="9"/>
  <c r="CM22" i="9"/>
  <c r="CM21" i="9"/>
  <c r="CM23" i="9"/>
  <c r="BP22" i="9"/>
  <c r="BP21" i="9"/>
  <c r="BP23" i="9"/>
  <c r="R23" i="9"/>
  <c r="R21" i="9"/>
  <c r="R22" i="9"/>
  <c r="AR23" i="9"/>
  <c r="AR22" i="9"/>
  <c r="AR21" i="9"/>
  <c r="AR24" i="9" s="1"/>
  <c r="AR27" i="9" s="1"/>
  <c r="CY23" i="9"/>
  <c r="CY22" i="9"/>
  <c r="CY21" i="9"/>
  <c r="AW19" i="6"/>
  <c r="BX22" i="9"/>
  <c r="BX21" i="9"/>
  <c r="BX23" i="9"/>
  <c r="BD22" i="9"/>
  <c r="BD21" i="9"/>
  <c r="BD23" i="9"/>
  <c r="DN23" i="9"/>
  <c r="DN22" i="9"/>
  <c r="DN21" i="9"/>
  <c r="BY21" i="9"/>
  <c r="BY23" i="9"/>
  <c r="BY22" i="9"/>
  <c r="CD22" i="9"/>
  <c r="CD23" i="9"/>
  <c r="CD21" i="9"/>
  <c r="AU19" i="6"/>
  <c r="AZ22" i="9"/>
  <c r="AZ21" i="9"/>
  <c r="AZ23" i="9"/>
  <c r="CQ23" i="9"/>
  <c r="CQ22" i="9"/>
  <c r="CQ21" i="9"/>
  <c r="AV19" i="6"/>
  <c r="BL23" i="9"/>
  <c r="BL22" i="9"/>
  <c r="BL21" i="9"/>
  <c r="BL24" i="9" s="1"/>
  <c r="DW21" i="9"/>
  <c r="DW22" i="9"/>
  <c r="DW23" i="9"/>
  <c r="EE23" i="9"/>
  <c r="EE22" i="9"/>
  <c r="EE21" i="9"/>
  <c r="EE24" i="9" s="1"/>
  <c r="EE27" i="9" s="1"/>
  <c r="W23" i="9"/>
  <c r="W22" i="9"/>
  <c r="W21" i="9"/>
  <c r="AR19" i="6"/>
  <c r="P22" i="9"/>
  <c r="P21" i="9"/>
  <c r="P23" i="9"/>
  <c r="AG23" i="9"/>
  <c r="AG22" i="9"/>
  <c r="AG21" i="9"/>
  <c r="AG24" i="9" s="1"/>
  <c r="AG27" i="9" s="1"/>
  <c r="CA23" i="9"/>
  <c r="CA21" i="9"/>
  <c r="CA22" i="9"/>
  <c r="BB23" i="9"/>
  <c r="BB22" i="9"/>
  <c r="BB21" i="9"/>
  <c r="CN23" i="9"/>
  <c r="CN21" i="9"/>
  <c r="CN22" i="9"/>
  <c r="Q21" i="9"/>
  <c r="Q23" i="9"/>
  <c r="Q22" i="9"/>
  <c r="DJ23" i="9"/>
  <c r="DJ22" i="9"/>
  <c r="DJ21" i="9"/>
  <c r="AQ19" i="6"/>
  <c r="D23" i="9"/>
  <c r="D22" i="9"/>
  <c r="D21" i="9"/>
  <c r="CF23" i="9"/>
  <c r="CF22" i="9"/>
  <c r="CF21" i="9"/>
  <c r="CZ23" i="9"/>
  <c r="CZ22" i="9"/>
  <c r="CZ21" i="9"/>
  <c r="U23" i="9"/>
  <c r="U22" i="9"/>
  <c r="U21" i="9"/>
  <c r="BQ22" i="9"/>
  <c r="BQ23" i="9"/>
  <c r="BQ21" i="9"/>
  <c r="BQ24" i="9" s="1"/>
  <c r="BQ27" i="9" s="1"/>
  <c r="CE23" i="9"/>
  <c r="CE21" i="9"/>
  <c r="CE22" i="9"/>
  <c r="CE24" i="9" s="1"/>
  <c r="CE27" i="9" s="1"/>
  <c r="DQ23" i="9"/>
  <c r="DQ21" i="9"/>
  <c r="DQ22" i="9"/>
  <c r="BU23" i="9"/>
  <c r="BU21" i="9"/>
  <c r="BU22" i="9"/>
  <c r="AA21" i="9"/>
  <c r="AA22" i="9"/>
  <c r="AA23" i="9"/>
  <c r="AL23" i="9"/>
  <c r="AL21" i="9"/>
  <c r="AL22" i="9"/>
  <c r="CS21" i="9"/>
  <c r="CS22" i="9"/>
  <c r="CS23" i="9"/>
  <c r="BF21" i="9"/>
  <c r="BF23" i="9"/>
  <c r="BF22" i="9"/>
  <c r="BI22" i="9"/>
  <c r="BI21" i="9"/>
  <c r="BI23" i="9"/>
  <c r="AO21" i="9"/>
  <c r="AO22" i="9"/>
  <c r="AO23" i="9"/>
  <c r="AM22" i="9"/>
  <c r="AM23" i="9"/>
  <c r="AM21" i="9"/>
  <c r="DZ21" i="9"/>
  <c r="DZ23" i="9"/>
  <c r="DZ22" i="9"/>
  <c r="DX21" i="9"/>
  <c r="DX22" i="9"/>
  <c r="DX23" i="9"/>
  <c r="DO23" i="9"/>
  <c r="DO21" i="9"/>
  <c r="DO22" i="9"/>
  <c r="CG23" i="9"/>
  <c r="CG22" i="9"/>
  <c r="CG21" i="9"/>
  <c r="BS21" i="9"/>
  <c r="BS22" i="9"/>
  <c r="BS23" i="9"/>
  <c r="CI21" i="9"/>
  <c r="CI22" i="9"/>
  <c r="CI23" i="9"/>
  <c r="AT19" i="6"/>
  <c r="AN22" i="9"/>
  <c r="AN21" i="9"/>
  <c r="AN23" i="9"/>
  <c r="I23" i="9"/>
  <c r="I21" i="9"/>
  <c r="I22" i="9"/>
  <c r="DC21" i="9"/>
  <c r="DC22" i="9"/>
  <c r="DC23" i="9"/>
  <c r="S21" i="9"/>
  <c r="S22" i="9"/>
  <c r="S23" i="9"/>
  <c r="BV23" i="9"/>
  <c r="BV22" i="9"/>
  <c r="BV21" i="9"/>
  <c r="CL23" i="9"/>
  <c r="CL24" i="9" s="1"/>
  <c r="CL27" i="9" s="1"/>
  <c r="CL21" i="9"/>
  <c r="CL22" i="9"/>
  <c r="DD23" i="9"/>
  <c r="DD21" i="9"/>
  <c r="DD22" i="9"/>
  <c r="BH23" i="9"/>
  <c r="BH21" i="9"/>
  <c r="BH22" i="9"/>
  <c r="DT23" i="9"/>
  <c r="DT22" i="9"/>
  <c r="DT21" i="9"/>
  <c r="L21" i="9"/>
  <c r="L23" i="9"/>
  <c r="L22" i="9"/>
  <c r="M23" i="9"/>
  <c r="M21" i="9"/>
  <c r="M22" i="9"/>
  <c r="BA23" i="9"/>
  <c r="BA22" i="9"/>
  <c r="BA21" i="9"/>
  <c r="DY21" i="9"/>
  <c r="DY22" i="9"/>
  <c r="DY23" i="9"/>
  <c r="BN22" i="9"/>
  <c r="BN21" i="9"/>
  <c r="BN23" i="9"/>
  <c r="CO23" i="9"/>
  <c r="CO21" i="9"/>
  <c r="CO22" i="9"/>
  <c r="H23" i="9"/>
  <c r="H22" i="9"/>
  <c r="H21" i="9"/>
  <c r="CK23" i="9"/>
  <c r="CK21" i="9"/>
  <c r="CK22" i="9"/>
  <c r="DM21" i="9"/>
  <c r="DM23" i="9"/>
  <c r="DM22" i="9"/>
  <c r="AF85" i="1"/>
  <c r="AF87" i="1"/>
  <c r="AX40" i="3" s="1"/>
  <c r="W28" i="1"/>
  <c r="W45" i="1" s="1"/>
  <c r="X28" i="1"/>
  <c r="X36" i="1" s="1"/>
  <c r="AE24" i="1"/>
  <c r="AE28" i="1" s="1"/>
  <c r="AE45" i="1" s="1"/>
  <c r="P24" i="1"/>
  <c r="P28" i="1" s="1"/>
  <c r="P36" i="1" s="1"/>
  <c r="O24" i="1"/>
  <c r="I10" i="6"/>
  <c r="CK24" i="9" l="1"/>
  <c r="CK27" i="9" s="1"/>
  <c r="ED24" i="9"/>
  <c r="ED27" i="9" s="1"/>
  <c r="DU24" i="9"/>
  <c r="DU27" i="9" s="1"/>
  <c r="DT24" i="9"/>
  <c r="DT27" i="9" s="1"/>
  <c r="DT44" i="9" s="1"/>
  <c r="H24" i="9"/>
  <c r="H27" i="9" s="1"/>
  <c r="BS24" i="9"/>
  <c r="BS27" i="9" s="1"/>
  <c r="BS44" i="9" s="1"/>
  <c r="DH24" i="9"/>
  <c r="CG24" i="9"/>
  <c r="CG27" i="9" s="1"/>
  <c r="CG44" i="9" s="1"/>
  <c r="W24" i="9"/>
  <c r="W27" i="9" s="1"/>
  <c r="W44" i="9" s="1"/>
  <c r="CD24" i="9"/>
  <c r="CD27" i="9" s="1"/>
  <c r="AF24" i="9"/>
  <c r="AF27" i="9" s="1"/>
  <c r="CT24" i="9"/>
  <c r="CT27" i="9" s="1"/>
  <c r="O24" i="9"/>
  <c r="O27" i="9" s="1"/>
  <c r="CR44" i="9"/>
  <c r="AP44" i="9"/>
  <c r="BK24" i="9"/>
  <c r="BK27" i="9" s="1"/>
  <c r="CR24" i="9"/>
  <c r="CR27" i="9" s="1"/>
  <c r="M24" i="9"/>
  <c r="M27" i="9" s="1"/>
  <c r="K22" i="7"/>
  <c r="K25" i="7" s="1"/>
  <c r="CU24" i="9"/>
  <c r="CU27" i="9" s="1"/>
  <c r="AN24" i="9"/>
  <c r="AN27" i="9" s="1"/>
  <c r="CA24" i="9"/>
  <c r="CA27" i="9" s="1"/>
  <c r="E22" i="7"/>
  <c r="E25" i="7" s="1"/>
  <c r="DL24" i="9"/>
  <c r="DL27" i="9" s="1"/>
  <c r="DL44" i="9" s="1"/>
  <c r="DX35" i="9"/>
  <c r="DX42" i="9" s="1"/>
  <c r="AV35" i="9"/>
  <c r="AV42" i="9" s="1"/>
  <c r="X35" i="9"/>
  <c r="X42" i="9" s="1"/>
  <c r="AR35" i="9"/>
  <c r="AR42" i="9" s="1"/>
  <c r="AR44" i="9" s="1"/>
  <c r="CS35" i="9"/>
  <c r="CS42" i="9" s="1"/>
  <c r="AH35" i="9"/>
  <c r="AH42" i="9" s="1"/>
  <c r="BV35" i="9"/>
  <c r="BV42" i="9" s="1"/>
  <c r="V24" i="9"/>
  <c r="V27" i="9" s="1"/>
  <c r="V44" i="9" s="1"/>
  <c r="AW35" i="9"/>
  <c r="AW42" i="9" s="1"/>
  <c r="K35" i="9"/>
  <c r="K42" i="9" s="1"/>
  <c r="BZ35" i="9"/>
  <c r="BZ42" i="9" s="1"/>
  <c r="BZ44" i="9" s="1"/>
  <c r="AK35" i="9"/>
  <c r="AK42" i="9" s="1"/>
  <c r="CN24" i="9"/>
  <c r="CN27" i="9" s="1"/>
  <c r="CN44" i="9" s="1"/>
  <c r="M35" i="9"/>
  <c r="M42" i="9" s="1"/>
  <c r="M44" i="9" s="1"/>
  <c r="AB35" i="9"/>
  <c r="AB42" i="9" s="1"/>
  <c r="CC35" i="9"/>
  <c r="CC42" i="9" s="1"/>
  <c r="CC44" i="9" s="1"/>
  <c r="CV24" i="9"/>
  <c r="BG24" i="9"/>
  <c r="BG27" i="9" s="1"/>
  <c r="BE24" i="9"/>
  <c r="BE27" i="9" s="1"/>
  <c r="AJ24" i="9"/>
  <c r="AJ27" i="9" s="1"/>
  <c r="AJ44" i="9" s="1"/>
  <c r="CT35" i="9"/>
  <c r="CT42" i="9" s="1"/>
  <c r="CT44" i="9" s="1"/>
  <c r="EE35" i="9"/>
  <c r="EE42" i="9" s="1"/>
  <c r="EE44" i="9" s="1"/>
  <c r="ED55" i="9" s="1"/>
  <c r="ED56" i="9" s="1"/>
  <c r="DJ35" i="9"/>
  <c r="DJ42" i="9" s="1"/>
  <c r="O35" i="9"/>
  <c r="O42" i="9" s="1"/>
  <c r="DS35" i="9"/>
  <c r="DS42" i="9" s="1"/>
  <c r="DB24" i="9"/>
  <c r="DB27" i="9" s="1"/>
  <c r="DB44" i="9" s="1"/>
  <c r="DQ24" i="9"/>
  <c r="DQ27" i="9" s="1"/>
  <c r="AV24" i="9"/>
  <c r="AV27" i="9" s="1"/>
  <c r="BB35" i="9"/>
  <c r="BB42" i="9" s="1"/>
  <c r="AZ35" i="9"/>
  <c r="AZ42" i="9" s="1"/>
  <c r="DV35" i="9"/>
  <c r="DV42" i="9" s="1"/>
  <c r="DV44" i="9" s="1"/>
  <c r="BY35" i="9"/>
  <c r="BY42" i="9" s="1"/>
  <c r="DE35" i="9"/>
  <c r="DE42" i="9" s="1"/>
  <c r="DE44" i="9" s="1"/>
  <c r="CX35" i="9"/>
  <c r="CX42" i="9" s="1"/>
  <c r="P35" i="9"/>
  <c r="P42" i="9" s="1"/>
  <c r="D35" i="9"/>
  <c r="D42" i="9" s="1"/>
  <c r="CF35" i="9"/>
  <c r="CF42" i="9" s="1"/>
  <c r="I35" i="9"/>
  <c r="I42" i="9" s="1"/>
  <c r="AN35" i="9"/>
  <c r="AN42" i="9" s="1"/>
  <c r="CJ35" i="9"/>
  <c r="CJ42" i="9" s="1"/>
  <c r="AO35" i="9"/>
  <c r="AO42" i="9" s="1"/>
  <c r="BN24" i="9"/>
  <c r="BN27" i="9" s="1"/>
  <c r="DR24" i="9"/>
  <c r="DR27" i="9" s="1"/>
  <c r="O22" i="7"/>
  <c r="O25" i="7" s="1"/>
  <c r="DD24" i="9"/>
  <c r="DD27" i="9" s="1"/>
  <c r="AA24" i="9"/>
  <c r="AA27" i="9" s="1"/>
  <c r="AA44" i="9" s="1"/>
  <c r="DY24" i="9"/>
  <c r="DY27" i="9" s="1"/>
  <c r="S24" i="9"/>
  <c r="S27" i="9" s="1"/>
  <c r="BF24" i="9"/>
  <c r="BF27" i="9" s="1"/>
  <c r="CD35" i="9"/>
  <c r="CD42" i="9" s="1"/>
  <c r="CU35" i="9"/>
  <c r="CU42" i="9" s="1"/>
  <c r="DM35" i="9"/>
  <c r="DM42" i="9" s="1"/>
  <c r="BJ35" i="9"/>
  <c r="BJ42" i="9" s="1"/>
  <c r="BE35" i="9"/>
  <c r="BE42" i="9" s="1"/>
  <c r="BK35" i="9"/>
  <c r="BK42" i="9" s="1"/>
  <c r="BK44" i="9" s="1"/>
  <c r="CE35" i="9"/>
  <c r="CE42" i="9" s="1"/>
  <c r="CE44" i="9" s="1"/>
  <c r="DA35" i="9"/>
  <c r="DA42" i="9" s="1"/>
  <c r="CZ35" i="9"/>
  <c r="CZ42" i="9" s="1"/>
  <c r="AF35" i="9"/>
  <c r="AF42" i="9" s="1"/>
  <c r="DD35" i="9"/>
  <c r="DD42" i="9" s="1"/>
  <c r="CQ35" i="9"/>
  <c r="CQ42" i="9" s="1"/>
  <c r="U35" i="9"/>
  <c r="U42" i="9" s="1"/>
  <c r="R35" i="9"/>
  <c r="R42" i="9" s="1"/>
  <c r="EA35" i="9"/>
  <c r="EA42" i="9" s="1"/>
  <c r="EA44" i="9" s="1"/>
  <c r="H35" i="9"/>
  <c r="H42" i="9" s="1"/>
  <c r="H44" i="9" s="1"/>
  <c r="AU35" i="9"/>
  <c r="AU42" i="9" s="1"/>
  <c r="BY24" i="9"/>
  <c r="BY27" i="9" s="1"/>
  <c r="AB24" i="9"/>
  <c r="AB27" i="9" s="1"/>
  <c r="EB35" i="9"/>
  <c r="EB42" i="9" s="1"/>
  <c r="EB44" i="9" s="1"/>
  <c r="AD35" i="9"/>
  <c r="AD42" i="9" s="1"/>
  <c r="CP35" i="9"/>
  <c r="CP42" i="9" s="1"/>
  <c r="AX35" i="9"/>
  <c r="AX42" i="9" s="1"/>
  <c r="DZ35" i="9"/>
  <c r="DZ42" i="9" s="1"/>
  <c r="N35" i="9"/>
  <c r="N42" i="9" s="1"/>
  <c r="CB35" i="9"/>
  <c r="CB42" i="9" s="1"/>
  <c r="CB44" i="9" s="1"/>
  <c r="DO35" i="9"/>
  <c r="DO42" i="9" s="1"/>
  <c r="BG35" i="9"/>
  <c r="BG42" i="9" s="1"/>
  <c r="BH35" i="9"/>
  <c r="BH42" i="9" s="1"/>
  <c r="CI24" i="9"/>
  <c r="CI27" i="9" s="1"/>
  <c r="CI44" i="9" s="1"/>
  <c r="CS24" i="9"/>
  <c r="CS27" i="9" s="1"/>
  <c r="BP24" i="9"/>
  <c r="BP27" i="9" s="1"/>
  <c r="AC24" i="9"/>
  <c r="AC27" i="9" s="1"/>
  <c r="DV24" i="9"/>
  <c r="DV27" i="9" s="1"/>
  <c r="AE35" i="9"/>
  <c r="AE42" i="9" s="1"/>
  <c r="Z35" i="9"/>
  <c r="Z42" i="9" s="1"/>
  <c r="DR35" i="9"/>
  <c r="DR42" i="9" s="1"/>
  <c r="CK35" i="9"/>
  <c r="CK42" i="9" s="1"/>
  <c r="CK44" i="9" s="1"/>
  <c r="BP35" i="9"/>
  <c r="BP42" i="9" s="1"/>
  <c r="DQ35" i="9"/>
  <c r="DQ42" i="9" s="1"/>
  <c r="J35" i="9"/>
  <c r="J42" i="9" s="1"/>
  <c r="CL35" i="9"/>
  <c r="CL42" i="9" s="1"/>
  <c r="CL44" i="9" s="1"/>
  <c r="CJ24" i="9"/>
  <c r="AD24" i="6"/>
  <c r="I24" i="9"/>
  <c r="I27" i="9" s="1"/>
  <c r="AL24" i="9"/>
  <c r="AL27" i="9" s="1"/>
  <c r="AL44" i="9" s="1"/>
  <c r="CZ24" i="9"/>
  <c r="CZ27" i="9" s="1"/>
  <c r="DJ24" i="9"/>
  <c r="DJ27" i="9" s="1"/>
  <c r="DA24" i="9"/>
  <c r="DA27" i="9" s="1"/>
  <c r="AH24" i="9"/>
  <c r="AH27" i="9" s="1"/>
  <c r="DK35" i="9"/>
  <c r="DK42" i="9" s="1"/>
  <c r="DK44" i="9" s="1"/>
  <c r="DG35" i="9"/>
  <c r="DG42" i="9" s="1"/>
  <c r="G35" i="9"/>
  <c r="G42" i="9" s="1"/>
  <c r="BF35" i="9"/>
  <c r="BF42" i="9" s="1"/>
  <c r="ED35" i="9"/>
  <c r="ED42" i="9" s="1"/>
  <c r="ED44" i="9" s="1"/>
  <c r="AY35" i="9"/>
  <c r="AY42" i="9" s="1"/>
  <c r="DU35" i="9"/>
  <c r="DU42" i="9" s="1"/>
  <c r="DU44" i="9" s="1"/>
  <c r="AT35" i="9"/>
  <c r="AT42" i="9" s="1"/>
  <c r="AI35" i="9"/>
  <c r="AI42" i="9" s="1"/>
  <c r="AQ35" i="9"/>
  <c r="AQ42" i="9" s="1"/>
  <c r="AC35" i="9"/>
  <c r="AC42" i="9" s="1"/>
  <c r="BT35" i="9"/>
  <c r="BT42" i="9" s="1"/>
  <c r="N22" i="7"/>
  <c r="N25" i="7" s="1"/>
  <c r="AD24" i="9"/>
  <c r="AD27" i="9" s="1"/>
  <c r="AK24" i="9"/>
  <c r="AK27" i="9" s="1"/>
  <c r="AK44" i="9" s="1"/>
  <c r="BR24" i="9"/>
  <c r="BR27" i="9" s="1"/>
  <c r="BR44" i="9" s="1"/>
  <c r="AU24" i="9"/>
  <c r="AU27" i="9" s="1"/>
  <c r="AU44" i="9" s="1"/>
  <c r="DM24" i="9"/>
  <c r="DM27" i="9" s="1"/>
  <c r="AM24" i="9"/>
  <c r="AM27" i="9" s="1"/>
  <c r="AM44" i="9" s="1"/>
  <c r="AS24" i="9"/>
  <c r="AS27" i="9" s="1"/>
  <c r="AS44" i="9" s="1"/>
  <c r="AW24" i="9"/>
  <c r="AW27" i="9" s="1"/>
  <c r="AW44" i="9" s="1"/>
  <c r="BJ24" i="9"/>
  <c r="BJ27" i="9" s="1"/>
  <c r="BX24" i="9"/>
  <c r="BX27" i="9" s="1"/>
  <c r="CY24" i="9"/>
  <c r="CY27" i="9" s="1"/>
  <c r="CY44" i="9" s="1"/>
  <c r="CP24" i="9"/>
  <c r="CP27" i="9" s="1"/>
  <c r="AQ21" i="6"/>
  <c r="E24" i="9"/>
  <c r="E27" i="9" s="1"/>
  <c r="E44" i="9" s="1"/>
  <c r="DG24" i="9"/>
  <c r="DG27" i="9" s="1"/>
  <c r="L24" i="9"/>
  <c r="L27" i="9" s="1"/>
  <c r="L44" i="9" s="1"/>
  <c r="AZ24" i="9"/>
  <c r="AZ27" i="9" s="1"/>
  <c r="AE24" i="6"/>
  <c r="G22" i="7"/>
  <c r="G25" i="7" s="1"/>
  <c r="F22" i="7"/>
  <c r="F25" i="7" s="1"/>
  <c r="H22" i="7"/>
  <c r="H25" i="7" s="1"/>
  <c r="L22" i="7"/>
  <c r="L25" i="7" s="1"/>
  <c r="AH24" i="6"/>
  <c r="DX24" i="9"/>
  <c r="DX27" i="9" s="1"/>
  <c r="DX44" i="9" s="1"/>
  <c r="AO24" i="9"/>
  <c r="AO27" i="9" s="1"/>
  <c r="U24" i="9"/>
  <c r="U27" i="9" s="1"/>
  <c r="U44" i="9" s="1"/>
  <c r="G24" i="9"/>
  <c r="G27" i="9" s="1"/>
  <c r="G44" i="9" s="1"/>
  <c r="AX24" i="9"/>
  <c r="AX27" i="9" s="1"/>
  <c r="N24" i="9"/>
  <c r="N27" i="9" s="1"/>
  <c r="J24" i="9"/>
  <c r="J27" i="9" s="1"/>
  <c r="DF24" i="9"/>
  <c r="DF27" i="9" s="1"/>
  <c r="DF44" i="9" s="1"/>
  <c r="AQ24" i="9"/>
  <c r="AQ27" i="9" s="1"/>
  <c r="BC24" i="9"/>
  <c r="BC27" i="9" s="1"/>
  <c r="BT24" i="9"/>
  <c r="BT27" i="9" s="1"/>
  <c r="BT44" i="9" s="1"/>
  <c r="AJ24" i="6"/>
  <c r="AH27" i="6"/>
  <c r="AJ27" i="6"/>
  <c r="CX24" i="9"/>
  <c r="CX27" i="9" s="1"/>
  <c r="F24" i="9"/>
  <c r="F27" i="9" s="1"/>
  <c r="F44" i="9" s="1"/>
  <c r="CQ24" i="9"/>
  <c r="CQ27" i="9" s="1"/>
  <c r="AI27" i="6"/>
  <c r="AK27" i="6"/>
  <c r="D20" i="7"/>
  <c r="D19" i="7"/>
  <c r="D21" i="7"/>
  <c r="BA24" i="9"/>
  <c r="BA27" i="9" s="1"/>
  <c r="BA44" i="9" s="1"/>
  <c r="AE24" i="9"/>
  <c r="AE27" i="9" s="1"/>
  <c r="K24" i="9"/>
  <c r="K27" i="9" s="1"/>
  <c r="AE27" i="6"/>
  <c r="AN27" i="8"/>
  <c r="AG24" i="6"/>
  <c r="AK24" i="6"/>
  <c r="X43" i="1"/>
  <c r="X45" i="1" s="1"/>
  <c r="T74" i="1" s="1"/>
  <c r="DX35" i="8"/>
  <c r="DX42" i="8" s="1"/>
  <c r="DX44" i="8" s="1"/>
  <c r="DN35" i="8"/>
  <c r="DN42" i="8" s="1"/>
  <c r="DN44" i="8" s="1"/>
  <c r="DD35" i="8"/>
  <c r="DD42" i="8" s="1"/>
  <c r="DD44" i="8" s="1"/>
  <c r="CT35" i="8"/>
  <c r="CT42" i="8" s="1"/>
  <c r="CT44" i="8" s="1"/>
  <c r="CJ35" i="8"/>
  <c r="EA35" i="8"/>
  <c r="EA42" i="8" s="1"/>
  <c r="EA44" i="8" s="1"/>
  <c r="DP35" i="8"/>
  <c r="DP42" i="8" s="1"/>
  <c r="DP44" i="8" s="1"/>
  <c r="DE35" i="8"/>
  <c r="DE42" i="8" s="1"/>
  <c r="DE44" i="8" s="1"/>
  <c r="CS35" i="8"/>
  <c r="CS42" i="8" s="1"/>
  <c r="CS44" i="8" s="1"/>
  <c r="CH35" i="8"/>
  <c r="CH42" i="8" s="1"/>
  <c r="CH44" i="8" s="1"/>
  <c r="BX35" i="8"/>
  <c r="BN35" i="8"/>
  <c r="BN42" i="8" s="1"/>
  <c r="BN44" i="8" s="1"/>
  <c r="BD35" i="8"/>
  <c r="BD42" i="8" s="1"/>
  <c r="BD44" i="8" s="1"/>
  <c r="AT35" i="8"/>
  <c r="AT42" i="8" s="1"/>
  <c r="AT44" i="8" s="1"/>
  <c r="AJ35" i="8"/>
  <c r="AJ42" i="8" s="1"/>
  <c r="AJ44" i="8" s="1"/>
  <c r="Z35" i="8"/>
  <c r="Z42" i="8" s="1"/>
  <c r="Z44" i="8" s="1"/>
  <c r="P35" i="8"/>
  <c r="F35" i="8"/>
  <c r="F42" i="8" s="1"/>
  <c r="F44" i="8" s="1"/>
  <c r="DZ35" i="8"/>
  <c r="DZ42" i="8" s="1"/>
  <c r="DZ44" i="8" s="1"/>
  <c r="DO35" i="8"/>
  <c r="DO42" i="8" s="1"/>
  <c r="DO44" i="8" s="1"/>
  <c r="DC35" i="8"/>
  <c r="DC42" i="8" s="1"/>
  <c r="DC44" i="8" s="1"/>
  <c r="CR35" i="8"/>
  <c r="CR42" i="8" s="1"/>
  <c r="CR44" i="8" s="1"/>
  <c r="CG35" i="8"/>
  <c r="CG42" i="8" s="1"/>
  <c r="CG44" i="8" s="1"/>
  <c r="BW35" i="8"/>
  <c r="BW42" i="8" s="1"/>
  <c r="BW44" i="8" s="1"/>
  <c r="BM35" i="8"/>
  <c r="BM42" i="8" s="1"/>
  <c r="BM44" i="8" s="1"/>
  <c r="BC35" i="8"/>
  <c r="BC42" i="8" s="1"/>
  <c r="BC44" i="8" s="1"/>
  <c r="AS35" i="8"/>
  <c r="AS42" i="8" s="1"/>
  <c r="AS44" i="8" s="1"/>
  <c r="AI35" i="8"/>
  <c r="AI42" i="8" s="1"/>
  <c r="AI44" i="8" s="1"/>
  <c r="Y35" i="8"/>
  <c r="Y42" i="8" s="1"/>
  <c r="Y44" i="8" s="1"/>
  <c r="O35" i="8"/>
  <c r="O42" i="8" s="1"/>
  <c r="O44" i="8" s="1"/>
  <c r="E35" i="8"/>
  <c r="E42" i="8" s="1"/>
  <c r="E44" i="8" s="1"/>
  <c r="DY35" i="8"/>
  <c r="DY42" i="8" s="1"/>
  <c r="DY44" i="8" s="1"/>
  <c r="DM35" i="8"/>
  <c r="DM42" i="8" s="1"/>
  <c r="DM44" i="8" s="1"/>
  <c r="DB35" i="8"/>
  <c r="DB42" i="8" s="1"/>
  <c r="DB44" i="8" s="1"/>
  <c r="CQ35" i="8"/>
  <c r="CQ42" i="8" s="1"/>
  <c r="CF35" i="8"/>
  <c r="CF42" i="8" s="1"/>
  <c r="CF44" i="8" s="1"/>
  <c r="BV35" i="8"/>
  <c r="BV42" i="8" s="1"/>
  <c r="BV44" i="8" s="1"/>
  <c r="BL35" i="8"/>
  <c r="BB35" i="8"/>
  <c r="BB42" i="8" s="1"/>
  <c r="BB44" i="8" s="1"/>
  <c r="AR35" i="8"/>
  <c r="AR42" i="8" s="1"/>
  <c r="AR44" i="8" s="1"/>
  <c r="AH35" i="8"/>
  <c r="AH42" i="8" s="1"/>
  <c r="AH44" i="8" s="1"/>
  <c r="X35" i="8"/>
  <c r="X42" i="8" s="1"/>
  <c r="X44" i="8" s="1"/>
  <c r="N35" i="8"/>
  <c r="N42" i="8" s="1"/>
  <c r="N44" i="8" s="1"/>
  <c r="ED35" i="8"/>
  <c r="ED42" i="8" s="1"/>
  <c r="ED44" i="8" s="1"/>
  <c r="DS35" i="8"/>
  <c r="DS42" i="8" s="1"/>
  <c r="DS44" i="8" s="1"/>
  <c r="DH35" i="8"/>
  <c r="CW35" i="8"/>
  <c r="CW42" i="8" s="1"/>
  <c r="CW44" i="8" s="1"/>
  <c r="CL35" i="8"/>
  <c r="CL42" i="8" s="1"/>
  <c r="CL44" i="8" s="1"/>
  <c r="CA35" i="8"/>
  <c r="CA42" i="8" s="1"/>
  <c r="CA44" i="8" s="1"/>
  <c r="BQ35" i="8"/>
  <c r="BQ42" i="8" s="1"/>
  <c r="BQ44" i="8" s="1"/>
  <c r="BG35" i="8"/>
  <c r="BG42" i="8" s="1"/>
  <c r="BG44" i="8" s="1"/>
  <c r="AW35" i="8"/>
  <c r="AW42" i="8" s="1"/>
  <c r="AW44" i="8" s="1"/>
  <c r="AM35" i="8"/>
  <c r="AM42" i="8" s="1"/>
  <c r="AM44" i="8" s="1"/>
  <c r="AC35" i="8"/>
  <c r="AC42" i="8" s="1"/>
  <c r="AC44" i="8" s="1"/>
  <c r="S35" i="8"/>
  <c r="S42" i="8" s="1"/>
  <c r="S44" i="8" s="1"/>
  <c r="I35" i="8"/>
  <c r="I42" i="8" s="1"/>
  <c r="I44" i="8" s="1"/>
  <c r="DQ35" i="8"/>
  <c r="DQ42" i="8" s="1"/>
  <c r="DQ44" i="8" s="1"/>
  <c r="CX35" i="8"/>
  <c r="CX42" i="8" s="1"/>
  <c r="CD35" i="8"/>
  <c r="CD42" i="8" s="1"/>
  <c r="CD44" i="8" s="1"/>
  <c r="BO35" i="8"/>
  <c r="BO42" i="8" s="1"/>
  <c r="BO44" i="8" s="1"/>
  <c r="AX35" i="8"/>
  <c r="AX42" i="8" s="1"/>
  <c r="AX44" i="8" s="1"/>
  <c r="AF35" i="8"/>
  <c r="AF42" i="8" s="1"/>
  <c r="AF44" i="8" s="1"/>
  <c r="Q35" i="8"/>
  <c r="Q42" i="8" s="1"/>
  <c r="Q44" i="8" s="1"/>
  <c r="DL35" i="8"/>
  <c r="DL42" i="8" s="1"/>
  <c r="DL44" i="8" s="1"/>
  <c r="CV35" i="8"/>
  <c r="CC35" i="8"/>
  <c r="CC42" i="8" s="1"/>
  <c r="CC44" i="8" s="1"/>
  <c r="BK35" i="8"/>
  <c r="BK42" i="8" s="1"/>
  <c r="BK44" i="8" s="1"/>
  <c r="AV35" i="8"/>
  <c r="AV42" i="8" s="1"/>
  <c r="AV44" i="8" s="1"/>
  <c r="AE35" i="8"/>
  <c r="AE42" i="8" s="1"/>
  <c r="AE44" i="8" s="1"/>
  <c r="M35" i="8"/>
  <c r="M42" i="8" s="1"/>
  <c r="M44" i="8" s="1"/>
  <c r="EE35" i="8"/>
  <c r="EE42" i="8" s="1"/>
  <c r="EE44" i="8" s="1"/>
  <c r="DK35" i="8"/>
  <c r="DK42" i="8" s="1"/>
  <c r="DK44" i="8" s="1"/>
  <c r="CU35" i="8"/>
  <c r="CU42" i="8" s="1"/>
  <c r="CU44" i="8" s="1"/>
  <c r="CB35" i="8"/>
  <c r="CB42" i="8" s="1"/>
  <c r="CB44" i="8" s="1"/>
  <c r="BJ35" i="8"/>
  <c r="BJ42" i="8" s="1"/>
  <c r="BJ44" i="8" s="1"/>
  <c r="AU35" i="8"/>
  <c r="AU42" i="8" s="1"/>
  <c r="AU44" i="8" s="1"/>
  <c r="AD35" i="8"/>
  <c r="AD42" i="8" s="1"/>
  <c r="AD44" i="8" s="1"/>
  <c r="L35" i="8"/>
  <c r="L42" i="8" s="1"/>
  <c r="L44" i="8" s="1"/>
  <c r="DU35" i="8"/>
  <c r="DU42" i="8" s="1"/>
  <c r="DU44" i="8" s="1"/>
  <c r="DA35" i="8"/>
  <c r="DA42" i="8" s="1"/>
  <c r="DA44" i="8" s="1"/>
  <c r="CK35" i="8"/>
  <c r="CK42" i="8" s="1"/>
  <c r="CK44" i="8" s="1"/>
  <c r="BS35" i="8"/>
  <c r="BS42" i="8" s="1"/>
  <c r="BS44" i="8" s="1"/>
  <c r="BA35" i="8"/>
  <c r="BA42" i="8" s="1"/>
  <c r="BA44" i="8" s="1"/>
  <c r="AL35" i="8"/>
  <c r="AL42" i="8" s="1"/>
  <c r="AL44" i="8" s="1"/>
  <c r="U35" i="8"/>
  <c r="U42" i="8" s="1"/>
  <c r="U44" i="8" s="1"/>
  <c r="DF35" i="8"/>
  <c r="DF42" i="8" s="1"/>
  <c r="DF44" i="8" s="1"/>
  <c r="BY35" i="8"/>
  <c r="BY42" i="8" s="1"/>
  <c r="BY44" i="8" s="1"/>
  <c r="AY35" i="8"/>
  <c r="AY42" i="8" s="1"/>
  <c r="AY44" i="8" s="1"/>
  <c r="V35" i="8"/>
  <c r="V42" i="8" s="1"/>
  <c r="V44" i="8" s="1"/>
  <c r="EC35" i="8"/>
  <c r="EC42" i="8" s="1"/>
  <c r="EC44" i="8" s="1"/>
  <c r="CZ35" i="8"/>
  <c r="CZ42" i="8" s="1"/>
  <c r="CZ44" i="8" s="1"/>
  <c r="BU35" i="8"/>
  <c r="BU42" i="8" s="1"/>
  <c r="BU44" i="8" s="1"/>
  <c r="AQ35" i="8"/>
  <c r="AQ42" i="8" s="1"/>
  <c r="AQ44" i="8" s="1"/>
  <c r="T35" i="8"/>
  <c r="T42" i="8" s="1"/>
  <c r="T44" i="8" s="1"/>
  <c r="EB35" i="8"/>
  <c r="EB42" i="8" s="1"/>
  <c r="EB44" i="8" s="1"/>
  <c r="CY35" i="8"/>
  <c r="CY42" i="8" s="1"/>
  <c r="CY44" i="8" s="1"/>
  <c r="BT35" i="8"/>
  <c r="BT42" i="8" s="1"/>
  <c r="BT44" i="8" s="1"/>
  <c r="DJ35" i="8"/>
  <c r="DJ42" i="8" s="1"/>
  <c r="DJ44" i="8" s="1"/>
  <c r="CI35" i="8"/>
  <c r="CI42" i="8" s="1"/>
  <c r="CI44" i="8" s="1"/>
  <c r="BF35" i="8"/>
  <c r="BF42" i="8" s="1"/>
  <c r="BF44" i="8" s="1"/>
  <c r="AB35" i="8"/>
  <c r="D35" i="8"/>
  <c r="DI35" i="8"/>
  <c r="DI42" i="8" s="1"/>
  <c r="DI44" i="8" s="1"/>
  <c r="CE35" i="8"/>
  <c r="CE42" i="8" s="1"/>
  <c r="CE44" i="8" s="1"/>
  <c r="BE35" i="8"/>
  <c r="BE42" i="8" s="1"/>
  <c r="BE44" i="8" s="1"/>
  <c r="AA35" i="8"/>
  <c r="AA42" i="8" s="1"/>
  <c r="AA44" i="8" s="1"/>
  <c r="CM35" i="8"/>
  <c r="CM42" i="8" s="1"/>
  <c r="CM44" i="8" s="1"/>
  <c r="AK35" i="8"/>
  <c r="AK42" i="8" s="1"/>
  <c r="AK44" i="8" s="1"/>
  <c r="R35" i="8"/>
  <c r="R42" i="8" s="1"/>
  <c r="R44" i="8" s="1"/>
  <c r="DT35" i="8"/>
  <c r="DT42" i="8" s="1"/>
  <c r="DT44" i="8" s="1"/>
  <c r="BI35" i="8"/>
  <c r="BI42" i="8" s="1"/>
  <c r="BI44" i="8" s="1"/>
  <c r="K35" i="8"/>
  <c r="K42" i="8" s="1"/>
  <c r="K44" i="8" s="1"/>
  <c r="BZ35" i="8"/>
  <c r="BZ42" i="8" s="1"/>
  <c r="BZ44" i="8" s="1"/>
  <c r="AG35" i="8"/>
  <c r="AG42" i="8" s="1"/>
  <c r="AG44" i="8" s="1"/>
  <c r="BP35" i="8"/>
  <c r="BP42" i="8" s="1"/>
  <c r="BP44" i="8" s="1"/>
  <c r="DW35" i="8"/>
  <c r="DW42" i="8" s="1"/>
  <c r="DW44" i="8" s="1"/>
  <c r="BR35" i="8"/>
  <c r="BR42" i="8" s="1"/>
  <c r="BR44" i="8" s="1"/>
  <c r="W35" i="8"/>
  <c r="W42" i="8" s="1"/>
  <c r="W44" i="8" s="1"/>
  <c r="DV35" i="8"/>
  <c r="DV42" i="8" s="1"/>
  <c r="DV44" i="8" s="1"/>
  <c r="CP35" i="8"/>
  <c r="CP42" i="8" s="1"/>
  <c r="CP44" i="8" s="1"/>
  <c r="AP35" i="8"/>
  <c r="AP42" i="8" s="1"/>
  <c r="AP44" i="8" s="1"/>
  <c r="G35" i="8"/>
  <c r="G42" i="8" s="1"/>
  <c r="G44" i="8" s="1"/>
  <c r="CO35" i="8"/>
  <c r="CO42" i="8" s="1"/>
  <c r="CO44" i="8" s="1"/>
  <c r="AO35" i="8"/>
  <c r="AO42" i="8" s="1"/>
  <c r="AO44" i="8" s="1"/>
  <c r="BH35" i="8"/>
  <c r="BH42" i="8" s="1"/>
  <c r="BH44" i="8" s="1"/>
  <c r="AZ35" i="8"/>
  <c r="H35" i="8"/>
  <c r="H42" i="8" s="1"/>
  <c r="H44" i="8" s="1"/>
  <c r="AN35" i="8"/>
  <c r="CN35" i="8"/>
  <c r="CN42" i="8" s="1"/>
  <c r="CN44" i="8" s="1"/>
  <c r="J35" i="8"/>
  <c r="J42" i="8" s="1"/>
  <c r="J44" i="8" s="1"/>
  <c r="DR35" i="8"/>
  <c r="DR42" i="8" s="1"/>
  <c r="DR44" i="8" s="1"/>
  <c r="DG35" i="8"/>
  <c r="DG42" i="8" s="1"/>
  <c r="DG44" i="8" s="1"/>
  <c r="DC24" i="9"/>
  <c r="DC27" i="9" s="1"/>
  <c r="DC44" i="9" s="1"/>
  <c r="BB24" i="9"/>
  <c r="BB27" i="9" s="1"/>
  <c r="BB44" i="9" s="1"/>
  <c r="T24" i="9"/>
  <c r="T27" i="9" s="1"/>
  <c r="T44" i="9" s="1"/>
  <c r="BO24" i="9"/>
  <c r="BO27" i="9" s="1"/>
  <c r="BO44" i="9" s="1"/>
  <c r="DI24" i="9"/>
  <c r="DI27" i="9" s="1"/>
  <c r="DI44" i="9" s="1"/>
  <c r="BI24" i="9"/>
  <c r="BI27" i="9" s="1"/>
  <c r="BI44" i="9" s="1"/>
  <c r="Z24" i="9"/>
  <c r="Z27" i="9" s="1"/>
  <c r="CX44" i="8"/>
  <c r="P43" i="1"/>
  <c r="DW33" i="7"/>
  <c r="DM33" i="7"/>
  <c r="DC33" i="7"/>
  <c r="CS33" i="7"/>
  <c r="CI33" i="7"/>
  <c r="BY33" i="7"/>
  <c r="BO33" i="7"/>
  <c r="BE33" i="7"/>
  <c r="AU33" i="7"/>
  <c r="AK33" i="7"/>
  <c r="AA33" i="7"/>
  <c r="N33" i="7"/>
  <c r="N40" i="7" s="1"/>
  <c r="DA33" i="7"/>
  <c r="BM33" i="7"/>
  <c r="AI33" i="7"/>
  <c r="DV33" i="7"/>
  <c r="DL33" i="7"/>
  <c r="DB33" i="7"/>
  <c r="CR33" i="7"/>
  <c r="CH33" i="7"/>
  <c r="BX33" i="7"/>
  <c r="BN33" i="7"/>
  <c r="BD33" i="7"/>
  <c r="AT33" i="7"/>
  <c r="AJ33" i="7"/>
  <c r="Z33" i="7"/>
  <c r="M33" i="7"/>
  <c r="M40" i="7" s="1"/>
  <c r="M42" i="7" s="1"/>
  <c r="DU33" i="7"/>
  <c r="CQ33" i="7"/>
  <c r="BW33" i="7"/>
  <c r="AS33" i="7"/>
  <c r="L33" i="7"/>
  <c r="L40" i="7" s="1"/>
  <c r="L42" i="7" s="1"/>
  <c r="EE33" i="7"/>
  <c r="DK33" i="7"/>
  <c r="CG33" i="7"/>
  <c r="BC33" i="7"/>
  <c r="Y33" i="7"/>
  <c r="EC33" i="7"/>
  <c r="DP33" i="7"/>
  <c r="CZ33" i="7"/>
  <c r="CM33" i="7"/>
  <c r="BZ33" i="7"/>
  <c r="BJ33" i="7"/>
  <c r="AW33" i="7"/>
  <c r="AG33" i="7"/>
  <c r="Q33" i="7"/>
  <c r="DY33" i="7"/>
  <c r="DI33" i="7"/>
  <c r="CV33" i="7"/>
  <c r="CF33" i="7"/>
  <c r="BS33" i="7"/>
  <c r="BF33" i="7"/>
  <c r="AP33" i="7"/>
  <c r="AC33" i="7"/>
  <c r="J33" i="7"/>
  <c r="J40" i="7" s="1"/>
  <c r="DX33" i="7"/>
  <c r="DF33" i="7"/>
  <c r="CN33" i="7"/>
  <c r="BU33" i="7"/>
  <c r="BB33" i="7"/>
  <c r="AM33" i="7"/>
  <c r="R33" i="7"/>
  <c r="DT33" i="7"/>
  <c r="DE33" i="7"/>
  <c r="CL33" i="7"/>
  <c r="DR33" i="7"/>
  <c r="CY33" i="7"/>
  <c r="CJ33" i="7"/>
  <c r="BQ33" i="7"/>
  <c r="AY33" i="7"/>
  <c r="AF33" i="7"/>
  <c r="K33" i="7"/>
  <c r="K40" i="7" s="1"/>
  <c r="K42" i="7" s="1"/>
  <c r="EB33" i="7"/>
  <c r="DD33" i="7"/>
  <c r="CC33" i="7"/>
  <c r="BH33" i="7"/>
  <c r="AL33" i="7"/>
  <c r="I33" i="7"/>
  <c r="I40" i="7" s="1"/>
  <c r="EA33" i="7"/>
  <c r="CX33" i="7"/>
  <c r="CB33" i="7"/>
  <c r="BG33" i="7"/>
  <c r="AH33" i="7"/>
  <c r="H33" i="7"/>
  <c r="H40" i="7" s="1"/>
  <c r="DZ33" i="7"/>
  <c r="CW33" i="7"/>
  <c r="CA33" i="7"/>
  <c r="BA33" i="7"/>
  <c r="AE33" i="7"/>
  <c r="G33" i="7"/>
  <c r="G40" i="7" s="1"/>
  <c r="DS33" i="7"/>
  <c r="CU33" i="7"/>
  <c r="BV33" i="7"/>
  <c r="AZ33" i="7"/>
  <c r="AD33" i="7"/>
  <c r="F33" i="7"/>
  <c r="F40" i="7" s="1"/>
  <c r="F42" i="7" s="1"/>
  <c r="D33" i="7"/>
  <c r="DQ33" i="7"/>
  <c r="CT33" i="7"/>
  <c r="BT33" i="7"/>
  <c r="AX33" i="7"/>
  <c r="AB33" i="7"/>
  <c r="E33" i="7"/>
  <c r="E40" i="7" s="1"/>
  <c r="E42" i="7" s="1"/>
  <c r="ED33" i="7"/>
  <c r="CD33" i="7"/>
  <c r="AN33" i="7"/>
  <c r="BI33" i="7"/>
  <c r="O33" i="7"/>
  <c r="O40" i="7" s="1"/>
  <c r="DO33" i="7"/>
  <c r="BR33" i="7"/>
  <c r="X33" i="7"/>
  <c r="AQ33" i="7"/>
  <c r="CE33" i="7"/>
  <c r="AO33" i="7"/>
  <c r="DN33" i="7"/>
  <c r="BP33" i="7"/>
  <c r="W33" i="7"/>
  <c r="BK33" i="7"/>
  <c r="DG33" i="7"/>
  <c r="CP33" i="7"/>
  <c r="DJ33" i="7"/>
  <c r="BL33" i="7"/>
  <c r="V33" i="7"/>
  <c r="DH33" i="7"/>
  <c r="P33" i="7"/>
  <c r="AV33" i="7"/>
  <c r="CO33" i="7"/>
  <c r="AR33" i="7"/>
  <c r="CK33" i="7"/>
  <c r="U33" i="7"/>
  <c r="T33" i="7"/>
  <c r="S33" i="7"/>
  <c r="CM24" i="9"/>
  <c r="CM27" i="9" s="1"/>
  <c r="CM44" i="9" s="1"/>
  <c r="CH24" i="9"/>
  <c r="CH27" i="9" s="1"/>
  <c r="CH44" i="9" s="1"/>
  <c r="BH24" i="9"/>
  <c r="BH27" i="9" s="1"/>
  <c r="DO24" i="9"/>
  <c r="DO27" i="9" s="1"/>
  <c r="CF24" i="9"/>
  <c r="CF27" i="9" s="1"/>
  <c r="CF44" i="9" s="1"/>
  <c r="R24" i="9"/>
  <c r="R27" i="9" s="1"/>
  <c r="X24" i="9"/>
  <c r="X27" i="9" s="1"/>
  <c r="AI24" i="9"/>
  <c r="AI27" i="9" s="1"/>
  <c r="DP24" i="9"/>
  <c r="DP27" i="9" s="1"/>
  <c r="DP44" i="9" s="1"/>
  <c r="AB27" i="8"/>
  <c r="AF24" i="6"/>
  <c r="CO24" i="9"/>
  <c r="CO27" i="9" s="1"/>
  <c r="CO44" i="9" s="1"/>
  <c r="DS24" i="9"/>
  <c r="DS27" i="9" s="1"/>
  <c r="I22" i="7"/>
  <c r="I25" i="7" s="1"/>
  <c r="AT24" i="9"/>
  <c r="AT27" i="9" s="1"/>
  <c r="AT44" i="9" s="1"/>
  <c r="BW24" i="9"/>
  <c r="BW27" i="9" s="1"/>
  <c r="CQ44" i="8"/>
  <c r="BV24" i="9"/>
  <c r="BV27" i="9" s="1"/>
  <c r="BV44" i="9" s="1"/>
  <c r="AZ23" i="6"/>
  <c r="AM24" i="6"/>
  <c r="BD24" i="9"/>
  <c r="BD27" i="9" s="1"/>
  <c r="BD44" i="9" s="1"/>
  <c r="J22" i="7"/>
  <c r="J25" i="7" s="1"/>
  <c r="DZ24" i="9"/>
  <c r="DZ27" i="9" s="1"/>
  <c r="AI24" i="6"/>
  <c r="AG51" i="3"/>
  <c r="AX38" i="3"/>
  <c r="BU24" i="9"/>
  <c r="BU27" i="9" s="1"/>
  <c r="BU44" i="9" s="1"/>
  <c r="Q24" i="9"/>
  <c r="Q27" i="9" s="1"/>
  <c r="Q44" i="9" s="1"/>
  <c r="DW24" i="9"/>
  <c r="DW27" i="9" s="1"/>
  <c r="DW44" i="9" s="1"/>
  <c r="DN24" i="9"/>
  <c r="DN27" i="9" s="1"/>
  <c r="DN44" i="9" s="1"/>
  <c r="AY24" i="9"/>
  <c r="AY27" i="9" s="1"/>
  <c r="CV27" i="8"/>
  <c r="AL24" i="6"/>
  <c r="AD27" i="6"/>
  <c r="AM27" i="6"/>
  <c r="CJ27" i="9"/>
  <c r="BL27" i="9"/>
  <c r="DH27" i="9"/>
  <c r="AR21" i="6"/>
  <c r="AQ22" i="6"/>
  <c r="AR22" i="6"/>
  <c r="AQ23" i="6"/>
  <c r="BP44" i="9"/>
  <c r="AZ22" i="6"/>
  <c r="CV27" i="9"/>
  <c r="AX23" i="6"/>
  <c r="AT23" i="6"/>
  <c r="AU23" i="6"/>
  <c r="AY22" i="6"/>
  <c r="AS22" i="6"/>
  <c r="BQ44" i="9"/>
  <c r="AG44" i="9"/>
  <c r="EC44" i="9"/>
  <c r="CV42" i="9"/>
  <c r="DY44" i="9"/>
  <c r="CA44" i="9"/>
  <c r="AX22" i="6"/>
  <c r="AZ21" i="6"/>
  <c r="AV21" i="6"/>
  <c r="AW23" i="6"/>
  <c r="AY23" i="6"/>
  <c r="AS23" i="6"/>
  <c r="DH42" i="9"/>
  <c r="CW44" i="9"/>
  <c r="BC44" i="9"/>
  <c r="BW44" i="9"/>
  <c r="AX21" i="6"/>
  <c r="AT21" i="6"/>
  <c r="AU21" i="6"/>
  <c r="AT22" i="6"/>
  <c r="AV22" i="6"/>
  <c r="AU22" i="6"/>
  <c r="AW21" i="6"/>
  <c r="AY21" i="6"/>
  <c r="AS21" i="6"/>
  <c r="S44" i="9"/>
  <c r="AV23" i="6"/>
  <c r="BM44" i="9"/>
  <c r="BX42" i="9"/>
  <c r="BL42" i="9"/>
  <c r="BN44" i="9"/>
  <c r="P24" i="9"/>
  <c r="AW22" i="6"/>
  <c r="AF73" i="1"/>
  <c r="AF74" i="1" s="1"/>
  <c r="AF75" i="1" s="1"/>
  <c r="AB74" i="1"/>
  <c r="AF78" i="1"/>
  <c r="AF80" i="1" s="1"/>
  <c r="AF66" i="1"/>
  <c r="D24" i="9"/>
  <c r="AR23" i="6"/>
  <c r="O28" i="1"/>
  <c r="O45" i="1" s="1"/>
  <c r="J10" i="6"/>
  <c r="CX44" i="9" l="1"/>
  <c r="AV44" i="9"/>
  <c r="DA44" i="9"/>
  <c r="Z44" i="9"/>
  <c r="BJ44" i="9"/>
  <c r="DR44" i="9"/>
  <c r="DO44" i="9"/>
  <c r="CS44" i="9"/>
  <c r="CD44" i="9"/>
  <c r="AH44" i="9"/>
  <c r="DQ44" i="9"/>
  <c r="AF44" i="9"/>
  <c r="DD44" i="9"/>
  <c r="CZ44" i="9"/>
  <c r="BG44" i="9"/>
  <c r="AO44" i="9"/>
  <c r="DG44" i="9"/>
  <c r="AI44" i="9"/>
  <c r="DJ44" i="9"/>
  <c r="I44" i="9"/>
  <c r="O44" i="9"/>
  <c r="AD44" i="9"/>
  <c r="AV35" i="6"/>
  <c r="AY44" i="9"/>
  <c r="AC44" i="9"/>
  <c r="DM44" i="9"/>
  <c r="BY44" i="9"/>
  <c r="AQ44" i="9"/>
  <c r="BE44" i="9"/>
  <c r="DS44" i="9"/>
  <c r="BF44" i="9"/>
  <c r="CU44" i="9"/>
  <c r="N42" i="7"/>
  <c r="G42" i="7"/>
  <c r="AX35" i="6"/>
  <c r="CP44" i="9"/>
  <c r="X66" i="1"/>
  <c r="AU35" i="6"/>
  <c r="AT35" i="6"/>
  <c r="CQ44" i="9"/>
  <c r="J44" i="9"/>
  <c r="AE44" i="9"/>
  <c r="X44" i="9"/>
  <c r="AS35" i="6"/>
  <c r="O42" i="7"/>
  <c r="X78" i="1"/>
  <c r="X80" i="1" s="1"/>
  <c r="DZ44" i="9"/>
  <c r="DS55" i="9" s="1"/>
  <c r="DS56" i="9" s="1"/>
  <c r="X73" i="1"/>
  <c r="X74" i="1" s="1"/>
  <c r="X75" i="1" s="1"/>
  <c r="BH44" i="9"/>
  <c r="N44" i="9"/>
  <c r="AZ35" i="6"/>
  <c r="AQ35" i="6"/>
  <c r="AW35" i="6"/>
  <c r="AY35" i="6"/>
  <c r="R44" i="9"/>
  <c r="AR35" i="6"/>
  <c r="I42" i="7"/>
  <c r="U35" i="6"/>
  <c r="H42" i="7"/>
  <c r="K44" i="9"/>
  <c r="AX44" i="9"/>
  <c r="AY24" i="6"/>
  <c r="EA55" i="9"/>
  <c r="EA56" i="9" s="1"/>
  <c r="AY27" i="6"/>
  <c r="AV24" i="6"/>
  <c r="AW24" i="6"/>
  <c r="AV27" i="6"/>
  <c r="AL27" i="6"/>
  <c r="AL47" i="6" s="1"/>
  <c r="J42" i="7"/>
  <c r="AU27" i="6"/>
  <c r="AX24" i="6"/>
  <c r="X35" i="6"/>
  <c r="DS55" i="8"/>
  <c r="DQ55" i="8"/>
  <c r="EB55" i="8"/>
  <c r="DN55" i="8"/>
  <c r="AD35" i="6"/>
  <c r="D42" i="8"/>
  <c r="AU24" i="6"/>
  <c r="Y35" i="6"/>
  <c r="DW55" i="8"/>
  <c r="AS24" i="6"/>
  <c r="AT24" i="6"/>
  <c r="AX27" i="6"/>
  <c r="DU55" i="8"/>
  <c r="Q35" i="6"/>
  <c r="D40" i="7"/>
  <c r="DT55" i="8"/>
  <c r="DY55" i="8"/>
  <c r="D22" i="7"/>
  <c r="D25" i="7" s="1"/>
  <c r="DJ55" i="8"/>
  <c r="DX55" i="8"/>
  <c r="DM55" i="8"/>
  <c r="AF35" i="6"/>
  <c r="AB42" i="8"/>
  <c r="AF42" i="6" s="1"/>
  <c r="ED55" i="8"/>
  <c r="AJ35" i="6"/>
  <c r="BX42" i="8"/>
  <c r="AS27" i="6"/>
  <c r="AT27" i="6"/>
  <c r="T35" i="6"/>
  <c r="AG35" i="6"/>
  <c r="AN42" i="8"/>
  <c r="AG42" i="6" s="1"/>
  <c r="DI55" i="8"/>
  <c r="AI35" i="6"/>
  <c r="BL42" i="8"/>
  <c r="DP55" i="8"/>
  <c r="AE35" i="6"/>
  <c r="P42" i="8"/>
  <c r="DO55" i="8"/>
  <c r="AG27" i="6"/>
  <c r="AH35" i="6"/>
  <c r="AZ42" i="8"/>
  <c r="DV55" i="8"/>
  <c r="AM35" i="6"/>
  <c r="DH42" i="8"/>
  <c r="DZ55" i="8"/>
  <c r="Z35" i="6"/>
  <c r="AW27" i="6"/>
  <c r="EA55" i="8"/>
  <c r="AL35" i="6"/>
  <c r="CV42" i="8"/>
  <c r="AL42" i="6" s="1"/>
  <c r="DR55" i="8"/>
  <c r="AK35" i="6"/>
  <c r="CJ42" i="8"/>
  <c r="AZ24" i="6"/>
  <c r="DK55" i="8"/>
  <c r="R35" i="6"/>
  <c r="V35" i="6"/>
  <c r="S35" i="6"/>
  <c r="EC55" i="8"/>
  <c r="DZ55" i="9"/>
  <c r="DZ56" i="9" s="1"/>
  <c r="AF27" i="6"/>
  <c r="AZ27" i="6"/>
  <c r="W35" i="6"/>
  <c r="DH55" i="8"/>
  <c r="DL55" i="8"/>
  <c r="CJ44" i="9"/>
  <c r="AX42" i="6"/>
  <c r="AR42" i="6"/>
  <c r="BL44" i="9"/>
  <c r="AV42" i="6"/>
  <c r="EC55" i="9"/>
  <c r="EC56" i="9" s="1"/>
  <c r="AN44" i="9"/>
  <c r="AT42" i="6"/>
  <c r="AB44" i="9"/>
  <c r="AS42" i="6"/>
  <c r="AB66" i="1"/>
  <c r="AB69" i="1" s="1"/>
  <c r="AF68" i="1"/>
  <c r="AF69" i="1" s="1"/>
  <c r="AF54" i="1" s="1"/>
  <c r="CV44" i="9"/>
  <c r="AY42" i="6"/>
  <c r="P27" i="9"/>
  <c r="AR27" i="6" s="1"/>
  <c r="AR24" i="6"/>
  <c r="AZ44" i="9"/>
  <c r="AU42" i="6"/>
  <c r="DH44" i="9"/>
  <c r="AZ42" i="6"/>
  <c r="AQ42" i="6"/>
  <c r="AQ24" i="6"/>
  <c r="D27" i="9"/>
  <c r="AQ27" i="6" s="1"/>
  <c r="BX44" i="9"/>
  <c r="AW42" i="6"/>
  <c r="EB55" i="9"/>
  <c r="EB56" i="9" s="1"/>
  <c r="X68" i="1"/>
  <c r="X69" i="1" s="1"/>
  <c r="X54" i="1" s="1"/>
  <c r="T66" i="1"/>
  <c r="T69" i="1" s="1"/>
  <c r="P45" i="1"/>
  <c r="K10" i="6"/>
  <c r="DI55" i="9" l="1"/>
  <c r="DI56" i="9" s="1"/>
  <c r="BZ55" i="9"/>
  <c r="BZ56" i="9" s="1"/>
  <c r="BG55" i="9"/>
  <c r="BG56" i="9" s="1"/>
  <c r="DX55" i="9"/>
  <c r="DX56" i="9" s="1"/>
  <c r="DL55" i="9"/>
  <c r="DL56" i="9" s="1"/>
  <c r="CV55" i="9"/>
  <c r="CV56" i="9" s="1"/>
  <c r="DK55" i="9"/>
  <c r="DK56" i="9" s="1"/>
  <c r="DM55" i="9"/>
  <c r="DM56" i="9" s="1"/>
  <c r="DN55" i="9"/>
  <c r="DN56" i="9" s="1"/>
  <c r="AB55" i="9"/>
  <c r="AB56" i="9" s="1"/>
  <c r="DY55" i="9"/>
  <c r="DY56" i="9" s="1"/>
  <c r="DQ55" i="9"/>
  <c r="DQ56" i="9" s="1"/>
  <c r="DU55" i="9"/>
  <c r="DU56" i="9" s="1"/>
  <c r="AY47" i="6"/>
  <c r="DJ55" i="9"/>
  <c r="DJ56" i="9" s="1"/>
  <c r="DV55" i="9"/>
  <c r="DV56" i="9" s="1"/>
  <c r="DO55" i="9"/>
  <c r="DO56" i="9" s="1"/>
  <c r="DR55" i="9"/>
  <c r="DR56" i="9" s="1"/>
  <c r="DT55" i="9"/>
  <c r="DT56" i="9" s="1"/>
  <c r="DP55" i="9"/>
  <c r="DP56" i="9" s="1"/>
  <c r="DH55" i="9"/>
  <c r="DH56" i="9" s="1"/>
  <c r="CR55" i="9"/>
  <c r="CR56" i="9" s="1"/>
  <c r="DW55" i="9"/>
  <c r="DW56" i="9" s="1"/>
  <c r="BP55" i="9"/>
  <c r="BP56" i="9" s="1"/>
  <c r="AN44" i="8"/>
  <c r="AI55" i="8" s="1"/>
  <c r="AW47" i="6"/>
  <c r="AO55" i="9"/>
  <c r="AO56" i="9" s="1"/>
  <c r="S55" i="9"/>
  <c r="S56" i="9" s="1"/>
  <c r="CE55" i="9"/>
  <c r="CE56" i="9" s="1"/>
  <c r="BJ55" i="9"/>
  <c r="BJ56" i="9" s="1"/>
  <c r="BF55" i="9"/>
  <c r="BF56" i="9" s="1"/>
  <c r="U55" i="9"/>
  <c r="U56" i="9" s="1"/>
  <c r="BB55" i="9"/>
  <c r="BB56" i="9" s="1"/>
  <c r="AR55" i="9"/>
  <c r="AR56" i="9" s="1"/>
  <c r="AX47" i="6"/>
  <c r="AQ55" i="9"/>
  <c r="AQ56" i="9" s="1"/>
  <c r="CD55" i="9"/>
  <c r="CD56" i="9" s="1"/>
  <c r="CF55" i="9"/>
  <c r="CF56" i="9" s="1"/>
  <c r="BY55" i="9"/>
  <c r="BY56" i="9" s="1"/>
  <c r="CT55" i="9"/>
  <c r="CT56" i="9" s="1"/>
  <c r="CC55" i="9"/>
  <c r="CC56" i="9" s="1"/>
  <c r="AZ47" i="6"/>
  <c r="AE55" i="9"/>
  <c r="AE56" i="9" s="1"/>
  <c r="AT47" i="6"/>
  <c r="AV55" i="9"/>
  <c r="AV56" i="9" s="1"/>
  <c r="CM55" i="9"/>
  <c r="CM56" i="9" s="1"/>
  <c r="BD55" i="9"/>
  <c r="BD56" i="9" s="1"/>
  <c r="AT55" i="9"/>
  <c r="AT56" i="9" s="1"/>
  <c r="CH55" i="9"/>
  <c r="CH56" i="9" s="1"/>
  <c r="BH55" i="9"/>
  <c r="BH56" i="9" s="1"/>
  <c r="CA55" i="9"/>
  <c r="CA56" i="9" s="1"/>
  <c r="BU55" i="9"/>
  <c r="BU56" i="9" s="1"/>
  <c r="AS47" i="6"/>
  <c r="CN55" i="9"/>
  <c r="CN56" i="9" s="1"/>
  <c r="BV55" i="9"/>
  <c r="BV56" i="9" s="1"/>
  <c r="CG55" i="9"/>
  <c r="CG56" i="9" s="1"/>
  <c r="BA55" i="9"/>
  <c r="BA56" i="9" s="1"/>
  <c r="BX55" i="9"/>
  <c r="BX56" i="9" s="1"/>
  <c r="AV47" i="6"/>
  <c r="BS55" i="9"/>
  <c r="BS56" i="9" s="1"/>
  <c r="CO55" i="9"/>
  <c r="CO56" i="9" s="1"/>
  <c r="AB44" i="8"/>
  <c r="X55" i="8" s="1"/>
  <c r="AL55" i="8"/>
  <c r="AL56" i="8" s="1"/>
  <c r="AF47" i="6"/>
  <c r="AG47" i="6"/>
  <c r="CV44" i="8"/>
  <c r="CN55" i="8" s="1"/>
  <c r="AM55" i="8"/>
  <c r="AG44" i="6"/>
  <c r="DP56" i="8"/>
  <c r="AH55" i="8"/>
  <c r="DX56" i="8"/>
  <c r="EB56" i="8"/>
  <c r="BT55" i="9"/>
  <c r="BT56" i="9" s="1"/>
  <c r="AD55" i="9"/>
  <c r="AD56" i="9" s="1"/>
  <c r="AL55" i="9"/>
  <c r="AL56" i="9" s="1"/>
  <c r="DH56" i="8"/>
  <c r="EC56" i="8"/>
  <c r="DO56" i="8"/>
  <c r="AM42" i="6"/>
  <c r="AM47" i="6" s="1"/>
  <c r="DH44" i="8"/>
  <c r="DB55" i="9"/>
  <c r="DB56" i="9" s="1"/>
  <c r="AF55" i="8"/>
  <c r="AE42" i="6"/>
  <c r="AE47" i="6" s="1"/>
  <c r="P44" i="8"/>
  <c r="DW56" i="8"/>
  <c r="R55" i="9"/>
  <c r="R56" i="9" s="1"/>
  <c r="V55" i="9"/>
  <c r="V56" i="9" s="1"/>
  <c r="DL56" i="8"/>
  <c r="DS56" i="8"/>
  <c r="AI56" i="8"/>
  <c r="AI42" i="6"/>
  <c r="AI47" i="6" s="1"/>
  <c r="BL44" i="8"/>
  <c r="DI56" i="8"/>
  <c r="AG55" i="9"/>
  <c r="AG56" i="9" s="1"/>
  <c r="AB55" i="8"/>
  <c r="AC55" i="8"/>
  <c r="AF55" i="9"/>
  <c r="AF56" i="9" s="1"/>
  <c r="Q55" i="9"/>
  <c r="Q56" i="9" s="1"/>
  <c r="AI55" i="9"/>
  <c r="AI56" i="9" s="1"/>
  <c r="DC55" i="9"/>
  <c r="DC56" i="9" s="1"/>
  <c r="AK55" i="9"/>
  <c r="AK56" i="9" s="1"/>
  <c r="AH42" i="6"/>
  <c r="AH47" i="6" s="1"/>
  <c r="AZ44" i="8"/>
  <c r="ED56" i="8"/>
  <c r="DM56" i="8"/>
  <c r="AE55" i="8"/>
  <c r="D42" i="7"/>
  <c r="DN56" i="8"/>
  <c r="DK56" i="8"/>
  <c r="AH55" i="9"/>
  <c r="AH56" i="9" s="1"/>
  <c r="EA56" i="8"/>
  <c r="DZ56" i="8"/>
  <c r="AJ42" i="6"/>
  <c r="AJ47" i="6" s="1"/>
  <c r="BX44" i="8"/>
  <c r="AU47" i="6"/>
  <c r="AC55" i="9"/>
  <c r="AC56" i="9" s="1"/>
  <c r="AK55" i="8"/>
  <c r="CJ55" i="8"/>
  <c r="CR55" i="8"/>
  <c r="AD55" i="8"/>
  <c r="CO55" i="8"/>
  <c r="X55" i="1"/>
  <c r="D48" i="8"/>
  <c r="DX51" i="8"/>
  <c r="DX60" i="8" s="1"/>
  <c r="AB51" i="8"/>
  <c r="BE51" i="8"/>
  <c r="BE60" i="8" s="1"/>
  <c r="CH51" i="8"/>
  <c r="CH60" i="8" s="1"/>
  <c r="DU51" i="8"/>
  <c r="DU60" i="8" s="1"/>
  <c r="Y51" i="8"/>
  <c r="Y60" i="8" s="1"/>
  <c r="ED51" i="8"/>
  <c r="ED60" i="8" s="1"/>
  <c r="CW51" i="8"/>
  <c r="CW60" i="8" s="1"/>
  <c r="BH51" i="8"/>
  <c r="BH60" i="8" s="1"/>
  <c r="CV51" i="8"/>
  <c r="CD51" i="8"/>
  <c r="CD60" i="8" s="1"/>
  <c r="CB51" i="8"/>
  <c r="CB60" i="8" s="1"/>
  <c r="K51" i="8"/>
  <c r="K60" i="8" s="1"/>
  <c r="DG51" i="8"/>
  <c r="DG60" i="8" s="1"/>
  <c r="CE51" i="8"/>
  <c r="CE60" i="8" s="1"/>
  <c r="BU51" i="8"/>
  <c r="BU60" i="8" s="1"/>
  <c r="AE51" i="8"/>
  <c r="AE60" i="8" s="1"/>
  <c r="DJ51" i="8"/>
  <c r="DJ60" i="8" s="1"/>
  <c r="DA51" i="8"/>
  <c r="DA60" i="8" s="1"/>
  <c r="CX51" i="8"/>
  <c r="CX60" i="8" s="1"/>
  <c r="BQ51" i="8"/>
  <c r="BQ60" i="8" s="1"/>
  <c r="CP51" i="8"/>
  <c r="CP60" i="8" s="1"/>
  <c r="G51" i="8"/>
  <c r="G60" i="8" s="1"/>
  <c r="S51" i="8"/>
  <c r="S60" i="8" s="1"/>
  <c r="CZ51" i="8"/>
  <c r="CZ60" i="8" s="1"/>
  <c r="AN51" i="8"/>
  <c r="AN60" i="8" s="1"/>
  <c r="BP51" i="8"/>
  <c r="BP60" i="8" s="1"/>
  <c r="Z51" i="8"/>
  <c r="Z60" i="8" s="1"/>
  <c r="CA51" i="8"/>
  <c r="CA60" i="8" s="1"/>
  <c r="DS51" i="8"/>
  <c r="DS60" i="8" s="1"/>
  <c r="AC51" i="8"/>
  <c r="AC60" i="8" s="1"/>
  <c r="DN51" i="8"/>
  <c r="DN60" i="8" s="1"/>
  <c r="R51" i="8"/>
  <c r="R60" i="8" s="1"/>
  <c r="AU51" i="8"/>
  <c r="AU60" i="8" s="1"/>
  <c r="BX51" i="8"/>
  <c r="DK51" i="8"/>
  <c r="DK60" i="8" s="1"/>
  <c r="O51" i="8"/>
  <c r="O60" i="8" s="1"/>
  <c r="DP51" i="8"/>
  <c r="DP60" i="8" s="1"/>
  <c r="AP51" i="8"/>
  <c r="AP60" i="8" s="1"/>
  <c r="BG51" i="8"/>
  <c r="BG60" i="8" s="1"/>
  <c r="BJ51" i="8"/>
  <c r="BJ60" i="8" s="1"/>
  <c r="E51" i="8"/>
  <c r="X51" i="8"/>
  <c r="X60" i="8" s="1"/>
  <c r="AR51" i="8"/>
  <c r="AR60" i="8" s="1"/>
  <c r="AD51" i="8"/>
  <c r="AD60" i="8" s="1"/>
  <c r="AX51" i="8"/>
  <c r="AX60" i="8" s="1"/>
  <c r="CK51" i="8"/>
  <c r="CK60" i="8" s="1"/>
  <c r="BI51" i="8"/>
  <c r="BI60" i="8" s="1"/>
  <c r="DV51" i="8"/>
  <c r="DV60" i="8" s="1"/>
  <c r="AH51" i="8"/>
  <c r="AH60" i="8" s="1"/>
  <c r="CI51" i="8"/>
  <c r="CI60" i="8" s="1"/>
  <c r="DF51" i="8"/>
  <c r="DF60" i="8" s="1"/>
  <c r="CC51" i="8"/>
  <c r="CC60" i="8" s="1"/>
  <c r="DD51" i="8"/>
  <c r="DD60" i="8" s="1"/>
  <c r="H51" i="8"/>
  <c r="H60" i="8" s="1"/>
  <c r="AK51" i="8"/>
  <c r="AK60" i="8" s="1"/>
  <c r="BN51" i="8"/>
  <c r="BN60" i="8" s="1"/>
  <c r="CT51" i="8"/>
  <c r="CT60" i="8" s="1"/>
  <c r="DW51" i="8"/>
  <c r="DW60" i="8" s="1"/>
  <c r="AA51" i="8"/>
  <c r="AA60" i="8" s="1"/>
  <c r="BD51" i="8"/>
  <c r="BD60" i="8" s="1"/>
  <c r="CQ51" i="8"/>
  <c r="CQ60" i="8" s="1"/>
  <c r="DQ51" i="8"/>
  <c r="DQ60" i="8" s="1"/>
  <c r="CF51" i="8"/>
  <c r="CF60" i="8" s="1"/>
  <c r="AY51" i="8"/>
  <c r="AY60" i="8" s="1"/>
  <c r="J51" i="8"/>
  <c r="J60" i="8" s="1"/>
  <c r="N51" i="8"/>
  <c r="N60" i="8" s="1"/>
  <c r="EB51" i="8"/>
  <c r="EB60" i="8" s="1"/>
  <c r="BB51" i="8"/>
  <c r="BB60" i="8" s="1"/>
  <c r="DI51" i="8"/>
  <c r="DI60" i="8" s="1"/>
  <c r="AO51" i="8"/>
  <c r="AO60" i="8" s="1"/>
  <c r="DC51" i="8"/>
  <c r="DC60" i="8" s="1"/>
  <c r="BW51" i="8"/>
  <c r="BW60" i="8" s="1"/>
  <c r="AZ51" i="8"/>
  <c r="CU51" i="8"/>
  <c r="CU60" i="8" s="1"/>
  <c r="BS51" i="8"/>
  <c r="BS60" i="8" s="1"/>
  <c r="DT51" i="8"/>
  <c r="DT60" i="8" s="1"/>
  <c r="P51" i="8"/>
  <c r="T51" i="8"/>
  <c r="T60" i="8" s="1"/>
  <c r="CJ51" i="8"/>
  <c r="DM51" i="8"/>
  <c r="DM60" i="8" s="1"/>
  <c r="Q51" i="8"/>
  <c r="Q60" i="8" s="1"/>
  <c r="AT51" i="8"/>
  <c r="AT60" i="8" s="1"/>
  <c r="CG51" i="8"/>
  <c r="CG60" i="8" s="1"/>
  <c r="CY51" i="8"/>
  <c r="CY60" i="8" s="1"/>
  <c r="BR51" i="8"/>
  <c r="BR60" i="8" s="1"/>
  <c r="AG51" i="8"/>
  <c r="AG60" i="8" s="1"/>
  <c r="EA51" i="8"/>
  <c r="EA60" i="8" s="1"/>
  <c r="DY51" i="8"/>
  <c r="DY60" i="8" s="1"/>
  <c r="CL51" i="8"/>
  <c r="CL60" i="8" s="1"/>
  <c r="I51" i="8"/>
  <c r="I60" i="8" s="1"/>
  <c r="BZ51" i="8"/>
  <c r="BZ60" i="8" s="1"/>
  <c r="AJ51" i="8"/>
  <c r="AJ60" i="8" s="1"/>
  <c r="DE51" i="8"/>
  <c r="DE60" i="8" s="1"/>
  <c r="CS51" i="8"/>
  <c r="CS60" i="8" s="1"/>
  <c r="BM51" i="8"/>
  <c r="BM60" i="8" s="1"/>
  <c r="BT51" i="8"/>
  <c r="BT60" i="8" s="1"/>
  <c r="DL51" i="8"/>
  <c r="DL60" i="8" s="1"/>
  <c r="BA51" i="8"/>
  <c r="BA60" i="8" s="1"/>
  <c r="AW51" i="8"/>
  <c r="AW60" i="8" s="1"/>
  <c r="CO51" i="8"/>
  <c r="CO60" i="8" s="1"/>
  <c r="AV51" i="8"/>
  <c r="AV60" i="8" s="1"/>
  <c r="BY51" i="8"/>
  <c r="BY60" i="8" s="1"/>
  <c r="DB51" i="8"/>
  <c r="DB60" i="8" s="1"/>
  <c r="F51" i="8"/>
  <c r="F60" i="8" s="1"/>
  <c r="AS51" i="8"/>
  <c r="AS60" i="8" s="1"/>
  <c r="AM51" i="8"/>
  <c r="AM60" i="8" s="1"/>
  <c r="EC51" i="8"/>
  <c r="EC60" i="8" s="1"/>
  <c r="CN51" i="8"/>
  <c r="CN60" i="8" s="1"/>
  <c r="V51" i="8"/>
  <c r="V60" i="8" s="1"/>
  <c r="M51" i="8"/>
  <c r="M60" i="8" s="1"/>
  <c r="AF51" i="8"/>
  <c r="AF60" i="8" s="1"/>
  <c r="L51" i="8"/>
  <c r="L60" i="8" s="1"/>
  <c r="BL51" i="8"/>
  <c r="AL51" i="8"/>
  <c r="AL60" i="8" s="1"/>
  <c r="BO51" i="8"/>
  <c r="BO60" i="8" s="1"/>
  <c r="CR51" i="8"/>
  <c r="CR60" i="8" s="1"/>
  <c r="EE51" i="8"/>
  <c r="EE60" i="8" s="1"/>
  <c r="AI51" i="8"/>
  <c r="AI60" i="8" s="1"/>
  <c r="U51" i="8"/>
  <c r="U60" i="8" s="1"/>
  <c r="DO51" i="8"/>
  <c r="DO60" i="8" s="1"/>
  <c r="BV51" i="8"/>
  <c r="BV60" i="8" s="1"/>
  <c r="DZ51" i="8"/>
  <c r="DZ60" i="8" s="1"/>
  <c r="DH51" i="8"/>
  <c r="DR51" i="8"/>
  <c r="DR60" i="8" s="1"/>
  <c r="CM51" i="8"/>
  <c r="CM60" i="8" s="1"/>
  <c r="BK51" i="8"/>
  <c r="BK60" i="8" s="1"/>
  <c r="W51" i="8"/>
  <c r="W60" i="8" s="1"/>
  <c r="BF51" i="8"/>
  <c r="BF60" i="8" s="1"/>
  <c r="BC51" i="8"/>
  <c r="BC60" i="8" s="1"/>
  <c r="AQ51" i="8"/>
  <c r="AQ60" i="8" s="1"/>
  <c r="D51" i="8"/>
  <c r="DR56" i="8"/>
  <c r="AD42" i="6"/>
  <c r="AD47" i="6" s="1"/>
  <c r="D44" i="8"/>
  <c r="DQ56" i="8"/>
  <c r="AG55" i="8"/>
  <c r="CX55" i="9"/>
  <c r="CX56" i="9" s="1"/>
  <c r="DV56" i="8"/>
  <c r="AJ55" i="8"/>
  <c r="AJ55" i="9"/>
  <c r="AJ56" i="9" s="1"/>
  <c r="X55" i="9"/>
  <c r="X56" i="9" s="1"/>
  <c r="BR55" i="9"/>
  <c r="BR56" i="9" s="1"/>
  <c r="BO55" i="9"/>
  <c r="BO56" i="9" s="1"/>
  <c r="T55" i="9"/>
  <c r="T56" i="9" s="1"/>
  <c r="BL55" i="9"/>
  <c r="BL56" i="9" s="1"/>
  <c r="AK42" i="6"/>
  <c r="AK47" i="6" s="1"/>
  <c r="CJ44" i="8"/>
  <c r="DJ56" i="8"/>
  <c r="DE55" i="9"/>
  <c r="DE56" i="9" s="1"/>
  <c r="CY55" i="9"/>
  <c r="CY56" i="9" s="1"/>
  <c r="DY56" i="8"/>
  <c r="DT56" i="8"/>
  <c r="DU56" i="8"/>
  <c r="AS55" i="9"/>
  <c r="AS56" i="9" s="1"/>
  <c r="Y55" i="9"/>
  <c r="Y56" i="9" s="1"/>
  <c r="CP55" i="9"/>
  <c r="CP56" i="9" s="1"/>
  <c r="BN55" i="9"/>
  <c r="BN56" i="9" s="1"/>
  <c r="BQ55" i="9"/>
  <c r="BQ56" i="9" s="1"/>
  <c r="AW55" i="9"/>
  <c r="AW56" i="9" s="1"/>
  <c r="AY44" i="6"/>
  <c r="CU55" i="9"/>
  <c r="CU56" i="9" s="1"/>
  <c r="CS55" i="9"/>
  <c r="CS56" i="9" s="1"/>
  <c r="D44" i="9"/>
  <c r="AQ44" i="6" s="1"/>
  <c r="AX55" i="9"/>
  <c r="AX56" i="9" s="1"/>
  <c r="AP55" i="9"/>
  <c r="AP56" i="9" s="1"/>
  <c r="AV44" i="6"/>
  <c r="BK55" i="9"/>
  <c r="BK56" i="9" s="1"/>
  <c r="CW55" i="9"/>
  <c r="CW56" i="9" s="1"/>
  <c r="AQ47" i="6"/>
  <c r="AZ44" i="6"/>
  <c r="DG55" i="9"/>
  <c r="DG56" i="9" s="1"/>
  <c r="CZ55" i="9"/>
  <c r="CZ56" i="9" s="1"/>
  <c r="DA55" i="9"/>
  <c r="DA56" i="9" s="1"/>
  <c r="DD55" i="9"/>
  <c r="DD56" i="9" s="1"/>
  <c r="AS44" i="6"/>
  <c r="AA55" i="9"/>
  <c r="AA56" i="9" s="1"/>
  <c r="W55" i="9"/>
  <c r="W56" i="9" s="1"/>
  <c r="AZ55" i="9"/>
  <c r="AZ56" i="9" s="1"/>
  <c r="AX44" i="6"/>
  <c r="CI55" i="9"/>
  <c r="CI56" i="9" s="1"/>
  <c r="P55" i="9"/>
  <c r="P56" i="9" s="1"/>
  <c r="AU55" i="9"/>
  <c r="AU56" i="9" s="1"/>
  <c r="CL55" i="9"/>
  <c r="CL56" i="9" s="1"/>
  <c r="AR47" i="6"/>
  <c r="Z55" i="9"/>
  <c r="Z56" i="9" s="1"/>
  <c r="CQ55" i="9"/>
  <c r="CQ56" i="9" s="1"/>
  <c r="AU44" i="6"/>
  <c r="AY55" i="9"/>
  <c r="AY56" i="9" s="1"/>
  <c r="CJ55" i="9"/>
  <c r="CJ56" i="9" s="1"/>
  <c r="AW44" i="6"/>
  <c r="BW55" i="9"/>
  <c r="BW56" i="9" s="1"/>
  <c r="BM55" i="9"/>
  <c r="BM56" i="9" s="1"/>
  <c r="DF55" i="9"/>
  <c r="DF56" i="9" s="1"/>
  <c r="BE55" i="9"/>
  <c r="BE56" i="9" s="1"/>
  <c r="BC55" i="9"/>
  <c r="BC56" i="9" s="1"/>
  <c r="BI55" i="9"/>
  <c r="BI56" i="9" s="1"/>
  <c r="AT44" i="6"/>
  <c r="AM55" i="9"/>
  <c r="AM56" i="9" s="1"/>
  <c r="AN55" i="9"/>
  <c r="AN56" i="9" s="1"/>
  <c r="P44" i="9"/>
  <c r="CK55" i="9"/>
  <c r="CK56" i="9" s="1"/>
  <c r="CB55" i="9"/>
  <c r="CB56" i="9" s="1"/>
  <c r="DW51" i="9"/>
  <c r="DW60" i="9" s="1"/>
  <c r="DM51" i="9"/>
  <c r="DM60" i="9" s="1"/>
  <c r="DC51" i="9"/>
  <c r="DC60" i="9" s="1"/>
  <c r="CS51" i="9"/>
  <c r="CS60" i="9" s="1"/>
  <c r="CI51" i="9"/>
  <c r="CI60" i="9" s="1"/>
  <c r="BY51" i="9"/>
  <c r="BY60" i="9" s="1"/>
  <c r="BO51" i="9"/>
  <c r="BO60" i="9" s="1"/>
  <c r="BE51" i="9"/>
  <c r="BE60" i="9" s="1"/>
  <c r="AU51" i="9"/>
  <c r="AU60" i="9" s="1"/>
  <c r="AK51" i="9"/>
  <c r="AK60" i="9" s="1"/>
  <c r="AA51" i="9"/>
  <c r="AA60" i="9" s="1"/>
  <c r="Q51" i="9"/>
  <c r="Q60" i="9" s="1"/>
  <c r="G51" i="9"/>
  <c r="G60" i="9" s="1"/>
  <c r="BC51" i="9"/>
  <c r="BC60" i="9" s="1"/>
  <c r="E51" i="9"/>
  <c r="CF51" i="9"/>
  <c r="CF60" i="9" s="1"/>
  <c r="DI51" i="9"/>
  <c r="DI60" i="9" s="1"/>
  <c r="CY51" i="9"/>
  <c r="CY60" i="9" s="1"/>
  <c r="BU51" i="9"/>
  <c r="BU60" i="9" s="1"/>
  <c r="AQ51" i="9"/>
  <c r="AQ60" i="9" s="1"/>
  <c r="DV51" i="9"/>
  <c r="DV60" i="9" s="1"/>
  <c r="DL51" i="9"/>
  <c r="DL60" i="9" s="1"/>
  <c r="DB51" i="9"/>
  <c r="DB60" i="9" s="1"/>
  <c r="CR51" i="9"/>
  <c r="CR60" i="9" s="1"/>
  <c r="CH51" i="9"/>
  <c r="CH60" i="9" s="1"/>
  <c r="BX51" i="9"/>
  <c r="BN51" i="9"/>
  <c r="BN60" i="9" s="1"/>
  <c r="BD51" i="9"/>
  <c r="BD60" i="9" s="1"/>
  <c r="AT51" i="9"/>
  <c r="AT60" i="9" s="1"/>
  <c r="AJ51" i="9"/>
  <c r="AJ60" i="9" s="1"/>
  <c r="Z51" i="9"/>
  <c r="Z60" i="9" s="1"/>
  <c r="P51" i="9"/>
  <c r="F51" i="9"/>
  <c r="F60" i="9" s="1"/>
  <c r="BM51" i="9"/>
  <c r="BM60" i="9" s="1"/>
  <c r="BV51" i="9"/>
  <c r="BV60" i="9" s="1"/>
  <c r="N51" i="9"/>
  <c r="N60" i="9" s="1"/>
  <c r="CO51" i="9"/>
  <c r="CO60" i="9" s="1"/>
  <c r="W51" i="9"/>
  <c r="W60" i="9" s="1"/>
  <c r="EE51" i="9"/>
  <c r="EE60" i="9" s="1"/>
  <c r="DU51" i="9"/>
  <c r="DU60" i="9" s="1"/>
  <c r="DK51" i="9"/>
  <c r="DK60" i="9" s="1"/>
  <c r="DA51" i="9"/>
  <c r="DA60" i="9" s="1"/>
  <c r="CQ51" i="9"/>
  <c r="CQ60" i="9" s="1"/>
  <c r="CG51" i="9"/>
  <c r="CG60" i="9" s="1"/>
  <c r="BW51" i="9"/>
  <c r="BW60" i="9" s="1"/>
  <c r="AS51" i="9"/>
  <c r="AS60" i="9" s="1"/>
  <c r="AI51" i="9"/>
  <c r="AI60" i="9" s="1"/>
  <c r="Y51" i="9"/>
  <c r="Y60" i="9" s="1"/>
  <c r="O51" i="9"/>
  <c r="O60" i="9" s="1"/>
  <c r="BL51" i="9"/>
  <c r="X51" i="9"/>
  <c r="X60" i="9" s="1"/>
  <c r="EC51" i="9"/>
  <c r="EC60" i="9" s="1"/>
  <c r="AG51" i="9"/>
  <c r="AG60" i="9" s="1"/>
  <c r="ED51" i="9"/>
  <c r="ED60" i="9" s="1"/>
  <c r="DT51" i="9"/>
  <c r="DT60" i="9" s="1"/>
  <c r="DJ51" i="9"/>
  <c r="DJ60" i="9" s="1"/>
  <c r="CZ51" i="9"/>
  <c r="CZ60" i="9" s="1"/>
  <c r="CP51" i="9"/>
  <c r="CP60" i="9" s="1"/>
  <c r="BB51" i="9"/>
  <c r="BB60" i="9" s="1"/>
  <c r="AR51" i="9"/>
  <c r="AR60" i="9" s="1"/>
  <c r="AH51" i="9"/>
  <c r="AH60" i="9" s="1"/>
  <c r="D51" i="9"/>
  <c r="DS51" i="9"/>
  <c r="DS60" i="9" s="1"/>
  <c r="CE51" i="9"/>
  <c r="CE60" i="9" s="1"/>
  <c r="BK51" i="9"/>
  <c r="BK60" i="9" s="1"/>
  <c r="BA51" i="9"/>
  <c r="BA60" i="9" s="1"/>
  <c r="M51" i="9"/>
  <c r="M60" i="9" s="1"/>
  <c r="DY51" i="9"/>
  <c r="DY60" i="9" s="1"/>
  <c r="DO51" i="9"/>
  <c r="DO60" i="9" s="1"/>
  <c r="DE51" i="9"/>
  <c r="DE60" i="9" s="1"/>
  <c r="CU51" i="9"/>
  <c r="CU60" i="9" s="1"/>
  <c r="CK51" i="9"/>
  <c r="CK60" i="9" s="1"/>
  <c r="CA51" i="9"/>
  <c r="CA60" i="9" s="1"/>
  <c r="BQ51" i="9"/>
  <c r="BQ60" i="9" s="1"/>
  <c r="BG51" i="9"/>
  <c r="BG60" i="9" s="1"/>
  <c r="AW51" i="9"/>
  <c r="AW60" i="9" s="1"/>
  <c r="AM51" i="9"/>
  <c r="AM60" i="9" s="1"/>
  <c r="AC51" i="9"/>
  <c r="AC60" i="9" s="1"/>
  <c r="S51" i="9"/>
  <c r="S60" i="9" s="1"/>
  <c r="I51" i="9"/>
  <c r="I60" i="9" s="1"/>
  <c r="DQ51" i="9"/>
  <c r="DQ60" i="9" s="1"/>
  <c r="CT51" i="9"/>
  <c r="CT60" i="9" s="1"/>
  <c r="BS51" i="9"/>
  <c r="BS60" i="9" s="1"/>
  <c r="AV51" i="9"/>
  <c r="AV60" i="9" s="1"/>
  <c r="U51" i="9"/>
  <c r="U60" i="9" s="1"/>
  <c r="EB51" i="9"/>
  <c r="EB60" i="9" s="1"/>
  <c r="AF51" i="9"/>
  <c r="AF60" i="9" s="1"/>
  <c r="BF51" i="9"/>
  <c r="BF60" i="9" s="1"/>
  <c r="DX51" i="9"/>
  <c r="DX60" i="9" s="1"/>
  <c r="BZ51" i="9"/>
  <c r="BZ60" i="9" s="1"/>
  <c r="DR51" i="9"/>
  <c r="DR60" i="9" s="1"/>
  <c r="DP51" i="9"/>
  <c r="DP60" i="9" s="1"/>
  <c r="CN51" i="9"/>
  <c r="CN60" i="9" s="1"/>
  <c r="BR51" i="9"/>
  <c r="BR60" i="9" s="1"/>
  <c r="AP51" i="9"/>
  <c r="AP60" i="9" s="1"/>
  <c r="T51" i="9"/>
  <c r="T60" i="9" s="1"/>
  <c r="EA51" i="9"/>
  <c r="EA60" i="9" s="1"/>
  <c r="AZ51" i="9"/>
  <c r="AY51" i="9"/>
  <c r="AY60" i="9" s="1"/>
  <c r="DN51" i="9"/>
  <c r="DN60" i="9" s="1"/>
  <c r="CM51" i="9"/>
  <c r="CM60" i="9" s="1"/>
  <c r="BP51" i="9"/>
  <c r="BP60" i="9" s="1"/>
  <c r="AO51" i="9"/>
  <c r="AO60" i="9" s="1"/>
  <c r="R51" i="9"/>
  <c r="R60" i="9" s="1"/>
  <c r="J51" i="9"/>
  <c r="J60" i="9" s="1"/>
  <c r="DD51" i="9"/>
  <c r="DD60" i="9" s="1"/>
  <c r="AE51" i="9"/>
  <c r="AE60" i="9" s="1"/>
  <c r="CX51" i="9"/>
  <c r="CX60" i="9" s="1"/>
  <c r="BT51" i="9"/>
  <c r="BT60" i="9" s="1"/>
  <c r="DH51" i="9"/>
  <c r="CL51" i="9"/>
  <c r="CL60" i="9" s="1"/>
  <c r="BJ51" i="9"/>
  <c r="BJ60" i="9" s="1"/>
  <c r="AN51" i="9"/>
  <c r="L51" i="9"/>
  <c r="L60" i="9" s="1"/>
  <c r="DF51" i="9"/>
  <c r="DF60" i="9" s="1"/>
  <c r="CC51" i="9"/>
  <c r="CC60" i="9" s="1"/>
  <c r="AD51" i="9"/>
  <c r="AD60" i="9" s="1"/>
  <c r="CW51" i="9"/>
  <c r="CW60" i="9" s="1"/>
  <c r="AB51" i="9"/>
  <c r="AX51" i="9"/>
  <c r="AX60" i="9" s="1"/>
  <c r="DG51" i="9"/>
  <c r="DG60" i="9" s="1"/>
  <c r="CJ51" i="9"/>
  <c r="BI51" i="9"/>
  <c r="BI60" i="9" s="1"/>
  <c r="AL51" i="9"/>
  <c r="AL60" i="9" s="1"/>
  <c r="K51" i="9"/>
  <c r="K60" i="9" s="1"/>
  <c r="CD51" i="9"/>
  <c r="CD60" i="9" s="1"/>
  <c r="BH51" i="9"/>
  <c r="BH60" i="9" s="1"/>
  <c r="H51" i="9"/>
  <c r="H60" i="9" s="1"/>
  <c r="DZ51" i="9"/>
  <c r="DZ60" i="9" s="1"/>
  <c r="CB51" i="9"/>
  <c r="CB60" i="9" s="1"/>
  <c r="D48" i="9"/>
  <c r="D49" i="9" s="1"/>
  <c r="CV51" i="9"/>
  <c r="V51" i="9"/>
  <c r="V60" i="9" s="1"/>
  <c r="AB63" i="1"/>
  <c r="X60" i="1"/>
  <c r="T63" i="1"/>
  <c r="AF60" i="1"/>
  <c r="AB68" i="1" s="1"/>
  <c r="AB65" i="1" s="1"/>
  <c r="AF55" i="1"/>
  <c r="P78" i="1"/>
  <c r="P80" i="1" s="1"/>
  <c r="P66" i="1"/>
  <c r="P73" i="1"/>
  <c r="P74" i="1" s="1"/>
  <c r="P75" i="1" s="1"/>
  <c r="L74" i="1"/>
  <c r="L10" i="6"/>
  <c r="Y55" i="8" l="1"/>
  <c r="V55" i="8"/>
  <c r="AA55" i="8"/>
  <c r="T55" i="8"/>
  <c r="T56" i="8" s="1"/>
  <c r="AF44" i="6"/>
  <c r="CQ55" i="8"/>
  <c r="CU55" i="8"/>
  <c r="CU56" i="8" s="1"/>
  <c r="AL44" i="6"/>
  <c r="CM55" i="8"/>
  <c r="CM56" i="8" s="1"/>
  <c r="CV60" i="8"/>
  <c r="AL52" i="6" s="1"/>
  <c r="AS18" i="3" s="1"/>
  <c r="AJ48" i="6"/>
  <c r="CP55" i="8"/>
  <c r="CP56" i="8" s="1"/>
  <c r="CL55" i="8"/>
  <c r="CL56" i="8" s="1"/>
  <c r="CT55" i="8"/>
  <c r="CT56" i="8" s="1"/>
  <c r="CS55" i="8"/>
  <c r="CS56" i="8" s="1"/>
  <c r="CK55" i="8"/>
  <c r="CK56" i="8" s="1"/>
  <c r="U55" i="8"/>
  <c r="Q55" i="8"/>
  <c r="Q56" i="8" s="1"/>
  <c r="R55" i="8"/>
  <c r="R56" i="8" s="1"/>
  <c r="Z55" i="8"/>
  <c r="Z56" i="8" s="1"/>
  <c r="P55" i="8"/>
  <c r="P56" i="8" s="1"/>
  <c r="W55" i="8"/>
  <c r="W56" i="8" s="1"/>
  <c r="S55" i="8"/>
  <c r="S56" i="8" s="1"/>
  <c r="AG52" i="6"/>
  <c r="AN18" i="3" s="1"/>
  <c r="CR56" i="8"/>
  <c r="AB56" i="8"/>
  <c r="U56" i="8"/>
  <c r="AM48" i="6"/>
  <c r="AI48" i="6"/>
  <c r="AH48" i="6"/>
  <c r="CJ56" i="8"/>
  <c r="AE56" i="8"/>
  <c r="X56" i="8"/>
  <c r="AG56" i="8"/>
  <c r="AK48" i="6"/>
  <c r="AL48" i="6"/>
  <c r="D49" i="8"/>
  <c r="D50" i="8" s="1"/>
  <c r="D52" i="8" s="1"/>
  <c r="BX60" i="8"/>
  <c r="BW55" i="8"/>
  <c r="AJ44" i="6"/>
  <c r="BM55" i="8"/>
  <c r="BS55" i="8"/>
  <c r="BO55" i="8"/>
  <c r="BV55" i="8"/>
  <c r="BP55" i="8"/>
  <c r="BU55" i="8"/>
  <c r="BQ55" i="8"/>
  <c r="BN55" i="8"/>
  <c r="BT55" i="8"/>
  <c r="BL55" i="8"/>
  <c r="BR55" i="8"/>
  <c r="AM56" i="8"/>
  <c r="AF48" i="6"/>
  <c r="BL60" i="8"/>
  <c r="AI44" i="6"/>
  <c r="BK55" i="8"/>
  <c r="BG55" i="8"/>
  <c r="BF55" i="8"/>
  <c r="BI55" i="8"/>
  <c r="AZ55" i="8"/>
  <c r="BE55" i="8"/>
  <c r="BJ55" i="8"/>
  <c r="BB55" i="8"/>
  <c r="BA55" i="8"/>
  <c r="BD55" i="8"/>
  <c r="BH55" i="8"/>
  <c r="BC55" i="8"/>
  <c r="CN56" i="8"/>
  <c r="P60" i="8"/>
  <c r="O55" i="8"/>
  <c r="AE44" i="6"/>
  <c r="J55" i="8"/>
  <c r="J56" i="8" s="1"/>
  <c r="I55" i="8"/>
  <c r="I56" i="8" s="1"/>
  <c r="G55" i="8"/>
  <c r="G56" i="8" s="1"/>
  <c r="N55" i="8"/>
  <c r="K55" i="8"/>
  <c r="K56" i="8" s="1"/>
  <c r="E55" i="8"/>
  <c r="M55" i="8"/>
  <c r="H55" i="8"/>
  <c r="L55" i="8"/>
  <c r="D55" i="8"/>
  <c r="D56" i="8" s="1"/>
  <c r="F55" i="8"/>
  <c r="F56" i="8" s="1"/>
  <c r="D60" i="8"/>
  <c r="AD44" i="6"/>
  <c r="V56" i="8"/>
  <c r="AC56" i="8"/>
  <c r="AF56" i="8"/>
  <c r="AJ56" i="8"/>
  <c r="AE48" i="6"/>
  <c r="CQ56" i="8"/>
  <c r="AZ60" i="8"/>
  <c r="AY55" i="8"/>
  <c r="AR55" i="8"/>
  <c r="AP55" i="8"/>
  <c r="AU55" i="8"/>
  <c r="AT55" i="8"/>
  <c r="AN55" i="8"/>
  <c r="AS55" i="8"/>
  <c r="AV55" i="8"/>
  <c r="AH44" i="6"/>
  <c r="AO55" i="8"/>
  <c r="AQ55" i="8"/>
  <c r="AW55" i="8"/>
  <c r="AX55" i="8"/>
  <c r="AA56" i="8"/>
  <c r="AK56" i="8"/>
  <c r="E60" i="8"/>
  <c r="Y56" i="8"/>
  <c r="CO56" i="8"/>
  <c r="DH60" i="8"/>
  <c r="DG55" i="8"/>
  <c r="DA55" i="8"/>
  <c r="DC55" i="8"/>
  <c r="CZ55" i="8"/>
  <c r="CW55" i="8"/>
  <c r="CV55" i="8"/>
  <c r="DE55" i="8"/>
  <c r="AM44" i="6"/>
  <c r="DB55" i="8"/>
  <c r="DD55" i="8"/>
  <c r="CY55" i="8"/>
  <c r="DF55" i="8"/>
  <c r="CX55" i="8"/>
  <c r="AD48" i="6"/>
  <c r="CJ60" i="8"/>
  <c r="CI55" i="8"/>
  <c r="CF55" i="8"/>
  <c r="BZ55" i="8"/>
  <c r="CE55" i="8"/>
  <c r="BY55" i="8"/>
  <c r="BX55" i="8"/>
  <c r="AK44" i="6"/>
  <c r="CB55" i="8"/>
  <c r="CC55" i="8"/>
  <c r="CA55" i="8"/>
  <c r="CG55" i="8"/>
  <c r="CH55" i="8"/>
  <c r="CD55" i="8"/>
  <c r="AG48" i="6"/>
  <c r="AG59" i="6" s="1"/>
  <c r="AD56" i="8"/>
  <c r="AB60" i="8"/>
  <c r="AH56" i="8"/>
  <c r="AZ60" i="9"/>
  <c r="AU52" i="6" s="1"/>
  <c r="AU48" i="6"/>
  <c r="AU59" i="6" s="1"/>
  <c r="AR44" i="6"/>
  <c r="O55" i="9"/>
  <c r="O56" i="9" s="1"/>
  <c r="N55" i="9"/>
  <c r="N56" i="9" s="1"/>
  <c r="D55" i="9"/>
  <c r="D56" i="9" s="1"/>
  <c r="M55" i="9"/>
  <c r="M56" i="9" s="1"/>
  <c r="F55" i="9"/>
  <c r="F56" i="9" s="1"/>
  <c r="L55" i="9"/>
  <c r="L56" i="9" s="1"/>
  <c r="J55" i="9"/>
  <c r="J56" i="9" s="1"/>
  <c r="G55" i="9"/>
  <c r="G56" i="9" s="1"/>
  <c r="H55" i="9"/>
  <c r="H56" i="9" s="1"/>
  <c r="K55" i="9"/>
  <c r="K56" i="9" s="1"/>
  <c r="E55" i="9"/>
  <c r="E56" i="9" s="1"/>
  <c r="I55" i="9"/>
  <c r="I56" i="9" s="1"/>
  <c r="DH60" i="9"/>
  <c r="AZ52" i="6" s="1"/>
  <c r="BI18" i="3" s="1"/>
  <c r="AZ48" i="6"/>
  <c r="AZ59" i="6" s="1"/>
  <c r="BL60" i="9"/>
  <c r="AV52" i="6" s="1"/>
  <c r="AV48" i="6"/>
  <c r="AV59" i="6" s="1"/>
  <c r="AB60" i="9"/>
  <c r="AS52" i="6" s="1"/>
  <c r="BB18" i="3" s="1"/>
  <c r="AS48" i="6"/>
  <c r="AS59" i="6" s="1"/>
  <c r="BX60" i="9"/>
  <c r="AW52" i="6" s="1"/>
  <c r="BF18" i="3" s="1"/>
  <c r="AW48" i="6"/>
  <c r="AW59" i="6" s="1"/>
  <c r="AN60" i="9"/>
  <c r="AT52" i="6" s="1"/>
  <c r="BC18" i="3" s="1"/>
  <c r="AT48" i="6"/>
  <c r="AT59" i="6" s="1"/>
  <c r="CV60" i="9"/>
  <c r="AY52" i="6" s="1"/>
  <c r="BH18" i="3" s="1"/>
  <c r="AY48" i="6"/>
  <c r="AY59" i="6" s="1"/>
  <c r="CJ60" i="9"/>
  <c r="AX52" i="6" s="1"/>
  <c r="BG18" i="3" s="1"/>
  <c r="AX48" i="6"/>
  <c r="AX59" i="6" s="1"/>
  <c r="AQ48" i="6"/>
  <c r="AQ59" i="6" s="1"/>
  <c r="P60" i="9"/>
  <c r="AR52" i="6" s="1"/>
  <c r="AR48" i="6"/>
  <c r="E60" i="9"/>
  <c r="D50" i="9"/>
  <c r="D52" i="9" s="1"/>
  <c r="D60" i="9"/>
  <c r="AB62" i="1"/>
  <c r="AC91" i="1"/>
  <c r="T62" i="1"/>
  <c r="E26" i="10" s="1"/>
  <c r="U91" i="1"/>
  <c r="T68" i="1"/>
  <c r="T65" i="1" s="1"/>
  <c r="P68" i="1"/>
  <c r="P69" i="1" s="1"/>
  <c r="P54" i="1" s="1"/>
  <c r="L66" i="1"/>
  <c r="M10" i="6"/>
  <c r="AM59" i="6" l="1"/>
  <c r="AJ59" i="6"/>
  <c r="AF59" i="6"/>
  <c r="AL59" i="6"/>
  <c r="AK59" i="6"/>
  <c r="AB55" i="1"/>
  <c r="AW56" i="6" s="1"/>
  <c r="F26" i="10"/>
  <c r="AH59" i="6"/>
  <c r="E48" i="8"/>
  <c r="E49" i="8" s="1"/>
  <c r="E50" i="8" s="1"/>
  <c r="E52" i="8" s="1"/>
  <c r="D57" i="8"/>
  <c r="D58" i="8" s="1"/>
  <c r="AQ56" i="8"/>
  <c r="BE56" i="8"/>
  <c r="H56" i="8"/>
  <c r="AE52" i="6"/>
  <c r="AL18" i="3" s="1"/>
  <c r="AZ56" i="8"/>
  <c r="BP56" i="8"/>
  <c r="BI56" i="8"/>
  <c r="BX56" i="8"/>
  <c r="CE56" i="8"/>
  <c r="CZ56" i="8"/>
  <c r="AN56" i="8"/>
  <c r="BU56" i="8"/>
  <c r="AV56" i="8"/>
  <c r="CW56" i="8"/>
  <c r="DB56" i="8"/>
  <c r="AY56" i="8"/>
  <c r="D46" i="7"/>
  <c r="D47" i="7" s="1"/>
  <c r="BX49" i="7"/>
  <c r="DK49" i="7"/>
  <c r="O49" i="7"/>
  <c r="CP49" i="7"/>
  <c r="DH49" i="7"/>
  <c r="BK49" i="7"/>
  <c r="AM49" i="7"/>
  <c r="DZ49" i="7"/>
  <c r="BP49" i="7"/>
  <c r="BI49" i="7"/>
  <c r="BG49" i="7"/>
  <c r="DN49" i="7"/>
  <c r="CW49" i="7"/>
  <c r="DL49" i="7"/>
  <c r="AH49" i="7"/>
  <c r="S49" i="7"/>
  <c r="V49" i="7"/>
  <c r="AS49" i="7"/>
  <c r="EE49" i="7"/>
  <c r="CE49" i="7"/>
  <c r="AL49" i="7"/>
  <c r="DQ49" i="7"/>
  <c r="BN49" i="7"/>
  <c r="DA49" i="7"/>
  <c r="E49" i="7"/>
  <c r="CF49" i="7"/>
  <c r="CN49" i="7"/>
  <c r="BA49" i="7"/>
  <c r="U49" i="7"/>
  <c r="DF49" i="7"/>
  <c r="AW49" i="7"/>
  <c r="AF49" i="7"/>
  <c r="AC49" i="7"/>
  <c r="BF49" i="7"/>
  <c r="CI49" i="7"/>
  <c r="CA49" i="7"/>
  <c r="BC49" i="7"/>
  <c r="BS49" i="7"/>
  <c r="AB49" i="7"/>
  <c r="J49" i="7"/>
  <c r="BY49" i="7"/>
  <c r="T49" i="7"/>
  <c r="BD49" i="7"/>
  <c r="CQ49" i="7"/>
  <c r="DR49" i="7"/>
  <c r="BV49" i="7"/>
  <c r="BT49" i="7"/>
  <c r="AQ49" i="7"/>
  <c r="G49" i="7"/>
  <c r="CL49" i="7"/>
  <c r="AE49" i="7"/>
  <c r="I49" i="7"/>
  <c r="L49" i="7"/>
  <c r="CC49" i="7"/>
  <c r="AN49" i="7"/>
  <c r="X49" i="7"/>
  <c r="N49" i="7"/>
  <c r="BQ49" i="7"/>
  <c r="CZ49" i="7"/>
  <c r="CU49" i="7"/>
  <c r="AT49" i="7"/>
  <c r="CG49" i="7"/>
  <c r="CX49" i="7"/>
  <c r="BL49" i="7"/>
  <c r="EC49" i="7"/>
  <c r="AG49" i="7"/>
  <c r="EA49" i="7"/>
  <c r="BR49" i="7"/>
  <c r="Q49" i="7"/>
  <c r="DW49" i="7"/>
  <c r="AA49" i="7"/>
  <c r="DE49" i="7"/>
  <c r="AO49" i="7"/>
  <c r="P49" i="7"/>
  <c r="DM49" i="7"/>
  <c r="F49" i="7"/>
  <c r="CO49" i="7"/>
  <c r="AZ49" i="7"/>
  <c r="DO49" i="7"/>
  <c r="AI49" i="7"/>
  <c r="DU49" i="7"/>
  <c r="BE49" i="7"/>
  <c r="R49" i="7"/>
  <c r="D49" i="7"/>
  <c r="D58" i="7" s="1"/>
  <c r="AJ49" i="7"/>
  <c r="BW49" i="7"/>
  <c r="CD49" i="7"/>
  <c r="BB49" i="7"/>
  <c r="DS49" i="7"/>
  <c r="W49" i="7"/>
  <c r="DG49" i="7"/>
  <c r="AY49" i="7"/>
  <c r="CV49" i="7"/>
  <c r="CT49" i="7"/>
  <c r="DP49" i="7"/>
  <c r="AX49" i="7"/>
  <c r="AU49" i="7"/>
  <c r="ED49" i="7"/>
  <c r="DT49" i="7"/>
  <c r="DX49" i="7"/>
  <c r="CB49" i="7"/>
  <c r="DJ49" i="7"/>
  <c r="DY49" i="7"/>
  <c r="DC49" i="7"/>
  <c r="BU49" i="7"/>
  <c r="CK49" i="7"/>
  <c r="AV49" i="7"/>
  <c r="DV49" i="7"/>
  <c r="Z49" i="7"/>
  <c r="BM49" i="7"/>
  <c r="BJ49" i="7"/>
  <c r="AR49" i="7"/>
  <c r="DI49" i="7"/>
  <c r="M49" i="7"/>
  <c r="CM49" i="7"/>
  <c r="AK49" i="7"/>
  <c r="BO49" i="7"/>
  <c r="BH49" i="7"/>
  <c r="BZ49" i="7"/>
  <c r="K49" i="7"/>
  <c r="AP49" i="7"/>
  <c r="CY49" i="7"/>
  <c r="AD49" i="7"/>
  <c r="DB49" i="7"/>
  <c r="CS49" i="7"/>
  <c r="H49" i="7"/>
  <c r="CR49" i="7"/>
  <c r="DD49" i="7"/>
  <c r="CH49" i="7"/>
  <c r="Y49" i="7"/>
  <c r="EB49" i="7"/>
  <c r="CJ49" i="7"/>
  <c r="DE56" i="8"/>
  <c r="BV56" i="8"/>
  <c r="CV56" i="8"/>
  <c r="E56" i="8"/>
  <c r="BF56" i="8"/>
  <c r="BY56" i="8"/>
  <c r="BC56" i="8"/>
  <c r="BG56" i="8"/>
  <c r="BS56" i="8"/>
  <c r="N56" i="8"/>
  <c r="BH56" i="8"/>
  <c r="BK56" i="8"/>
  <c r="BR56" i="8"/>
  <c r="BM56" i="8"/>
  <c r="AD59" i="6"/>
  <c r="BD56" i="8"/>
  <c r="AU56" i="8"/>
  <c r="AD52" i="6"/>
  <c r="CG56" i="8"/>
  <c r="CY56" i="8"/>
  <c r="AP56" i="8"/>
  <c r="CC56" i="8"/>
  <c r="L56" i="8"/>
  <c r="O56" i="8"/>
  <c r="CB56" i="8"/>
  <c r="AO56" i="8"/>
  <c r="AH52" i="6"/>
  <c r="AO18" i="3" s="1"/>
  <c r="M56" i="8"/>
  <c r="BO56" i="8"/>
  <c r="AS56" i="8"/>
  <c r="CD56" i="8"/>
  <c r="BZ56" i="8"/>
  <c r="CX56" i="8"/>
  <c r="DC56" i="8"/>
  <c r="AT56" i="8"/>
  <c r="AI59" i="6"/>
  <c r="BL56" i="8"/>
  <c r="AF52" i="6"/>
  <c r="AM18" i="3" s="1"/>
  <c r="CH56" i="8"/>
  <c r="CF56" i="8"/>
  <c r="DF56" i="8"/>
  <c r="DA56" i="8"/>
  <c r="BA56" i="8"/>
  <c r="AI52" i="6"/>
  <c r="AP18" i="3" s="1"/>
  <c r="BT56" i="8"/>
  <c r="BW56" i="8"/>
  <c r="CI56" i="8"/>
  <c r="DG56" i="8"/>
  <c r="AX56" i="8"/>
  <c r="BB56" i="8"/>
  <c r="BN56" i="8"/>
  <c r="AJ52" i="6"/>
  <c r="AQ18" i="3" s="1"/>
  <c r="AQ52" i="6"/>
  <c r="AQ56" i="6" s="1"/>
  <c r="CA56" i="8"/>
  <c r="AK52" i="6"/>
  <c r="AR18" i="3" s="1"/>
  <c r="DD56" i="8"/>
  <c r="AM52" i="6"/>
  <c r="AT18" i="3" s="1"/>
  <c r="AW56" i="8"/>
  <c r="AR56" i="8"/>
  <c r="AE59" i="6"/>
  <c r="BJ56" i="8"/>
  <c r="BQ56" i="8"/>
  <c r="AV56" i="6"/>
  <c r="BE18" i="3"/>
  <c r="BA18" i="3"/>
  <c r="BD18" i="3"/>
  <c r="T55" i="1"/>
  <c r="T60" i="1" s="1"/>
  <c r="E24" i="10" s="1"/>
  <c r="AX56" i="6"/>
  <c r="AB56" i="1"/>
  <c r="AB58" i="1" s="1"/>
  <c r="F23" i="10" s="1"/>
  <c r="AP54" i="6"/>
  <c r="AY56" i="6"/>
  <c r="AS56" i="6"/>
  <c r="AR59" i="6"/>
  <c r="AQ60" i="6" s="1"/>
  <c r="E48" i="9"/>
  <c r="E49" i="9" s="1"/>
  <c r="E50" i="9" s="1"/>
  <c r="E52" i="9" s="1"/>
  <c r="D57" i="9"/>
  <c r="D58" i="9" s="1"/>
  <c r="AB54" i="1"/>
  <c r="AB70" i="1" s="1"/>
  <c r="AB60" i="1"/>
  <c r="F24" i="10" s="1"/>
  <c r="L69" i="1"/>
  <c r="P60" i="1"/>
  <c r="L68" i="1" s="1"/>
  <c r="L65" i="1" s="1"/>
  <c r="L63" i="1"/>
  <c r="P55" i="1"/>
  <c r="AZ56" i="6" l="1"/>
  <c r="AU56" i="6"/>
  <c r="AT56" i="6"/>
  <c r="AR56" i="6"/>
  <c r="AQ57" i="6" s="1"/>
  <c r="AD60" i="6"/>
  <c r="AJ11" i="3"/>
  <c r="E21" i="10"/>
  <c r="E28" i="10" s="1"/>
  <c r="T54" i="1"/>
  <c r="T70" i="1" s="1"/>
  <c r="D48" i="7"/>
  <c r="D50" i="7" s="1"/>
  <c r="E46" i="7" s="1"/>
  <c r="E47" i="7" s="1"/>
  <c r="E48" i="7" s="1"/>
  <c r="E50" i="7" s="1"/>
  <c r="F46" i="7" s="1"/>
  <c r="F47" i="7" s="1"/>
  <c r="F48" i="7" s="1"/>
  <c r="F50" i="7" s="1"/>
  <c r="G46" i="7" s="1"/>
  <c r="G47" i="7" s="1"/>
  <c r="G48" i="7" s="1"/>
  <c r="G50" i="7" s="1"/>
  <c r="H46" i="7" s="1"/>
  <c r="H47" i="7" s="1"/>
  <c r="H48" i="7" s="1"/>
  <c r="H50" i="7" s="1"/>
  <c r="I46" i="7" s="1"/>
  <c r="I47" i="7" s="1"/>
  <c r="I48" i="7" s="1"/>
  <c r="I50" i="7" s="1"/>
  <c r="J46" i="7" s="1"/>
  <c r="J47" i="7" s="1"/>
  <c r="J48" i="7" s="1"/>
  <c r="J50" i="7" s="1"/>
  <c r="K46" i="7" s="1"/>
  <c r="K47" i="7" s="1"/>
  <c r="K48" i="7" s="1"/>
  <c r="K50" i="7" s="1"/>
  <c r="L46" i="7" s="1"/>
  <c r="L47" i="7" s="1"/>
  <c r="L48" i="7" s="1"/>
  <c r="L50" i="7" s="1"/>
  <c r="M46" i="7" s="1"/>
  <c r="M47" i="7" s="1"/>
  <c r="M48" i="7" s="1"/>
  <c r="M50" i="7" s="1"/>
  <c r="N46" i="7" s="1"/>
  <c r="N47" i="7" s="1"/>
  <c r="N48" i="7" s="1"/>
  <c r="N50" i="7" s="1"/>
  <c r="O46" i="7" s="1"/>
  <c r="O47" i="7" s="1"/>
  <c r="O48" i="7" s="1"/>
  <c r="O50" i="7" s="1"/>
  <c r="P46" i="7" s="1"/>
  <c r="P47" i="7" s="1"/>
  <c r="P48" i="7" s="1"/>
  <c r="P50" i="7" s="1"/>
  <c r="Q46" i="7" s="1"/>
  <c r="T56" i="1"/>
  <c r="T57" i="1" s="1"/>
  <c r="E22" i="10" s="1"/>
  <c r="AY11" i="3"/>
  <c r="F21" i="10"/>
  <c r="F28" i="10" s="1"/>
  <c r="AC93" i="1"/>
  <c r="AY13" i="3"/>
  <c r="L58" i="7"/>
  <c r="O58" i="7"/>
  <c r="I58" i="7"/>
  <c r="J58" i="7"/>
  <c r="N58" i="7"/>
  <c r="T13" i="10"/>
  <c r="AB57" i="1"/>
  <c r="F22" i="10" s="1"/>
  <c r="AK18" i="3"/>
  <c r="O10" i="10"/>
  <c r="H58" i="7"/>
  <c r="F58" i="7"/>
  <c r="AZ18" i="3"/>
  <c r="T10" i="10"/>
  <c r="G58" i="7"/>
  <c r="Q48" i="6"/>
  <c r="E58" i="7"/>
  <c r="F48" i="8"/>
  <c r="E57" i="8"/>
  <c r="E58" i="8" s="1"/>
  <c r="E61" i="8" s="1"/>
  <c r="E62" i="8" s="1"/>
  <c r="K58" i="7"/>
  <c r="U94" i="1"/>
  <c r="AJ14" i="3"/>
  <c r="AC94" i="1"/>
  <c r="AY14" i="3"/>
  <c r="D61" i="8"/>
  <c r="M58" i="7"/>
  <c r="D61" i="9"/>
  <c r="AC54" i="6"/>
  <c r="AJ56" i="6"/>
  <c r="AI56" i="6"/>
  <c r="AE56" i="6"/>
  <c r="AL56" i="6"/>
  <c r="AK56" i="6"/>
  <c r="AH56" i="6"/>
  <c r="AD56" i="6"/>
  <c r="AM56" i="6"/>
  <c r="AF56" i="6"/>
  <c r="AG56" i="6"/>
  <c r="F48" i="9"/>
  <c r="E57" i="9"/>
  <c r="E58" i="9" s="1"/>
  <c r="E61" i="9" s="1"/>
  <c r="E62" i="9" s="1"/>
  <c r="L62" i="1"/>
  <c r="M91" i="1"/>
  <c r="G13" i="1"/>
  <c r="G12" i="1"/>
  <c r="H39" i="1"/>
  <c r="H38" i="1"/>
  <c r="H35" i="1"/>
  <c r="H31" i="1"/>
  <c r="T58" i="1" l="1"/>
  <c r="E23" i="10" s="1"/>
  <c r="L55" i="1"/>
  <c r="D21" i="10" s="1"/>
  <c r="D26" i="10"/>
  <c r="Q47" i="7"/>
  <c r="Q48" i="7" s="1"/>
  <c r="Q50" i="7" s="1"/>
  <c r="R46" i="7" s="1"/>
  <c r="R47" i="7" s="1"/>
  <c r="R48" i="7" s="1"/>
  <c r="R50" i="7" s="1"/>
  <c r="S46" i="7" s="1"/>
  <c r="F49" i="8"/>
  <c r="F50" i="8" s="1"/>
  <c r="F52" i="8" s="1"/>
  <c r="AX13" i="3"/>
  <c r="AY68" i="3"/>
  <c r="O13" i="10"/>
  <c r="AC92" i="1"/>
  <c r="AY12" i="3"/>
  <c r="U92" i="1"/>
  <c r="AJ12" i="3"/>
  <c r="U93" i="1"/>
  <c r="AJ13" i="3"/>
  <c r="D62" i="8"/>
  <c r="AY52" i="3"/>
  <c r="AY56" i="3" s="1"/>
  <c r="AZ53" i="3" s="1"/>
  <c r="AZ54" i="3" s="1"/>
  <c r="AX14" i="3"/>
  <c r="AY45" i="3"/>
  <c r="AY49" i="3" s="1"/>
  <c r="AZ46" i="3" s="1"/>
  <c r="AZ47" i="3" s="1"/>
  <c r="AY69" i="3"/>
  <c r="AY59" i="3"/>
  <c r="AY63" i="3" s="1"/>
  <c r="AZ60" i="3" s="1"/>
  <c r="AZ61" i="3" s="1"/>
  <c r="AI14" i="3"/>
  <c r="AJ45" i="3"/>
  <c r="AJ49" i="3" s="1"/>
  <c r="AK46" i="3" s="1"/>
  <c r="AK47" i="3" s="1"/>
  <c r="AJ52" i="3"/>
  <c r="AJ56" i="3" s="1"/>
  <c r="AK53" i="3" s="1"/>
  <c r="AK54" i="3" s="1"/>
  <c r="AJ59" i="3"/>
  <c r="AJ63" i="3" s="1"/>
  <c r="AK60" i="3" s="1"/>
  <c r="AK61" i="3" s="1"/>
  <c r="AJ69" i="3"/>
  <c r="AD57" i="6"/>
  <c r="D62" i="9"/>
  <c r="P54" i="6"/>
  <c r="U11" i="3"/>
  <c r="F49" i="9"/>
  <c r="F50" i="9" s="1"/>
  <c r="F52" i="9" s="1"/>
  <c r="L56" i="1"/>
  <c r="L54" i="1"/>
  <c r="L70" i="1" s="1"/>
  <c r="L60" i="1"/>
  <c r="D24" i="10" s="1"/>
  <c r="E24" i="3"/>
  <c r="E25" i="3"/>
  <c r="E26" i="3"/>
  <c r="E23" i="3"/>
  <c r="C58" i="1"/>
  <c r="E30" i="3" s="1"/>
  <c r="C21" i="2"/>
  <c r="B25" i="6" s="1"/>
  <c r="D28" i="10" l="1"/>
  <c r="S47" i="7"/>
  <c r="S48" i="7" s="1"/>
  <c r="S50" i="7"/>
  <c r="T46" i="7" s="1"/>
  <c r="T47" i="7" s="1"/>
  <c r="T48" i="7" s="1"/>
  <c r="T50" i="7" s="1"/>
  <c r="U46" i="7" s="1"/>
  <c r="U47" i="7" s="1"/>
  <c r="U48" i="7" s="1"/>
  <c r="U50" i="7" s="1"/>
  <c r="V46" i="7" s="1"/>
  <c r="V47" i="7" s="1"/>
  <c r="V48" i="7" s="1"/>
  <c r="V50" i="7" s="1"/>
  <c r="W46" i="7" s="1"/>
  <c r="W47" i="7" s="1"/>
  <c r="W48" i="7" s="1"/>
  <c r="W50" i="7" s="1"/>
  <c r="X46" i="7" s="1"/>
  <c r="X47" i="7" s="1"/>
  <c r="X48" i="7" s="1"/>
  <c r="X50" i="7" s="1"/>
  <c r="Y46" i="7" s="1"/>
  <c r="Y47" i="7" s="1"/>
  <c r="Y48" i="7" s="1"/>
  <c r="Y50" i="7" s="1"/>
  <c r="Z46" i="7" s="1"/>
  <c r="Z47" i="7" s="1"/>
  <c r="Z48" i="7" s="1"/>
  <c r="Z50" i="7" s="1"/>
  <c r="AA46" i="7" s="1"/>
  <c r="AA47" i="7" s="1"/>
  <c r="AA48" i="7" s="1"/>
  <c r="AA50" i="7" s="1"/>
  <c r="AB46" i="7" s="1"/>
  <c r="AB47" i="7" s="1"/>
  <c r="AB48" i="7" s="1"/>
  <c r="AB50" i="7" s="1"/>
  <c r="AC46" i="7" s="1"/>
  <c r="AC47" i="7" s="1"/>
  <c r="AC48" i="7" s="1"/>
  <c r="AC50" i="7" s="1"/>
  <c r="AD46" i="7" s="1"/>
  <c r="AD47" i="7" s="1"/>
  <c r="AD48" i="7" s="1"/>
  <c r="AD50" i="7" s="1"/>
  <c r="AE46" i="7" s="1"/>
  <c r="AE47" i="7" s="1"/>
  <c r="AE48" i="7" s="1"/>
  <c r="AE50" i="7" s="1"/>
  <c r="AF46" i="7" s="1"/>
  <c r="AF47" i="7" s="1"/>
  <c r="AF48" i="7" s="1"/>
  <c r="AF50" i="7" s="1"/>
  <c r="AG46" i="7" s="1"/>
  <c r="AG47" i="7" s="1"/>
  <c r="AG48" i="7" s="1"/>
  <c r="AG50" i="7" s="1"/>
  <c r="AH46" i="7" s="1"/>
  <c r="AH47" i="7" s="1"/>
  <c r="AH48" i="7" s="1"/>
  <c r="AH50" i="7" s="1"/>
  <c r="AI46" i="7" s="1"/>
  <c r="AI47" i="7" s="1"/>
  <c r="AI48" i="7" s="1"/>
  <c r="AI50" i="7" s="1"/>
  <c r="AJ46" i="7" s="1"/>
  <c r="AJ47" i="7" s="1"/>
  <c r="AJ48" i="7" s="1"/>
  <c r="AJ50" i="7" s="1"/>
  <c r="AK46" i="7" s="1"/>
  <c r="AK47" i="7" s="1"/>
  <c r="AK48" i="7" s="1"/>
  <c r="AK50" i="7" s="1"/>
  <c r="AL46" i="7" s="1"/>
  <c r="AL47" i="7" s="1"/>
  <c r="AL48" i="7" s="1"/>
  <c r="AL50" i="7" s="1"/>
  <c r="AM46" i="7" s="1"/>
  <c r="AM47" i="7" s="1"/>
  <c r="AM48" i="7" s="1"/>
  <c r="AM50" i="7" s="1"/>
  <c r="AN46" i="7" s="1"/>
  <c r="AN47" i="7" s="1"/>
  <c r="AN48" i="7" s="1"/>
  <c r="AN50" i="7" s="1"/>
  <c r="AO46" i="7" s="1"/>
  <c r="BF13" i="3"/>
  <c r="BG13" i="3"/>
  <c r="BH13" i="3"/>
  <c r="BI13" i="3"/>
  <c r="AZ13" i="3"/>
  <c r="BA13" i="3"/>
  <c r="BB13" i="3"/>
  <c r="BC13" i="3"/>
  <c r="BD13" i="3"/>
  <c r="BE13" i="3"/>
  <c r="BF14" i="3"/>
  <c r="BG14" i="3"/>
  <c r="BH14" i="3"/>
  <c r="BI14" i="3"/>
  <c r="AZ14" i="3"/>
  <c r="AZ45" i="3" s="1"/>
  <c r="BA14" i="3"/>
  <c r="BD14" i="3"/>
  <c r="BE14" i="3"/>
  <c r="BB14" i="3"/>
  <c r="BC14" i="3"/>
  <c r="G48" i="8"/>
  <c r="F57" i="8"/>
  <c r="F58" i="8" s="1"/>
  <c r="J13" i="10"/>
  <c r="AI13" i="3"/>
  <c r="AJ68" i="3"/>
  <c r="AI12" i="3"/>
  <c r="AJ67" i="3"/>
  <c r="AX12" i="3"/>
  <c r="AY67" i="3"/>
  <c r="AY70" i="3" s="1"/>
  <c r="M94" i="1"/>
  <c r="U14" i="3"/>
  <c r="G48" i="9"/>
  <c r="G49" i="9" s="1"/>
  <c r="G50" i="9" s="1"/>
  <c r="G52" i="9" s="1"/>
  <c r="F57" i="9"/>
  <c r="F58" i="9" s="1"/>
  <c r="H85" i="1"/>
  <c r="H84" i="1"/>
  <c r="E37" i="3" s="1"/>
  <c r="L57" i="1"/>
  <c r="D22" i="10" s="1"/>
  <c r="L58" i="1"/>
  <c r="D23" i="10" s="1"/>
  <c r="E33" i="3"/>
  <c r="H87" i="1"/>
  <c r="L75" i="1" s="1"/>
  <c r="H86" i="1"/>
  <c r="E32" i="3"/>
  <c r="E31" i="3"/>
  <c r="U52" i="3" l="1"/>
  <c r="U56" i="3" s="1"/>
  <c r="V53" i="3" s="1"/>
  <c r="V54" i="3" s="1"/>
  <c r="U45" i="3"/>
  <c r="F61" i="8"/>
  <c r="G49" i="8"/>
  <c r="G50" i="8" s="1"/>
  <c r="G52" i="8" s="1"/>
  <c r="BH12" i="3"/>
  <c r="BI12" i="3"/>
  <c r="AZ12" i="3"/>
  <c r="BA12" i="3"/>
  <c r="BB12" i="3"/>
  <c r="BC12" i="3"/>
  <c r="BE12" i="3"/>
  <c r="BF12" i="3"/>
  <c r="BD12" i="3"/>
  <c r="BG12" i="3"/>
  <c r="AO47" i="7"/>
  <c r="AO48" i="7" s="1"/>
  <c r="AO50" i="7" s="1"/>
  <c r="AP46" i="7" s="1"/>
  <c r="AP47" i="7" s="1"/>
  <c r="AP48" i="7" s="1"/>
  <c r="AP50" i="7" s="1"/>
  <c r="AQ46" i="7" s="1"/>
  <c r="AQ47" i="7" s="1"/>
  <c r="AQ48" i="7" s="1"/>
  <c r="AQ50" i="7" s="1"/>
  <c r="AR46" i="7" s="1"/>
  <c r="AR47" i="7" s="1"/>
  <c r="AR48" i="7" s="1"/>
  <c r="AR50" i="7" s="1"/>
  <c r="AS46" i="7" s="1"/>
  <c r="AJ70" i="3"/>
  <c r="M93" i="1"/>
  <c r="U13" i="3"/>
  <c r="M92" i="1"/>
  <c r="U12" i="3"/>
  <c r="T12" i="3" s="1"/>
  <c r="F61" i="9"/>
  <c r="U59" i="3"/>
  <c r="U63" i="3" s="1"/>
  <c r="V60" i="3" s="1"/>
  <c r="V61" i="3" s="1"/>
  <c r="T14" i="3"/>
  <c r="U69" i="3"/>
  <c r="U49" i="3"/>
  <c r="V46" i="3" s="1"/>
  <c r="V47" i="3" s="1"/>
  <c r="H48" i="9"/>
  <c r="H49" i="9" s="1"/>
  <c r="H50" i="9" s="1"/>
  <c r="H52" i="9" s="1"/>
  <c r="G57" i="9"/>
  <c r="G58" i="9" s="1"/>
  <c r="G61" i="9" s="1"/>
  <c r="G62" i="9" s="1"/>
  <c r="C34" i="2"/>
  <c r="B38" i="6" s="1"/>
  <c r="C35" i="2"/>
  <c r="B39" i="6" s="1"/>
  <c r="C37" i="2"/>
  <c r="B41" i="6" s="1"/>
  <c r="C18" i="2"/>
  <c r="B22" i="6" s="1"/>
  <c r="C19" i="2"/>
  <c r="B23" i="6" s="1"/>
  <c r="C17" i="2"/>
  <c r="B21" i="6" s="1"/>
  <c r="C12" i="2"/>
  <c r="B13" i="6" s="1"/>
  <c r="C13" i="2"/>
  <c r="B14" i="6" s="1"/>
  <c r="C11" i="2"/>
  <c r="B12" i="6" s="1"/>
  <c r="H42" i="1"/>
  <c r="C60" i="1"/>
  <c r="H48" i="8" l="1"/>
  <c r="G57" i="8"/>
  <c r="G58" i="8" s="1"/>
  <c r="F62" i="8"/>
  <c r="AS47" i="7"/>
  <c r="AS48" i="7" s="1"/>
  <c r="AS50" i="7"/>
  <c r="AT46" i="7" s="1"/>
  <c r="AT47" i="7" s="1"/>
  <c r="AT48" i="7" s="1"/>
  <c r="AT50" i="7" s="1"/>
  <c r="AU46" i="7" s="1"/>
  <c r="AU47" i="7" s="1"/>
  <c r="AU48" i="7" s="1"/>
  <c r="AU50" i="7" s="1"/>
  <c r="AV46" i="7" s="1"/>
  <c r="AV47" i="7" s="1"/>
  <c r="AV48" i="7" s="1"/>
  <c r="AV50" i="7" s="1"/>
  <c r="AW46" i="7" s="1"/>
  <c r="AW47" i="7" s="1"/>
  <c r="AW48" i="7" s="1"/>
  <c r="AW50" i="7" s="1"/>
  <c r="AX46" i="7" s="1"/>
  <c r="AX47" i="7" s="1"/>
  <c r="AX48" i="7" s="1"/>
  <c r="AX50" i="7" s="1"/>
  <c r="AY46" i="7" s="1"/>
  <c r="AY47" i="7" s="1"/>
  <c r="AY48" i="7" s="1"/>
  <c r="AY50" i="7" s="1"/>
  <c r="AZ46" i="7" s="1"/>
  <c r="V12" i="3"/>
  <c r="U67" i="3"/>
  <c r="Z14" i="3"/>
  <c r="AC14" i="3"/>
  <c r="AB14" i="3"/>
  <c r="AA14" i="3"/>
  <c r="AD14" i="3"/>
  <c r="Y14" i="3"/>
  <c r="X14" i="3"/>
  <c r="W14" i="3"/>
  <c r="AE14" i="3"/>
  <c r="V14" i="3"/>
  <c r="T13" i="3"/>
  <c r="U68" i="3"/>
  <c r="F62" i="9"/>
  <c r="I48" i="9"/>
  <c r="I49" i="9" s="1"/>
  <c r="I50" i="9" s="1"/>
  <c r="I52" i="9" s="1"/>
  <c r="H57" i="9"/>
  <c r="H58" i="9" s="1"/>
  <c r="H12" i="1"/>
  <c r="H13" i="1"/>
  <c r="AZ47" i="7" l="1"/>
  <c r="AZ48" i="7" s="1"/>
  <c r="AZ50" i="7" s="1"/>
  <c r="BA46" i="7" s="1"/>
  <c r="BA47" i="7" s="1"/>
  <c r="BA48" i="7" s="1"/>
  <c r="BA50" i="7" s="1"/>
  <c r="BB46" i="7" s="1"/>
  <c r="BB47" i="7" s="1"/>
  <c r="BB48" i="7" s="1"/>
  <c r="BB50" i="7" s="1"/>
  <c r="BC46" i="7" s="1"/>
  <c r="BC47" i="7" s="1"/>
  <c r="BC48" i="7" s="1"/>
  <c r="BC50" i="7" s="1"/>
  <c r="BD46" i="7" s="1"/>
  <c r="BD47" i="7" s="1"/>
  <c r="BD48" i="7" s="1"/>
  <c r="BD50" i="7" s="1"/>
  <c r="BE46" i="7" s="1"/>
  <c r="BE47" i="7" s="1"/>
  <c r="BE48" i="7" s="1"/>
  <c r="BE50" i="7" s="1"/>
  <c r="BF46" i="7" s="1"/>
  <c r="BF47" i="7" s="1"/>
  <c r="BF48" i="7" s="1"/>
  <c r="BF50" i="7" s="1"/>
  <c r="BG46" i="7" s="1"/>
  <c r="BG47" i="7" s="1"/>
  <c r="BG48" i="7" s="1"/>
  <c r="BG50" i="7" s="1"/>
  <c r="BH46" i="7" s="1"/>
  <c r="BH47" i="7" s="1"/>
  <c r="BH48" i="7" s="1"/>
  <c r="BH50" i="7" s="1"/>
  <c r="BI46" i="7" s="1"/>
  <c r="BI47" i="7" s="1"/>
  <c r="BI48" i="7" s="1"/>
  <c r="BI50" i="7" s="1"/>
  <c r="BJ46" i="7" s="1"/>
  <c r="BJ47" i="7" s="1"/>
  <c r="BJ48" i="7" s="1"/>
  <c r="BJ50" i="7" s="1"/>
  <c r="BK46" i="7" s="1"/>
  <c r="BK47" i="7" s="1"/>
  <c r="BK48" i="7" s="1"/>
  <c r="BK50" i="7" s="1"/>
  <c r="BL46" i="7" s="1"/>
  <c r="BL47" i="7" s="1"/>
  <c r="BL48" i="7" s="1"/>
  <c r="BL50" i="7" s="1"/>
  <c r="BM46" i="7" s="1"/>
  <c r="BM47" i="7" s="1"/>
  <c r="BM48" i="7" s="1"/>
  <c r="BM50" i="7" s="1"/>
  <c r="BN46" i="7" s="1"/>
  <c r="BN47" i="7" s="1"/>
  <c r="BN48" i="7" s="1"/>
  <c r="BN50" i="7" s="1"/>
  <c r="BO46" i="7" s="1"/>
  <c r="BO47" i="7" s="1"/>
  <c r="BO48" i="7" s="1"/>
  <c r="BO50" i="7" s="1"/>
  <c r="BP46" i="7" s="1"/>
  <c r="H49" i="8"/>
  <c r="H50" i="8" s="1"/>
  <c r="H52" i="8"/>
  <c r="V59" i="3"/>
  <c r="V45" i="3"/>
  <c r="G61" i="8"/>
  <c r="H61" i="9"/>
  <c r="Y13" i="3"/>
  <c r="AA13" i="3"/>
  <c r="Z13" i="3"/>
  <c r="AE13" i="3"/>
  <c r="AB13" i="3"/>
  <c r="X13" i="3"/>
  <c r="W13" i="3"/>
  <c r="AD13" i="3"/>
  <c r="AC13" i="3"/>
  <c r="V13" i="3"/>
  <c r="U70" i="3"/>
  <c r="X12" i="3"/>
  <c r="Y12" i="3"/>
  <c r="W12" i="3"/>
  <c r="AE12" i="3"/>
  <c r="Z12" i="3"/>
  <c r="AD12" i="3"/>
  <c r="AA12" i="3"/>
  <c r="AC12" i="3"/>
  <c r="AB12" i="3"/>
  <c r="J48" i="9"/>
  <c r="J49" i="9" s="1"/>
  <c r="J50" i="9" s="1"/>
  <c r="J52" i="9" s="1"/>
  <c r="I57" i="9"/>
  <c r="I58" i="9" s="1"/>
  <c r="I61" i="9" s="1"/>
  <c r="I62" i="9" s="1"/>
  <c r="H18" i="1"/>
  <c r="G18" i="1"/>
  <c r="G20" i="1" s="1"/>
  <c r="E40" i="3"/>
  <c r="E38" i="3"/>
  <c r="E39" i="3"/>
  <c r="E36" i="3"/>
  <c r="D61" i="3"/>
  <c r="D54" i="3"/>
  <c r="H9" i="3"/>
  <c r="I9" i="3" s="1"/>
  <c r="J9" i="3" s="1"/>
  <c r="K9" i="3" s="1"/>
  <c r="L9" i="3" s="1"/>
  <c r="M9" i="3" s="1"/>
  <c r="N9" i="3" s="1"/>
  <c r="O9" i="3" s="1"/>
  <c r="P9" i="3" s="1"/>
  <c r="C53" i="3"/>
  <c r="C60" i="3" s="1"/>
  <c r="C54" i="3"/>
  <c r="C61" i="3" s="1"/>
  <c r="C55" i="3"/>
  <c r="C62" i="3" s="1"/>
  <c r="C56" i="3"/>
  <c r="C63" i="3" s="1"/>
  <c r="C52" i="3"/>
  <c r="C59" i="3" s="1"/>
  <c r="C24" i="3"/>
  <c r="C38" i="3" s="1"/>
  <c r="C51" i="3" s="1"/>
  <c r="R51" i="3" s="1"/>
  <c r="C25" i="3"/>
  <c r="C58" i="3" s="1"/>
  <c r="R58" i="3" s="1"/>
  <c r="C26" i="3"/>
  <c r="C40" i="3" s="1"/>
  <c r="C23" i="3"/>
  <c r="C37" i="3" s="1"/>
  <c r="BP47" i="7" l="1"/>
  <c r="BP48" i="7" s="1"/>
  <c r="BP50" i="7" s="1"/>
  <c r="BQ46" i="7" s="1"/>
  <c r="BQ47" i="7" s="1"/>
  <c r="BQ48" i="7" s="1"/>
  <c r="BQ50" i="7" s="1"/>
  <c r="BR46" i="7" s="1"/>
  <c r="BR47" i="7" s="1"/>
  <c r="BR48" i="7" s="1"/>
  <c r="BR50" i="7" s="1"/>
  <c r="BS46" i="7" s="1"/>
  <c r="BS47" i="7" s="1"/>
  <c r="BS48" i="7" s="1"/>
  <c r="BS50" i="7" s="1"/>
  <c r="BT46" i="7" s="1"/>
  <c r="BT47" i="7" s="1"/>
  <c r="BT48" i="7" s="1"/>
  <c r="BT50" i="7" s="1"/>
  <c r="BU46" i="7" s="1"/>
  <c r="BU47" i="7" s="1"/>
  <c r="BU48" i="7" s="1"/>
  <c r="BU50" i="7" s="1"/>
  <c r="BV46" i="7" s="1"/>
  <c r="BV47" i="7" s="1"/>
  <c r="BV48" i="7" s="1"/>
  <c r="BV50" i="7" s="1"/>
  <c r="BW46" i="7" s="1"/>
  <c r="BW47" i="7" s="1"/>
  <c r="BW48" i="7" s="1"/>
  <c r="BW50" i="7" s="1"/>
  <c r="BX46" i="7" s="1"/>
  <c r="BX47" i="7" s="1"/>
  <c r="BX48" i="7" s="1"/>
  <c r="BX50" i="7" s="1"/>
  <c r="BY46" i="7" s="1"/>
  <c r="BY47" i="7" s="1"/>
  <c r="BY48" i="7" s="1"/>
  <c r="BY50" i="7" s="1"/>
  <c r="BZ46" i="7" s="1"/>
  <c r="BZ47" i="7" s="1"/>
  <c r="BZ48" i="7" s="1"/>
  <c r="BZ50" i="7" s="1"/>
  <c r="CA46" i="7" s="1"/>
  <c r="CA47" i="7" s="1"/>
  <c r="CA48" i="7" s="1"/>
  <c r="CA50" i="7" s="1"/>
  <c r="CB46" i="7" s="1"/>
  <c r="I48" i="8"/>
  <c r="I49" i="8" s="1"/>
  <c r="I50" i="8" s="1"/>
  <c r="I52" i="8" s="1"/>
  <c r="H57" i="8"/>
  <c r="H58" i="8" s="1"/>
  <c r="G62" i="8"/>
  <c r="H62" i="9"/>
  <c r="K48" i="9"/>
  <c r="K49" i="9" s="1"/>
  <c r="K50" i="9" s="1"/>
  <c r="K52" i="9" s="1"/>
  <c r="J57" i="9"/>
  <c r="J58" i="9" s="1"/>
  <c r="J61" i="9" s="1"/>
  <c r="J62" i="9" s="1"/>
  <c r="H22" i="1"/>
  <c r="H21" i="1"/>
  <c r="H20" i="1"/>
  <c r="G21" i="1"/>
  <c r="G22" i="1"/>
  <c r="C39" i="3"/>
  <c r="D8" i="2"/>
  <c r="E7" i="2"/>
  <c r="F7" i="2" s="1"/>
  <c r="C27" i="2"/>
  <c r="B31" i="6" s="1"/>
  <c r="C29" i="2"/>
  <c r="B33" i="6" s="1"/>
  <c r="C30" i="2"/>
  <c r="B34" i="6" s="1"/>
  <c r="C31" i="2"/>
  <c r="B35" i="6" s="1"/>
  <c r="C32" i="2"/>
  <c r="B36" i="6" s="1"/>
  <c r="C33" i="2"/>
  <c r="B37" i="6" s="1"/>
  <c r="C38" i="2"/>
  <c r="B42" i="6" s="1"/>
  <c r="C40" i="2"/>
  <c r="B44" i="6" s="1"/>
  <c r="C26" i="2"/>
  <c r="B30" i="6" s="1"/>
  <c r="H61" i="8" l="1"/>
  <c r="J48" i="8"/>
  <c r="I57" i="8"/>
  <c r="I58" i="8" s="1"/>
  <c r="I61" i="8" s="1"/>
  <c r="I62" i="8" s="1"/>
  <c r="CB47" i="7"/>
  <c r="CB48" i="7" s="1"/>
  <c r="CB50" i="7" s="1"/>
  <c r="CC46" i="7" s="1"/>
  <c r="CC47" i="7" s="1"/>
  <c r="CC48" i="7" s="1"/>
  <c r="CC50" i="7" s="1"/>
  <c r="CD46" i="7" s="1"/>
  <c r="CD47" i="7" s="1"/>
  <c r="CD48" i="7" s="1"/>
  <c r="CD50" i="7" s="1"/>
  <c r="CE46" i="7" s="1"/>
  <c r="CE47" i="7" s="1"/>
  <c r="CE48" i="7" s="1"/>
  <c r="CE50" i="7" s="1"/>
  <c r="CF46" i="7" s="1"/>
  <c r="CF47" i="7" s="1"/>
  <c r="CF48" i="7" s="1"/>
  <c r="CF50" i="7" s="1"/>
  <c r="CG46" i="7" s="1"/>
  <c r="L48" i="9"/>
  <c r="L49" i="9" s="1"/>
  <c r="L50" i="9" s="1"/>
  <c r="L52" i="9" s="1"/>
  <c r="K57" i="9"/>
  <c r="K58" i="9" s="1"/>
  <c r="K61" i="9" s="1"/>
  <c r="K62" i="9" s="1"/>
  <c r="D34" i="2"/>
  <c r="D27" i="2"/>
  <c r="D37" i="2"/>
  <c r="D36" i="2"/>
  <c r="D21" i="2"/>
  <c r="D26" i="2"/>
  <c r="D28" i="2"/>
  <c r="D29" i="2"/>
  <c r="D22" i="2" s="1"/>
  <c r="D30" i="2"/>
  <c r="D32" i="2"/>
  <c r="D33" i="2"/>
  <c r="D35" i="2"/>
  <c r="D12" i="2"/>
  <c r="D13" i="2"/>
  <c r="D11" i="2"/>
  <c r="G24" i="1"/>
  <c r="G28" i="1" s="1"/>
  <c r="H24" i="1"/>
  <c r="H28" i="1" s="1"/>
  <c r="H36" i="1" s="1"/>
  <c r="D31" i="2" s="1"/>
  <c r="G43" i="1"/>
  <c r="E8" i="2"/>
  <c r="F8" i="2"/>
  <c r="G7" i="2"/>
  <c r="G8" i="2" s="1"/>
  <c r="F73" i="1"/>
  <c r="F78" i="1" s="1"/>
  <c r="CG47" i="7" l="1"/>
  <c r="CG48" i="7" s="1"/>
  <c r="CG50" i="7" s="1"/>
  <c r="CH46" i="7" s="1"/>
  <c r="CH47" i="7" s="1"/>
  <c r="CH48" i="7" s="1"/>
  <c r="CH50" i="7" s="1"/>
  <c r="CI46" i="7" s="1"/>
  <c r="CI47" i="7" s="1"/>
  <c r="CI48" i="7" s="1"/>
  <c r="CI50" i="7" s="1"/>
  <c r="CJ46" i="7" s="1"/>
  <c r="CJ47" i="7" s="1"/>
  <c r="CJ48" i="7" s="1"/>
  <c r="CJ50" i="7" s="1"/>
  <c r="CK46" i="7" s="1"/>
  <c r="J49" i="8"/>
  <c r="J50" i="8" s="1"/>
  <c r="J52" i="8"/>
  <c r="H62" i="8"/>
  <c r="D38" i="2"/>
  <c r="M48" i="9"/>
  <c r="M49" i="9" s="1"/>
  <c r="M50" i="9" s="1"/>
  <c r="M52" i="9" s="1"/>
  <c r="L57" i="9"/>
  <c r="L58" i="9" s="1"/>
  <c r="L61" i="9" s="1"/>
  <c r="L62" i="9" s="1"/>
  <c r="E35" i="2"/>
  <c r="E36" i="2"/>
  <c r="E33" i="2"/>
  <c r="E30" i="2"/>
  <c r="E37" i="2"/>
  <c r="E32" i="2"/>
  <c r="E31" i="2"/>
  <c r="E29" i="2"/>
  <c r="E22" i="2" s="1"/>
  <c r="E34" i="2"/>
  <c r="E28" i="2"/>
  <c r="E21" i="2"/>
  <c r="E27" i="2"/>
  <c r="E26" i="2"/>
  <c r="G34" i="2"/>
  <c r="G33" i="2"/>
  <c r="G32" i="2"/>
  <c r="G37" i="2"/>
  <c r="G35" i="2"/>
  <c r="G36" i="2"/>
  <c r="G26" i="2"/>
  <c r="G31" i="2"/>
  <c r="G29" i="2"/>
  <c r="G22" i="2" s="1"/>
  <c r="G21" i="2"/>
  <c r="G27" i="2"/>
  <c r="G30" i="2"/>
  <c r="G28" i="2"/>
  <c r="F36" i="2"/>
  <c r="F37" i="2"/>
  <c r="F35" i="2"/>
  <c r="F32" i="2"/>
  <c r="F34" i="2"/>
  <c r="F31" i="2"/>
  <c r="F30" i="2"/>
  <c r="F28" i="2"/>
  <c r="F27" i="2"/>
  <c r="F21" i="2"/>
  <c r="F29" i="2"/>
  <c r="F22" i="2" s="1"/>
  <c r="F26" i="2"/>
  <c r="F33" i="2"/>
  <c r="F11" i="2"/>
  <c r="F12" i="2"/>
  <c r="F13" i="2"/>
  <c r="E12" i="2"/>
  <c r="E11" i="2"/>
  <c r="E13" i="2"/>
  <c r="G13" i="2"/>
  <c r="G11" i="2"/>
  <c r="G12" i="2"/>
  <c r="D15" i="2"/>
  <c r="H43" i="1"/>
  <c r="H45" i="1" s="1"/>
  <c r="G45" i="1"/>
  <c r="H7" i="2"/>
  <c r="I7" i="2" s="1"/>
  <c r="K48" i="8" l="1"/>
  <c r="K49" i="8" s="1"/>
  <c r="K50" i="8" s="1"/>
  <c r="K52" i="8" s="1"/>
  <c r="J57" i="8"/>
  <c r="J58" i="8" s="1"/>
  <c r="J61" i="8" s="1"/>
  <c r="CK47" i="7"/>
  <c r="CK48" i="7" s="1"/>
  <c r="CK50" i="7"/>
  <c r="CL46" i="7" s="1"/>
  <c r="CL47" i="7" s="1"/>
  <c r="CL48" i="7" s="1"/>
  <c r="CL50" i="7" s="1"/>
  <c r="CM46" i="7" s="1"/>
  <c r="CM47" i="7" s="1"/>
  <c r="CM48" i="7" s="1"/>
  <c r="CM50" i="7" s="1"/>
  <c r="CN46" i="7" s="1"/>
  <c r="G38" i="2"/>
  <c r="E38" i="2"/>
  <c r="F38" i="2"/>
  <c r="N48" i="9"/>
  <c r="N49" i="9" s="1"/>
  <c r="N50" i="9" s="1"/>
  <c r="N52" i="9" s="1"/>
  <c r="M57" i="9"/>
  <c r="M58" i="9" s="1"/>
  <c r="M61" i="9" s="1"/>
  <c r="M62" i="9" s="1"/>
  <c r="D17" i="2"/>
  <c r="D74" i="1"/>
  <c r="H68" i="1" s="1"/>
  <c r="H78" i="1"/>
  <c r="H73" i="1"/>
  <c r="F15" i="2"/>
  <c r="F17" i="2" s="1"/>
  <c r="G15" i="2"/>
  <c r="G17" i="2" s="1"/>
  <c r="E15" i="2"/>
  <c r="E17" i="2" s="1"/>
  <c r="H66" i="1"/>
  <c r="D18" i="2"/>
  <c r="D19" i="2"/>
  <c r="H8" i="2"/>
  <c r="J7" i="2"/>
  <c r="I8" i="2"/>
  <c r="J62" i="8" l="1"/>
  <c r="CN47" i="7"/>
  <c r="CN48" i="7" s="1"/>
  <c r="CN50" i="7"/>
  <c r="CO46" i="7" s="1"/>
  <c r="CO47" i="7" s="1"/>
  <c r="CO48" i="7" s="1"/>
  <c r="CO50" i="7" s="1"/>
  <c r="CP46" i="7" s="1"/>
  <c r="CP47" i="7" s="1"/>
  <c r="CP48" i="7" s="1"/>
  <c r="CP50" i="7" s="1"/>
  <c r="CQ46" i="7" s="1"/>
  <c r="CQ47" i="7" s="1"/>
  <c r="CQ48" i="7" s="1"/>
  <c r="CQ50" i="7" s="1"/>
  <c r="CR46" i="7" s="1"/>
  <c r="L48" i="8"/>
  <c r="L49" i="8" s="1"/>
  <c r="L50" i="8" s="1"/>
  <c r="L52" i="8" s="1"/>
  <c r="K57" i="8"/>
  <c r="K58" i="8" s="1"/>
  <c r="K61" i="8" s="1"/>
  <c r="K62" i="8" s="1"/>
  <c r="O48" i="9"/>
  <c r="O49" i="9" s="1"/>
  <c r="O50" i="9" s="1"/>
  <c r="O52" i="9" s="1"/>
  <c r="N57" i="9"/>
  <c r="N58" i="9" s="1"/>
  <c r="N61" i="9" s="1"/>
  <c r="N62" i="9" s="1"/>
  <c r="D20" i="2"/>
  <c r="D23" i="2" s="1"/>
  <c r="I35" i="2"/>
  <c r="I36" i="2"/>
  <c r="I32" i="2"/>
  <c r="I37" i="2"/>
  <c r="I29" i="2"/>
  <c r="I22" i="2" s="1"/>
  <c r="I28" i="2"/>
  <c r="I31" i="2"/>
  <c r="I33" i="2"/>
  <c r="I30" i="2"/>
  <c r="I34" i="2"/>
  <c r="I27" i="2"/>
  <c r="I26" i="2"/>
  <c r="I21" i="2"/>
  <c r="H34" i="2"/>
  <c r="H35" i="2"/>
  <c r="H36" i="2"/>
  <c r="H37" i="2"/>
  <c r="H31" i="2"/>
  <c r="H32" i="2"/>
  <c r="H30" i="2"/>
  <c r="H21" i="2"/>
  <c r="H33" i="2"/>
  <c r="H27" i="2"/>
  <c r="H29" i="2"/>
  <c r="H22" i="2" s="1"/>
  <c r="H26" i="2"/>
  <c r="H28" i="2"/>
  <c r="I12" i="2"/>
  <c r="I11" i="2"/>
  <c r="I13" i="2"/>
  <c r="H13" i="2"/>
  <c r="H11" i="2"/>
  <c r="H12" i="2"/>
  <c r="D66" i="1"/>
  <c r="D69" i="1" s="1"/>
  <c r="F18" i="2"/>
  <c r="F19" i="2"/>
  <c r="E18" i="2"/>
  <c r="E19" i="2"/>
  <c r="G18" i="2"/>
  <c r="G19" i="2"/>
  <c r="K7" i="2"/>
  <c r="J8" i="2"/>
  <c r="H69" i="1"/>
  <c r="H74" i="1"/>
  <c r="H75" i="1" s="1"/>
  <c r="H80" i="1"/>
  <c r="M48" i="8" l="1"/>
  <c r="M49" i="8" s="1"/>
  <c r="M50" i="8" s="1"/>
  <c r="M52" i="8" s="1"/>
  <c r="L57" i="8"/>
  <c r="L58" i="8" s="1"/>
  <c r="L61" i="8" s="1"/>
  <c r="L62" i="8" s="1"/>
  <c r="CR47" i="7"/>
  <c r="CR48" i="7" s="1"/>
  <c r="CR50" i="7" s="1"/>
  <c r="CS46" i="7" s="1"/>
  <c r="CS47" i="7" s="1"/>
  <c r="CS48" i="7" s="1"/>
  <c r="CS50" i="7" s="1"/>
  <c r="CT46" i="7" s="1"/>
  <c r="CT47" i="7" s="1"/>
  <c r="CT48" i="7" s="1"/>
  <c r="CT50" i="7" s="1"/>
  <c r="CU46" i="7" s="1"/>
  <c r="CU47" i="7" s="1"/>
  <c r="CU48" i="7" s="1"/>
  <c r="CU50" i="7" s="1"/>
  <c r="CV46" i="7" s="1"/>
  <c r="CV47" i="7" s="1"/>
  <c r="CV48" i="7" s="1"/>
  <c r="CV50" i="7" s="1"/>
  <c r="CW46" i="7" s="1"/>
  <c r="CW47" i="7" s="1"/>
  <c r="CW48" i="7" s="1"/>
  <c r="CW50" i="7" s="1"/>
  <c r="CX46" i="7" s="1"/>
  <c r="CX47" i="7" s="1"/>
  <c r="CX48" i="7" s="1"/>
  <c r="CX50" i="7" s="1"/>
  <c r="CY46" i="7" s="1"/>
  <c r="CY47" i="7" s="1"/>
  <c r="CY48" i="7" s="1"/>
  <c r="CY50" i="7" s="1"/>
  <c r="CZ46" i="7" s="1"/>
  <c r="CZ47" i="7" s="1"/>
  <c r="CZ48" i="7" s="1"/>
  <c r="CZ50" i="7" s="1"/>
  <c r="DA46" i="7" s="1"/>
  <c r="DA47" i="7" s="1"/>
  <c r="DA48" i="7" s="1"/>
  <c r="DA50" i="7" s="1"/>
  <c r="DB46" i="7" s="1"/>
  <c r="DB47" i="7" s="1"/>
  <c r="DB48" i="7" s="1"/>
  <c r="DB50" i="7" s="1"/>
  <c r="DC46" i="7" s="1"/>
  <c r="DC47" i="7" s="1"/>
  <c r="DC48" i="7" s="1"/>
  <c r="DC50" i="7" s="1"/>
  <c r="DD46" i="7" s="1"/>
  <c r="DD47" i="7" s="1"/>
  <c r="DD48" i="7" s="1"/>
  <c r="DD50" i="7" s="1"/>
  <c r="DE46" i="7" s="1"/>
  <c r="DE47" i="7" s="1"/>
  <c r="DE48" i="7" s="1"/>
  <c r="DE50" i="7" s="1"/>
  <c r="DF46" i="7" s="1"/>
  <c r="DF47" i="7" s="1"/>
  <c r="DF48" i="7" s="1"/>
  <c r="DF50" i="7" s="1"/>
  <c r="DG46" i="7" s="1"/>
  <c r="DG47" i="7" s="1"/>
  <c r="DG48" i="7" s="1"/>
  <c r="DG50" i="7" s="1"/>
  <c r="DH46" i="7" s="1"/>
  <c r="DH47" i="7" s="1"/>
  <c r="DH48" i="7" s="1"/>
  <c r="DH50" i="7" s="1"/>
  <c r="DI46" i="7" s="1"/>
  <c r="DI47" i="7" s="1"/>
  <c r="H38" i="2"/>
  <c r="I38" i="2"/>
  <c r="P48" i="9"/>
  <c r="P49" i="9" s="1"/>
  <c r="P50" i="9" s="1"/>
  <c r="P52" i="9" s="1"/>
  <c r="O57" i="9"/>
  <c r="O58" i="9" s="1"/>
  <c r="O61" i="9" s="1"/>
  <c r="O62" i="9" s="1"/>
  <c r="J36" i="2"/>
  <c r="J37" i="2"/>
  <c r="J33" i="2"/>
  <c r="J31" i="2"/>
  <c r="J32" i="2"/>
  <c r="J28" i="2"/>
  <c r="J26" i="2"/>
  <c r="J35" i="2"/>
  <c r="J29" i="2"/>
  <c r="J22" i="2" s="1"/>
  <c r="J27" i="2"/>
  <c r="J21" i="2"/>
  <c r="J34" i="2"/>
  <c r="J30" i="2"/>
  <c r="J12" i="2"/>
  <c r="J11" i="2"/>
  <c r="J13" i="2"/>
  <c r="H54" i="1"/>
  <c r="D44" i="2" s="1"/>
  <c r="D40" i="2"/>
  <c r="E20" i="2"/>
  <c r="I15" i="2"/>
  <c r="I17" i="2" s="1"/>
  <c r="H15" i="2"/>
  <c r="F20" i="2"/>
  <c r="G20" i="2"/>
  <c r="L7" i="2"/>
  <c r="K8" i="2"/>
  <c r="N48" i="8" l="1"/>
  <c r="N49" i="8" s="1"/>
  <c r="N50" i="8" s="1"/>
  <c r="N52" i="8" s="1"/>
  <c r="M57" i="8"/>
  <c r="M58" i="8" s="1"/>
  <c r="M61" i="8" s="1"/>
  <c r="M62" i="8" s="1"/>
  <c r="J38" i="2"/>
  <c r="E23" i="2"/>
  <c r="E40" i="2" s="1"/>
  <c r="G23" i="2"/>
  <c r="G40" i="2" s="1"/>
  <c r="F23" i="2"/>
  <c r="F40" i="2" s="1"/>
  <c r="Q48" i="9"/>
  <c r="Q49" i="9" s="1"/>
  <c r="Q50" i="9" s="1"/>
  <c r="Q52" i="9" s="1"/>
  <c r="P57" i="9"/>
  <c r="P58" i="9" s="1"/>
  <c r="DI48" i="7"/>
  <c r="DI50" i="7" s="1"/>
  <c r="K37" i="2"/>
  <c r="K32" i="2"/>
  <c r="K36" i="2"/>
  <c r="K35" i="2"/>
  <c r="K33" i="2"/>
  <c r="K31" i="2"/>
  <c r="K29" i="2"/>
  <c r="K22" i="2" s="1"/>
  <c r="K34" i="2"/>
  <c r="K28" i="2"/>
  <c r="K30" i="2"/>
  <c r="K27" i="2"/>
  <c r="K21" i="2"/>
  <c r="K26" i="2"/>
  <c r="K13" i="2"/>
  <c r="K12" i="2"/>
  <c r="K11" i="2"/>
  <c r="H55" i="1"/>
  <c r="D63" i="1"/>
  <c r="E91" i="1" s="1"/>
  <c r="H17" i="2"/>
  <c r="J15" i="2"/>
  <c r="J17" i="2" s="1"/>
  <c r="I19" i="2"/>
  <c r="I18" i="2"/>
  <c r="H19" i="2"/>
  <c r="H18" i="2"/>
  <c r="M7" i="2"/>
  <c r="L8" i="2"/>
  <c r="J47" i="2"/>
  <c r="R47" i="2"/>
  <c r="Z47" i="2"/>
  <c r="AH47" i="2"/>
  <c r="AP47" i="2"/>
  <c r="AX47" i="2"/>
  <c r="BF47" i="2"/>
  <c r="BN47" i="2"/>
  <c r="BV47" i="2"/>
  <c r="CD47" i="2"/>
  <c r="CL47" i="2"/>
  <c r="CT47" i="2"/>
  <c r="DB47" i="2"/>
  <c r="DJ47" i="2"/>
  <c r="DR47" i="2"/>
  <c r="DZ47" i="2"/>
  <c r="K47" i="2"/>
  <c r="S47" i="2"/>
  <c r="AA47" i="2"/>
  <c r="AI47" i="2"/>
  <c r="AQ47" i="2"/>
  <c r="AY47" i="2"/>
  <c r="BG47" i="2"/>
  <c r="BO47" i="2"/>
  <c r="BW47" i="2"/>
  <c r="CE47" i="2"/>
  <c r="CM47" i="2"/>
  <c r="CU47" i="2"/>
  <c r="DC47" i="2"/>
  <c r="DK47" i="2"/>
  <c r="DS47" i="2"/>
  <c r="EA47" i="2"/>
  <c r="D45" i="2"/>
  <c r="M47" i="2"/>
  <c r="W47" i="2"/>
  <c r="AG47" i="2"/>
  <c r="AS47" i="2"/>
  <c r="BC47" i="2"/>
  <c r="BM47" i="2"/>
  <c r="BY47" i="2"/>
  <c r="CI47" i="2"/>
  <c r="CS47" i="2"/>
  <c r="DE47" i="2"/>
  <c r="DO47" i="2"/>
  <c r="DY47" i="2"/>
  <c r="O47" i="2"/>
  <c r="Y47" i="2"/>
  <c r="AK47" i="2"/>
  <c r="AU47" i="2"/>
  <c r="BE47" i="2"/>
  <c r="BQ47" i="2"/>
  <c r="CA47" i="2"/>
  <c r="CK47" i="2"/>
  <c r="CW47" i="2"/>
  <c r="DG47" i="2"/>
  <c r="DQ47" i="2"/>
  <c r="EC47" i="2"/>
  <c r="F47" i="2"/>
  <c r="P47" i="2"/>
  <c r="AB47" i="2"/>
  <c r="G47" i="2"/>
  <c r="L47" i="2"/>
  <c r="H47" i="2"/>
  <c r="AC47" i="2"/>
  <c r="AO47" i="2"/>
  <c r="BD47" i="2"/>
  <c r="BS47" i="2"/>
  <c r="CG47" i="2"/>
  <c r="CV47" i="2"/>
  <c r="DI47" i="2"/>
  <c r="DW47" i="2"/>
  <c r="I47" i="2"/>
  <c r="AD47" i="2"/>
  <c r="AR47" i="2"/>
  <c r="BH47" i="2"/>
  <c r="BT47" i="2"/>
  <c r="CH47" i="2"/>
  <c r="CX47" i="2"/>
  <c r="DL47" i="2"/>
  <c r="DX47" i="2"/>
  <c r="N47" i="2"/>
  <c r="AE47" i="2"/>
  <c r="AT47" i="2"/>
  <c r="BI47" i="2"/>
  <c r="BU47" i="2"/>
  <c r="CJ47" i="2"/>
  <c r="CY47" i="2"/>
  <c r="DM47" i="2"/>
  <c r="EB47" i="2"/>
  <c r="Q47" i="2"/>
  <c r="AF47" i="2"/>
  <c r="AV47" i="2"/>
  <c r="BJ47" i="2"/>
  <c r="BX47" i="2"/>
  <c r="CN47" i="2"/>
  <c r="CZ47" i="2"/>
  <c r="DN47" i="2"/>
  <c r="ED47" i="2"/>
  <c r="T47" i="2"/>
  <c r="AJ47" i="2"/>
  <c r="AW47" i="2"/>
  <c r="BK47" i="2"/>
  <c r="BZ47" i="2"/>
  <c r="CO47" i="2"/>
  <c r="DA47" i="2"/>
  <c r="DP47" i="2"/>
  <c r="EE47" i="2"/>
  <c r="U47" i="2"/>
  <c r="AL47" i="2"/>
  <c r="AZ47" i="2"/>
  <c r="BL47" i="2"/>
  <c r="CB47" i="2"/>
  <c r="CP47" i="2"/>
  <c r="DD47" i="2"/>
  <c r="DT47" i="2"/>
  <c r="E47" i="2"/>
  <c r="V47" i="2"/>
  <c r="AM47" i="2"/>
  <c r="BA47" i="2"/>
  <c r="BP47" i="2"/>
  <c r="CC47" i="2"/>
  <c r="CQ47" i="2"/>
  <c r="DF47" i="2"/>
  <c r="DU47" i="2"/>
  <c r="D47" i="2"/>
  <c r="X47" i="2"/>
  <c r="AN47" i="2"/>
  <c r="BB47" i="2"/>
  <c r="BR47" i="2"/>
  <c r="CF47" i="2"/>
  <c r="CR47" i="2"/>
  <c r="DH47" i="2"/>
  <c r="DV47" i="2"/>
  <c r="H60" i="1"/>
  <c r="O48" i="8" l="1"/>
  <c r="O49" i="8" s="1"/>
  <c r="O50" i="8" s="1"/>
  <c r="O52" i="8" s="1"/>
  <c r="N57" i="8"/>
  <c r="N58" i="8" s="1"/>
  <c r="N61" i="8" s="1"/>
  <c r="N62" i="8" s="1"/>
  <c r="P61" i="9"/>
  <c r="F56" i="2"/>
  <c r="K38" i="2"/>
  <c r="E56" i="2"/>
  <c r="R48" i="9"/>
  <c r="R49" i="9" s="1"/>
  <c r="R50" i="9" s="1"/>
  <c r="R52" i="9" s="1"/>
  <c r="Q57" i="9"/>
  <c r="Q58" i="9" s="1"/>
  <c r="Q61" i="9" s="1"/>
  <c r="Q62" i="9" s="1"/>
  <c r="DJ46" i="7"/>
  <c r="DJ47" i="7" s="1"/>
  <c r="L36" i="2"/>
  <c r="L33" i="2"/>
  <c r="L34" i="2"/>
  <c r="L37" i="2"/>
  <c r="L32" i="2"/>
  <c r="L30" i="2"/>
  <c r="L29" i="2"/>
  <c r="L22" i="2" s="1"/>
  <c r="L27" i="2"/>
  <c r="L35" i="2"/>
  <c r="L31" i="2"/>
  <c r="L28" i="2"/>
  <c r="L21" i="2"/>
  <c r="L26" i="2"/>
  <c r="L12" i="2"/>
  <c r="L11" i="2"/>
  <c r="L13" i="2"/>
  <c r="D68" i="1"/>
  <c r="D65" i="1" s="1"/>
  <c r="D62" i="1"/>
  <c r="C26" i="10" s="1"/>
  <c r="G26" i="10" s="1"/>
  <c r="D56" i="2"/>
  <c r="K15" i="2"/>
  <c r="K17" i="2" s="1"/>
  <c r="H20" i="2"/>
  <c r="H23" i="2" s="1"/>
  <c r="I20" i="2"/>
  <c r="J18" i="2"/>
  <c r="J19" i="2"/>
  <c r="D46" i="2"/>
  <c r="D48" i="2" s="1"/>
  <c r="E44" i="2" s="1"/>
  <c r="E45" i="2" s="1"/>
  <c r="E46" i="2" s="1"/>
  <c r="E48" i="2" s="1"/>
  <c r="F44" i="2" s="1"/>
  <c r="F45" i="2" s="1"/>
  <c r="F46" i="2" s="1"/>
  <c r="F48" i="2" s="1"/>
  <c r="G44" i="2" s="1"/>
  <c r="G45" i="2" s="1"/>
  <c r="G46" i="2" s="1"/>
  <c r="G48" i="2" s="1"/>
  <c r="H44" i="2" s="1"/>
  <c r="N7" i="2"/>
  <c r="M8" i="2"/>
  <c r="P48" i="8" l="1"/>
  <c r="P49" i="8" s="1"/>
  <c r="P50" i="8" s="1"/>
  <c r="P52" i="8" s="1"/>
  <c r="O57" i="8"/>
  <c r="O58" i="8" s="1"/>
  <c r="O61" i="8" s="1"/>
  <c r="O62" i="8" s="1"/>
  <c r="L38" i="2"/>
  <c r="P62" i="9"/>
  <c r="I23" i="2"/>
  <c r="I40" i="2" s="1"/>
  <c r="I56" i="2" s="1"/>
  <c r="S48" i="9"/>
  <c r="S49" i="9" s="1"/>
  <c r="S50" i="9" s="1"/>
  <c r="S52" i="9" s="1"/>
  <c r="R57" i="9"/>
  <c r="R58" i="9" s="1"/>
  <c r="R61" i="9" s="1"/>
  <c r="R62" i="9" s="1"/>
  <c r="DJ48" i="7"/>
  <c r="DJ50" i="7" s="1"/>
  <c r="M34" i="2"/>
  <c r="M33" i="2"/>
  <c r="M37" i="2"/>
  <c r="M32" i="2"/>
  <c r="M30" i="2"/>
  <c r="M27" i="2"/>
  <c r="M28" i="2"/>
  <c r="M36" i="2"/>
  <c r="M29" i="2"/>
  <c r="M22" i="2" s="1"/>
  <c r="M35" i="2"/>
  <c r="M31" i="2"/>
  <c r="M26" i="2"/>
  <c r="M21" i="2"/>
  <c r="M13" i="2"/>
  <c r="M11" i="2"/>
  <c r="M12" i="2"/>
  <c r="D55" i="1"/>
  <c r="H40" i="2"/>
  <c r="J20" i="2"/>
  <c r="L15" i="2"/>
  <c r="G56" i="2"/>
  <c r="K19" i="2"/>
  <c r="K18" i="2"/>
  <c r="D75" i="1"/>
  <c r="O7" i="2"/>
  <c r="N8" i="2"/>
  <c r="H45" i="2"/>
  <c r="H46" i="2" s="1"/>
  <c r="H48" i="2" s="1"/>
  <c r="D60" i="1" l="1"/>
  <c r="C24" i="10" s="1"/>
  <c r="G24" i="10" s="1"/>
  <c r="C21" i="10"/>
  <c r="D56" i="1"/>
  <c r="D58" i="1" s="1"/>
  <c r="C23" i="10" s="1"/>
  <c r="G23" i="10" s="1"/>
  <c r="Q48" i="8"/>
  <c r="P57" i="8"/>
  <c r="P58" i="8" s="1"/>
  <c r="C54" i="6"/>
  <c r="E13" i="10"/>
  <c r="F11" i="3"/>
  <c r="J23" i="2"/>
  <c r="J40" i="2" s="1"/>
  <c r="J56" i="2" s="1"/>
  <c r="D54" i="1"/>
  <c r="D70" i="1" s="1"/>
  <c r="M38" i="2"/>
  <c r="T48" i="9"/>
  <c r="T49" i="9" s="1"/>
  <c r="T50" i="9" s="1"/>
  <c r="T52" i="9" s="1"/>
  <c r="S57" i="9"/>
  <c r="S58" i="9" s="1"/>
  <c r="S61" i="9" s="1"/>
  <c r="S62" i="9" s="1"/>
  <c r="DK46" i="7"/>
  <c r="DK47" i="7" s="1"/>
  <c r="N34" i="2"/>
  <c r="N35" i="2"/>
  <c r="N33" i="2"/>
  <c r="N37" i="2"/>
  <c r="N36" i="2"/>
  <c r="N32" i="2"/>
  <c r="N30" i="2"/>
  <c r="N31" i="2"/>
  <c r="N28" i="2"/>
  <c r="N26" i="2"/>
  <c r="N21" i="2"/>
  <c r="N27" i="2"/>
  <c r="N29" i="2"/>
  <c r="N22" i="2" s="1"/>
  <c r="N13" i="2"/>
  <c r="N11" i="2"/>
  <c r="N12" i="2"/>
  <c r="H56" i="2"/>
  <c r="L17" i="2"/>
  <c r="F14" i="3"/>
  <c r="D57" i="1"/>
  <c r="C22" i="10" s="1"/>
  <c r="G22" i="10" s="1"/>
  <c r="M15" i="2"/>
  <c r="M17" i="2" s="1"/>
  <c r="K20" i="2"/>
  <c r="L19" i="2"/>
  <c r="L18" i="2"/>
  <c r="I44" i="2"/>
  <c r="I45" i="2" s="1"/>
  <c r="I46" i="2" s="1"/>
  <c r="I48" i="2" s="1"/>
  <c r="P7" i="2"/>
  <c r="O8" i="2"/>
  <c r="E94" i="1" l="1"/>
  <c r="G21" i="10"/>
  <c r="G28" i="10" s="1"/>
  <c r="C28" i="10"/>
  <c r="Q49" i="8"/>
  <c r="Q50" i="8" s="1"/>
  <c r="Q52" i="8" s="1"/>
  <c r="F45" i="3"/>
  <c r="F49" i="3" s="1"/>
  <c r="P61" i="8"/>
  <c r="K23" i="2"/>
  <c r="K40" i="2" s="1"/>
  <c r="N38" i="2"/>
  <c r="U48" i="9"/>
  <c r="U49" i="9" s="1"/>
  <c r="U50" i="9" s="1"/>
  <c r="U52" i="9" s="1"/>
  <c r="T57" i="9"/>
  <c r="T58" i="9" s="1"/>
  <c r="T61" i="9" s="1"/>
  <c r="T62" i="9" s="1"/>
  <c r="DK48" i="7"/>
  <c r="DK50" i="7" s="1"/>
  <c r="O35" i="2"/>
  <c r="O36" i="2"/>
  <c r="O37" i="2"/>
  <c r="O30" i="2"/>
  <c r="O33" i="2"/>
  <c r="O29" i="2"/>
  <c r="O22" i="2" s="1"/>
  <c r="O32" i="2"/>
  <c r="O34" i="2"/>
  <c r="O31" i="2"/>
  <c r="O21" i="2"/>
  <c r="O28" i="2"/>
  <c r="O26" i="2"/>
  <c r="O27" i="2"/>
  <c r="O12" i="2"/>
  <c r="O13" i="2"/>
  <c r="O11" i="2"/>
  <c r="E14" i="3"/>
  <c r="G14" i="3" s="1"/>
  <c r="G45" i="3" s="1"/>
  <c r="F12" i="3"/>
  <c r="E12" i="3" s="1"/>
  <c r="G12" i="3" s="1"/>
  <c r="E92" i="1"/>
  <c r="F13" i="3"/>
  <c r="E13" i="3" s="1"/>
  <c r="E93" i="1"/>
  <c r="L20" i="2"/>
  <c r="L23" i="2" s="1"/>
  <c r="N15" i="2"/>
  <c r="N17" i="2" s="1"/>
  <c r="M18" i="2"/>
  <c r="M19" i="2"/>
  <c r="F59" i="3"/>
  <c r="F63" i="3" s="1"/>
  <c r="G60" i="3" s="1"/>
  <c r="G61" i="3" s="1"/>
  <c r="F52" i="3"/>
  <c r="F56" i="3" s="1"/>
  <c r="G53" i="3" s="1"/>
  <c r="G54" i="3" s="1"/>
  <c r="F69" i="3"/>
  <c r="Q7" i="2"/>
  <c r="P8" i="2"/>
  <c r="J44" i="2"/>
  <c r="J45" i="2" s="1"/>
  <c r="J46" i="2" s="1"/>
  <c r="J48" i="2" s="1"/>
  <c r="K44" i="2" s="1"/>
  <c r="G46" i="3" l="1"/>
  <c r="G47" i="3" s="1"/>
  <c r="P62" i="8"/>
  <c r="R48" i="8"/>
  <c r="R49" i="8" s="1"/>
  <c r="R50" i="8" s="1"/>
  <c r="R52" i="8" s="1"/>
  <c r="Q57" i="8"/>
  <c r="Q58" i="8" s="1"/>
  <c r="L13" i="3"/>
  <c r="H13" i="3"/>
  <c r="I13" i="3"/>
  <c r="N13" i="3"/>
  <c r="M13" i="3"/>
  <c r="P13" i="3"/>
  <c r="J13" i="3"/>
  <c r="K13" i="3"/>
  <c r="O13" i="3"/>
  <c r="G13" i="3"/>
  <c r="O38" i="2"/>
  <c r="H14" i="3"/>
  <c r="H45" i="3" s="1"/>
  <c r="AP14" i="3"/>
  <c r="AL14" i="3"/>
  <c r="AT14" i="3"/>
  <c r="AQ14" i="3"/>
  <c r="AO14" i="3"/>
  <c r="AK14" i="3"/>
  <c r="AK45" i="3" s="1"/>
  <c r="AR14" i="3"/>
  <c r="AN14" i="3"/>
  <c r="AS14" i="3"/>
  <c r="AM14" i="3"/>
  <c r="AS12" i="3"/>
  <c r="AN12" i="3"/>
  <c r="AL12" i="3"/>
  <c r="AR12" i="3"/>
  <c r="AO12" i="3"/>
  <c r="AM12" i="3"/>
  <c r="AQ12" i="3"/>
  <c r="AK12" i="3"/>
  <c r="AT12" i="3"/>
  <c r="AP12" i="3"/>
  <c r="V48" i="9"/>
  <c r="V49" i="9" s="1"/>
  <c r="V50" i="9" s="1"/>
  <c r="V52" i="9" s="1"/>
  <c r="U57" i="9"/>
  <c r="U58" i="9" s="1"/>
  <c r="U61" i="9" s="1"/>
  <c r="U62" i="9" s="1"/>
  <c r="P24" i="7"/>
  <c r="P17" i="7"/>
  <c r="DL46" i="7"/>
  <c r="DL47" i="7" s="1"/>
  <c r="P36" i="2"/>
  <c r="P37" i="2"/>
  <c r="P34" i="2"/>
  <c r="P33" i="2"/>
  <c r="P31" i="2"/>
  <c r="P30" i="2"/>
  <c r="P29" i="2"/>
  <c r="P22" i="2" s="1"/>
  <c r="P27" i="2"/>
  <c r="P35" i="2"/>
  <c r="P32" i="2"/>
  <c r="P21" i="2"/>
  <c r="P28" i="2"/>
  <c r="P26" i="2"/>
  <c r="P11" i="2"/>
  <c r="P12" i="2"/>
  <c r="P13" i="2"/>
  <c r="P14" i="3"/>
  <c r="P45" i="3" s="1"/>
  <c r="G59" i="3"/>
  <c r="O14" i="3"/>
  <c r="O52" i="3" s="1"/>
  <c r="J14" i="3"/>
  <c r="J52" i="3" s="1"/>
  <c r="N14" i="3"/>
  <c r="N59" i="3" s="1"/>
  <c r="M14" i="3"/>
  <c r="M59" i="3" s="1"/>
  <c r="I14" i="3"/>
  <c r="I52" i="3" s="1"/>
  <c r="L14" i="3"/>
  <c r="L52" i="3" s="1"/>
  <c r="F68" i="3"/>
  <c r="K14" i="3"/>
  <c r="K52" i="3" s="1"/>
  <c r="I12" i="3"/>
  <c r="F67" i="3"/>
  <c r="J12" i="3"/>
  <c r="N12" i="3"/>
  <c r="H12" i="3"/>
  <c r="K12" i="3"/>
  <c r="L12" i="3"/>
  <c r="P12" i="3"/>
  <c r="M12" i="3"/>
  <c r="O12" i="3"/>
  <c r="H52" i="3"/>
  <c r="L40" i="2"/>
  <c r="O15" i="2"/>
  <c r="O17" i="2" s="1"/>
  <c r="M20" i="2"/>
  <c r="M23" i="2" s="1"/>
  <c r="K56" i="2"/>
  <c r="N18" i="2"/>
  <c r="N19" i="2"/>
  <c r="R7" i="2"/>
  <c r="Q8" i="2"/>
  <c r="K45" i="2"/>
  <c r="K46" i="2" s="1"/>
  <c r="K48" i="2" s="1"/>
  <c r="Q61" i="8" l="1"/>
  <c r="S48" i="8"/>
  <c r="S49" i="8" s="1"/>
  <c r="S50" i="8" s="1"/>
  <c r="S52" i="8" s="1"/>
  <c r="R57" i="8"/>
  <c r="R58" i="8" s="1"/>
  <c r="R61" i="8" s="1"/>
  <c r="R62" i="8" s="1"/>
  <c r="H59" i="3"/>
  <c r="P21" i="7"/>
  <c r="P19" i="7"/>
  <c r="P20" i="7"/>
  <c r="P38" i="2"/>
  <c r="AC59" i="3"/>
  <c r="AC45" i="3"/>
  <c r="AC52" i="3"/>
  <c r="BA45" i="3"/>
  <c r="BA52" i="3"/>
  <c r="BA59" i="3"/>
  <c r="AR59" i="3"/>
  <c r="AR52" i="3"/>
  <c r="AR45" i="3"/>
  <c r="AL45" i="3"/>
  <c r="AL59" i="3"/>
  <c r="AL52" i="3"/>
  <c r="Z52" i="3"/>
  <c r="Z59" i="3"/>
  <c r="Z45" i="3"/>
  <c r="BC59" i="3"/>
  <c r="BC52" i="3"/>
  <c r="BC45" i="3"/>
  <c r="AT45" i="3"/>
  <c r="AT52" i="3"/>
  <c r="AT59" i="3"/>
  <c r="AB45" i="3"/>
  <c r="AB52" i="3"/>
  <c r="AB59" i="3"/>
  <c r="AZ52" i="3"/>
  <c r="AZ59" i="3"/>
  <c r="Y45" i="3"/>
  <c r="Y52" i="3"/>
  <c r="Y59" i="3"/>
  <c r="AM59" i="3"/>
  <c r="AM45" i="3"/>
  <c r="AM52" i="3"/>
  <c r="V52" i="3"/>
  <c r="AK52" i="3"/>
  <c r="AK59" i="3"/>
  <c r="AP45" i="3"/>
  <c r="AP52" i="3"/>
  <c r="AP59" i="3"/>
  <c r="AO45" i="3"/>
  <c r="AO52" i="3"/>
  <c r="AO59" i="3"/>
  <c r="W45" i="3"/>
  <c r="W59" i="3"/>
  <c r="W52" i="3"/>
  <c r="AQ45" i="3"/>
  <c r="AQ52" i="3"/>
  <c r="AQ59" i="3"/>
  <c r="BE45" i="3"/>
  <c r="BE59" i="3"/>
  <c r="BE52" i="3"/>
  <c r="AE45" i="3"/>
  <c r="AE52" i="3"/>
  <c r="AE59" i="3"/>
  <c r="BH45" i="3"/>
  <c r="BH59" i="3"/>
  <c r="BH52" i="3"/>
  <c r="BI45" i="3"/>
  <c r="BI52" i="3"/>
  <c r="BI59" i="3"/>
  <c r="BD59" i="3"/>
  <c r="BD45" i="3"/>
  <c r="BD52" i="3"/>
  <c r="BF59" i="3"/>
  <c r="BF45" i="3"/>
  <c r="BF52" i="3"/>
  <c r="AN59" i="3"/>
  <c r="AN45" i="3"/>
  <c r="AN52" i="3"/>
  <c r="BB52" i="3"/>
  <c r="BB59" i="3"/>
  <c r="BB45" i="3"/>
  <c r="BG59" i="3"/>
  <c r="BG45" i="3"/>
  <c r="BG52" i="3"/>
  <c r="AS45" i="3"/>
  <c r="AS52" i="3"/>
  <c r="AS59" i="3"/>
  <c r="AD45" i="3"/>
  <c r="AD52" i="3"/>
  <c r="AD59" i="3"/>
  <c r="X59" i="3"/>
  <c r="X52" i="3"/>
  <c r="X45" i="3"/>
  <c r="AA45" i="3"/>
  <c r="AA52" i="3"/>
  <c r="AA59" i="3"/>
  <c r="W48" i="9"/>
  <c r="W49" i="9" s="1"/>
  <c r="W50" i="9" s="1"/>
  <c r="W52" i="9" s="1"/>
  <c r="V57" i="9"/>
  <c r="V58" i="9" s="1"/>
  <c r="V61" i="9" s="1"/>
  <c r="V62" i="9" s="1"/>
  <c r="P40" i="7"/>
  <c r="Q24" i="7"/>
  <c r="Q17" i="7"/>
  <c r="DL48" i="7"/>
  <c r="DL50" i="7" s="1"/>
  <c r="Q34" i="2"/>
  <c r="Q33" i="2"/>
  <c r="Q30" i="2"/>
  <c r="Q29" i="2"/>
  <c r="Q22" i="2" s="1"/>
  <c r="Q36" i="2"/>
  <c r="Q28" i="2"/>
  <c r="Q37" i="2"/>
  <c r="Q35" i="2"/>
  <c r="Q32" i="2"/>
  <c r="Q31" i="2"/>
  <c r="Q27" i="2"/>
  <c r="Q26" i="2"/>
  <c r="Q21" i="2"/>
  <c r="Q13" i="2"/>
  <c r="Q11" i="2"/>
  <c r="Q12" i="2"/>
  <c r="L56" i="2"/>
  <c r="P52" i="3"/>
  <c r="G52" i="3"/>
  <c r="P59" i="3"/>
  <c r="O59" i="3"/>
  <c r="J45" i="3"/>
  <c r="O45" i="3"/>
  <c r="I45" i="3"/>
  <c r="M45" i="3"/>
  <c r="N45" i="3"/>
  <c r="N52" i="3"/>
  <c r="L59" i="3"/>
  <c r="M52" i="3"/>
  <c r="J59" i="3"/>
  <c r="I59" i="3"/>
  <c r="L45" i="3"/>
  <c r="K59" i="3"/>
  <c r="K45" i="3"/>
  <c r="F70" i="3"/>
  <c r="M40" i="2"/>
  <c r="M56" i="2" s="1"/>
  <c r="P15" i="2"/>
  <c r="N20" i="2"/>
  <c r="O18" i="2"/>
  <c r="O19" i="2"/>
  <c r="S7" i="2"/>
  <c r="R8" i="2"/>
  <c r="L44" i="2"/>
  <c r="P22" i="7" l="1"/>
  <c r="P25" i="7" s="1"/>
  <c r="P42" i="7" s="1"/>
  <c r="T48" i="8"/>
  <c r="S57" i="8"/>
  <c r="S58" i="8" s="1"/>
  <c r="S61" i="8" s="1"/>
  <c r="S62" i="8" s="1"/>
  <c r="Q62" i="8"/>
  <c r="Q38" i="2"/>
  <c r="Q20" i="7"/>
  <c r="Q21" i="7"/>
  <c r="Q19" i="7"/>
  <c r="N23" i="2"/>
  <c r="N40" i="2" s="1"/>
  <c r="X48" i="9"/>
  <c r="X49" i="9" s="1"/>
  <c r="X50" i="9" s="1"/>
  <c r="X52" i="9" s="1"/>
  <c r="W57" i="9"/>
  <c r="W58" i="9" s="1"/>
  <c r="W61" i="9" s="1"/>
  <c r="W62" i="9" s="1"/>
  <c r="Q40" i="7"/>
  <c r="R17" i="7"/>
  <c r="R24" i="7"/>
  <c r="DM46" i="7"/>
  <c r="DM47" i="7" s="1"/>
  <c r="R34" i="2"/>
  <c r="R33" i="2"/>
  <c r="R32" i="2"/>
  <c r="R37" i="2"/>
  <c r="R35" i="2"/>
  <c r="R30" i="2"/>
  <c r="R31" i="2"/>
  <c r="R28" i="2"/>
  <c r="R36" i="2"/>
  <c r="R21" i="2"/>
  <c r="R29" i="2"/>
  <c r="R22" i="2" s="1"/>
  <c r="R26" i="2"/>
  <c r="R27" i="2"/>
  <c r="R13" i="2"/>
  <c r="R12" i="2"/>
  <c r="R11" i="2"/>
  <c r="P17" i="2"/>
  <c r="Q15" i="2"/>
  <c r="Q17" i="2" s="1"/>
  <c r="O20" i="2"/>
  <c r="P19" i="2"/>
  <c r="P18" i="2"/>
  <c r="T7" i="2"/>
  <c r="S8" i="2"/>
  <c r="L45" i="2"/>
  <c r="L46" i="2" s="1"/>
  <c r="L48" i="2" s="1"/>
  <c r="T49" i="8" l="1"/>
  <c r="T50" i="8" s="1"/>
  <c r="T52" i="8" s="1"/>
  <c r="D53" i="7"/>
  <c r="P58" i="7"/>
  <c r="R38" i="2"/>
  <c r="O23" i="2"/>
  <c r="O40" i="2" s="1"/>
  <c r="O56" i="2" s="1"/>
  <c r="R20" i="7"/>
  <c r="R21" i="7"/>
  <c r="R19" i="7"/>
  <c r="Y48" i="9"/>
  <c r="Y49" i="9" s="1"/>
  <c r="Y50" i="9" s="1"/>
  <c r="Y52" i="9" s="1"/>
  <c r="X57" i="9"/>
  <c r="X58" i="9" s="1"/>
  <c r="X61" i="9" s="1"/>
  <c r="X62" i="9" s="1"/>
  <c r="Q22" i="7"/>
  <c r="S17" i="7"/>
  <c r="S24" i="7"/>
  <c r="R40" i="7"/>
  <c r="DM48" i="7"/>
  <c r="DM50" i="7" s="1"/>
  <c r="S34" i="2"/>
  <c r="S35" i="2"/>
  <c r="S32" i="2"/>
  <c r="S33" i="2"/>
  <c r="S37" i="2"/>
  <c r="S31" i="2"/>
  <c r="S21" i="2"/>
  <c r="S30" i="2"/>
  <c r="S26" i="2"/>
  <c r="S36" i="2"/>
  <c r="S28" i="2"/>
  <c r="S27" i="2"/>
  <c r="S29" i="2"/>
  <c r="S22" i="2" s="1"/>
  <c r="S13" i="2"/>
  <c r="S11" i="2"/>
  <c r="S12" i="2"/>
  <c r="R15" i="2"/>
  <c r="N56" i="2"/>
  <c r="P20" i="2"/>
  <c r="P23" i="2" s="1"/>
  <c r="Q19" i="2"/>
  <c r="Q18" i="2"/>
  <c r="U7" i="2"/>
  <c r="T8" i="2"/>
  <c r="M44" i="2"/>
  <c r="M45" i="2" s="1"/>
  <c r="M46" i="2" s="1"/>
  <c r="M48" i="2" s="1"/>
  <c r="U48" i="8" l="1"/>
  <c r="U49" i="8" s="1"/>
  <c r="U50" i="8" s="1"/>
  <c r="U52" i="8" s="1"/>
  <c r="T57" i="8"/>
  <c r="T58" i="8" s="1"/>
  <c r="S21" i="7"/>
  <c r="S19" i="7"/>
  <c r="S20" i="7"/>
  <c r="Q25" i="7"/>
  <c r="Q42" i="7" s="1"/>
  <c r="D54" i="7"/>
  <c r="D55" i="7"/>
  <c r="D56" i="7"/>
  <c r="S38" i="2"/>
  <c r="Z48" i="9"/>
  <c r="Z49" i="9" s="1"/>
  <c r="Z50" i="9" s="1"/>
  <c r="Z52" i="9" s="1"/>
  <c r="Y57" i="9"/>
  <c r="Y58" i="9" s="1"/>
  <c r="Y61" i="9" s="1"/>
  <c r="Y62" i="9" s="1"/>
  <c r="R22" i="7"/>
  <c r="S40" i="7"/>
  <c r="T24" i="7"/>
  <c r="T17" i="7"/>
  <c r="DN46" i="7"/>
  <c r="DN47" i="7" s="1"/>
  <c r="T35" i="2"/>
  <c r="T36" i="2"/>
  <c r="T34" i="2"/>
  <c r="T37" i="2"/>
  <c r="T29" i="2"/>
  <c r="T22" i="2" s="1"/>
  <c r="T28" i="2"/>
  <c r="T33" i="2"/>
  <c r="T31" i="2"/>
  <c r="T27" i="2"/>
  <c r="T26" i="2"/>
  <c r="T32" i="2"/>
  <c r="T30" i="2"/>
  <c r="T21" i="2"/>
  <c r="T12" i="2"/>
  <c r="T13" i="2"/>
  <c r="T11" i="2"/>
  <c r="R17" i="2"/>
  <c r="S15" i="2"/>
  <c r="S17" i="2" s="1"/>
  <c r="Q20" i="2"/>
  <c r="Q23" i="2" s="1"/>
  <c r="R18" i="2"/>
  <c r="R19" i="2"/>
  <c r="V7" i="2"/>
  <c r="U8" i="2"/>
  <c r="N44" i="2"/>
  <c r="S22" i="7" l="1"/>
  <c r="S25" i="7" s="1"/>
  <c r="S42" i="7" s="1"/>
  <c r="T61" i="8"/>
  <c r="V48" i="8"/>
  <c r="V49" i="8" s="1"/>
  <c r="V50" i="8" s="1"/>
  <c r="V52" i="8" s="1"/>
  <c r="U57" i="8"/>
  <c r="U58" i="8" s="1"/>
  <c r="U61" i="8" s="1"/>
  <c r="U62" i="8" s="1"/>
  <c r="Q58" i="7"/>
  <c r="E53" i="7"/>
  <c r="T20" i="7"/>
  <c r="T19" i="7"/>
  <c r="T21" i="7"/>
  <c r="R25" i="7"/>
  <c r="R42" i="7" s="1"/>
  <c r="D59" i="7"/>
  <c r="T38" i="2"/>
  <c r="AA48" i="9"/>
  <c r="AA49" i="9" s="1"/>
  <c r="AA50" i="9" s="1"/>
  <c r="AA52" i="9" s="1"/>
  <c r="Z57" i="9"/>
  <c r="Z58" i="9" s="1"/>
  <c r="Z61" i="9" s="1"/>
  <c r="Z62" i="9" s="1"/>
  <c r="U24" i="7"/>
  <c r="U17" i="7"/>
  <c r="T40" i="7"/>
  <c r="DN48" i="7"/>
  <c r="DN50" i="7" s="1"/>
  <c r="U36" i="2"/>
  <c r="U37" i="2"/>
  <c r="U34" i="2"/>
  <c r="U32" i="2"/>
  <c r="U33" i="2"/>
  <c r="U31" i="2"/>
  <c r="U35" i="2"/>
  <c r="U30" i="2"/>
  <c r="U29" i="2"/>
  <c r="U22" i="2" s="1"/>
  <c r="U28" i="2"/>
  <c r="U26" i="2"/>
  <c r="U27" i="2"/>
  <c r="U21" i="2"/>
  <c r="U11" i="2"/>
  <c r="U13" i="2"/>
  <c r="U12" i="2"/>
  <c r="P40" i="2"/>
  <c r="Q40" i="2"/>
  <c r="T15" i="2"/>
  <c r="R20" i="2"/>
  <c r="R23" i="2" s="1"/>
  <c r="S18" i="2"/>
  <c r="S19" i="2"/>
  <c r="W7" i="2"/>
  <c r="V8" i="2"/>
  <c r="N45" i="2"/>
  <c r="N46" i="2" s="1"/>
  <c r="N48" i="2" s="1"/>
  <c r="T22" i="7" l="1"/>
  <c r="W48" i="8"/>
  <c r="W49" i="8" s="1"/>
  <c r="W50" i="8" s="1"/>
  <c r="W52" i="8" s="1"/>
  <c r="V57" i="8"/>
  <c r="V58" i="8" s="1"/>
  <c r="V61" i="8" s="1"/>
  <c r="V62" i="8" s="1"/>
  <c r="T62" i="8"/>
  <c r="G53" i="7"/>
  <c r="S58" i="7"/>
  <c r="T25" i="7"/>
  <c r="T42" i="7" s="1"/>
  <c r="D60" i="7"/>
  <c r="U38" i="2"/>
  <c r="E55" i="7"/>
  <c r="E54" i="7"/>
  <c r="U21" i="7"/>
  <c r="U20" i="7"/>
  <c r="U19" i="7"/>
  <c r="R58" i="7"/>
  <c r="F53" i="7"/>
  <c r="AB48" i="9"/>
  <c r="AB49" i="9" s="1"/>
  <c r="AB50" i="9" s="1"/>
  <c r="AB52" i="9" s="1"/>
  <c r="AA57" i="9"/>
  <c r="AA58" i="9" s="1"/>
  <c r="AA61" i="9" s="1"/>
  <c r="AA62" i="9" s="1"/>
  <c r="V24" i="7"/>
  <c r="V17" i="7"/>
  <c r="U40" i="7"/>
  <c r="DO46" i="7"/>
  <c r="DO47" i="7" s="1"/>
  <c r="V37" i="2"/>
  <c r="V35" i="2"/>
  <c r="V33" i="2"/>
  <c r="V31" i="2"/>
  <c r="V34" i="2"/>
  <c r="V32" i="2"/>
  <c r="V28" i="2"/>
  <c r="V36" i="2"/>
  <c r="V30" i="2"/>
  <c r="V26" i="2"/>
  <c r="V27" i="2"/>
  <c r="V29" i="2"/>
  <c r="V22" i="2" s="1"/>
  <c r="V21" i="2"/>
  <c r="V11" i="2"/>
  <c r="V12" i="2"/>
  <c r="V13" i="2"/>
  <c r="T17" i="2"/>
  <c r="P56" i="2"/>
  <c r="D51" i="2"/>
  <c r="D53" i="2" s="1"/>
  <c r="E51" i="2"/>
  <c r="E52" i="2" s="1"/>
  <c r="Q56" i="2"/>
  <c r="U15" i="2"/>
  <c r="U17" i="2" s="1"/>
  <c r="S20" i="2"/>
  <c r="S23" i="2" s="1"/>
  <c r="T18" i="2"/>
  <c r="T19" i="2"/>
  <c r="X7" i="2"/>
  <c r="W8" i="2"/>
  <c r="O44" i="2"/>
  <c r="E56" i="7" l="1"/>
  <c r="X48" i="8"/>
  <c r="X49" i="8" s="1"/>
  <c r="X50" i="8" s="1"/>
  <c r="X52" i="8" s="1"/>
  <c r="W57" i="8"/>
  <c r="W58" i="8" s="1"/>
  <c r="W61" i="8" s="1"/>
  <c r="H53" i="7"/>
  <c r="T58" i="7"/>
  <c r="V21" i="7"/>
  <c r="V19" i="7"/>
  <c r="V20" i="7"/>
  <c r="F54" i="7"/>
  <c r="F55" i="7"/>
  <c r="G54" i="7"/>
  <c r="G55" i="7"/>
  <c r="V38" i="2"/>
  <c r="E59" i="7"/>
  <c r="AC48" i="9"/>
  <c r="AC49" i="9" s="1"/>
  <c r="AC50" i="9" s="1"/>
  <c r="AC52" i="9" s="1"/>
  <c r="AB57" i="9"/>
  <c r="AB58" i="9" s="1"/>
  <c r="U22" i="7"/>
  <c r="W24" i="7"/>
  <c r="W17" i="7"/>
  <c r="V40" i="7"/>
  <c r="DO48" i="7"/>
  <c r="DO50" i="7" s="1"/>
  <c r="W32" i="2"/>
  <c r="W35" i="2"/>
  <c r="W36" i="2"/>
  <c r="W34" i="2"/>
  <c r="W33" i="2"/>
  <c r="W27" i="2"/>
  <c r="W37" i="2"/>
  <c r="W31" i="2"/>
  <c r="W30" i="2"/>
  <c r="W26" i="2"/>
  <c r="W28" i="2"/>
  <c r="W29" i="2"/>
  <c r="W22" i="2" s="1"/>
  <c r="W21" i="2"/>
  <c r="W11" i="2"/>
  <c r="W12" i="2"/>
  <c r="W13" i="2"/>
  <c r="R40" i="2"/>
  <c r="F51" i="2" s="1"/>
  <c r="D52" i="2"/>
  <c r="D54" i="2" s="1"/>
  <c r="E53" i="2"/>
  <c r="E54" i="2" s="1"/>
  <c r="E57" i="2" s="1"/>
  <c r="E58" i="2" s="1"/>
  <c r="T20" i="2"/>
  <c r="T23" i="2" s="1"/>
  <c r="V15" i="2"/>
  <c r="U18" i="2"/>
  <c r="U19" i="2"/>
  <c r="Y7" i="2"/>
  <c r="X8" i="2"/>
  <c r="O45" i="2"/>
  <c r="O46" i="2" s="1"/>
  <c r="O48" i="2" s="1"/>
  <c r="F56" i="7" l="1"/>
  <c r="F59" i="7" s="1"/>
  <c r="F60" i="7" s="1"/>
  <c r="W62" i="8"/>
  <c r="G56" i="7"/>
  <c r="Y48" i="8"/>
  <c r="Y49" i="8" s="1"/>
  <c r="Y50" i="8" s="1"/>
  <c r="Y52" i="8" s="1"/>
  <c r="X57" i="8"/>
  <c r="X58" i="8" s="1"/>
  <c r="X61" i="8" s="1"/>
  <c r="X62" i="8" s="1"/>
  <c r="G59" i="7"/>
  <c r="G60" i="7" s="1"/>
  <c r="E60" i="7"/>
  <c r="W20" i="7"/>
  <c r="W21" i="7"/>
  <c r="W19" i="7"/>
  <c r="AB61" i="9"/>
  <c r="U25" i="7"/>
  <c r="U42" i="7" s="1"/>
  <c r="H55" i="7"/>
  <c r="H54" i="7"/>
  <c r="W38" i="2"/>
  <c r="AD48" i="9"/>
  <c r="AD49" i="9" s="1"/>
  <c r="AD50" i="9" s="1"/>
  <c r="AD52" i="9" s="1"/>
  <c r="AC57" i="9"/>
  <c r="AC58" i="9" s="1"/>
  <c r="AC61" i="9" s="1"/>
  <c r="AC62" i="9" s="1"/>
  <c r="V22" i="7"/>
  <c r="X24" i="7"/>
  <c r="X17" i="7"/>
  <c r="W40" i="7"/>
  <c r="DP46" i="7"/>
  <c r="DP47" i="7" s="1"/>
  <c r="X34" i="2"/>
  <c r="X35" i="2"/>
  <c r="X33" i="2"/>
  <c r="X30" i="2"/>
  <c r="X32" i="2"/>
  <c r="X27" i="2"/>
  <c r="X26" i="2"/>
  <c r="X36" i="2"/>
  <c r="X29" i="2"/>
  <c r="X22" i="2" s="1"/>
  <c r="X31" i="2"/>
  <c r="X28" i="2"/>
  <c r="X37" i="2"/>
  <c r="X21" i="2"/>
  <c r="X13" i="2"/>
  <c r="X11" i="2"/>
  <c r="X12" i="2"/>
  <c r="V17" i="2"/>
  <c r="R56" i="2"/>
  <c r="S40" i="2"/>
  <c r="S56" i="2" s="1"/>
  <c r="T40" i="2"/>
  <c r="W15" i="2"/>
  <c r="W17" i="2" s="1"/>
  <c r="U20" i="2"/>
  <c r="D57" i="2"/>
  <c r="V19" i="2"/>
  <c r="V18" i="2"/>
  <c r="Z7" i="2"/>
  <c r="Y8" i="2"/>
  <c r="F52" i="2"/>
  <c r="F53" i="2"/>
  <c r="P44" i="2"/>
  <c r="H56" i="7" l="1"/>
  <c r="Z48" i="8"/>
  <c r="Z49" i="8" s="1"/>
  <c r="Z50" i="8" s="1"/>
  <c r="Z52" i="8" s="1"/>
  <c r="Y57" i="8"/>
  <c r="Y58" i="8" s="1"/>
  <c r="Y61" i="8" s="1"/>
  <c r="Y62" i="8" s="1"/>
  <c r="H59" i="7"/>
  <c r="U58" i="7"/>
  <c r="I53" i="7"/>
  <c r="U23" i="2"/>
  <c r="U40" i="2" s="1"/>
  <c r="X19" i="7"/>
  <c r="X21" i="7"/>
  <c r="X20" i="7"/>
  <c r="X38" i="2"/>
  <c r="V25" i="7"/>
  <c r="V42" i="7" s="1"/>
  <c r="AB62" i="9"/>
  <c r="AE48" i="9"/>
  <c r="AE49" i="9" s="1"/>
  <c r="AE50" i="9" s="1"/>
  <c r="AE52" i="9" s="1"/>
  <c r="AD57" i="9"/>
  <c r="AD58" i="9" s="1"/>
  <c r="AD61" i="9" s="1"/>
  <c r="AD62" i="9" s="1"/>
  <c r="W22" i="7"/>
  <c r="X40" i="7"/>
  <c r="Y24" i="7"/>
  <c r="Y17" i="7"/>
  <c r="DP48" i="7"/>
  <c r="DP50" i="7" s="1"/>
  <c r="Y34" i="2"/>
  <c r="Y35" i="2"/>
  <c r="Y33" i="2"/>
  <c r="Y36" i="2"/>
  <c r="Y32" i="2"/>
  <c r="Y29" i="2"/>
  <c r="Y22" i="2" s="1"/>
  <c r="Y30" i="2"/>
  <c r="Y28" i="2"/>
  <c r="Y37" i="2"/>
  <c r="Y27" i="2"/>
  <c r="Y26" i="2"/>
  <c r="Y21" i="2"/>
  <c r="Y31" i="2"/>
  <c r="Y12" i="2"/>
  <c r="Y11" i="2"/>
  <c r="Y13" i="2"/>
  <c r="V20" i="2"/>
  <c r="H51" i="2"/>
  <c r="H53" i="2" s="1"/>
  <c r="G51" i="2"/>
  <c r="G52" i="2" s="1"/>
  <c r="D58" i="2"/>
  <c r="T56" i="2"/>
  <c r="X15" i="2"/>
  <c r="X17" i="2" s="1"/>
  <c r="W18" i="2"/>
  <c r="W19" i="2"/>
  <c r="F54" i="2"/>
  <c r="AA7" i="2"/>
  <c r="Z8" i="2"/>
  <c r="P45" i="2"/>
  <c r="P46" i="2" s="1"/>
  <c r="P48" i="2" s="1"/>
  <c r="U56" i="2" l="1"/>
  <c r="I51" i="2"/>
  <c r="I52" i="2" s="1"/>
  <c r="X22" i="7"/>
  <c r="X25" i="7" s="1"/>
  <c r="X42" i="7" s="1"/>
  <c r="AA48" i="8"/>
  <c r="Z57" i="8"/>
  <c r="Z58" i="8" s="1"/>
  <c r="Z61" i="8" s="1"/>
  <c r="Z62" i="8" s="1"/>
  <c r="J53" i="7"/>
  <c r="V58" i="7"/>
  <c r="I55" i="7"/>
  <c r="I54" i="7"/>
  <c r="Y38" i="2"/>
  <c r="W25" i="7"/>
  <c r="W42" i="7" s="1"/>
  <c r="Y21" i="7"/>
  <c r="Y19" i="7"/>
  <c r="Y20" i="7"/>
  <c r="V23" i="2"/>
  <c r="V40" i="2" s="1"/>
  <c r="V56" i="2" s="1"/>
  <c r="H60" i="7"/>
  <c r="AF48" i="9"/>
  <c r="AF49" i="9" s="1"/>
  <c r="AF50" i="9" s="1"/>
  <c r="AF52" i="9" s="1"/>
  <c r="AE57" i="9"/>
  <c r="AE58" i="9" s="1"/>
  <c r="AE61" i="9" s="1"/>
  <c r="AE62" i="9" s="1"/>
  <c r="Z17" i="7"/>
  <c r="Z24" i="7"/>
  <c r="Y40" i="7"/>
  <c r="DQ46" i="7"/>
  <c r="DQ47" i="7" s="1"/>
  <c r="Z35" i="2"/>
  <c r="Z36" i="2"/>
  <c r="Z33" i="2"/>
  <c r="Z37" i="2"/>
  <c r="Z30" i="2"/>
  <c r="Z34" i="2"/>
  <c r="Z32" i="2"/>
  <c r="Z29" i="2"/>
  <c r="Z22" i="2" s="1"/>
  <c r="Z28" i="2"/>
  <c r="Z31" i="2"/>
  <c r="Z27" i="2"/>
  <c r="Z21" i="2"/>
  <c r="Z26" i="2"/>
  <c r="Z12" i="2"/>
  <c r="Z13" i="2"/>
  <c r="Z11" i="2"/>
  <c r="H52" i="2"/>
  <c r="H54" i="2" s="1"/>
  <c r="H57" i="2" s="1"/>
  <c r="H58" i="2" s="1"/>
  <c r="G53" i="2"/>
  <c r="G54" i="2" s="1"/>
  <c r="G57" i="2" s="1"/>
  <c r="G58" i="2" s="1"/>
  <c r="F57" i="2"/>
  <c r="Y15" i="2"/>
  <c r="Y17" i="2" s="1"/>
  <c r="W20" i="2"/>
  <c r="W23" i="2" s="1"/>
  <c r="X18" i="2"/>
  <c r="X19" i="2"/>
  <c r="AB7" i="2"/>
  <c r="AA8" i="2"/>
  <c r="Q44" i="2"/>
  <c r="Q45" i="2" s="1"/>
  <c r="Q46" i="2" s="1"/>
  <c r="Q48" i="2" s="1"/>
  <c r="I53" i="2" l="1"/>
  <c r="I54" i="2" s="1"/>
  <c r="I57" i="2" s="1"/>
  <c r="I58" i="2" s="1"/>
  <c r="AA49" i="8"/>
  <c r="AA50" i="8" s="1"/>
  <c r="AA52" i="8"/>
  <c r="K53" i="7"/>
  <c r="W58" i="7"/>
  <c r="I56" i="7"/>
  <c r="J51" i="2"/>
  <c r="J52" i="2" s="1"/>
  <c r="Z21" i="7"/>
  <c r="Z19" i="7"/>
  <c r="Z20" i="7"/>
  <c r="L53" i="7"/>
  <c r="Z38" i="2"/>
  <c r="J54" i="7"/>
  <c r="J55" i="7"/>
  <c r="AG48" i="9"/>
  <c r="AG49" i="9" s="1"/>
  <c r="AG50" i="9" s="1"/>
  <c r="AG52" i="9" s="1"/>
  <c r="AF57" i="9"/>
  <c r="AF58" i="9" s="1"/>
  <c r="AF61" i="9" s="1"/>
  <c r="Y22" i="7"/>
  <c r="X58" i="7"/>
  <c r="AA24" i="7"/>
  <c r="AA17" i="7"/>
  <c r="Z40" i="7"/>
  <c r="DQ48" i="7"/>
  <c r="DQ50" i="7" s="1"/>
  <c r="AA36" i="2"/>
  <c r="AA37" i="2"/>
  <c r="AA31" i="2"/>
  <c r="AA34" i="2"/>
  <c r="AA30" i="2"/>
  <c r="AA32" i="2"/>
  <c r="AA35" i="2"/>
  <c r="AA27" i="2"/>
  <c r="AA26" i="2"/>
  <c r="AA33" i="2"/>
  <c r="AA28" i="2"/>
  <c r="AA21" i="2"/>
  <c r="AA29" i="2"/>
  <c r="AA22" i="2" s="1"/>
  <c r="AA11" i="2"/>
  <c r="AA13" i="2"/>
  <c r="AA12" i="2"/>
  <c r="X20" i="2"/>
  <c r="F58" i="2"/>
  <c r="Z15" i="2"/>
  <c r="Z17" i="2" s="1"/>
  <c r="Y18" i="2"/>
  <c r="Y19" i="2"/>
  <c r="AC7" i="2"/>
  <c r="AB8" i="2"/>
  <c r="R44" i="2"/>
  <c r="R45" i="2" s="1"/>
  <c r="R46" i="2" s="1"/>
  <c r="R48" i="2" s="1"/>
  <c r="AB48" i="8" l="1"/>
  <c r="AB49" i="8" s="1"/>
  <c r="AB50" i="8" s="1"/>
  <c r="AB52" i="8" s="1"/>
  <c r="AA57" i="8"/>
  <c r="AA58" i="8" s="1"/>
  <c r="AA61" i="8" s="1"/>
  <c r="AA62" i="8" s="1"/>
  <c r="L55" i="7"/>
  <c r="L54" i="7"/>
  <c r="I59" i="7"/>
  <c r="AA20" i="7"/>
  <c r="AA21" i="7"/>
  <c r="AA19" i="7"/>
  <c r="AA22" i="7" s="1"/>
  <c r="AA25" i="7" s="1"/>
  <c r="J53" i="2"/>
  <c r="J54" i="2" s="1"/>
  <c r="AF62" i="9"/>
  <c r="AA38" i="2"/>
  <c r="J56" i="7"/>
  <c r="J59" i="7" s="1"/>
  <c r="J60" i="7" s="1"/>
  <c r="K54" i="7"/>
  <c r="K55" i="7"/>
  <c r="X23" i="2"/>
  <c r="X40" i="2" s="1"/>
  <c r="X56" i="2" s="1"/>
  <c r="Y25" i="7"/>
  <c r="Y42" i="7" s="1"/>
  <c r="AH48" i="9"/>
  <c r="AH49" i="9" s="1"/>
  <c r="AH50" i="9" s="1"/>
  <c r="AH52" i="9" s="1"/>
  <c r="AG57" i="9"/>
  <c r="AG58" i="9" s="1"/>
  <c r="Z22" i="7"/>
  <c r="AB24" i="7"/>
  <c r="AB17" i="7"/>
  <c r="AA40" i="7"/>
  <c r="DR46" i="7"/>
  <c r="DR47" i="7" s="1"/>
  <c r="AB34" i="2"/>
  <c r="AB33" i="2"/>
  <c r="AB32" i="2"/>
  <c r="AB37" i="2"/>
  <c r="AB36" i="2"/>
  <c r="AB35" i="2"/>
  <c r="AB30" i="2"/>
  <c r="AB31" i="2"/>
  <c r="AB21" i="2"/>
  <c r="AB29" i="2"/>
  <c r="AB22" i="2" s="1"/>
  <c r="AB26" i="2"/>
  <c r="AB28" i="2"/>
  <c r="AB27" i="2"/>
  <c r="AB13" i="2"/>
  <c r="AB12" i="2"/>
  <c r="AB11" i="2"/>
  <c r="W40" i="2"/>
  <c r="K51" i="2" s="1"/>
  <c r="K52" i="2" s="1"/>
  <c r="AA15" i="2"/>
  <c r="AA17" i="2" s="1"/>
  <c r="Y20" i="2"/>
  <c r="Z18" i="2"/>
  <c r="Z19" i="2"/>
  <c r="AD7" i="2"/>
  <c r="AC8" i="2"/>
  <c r="S44" i="2"/>
  <c r="S45" i="2" s="1"/>
  <c r="S46" i="2" s="1"/>
  <c r="S48" i="2" s="1"/>
  <c r="AC48" i="8" l="1"/>
  <c r="AC49" i="8" s="1"/>
  <c r="AC50" i="8" s="1"/>
  <c r="AC52" i="8" s="1"/>
  <c r="AB57" i="8"/>
  <c r="AB58" i="8" s="1"/>
  <c r="AG61" i="9"/>
  <c r="AB38" i="2"/>
  <c r="Y23" i="2"/>
  <c r="Y40" i="2" s="1"/>
  <c r="Z25" i="7"/>
  <c r="Z42" i="7" s="1"/>
  <c r="Y58" i="7"/>
  <c r="M53" i="7"/>
  <c r="K56" i="7"/>
  <c r="K59" i="7" s="1"/>
  <c r="K60" i="7" s="1"/>
  <c r="I60" i="7"/>
  <c r="AB20" i="7"/>
  <c r="AB21" i="7"/>
  <c r="AB19" i="7"/>
  <c r="AI48" i="9"/>
  <c r="AI49" i="9" s="1"/>
  <c r="AI50" i="9" s="1"/>
  <c r="AI52" i="9" s="1"/>
  <c r="AH57" i="9"/>
  <c r="AH58" i="9" s="1"/>
  <c r="AH61" i="9" s="1"/>
  <c r="AH62" i="9" s="1"/>
  <c r="L56" i="7"/>
  <c r="L59" i="7" s="1"/>
  <c r="L60" i="7" s="1"/>
  <c r="AC24" i="7"/>
  <c r="AC17" i="7"/>
  <c r="AA42" i="7"/>
  <c r="AB40" i="7"/>
  <c r="DR48" i="7"/>
  <c r="DR50" i="7" s="1"/>
  <c r="Z20" i="2"/>
  <c r="AC34" i="2"/>
  <c r="AC35" i="2"/>
  <c r="AC36" i="2"/>
  <c r="AC33" i="2"/>
  <c r="AC30" i="2"/>
  <c r="AC32" i="2"/>
  <c r="AC31" i="2"/>
  <c r="AC29" i="2"/>
  <c r="AC22" i="2" s="1"/>
  <c r="AC28" i="2"/>
  <c r="AC37" i="2"/>
  <c r="AC21" i="2"/>
  <c r="AC26" i="2"/>
  <c r="AC27" i="2"/>
  <c r="AC11" i="2"/>
  <c r="AC13" i="2"/>
  <c r="AC12" i="2"/>
  <c r="W56" i="2"/>
  <c r="L51" i="2"/>
  <c r="L53" i="2" s="1"/>
  <c r="K53" i="2"/>
  <c r="K54" i="2" s="1"/>
  <c r="K57" i="2" s="1"/>
  <c r="K58" i="2" s="1"/>
  <c r="J57" i="2"/>
  <c r="AB15" i="2"/>
  <c r="AA18" i="2"/>
  <c r="AA19" i="2"/>
  <c r="AE7" i="2"/>
  <c r="AD8" i="2"/>
  <c r="T44" i="2"/>
  <c r="AB61" i="8" l="1"/>
  <c r="AD48" i="8"/>
  <c r="AD49" i="8" s="1"/>
  <c r="AD50" i="8" s="1"/>
  <c r="AD52" i="8" s="1"/>
  <c r="AC57" i="8"/>
  <c r="AC58" i="8" s="1"/>
  <c r="AC61" i="8" s="1"/>
  <c r="AC62" i="8" s="1"/>
  <c r="Y56" i="2"/>
  <c r="M51" i="2"/>
  <c r="M52" i="2" s="1"/>
  <c r="Z23" i="2"/>
  <c r="Z40" i="2" s="1"/>
  <c r="N53" i="7"/>
  <c r="Z58" i="7"/>
  <c r="AC20" i="7"/>
  <c r="AC19" i="7"/>
  <c r="AC21" i="7"/>
  <c r="O53" i="7"/>
  <c r="AC38" i="2"/>
  <c r="M55" i="7"/>
  <c r="M54" i="7"/>
  <c r="AG62" i="9"/>
  <c r="AJ48" i="9"/>
  <c r="AJ49" i="9" s="1"/>
  <c r="AJ50" i="9" s="1"/>
  <c r="AJ52" i="9" s="1"/>
  <c r="AI57" i="9"/>
  <c r="AI58" i="9" s="1"/>
  <c r="AI61" i="9" s="1"/>
  <c r="AI62" i="9" s="1"/>
  <c r="AB22" i="7"/>
  <c r="AA58" i="7"/>
  <c r="AD17" i="7"/>
  <c r="AD24" i="7"/>
  <c r="AC40" i="7"/>
  <c r="DS46" i="7"/>
  <c r="DS47" i="7" s="1"/>
  <c r="AD35" i="2"/>
  <c r="AD36" i="2"/>
  <c r="AD37" i="2"/>
  <c r="AD32" i="2"/>
  <c r="AD29" i="2"/>
  <c r="AD22" i="2" s="1"/>
  <c r="AD28" i="2"/>
  <c r="AD34" i="2"/>
  <c r="AD30" i="2"/>
  <c r="AD33" i="2"/>
  <c r="AD27" i="2"/>
  <c r="AD26" i="2"/>
  <c r="AD31" i="2"/>
  <c r="AD21" i="2"/>
  <c r="AD13" i="2"/>
  <c r="AD11" i="2"/>
  <c r="AD12" i="2"/>
  <c r="AB17" i="2"/>
  <c r="L52" i="2"/>
  <c r="L54" i="2" s="1"/>
  <c r="L57" i="2" s="1"/>
  <c r="L58" i="2" s="1"/>
  <c r="J58" i="2"/>
  <c r="AA20" i="2"/>
  <c r="AC15" i="2"/>
  <c r="AC17" i="2" s="1"/>
  <c r="AB19" i="2"/>
  <c r="AB18" i="2"/>
  <c r="AF7" i="2"/>
  <c r="AE8" i="2"/>
  <c r="T45" i="2"/>
  <c r="T46" i="2" s="1"/>
  <c r="T48" i="2" s="1"/>
  <c r="M53" i="2" l="1"/>
  <c r="M54" i="2" s="1"/>
  <c r="M57" i="2" s="1"/>
  <c r="M58" i="2" s="1"/>
  <c r="AE48" i="8"/>
  <c r="AE49" i="8" s="1"/>
  <c r="AE50" i="8" s="1"/>
  <c r="AE52" i="8" s="1"/>
  <c r="AD57" i="8"/>
  <c r="AD58" i="8" s="1"/>
  <c r="AD61" i="8" s="1"/>
  <c r="AD62" i="8" s="1"/>
  <c r="AB62" i="8"/>
  <c r="Z56" i="2"/>
  <c r="N51" i="2"/>
  <c r="AB25" i="7"/>
  <c r="AB42" i="7" s="1"/>
  <c r="M56" i="7"/>
  <c r="M59" i="7" s="1"/>
  <c r="M60" i="7" s="1"/>
  <c r="O55" i="7"/>
  <c r="O54" i="7"/>
  <c r="AD38" i="2"/>
  <c r="AA23" i="2"/>
  <c r="AA40" i="2" s="1"/>
  <c r="N54" i="7"/>
  <c r="N55" i="7"/>
  <c r="AD21" i="7"/>
  <c r="AD19" i="7"/>
  <c r="AD20" i="7"/>
  <c r="AK48" i="9"/>
  <c r="AK49" i="9" s="1"/>
  <c r="AK50" i="9" s="1"/>
  <c r="AK52" i="9" s="1"/>
  <c r="AJ57" i="9"/>
  <c r="AJ58" i="9" s="1"/>
  <c r="AJ61" i="9" s="1"/>
  <c r="AJ62" i="9" s="1"/>
  <c r="AC22" i="7"/>
  <c r="AD40" i="7"/>
  <c r="AE17" i="7"/>
  <c r="AE24" i="7"/>
  <c r="DS48" i="7"/>
  <c r="DS50" i="7" s="1"/>
  <c r="AE36" i="2"/>
  <c r="AE37" i="2"/>
  <c r="AE34" i="2"/>
  <c r="AE32" i="2"/>
  <c r="AE31" i="2"/>
  <c r="AE35" i="2"/>
  <c r="AE28" i="2"/>
  <c r="AE30" i="2"/>
  <c r="AE29" i="2"/>
  <c r="AE22" i="2" s="1"/>
  <c r="AE33" i="2"/>
  <c r="AE27" i="2"/>
  <c r="AE21" i="2"/>
  <c r="AE26" i="2"/>
  <c r="AE12" i="2"/>
  <c r="AE11" i="2"/>
  <c r="AE13" i="2"/>
  <c r="AB20" i="2"/>
  <c r="AB23" i="2" s="1"/>
  <c r="AD15" i="2"/>
  <c r="AC19" i="2"/>
  <c r="AC18" i="2"/>
  <c r="AG7" i="2"/>
  <c r="AF8" i="2"/>
  <c r="U44" i="2"/>
  <c r="O56" i="7" l="1"/>
  <c r="O59" i="7" s="1"/>
  <c r="O60" i="7" s="1"/>
  <c r="N56" i="7"/>
  <c r="N59" i="7" s="1"/>
  <c r="N60" i="7" s="1"/>
  <c r="AF48" i="8"/>
  <c r="AF49" i="8" s="1"/>
  <c r="AF50" i="8" s="1"/>
  <c r="AF52" i="8" s="1"/>
  <c r="AE57" i="8"/>
  <c r="AE58" i="8" s="1"/>
  <c r="AA56" i="2"/>
  <c r="O51" i="2"/>
  <c r="O53" i="2" s="1"/>
  <c r="AE38" i="2"/>
  <c r="AB58" i="7"/>
  <c r="P53" i="7"/>
  <c r="AC25" i="7"/>
  <c r="N53" i="2"/>
  <c r="N52" i="2"/>
  <c r="AE21" i="7"/>
  <c r="AE19" i="7"/>
  <c r="AE20" i="7"/>
  <c r="AL48" i="9"/>
  <c r="AL49" i="9" s="1"/>
  <c r="AL50" i="9" s="1"/>
  <c r="AL52" i="9" s="1"/>
  <c r="AK57" i="9"/>
  <c r="AK58" i="9" s="1"/>
  <c r="AK61" i="9" s="1"/>
  <c r="AK62" i="9" s="1"/>
  <c r="AD22" i="7"/>
  <c r="AE40" i="7"/>
  <c r="AF17" i="7"/>
  <c r="AF24" i="7"/>
  <c r="DT46" i="7"/>
  <c r="DT47" i="7" s="1"/>
  <c r="AF37" i="2"/>
  <c r="AF32" i="2"/>
  <c r="AF34" i="2"/>
  <c r="AF31" i="2"/>
  <c r="AF35" i="2"/>
  <c r="AF36" i="2"/>
  <c r="AF29" i="2"/>
  <c r="AF22" i="2" s="1"/>
  <c r="AF33" i="2"/>
  <c r="AF27" i="2"/>
  <c r="AF21" i="2"/>
  <c r="AF26" i="2"/>
  <c r="AF30" i="2"/>
  <c r="AF28" i="2"/>
  <c r="AF12" i="2"/>
  <c r="AF13" i="2"/>
  <c r="AF11" i="2"/>
  <c r="AD17" i="2"/>
  <c r="AB40" i="2"/>
  <c r="AE15" i="2"/>
  <c r="AE17" i="2" s="1"/>
  <c r="AC20" i="2"/>
  <c r="AC23" i="2" s="1"/>
  <c r="AD19" i="2"/>
  <c r="AD18" i="2"/>
  <c r="AH7" i="2"/>
  <c r="AG8" i="2"/>
  <c r="U45" i="2"/>
  <c r="U46" i="2" s="1"/>
  <c r="U48" i="2" s="1"/>
  <c r="O52" i="2" l="1"/>
  <c r="O54" i="2" s="1"/>
  <c r="O57" i="2" s="1"/>
  <c r="O58" i="2" s="1"/>
  <c r="AE22" i="7"/>
  <c r="AE25" i="7" s="1"/>
  <c r="AE61" i="8"/>
  <c r="AG48" i="8"/>
  <c r="AG49" i="8" s="1"/>
  <c r="AG50" i="8" s="1"/>
  <c r="AG52" i="8" s="1"/>
  <c r="AF57" i="8"/>
  <c r="AF58" i="8" s="1"/>
  <c r="AF61" i="8" s="1"/>
  <c r="AF62" i="8" s="1"/>
  <c r="AC42" i="7"/>
  <c r="N54" i="2"/>
  <c r="N57" i="2" s="1"/>
  <c r="N58" i="2" s="1"/>
  <c r="P54" i="7"/>
  <c r="P55" i="7"/>
  <c r="AF38" i="2"/>
  <c r="AF21" i="7"/>
  <c r="AF19" i="7"/>
  <c r="AF20" i="7"/>
  <c r="AD25" i="7"/>
  <c r="AM48" i="9"/>
  <c r="AM49" i="9" s="1"/>
  <c r="AM50" i="9" s="1"/>
  <c r="AM52" i="9" s="1"/>
  <c r="AL57" i="9"/>
  <c r="AL58" i="9" s="1"/>
  <c r="AL61" i="9" s="1"/>
  <c r="AL62" i="9" s="1"/>
  <c r="AE42" i="7"/>
  <c r="AF40" i="7"/>
  <c r="AE58" i="7"/>
  <c r="AG24" i="7"/>
  <c r="AG17" i="7"/>
  <c r="DT48" i="7"/>
  <c r="DT50" i="7" s="1"/>
  <c r="AG37" i="2"/>
  <c r="AG34" i="2"/>
  <c r="AG31" i="2"/>
  <c r="AG36" i="2"/>
  <c r="AG35" i="2"/>
  <c r="AG30" i="2"/>
  <c r="AG33" i="2"/>
  <c r="AG32" i="2"/>
  <c r="AG27" i="2"/>
  <c r="AG26" i="2"/>
  <c r="AG29" i="2"/>
  <c r="AG22" i="2" s="1"/>
  <c r="AG28" i="2"/>
  <c r="AG21" i="2"/>
  <c r="AG12" i="2"/>
  <c r="AG11" i="2"/>
  <c r="AG13" i="2"/>
  <c r="AB56" i="2"/>
  <c r="P51" i="2"/>
  <c r="P52" i="2" s="1"/>
  <c r="AF15" i="2"/>
  <c r="AF17" i="2" s="1"/>
  <c r="AD20" i="2"/>
  <c r="AD23" i="2" s="1"/>
  <c r="AE18" i="2"/>
  <c r="AE19" i="2"/>
  <c r="AI7" i="2"/>
  <c r="AH8" i="2"/>
  <c r="V44" i="2"/>
  <c r="V45" i="2" s="1"/>
  <c r="V46" i="2" s="1"/>
  <c r="V48" i="2" s="1"/>
  <c r="AH48" i="8" l="1"/>
  <c r="AH49" i="8" s="1"/>
  <c r="AH50" i="8" s="1"/>
  <c r="AH52" i="8" s="1"/>
  <c r="AG57" i="8"/>
  <c r="AG58" i="8" s="1"/>
  <c r="AG61" i="8" s="1"/>
  <c r="AG62" i="8" s="1"/>
  <c r="AE62" i="8"/>
  <c r="P56" i="7"/>
  <c r="AG38" i="2"/>
  <c r="AD42" i="7"/>
  <c r="Q53" i="7"/>
  <c r="AC58" i="7"/>
  <c r="AG20" i="7"/>
  <c r="AG21" i="7"/>
  <c r="AG19" i="7"/>
  <c r="AN48" i="9"/>
  <c r="AM57" i="9"/>
  <c r="AM58" i="9" s="1"/>
  <c r="AM61" i="9" s="1"/>
  <c r="AM62" i="9" s="1"/>
  <c r="AF22" i="7"/>
  <c r="AG40" i="7"/>
  <c r="AH24" i="7"/>
  <c r="AH17" i="7"/>
  <c r="DU46" i="7"/>
  <c r="DU47" i="7" s="1"/>
  <c r="AH32" i="2"/>
  <c r="AH37" i="2"/>
  <c r="AH34" i="2"/>
  <c r="AH36" i="2"/>
  <c r="AH31" i="2"/>
  <c r="AH35" i="2"/>
  <c r="AH30" i="2"/>
  <c r="AH27" i="2"/>
  <c r="AH26" i="2"/>
  <c r="AH33" i="2"/>
  <c r="AH29" i="2"/>
  <c r="AH22" i="2" s="1"/>
  <c r="AH21" i="2"/>
  <c r="AH28" i="2"/>
  <c r="AH11" i="2"/>
  <c r="AH13" i="2"/>
  <c r="AH12" i="2"/>
  <c r="P53" i="2"/>
  <c r="P54" i="2" s="1"/>
  <c r="AC40" i="2"/>
  <c r="AG15" i="2"/>
  <c r="AG17" i="2" s="1"/>
  <c r="AE20" i="2"/>
  <c r="AE23" i="2" s="1"/>
  <c r="AF19" i="2"/>
  <c r="AF18" i="2"/>
  <c r="AJ7" i="2"/>
  <c r="AI8" i="2"/>
  <c r="W44" i="2"/>
  <c r="W45" i="2" s="1"/>
  <c r="W46" i="2" s="1"/>
  <c r="W48" i="2" s="1"/>
  <c r="AG22" i="7" l="1"/>
  <c r="AI48" i="8"/>
  <c r="AI49" i="8" s="1"/>
  <c r="AI50" i="8" s="1"/>
  <c r="AI52" i="8" s="1"/>
  <c r="AH57" i="8"/>
  <c r="AH58" i="8" s="1"/>
  <c r="AG25" i="7"/>
  <c r="AG42" i="7" s="1"/>
  <c r="AF25" i="7"/>
  <c r="AF42" i="7" s="1"/>
  <c r="Q54" i="7"/>
  <c r="Q55" i="7"/>
  <c r="Q56" i="7" s="1"/>
  <c r="R53" i="7"/>
  <c r="AD58" i="7"/>
  <c r="S53" i="7"/>
  <c r="P59" i="7"/>
  <c r="AH38" i="2"/>
  <c r="AH19" i="7"/>
  <c r="AH20" i="7"/>
  <c r="AH21" i="7"/>
  <c r="AN49" i="9"/>
  <c r="AN50" i="9" s="1"/>
  <c r="AN52" i="9"/>
  <c r="AI24" i="7"/>
  <c r="AI17" i="7"/>
  <c r="AH40" i="7"/>
  <c r="DU48" i="7"/>
  <c r="DU50" i="7" s="1"/>
  <c r="AI34" i="2"/>
  <c r="AI37" i="2"/>
  <c r="AI33" i="2"/>
  <c r="AI35" i="2"/>
  <c r="AI36" i="2"/>
  <c r="AI32" i="2"/>
  <c r="AI30" i="2"/>
  <c r="AI26" i="2"/>
  <c r="AI29" i="2"/>
  <c r="AI22" i="2" s="1"/>
  <c r="AI27" i="2"/>
  <c r="AI31" i="2"/>
  <c r="AI21" i="2"/>
  <c r="AI28" i="2"/>
  <c r="AI12" i="2"/>
  <c r="AI11" i="2"/>
  <c r="AI13" i="2"/>
  <c r="AD40" i="2"/>
  <c r="AD56" i="2" s="1"/>
  <c r="P57" i="2"/>
  <c r="Q51" i="2"/>
  <c r="Q52" i="2" s="1"/>
  <c r="AC56" i="2"/>
  <c r="AH15" i="2"/>
  <c r="AH17" i="2" s="1"/>
  <c r="AF20" i="2"/>
  <c r="AF23" i="2" s="1"/>
  <c r="AG18" i="2"/>
  <c r="AG19" i="2"/>
  <c r="AK7" i="2"/>
  <c r="AJ8" i="2"/>
  <c r="X44" i="2"/>
  <c r="X45" i="2" s="1"/>
  <c r="X46" i="2" s="1"/>
  <c r="X48" i="2" s="1"/>
  <c r="AH61" i="8" l="1"/>
  <c r="AJ48" i="8"/>
  <c r="AI57" i="8"/>
  <c r="AI58" i="8" s="1"/>
  <c r="AI61" i="8" s="1"/>
  <c r="AI62" i="8" s="1"/>
  <c r="Q59" i="7"/>
  <c r="Q60" i="7" s="1"/>
  <c r="T53" i="7"/>
  <c r="AF58" i="7"/>
  <c r="U53" i="7"/>
  <c r="AG58" i="7"/>
  <c r="AI21" i="7"/>
  <c r="AI19" i="7"/>
  <c r="AI20" i="7"/>
  <c r="R55" i="7"/>
  <c r="R54" i="7"/>
  <c r="R56" i="7" s="1"/>
  <c r="P60" i="7"/>
  <c r="S55" i="7"/>
  <c r="S54" i="7"/>
  <c r="AI38" i="2"/>
  <c r="AO48" i="9"/>
  <c r="AO49" i="9" s="1"/>
  <c r="AO50" i="9" s="1"/>
  <c r="AO52" i="9" s="1"/>
  <c r="AN57" i="9"/>
  <c r="AN58" i="9" s="1"/>
  <c r="AH22" i="7"/>
  <c r="AJ24" i="7"/>
  <c r="AJ17" i="7"/>
  <c r="AI40" i="7"/>
  <c r="DV46" i="7"/>
  <c r="DV47" i="7" s="1"/>
  <c r="AJ34" i="2"/>
  <c r="AJ35" i="2"/>
  <c r="AJ33" i="2"/>
  <c r="AJ32" i="2"/>
  <c r="AJ36" i="2"/>
  <c r="AJ37" i="2"/>
  <c r="AJ30" i="2"/>
  <c r="AJ29" i="2"/>
  <c r="AJ22" i="2" s="1"/>
  <c r="AJ31" i="2"/>
  <c r="AJ28" i="2"/>
  <c r="AJ26" i="2"/>
  <c r="AJ27" i="2"/>
  <c r="AJ21" i="2"/>
  <c r="AJ11" i="2"/>
  <c r="AJ13" i="2"/>
  <c r="AJ12" i="2"/>
  <c r="R51" i="2"/>
  <c r="R52" i="2" s="1"/>
  <c r="Q53" i="2"/>
  <c r="Q54" i="2" s="1"/>
  <c r="P58" i="2"/>
  <c r="AE40" i="2"/>
  <c r="AF40" i="2"/>
  <c r="AF56" i="2" s="1"/>
  <c r="AI15" i="2"/>
  <c r="AI17" i="2" s="1"/>
  <c r="AG20" i="2"/>
  <c r="AG23" i="2" s="1"/>
  <c r="AH18" i="2"/>
  <c r="AH19" i="2"/>
  <c r="AL7" i="2"/>
  <c r="AK8" i="2"/>
  <c r="Y44" i="2"/>
  <c r="Y45" i="2" s="1"/>
  <c r="Y46" i="2" s="1"/>
  <c r="Y48" i="2" s="1"/>
  <c r="S56" i="7" l="1"/>
  <c r="S59" i="7" s="1"/>
  <c r="S60" i="7" s="1"/>
  <c r="AJ49" i="8"/>
  <c r="AJ50" i="8" s="1"/>
  <c r="AJ52" i="8"/>
  <c r="AH62" i="8"/>
  <c r="R59" i="7"/>
  <c r="AN61" i="9"/>
  <c r="AJ38" i="2"/>
  <c r="U54" i="7"/>
  <c r="U55" i="7"/>
  <c r="T54" i="7"/>
  <c r="T55" i="7"/>
  <c r="AH25" i="7"/>
  <c r="AH42" i="7" s="1"/>
  <c r="AJ21" i="7"/>
  <c r="AJ19" i="7"/>
  <c r="AJ20" i="7"/>
  <c r="AP48" i="9"/>
  <c r="AP49" i="9" s="1"/>
  <c r="AP50" i="9" s="1"/>
  <c r="AP52" i="9" s="1"/>
  <c r="AO57" i="9"/>
  <c r="AO58" i="9" s="1"/>
  <c r="AO61" i="9" s="1"/>
  <c r="AO62" i="9" s="1"/>
  <c r="AJ40" i="7"/>
  <c r="AK17" i="7"/>
  <c r="AK24" i="7"/>
  <c r="AI22" i="7"/>
  <c r="DV48" i="7"/>
  <c r="DV50" i="7" s="1"/>
  <c r="AK35" i="2"/>
  <c r="AK36" i="2"/>
  <c r="AK33" i="2"/>
  <c r="AK34" i="2"/>
  <c r="AK37" i="2"/>
  <c r="AK30" i="2"/>
  <c r="AK27" i="2"/>
  <c r="AK26" i="2"/>
  <c r="AK28" i="2"/>
  <c r="AK29" i="2"/>
  <c r="AK22" i="2" s="1"/>
  <c r="AK32" i="2"/>
  <c r="AK21" i="2"/>
  <c r="AK31" i="2"/>
  <c r="AK12" i="2"/>
  <c r="AK11" i="2"/>
  <c r="AK13" i="2"/>
  <c r="R53" i="2"/>
  <c r="R54" i="2" s="1"/>
  <c r="R57" i="2" s="1"/>
  <c r="R58" i="2" s="1"/>
  <c r="T51" i="2"/>
  <c r="T52" i="2" s="1"/>
  <c r="Q57" i="2"/>
  <c r="AE56" i="2"/>
  <c r="S51" i="2"/>
  <c r="AG40" i="2"/>
  <c r="U51" i="2" s="1"/>
  <c r="AH20" i="2"/>
  <c r="AJ15" i="2"/>
  <c r="AJ17" i="2" s="1"/>
  <c r="AI18" i="2"/>
  <c r="AI19" i="2"/>
  <c r="AM7" i="2"/>
  <c r="AL8" i="2"/>
  <c r="Z44" i="2"/>
  <c r="AJ22" i="7" l="1"/>
  <c r="AJ25" i="7" s="1"/>
  <c r="AJ42" i="7" s="1"/>
  <c r="AK48" i="8"/>
  <c r="AK49" i="8" s="1"/>
  <c r="AK50" i="8" s="1"/>
  <c r="AK52" i="8" s="1"/>
  <c r="AJ57" i="8"/>
  <c r="AJ58" i="8" s="1"/>
  <c r="AJ61" i="8" s="1"/>
  <c r="T56" i="7"/>
  <c r="AH58" i="7"/>
  <c r="V53" i="7"/>
  <c r="T59" i="7"/>
  <c r="T60" i="7" s="1"/>
  <c r="AI25" i="7"/>
  <c r="AI42" i="7" s="1"/>
  <c r="AK21" i="7"/>
  <c r="AK20" i="7"/>
  <c r="AK19" i="7"/>
  <c r="AK38" i="2"/>
  <c r="AH23" i="2"/>
  <c r="AH40" i="2" s="1"/>
  <c r="AN62" i="9"/>
  <c r="U56" i="7"/>
  <c r="U59" i="7" s="1"/>
  <c r="U60" i="7" s="1"/>
  <c r="R60" i="7"/>
  <c r="AQ48" i="9"/>
  <c r="AQ49" i="9" s="1"/>
  <c r="AQ50" i="9" s="1"/>
  <c r="AQ52" i="9" s="1"/>
  <c r="AP57" i="9"/>
  <c r="AP58" i="9" s="1"/>
  <c r="AP61" i="9" s="1"/>
  <c r="AP62" i="9" s="1"/>
  <c r="AK40" i="7"/>
  <c r="AL24" i="7"/>
  <c r="AL17" i="7"/>
  <c r="DW46" i="7"/>
  <c r="DW47" i="7" s="1"/>
  <c r="AL33" i="2"/>
  <c r="AL32" i="2"/>
  <c r="AL36" i="2"/>
  <c r="AL37" i="2"/>
  <c r="AL34" i="2"/>
  <c r="AL31" i="2"/>
  <c r="AL35" i="2"/>
  <c r="AL29" i="2"/>
  <c r="AL22" i="2" s="1"/>
  <c r="AL21" i="2"/>
  <c r="AL27" i="2"/>
  <c r="AL26" i="2"/>
  <c r="AL28" i="2"/>
  <c r="AL30" i="2"/>
  <c r="AL12" i="2"/>
  <c r="AL13" i="2"/>
  <c r="AL11" i="2"/>
  <c r="T53" i="2"/>
  <c r="T54" i="2" s="1"/>
  <c r="T57" i="2" s="1"/>
  <c r="T58" i="2" s="1"/>
  <c r="Q58" i="2"/>
  <c r="S52" i="2"/>
  <c r="S53" i="2"/>
  <c r="U52" i="2"/>
  <c r="U53" i="2"/>
  <c r="AG56" i="2"/>
  <c r="AK15" i="2"/>
  <c r="AK17" i="2" s="1"/>
  <c r="AI20" i="2"/>
  <c r="AI23" i="2" s="1"/>
  <c r="AJ19" i="2"/>
  <c r="AJ18" i="2"/>
  <c r="AN7" i="2"/>
  <c r="AM8" i="2"/>
  <c r="Z45" i="2"/>
  <c r="Z46" i="2" s="1"/>
  <c r="Z48" i="2" s="1"/>
  <c r="AK22" i="7" l="1"/>
  <c r="AJ62" i="8"/>
  <c r="AL48" i="8"/>
  <c r="AK57" i="8"/>
  <c r="AK58" i="8" s="1"/>
  <c r="AK61" i="8" s="1"/>
  <c r="AK62" i="8" s="1"/>
  <c r="X53" i="7"/>
  <c r="AJ58" i="7"/>
  <c r="W53" i="7"/>
  <c r="AI58" i="7"/>
  <c r="AH56" i="2"/>
  <c r="V51" i="2"/>
  <c r="V52" i="2" s="1"/>
  <c r="AK25" i="7"/>
  <c r="AK42" i="7" s="1"/>
  <c r="AL38" i="2"/>
  <c r="V55" i="7"/>
  <c r="V54" i="7"/>
  <c r="AL20" i="7"/>
  <c r="AL21" i="7"/>
  <c r="AL19" i="7"/>
  <c r="AR48" i="9"/>
  <c r="AR49" i="9" s="1"/>
  <c r="AR50" i="9" s="1"/>
  <c r="AR52" i="9" s="1"/>
  <c r="AQ57" i="9"/>
  <c r="AQ58" i="9" s="1"/>
  <c r="AQ61" i="9" s="1"/>
  <c r="AQ62" i="9" s="1"/>
  <c r="AM24" i="7"/>
  <c r="AM17" i="7"/>
  <c r="AL40" i="7"/>
  <c r="DW48" i="7"/>
  <c r="DW50" i="7" s="1"/>
  <c r="AM34" i="2"/>
  <c r="AM37" i="2"/>
  <c r="AM35" i="2"/>
  <c r="AM36" i="2"/>
  <c r="AM30" i="2"/>
  <c r="AM33" i="2"/>
  <c r="AM29" i="2"/>
  <c r="AM22" i="2" s="1"/>
  <c r="AM26" i="2"/>
  <c r="AM21" i="2"/>
  <c r="AM28" i="2"/>
  <c r="AM27" i="2"/>
  <c r="AM31" i="2"/>
  <c r="AM32" i="2"/>
  <c r="AM13" i="2"/>
  <c r="AM12" i="2"/>
  <c r="AM11" i="2"/>
  <c r="S54" i="2"/>
  <c r="U54" i="2"/>
  <c r="U57" i="2" s="1"/>
  <c r="U58" i="2" s="1"/>
  <c r="AJ20" i="2"/>
  <c r="AI40" i="2"/>
  <c r="W51" i="2" s="1"/>
  <c r="W52" i="2" s="1"/>
  <c r="AL15" i="2"/>
  <c r="AL17" i="2" s="1"/>
  <c r="AK19" i="2"/>
  <c r="AK18" i="2"/>
  <c r="AO7" i="2"/>
  <c r="AN8" i="2"/>
  <c r="AA44" i="2"/>
  <c r="AA45" i="2" s="1"/>
  <c r="AA46" i="2" s="1"/>
  <c r="AA48" i="2" s="1"/>
  <c r="AL22" i="7" l="1"/>
  <c r="AL25" i="7" s="1"/>
  <c r="V53" i="2"/>
  <c r="AL49" i="8"/>
  <c r="AL50" i="8" s="1"/>
  <c r="AL52" i="8" s="1"/>
  <c r="Y53" i="7"/>
  <c r="AK58" i="7"/>
  <c r="W55" i="7"/>
  <c r="W54" i="7"/>
  <c r="AJ23" i="2"/>
  <c r="AJ40" i="2" s="1"/>
  <c r="V56" i="7"/>
  <c r="V59" i="7" s="1"/>
  <c r="AM20" i="7"/>
  <c r="AM21" i="7"/>
  <c r="AM19" i="7"/>
  <c r="X54" i="7"/>
  <c r="X55" i="7"/>
  <c r="AM38" i="2"/>
  <c r="AS48" i="9"/>
  <c r="AS49" i="9" s="1"/>
  <c r="AS50" i="9" s="1"/>
  <c r="AS52" i="9" s="1"/>
  <c r="AR57" i="9"/>
  <c r="AR58" i="9" s="1"/>
  <c r="AL42" i="7"/>
  <c r="AM40" i="7"/>
  <c r="AN24" i="7"/>
  <c r="AN17" i="7"/>
  <c r="DX46" i="7"/>
  <c r="DX47" i="7" s="1"/>
  <c r="AN34" i="2"/>
  <c r="AN35" i="2"/>
  <c r="AN36" i="2"/>
  <c r="AN33" i="2"/>
  <c r="AN29" i="2"/>
  <c r="AN22" i="2" s="1"/>
  <c r="AN28" i="2"/>
  <c r="AN27" i="2"/>
  <c r="AN30" i="2"/>
  <c r="AN37" i="2"/>
  <c r="AN31" i="2"/>
  <c r="AN26" i="2"/>
  <c r="AN32" i="2"/>
  <c r="AN21" i="2"/>
  <c r="AN12" i="2"/>
  <c r="AN11" i="2"/>
  <c r="AN13" i="2"/>
  <c r="S57" i="2"/>
  <c r="S58" i="2" s="1"/>
  <c r="W53" i="2"/>
  <c r="W54" i="2" s="1"/>
  <c r="W57" i="2" s="1"/>
  <c r="AI56" i="2"/>
  <c r="AK20" i="2"/>
  <c r="AM15" i="2"/>
  <c r="AM17" i="2" s="1"/>
  <c r="AL18" i="2"/>
  <c r="AL19" i="2"/>
  <c r="V54" i="2"/>
  <c r="V57" i="2" s="1"/>
  <c r="V58" i="2" s="1"/>
  <c r="AP7" i="2"/>
  <c r="AO8" i="2"/>
  <c r="AB44" i="2"/>
  <c r="AB45" i="2" s="1"/>
  <c r="AB46" i="2" s="1"/>
  <c r="AB48" i="2" s="1"/>
  <c r="W56" i="7" l="1"/>
  <c r="W59" i="7" s="1"/>
  <c r="W60" i="7" s="1"/>
  <c r="X56" i="7"/>
  <c r="X59" i="7" s="1"/>
  <c r="X60" i="7" s="1"/>
  <c r="AM48" i="8"/>
  <c r="AM49" i="8" s="1"/>
  <c r="AM50" i="8" s="1"/>
  <c r="AM52" i="8" s="1"/>
  <c r="AL57" i="8"/>
  <c r="AL58" i="8" s="1"/>
  <c r="AL61" i="8" s="1"/>
  <c r="AL62" i="8" s="1"/>
  <c r="X51" i="2"/>
  <c r="X52" i="2" s="1"/>
  <c r="AJ56" i="2"/>
  <c r="AK23" i="2"/>
  <c r="AK40" i="2" s="1"/>
  <c r="Z53" i="7"/>
  <c r="AN38" i="2"/>
  <c r="AR61" i="9"/>
  <c r="AN20" i="7"/>
  <c r="AN19" i="7"/>
  <c r="AN21" i="7"/>
  <c r="V60" i="7"/>
  <c r="Y55" i="7"/>
  <c r="Y54" i="7"/>
  <c r="AL58" i="7"/>
  <c r="AT48" i="9"/>
  <c r="AT49" i="9" s="1"/>
  <c r="AT50" i="9" s="1"/>
  <c r="AT52" i="9" s="1"/>
  <c r="AS57" i="9"/>
  <c r="AS58" i="9" s="1"/>
  <c r="AS61" i="9" s="1"/>
  <c r="AS62" i="9" s="1"/>
  <c r="AM22" i="7"/>
  <c r="AO24" i="7"/>
  <c r="AO17" i="7"/>
  <c r="AN40" i="7"/>
  <c r="DX48" i="7"/>
  <c r="DX50" i="7" s="1"/>
  <c r="AO35" i="2"/>
  <c r="AO36" i="2"/>
  <c r="AO32" i="2"/>
  <c r="AO30" i="2"/>
  <c r="AO37" i="2"/>
  <c r="AO33" i="2"/>
  <c r="AO31" i="2"/>
  <c r="AO28" i="2"/>
  <c r="AO34" i="2"/>
  <c r="AO27" i="2"/>
  <c r="AO21" i="2"/>
  <c r="AO29" i="2"/>
  <c r="AO22" i="2" s="1"/>
  <c r="AO26" i="2"/>
  <c r="AO12" i="2"/>
  <c r="AO11" i="2"/>
  <c r="AO13" i="2"/>
  <c r="W58" i="2"/>
  <c r="AL20" i="2"/>
  <c r="AN15" i="2"/>
  <c r="AM18" i="2"/>
  <c r="AM19" i="2"/>
  <c r="AQ7" i="2"/>
  <c r="AP8" i="2"/>
  <c r="AC44" i="2"/>
  <c r="AC45" i="2" s="1"/>
  <c r="AC46" i="2" s="1"/>
  <c r="AC48" i="2" s="1"/>
  <c r="X53" i="2" l="1"/>
  <c r="X54" i="2" s="1"/>
  <c r="X57" i="2" s="1"/>
  <c r="Y56" i="7"/>
  <c r="Y59" i="7" s="1"/>
  <c r="Y60" i="7" s="1"/>
  <c r="AN48" i="8"/>
  <c r="AN49" i="8" s="1"/>
  <c r="AN50" i="8" s="1"/>
  <c r="AN52" i="8" s="1"/>
  <c r="AM57" i="8"/>
  <c r="AM58" i="8" s="1"/>
  <c r="AM61" i="8" s="1"/>
  <c r="AM62" i="8" s="1"/>
  <c r="AK56" i="2"/>
  <c r="Y51" i="2"/>
  <c r="Y53" i="2" s="1"/>
  <c r="AO38" i="2"/>
  <c r="AM25" i="7"/>
  <c r="AM42" i="7" s="1"/>
  <c r="AR62" i="9"/>
  <c r="Z54" i="7"/>
  <c r="Z55" i="7"/>
  <c r="AL23" i="2"/>
  <c r="AL40" i="2" s="1"/>
  <c r="AL56" i="2" s="1"/>
  <c r="AO21" i="7"/>
  <c r="AO19" i="7"/>
  <c r="AO20" i="7"/>
  <c r="AU48" i="9"/>
  <c r="AU49" i="9" s="1"/>
  <c r="AU50" i="9" s="1"/>
  <c r="AU52" i="9" s="1"/>
  <c r="AT57" i="9"/>
  <c r="AT58" i="9" s="1"/>
  <c r="AT61" i="9" s="1"/>
  <c r="AT62" i="9" s="1"/>
  <c r="AO40" i="7"/>
  <c r="AP17" i="7"/>
  <c r="AP24" i="7"/>
  <c r="AN22" i="7"/>
  <c r="DY46" i="7"/>
  <c r="DY47" i="7" s="1"/>
  <c r="AP36" i="2"/>
  <c r="AP37" i="2"/>
  <c r="AP35" i="2"/>
  <c r="AP34" i="2"/>
  <c r="AP33" i="2"/>
  <c r="AP29" i="2"/>
  <c r="AP22" i="2" s="1"/>
  <c r="AP32" i="2"/>
  <c r="AP30" i="2"/>
  <c r="AP31" i="2"/>
  <c r="AP28" i="2"/>
  <c r="AP27" i="2"/>
  <c r="AP26" i="2"/>
  <c r="AP21" i="2"/>
  <c r="AP13" i="2"/>
  <c r="AP11" i="2"/>
  <c r="AP12" i="2"/>
  <c r="AN17" i="2"/>
  <c r="AM20" i="2"/>
  <c r="X58" i="2"/>
  <c r="AO15" i="2"/>
  <c r="AO17" i="2" s="1"/>
  <c r="AN19" i="2"/>
  <c r="AN18" i="2"/>
  <c r="AR7" i="2"/>
  <c r="AQ8" i="2"/>
  <c r="AD44" i="2"/>
  <c r="AD45" i="2" s="1"/>
  <c r="AD46" i="2" s="1"/>
  <c r="AD48" i="2" s="1"/>
  <c r="AO22" i="7" l="1"/>
  <c r="AO25" i="7" s="1"/>
  <c r="AO42" i="7" s="1"/>
  <c r="Y52" i="2"/>
  <c r="Z56" i="7"/>
  <c r="Z59" i="7" s="1"/>
  <c r="AO48" i="8"/>
  <c r="AO49" i="8" s="1"/>
  <c r="AO50" i="8" s="1"/>
  <c r="AO52" i="8" s="1"/>
  <c r="AN57" i="8"/>
  <c r="AN58" i="8" s="1"/>
  <c r="AM58" i="7"/>
  <c r="AA53" i="7"/>
  <c r="AP38" i="2"/>
  <c r="Z60" i="7"/>
  <c r="AP21" i="7"/>
  <c r="AP20" i="7"/>
  <c r="AP19" i="7"/>
  <c r="AN25" i="7"/>
  <c r="AM23" i="2"/>
  <c r="AM40" i="2" s="1"/>
  <c r="Z51" i="2"/>
  <c r="Z52" i="2" s="1"/>
  <c r="AV48" i="9"/>
  <c r="AV49" i="9" s="1"/>
  <c r="AV50" i="9" s="1"/>
  <c r="AV52" i="9" s="1"/>
  <c r="AU57" i="9"/>
  <c r="AU58" i="9" s="1"/>
  <c r="AU61" i="9" s="1"/>
  <c r="AU62" i="9" s="1"/>
  <c r="AP40" i="7"/>
  <c r="AQ24" i="7"/>
  <c r="AQ17" i="7"/>
  <c r="AQ40" i="7"/>
  <c r="DY48" i="7"/>
  <c r="DY50" i="7" s="1"/>
  <c r="AQ37" i="2"/>
  <c r="AQ35" i="2"/>
  <c r="AQ32" i="2"/>
  <c r="AQ36" i="2"/>
  <c r="AQ33" i="2"/>
  <c r="AQ31" i="2"/>
  <c r="AQ26" i="2"/>
  <c r="AQ28" i="2"/>
  <c r="AQ27" i="2"/>
  <c r="AQ34" i="2"/>
  <c r="AQ30" i="2"/>
  <c r="AQ21" i="2"/>
  <c r="AQ29" i="2"/>
  <c r="AQ22" i="2" s="1"/>
  <c r="AQ11" i="2"/>
  <c r="AQ12" i="2"/>
  <c r="AQ13" i="2"/>
  <c r="Y54" i="2"/>
  <c r="Y57" i="2" s="1"/>
  <c r="Y58" i="2" s="1"/>
  <c r="AP15" i="2"/>
  <c r="AN20" i="2"/>
  <c r="AN23" i="2" s="1"/>
  <c r="AO19" i="2"/>
  <c r="AO18" i="2"/>
  <c r="AS7" i="2"/>
  <c r="AR8" i="2"/>
  <c r="Z53" i="2"/>
  <c r="AE44" i="2"/>
  <c r="AE45" i="2" s="1"/>
  <c r="AE46" i="2" s="1"/>
  <c r="AE48" i="2" s="1"/>
  <c r="AP48" i="8" l="1"/>
  <c r="AP49" i="8" s="1"/>
  <c r="AP50" i="8" s="1"/>
  <c r="AP52" i="8" s="1"/>
  <c r="AO57" i="8"/>
  <c r="AO58" i="8" s="1"/>
  <c r="AO61" i="8" s="1"/>
  <c r="AO62" i="8" s="1"/>
  <c r="AN61" i="8"/>
  <c r="AM56" i="2"/>
  <c r="AA51" i="2"/>
  <c r="AA53" i="2" s="1"/>
  <c r="AC53" i="7"/>
  <c r="AO58" i="7"/>
  <c r="AQ38" i="2"/>
  <c r="AP22" i="7"/>
  <c r="AQ20" i="7"/>
  <c r="AQ21" i="7"/>
  <c r="AQ19" i="7"/>
  <c r="AA54" i="7"/>
  <c r="AA55" i="7"/>
  <c r="AN42" i="7"/>
  <c r="AW48" i="9"/>
  <c r="AW49" i="9" s="1"/>
  <c r="AW50" i="9" s="1"/>
  <c r="AW52" i="9" s="1"/>
  <c r="AV57" i="9"/>
  <c r="AV58" i="9" s="1"/>
  <c r="AV61" i="9" s="1"/>
  <c r="AV62" i="9" s="1"/>
  <c r="AR17" i="7"/>
  <c r="AR24" i="7"/>
  <c r="DZ46" i="7"/>
  <c r="DZ47" i="7" s="1"/>
  <c r="AR36" i="2"/>
  <c r="AR33" i="2"/>
  <c r="AR37" i="2"/>
  <c r="AR31" i="2"/>
  <c r="AR32" i="2"/>
  <c r="AR35" i="2"/>
  <c r="AR26" i="2"/>
  <c r="AR27" i="2"/>
  <c r="AR28" i="2"/>
  <c r="AR29" i="2"/>
  <c r="AR22" i="2" s="1"/>
  <c r="AR30" i="2"/>
  <c r="AR21" i="2"/>
  <c r="AR34" i="2"/>
  <c r="AR13" i="2"/>
  <c r="AR12" i="2"/>
  <c r="AR11" i="2"/>
  <c r="AP17" i="2"/>
  <c r="AA52" i="2"/>
  <c r="AA54" i="2" s="1"/>
  <c r="AA57" i="2" s="1"/>
  <c r="AA58" i="2" s="1"/>
  <c r="AQ15" i="2"/>
  <c r="AQ17" i="2" s="1"/>
  <c r="AO20" i="2"/>
  <c r="AO23" i="2" s="1"/>
  <c r="AP19" i="2"/>
  <c r="AP18" i="2"/>
  <c r="AT7" i="2"/>
  <c r="AS8" i="2"/>
  <c r="Z54" i="2"/>
  <c r="Z57" i="2" s="1"/>
  <c r="Z58" i="2" s="1"/>
  <c r="AF44" i="2"/>
  <c r="AF45" i="2" s="1"/>
  <c r="AF46" i="2" s="1"/>
  <c r="AF48" i="2" s="1"/>
  <c r="AQ22" i="7" l="1"/>
  <c r="AQ25" i="7" s="1"/>
  <c r="AQ42" i="7" s="1"/>
  <c r="AA56" i="7"/>
  <c r="AA59" i="7" s="1"/>
  <c r="AA60" i="7" s="1"/>
  <c r="AN62" i="8"/>
  <c r="AQ48" i="8"/>
  <c r="AQ49" i="8" s="1"/>
  <c r="AQ50" i="8" s="1"/>
  <c r="AQ52" i="8" s="1"/>
  <c r="AP57" i="8"/>
  <c r="AP58" i="8" s="1"/>
  <c r="AR38" i="2"/>
  <c r="AP25" i="7"/>
  <c r="AC55" i="7"/>
  <c r="AC54" i="7"/>
  <c r="AR20" i="7"/>
  <c r="AR21" i="7"/>
  <c r="AR19" i="7"/>
  <c r="AB53" i="7"/>
  <c r="AN58" i="7"/>
  <c r="AX48" i="9"/>
  <c r="AX49" i="9" s="1"/>
  <c r="AX50" i="9" s="1"/>
  <c r="AX52" i="9" s="1"/>
  <c r="AW57" i="9"/>
  <c r="AW58" i="9" s="1"/>
  <c r="AW61" i="9" s="1"/>
  <c r="AW62" i="9" s="1"/>
  <c r="AR40" i="7"/>
  <c r="AS17" i="7"/>
  <c r="AS24" i="7"/>
  <c r="DZ48" i="7"/>
  <c r="DZ50" i="7" s="1"/>
  <c r="AS34" i="2"/>
  <c r="AS32" i="2"/>
  <c r="AS36" i="2"/>
  <c r="AS37" i="2"/>
  <c r="AS35" i="2"/>
  <c r="AS33" i="2"/>
  <c r="AS31" i="2"/>
  <c r="AS27" i="2"/>
  <c r="AS30" i="2"/>
  <c r="AS29" i="2"/>
  <c r="AS22" i="2" s="1"/>
  <c r="AS28" i="2"/>
  <c r="AS21" i="2"/>
  <c r="AS26" i="2"/>
  <c r="AS11" i="2"/>
  <c r="AS13" i="2"/>
  <c r="AS12" i="2"/>
  <c r="AP20" i="2"/>
  <c r="AP23" i="2" s="1"/>
  <c r="AN40" i="2"/>
  <c r="AR15" i="2"/>
  <c r="AR17" i="2" s="1"/>
  <c r="AO40" i="2"/>
  <c r="AQ18" i="2"/>
  <c r="AQ19" i="2"/>
  <c r="AU7" i="2"/>
  <c r="AT8" i="2"/>
  <c r="AG44" i="2"/>
  <c r="AG45" i="2" s="1"/>
  <c r="AG46" i="2" s="1"/>
  <c r="AG48" i="2" s="1"/>
  <c r="AC56" i="7" l="1"/>
  <c r="AC59" i="7" s="1"/>
  <c r="AC60" i="7" s="1"/>
  <c r="AP61" i="8"/>
  <c r="AR48" i="8"/>
  <c r="AR49" i="8" s="1"/>
  <c r="AR50" i="8" s="1"/>
  <c r="AR52" i="8" s="1"/>
  <c r="AQ57" i="8"/>
  <c r="AQ58" i="8" s="1"/>
  <c r="AQ61" i="8" s="1"/>
  <c r="AQ62" i="8" s="1"/>
  <c r="AQ58" i="7"/>
  <c r="AP42" i="7"/>
  <c r="AB55" i="7"/>
  <c r="AB54" i="7"/>
  <c r="AB56" i="7" s="1"/>
  <c r="AS21" i="7"/>
  <c r="AS19" i="7"/>
  <c r="AS20" i="7"/>
  <c r="AS38" i="2"/>
  <c r="AR22" i="7"/>
  <c r="AY48" i="9"/>
  <c r="AY49" i="9" s="1"/>
  <c r="AY50" i="9" s="1"/>
  <c r="AY52" i="9" s="1"/>
  <c r="AX57" i="9"/>
  <c r="AX58" i="9" s="1"/>
  <c r="AX61" i="9" s="1"/>
  <c r="AX62" i="9" s="1"/>
  <c r="AS40" i="7"/>
  <c r="AT24" i="7"/>
  <c r="AT17" i="7"/>
  <c r="EA46" i="7"/>
  <c r="EA47" i="7" s="1"/>
  <c r="AT34" i="2"/>
  <c r="AT35" i="2"/>
  <c r="AT36" i="2"/>
  <c r="AT33" i="2"/>
  <c r="AT37" i="2"/>
  <c r="AT32" i="2"/>
  <c r="AT29" i="2"/>
  <c r="AT22" i="2" s="1"/>
  <c r="AT30" i="2"/>
  <c r="AT31" i="2"/>
  <c r="AT21" i="2"/>
  <c r="AT27" i="2"/>
  <c r="AT26" i="2"/>
  <c r="AT28" i="2"/>
  <c r="AT12" i="2"/>
  <c r="AT13" i="2"/>
  <c r="AT11" i="2"/>
  <c r="AP40" i="2"/>
  <c r="AP56" i="2" s="1"/>
  <c r="AC51" i="2"/>
  <c r="AC53" i="2" s="1"/>
  <c r="AB51" i="2"/>
  <c r="AN56" i="2"/>
  <c r="AO56" i="2"/>
  <c r="AQ20" i="2"/>
  <c r="AQ23" i="2" s="1"/>
  <c r="AS15" i="2"/>
  <c r="AR18" i="2"/>
  <c r="AR19" i="2"/>
  <c r="AV7" i="2"/>
  <c r="AU8" i="2"/>
  <c r="AH44" i="2"/>
  <c r="AH45" i="2" s="1"/>
  <c r="AH46" i="2" s="1"/>
  <c r="AH48" i="2" s="1"/>
  <c r="AS48" i="8" l="1"/>
  <c r="AS49" i="8" s="1"/>
  <c r="AS50" i="8" s="1"/>
  <c r="AS52" i="8" s="1"/>
  <c r="AR57" i="8"/>
  <c r="AR58" i="8" s="1"/>
  <c r="AR61" i="8" s="1"/>
  <c r="AR62" i="8" s="1"/>
  <c r="AP62" i="8"/>
  <c r="AB59" i="7"/>
  <c r="AD53" i="7"/>
  <c r="AP58" i="7"/>
  <c r="AT38" i="2"/>
  <c r="AR25" i="7"/>
  <c r="AT21" i="7"/>
  <c r="AT19" i="7"/>
  <c r="AT20" i="7"/>
  <c r="AE53" i="7"/>
  <c r="AZ48" i="9"/>
  <c r="AZ49" i="9" s="1"/>
  <c r="AZ50" i="9" s="1"/>
  <c r="AZ52" i="9" s="1"/>
  <c r="AY57" i="9"/>
  <c r="AY58" i="9" s="1"/>
  <c r="AY61" i="9" s="1"/>
  <c r="AY62" i="9" s="1"/>
  <c r="AS22" i="7"/>
  <c r="AT40" i="7"/>
  <c r="AU17" i="7"/>
  <c r="AU24" i="7"/>
  <c r="EA48" i="7"/>
  <c r="EA50" i="7" s="1"/>
  <c r="AU35" i="2"/>
  <c r="AU36" i="2"/>
  <c r="AU33" i="2"/>
  <c r="AU37" i="2"/>
  <c r="AU32" i="2"/>
  <c r="AU30" i="2"/>
  <c r="AU34" i="2"/>
  <c r="AU26" i="2"/>
  <c r="AU31" i="2"/>
  <c r="AU28" i="2"/>
  <c r="AU29" i="2"/>
  <c r="AU22" i="2" s="1"/>
  <c r="AU21" i="2"/>
  <c r="AU27" i="2"/>
  <c r="AU11" i="2"/>
  <c r="AU13" i="2"/>
  <c r="AU12" i="2"/>
  <c r="AD51" i="2"/>
  <c r="AD53" i="2" s="1"/>
  <c r="AS17" i="2"/>
  <c r="AC52" i="2"/>
  <c r="AC54" i="2" s="1"/>
  <c r="AC57" i="2" s="1"/>
  <c r="AC58" i="2" s="1"/>
  <c r="AB52" i="2"/>
  <c r="AB53" i="2"/>
  <c r="AT15" i="2"/>
  <c r="AT17" i="2" s="1"/>
  <c r="AR20" i="2"/>
  <c r="AS18" i="2"/>
  <c r="AS19" i="2"/>
  <c r="AW7" i="2"/>
  <c r="AV8" i="2"/>
  <c r="AI44" i="2"/>
  <c r="AI45" i="2" s="1"/>
  <c r="AI46" i="2" s="1"/>
  <c r="AI48" i="2" s="1"/>
  <c r="AT48" i="8" l="1"/>
  <c r="AS57" i="8"/>
  <c r="AS58" i="8" s="1"/>
  <c r="AE54" i="7"/>
  <c r="AE55" i="7"/>
  <c r="AR42" i="7"/>
  <c r="AD54" i="7"/>
  <c r="AD55" i="7"/>
  <c r="AU38" i="2"/>
  <c r="AU21" i="7"/>
  <c r="AU20" i="7"/>
  <c r="AU19" i="7"/>
  <c r="AS25" i="7"/>
  <c r="AS42" i="7" s="1"/>
  <c r="AR23" i="2"/>
  <c r="AR40" i="2" s="1"/>
  <c r="AB60" i="7"/>
  <c r="BA48" i="9"/>
  <c r="BA49" i="9" s="1"/>
  <c r="BA50" i="9" s="1"/>
  <c r="BA52" i="9" s="1"/>
  <c r="AZ57" i="9"/>
  <c r="AZ58" i="9" s="1"/>
  <c r="AT22" i="7"/>
  <c r="AU40" i="7"/>
  <c r="AV17" i="7"/>
  <c r="AV24" i="7"/>
  <c r="EB46" i="7"/>
  <c r="EB47" i="7" s="1"/>
  <c r="AV33" i="2"/>
  <c r="AV32" i="2"/>
  <c r="AV36" i="2"/>
  <c r="AV37" i="2"/>
  <c r="AV34" i="2"/>
  <c r="AV31" i="2"/>
  <c r="AV30" i="2"/>
  <c r="AV27" i="2"/>
  <c r="AV28" i="2"/>
  <c r="AV21" i="2"/>
  <c r="AV29" i="2"/>
  <c r="AV22" i="2" s="1"/>
  <c r="AV26" i="2"/>
  <c r="AV35" i="2"/>
  <c r="AV11" i="2"/>
  <c r="AV12" i="2"/>
  <c r="AV13" i="2"/>
  <c r="AD52" i="2"/>
  <c r="AD54" i="2" s="1"/>
  <c r="AD57" i="2" s="1"/>
  <c r="AD58" i="2" s="1"/>
  <c r="AQ40" i="2"/>
  <c r="AB54" i="2"/>
  <c r="AU15" i="2"/>
  <c r="AU17" i="2" s="1"/>
  <c r="AS20" i="2"/>
  <c r="AT18" i="2"/>
  <c r="AT19" i="2"/>
  <c r="AX7" i="2"/>
  <c r="AW8" i="2"/>
  <c r="AJ44" i="2"/>
  <c r="AJ45" i="2" s="1"/>
  <c r="AJ46" i="2" s="1"/>
  <c r="AJ48" i="2" s="1"/>
  <c r="AE56" i="7" l="1"/>
  <c r="AE59" i="7" s="1"/>
  <c r="AE60" i="7" s="1"/>
  <c r="AS61" i="8"/>
  <c r="AT49" i="8"/>
  <c r="AT50" i="8" s="1"/>
  <c r="AT52" i="8"/>
  <c r="AU22" i="7"/>
  <c r="AU25" i="7" s="1"/>
  <c r="AU42" i="7" s="1"/>
  <c r="AS58" i="7"/>
  <c r="AG53" i="7"/>
  <c r="AD56" i="7"/>
  <c r="AF53" i="7"/>
  <c r="AR58" i="7"/>
  <c r="AV21" i="7"/>
  <c r="AV20" i="7"/>
  <c r="AV19" i="7"/>
  <c r="AT25" i="7"/>
  <c r="AT42" i="7" s="1"/>
  <c r="AS23" i="2"/>
  <c r="AS40" i="2" s="1"/>
  <c r="AV38" i="2"/>
  <c r="AZ61" i="9"/>
  <c r="BB48" i="9"/>
  <c r="BB49" i="9" s="1"/>
  <c r="BB50" i="9" s="1"/>
  <c r="BB52" i="9" s="1"/>
  <c r="BA57" i="9"/>
  <c r="BA58" i="9" s="1"/>
  <c r="BA61" i="9" s="1"/>
  <c r="BA62" i="9" s="1"/>
  <c r="AW17" i="7"/>
  <c r="AW24" i="7"/>
  <c r="AV40" i="7"/>
  <c r="EB48" i="7"/>
  <c r="EB50" i="7"/>
  <c r="AW34" i="2"/>
  <c r="AW37" i="2"/>
  <c r="AW33" i="2"/>
  <c r="AW32" i="2"/>
  <c r="AW36" i="2"/>
  <c r="AW31" i="2"/>
  <c r="AW29" i="2"/>
  <c r="AW22" i="2" s="1"/>
  <c r="AW35" i="2"/>
  <c r="AW28" i="2"/>
  <c r="AW27" i="2"/>
  <c r="AW30" i="2"/>
  <c r="AW21" i="2"/>
  <c r="AW26" i="2"/>
  <c r="AW12" i="2"/>
  <c r="AW11" i="2"/>
  <c r="AW13" i="2"/>
  <c r="AB57" i="2"/>
  <c r="AE51" i="2"/>
  <c r="AQ56" i="2"/>
  <c r="AT20" i="2"/>
  <c r="AT23" i="2" s="1"/>
  <c r="AV15" i="2"/>
  <c r="AV17" i="2" s="1"/>
  <c r="AR56" i="2"/>
  <c r="AF51" i="2"/>
  <c r="AU18" i="2"/>
  <c r="AU19" i="2"/>
  <c r="AY7" i="2"/>
  <c r="AX8" i="2"/>
  <c r="AK44" i="2"/>
  <c r="AK45" i="2" s="1"/>
  <c r="AK46" i="2" s="1"/>
  <c r="AK48" i="2" s="1"/>
  <c r="AU48" i="8" l="1"/>
  <c r="AT57" i="8"/>
  <c r="AT58" i="8" s="1"/>
  <c r="AV22" i="7"/>
  <c r="AS62" i="8"/>
  <c r="AV25" i="7"/>
  <c r="AV42" i="7" s="1"/>
  <c r="AV58" i="7" s="1"/>
  <c r="AS56" i="2"/>
  <c r="AG51" i="2"/>
  <c r="AG53" i="2" s="1"/>
  <c r="AW38" i="2"/>
  <c r="AU58" i="7"/>
  <c r="AI53" i="7"/>
  <c r="AF54" i="7"/>
  <c r="AF55" i="7"/>
  <c r="AZ62" i="9"/>
  <c r="AD59" i="7"/>
  <c r="AH53" i="7"/>
  <c r="AT58" i="7"/>
  <c r="AG55" i="7"/>
  <c r="AG54" i="7"/>
  <c r="AW19" i="7"/>
  <c r="AW20" i="7"/>
  <c r="AW21" i="7"/>
  <c r="BC48" i="9"/>
  <c r="BC49" i="9" s="1"/>
  <c r="BC50" i="9" s="1"/>
  <c r="BC52" i="9" s="1"/>
  <c r="BB57" i="9"/>
  <c r="BB58" i="9" s="1"/>
  <c r="BB61" i="9" s="1"/>
  <c r="BB62" i="9" s="1"/>
  <c r="AW40" i="7"/>
  <c r="AX24" i="7"/>
  <c r="AX17" i="7"/>
  <c r="EC46" i="7"/>
  <c r="EC47" i="7" s="1"/>
  <c r="AX34" i="2"/>
  <c r="AX35" i="2"/>
  <c r="AX37" i="2"/>
  <c r="AX36" i="2"/>
  <c r="AX29" i="2"/>
  <c r="AX22" i="2" s="1"/>
  <c r="AX28" i="2"/>
  <c r="AX27" i="2"/>
  <c r="AX32" i="2"/>
  <c r="AX30" i="2"/>
  <c r="AX33" i="2"/>
  <c r="AX26" i="2"/>
  <c r="AX31" i="2"/>
  <c r="AX21" i="2"/>
  <c r="AX11" i="2"/>
  <c r="AX13" i="2"/>
  <c r="AX12" i="2"/>
  <c r="AB58" i="2"/>
  <c r="AU20" i="2"/>
  <c r="AT40" i="2"/>
  <c r="AT56" i="2" s="1"/>
  <c r="AE53" i="2"/>
  <c r="AE52" i="2"/>
  <c r="AW15" i="2"/>
  <c r="AW17" i="2" s="1"/>
  <c r="AF52" i="2"/>
  <c r="AF53" i="2"/>
  <c r="AV18" i="2"/>
  <c r="AV19" i="2"/>
  <c r="AZ7" i="2"/>
  <c r="AY8" i="2"/>
  <c r="AL44" i="2"/>
  <c r="AL45" i="2" s="1"/>
  <c r="AL46" i="2" s="1"/>
  <c r="AL48" i="2" s="1"/>
  <c r="AG52" i="2" l="1"/>
  <c r="AG54" i="2" s="1"/>
  <c r="AG57" i="2" s="1"/>
  <c r="AG58" i="2" s="1"/>
  <c r="AG56" i="7"/>
  <c r="AG59" i="7" s="1"/>
  <c r="AG60" i="7" s="1"/>
  <c r="AF56" i="7"/>
  <c r="AT61" i="8"/>
  <c r="AU49" i="8"/>
  <c r="AU50" i="8" s="1"/>
  <c r="AU52" i="8" s="1"/>
  <c r="AF59" i="7"/>
  <c r="AF60" i="7" s="1"/>
  <c r="AX21" i="7"/>
  <c r="AX20" i="7"/>
  <c r="AX19" i="7"/>
  <c r="AI55" i="7"/>
  <c r="AI54" i="7"/>
  <c r="AU23" i="2"/>
  <c r="AU40" i="2" s="1"/>
  <c r="AD60" i="7"/>
  <c r="AJ53" i="7"/>
  <c r="AX38" i="2"/>
  <c r="AH54" i="7"/>
  <c r="AH55" i="7"/>
  <c r="BD48" i="9"/>
  <c r="BD49" i="9" s="1"/>
  <c r="BD50" i="9" s="1"/>
  <c r="BD52" i="9" s="1"/>
  <c r="BC57" i="9"/>
  <c r="BC58" i="9" s="1"/>
  <c r="AY24" i="7"/>
  <c r="AY17" i="7"/>
  <c r="AX40" i="7"/>
  <c r="AW22" i="7"/>
  <c r="EC48" i="7"/>
  <c r="EC50" i="7" s="1"/>
  <c r="AY35" i="2"/>
  <c r="AY36" i="2"/>
  <c r="AY37" i="2"/>
  <c r="AY33" i="2"/>
  <c r="AY32" i="2"/>
  <c r="AY30" i="2"/>
  <c r="AY34" i="2"/>
  <c r="AY29" i="2"/>
  <c r="AY22" i="2" s="1"/>
  <c r="AY31" i="2"/>
  <c r="AY26" i="2"/>
  <c r="AY21" i="2"/>
  <c r="AY28" i="2"/>
  <c r="AY27" i="2"/>
  <c r="AY11" i="2"/>
  <c r="AY13" i="2"/>
  <c r="AY12" i="2"/>
  <c r="AE54" i="2"/>
  <c r="AF54" i="2"/>
  <c r="AF57" i="2" s="1"/>
  <c r="AF58" i="2" s="1"/>
  <c r="AH51" i="2"/>
  <c r="AV20" i="2"/>
  <c r="AX15" i="2"/>
  <c r="AX17" i="2" s="1"/>
  <c r="AW19" i="2"/>
  <c r="AW18" i="2"/>
  <c r="BA7" i="2"/>
  <c r="AZ8" i="2"/>
  <c r="AM44" i="2"/>
  <c r="AM45" i="2" s="1"/>
  <c r="AM46" i="2" s="1"/>
  <c r="AM48" i="2" s="1"/>
  <c r="AX22" i="7" l="1"/>
  <c r="AI56" i="7"/>
  <c r="AI59" i="7" s="1"/>
  <c r="AI60" i="7" s="1"/>
  <c r="AV48" i="8"/>
  <c r="AV49" i="8" s="1"/>
  <c r="AV50" i="8" s="1"/>
  <c r="AV52" i="8" s="1"/>
  <c r="AU57" i="8"/>
  <c r="AU58" i="8" s="1"/>
  <c r="AU61" i="8" s="1"/>
  <c r="AU62" i="8" s="1"/>
  <c r="AH56" i="7"/>
  <c r="AT62" i="8"/>
  <c r="AI51" i="2"/>
  <c r="AI53" i="2" s="1"/>
  <c r="AU56" i="2"/>
  <c r="AH59" i="7"/>
  <c r="BC61" i="9"/>
  <c r="AJ54" i="7"/>
  <c r="AJ55" i="7"/>
  <c r="AX25" i="7"/>
  <c r="AX42" i="7" s="1"/>
  <c r="AY20" i="7"/>
  <c r="AY21" i="7"/>
  <c r="AY19" i="7"/>
  <c r="AY22" i="7" s="1"/>
  <c r="AV23" i="2"/>
  <c r="AV40" i="2" s="1"/>
  <c r="AY38" i="2"/>
  <c r="AW25" i="7"/>
  <c r="AW42" i="7" s="1"/>
  <c r="BE48" i="9"/>
  <c r="BE49" i="9" s="1"/>
  <c r="BE50" i="9" s="1"/>
  <c r="BE52" i="9" s="1"/>
  <c r="BD57" i="9"/>
  <c r="BD58" i="9" s="1"/>
  <c r="BD61" i="9" s="1"/>
  <c r="BD62" i="9" s="1"/>
  <c r="AY40" i="7"/>
  <c r="AZ17" i="7"/>
  <c r="AZ24" i="7"/>
  <c r="ED46" i="7"/>
  <c r="ED47" i="7" s="1"/>
  <c r="AZ36" i="2"/>
  <c r="AZ37" i="2"/>
  <c r="AZ34" i="2"/>
  <c r="AZ32" i="2"/>
  <c r="AZ30" i="2"/>
  <c r="AZ31" i="2"/>
  <c r="AZ35" i="2"/>
  <c r="AZ28" i="2"/>
  <c r="AZ27" i="2"/>
  <c r="AZ21" i="2"/>
  <c r="AZ29" i="2"/>
  <c r="AZ22" i="2" s="1"/>
  <c r="AZ26" i="2"/>
  <c r="AZ33" i="2"/>
  <c r="AZ12" i="2"/>
  <c r="AZ11" i="2"/>
  <c r="AZ13" i="2"/>
  <c r="AE57" i="2"/>
  <c r="AE58" i="2" s="1"/>
  <c r="AH52" i="2"/>
  <c r="AH53" i="2"/>
  <c r="AW20" i="2"/>
  <c r="AW23" i="2" s="1"/>
  <c r="AY15" i="2"/>
  <c r="AY17" i="2" s="1"/>
  <c r="AX19" i="2"/>
  <c r="AX18" i="2"/>
  <c r="BB7" i="2"/>
  <c r="BA8" i="2"/>
  <c r="AN44" i="2"/>
  <c r="AN45" i="2" s="1"/>
  <c r="AN46" i="2" s="1"/>
  <c r="AN48" i="2" s="1"/>
  <c r="AI52" i="2" l="1"/>
  <c r="AI54" i="2" s="1"/>
  <c r="AI57" i="2" s="1"/>
  <c r="AI58" i="2" s="1"/>
  <c r="AW48" i="8"/>
  <c r="AW49" i="8" s="1"/>
  <c r="AW50" i="8" s="1"/>
  <c r="AW52" i="8" s="1"/>
  <c r="AV57" i="8"/>
  <c r="AV58" i="8" s="1"/>
  <c r="AV61" i="8" s="1"/>
  <c r="AL53" i="7"/>
  <c r="AX58" i="7"/>
  <c r="AK53" i="7"/>
  <c r="AW58" i="7"/>
  <c r="AJ51" i="2"/>
  <c r="AV56" i="2"/>
  <c r="AJ56" i="7"/>
  <c r="AZ21" i="7"/>
  <c r="AZ19" i="7"/>
  <c r="AZ20" i="7"/>
  <c r="BC62" i="9"/>
  <c r="AZ38" i="2"/>
  <c r="AY25" i="7"/>
  <c r="AY42" i="7" s="1"/>
  <c r="AH60" i="7"/>
  <c r="BF48" i="9"/>
  <c r="BF49" i="9" s="1"/>
  <c r="BF50" i="9" s="1"/>
  <c r="BF52" i="9" s="1"/>
  <c r="BE57" i="9"/>
  <c r="BE58" i="9" s="1"/>
  <c r="BE61" i="9" s="1"/>
  <c r="BE62" i="9" s="1"/>
  <c r="BA24" i="7"/>
  <c r="BA17" i="7"/>
  <c r="AZ40" i="7"/>
  <c r="ED48" i="7"/>
  <c r="ED50" i="7" s="1"/>
  <c r="BA37" i="2"/>
  <c r="BA34" i="2"/>
  <c r="BA35" i="2"/>
  <c r="BA31" i="2"/>
  <c r="BA32" i="2"/>
  <c r="BA26" i="2"/>
  <c r="BA36" i="2"/>
  <c r="BA29" i="2"/>
  <c r="BA22" i="2" s="1"/>
  <c r="BA30" i="2"/>
  <c r="BA33" i="2"/>
  <c r="BA21" i="2"/>
  <c r="BA28" i="2"/>
  <c r="BA27" i="2"/>
  <c r="BA13" i="2"/>
  <c r="BA11" i="2"/>
  <c r="BA12" i="2"/>
  <c r="AH54" i="2"/>
  <c r="AW40" i="2"/>
  <c r="AK51" i="2" s="1"/>
  <c r="AK52" i="2" s="1"/>
  <c r="AZ15" i="2"/>
  <c r="AX20" i="2"/>
  <c r="AY19" i="2"/>
  <c r="AY18" i="2"/>
  <c r="BC7" i="2"/>
  <c r="BB8" i="2"/>
  <c r="AO44" i="2"/>
  <c r="AO45" i="2" s="1"/>
  <c r="AO46" i="2" s="1"/>
  <c r="AO48" i="2" s="1"/>
  <c r="AV62" i="8" l="1"/>
  <c r="AX48" i="8"/>
  <c r="AX49" i="8" s="1"/>
  <c r="AX50" i="8" s="1"/>
  <c r="AX52" i="8" s="1"/>
  <c r="AW57" i="8"/>
  <c r="AW58" i="8" s="1"/>
  <c r="AW61" i="8" s="1"/>
  <c r="AW62" i="8" s="1"/>
  <c r="AM53" i="7"/>
  <c r="AY58" i="7"/>
  <c r="AJ59" i="7"/>
  <c r="BA38" i="2"/>
  <c r="AJ52" i="2"/>
  <c r="AJ53" i="2"/>
  <c r="AK54" i="7"/>
  <c r="AK55" i="7"/>
  <c r="AX23" i="2"/>
  <c r="AX40" i="2" s="1"/>
  <c r="BA20" i="7"/>
  <c r="BA19" i="7"/>
  <c r="BA21" i="7"/>
  <c r="AL55" i="7"/>
  <c r="AL54" i="7"/>
  <c r="AL56" i="7" s="1"/>
  <c r="AL59" i="7" s="1"/>
  <c r="AL60" i="7" s="1"/>
  <c r="BG48" i="9"/>
  <c r="BG49" i="9" s="1"/>
  <c r="BG50" i="9" s="1"/>
  <c r="BG52" i="9" s="1"/>
  <c r="BF57" i="9"/>
  <c r="BF58" i="9" s="1"/>
  <c r="BB17" i="7"/>
  <c r="BB24" i="7"/>
  <c r="BA40" i="7"/>
  <c r="AZ22" i="7"/>
  <c r="EE46" i="7"/>
  <c r="EE47" i="7" s="1"/>
  <c r="BB34" i="2"/>
  <c r="BB32" i="2"/>
  <c r="BB31" i="2"/>
  <c r="BB35" i="2"/>
  <c r="BB33" i="2"/>
  <c r="BB30" i="2"/>
  <c r="BB29" i="2"/>
  <c r="BB22" i="2" s="1"/>
  <c r="BB37" i="2"/>
  <c r="BB26" i="2"/>
  <c r="BB36" i="2"/>
  <c r="BB21" i="2"/>
  <c r="BB28" i="2"/>
  <c r="BB27" i="2"/>
  <c r="BB12" i="2"/>
  <c r="BB13" i="2"/>
  <c r="BB11" i="2"/>
  <c r="AZ17" i="2"/>
  <c r="AH57" i="2"/>
  <c r="AH58" i="2" s="1"/>
  <c r="AK53" i="2"/>
  <c r="AK54" i="2" s="1"/>
  <c r="AW56" i="2"/>
  <c r="AY20" i="2"/>
  <c r="AY23" i="2" s="1"/>
  <c r="BA15" i="2"/>
  <c r="BA17" i="2" s="1"/>
  <c r="AZ19" i="2"/>
  <c r="AZ18" i="2"/>
  <c r="BD7" i="2"/>
  <c r="BC8" i="2"/>
  <c r="AP44" i="2"/>
  <c r="AP45" i="2" s="1"/>
  <c r="AP46" i="2" s="1"/>
  <c r="AP48" i="2" s="1"/>
  <c r="BA22" i="7" l="1"/>
  <c r="AK56" i="7"/>
  <c r="AK59" i="7" s="1"/>
  <c r="AK60" i="7" s="1"/>
  <c r="AX56" i="2"/>
  <c r="AL51" i="2"/>
  <c r="AY48" i="8"/>
  <c r="AY49" i="8" s="1"/>
  <c r="AY50" i="8" s="1"/>
  <c r="AY52" i="8" s="1"/>
  <c r="AX57" i="8"/>
  <c r="AX58" i="8" s="1"/>
  <c r="AX61" i="8" s="1"/>
  <c r="AX62" i="8" s="1"/>
  <c r="BA25" i="7"/>
  <c r="BA42" i="7" s="1"/>
  <c r="AM55" i="7"/>
  <c r="AM54" i="7"/>
  <c r="BB20" i="7"/>
  <c r="BB19" i="7"/>
  <c r="BB21" i="7"/>
  <c r="AJ54" i="2"/>
  <c r="AJ57" i="2" s="1"/>
  <c r="AJ58" i="2" s="1"/>
  <c r="AJ60" i="7"/>
  <c r="BF61" i="9"/>
  <c r="BB38" i="2"/>
  <c r="AZ25" i="7"/>
  <c r="BH48" i="9"/>
  <c r="BH49" i="9" s="1"/>
  <c r="BH50" i="9" s="1"/>
  <c r="BH52" i="9" s="1"/>
  <c r="BG57" i="9"/>
  <c r="BG58" i="9" s="1"/>
  <c r="BG61" i="9" s="1"/>
  <c r="BG62" i="9" s="1"/>
  <c r="BC17" i="7"/>
  <c r="BC24" i="7"/>
  <c r="BB40" i="7"/>
  <c r="EE48" i="7"/>
  <c r="EE50" i="7" s="1"/>
  <c r="BC34" i="2"/>
  <c r="BC35" i="2"/>
  <c r="BC33" i="2"/>
  <c r="BC37" i="2"/>
  <c r="BC31" i="2"/>
  <c r="BC36" i="2"/>
  <c r="BC27" i="2"/>
  <c r="BC28" i="2"/>
  <c r="BC29" i="2"/>
  <c r="BC22" i="2" s="1"/>
  <c r="BC30" i="2"/>
  <c r="BC26" i="2"/>
  <c r="BC32" i="2"/>
  <c r="BC21" i="2"/>
  <c r="BC13" i="2"/>
  <c r="BC12" i="2"/>
  <c r="BC11" i="2"/>
  <c r="AK57" i="2"/>
  <c r="AY40" i="2"/>
  <c r="AM51" i="2" s="1"/>
  <c r="AM52" i="2" s="1"/>
  <c r="BB15" i="2"/>
  <c r="AZ20" i="2"/>
  <c r="AZ23" i="2" s="1"/>
  <c r="BA18" i="2"/>
  <c r="BA19" i="2"/>
  <c r="BE7" i="2"/>
  <c r="BD8" i="2"/>
  <c r="AL52" i="2"/>
  <c r="AL53" i="2"/>
  <c r="AQ44" i="2"/>
  <c r="AQ45" i="2" s="1"/>
  <c r="AQ46" i="2" s="1"/>
  <c r="AQ48" i="2" s="1"/>
  <c r="BB22" i="7" l="1"/>
  <c r="BB25" i="7" s="1"/>
  <c r="AM56" i="7"/>
  <c r="AM59" i="7" s="1"/>
  <c r="AZ48" i="8"/>
  <c r="AZ49" i="8" s="1"/>
  <c r="AZ50" i="8" s="1"/>
  <c r="AZ52" i="8" s="1"/>
  <c r="AY57" i="8"/>
  <c r="AY58" i="8" s="1"/>
  <c r="AY61" i="8" s="1"/>
  <c r="AY62" i="8" s="1"/>
  <c r="AM60" i="7"/>
  <c r="S53" i="6"/>
  <c r="BA58" i="7"/>
  <c r="BC21" i="7"/>
  <c r="BC19" i="7"/>
  <c r="BC20" i="7"/>
  <c r="BF62" i="9"/>
  <c r="BC38" i="2"/>
  <c r="EE55" i="7"/>
  <c r="EE56" i="7" s="1"/>
  <c r="AZ42" i="7"/>
  <c r="AO53" i="7" s="1"/>
  <c r="BI48" i="9"/>
  <c r="BI49" i="9" s="1"/>
  <c r="BI50" i="9" s="1"/>
  <c r="BI52" i="9" s="1"/>
  <c r="BH57" i="9"/>
  <c r="BH58" i="9" s="1"/>
  <c r="BH61" i="9" s="1"/>
  <c r="BH62" i="9" s="1"/>
  <c r="BB42" i="7"/>
  <c r="BC40" i="7"/>
  <c r="BD17" i="7"/>
  <c r="BD24" i="7"/>
  <c r="BD34" i="2"/>
  <c r="BD35" i="2"/>
  <c r="BD32" i="2"/>
  <c r="BD36" i="2"/>
  <c r="BD31" i="2"/>
  <c r="BD29" i="2"/>
  <c r="BD22" i="2" s="1"/>
  <c r="BD33" i="2"/>
  <c r="BD27" i="2"/>
  <c r="BD30" i="2"/>
  <c r="BD26" i="2"/>
  <c r="BD28" i="2"/>
  <c r="BD37" i="2"/>
  <c r="BD21" i="2"/>
  <c r="BD12" i="2"/>
  <c r="BD11" i="2"/>
  <c r="BD13" i="2"/>
  <c r="BB17" i="2"/>
  <c r="AM53" i="2"/>
  <c r="AM54" i="2" s="1"/>
  <c r="AM57" i="2" s="1"/>
  <c r="AM58" i="2" s="1"/>
  <c r="AK58" i="2"/>
  <c r="AY56" i="2"/>
  <c r="BC15" i="2"/>
  <c r="BC17" i="2" s="1"/>
  <c r="BA20" i="2"/>
  <c r="BA23" i="2" s="1"/>
  <c r="BB19" i="2"/>
  <c r="BB18" i="2"/>
  <c r="AL54" i="2"/>
  <c r="BF7" i="2"/>
  <c r="BE8" i="2"/>
  <c r="AR44" i="2"/>
  <c r="BA48" i="8" l="1"/>
  <c r="BA49" i="8" s="1"/>
  <c r="BA50" i="8" s="1"/>
  <c r="BA52" i="8" s="1"/>
  <c r="AZ57" i="8"/>
  <c r="AZ58" i="8" s="1"/>
  <c r="X19" i="3"/>
  <c r="EE59" i="7"/>
  <c r="Q50" i="6"/>
  <c r="R50" i="6"/>
  <c r="S50" i="6"/>
  <c r="BD38" i="2"/>
  <c r="BD21" i="7"/>
  <c r="BD19" i="7"/>
  <c r="BD20" i="7"/>
  <c r="BB58" i="7"/>
  <c r="AP53" i="7"/>
  <c r="AN53" i="7"/>
  <c r="AZ58" i="7"/>
  <c r="AO54" i="7"/>
  <c r="AO55" i="7"/>
  <c r="BJ48" i="9"/>
  <c r="BJ49" i="9" s="1"/>
  <c r="BJ50" i="9" s="1"/>
  <c r="BJ52" i="9" s="1"/>
  <c r="BI57" i="9"/>
  <c r="BI58" i="9" s="1"/>
  <c r="BI61" i="9" s="1"/>
  <c r="BI62" i="9" s="1"/>
  <c r="BC22" i="7"/>
  <c r="BD40" i="7"/>
  <c r="BE17" i="7"/>
  <c r="BE24" i="7"/>
  <c r="BE35" i="2"/>
  <c r="BE36" i="2"/>
  <c r="BE33" i="2"/>
  <c r="BE30" i="2"/>
  <c r="BE34" i="2"/>
  <c r="BE26" i="2"/>
  <c r="BE31" i="2"/>
  <c r="BE37" i="2"/>
  <c r="BE28" i="2"/>
  <c r="BE27" i="2"/>
  <c r="BE32" i="2"/>
  <c r="BE21" i="2"/>
  <c r="BE29" i="2"/>
  <c r="BE22" i="2" s="1"/>
  <c r="BE11" i="2"/>
  <c r="BE13" i="2"/>
  <c r="BE12" i="2"/>
  <c r="AL57" i="2"/>
  <c r="AZ40" i="2"/>
  <c r="BA40" i="2"/>
  <c r="BA56" i="2" s="1"/>
  <c r="BD15" i="2"/>
  <c r="BB20" i="2"/>
  <c r="BC18" i="2"/>
  <c r="BC19" i="2"/>
  <c r="BG7" i="2"/>
  <c r="BF8" i="2"/>
  <c r="AR45" i="2"/>
  <c r="AR46" i="2" s="1"/>
  <c r="AR48" i="2" s="1"/>
  <c r="AO56" i="7" l="1"/>
  <c r="AO59" i="7" s="1"/>
  <c r="AO60" i="7" s="1"/>
  <c r="AZ61" i="8"/>
  <c r="BB48" i="8"/>
  <c r="BB49" i="8" s="1"/>
  <c r="BB50" i="8" s="1"/>
  <c r="BB52" i="8" s="1"/>
  <c r="BA57" i="8"/>
  <c r="BA58" i="8" s="1"/>
  <c r="BA61" i="8" s="1"/>
  <c r="BA62" i="8" s="1"/>
  <c r="BC25" i="7"/>
  <c r="BC42" i="7" s="1"/>
  <c r="AN54" i="7"/>
  <c r="AN55" i="7"/>
  <c r="BE21" i="7"/>
  <c r="BE20" i="7"/>
  <c r="BE19" i="7"/>
  <c r="BB23" i="2"/>
  <c r="BB40" i="2" s="1"/>
  <c r="BE38" i="2"/>
  <c r="AP55" i="7"/>
  <c r="AP54" i="7"/>
  <c r="AP56" i="7" s="1"/>
  <c r="AP59" i="7" s="1"/>
  <c r="AP60" i="7" s="1"/>
  <c r="Q53" i="6"/>
  <c r="R53" i="6"/>
  <c r="W19" i="3" s="1"/>
  <c r="BK48" i="9"/>
  <c r="BK49" i="9" s="1"/>
  <c r="BK50" i="9" s="1"/>
  <c r="BK52" i="9" s="1"/>
  <c r="BJ57" i="9"/>
  <c r="BJ58" i="9" s="1"/>
  <c r="BJ61" i="9" s="1"/>
  <c r="BJ62" i="9" s="1"/>
  <c r="BD22" i="7"/>
  <c r="BF17" i="7"/>
  <c r="BF24" i="7"/>
  <c r="BE40" i="7"/>
  <c r="BF33" i="2"/>
  <c r="BF32" i="2"/>
  <c r="BF36" i="2"/>
  <c r="BF37" i="2"/>
  <c r="BF35" i="2"/>
  <c r="BF34" i="2"/>
  <c r="BF31" i="2"/>
  <c r="BF28" i="2"/>
  <c r="BF30" i="2"/>
  <c r="BF29" i="2"/>
  <c r="BF22" i="2" s="1"/>
  <c r="BF21" i="2"/>
  <c r="BF27" i="2"/>
  <c r="BF26" i="2"/>
  <c r="BF11" i="2"/>
  <c r="BF12" i="2"/>
  <c r="BF13" i="2"/>
  <c r="BD17" i="2"/>
  <c r="BC20" i="2"/>
  <c r="AL58" i="2"/>
  <c r="AO51" i="2"/>
  <c r="AO52" i="2" s="1"/>
  <c r="AN51" i="2"/>
  <c r="AZ56" i="2"/>
  <c r="BE15" i="2"/>
  <c r="BE17" i="2" s="1"/>
  <c r="BD18" i="2"/>
  <c r="BD19" i="2"/>
  <c r="BH7" i="2"/>
  <c r="BG8" i="2"/>
  <c r="AS44" i="2"/>
  <c r="AS45" i="2" s="1"/>
  <c r="AS46" i="2" s="1"/>
  <c r="AS48" i="2" s="1"/>
  <c r="AN56" i="7" l="1"/>
  <c r="BC48" i="8"/>
  <c r="BC49" i="8" s="1"/>
  <c r="BC50" i="8" s="1"/>
  <c r="BC52" i="8" s="1"/>
  <c r="BB57" i="8"/>
  <c r="BB58" i="8" s="1"/>
  <c r="AZ62" i="8"/>
  <c r="BF38" i="2"/>
  <c r="V19" i="3"/>
  <c r="BB56" i="2"/>
  <c r="AP51" i="2"/>
  <c r="AP53" i="2" s="1"/>
  <c r="BC23" i="2"/>
  <c r="BC40" i="2" s="1"/>
  <c r="AN59" i="7"/>
  <c r="BF21" i="7"/>
  <c r="BF20" i="7"/>
  <c r="BF19" i="7"/>
  <c r="BF22" i="7" s="1"/>
  <c r="BD25" i="7"/>
  <c r="BD42" i="7" s="1"/>
  <c r="BC58" i="7"/>
  <c r="AQ53" i="7"/>
  <c r="BL48" i="9"/>
  <c r="BL49" i="9" s="1"/>
  <c r="BL50" i="9" s="1"/>
  <c r="BL52" i="9" s="1"/>
  <c r="BK57" i="9"/>
  <c r="BK58" i="9" s="1"/>
  <c r="BK61" i="9" s="1"/>
  <c r="BK62" i="9" s="1"/>
  <c r="BE22" i="7"/>
  <c r="BF40" i="7"/>
  <c r="BG24" i="7"/>
  <c r="BG17" i="7"/>
  <c r="BG33" i="2"/>
  <c r="BG34" i="2"/>
  <c r="BG37" i="2"/>
  <c r="BG35" i="2"/>
  <c r="BG32" i="2"/>
  <c r="BG30" i="2"/>
  <c r="BG36" i="2"/>
  <c r="BG27" i="2"/>
  <c r="BG28" i="2"/>
  <c r="BG29" i="2"/>
  <c r="BG22" i="2" s="1"/>
  <c r="BG26" i="2"/>
  <c r="BG31" i="2"/>
  <c r="BG21" i="2"/>
  <c r="BG12" i="2"/>
  <c r="BG13" i="2"/>
  <c r="BG11" i="2"/>
  <c r="AP52" i="2"/>
  <c r="AP54" i="2" s="1"/>
  <c r="AP57" i="2" s="1"/>
  <c r="AP58" i="2" s="1"/>
  <c r="AO53" i="2"/>
  <c r="AO54" i="2" s="1"/>
  <c r="AO57" i="2" s="1"/>
  <c r="AO58" i="2" s="1"/>
  <c r="AN52" i="2"/>
  <c r="AN53" i="2"/>
  <c r="BF15" i="2"/>
  <c r="BF17" i="2" s="1"/>
  <c r="BD20" i="2"/>
  <c r="BD23" i="2" s="1"/>
  <c r="BE18" i="2"/>
  <c r="BE19" i="2"/>
  <c r="BI7" i="2"/>
  <c r="BH8" i="2"/>
  <c r="AT44" i="2"/>
  <c r="AT45" i="2" s="1"/>
  <c r="AT46" i="2" s="1"/>
  <c r="AT48" i="2" s="1"/>
  <c r="BB61" i="8" l="1"/>
  <c r="BD48" i="8"/>
  <c r="BC57" i="8"/>
  <c r="BC58" i="8" s="1"/>
  <c r="BC61" i="8" s="1"/>
  <c r="BC62" i="8" s="1"/>
  <c r="BC56" i="2"/>
  <c r="AQ51" i="2"/>
  <c r="AQ52" i="2" s="1"/>
  <c r="AR53" i="7"/>
  <c r="BD58" i="7"/>
  <c r="BF25" i="7"/>
  <c r="BF42" i="7" s="1"/>
  <c r="AQ55" i="7"/>
  <c r="AQ54" i="7"/>
  <c r="AN60" i="7"/>
  <c r="BE25" i="7"/>
  <c r="BG38" i="2"/>
  <c r="BG21" i="7"/>
  <c r="BG20" i="7"/>
  <c r="BG19" i="7"/>
  <c r="BM48" i="9"/>
  <c r="BM49" i="9" s="1"/>
  <c r="BM50" i="9" s="1"/>
  <c r="BM52" i="9" s="1"/>
  <c r="BL57" i="9"/>
  <c r="BL58" i="9" s="1"/>
  <c r="BG40" i="7"/>
  <c r="BH24" i="7"/>
  <c r="BH17" i="7"/>
  <c r="BH34" i="2"/>
  <c r="BH35" i="2"/>
  <c r="BH33" i="2"/>
  <c r="BH36" i="2"/>
  <c r="BH29" i="2"/>
  <c r="BH22" i="2" s="1"/>
  <c r="BH28" i="2"/>
  <c r="BH27" i="2"/>
  <c r="BH37" i="2"/>
  <c r="BH32" i="2"/>
  <c r="BH31" i="2"/>
  <c r="BH26" i="2"/>
  <c r="BH30" i="2"/>
  <c r="BH21" i="2"/>
  <c r="BH13" i="2"/>
  <c r="BH12" i="2"/>
  <c r="BH11" i="2"/>
  <c r="AQ53" i="2"/>
  <c r="AQ54" i="2" s="1"/>
  <c r="AQ57" i="2" s="1"/>
  <c r="AQ58" i="2" s="1"/>
  <c r="AN54" i="2"/>
  <c r="BG15" i="2"/>
  <c r="BG17" i="2" s="1"/>
  <c r="BE20" i="2"/>
  <c r="BF18" i="2"/>
  <c r="BF19" i="2"/>
  <c r="BJ7" i="2"/>
  <c r="BI8" i="2"/>
  <c r="AU44" i="2"/>
  <c r="AU45" i="2" s="1"/>
  <c r="AU46" i="2" s="1"/>
  <c r="AU48" i="2" s="1"/>
  <c r="AQ56" i="7" l="1"/>
  <c r="BG22" i="7"/>
  <c r="BG25" i="7" s="1"/>
  <c r="BD49" i="8"/>
  <c r="BD50" i="8" s="1"/>
  <c r="BD52" i="8" s="1"/>
  <c r="BB62" i="8"/>
  <c r="BF58" i="7"/>
  <c r="BH38" i="2"/>
  <c r="BH21" i="7"/>
  <c r="BH20" i="7"/>
  <c r="BH19" i="7"/>
  <c r="AQ59" i="7"/>
  <c r="BE23" i="2"/>
  <c r="BE40" i="2" s="1"/>
  <c r="BE56" i="2" s="1"/>
  <c r="AR54" i="7"/>
  <c r="AR55" i="7"/>
  <c r="BL61" i="9"/>
  <c r="BE42" i="7"/>
  <c r="BN48" i="9"/>
  <c r="BN49" i="9" s="1"/>
  <c r="BN50" i="9" s="1"/>
  <c r="BN52" i="9" s="1"/>
  <c r="BM57" i="9"/>
  <c r="BM58" i="9" s="1"/>
  <c r="BM61" i="9" s="1"/>
  <c r="BM62" i="9" s="1"/>
  <c r="BG42" i="7"/>
  <c r="BI17" i="7"/>
  <c r="BI24" i="7"/>
  <c r="BH40" i="7"/>
  <c r="BI35" i="2"/>
  <c r="BI36" i="2"/>
  <c r="BI33" i="2"/>
  <c r="BI37" i="2"/>
  <c r="BI30" i="2"/>
  <c r="BI34" i="2"/>
  <c r="BI32" i="2"/>
  <c r="BI31" i="2"/>
  <c r="BI21" i="2"/>
  <c r="BI28" i="2"/>
  <c r="BI27" i="2"/>
  <c r="BI29" i="2"/>
  <c r="BI22" i="2" s="1"/>
  <c r="BI26" i="2"/>
  <c r="BI11" i="2"/>
  <c r="BI13" i="2"/>
  <c r="BI12" i="2"/>
  <c r="AN57" i="2"/>
  <c r="BD40" i="2"/>
  <c r="BH15" i="2"/>
  <c r="BH17" i="2" s="1"/>
  <c r="BF20" i="2"/>
  <c r="BG18" i="2"/>
  <c r="BG19" i="2"/>
  <c r="BK7" i="2"/>
  <c r="BJ8" i="2"/>
  <c r="AV44" i="2"/>
  <c r="AV45" i="2" s="1"/>
  <c r="AV46" i="2" s="1"/>
  <c r="AV48" i="2" s="1"/>
  <c r="AR56" i="7" l="1"/>
  <c r="AR59" i="7" s="1"/>
  <c r="AR60" i="7" s="1"/>
  <c r="BE48" i="8"/>
  <c r="BE49" i="8" s="1"/>
  <c r="BE50" i="8" s="1"/>
  <c r="BE52" i="8" s="1"/>
  <c r="BD57" i="8"/>
  <c r="BD58" i="8" s="1"/>
  <c r="BI38" i="2"/>
  <c r="BE58" i="7"/>
  <c r="AS53" i="7"/>
  <c r="BL62" i="9"/>
  <c r="AU53" i="7"/>
  <c r="AQ60" i="7"/>
  <c r="BF23" i="2"/>
  <c r="BF40" i="2" s="1"/>
  <c r="AT53" i="7"/>
  <c r="BI21" i="7"/>
  <c r="BI20" i="7"/>
  <c r="BI19" i="7"/>
  <c r="BI22" i="7" s="1"/>
  <c r="BO48" i="9"/>
  <c r="BO49" i="9" s="1"/>
  <c r="BO50" i="9" s="1"/>
  <c r="BO52" i="9" s="1"/>
  <c r="BN57" i="9"/>
  <c r="BN58" i="9" s="1"/>
  <c r="BN61" i="9" s="1"/>
  <c r="BN62" i="9" s="1"/>
  <c r="BG58" i="7"/>
  <c r="BI40" i="7"/>
  <c r="BJ17" i="7"/>
  <c r="BJ24" i="7"/>
  <c r="BH22" i="7"/>
  <c r="BJ36" i="2"/>
  <c r="BJ37" i="2"/>
  <c r="BJ30" i="2"/>
  <c r="BJ34" i="2"/>
  <c r="BJ35" i="2"/>
  <c r="BJ33" i="2"/>
  <c r="BJ32" i="2"/>
  <c r="BJ29" i="2"/>
  <c r="BJ22" i="2" s="1"/>
  <c r="BJ28" i="2"/>
  <c r="BJ27" i="2"/>
  <c r="BJ21" i="2"/>
  <c r="BJ31" i="2"/>
  <c r="BJ26" i="2"/>
  <c r="BJ11" i="2"/>
  <c r="BJ12" i="2"/>
  <c r="BJ13" i="2"/>
  <c r="BG20" i="2"/>
  <c r="AS51" i="2"/>
  <c r="AS53" i="2" s="1"/>
  <c r="AN58" i="2"/>
  <c r="BD56" i="2"/>
  <c r="AR51" i="2"/>
  <c r="BI15" i="2"/>
  <c r="BI17" i="2" s="1"/>
  <c r="BH18" i="2"/>
  <c r="BH19" i="2"/>
  <c r="BL7" i="2"/>
  <c r="BK8" i="2"/>
  <c r="AW44" i="2"/>
  <c r="AW45" i="2" s="1"/>
  <c r="AW46" i="2" s="1"/>
  <c r="AW48" i="2" s="1"/>
  <c r="BD61" i="8" l="1"/>
  <c r="BF48" i="8"/>
  <c r="BF49" i="8" s="1"/>
  <c r="BF50" i="8" s="1"/>
  <c r="BF52" i="8" s="1"/>
  <c r="BE57" i="8"/>
  <c r="BE58" i="8" s="1"/>
  <c r="BE61" i="8" s="1"/>
  <c r="BE62" i="8" s="1"/>
  <c r="BF56" i="2"/>
  <c r="AT51" i="2"/>
  <c r="AT53" i="2" s="1"/>
  <c r="AS55" i="7"/>
  <c r="AS54" i="7"/>
  <c r="AS56" i="7" s="1"/>
  <c r="AU54" i="7"/>
  <c r="AU55" i="7"/>
  <c r="BI25" i="7"/>
  <c r="BI42" i="7" s="1"/>
  <c r="BH25" i="7"/>
  <c r="BH42" i="7" s="1"/>
  <c r="BH58" i="7" s="1"/>
  <c r="BJ21" i="7"/>
  <c r="BJ20" i="7"/>
  <c r="BJ19" i="7"/>
  <c r="BJ38" i="2"/>
  <c r="BG23" i="2"/>
  <c r="BG40" i="2" s="1"/>
  <c r="BG56" i="2" s="1"/>
  <c r="AT54" i="7"/>
  <c r="AT55" i="7"/>
  <c r="BP48" i="9"/>
  <c r="BP49" i="9" s="1"/>
  <c r="BP50" i="9" s="1"/>
  <c r="BP52" i="9" s="1"/>
  <c r="BO57" i="9"/>
  <c r="BO58" i="9" s="1"/>
  <c r="BO61" i="9" s="1"/>
  <c r="BO62" i="9" s="1"/>
  <c r="BK17" i="7"/>
  <c r="BK24" i="7"/>
  <c r="BJ40" i="7"/>
  <c r="BK37" i="2"/>
  <c r="BK36" i="2"/>
  <c r="BK32" i="2"/>
  <c r="BK35" i="2"/>
  <c r="BK33" i="2"/>
  <c r="BK30" i="2"/>
  <c r="BK34" i="2"/>
  <c r="BK31" i="2"/>
  <c r="BK28" i="2"/>
  <c r="BK29" i="2"/>
  <c r="BK22" i="2" s="1"/>
  <c r="BK26" i="2"/>
  <c r="BK27" i="2"/>
  <c r="BK21" i="2"/>
  <c r="BK11" i="2"/>
  <c r="BK13" i="2"/>
  <c r="BK12" i="2"/>
  <c r="AS52" i="2"/>
  <c r="AS54" i="2" s="1"/>
  <c r="AS57" i="2" s="1"/>
  <c r="AS58" i="2" s="1"/>
  <c r="AR52" i="2"/>
  <c r="AR53" i="2"/>
  <c r="BJ15" i="2"/>
  <c r="BJ17" i="2" s="1"/>
  <c r="BH20" i="2"/>
  <c r="BH23" i="2" s="1"/>
  <c r="BI18" i="2"/>
  <c r="BI19" i="2"/>
  <c r="BM7" i="2"/>
  <c r="BL8" i="2"/>
  <c r="AT52" i="2"/>
  <c r="AX44" i="2"/>
  <c r="AX45" i="2" s="1"/>
  <c r="AX46" i="2" s="1"/>
  <c r="AX48" i="2" s="1"/>
  <c r="BG48" i="8" l="1"/>
  <c r="BG49" i="8" s="1"/>
  <c r="BG50" i="8" s="1"/>
  <c r="BG52" i="8" s="1"/>
  <c r="BF57" i="8"/>
  <c r="BF58" i="8" s="1"/>
  <c r="BF61" i="8" s="1"/>
  <c r="BF62" i="8" s="1"/>
  <c r="AU56" i="7"/>
  <c r="AU59" i="7" s="1"/>
  <c r="AU60" i="7" s="1"/>
  <c r="AT56" i="7"/>
  <c r="AT59" i="7" s="1"/>
  <c r="AT60" i="7" s="1"/>
  <c r="BD62" i="8"/>
  <c r="AW53" i="7"/>
  <c r="BI58" i="7"/>
  <c r="AS59" i="7"/>
  <c r="BK20" i="7"/>
  <c r="BK19" i="7"/>
  <c r="BK21" i="7"/>
  <c r="BK38" i="2"/>
  <c r="AV53" i="7"/>
  <c r="AU51" i="2"/>
  <c r="AU52" i="2" s="1"/>
  <c r="BQ48" i="9"/>
  <c r="BQ49" i="9" s="1"/>
  <c r="BQ50" i="9" s="1"/>
  <c r="BQ52" i="9" s="1"/>
  <c r="BP57" i="9"/>
  <c r="BP58" i="9" s="1"/>
  <c r="BP61" i="9" s="1"/>
  <c r="BP62" i="9" s="1"/>
  <c r="BJ22" i="7"/>
  <c r="BL24" i="7"/>
  <c r="BL17" i="7"/>
  <c r="BK40" i="7"/>
  <c r="BL36" i="2"/>
  <c r="BL34" i="2"/>
  <c r="BL35" i="2"/>
  <c r="BL33" i="2"/>
  <c r="BL32" i="2"/>
  <c r="BL37" i="2"/>
  <c r="BL26" i="2"/>
  <c r="BL31" i="2"/>
  <c r="BL28" i="2"/>
  <c r="BL30" i="2"/>
  <c r="BL21" i="2"/>
  <c r="BL29" i="2"/>
  <c r="BL22" i="2" s="1"/>
  <c r="BL27" i="2"/>
  <c r="BL12" i="2"/>
  <c r="BL11" i="2"/>
  <c r="BL13" i="2"/>
  <c r="AR54" i="2"/>
  <c r="AU53" i="2"/>
  <c r="AU54" i="2" s="1"/>
  <c r="AU57" i="2" s="1"/>
  <c r="AU58" i="2" s="1"/>
  <c r="BK15" i="2"/>
  <c r="BK17" i="2" s="1"/>
  <c r="BH40" i="2"/>
  <c r="AV51" i="2" s="1"/>
  <c r="AV52" i="2" s="1"/>
  <c r="BI20" i="2"/>
  <c r="BI23" i="2" s="1"/>
  <c r="BJ19" i="2"/>
  <c r="BJ18" i="2"/>
  <c r="BN7" i="2"/>
  <c r="BM8" i="2"/>
  <c r="AT54" i="2"/>
  <c r="AT57" i="2" s="1"/>
  <c r="AT58" i="2" s="1"/>
  <c r="AY44" i="2"/>
  <c r="AY45" i="2" s="1"/>
  <c r="AY46" i="2" s="1"/>
  <c r="AY48" i="2" s="1"/>
  <c r="BH48" i="8" l="1"/>
  <c r="BH49" i="8" s="1"/>
  <c r="BH50" i="8" s="1"/>
  <c r="BH52" i="8" s="1"/>
  <c r="BG57" i="8"/>
  <c r="BG58" i="8" s="1"/>
  <c r="BL19" i="7"/>
  <c r="BL21" i="7"/>
  <c r="BL20" i="7"/>
  <c r="BJ25" i="7"/>
  <c r="BJ42" i="7" s="1"/>
  <c r="AS60" i="7"/>
  <c r="AV55" i="7"/>
  <c r="AV54" i="7"/>
  <c r="BL38" i="2"/>
  <c r="AW55" i="7"/>
  <c r="AW54" i="7"/>
  <c r="BR48" i="9"/>
  <c r="BR49" i="9" s="1"/>
  <c r="BR50" i="9" s="1"/>
  <c r="BR52" i="9" s="1"/>
  <c r="BQ57" i="9"/>
  <c r="BQ58" i="9" s="1"/>
  <c r="BK22" i="7"/>
  <c r="BL40" i="7"/>
  <c r="BM17" i="7"/>
  <c r="BM24" i="7"/>
  <c r="BM34" i="2"/>
  <c r="BM37" i="2"/>
  <c r="BM32" i="2"/>
  <c r="BM35" i="2"/>
  <c r="BM33" i="2"/>
  <c r="BM31" i="2"/>
  <c r="BM36" i="2"/>
  <c r="BM30" i="2"/>
  <c r="BM29" i="2"/>
  <c r="BM22" i="2" s="1"/>
  <c r="BM28" i="2"/>
  <c r="BM27" i="2"/>
  <c r="BM21" i="2"/>
  <c r="BM26" i="2"/>
  <c r="BM11" i="2"/>
  <c r="BM12" i="2"/>
  <c r="BM13" i="2"/>
  <c r="AR57" i="2"/>
  <c r="AR58" i="2" s="1"/>
  <c r="AV53" i="2"/>
  <c r="AV54" i="2" s="1"/>
  <c r="AV57" i="2" s="1"/>
  <c r="AV58" i="2" s="1"/>
  <c r="BH56" i="2"/>
  <c r="BI40" i="2"/>
  <c r="BI56" i="2" s="1"/>
  <c r="BL15" i="2"/>
  <c r="BJ20" i="2"/>
  <c r="BK18" i="2"/>
  <c r="BK19" i="2"/>
  <c r="BO7" i="2"/>
  <c r="BN8" i="2"/>
  <c r="AZ44" i="2"/>
  <c r="AZ45" i="2" s="1"/>
  <c r="AZ46" i="2" s="1"/>
  <c r="AZ48" i="2" s="1"/>
  <c r="AW56" i="7" l="1"/>
  <c r="AW59" i="7" s="1"/>
  <c r="AW60" i="7" s="1"/>
  <c r="BG61" i="8"/>
  <c r="BI48" i="8"/>
  <c r="BI49" i="8" s="1"/>
  <c r="BI50" i="8" s="1"/>
  <c r="BI52" i="8" s="1"/>
  <c r="BH57" i="8"/>
  <c r="BH58" i="8" s="1"/>
  <c r="BH61" i="8" s="1"/>
  <c r="BH62" i="8" s="1"/>
  <c r="BJ58" i="7"/>
  <c r="AX53" i="7"/>
  <c r="BQ61" i="9"/>
  <c r="BM38" i="2"/>
  <c r="BJ23" i="2"/>
  <c r="BJ40" i="2" s="1"/>
  <c r="BM21" i="7"/>
  <c r="BM19" i="7"/>
  <c r="BM20" i="7"/>
  <c r="AV56" i="7"/>
  <c r="BK25" i="7"/>
  <c r="BK42" i="7" s="1"/>
  <c r="BS48" i="9"/>
  <c r="BS49" i="9" s="1"/>
  <c r="BS50" i="9" s="1"/>
  <c r="BS52" i="9" s="1"/>
  <c r="BR57" i="9"/>
  <c r="BR58" i="9" s="1"/>
  <c r="BR61" i="9" s="1"/>
  <c r="BR62" i="9" s="1"/>
  <c r="BL22" i="7"/>
  <c r="BN17" i="7"/>
  <c r="BN24" i="7"/>
  <c r="BM40" i="7"/>
  <c r="BN34" i="2"/>
  <c r="BN35" i="2"/>
  <c r="BN37" i="2"/>
  <c r="BN36" i="2"/>
  <c r="BN33" i="2"/>
  <c r="BN31" i="2"/>
  <c r="BN32" i="2"/>
  <c r="BN29" i="2"/>
  <c r="BN22" i="2" s="1"/>
  <c r="BN30" i="2"/>
  <c r="BN27" i="2"/>
  <c r="BN28" i="2"/>
  <c r="BN21" i="2"/>
  <c r="BN26" i="2"/>
  <c r="BN12" i="2"/>
  <c r="BN11" i="2"/>
  <c r="BN13" i="2"/>
  <c r="BL17" i="2"/>
  <c r="BK20" i="2"/>
  <c r="AW51" i="2"/>
  <c r="BM15" i="2"/>
  <c r="BM17" i="2" s="1"/>
  <c r="BL19" i="2"/>
  <c r="BL18" i="2"/>
  <c r="BP7" i="2"/>
  <c r="BO8" i="2"/>
  <c r="BA44" i="2"/>
  <c r="BA45" i="2" s="1"/>
  <c r="BA46" i="2" s="1"/>
  <c r="BA48" i="2" s="1"/>
  <c r="BJ48" i="8" l="1"/>
  <c r="BJ49" i="8" s="1"/>
  <c r="BJ50" i="8" s="1"/>
  <c r="BJ52" i="8" s="1"/>
  <c r="BI57" i="8"/>
  <c r="BI58" i="8" s="1"/>
  <c r="BI61" i="8" s="1"/>
  <c r="BI62" i="8" s="1"/>
  <c r="BG62" i="8"/>
  <c r="AY53" i="7"/>
  <c r="BK58" i="7"/>
  <c r="BJ56" i="2"/>
  <c r="AX51" i="2"/>
  <c r="AX52" i="2" s="1"/>
  <c r="AX54" i="7"/>
  <c r="AX55" i="7"/>
  <c r="AV59" i="7"/>
  <c r="BK23" i="2"/>
  <c r="BK40" i="2" s="1"/>
  <c r="BN21" i="7"/>
  <c r="BN19" i="7"/>
  <c r="BN20" i="7"/>
  <c r="BQ62" i="9"/>
  <c r="BL25" i="7"/>
  <c r="BN38" i="2"/>
  <c r="BT48" i="9"/>
  <c r="BT49" i="9" s="1"/>
  <c r="BT50" i="9" s="1"/>
  <c r="BT52" i="9" s="1"/>
  <c r="BS57" i="9"/>
  <c r="BS58" i="9" s="1"/>
  <c r="BS61" i="9" s="1"/>
  <c r="BS62" i="9" s="1"/>
  <c r="BM22" i="7"/>
  <c r="BN40" i="7"/>
  <c r="BO17" i="7"/>
  <c r="BO24" i="7"/>
  <c r="BO35" i="2"/>
  <c r="BO36" i="2"/>
  <c r="BO37" i="2"/>
  <c r="BO32" i="2"/>
  <c r="BO33" i="2"/>
  <c r="BO30" i="2"/>
  <c r="BO34" i="2"/>
  <c r="BO31" i="2"/>
  <c r="BO29" i="2"/>
  <c r="BO22" i="2" s="1"/>
  <c r="BO26" i="2"/>
  <c r="BO27" i="2"/>
  <c r="BO28" i="2"/>
  <c r="BO21" i="2"/>
  <c r="BO12" i="2"/>
  <c r="BO13" i="2"/>
  <c r="BO11" i="2"/>
  <c r="AW52" i="2"/>
  <c r="AW53" i="2"/>
  <c r="BN15" i="2"/>
  <c r="BL20" i="2"/>
  <c r="BL23" i="2" s="1"/>
  <c r="BM18" i="2"/>
  <c r="BM19" i="2"/>
  <c r="BQ7" i="2"/>
  <c r="BP8" i="2"/>
  <c r="BB44" i="2"/>
  <c r="BB45" i="2" s="1"/>
  <c r="BB46" i="2" s="1"/>
  <c r="BB48" i="2" s="1"/>
  <c r="AY51" i="2" l="1"/>
  <c r="AY52" i="2" s="1"/>
  <c r="BK56" i="2"/>
  <c r="AX56" i="7"/>
  <c r="AX59" i="7" s="1"/>
  <c r="AX60" i="7" s="1"/>
  <c r="AX53" i="2"/>
  <c r="AX54" i="2" s="1"/>
  <c r="AX57" i="2" s="1"/>
  <c r="AX58" i="2" s="1"/>
  <c r="BK48" i="8"/>
  <c r="BK49" i="8" s="1"/>
  <c r="BK50" i="8" s="1"/>
  <c r="BK52" i="8" s="1"/>
  <c r="BJ57" i="8"/>
  <c r="BJ58" i="8" s="1"/>
  <c r="BJ61" i="8" s="1"/>
  <c r="AY54" i="7"/>
  <c r="AY55" i="7"/>
  <c r="BO21" i="7"/>
  <c r="BO20" i="7"/>
  <c r="BO22" i="7" s="1"/>
  <c r="BO25" i="7" s="1"/>
  <c r="BO19" i="7"/>
  <c r="BM25" i="7"/>
  <c r="BM42" i="7" s="1"/>
  <c r="BO38" i="2"/>
  <c r="BL42" i="7"/>
  <c r="AV60" i="7"/>
  <c r="BU48" i="9"/>
  <c r="BU49" i="9" s="1"/>
  <c r="BU50" i="9" s="1"/>
  <c r="BU52" i="9" s="1"/>
  <c r="BT57" i="9"/>
  <c r="BT58" i="9" s="1"/>
  <c r="BT61" i="9" s="1"/>
  <c r="BP17" i="7"/>
  <c r="BP24" i="7"/>
  <c r="BO40" i="7"/>
  <c r="BN22" i="7"/>
  <c r="BP33" i="2"/>
  <c r="BP32" i="2"/>
  <c r="BP36" i="2"/>
  <c r="BP37" i="2"/>
  <c r="BP34" i="2"/>
  <c r="BP31" i="2"/>
  <c r="BP35" i="2"/>
  <c r="BP21" i="2"/>
  <c r="BP30" i="2"/>
  <c r="BP27" i="2"/>
  <c r="BP29" i="2"/>
  <c r="BP22" i="2" s="1"/>
  <c r="BP26" i="2"/>
  <c r="BP28" i="2"/>
  <c r="BP11" i="2"/>
  <c r="BP13" i="2"/>
  <c r="BP12" i="2"/>
  <c r="BN17" i="2"/>
  <c r="AW54" i="2"/>
  <c r="BO15" i="2"/>
  <c r="BO17" i="2" s="1"/>
  <c r="BM20" i="2"/>
  <c r="BM23" i="2" s="1"/>
  <c r="BN19" i="2"/>
  <c r="BN18" i="2"/>
  <c r="BR7" i="2"/>
  <c r="BQ8" i="2"/>
  <c r="BC44" i="2"/>
  <c r="BC45" i="2" s="1"/>
  <c r="BC46" i="2" s="1"/>
  <c r="BC48" i="2" s="1"/>
  <c r="AY53" i="2" l="1"/>
  <c r="AY54" i="2" s="1"/>
  <c r="AY57" i="2" s="1"/>
  <c r="AY58" i="2" s="1"/>
  <c r="BL48" i="8"/>
  <c r="BL49" i="8" s="1"/>
  <c r="BL50" i="8" s="1"/>
  <c r="BL52" i="8" s="1"/>
  <c r="BK57" i="8"/>
  <c r="BK58" i="8" s="1"/>
  <c r="BK61" i="8" s="1"/>
  <c r="BK62" i="8" s="1"/>
  <c r="BJ62" i="8"/>
  <c r="BA53" i="7"/>
  <c r="BM58" i="7"/>
  <c r="AY56" i="7"/>
  <c r="AY59" i="7" s="1"/>
  <c r="BP38" i="2"/>
  <c r="BL58" i="7"/>
  <c r="AZ53" i="7"/>
  <c r="BN25" i="7"/>
  <c r="BP20" i="7"/>
  <c r="BP21" i="7"/>
  <c r="BP19" i="7"/>
  <c r="BT62" i="9"/>
  <c r="BV48" i="9"/>
  <c r="BV49" i="9" s="1"/>
  <c r="BV50" i="9" s="1"/>
  <c r="BV52" i="9" s="1"/>
  <c r="BU57" i="9"/>
  <c r="BU58" i="9" s="1"/>
  <c r="BU61" i="9" s="1"/>
  <c r="BU62" i="9" s="1"/>
  <c r="BO42" i="7"/>
  <c r="BP40" i="7"/>
  <c r="BQ17" i="7"/>
  <c r="BQ24" i="7"/>
  <c r="BQ33" i="2"/>
  <c r="BQ34" i="2"/>
  <c r="BQ37" i="2"/>
  <c r="BQ35" i="2"/>
  <c r="BQ32" i="2"/>
  <c r="BQ36" i="2"/>
  <c r="BQ31" i="2"/>
  <c r="BQ28" i="2"/>
  <c r="BQ29" i="2"/>
  <c r="BQ22" i="2" s="1"/>
  <c r="BQ26" i="2"/>
  <c r="BQ30" i="2"/>
  <c r="BQ27" i="2"/>
  <c r="BQ21" i="2"/>
  <c r="BQ13" i="2"/>
  <c r="BQ12" i="2"/>
  <c r="BQ11" i="2"/>
  <c r="AW57" i="2"/>
  <c r="BL40" i="2"/>
  <c r="BM40" i="2"/>
  <c r="BM56" i="2" s="1"/>
  <c r="BP15" i="2"/>
  <c r="BP17" i="2" s="1"/>
  <c r="BN20" i="2"/>
  <c r="BN23" i="2" s="1"/>
  <c r="BO19" i="2"/>
  <c r="BO18" i="2"/>
  <c r="BS7" i="2"/>
  <c r="BR8" i="2"/>
  <c r="BD44" i="2"/>
  <c r="BD45" i="2" s="1"/>
  <c r="BD46" i="2" s="1"/>
  <c r="BD48" i="2" s="1"/>
  <c r="AH53" i="6" l="1"/>
  <c r="AO19" i="3" s="1"/>
  <c r="AO20" i="3" s="1"/>
  <c r="BM48" i="8"/>
  <c r="BM49" i="8" s="1"/>
  <c r="BM50" i="8" s="1"/>
  <c r="BM52" i="8" s="1"/>
  <c r="BL57" i="8"/>
  <c r="BL58" i="8" s="1"/>
  <c r="BQ38" i="2"/>
  <c r="AY60" i="7"/>
  <c r="T53" i="6"/>
  <c r="BN42" i="7"/>
  <c r="BC53" i="7" s="1"/>
  <c r="BA55" i="7"/>
  <c r="BA54" i="7"/>
  <c r="BO58" i="7"/>
  <c r="BQ19" i="7"/>
  <c r="BQ21" i="7"/>
  <c r="BQ20" i="7"/>
  <c r="AZ54" i="7"/>
  <c r="AZ55" i="7"/>
  <c r="AZ56" i="7"/>
  <c r="BW48" i="9"/>
  <c r="BW49" i="9" s="1"/>
  <c r="BW50" i="9" s="1"/>
  <c r="BW52" i="9" s="1"/>
  <c r="BV57" i="9"/>
  <c r="BV58" i="9" s="1"/>
  <c r="BV61" i="9" s="1"/>
  <c r="BV62" i="9" s="1"/>
  <c r="BR24" i="7"/>
  <c r="BR17" i="7"/>
  <c r="BP22" i="7"/>
  <c r="BQ40" i="7"/>
  <c r="BR34" i="2"/>
  <c r="BR35" i="2"/>
  <c r="BR32" i="2"/>
  <c r="BR33" i="2"/>
  <c r="BR29" i="2"/>
  <c r="BR22" i="2" s="1"/>
  <c r="BR28" i="2"/>
  <c r="BR27" i="2"/>
  <c r="BR36" i="2"/>
  <c r="BR37" i="2"/>
  <c r="BR30" i="2"/>
  <c r="BR26" i="2"/>
  <c r="BR21" i="2"/>
  <c r="BR31" i="2"/>
  <c r="BR12" i="2"/>
  <c r="BR13" i="2"/>
  <c r="BR11" i="2"/>
  <c r="AW58" i="2"/>
  <c r="AZ51" i="2"/>
  <c r="BL56" i="2"/>
  <c r="BA51" i="2"/>
  <c r="BA52" i="2" s="1"/>
  <c r="BN40" i="2"/>
  <c r="BN56" i="2" s="1"/>
  <c r="BQ15" i="2"/>
  <c r="BQ17" i="2" s="1"/>
  <c r="BO20" i="2"/>
  <c r="BP19" i="2"/>
  <c r="BP18" i="2"/>
  <c r="BT7" i="2"/>
  <c r="BS8" i="2"/>
  <c r="BE44" i="2"/>
  <c r="BE45" i="2" s="1"/>
  <c r="BE46" i="2" s="1"/>
  <c r="BE48" i="2" s="1"/>
  <c r="BL61" i="8" l="1"/>
  <c r="BN48" i="8"/>
  <c r="BN49" i="8" s="1"/>
  <c r="BN50" i="8" s="1"/>
  <c r="BN52" i="8" s="1"/>
  <c r="BM57" i="8"/>
  <c r="BM58" i="8" s="1"/>
  <c r="BM61" i="8" s="1"/>
  <c r="BM62" i="8" s="1"/>
  <c r="BA56" i="7"/>
  <c r="BA59" i="7" s="1"/>
  <c r="BA60" i="7" s="1"/>
  <c r="Y19" i="3"/>
  <c r="BO23" i="2"/>
  <c r="BO40" i="2" s="1"/>
  <c r="AZ59" i="7"/>
  <c r="BR38" i="2"/>
  <c r="BB53" i="7"/>
  <c r="BN58" i="7"/>
  <c r="BP25" i="7"/>
  <c r="BC55" i="7"/>
  <c r="BC54" i="7"/>
  <c r="BR20" i="7"/>
  <c r="BR21" i="7"/>
  <c r="BR19" i="7"/>
  <c r="BX48" i="9"/>
  <c r="BX49" i="9" s="1"/>
  <c r="BX50" i="9" s="1"/>
  <c r="BX52" i="9" s="1"/>
  <c r="BW57" i="9"/>
  <c r="BW58" i="9" s="1"/>
  <c r="BW61" i="9" s="1"/>
  <c r="BW62" i="9" s="1"/>
  <c r="BQ22" i="7"/>
  <c r="BR40" i="7"/>
  <c r="BS24" i="7"/>
  <c r="BS17" i="7"/>
  <c r="BS35" i="2"/>
  <c r="BS36" i="2"/>
  <c r="BS34" i="2"/>
  <c r="BS33" i="2"/>
  <c r="BS37" i="2"/>
  <c r="BS32" i="2"/>
  <c r="BS30" i="2"/>
  <c r="BS27" i="2"/>
  <c r="BS28" i="2"/>
  <c r="BS29" i="2"/>
  <c r="BS22" i="2" s="1"/>
  <c r="BS26" i="2"/>
  <c r="BS31" i="2"/>
  <c r="BS21" i="2"/>
  <c r="BS13" i="2"/>
  <c r="BS12" i="2"/>
  <c r="BS11" i="2"/>
  <c r="AZ53" i="2"/>
  <c r="AZ52" i="2"/>
  <c r="BA53" i="2"/>
  <c r="BA54" i="2" s="1"/>
  <c r="BA57" i="2" s="1"/>
  <c r="BA58" i="2" s="1"/>
  <c r="BB51" i="2"/>
  <c r="BB52" i="2" s="1"/>
  <c r="BR15" i="2"/>
  <c r="BR17" i="2" s="1"/>
  <c r="BP20" i="2"/>
  <c r="BP23" i="2" s="1"/>
  <c r="BQ18" i="2"/>
  <c r="BQ19" i="2"/>
  <c r="BU7" i="2"/>
  <c r="BT8" i="2"/>
  <c r="BF44" i="2"/>
  <c r="BF45" i="2" s="1"/>
  <c r="BF46" i="2" s="1"/>
  <c r="BF48" i="2" s="1"/>
  <c r="BC56" i="7" l="1"/>
  <c r="BC59" i="7" s="1"/>
  <c r="BC60" i="7" s="1"/>
  <c r="BO48" i="8"/>
  <c r="BN57" i="8"/>
  <c r="BN58" i="8" s="1"/>
  <c r="BL62" i="8"/>
  <c r="BO56" i="2"/>
  <c r="BC51" i="2"/>
  <c r="BP42" i="7"/>
  <c r="AZ60" i="7"/>
  <c r="BQ25" i="7"/>
  <c r="BQ42" i="7" s="1"/>
  <c r="BB54" i="7"/>
  <c r="BB55" i="7"/>
  <c r="BS38" i="2"/>
  <c r="BS20" i="7"/>
  <c r="BS21" i="7"/>
  <c r="BS19" i="7"/>
  <c r="BY48" i="9"/>
  <c r="BY49" i="9" s="1"/>
  <c r="BY50" i="9" s="1"/>
  <c r="BY52" i="9" s="1"/>
  <c r="BX57" i="9"/>
  <c r="BX58" i="9" s="1"/>
  <c r="BS40" i="7"/>
  <c r="BR22" i="7"/>
  <c r="BT17" i="7"/>
  <c r="BT24" i="7"/>
  <c r="BT36" i="2"/>
  <c r="BT37" i="2"/>
  <c r="BT34" i="2"/>
  <c r="BT33" i="2"/>
  <c r="BT35" i="2"/>
  <c r="BT30" i="2"/>
  <c r="BT31" i="2"/>
  <c r="BT32" i="2"/>
  <c r="BT26" i="2"/>
  <c r="BT29" i="2"/>
  <c r="BT22" i="2" s="1"/>
  <c r="BT21" i="2"/>
  <c r="BT27" i="2"/>
  <c r="BT28" i="2"/>
  <c r="BT12" i="2"/>
  <c r="BT11" i="2"/>
  <c r="BT13" i="2"/>
  <c r="AZ54" i="2"/>
  <c r="BP40" i="2"/>
  <c r="BS15" i="2"/>
  <c r="BS17" i="2" s="1"/>
  <c r="BQ20" i="2"/>
  <c r="BQ23" i="2" s="1"/>
  <c r="BB53" i="2"/>
  <c r="BB54" i="2" s="1"/>
  <c r="BB57" i="2" s="1"/>
  <c r="BB58" i="2" s="1"/>
  <c r="BR18" i="2"/>
  <c r="BR19" i="2"/>
  <c r="BV7" i="2"/>
  <c r="BU8" i="2"/>
  <c r="BC52" i="2"/>
  <c r="BC53" i="2"/>
  <c r="BG44" i="2"/>
  <c r="BG45" i="2" s="1"/>
  <c r="BG46" i="2" s="1"/>
  <c r="BG48" i="2" s="1"/>
  <c r="BB56" i="7" l="1"/>
  <c r="BN61" i="8"/>
  <c r="BT38" i="2"/>
  <c r="BO49" i="8"/>
  <c r="BO50" i="8" s="1"/>
  <c r="BO52" i="8" s="1"/>
  <c r="BQ58" i="7"/>
  <c r="BE53" i="7"/>
  <c r="BX61" i="9"/>
  <c r="BT21" i="7"/>
  <c r="BT20" i="7"/>
  <c r="BT19" i="7"/>
  <c r="BR25" i="7"/>
  <c r="BR42" i="7" s="1"/>
  <c r="BD53" i="7"/>
  <c r="BP58" i="7"/>
  <c r="BB59" i="7"/>
  <c r="BZ48" i="9"/>
  <c r="BY57" i="9"/>
  <c r="BY58" i="9" s="1"/>
  <c r="BY61" i="9" s="1"/>
  <c r="BY62" i="9" s="1"/>
  <c r="BU24" i="7"/>
  <c r="BU17" i="7"/>
  <c r="BS22" i="7"/>
  <c r="BT40" i="7"/>
  <c r="BU37" i="2"/>
  <c r="BU33" i="2"/>
  <c r="BU35" i="2"/>
  <c r="BU36" i="2"/>
  <c r="BU30" i="2"/>
  <c r="BU26" i="2"/>
  <c r="BU32" i="2"/>
  <c r="BU34" i="2"/>
  <c r="BU29" i="2"/>
  <c r="BU22" i="2" s="1"/>
  <c r="BU21" i="2"/>
  <c r="BU31" i="2"/>
  <c r="BU27" i="2"/>
  <c r="BU28" i="2"/>
  <c r="BU13" i="2"/>
  <c r="BU11" i="2"/>
  <c r="BU12" i="2"/>
  <c r="BP56" i="2"/>
  <c r="AZ57" i="2"/>
  <c r="AZ58" i="2" s="1"/>
  <c r="BD51" i="2"/>
  <c r="BD52" i="2" s="1"/>
  <c r="BR20" i="2"/>
  <c r="BT15" i="2"/>
  <c r="BT17" i="2" s="1"/>
  <c r="BS18" i="2"/>
  <c r="BS19" i="2"/>
  <c r="BC54" i="2"/>
  <c r="BW7" i="2"/>
  <c r="BV8" i="2"/>
  <c r="BH44" i="2"/>
  <c r="BH45" i="2" s="1"/>
  <c r="BH46" i="2" s="1"/>
  <c r="BH48" i="2" s="1"/>
  <c r="BT22" i="7" l="1"/>
  <c r="BT25" i="7" s="1"/>
  <c r="BP48" i="8"/>
  <c r="BP49" i="8" s="1"/>
  <c r="BP50" i="8" s="1"/>
  <c r="BP52" i="8" s="1"/>
  <c r="BO57" i="8"/>
  <c r="BO58" i="8" s="1"/>
  <c r="BN62" i="8"/>
  <c r="BF53" i="7"/>
  <c r="BR58" i="7"/>
  <c r="BU38" i="2"/>
  <c r="BU20" i="7"/>
  <c r="BU21" i="7"/>
  <c r="BU19" i="7"/>
  <c r="BU22" i="7" s="1"/>
  <c r="BU25" i="7" s="1"/>
  <c r="BS25" i="7"/>
  <c r="BS42" i="7" s="1"/>
  <c r="BX62" i="9"/>
  <c r="BE54" i="7"/>
  <c r="BE55" i="7"/>
  <c r="BD54" i="7"/>
  <c r="BD55" i="7"/>
  <c r="BD56" i="7"/>
  <c r="BR23" i="2"/>
  <c r="BR40" i="2" s="1"/>
  <c r="BR56" i="2" s="1"/>
  <c r="BB60" i="7"/>
  <c r="BZ49" i="9"/>
  <c r="BZ50" i="9" s="1"/>
  <c r="BZ52" i="9" s="1"/>
  <c r="BT42" i="7"/>
  <c r="BV17" i="7"/>
  <c r="BV24" i="7"/>
  <c r="BU40" i="7"/>
  <c r="BV35" i="2"/>
  <c r="BV36" i="2"/>
  <c r="BV32" i="2"/>
  <c r="BV34" i="2"/>
  <c r="BV30" i="2"/>
  <c r="BV37" i="2"/>
  <c r="BV31" i="2"/>
  <c r="BV28" i="2"/>
  <c r="BV26" i="2"/>
  <c r="BV29" i="2"/>
  <c r="BV22" i="2" s="1"/>
  <c r="BV27" i="2"/>
  <c r="BV33" i="2"/>
  <c r="BV21" i="2"/>
  <c r="BV11" i="2"/>
  <c r="BV13" i="2"/>
  <c r="BV12" i="2"/>
  <c r="BD53" i="2"/>
  <c r="BD54" i="2" s="1"/>
  <c r="BD57" i="2" s="1"/>
  <c r="BD58" i="2" s="1"/>
  <c r="BC57" i="2"/>
  <c r="BQ40" i="2"/>
  <c r="BU15" i="2"/>
  <c r="BU17" i="2" s="1"/>
  <c r="BS20" i="2"/>
  <c r="BS23" i="2" s="1"/>
  <c r="BT19" i="2"/>
  <c r="BT18" i="2"/>
  <c r="BX7" i="2"/>
  <c r="BW8" i="2"/>
  <c r="BI44" i="2"/>
  <c r="BI45" i="2" s="1"/>
  <c r="BI46" i="2" s="1"/>
  <c r="BI48" i="2" s="1"/>
  <c r="BO61" i="8" l="1"/>
  <c r="BQ48" i="8"/>
  <c r="BQ49" i="8" s="1"/>
  <c r="BQ50" i="8" s="1"/>
  <c r="BQ52" i="8" s="1"/>
  <c r="BP57" i="8"/>
  <c r="BP58" i="8" s="1"/>
  <c r="BP61" i="8" s="1"/>
  <c r="BP62" i="8" s="1"/>
  <c r="BG53" i="7"/>
  <c r="BS58" i="7"/>
  <c r="BV20" i="7"/>
  <c r="BV21" i="7"/>
  <c r="BV19" i="7"/>
  <c r="BV22" i="7" s="1"/>
  <c r="BV25" i="7" s="1"/>
  <c r="BF51" i="2"/>
  <c r="BF52" i="2" s="1"/>
  <c r="BD59" i="7"/>
  <c r="BH53" i="7"/>
  <c r="BV38" i="2"/>
  <c r="BE56" i="7"/>
  <c r="BE59" i="7" s="1"/>
  <c r="BE60" i="7" s="1"/>
  <c r="BF55" i="7"/>
  <c r="BF54" i="7"/>
  <c r="CA48" i="9"/>
  <c r="CA49" i="9" s="1"/>
  <c r="CA50" i="9" s="1"/>
  <c r="CA52" i="9" s="1"/>
  <c r="BZ57" i="9"/>
  <c r="BZ58" i="9" s="1"/>
  <c r="BU42" i="7"/>
  <c r="BW24" i="7"/>
  <c r="BW17" i="7"/>
  <c r="BT58" i="7"/>
  <c r="BV40" i="7"/>
  <c r="BW34" i="2"/>
  <c r="BW35" i="2"/>
  <c r="BW33" i="2"/>
  <c r="BW36" i="2"/>
  <c r="BW37" i="2"/>
  <c r="BW29" i="2"/>
  <c r="BW22" i="2" s="1"/>
  <c r="BW31" i="2"/>
  <c r="BW28" i="2"/>
  <c r="BW27" i="2"/>
  <c r="BW32" i="2"/>
  <c r="BW30" i="2"/>
  <c r="BW21" i="2"/>
  <c r="BW26" i="2"/>
  <c r="BW11" i="2"/>
  <c r="BW12" i="2"/>
  <c r="BW13" i="2"/>
  <c r="BC58" i="2"/>
  <c r="BE51" i="2"/>
  <c r="BQ56" i="2"/>
  <c r="BV15" i="2"/>
  <c r="BV17" i="2" s="1"/>
  <c r="BT20" i="2"/>
  <c r="BT23" i="2" s="1"/>
  <c r="BU18" i="2"/>
  <c r="BU19" i="2"/>
  <c r="BY7" i="2"/>
  <c r="BX8" i="2"/>
  <c r="BJ44" i="2"/>
  <c r="BJ45" i="2" s="1"/>
  <c r="BJ46" i="2" s="1"/>
  <c r="BJ48" i="2" s="1"/>
  <c r="BF53" i="2" l="1"/>
  <c r="BF54" i="2" s="1"/>
  <c r="BF57" i="2" s="1"/>
  <c r="BF58" i="2" s="1"/>
  <c r="BF56" i="7"/>
  <c r="BF59" i="7" s="1"/>
  <c r="BF60" i="7" s="1"/>
  <c r="BR48" i="8"/>
  <c r="BR49" i="8" s="1"/>
  <c r="BR50" i="8" s="1"/>
  <c r="BR52" i="8" s="1"/>
  <c r="BQ57" i="8"/>
  <c r="BQ58" i="8" s="1"/>
  <c r="BQ61" i="8" s="1"/>
  <c r="BQ62" i="8" s="1"/>
  <c r="BO62" i="8"/>
  <c r="BH54" i="7"/>
  <c r="BH55" i="7"/>
  <c r="BZ61" i="9"/>
  <c r="BD60" i="7"/>
  <c r="BW21" i="7"/>
  <c r="BW20" i="7"/>
  <c r="BW19" i="7"/>
  <c r="BU58" i="7"/>
  <c r="BI53" i="7"/>
  <c r="BW38" i="2"/>
  <c r="BG55" i="7"/>
  <c r="BG54" i="7"/>
  <c r="CB48" i="9"/>
  <c r="CA57" i="9"/>
  <c r="CA58" i="9" s="1"/>
  <c r="CA61" i="9" s="1"/>
  <c r="CA62" i="9" s="1"/>
  <c r="BW40" i="7"/>
  <c r="BX17" i="7"/>
  <c r="BX24" i="7"/>
  <c r="BV42" i="7"/>
  <c r="BX34" i="2"/>
  <c r="BX35" i="2"/>
  <c r="BX36" i="2"/>
  <c r="BX32" i="2"/>
  <c r="BX29" i="2"/>
  <c r="BX22" i="2" s="1"/>
  <c r="BX37" i="2"/>
  <c r="BX31" i="2"/>
  <c r="BX33" i="2"/>
  <c r="BX30" i="2"/>
  <c r="BX28" i="2"/>
  <c r="BX27" i="2"/>
  <c r="BX21" i="2"/>
  <c r="BX26" i="2"/>
  <c r="BX11" i="2"/>
  <c r="BX13" i="2"/>
  <c r="BX12" i="2"/>
  <c r="BS40" i="2"/>
  <c r="BE52" i="2"/>
  <c r="BE53" i="2"/>
  <c r="BT40" i="2"/>
  <c r="BW15" i="2"/>
  <c r="BW17" i="2" s="1"/>
  <c r="BU20" i="2"/>
  <c r="BU23" i="2" s="1"/>
  <c r="BV19" i="2"/>
  <c r="BV18" i="2"/>
  <c r="BZ7" i="2"/>
  <c r="BY8" i="2"/>
  <c r="BK44" i="2"/>
  <c r="BK45" i="2" s="1"/>
  <c r="BK46" i="2" s="1"/>
  <c r="BK48" i="2" s="1"/>
  <c r="BG56" i="7" l="1"/>
  <c r="BS48" i="8"/>
  <c r="BS49" i="8" s="1"/>
  <c r="BS50" i="8" s="1"/>
  <c r="BS52" i="8" s="1"/>
  <c r="BR57" i="8"/>
  <c r="BR58" i="8" s="1"/>
  <c r="BG59" i="7"/>
  <c r="BJ53" i="7"/>
  <c r="BZ62" i="9"/>
  <c r="BI54" i="7"/>
  <c r="BI55" i="7"/>
  <c r="BX21" i="7"/>
  <c r="BX19" i="7"/>
  <c r="BX20" i="7"/>
  <c r="BX38" i="2"/>
  <c r="CB49" i="9"/>
  <c r="CB50" i="9" s="1"/>
  <c r="CB52" i="9" s="1"/>
  <c r="BH56" i="7"/>
  <c r="BH59" i="7" s="1"/>
  <c r="BH60" i="7" s="1"/>
  <c r="BW22" i="7"/>
  <c r="BX40" i="7"/>
  <c r="BY24" i="7"/>
  <c r="BY17" i="7"/>
  <c r="BV58" i="7"/>
  <c r="BY35" i="2"/>
  <c r="BY36" i="2"/>
  <c r="BY37" i="2"/>
  <c r="BY30" i="2"/>
  <c r="BY31" i="2"/>
  <c r="BY29" i="2"/>
  <c r="BY22" i="2" s="1"/>
  <c r="BY26" i="2"/>
  <c r="BY27" i="2"/>
  <c r="BY34" i="2"/>
  <c r="BY28" i="2"/>
  <c r="BY32" i="2"/>
  <c r="BY33" i="2"/>
  <c r="BY21" i="2"/>
  <c r="BY12" i="2"/>
  <c r="BY13" i="2"/>
  <c r="BY11" i="2"/>
  <c r="BH51" i="2"/>
  <c r="BH52" i="2" s="1"/>
  <c r="BT56" i="2"/>
  <c r="BE54" i="2"/>
  <c r="BS56" i="2"/>
  <c r="BG51" i="2"/>
  <c r="BU40" i="2"/>
  <c r="BX15" i="2"/>
  <c r="BV20" i="2"/>
  <c r="BW18" i="2"/>
  <c r="BW19" i="2"/>
  <c r="CA7" i="2"/>
  <c r="BZ8" i="2"/>
  <c r="BL44" i="2"/>
  <c r="BL45" i="2" s="1"/>
  <c r="BL46" i="2" s="1"/>
  <c r="BL48" i="2" s="1"/>
  <c r="BR61" i="8" l="1"/>
  <c r="BI56" i="7"/>
  <c r="BI59" i="7" s="1"/>
  <c r="BI60" i="7" s="1"/>
  <c r="BT48" i="8"/>
  <c r="BT49" i="8" s="1"/>
  <c r="BT50" i="8" s="1"/>
  <c r="BT52" i="8" s="1"/>
  <c r="BS57" i="8"/>
  <c r="BS58" i="8" s="1"/>
  <c r="BS61" i="8" s="1"/>
  <c r="BS62" i="8" s="1"/>
  <c r="BV23" i="2"/>
  <c r="BV40" i="2" s="1"/>
  <c r="BJ55" i="7"/>
  <c r="BJ54" i="7"/>
  <c r="BY38" i="2"/>
  <c r="BW25" i="7"/>
  <c r="BW42" i="7" s="1"/>
  <c r="BY21" i="7"/>
  <c r="BY20" i="7"/>
  <c r="BY19" i="7"/>
  <c r="BG60" i="7"/>
  <c r="CC48" i="9"/>
  <c r="CC49" i="9" s="1"/>
  <c r="CC50" i="9" s="1"/>
  <c r="CC52" i="9" s="1"/>
  <c r="CB57" i="9"/>
  <c r="CB58" i="9" s="1"/>
  <c r="BX22" i="7"/>
  <c r="BZ17" i="7"/>
  <c r="BZ24" i="7"/>
  <c r="BY40" i="7"/>
  <c r="BZ33" i="2"/>
  <c r="BZ32" i="2"/>
  <c r="BZ36" i="2"/>
  <c r="BZ37" i="2"/>
  <c r="BZ31" i="2"/>
  <c r="BZ27" i="2"/>
  <c r="BZ30" i="2"/>
  <c r="BZ21" i="2"/>
  <c r="BZ35" i="2"/>
  <c r="BZ29" i="2"/>
  <c r="BZ22" i="2" s="1"/>
  <c r="BZ28" i="2"/>
  <c r="BZ34" i="2"/>
  <c r="BZ26" i="2"/>
  <c r="BZ12" i="2"/>
  <c r="BZ11" i="2"/>
  <c r="BZ13" i="2"/>
  <c r="BX17" i="2"/>
  <c r="BH53" i="2"/>
  <c r="BH54" i="2" s="1"/>
  <c r="BH57" i="2" s="1"/>
  <c r="BH58" i="2" s="1"/>
  <c r="BE57" i="2"/>
  <c r="BU56" i="2"/>
  <c r="BI51" i="2"/>
  <c r="BI53" i="2" s="1"/>
  <c r="BG52" i="2"/>
  <c r="BG53" i="2"/>
  <c r="BY15" i="2"/>
  <c r="BY17" i="2" s="1"/>
  <c r="BW20" i="2"/>
  <c r="BW23" i="2" s="1"/>
  <c r="BX18" i="2"/>
  <c r="BX19" i="2"/>
  <c r="CB7" i="2"/>
  <c r="CA8" i="2"/>
  <c r="BM44" i="2"/>
  <c r="BM45" i="2" s="1"/>
  <c r="BM46" i="2" s="1"/>
  <c r="BM48" i="2" s="1"/>
  <c r="BJ56" i="7" l="1"/>
  <c r="BJ59" i="7" s="1"/>
  <c r="BU48" i="8"/>
  <c r="BU49" i="8" s="1"/>
  <c r="BU50" i="8" s="1"/>
  <c r="BU52" i="8" s="1"/>
  <c r="BT57" i="8"/>
  <c r="BT58" i="8" s="1"/>
  <c r="BT61" i="8" s="1"/>
  <c r="BT62" i="8" s="1"/>
  <c r="BR62" i="8"/>
  <c r="BK53" i="7"/>
  <c r="BW58" i="7"/>
  <c r="BJ60" i="7"/>
  <c r="BV56" i="2"/>
  <c r="BJ51" i="2"/>
  <c r="BJ52" i="2" s="1"/>
  <c r="BX25" i="7"/>
  <c r="CB61" i="9"/>
  <c r="BZ38" i="2"/>
  <c r="BZ21" i="7"/>
  <c r="BZ20" i="7"/>
  <c r="BZ19" i="7"/>
  <c r="CD48" i="9"/>
  <c r="CD49" i="9" s="1"/>
  <c r="CD50" i="9" s="1"/>
  <c r="CD52" i="9" s="1"/>
  <c r="CC57" i="9"/>
  <c r="CC58" i="9" s="1"/>
  <c r="CC61" i="9" s="1"/>
  <c r="CC62" i="9" s="1"/>
  <c r="BY22" i="7"/>
  <c r="BZ40" i="7"/>
  <c r="CA17" i="7"/>
  <c r="CA24" i="7"/>
  <c r="CA33" i="2"/>
  <c r="CA34" i="2"/>
  <c r="CA37" i="2"/>
  <c r="CA32" i="2"/>
  <c r="CA36" i="2"/>
  <c r="CA35" i="2"/>
  <c r="CA31" i="2"/>
  <c r="CA28" i="2"/>
  <c r="CA27" i="2"/>
  <c r="CA30" i="2"/>
  <c r="CA26" i="2"/>
  <c r="CA29" i="2"/>
  <c r="CA22" i="2" s="1"/>
  <c r="CA21" i="2"/>
  <c r="CA11" i="2"/>
  <c r="CA13" i="2"/>
  <c r="CA12" i="2"/>
  <c r="BE58" i="2"/>
  <c r="BG54" i="2"/>
  <c r="BI52" i="2"/>
  <c r="BI54" i="2" s="1"/>
  <c r="BI57" i="2" s="1"/>
  <c r="BI58" i="2" s="1"/>
  <c r="BW40" i="2"/>
  <c r="BW56" i="2" s="1"/>
  <c r="BZ15" i="2"/>
  <c r="BX20" i="2"/>
  <c r="BX23" i="2" s="1"/>
  <c r="BY18" i="2"/>
  <c r="BY19" i="2"/>
  <c r="CC7" i="2"/>
  <c r="CB8" i="2"/>
  <c r="BN44" i="2"/>
  <c r="BN45" i="2" s="1"/>
  <c r="BN46" i="2" s="1"/>
  <c r="BN48" i="2" s="1"/>
  <c r="BV48" i="8" l="1"/>
  <c r="BV49" i="8" s="1"/>
  <c r="BV50" i="8" s="1"/>
  <c r="BV52" i="8" s="1"/>
  <c r="BU57" i="8"/>
  <c r="BU58" i="8" s="1"/>
  <c r="BU61" i="8" s="1"/>
  <c r="BK55" i="7"/>
  <c r="BK54" i="7"/>
  <c r="CA21" i="7"/>
  <c r="CA20" i="7"/>
  <c r="CA19" i="7"/>
  <c r="CA22" i="7" s="1"/>
  <c r="CA25" i="7" s="1"/>
  <c r="CA38" i="2"/>
  <c r="BJ53" i="2"/>
  <c r="BJ54" i="2" s="1"/>
  <c r="BJ57" i="2" s="1"/>
  <c r="BJ58" i="2" s="1"/>
  <c r="CB62" i="9"/>
  <c r="BY25" i="7"/>
  <c r="BY42" i="7" s="1"/>
  <c r="BX42" i="7"/>
  <c r="CE48" i="9"/>
  <c r="CE49" i="9" s="1"/>
  <c r="CE50" i="9" s="1"/>
  <c r="CE52" i="9" s="1"/>
  <c r="CD57" i="9"/>
  <c r="CD58" i="9" s="1"/>
  <c r="CD61" i="9" s="1"/>
  <c r="CD62" i="9" s="1"/>
  <c r="BZ22" i="7"/>
  <c r="CB17" i="7"/>
  <c r="CB24" i="7"/>
  <c r="CA40" i="7"/>
  <c r="CB34" i="2"/>
  <c r="CB35" i="2"/>
  <c r="CB36" i="2"/>
  <c r="CB37" i="2"/>
  <c r="CB28" i="2"/>
  <c r="CB27" i="2"/>
  <c r="CB29" i="2"/>
  <c r="CB22" i="2" s="1"/>
  <c r="CB32" i="2"/>
  <c r="CB31" i="2"/>
  <c r="CB26" i="2"/>
  <c r="CB33" i="2"/>
  <c r="CB30" i="2"/>
  <c r="CB21" i="2"/>
  <c r="CB12" i="2"/>
  <c r="CB11" i="2"/>
  <c r="CB13" i="2"/>
  <c r="BZ17" i="2"/>
  <c r="BG57" i="2"/>
  <c r="BK51" i="2"/>
  <c r="BK52" i="2" s="1"/>
  <c r="CA15" i="2"/>
  <c r="CA17" i="2" s="1"/>
  <c r="BY20" i="2"/>
  <c r="BY23" i="2" s="1"/>
  <c r="BZ19" i="2"/>
  <c r="BZ18" i="2"/>
  <c r="CD7" i="2"/>
  <c r="CC8" i="2"/>
  <c r="BO44" i="2"/>
  <c r="BO45" i="2" s="1"/>
  <c r="BO46" i="2" s="1"/>
  <c r="BO48" i="2" s="1"/>
  <c r="BK56" i="7" l="1"/>
  <c r="BK59" i="7" s="1"/>
  <c r="BK60" i="7" s="1"/>
  <c r="BU62" i="8"/>
  <c r="BW48" i="8"/>
  <c r="BW49" i="8" s="1"/>
  <c r="BW50" i="8" s="1"/>
  <c r="BW52" i="8" s="1"/>
  <c r="BV57" i="8"/>
  <c r="BV58" i="8" s="1"/>
  <c r="BV61" i="8" s="1"/>
  <c r="BV62" i="8" s="1"/>
  <c r="BM53" i="7"/>
  <c r="BY58" i="7"/>
  <c r="CB20" i="7"/>
  <c r="CB19" i="7"/>
  <c r="CB21" i="7"/>
  <c r="BX58" i="7"/>
  <c r="BL53" i="7"/>
  <c r="CB38" i="2"/>
  <c r="BZ25" i="7"/>
  <c r="CF48" i="9"/>
  <c r="CF49" i="9" s="1"/>
  <c r="CF50" i="9" s="1"/>
  <c r="CF52" i="9" s="1"/>
  <c r="CE57" i="9"/>
  <c r="CE58" i="9" s="1"/>
  <c r="CE61" i="9" s="1"/>
  <c r="CE62" i="9" s="1"/>
  <c r="CC17" i="7"/>
  <c r="CC24" i="7"/>
  <c r="CB40" i="7"/>
  <c r="CA42" i="7"/>
  <c r="CC35" i="2"/>
  <c r="CC36" i="2"/>
  <c r="CC37" i="2"/>
  <c r="CC33" i="2"/>
  <c r="CC32" i="2"/>
  <c r="CC29" i="2"/>
  <c r="CC22" i="2" s="1"/>
  <c r="CC30" i="2"/>
  <c r="CC28" i="2"/>
  <c r="CC27" i="2"/>
  <c r="CC34" i="2"/>
  <c r="CC31" i="2"/>
  <c r="CC26" i="2"/>
  <c r="CC21" i="2"/>
  <c r="CC11" i="2"/>
  <c r="CC13" i="2"/>
  <c r="CC12" i="2"/>
  <c r="BG58" i="2"/>
  <c r="BK53" i="2"/>
  <c r="BK54" i="2" s="1"/>
  <c r="BX40" i="2"/>
  <c r="BY40" i="2"/>
  <c r="CB15" i="2"/>
  <c r="CB17" i="2" s="1"/>
  <c r="BZ20" i="2"/>
  <c r="CA19" i="2"/>
  <c r="CA18" i="2"/>
  <c r="CE7" i="2"/>
  <c r="CD8" i="2"/>
  <c r="BP44" i="2"/>
  <c r="BX48" i="8" l="1"/>
  <c r="BW57" i="8"/>
  <c r="BW58" i="8" s="1"/>
  <c r="BW61" i="8" s="1"/>
  <c r="BW62" i="8" s="1"/>
  <c r="CB22" i="7"/>
  <c r="CB25" i="7" s="1"/>
  <c r="CC21" i="7"/>
  <c r="CC20" i="7"/>
  <c r="CC19" i="7"/>
  <c r="CC22" i="7" s="1"/>
  <c r="CC25" i="7" s="1"/>
  <c r="BL54" i="7"/>
  <c r="BL55" i="7"/>
  <c r="BL56" i="7" s="1"/>
  <c r="BZ23" i="2"/>
  <c r="BZ40" i="2" s="1"/>
  <c r="BZ56" i="2" s="1"/>
  <c r="CC38" i="2"/>
  <c r="BM55" i="7"/>
  <c r="BM54" i="7"/>
  <c r="BM56" i="7" s="1"/>
  <c r="BM59" i="7" s="1"/>
  <c r="BM60" i="7" s="1"/>
  <c r="BZ42" i="7"/>
  <c r="CG48" i="9"/>
  <c r="CG49" i="9" s="1"/>
  <c r="CG50" i="9" s="1"/>
  <c r="CG52" i="9" s="1"/>
  <c r="CF57" i="9"/>
  <c r="CF58" i="9" s="1"/>
  <c r="CF61" i="9" s="1"/>
  <c r="CF62" i="9" s="1"/>
  <c r="CC40" i="7"/>
  <c r="CB42" i="7"/>
  <c r="CD17" i="7"/>
  <c r="CD24" i="7"/>
  <c r="CA58" i="7"/>
  <c r="CD36" i="2"/>
  <c r="CD37" i="2"/>
  <c r="CD34" i="2"/>
  <c r="CD32" i="2"/>
  <c r="CD27" i="2"/>
  <c r="CD28" i="2"/>
  <c r="CD21" i="2"/>
  <c r="CD33" i="2"/>
  <c r="CD30" i="2"/>
  <c r="CD35" i="2"/>
  <c r="CD29" i="2"/>
  <c r="CD22" i="2" s="1"/>
  <c r="CD31" i="2"/>
  <c r="CD26" i="2"/>
  <c r="CD11" i="2"/>
  <c r="CD13" i="2"/>
  <c r="CD12" i="2"/>
  <c r="BM51" i="2"/>
  <c r="BM52" i="2" s="1"/>
  <c r="BK57" i="2"/>
  <c r="BY56" i="2"/>
  <c r="BL51" i="2"/>
  <c r="BX56" i="2"/>
  <c r="CC15" i="2"/>
  <c r="CC17" i="2" s="1"/>
  <c r="CA20" i="2"/>
  <c r="CB19" i="2"/>
  <c r="CB18" i="2"/>
  <c r="CF7" i="2"/>
  <c r="CE8" i="2"/>
  <c r="BP45" i="2"/>
  <c r="BP46" i="2" s="1"/>
  <c r="BP48" i="2" s="1"/>
  <c r="CD38" i="2" l="1"/>
  <c r="BX49" i="8"/>
  <c r="BX50" i="8" s="1"/>
  <c r="BX52" i="8" s="1"/>
  <c r="BL59" i="7"/>
  <c r="CA23" i="2"/>
  <c r="CA40" i="2" s="1"/>
  <c r="BZ58" i="7"/>
  <c r="BN53" i="7"/>
  <c r="BO53" i="7"/>
  <c r="CD21" i="7"/>
  <c r="CD20" i="7"/>
  <c r="CD19" i="7"/>
  <c r="BN51" i="2"/>
  <c r="BN52" i="2" s="1"/>
  <c r="BP53" i="7"/>
  <c r="CH48" i="9"/>
  <c r="CH49" i="9" s="1"/>
  <c r="CH50" i="9" s="1"/>
  <c r="CH52" i="9" s="1"/>
  <c r="CG57" i="9"/>
  <c r="CG58" i="9" s="1"/>
  <c r="CG61" i="9" s="1"/>
  <c r="CG62" i="9" s="1"/>
  <c r="CC42" i="7"/>
  <c r="CD40" i="7"/>
  <c r="CE24" i="7"/>
  <c r="CE17" i="7"/>
  <c r="CB58" i="7"/>
  <c r="CE37" i="2"/>
  <c r="CE33" i="2"/>
  <c r="CE30" i="2"/>
  <c r="CE32" i="2"/>
  <c r="CE34" i="2"/>
  <c r="CE31" i="2"/>
  <c r="CE26" i="2"/>
  <c r="CE36" i="2"/>
  <c r="CE28" i="2"/>
  <c r="CE21" i="2"/>
  <c r="CE29" i="2"/>
  <c r="CE22" i="2" s="1"/>
  <c r="CE35" i="2"/>
  <c r="CE27" i="2"/>
  <c r="CE13" i="2"/>
  <c r="CE11" i="2"/>
  <c r="CE12" i="2"/>
  <c r="CB20" i="2"/>
  <c r="BM53" i="2"/>
  <c r="BM54" i="2" s="1"/>
  <c r="BM57" i="2" s="1"/>
  <c r="BM58" i="2" s="1"/>
  <c r="BK58" i="2"/>
  <c r="BL52" i="2"/>
  <c r="BL53" i="2"/>
  <c r="CD15" i="2"/>
  <c r="CD17" i="2" s="1"/>
  <c r="CC19" i="2"/>
  <c r="CC18" i="2"/>
  <c r="CG7" i="2"/>
  <c r="CF8" i="2"/>
  <c r="BQ44" i="2"/>
  <c r="BY48" i="8" l="1"/>
  <c r="BY49" i="8" s="1"/>
  <c r="BY50" i="8" s="1"/>
  <c r="BY52" i="8" s="1"/>
  <c r="BX57" i="8"/>
  <c r="BX58" i="8" s="1"/>
  <c r="BO51" i="2"/>
  <c r="BO52" i="2" s="1"/>
  <c r="CA56" i="2"/>
  <c r="BN53" i="2"/>
  <c r="BN54" i="2" s="1"/>
  <c r="BN57" i="2" s="1"/>
  <c r="BN58" i="2" s="1"/>
  <c r="CE20" i="7"/>
  <c r="CE21" i="7"/>
  <c r="CE19" i="7"/>
  <c r="BO54" i="7"/>
  <c r="BO55" i="7"/>
  <c r="CC58" i="7"/>
  <c r="BQ53" i="7"/>
  <c r="CE38" i="2"/>
  <c r="BN54" i="7"/>
  <c r="BN55" i="7"/>
  <c r="CB23" i="2"/>
  <c r="CB40" i="2" s="1"/>
  <c r="CB56" i="2" s="1"/>
  <c r="BP55" i="7"/>
  <c r="BP54" i="7"/>
  <c r="BL60" i="7"/>
  <c r="CI48" i="9"/>
  <c r="CI49" i="9" s="1"/>
  <c r="CI50" i="9" s="1"/>
  <c r="CI52" i="9" s="1"/>
  <c r="CH57" i="9"/>
  <c r="CH58" i="9" s="1"/>
  <c r="CH61" i="9" s="1"/>
  <c r="CH62" i="9" s="1"/>
  <c r="CD22" i="7"/>
  <c r="CE40" i="7"/>
  <c r="CF24" i="7"/>
  <c r="CF17" i="7"/>
  <c r="CF37" i="2"/>
  <c r="CF33" i="2"/>
  <c r="CF34" i="2"/>
  <c r="CF36" i="2"/>
  <c r="CF30" i="2"/>
  <c r="CF32" i="2"/>
  <c r="CF31" i="2"/>
  <c r="CF26" i="2"/>
  <c r="CF29" i="2"/>
  <c r="CF22" i="2" s="1"/>
  <c r="CF21" i="2"/>
  <c r="CF35" i="2"/>
  <c r="CF28" i="2"/>
  <c r="CF27" i="2"/>
  <c r="CF11" i="2"/>
  <c r="CF13" i="2"/>
  <c r="CF12" i="2"/>
  <c r="BL54" i="2"/>
  <c r="CE15" i="2"/>
  <c r="CE17" i="2" s="1"/>
  <c r="CC20" i="2"/>
  <c r="CC23" i="2" s="1"/>
  <c r="CD19" i="2"/>
  <c r="CD18" i="2"/>
  <c r="CH7" i="2"/>
  <c r="CG8" i="2"/>
  <c r="BQ45" i="2"/>
  <c r="BQ46" i="2" s="1"/>
  <c r="BQ48" i="2" s="1"/>
  <c r="BO53" i="2" l="1"/>
  <c r="BO54" i="2" s="1"/>
  <c r="BO57" i="2" s="1"/>
  <c r="BO58" i="2" s="1"/>
  <c r="BN56" i="7"/>
  <c r="BX61" i="8"/>
  <c r="BZ48" i="8"/>
  <c r="BY57" i="8"/>
  <c r="BY58" i="8" s="1"/>
  <c r="BY61" i="8" s="1"/>
  <c r="BY62" i="8" s="1"/>
  <c r="BO56" i="7"/>
  <c r="BO59" i="7" s="1"/>
  <c r="BO60" i="7" s="1"/>
  <c r="CF19" i="7"/>
  <c r="CF20" i="7"/>
  <c r="CF21" i="7"/>
  <c r="BN59" i="7"/>
  <c r="BP51" i="2"/>
  <c r="BP52" i="2" s="1"/>
  <c r="BQ55" i="7"/>
  <c r="BQ54" i="7"/>
  <c r="BQ56" i="7" s="1"/>
  <c r="CF38" i="2"/>
  <c r="CD25" i="7"/>
  <c r="CD42" i="7" s="1"/>
  <c r="CJ48" i="9"/>
  <c r="CJ49" i="9" s="1"/>
  <c r="CJ50" i="9" s="1"/>
  <c r="CJ52" i="9" s="1"/>
  <c r="CI57" i="9"/>
  <c r="CI58" i="9" s="1"/>
  <c r="CI61" i="9" s="1"/>
  <c r="CI62" i="9" s="1"/>
  <c r="BP56" i="7"/>
  <c r="BP59" i="7" s="1"/>
  <c r="BP60" i="7" s="1"/>
  <c r="CE22" i="7"/>
  <c r="CG17" i="7"/>
  <c r="CG24" i="7"/>
  <c r="CF40" i="7"/>
  <c r="CG34" i="2"/>
  <c r="CG37" i="2"/>
  <c r="CG33" i="2"/>
  <c r="CG35" i="2"/>
  <c r="CG32" i="2"/>
  <c r="CG30" i="2"/>
  <c r="CG31" i="2"/>
  <c r="CG28" i="2"/>
  <c r="CG36" i="2"/>
  <c r="CG27" i="2"/>
  <c r="CG26" i="2"/>
  <c r="CG21" i="2"/>
  <c r="CG29" i="2"/>
  <c r="CG22" i="2" s="1"/>
  <c r="CG13" i="2"/>
  <c r="CG12" i="2"/>
  <c r="CG11" i="2"/>
  <c r="BL57" i="2"/>
  <c r="BL58" i="2" s="1"/>
  <c r="CF15" i="2"/>
  <c r="CF17" i="2" s="1"/>
  <c r="CC40" i="2"/>
  <c r="CD20" i="2"/>
  <c r="CD23" i="2" s="1"/>
  <c r="CE18" i="2"/>
  <c r="CE19" i="2"/>
  <c r="CI7" i="2"/>
  <c r="CH8" i="2"/>
  <c r="BR44" i="2"/>
  <c r="BR45" i="2" s="1"/>
  <c r="BR46" i="2" s="1"/>
  <c r="BR48" i="2" s="1"/>
  <c r="BZ49" i="8" l="1"/>
  <c r="BZ50" i="8" s="1"/>
  <c r="BZ52" i="8" s="1"/>
  <c r="BP53" i="2"/>
  <c r="BP54" i="2" s="1"/>
  <c r="BP57" i="2" s="1"/>
  <c r="BP58" i="2" s="1"/>
  <c r="BX62" i="8"/>
  <c r="BR53" i="7"/>
  <c r="CD58" i="7"/>
  <c r="BQ59" i="7"/>
  <c r="BQ60" i="7" s="1"/>
  <c r="CG21" i="7"/>
  <c r="CG19" i="7"/>
  <c r="CG20" i="7"/>
  <c r="BN60" i="7"/>
  <c r="CE25" i="7"/>
  <c r="CE42" i="7" s="1"/>
  <c r="CG38" i="2"/>
  <c r="CK48" i="9"/>
  <c r="CK49" i="9" s="1"/>
  <c r="CK50" i="9" s="1"/>
  <c r="CK52" i="9" s="1"/>
  <c r="CJ57" i="9"/>
  <c r="CJ58" i="9" s="1"/>
  <c r="CF22" i="7"/>
  <c r="CH17" i="7"/>
  <c r="CH24" i="7"/>
  <c r="CG40" i="7"/>
  <c r="CH34" i="2"/>
  <c r="CH35" i="2"/>
  <c r="CH31" i="2"/>
  <c r="CH29" i="2"/>
  <c r="CH22" i="2" s="1"/>
  <c r="CH32" i="2"/>
  <c r="CH33" i="2"/>
  <c r="CH30" i="2"/>
  <c r="CH37" i="2"/>
  <c r="CH28" i="2"/>
  <c r="CH27" i="2"/>
  <c r="CH21" i="2"/>
  <c r="CH26" i="2"/>
  <c r="CH36" i="2"/>
  <c r="CH11" i="2"/>
  <c r="CH13" i="2"/>
  <c r="CH12" i="2"/>
  <c r="BQ51" i="2"/>
  <c r="BQ53" i="2" s="1"/>
  <c r="CC56" i="2"/>
  <c r="CG15" i="2"/>
  <c r="CG17" i="2" s="1"/>
  <c r="CE20" i="2"/>
  <c r="CF19" i="2"/>
  <c r="CF18" i="2"/>
  <c r="CJ7" i="2"/>
  <c r="CI8" i="2"/>
  <c r="BS44" i="2"/>
  <c r="BS45" i="2" s="1"/>
  <c r="BS46" i="2" s="1"/>
  <c r="BS48" i="2" s="1"/>
  <c r="CA48" i="8" l="1"/>
  <c r="CA49" i="8" s="1"/>
  <c r="CA50" i="8" s="1"/>
  <c r="CA52" i="8" s="1"/>
  <c r="BZ57" i="8"/>
  <c r="BZ58" i="8" s="1"/>
  <c r="CH38" i="2"/>
  <c r="CE58" i="7"/>
  <c r="BS53" i="7"/>
  <c r="CH21" i="7"/>
  <c r="CH19" i="7"/>
  <c r="CH20" i="7"/>
  <c r="CF25" i="7"/>
  <c r="CF42" i="7" s="1"/>
  <c r="BR54" i="7"/>
  <c r="BR55" i="7"/>
  <c r="CE23" i="2"/>
  <c r="CE40" i="2" s="1"/>
  <c r="CE56" i="2" s="1"/>
  <c r="CJ61" i="9"/>
  <c r="CL48" i="9"/>
  <c r="CL49" i="9" s="1"/>
  <c r="CL50" i="9" s="1"/>
  <c r="CL52" i="9" s="1"/>
  <c r="CK57" i="9"/>
  <c r="CK58" i="9" s="1"/>
  <c r="CK61" i="9" s="1"/>
  <c r="CK62" i="9" s="1"/>
  <c r="CG22" i="7"/>
  <c r="CH40" i="7"/>
  <c r="CI24" i="7"/>
  <c r="CI17" i="7"/>
  <c r="CI35" i="2"/>
  <c r="CI36" i="2"/>
  <c r="CI34" i="2"/>
  <c r="CI32" i="2"/>
  <c r="CI37" i="2"/>
  <c r="CI33" i="2"/>
  <c r="CI30" i="2"/>
  <c r="CI26" i="2"/>
  <c r="CI31" i="2"/>
  <c r="CI29" i="2"/>
  <c r="CI22" i="2" s="1"/>
  <c r="CI21" i="2"/>
  <c r="CI28" i="2"/>
  <c r="CI27" i="2"/>
  <c r="CI12" i="2"/>
  <c r="CI11" i="2"/>
  <c r="CI13" i="2"/>
  <c r="BQ52" i="2"/>
  <c r="BQ54" i="2" s="1"/>
  <c r="BQ57" i="2" s="1"/>
  <c r="CD40" i="2"/>
  <c r="CH15" i="2"/>
  <c r="CH17" i="2" s="1"/>
  <c r="CF20" i="2"/>
  <c r="CF23" i="2" s="1"/>
  <c r="CG18" i="2"/>
  <c r="CG19" i="2"/>
  <c r="CK7" i="2"/>
  <c r="CJ8" i="2"/>
  <c r="BT44" i="2"/>
  <c r="BT45" i="2" s="1"/>
  <c r="BT46" i="2" s="1"/>
  <c r="BT48" i="2" s="1"/>
  <c r="BZ61" i="8" l="1"/>
  <c r="CB48" i="8"/>
  <c r="CB49" i="8" s="1"/>
  <c r="CB50" i="8" s="1"/>
  <c r="CB52" i="8" s="1"/>
  <c r="CA57" i="8"/>
  <c r="CA58" i="8" s="1"/>
  <c r="CA61" i="8" s="1"/>
  <c r="CA62" i="8" s="1"/>
  <c r="CF58" i="7"/>
  <c r="BT53" i="7"/>
  <c r="BS51" i="2"/>
  <c r="BS52" i="2" s="1"/>
  <c r="CI38" i="2"/>
  <c r="CJ62" i="9"/>
  <c r="CG25" i="7"/>
  <c r="CG42" i="7" s="1"/>
  <c r="CI21" i="7"/>
  <c r="CI20" i="7"/>
  <c r="CI19" i="7"/>
  <c r="BS54" i="7"/>
  <c r="BS55" i="7"/>
  <c r="BR56" i="7"/>
  <c r="CM48" i="9"/>
  <c r="CL57" i="9"/>
  <c r="CL58" i="9" s="1"/>
  <c r="CH22" i="7"/>
  <c r="CJ24" i="7"/>
  <c r="CJ17" i="7"/>
  <c r="CI40" i="7"/>
  <c r="CJ33" i="2"/>
  <c r="CJ32" i="2"/>
  <c r="CJ31" i="2"/>
  <c r="CJ36" i="2"/>
  <c r="CJ37" i="2"/>
  <c r="CJ34" i="2"/>
  <c r="CJ29" i="2"/>
  <c r="CJ22" i="2" s="1"/>
  <c r="CJ35" i="2"/>
  <c r="CJ27" i="2"/>
  <c r="CJ28" i="2"/>
  <c r="CJ21" i="2"/>
  <c r="CJ30" i="2"/>
  <c r="CJ26" i="2"/>
  <c r="CJ13" i="2"/>
  <c r="CJ12" i="2"/>
  <c r="CJ11" i="2"/>
  <c r="BQ58" i="2"/>
  <c r="CD56" i="2"/>
  <c r="BR51" i="2"/>
  <c r="CF40" i="2"/>
  <c r="CF56" i="2" s="1"/>
  <c r="CI15" i="2"/>
  <c r="CI17" i="2" s="1"/>
  <c r="CG20" i="2"/>
  <c r="CG23" i="2" s="1"/>
  <c r="CH18" i="2"/>
  <c r="CH19" i="2"/>
  <c r="CL7" i="2"/>
  <c r="CK8" i="2"/>
  <c r="BU44" i="2"/>
  <c r="BU45" i="2" s="1"/>
  <c r="BU46" i="2" s="1"/>
  <c r="BU48" i="2" s="1"/>
  <c r="CI22" i="7" l="1"/>
  <c r="CI25" i="7" s="1"/>
  <c r="CC48" i="8"/>
  <c r="CC49" i="8" s="1"/>
  <c r="CC50" i="8" s="1"/>
  <c r="CC52" i="8" s="1"/>
  <c r="CB57" i="8"/>
  <c r="CB58" i="8" s="1"/>
  <c r="CB61" i="8" s="1"/>
  <c r="CB62" i="8" s="1"/>
  <c r="BZ62" i="8"/>
  <c r="BU53" i="7"/>
  <c r="CG58" i="7"/>
  <c r="CH25" i="7"/>
  <c r="CH42" i="7" s="1"/>
  <c r="CL61" i="9"/>
  <c r="CJ20" i="7"/>
  <c r="CJ21" i="7"/>
  <c r="CJ19" i="7"/>
  <c r="CJ38" i="2"/>
  <c r="BS53" i="2"/>
  <c r="BS54" i="2" s="1"/>
  <c r="BS57" i="2" s="1"/>
  <c r="BS58" i="2" s="1"/>
  <c r="BR59" i="7"/>
  <c r="BT55" i="7"/>
  <c r="BT54" i="7"/>
  <c r="BT56" i="7" s="1"/>
  <c r="BT59" i="7" s="1"/>
  <c r="BT60" i="7" s="1"/>
  <c r="BS56" i="7"/>
  <c r="BS59" i="7" s="1"/>
  <c r="BS60" i="7" s="1"/>
  <c r="CM49" i="9"/>
  <c r="CM50" i="9" s="1"/>
  <c r="CM52" i="9" s="1"/>
  <c r="CI42" i="7"/>
  <c r="CJ40" i="7"/>
  <c r="CK17" i="7"/>
  <c r="CK24" i="7"/>
  <c r="CK33" i="2"/>
  <c r="CK34" i="2"/>
  <c r="CK37" i="2"/>
  <c r="CK35" i="2"/>
  <c r="CK31" i="2"/>
  <c r="CK32" i="2"/>
  <c r="CK27" i="2"/>
  <c r="CK29" i="2"/>
  <c r="CK22" i="2" s="1"/>
  <c r="CK36" i="2"/>
  <c r="CK30" i="2"/>
  <c r="CK26" i="2"/>
  <c r="CK21" i="2"/>
  <c r="CK28" i="2"/>
  <c r="CK11" i="2"/>
  <c r="CK13" i="2"/>
  <c r="CK12" i="2"/>
  <c r="BT51" i="2"/>
  <c r="BT52" i="2" s="1"/>
  <c r="BR52" i="2"/>
  <c r="BR53" i="2"/>
  <c r="CG40" i="2"/>
  <c r="CG56" i="2" s="1"/>
  <c r="CJ15" i="2"/>
  <c r="CH20" i="2"/>
  <c r="CH23" i="2" s="1"/>
  <c r="CI18" i="2"/>
  <c r="CI19" i="2"/>
  <c r="CM7" i="2"/>
  <c r="CL8" i="2"/>
  <c r="BV44" i="2"/>
  <c r="BV45" i="2" s="1"/>
  <c r="BV46" i="2" s="1"/>
  <c r="BV48" i="2" s="1"/>
  <c r="CD48" i="8" l="1"/>
  <c r="CD49" i="8" s="1"/>
  <c r="CD50" i="8" s="1"/>
  <c r="CD52" i="8" s="1"/>
  <c r="CC57" i="8"/>
  <c r="CC58" i="8" s="1"/>
  <c r="CH58" i="7"/>
  <c r="CK38" i="2"/>
  <c r="CK19" i="7"/>
  <c r="CK21" i="7"/>
  <c r="CK20" i="7"/>
  <c r="CJ22" i="7"/>
  <c r="BV53" i="7"/>
  <c r="CL62" i="9"/>
  <c r="BR60" i="7"/>
  <c r="BU55" i="7"/>
  <c r="BU54" i="7"/>
  <c r="CI58" i="7"/>
  <c r="BW53" i="7"/>
  <c r="CN48" i="9"/>
  <c r="CN49" i="9" s="1"/>
  <c r="CN50" i="9" s="1"/>
  <c r="CN52" i="9" s="1"/>
  <c r="CM57" i="9"/>
  <c r="CM58" i="9" s="1"/>
  <c r="CK40" i="7"/>
  <c r="CL24" i="7"/>
  <c r="CL17" i="7"/>
  <c r="CL34" i="2"/>
  <c r="CL35" i="2"/>
  <c r="CL32" i="2"/>
  <c r="CL36" i="2"/>
  <c r="CL28" i="2"/>
  <c r="CL27" i="2"/>
  <c r="CL31" i="2"/>
  <c r="CL33" i="2"/>
  <c r="CL30" i="2"/>
  <c r="CL29" i="2"/>
  <c r="CL22" i="2" s="1"/>
  <c r="CL37" i="2"/>
  <c r="CL26" i="2"/>
  <c r="CL21" i="2"/>
  <c r="CL11" i="2"/>
  <c r="CL13" i="2"/>
  <c r="CL12" i="2"/>
  <c r="CJ17" i="2"/>
  <c r="BT53" i="2"/>
  <c r="BT54" i="2" s="1"/>
  <c r="BT57" i="2" s="1"/>
  <c r="BT58" i="2" s="1"/>
  <c r="BR54" i="2"/>
  <c r="BU51" i="2"/>
  <c r="BU52" i="2" s="1"/>
  <c r="CH40" i="2"/>
  <c r="CH56" i="2" s="1"/>
  <c r="CK15" i="2"/>
  <c r="CK17" i="2" s="1"/>
  <c r="CI20" i="2"/>
  <c r="CJ18" i="2"/>
  <c r="CJ19" i="2"/>
  <c r="CN7" i="2"/>
  <c r="CM8" i="2"/>
  <c r="BW44" i="2"/>
  <c r="BW45" i="2" s="1"/>
  <c r="BW46" i="2" s="1"/>
  <c r="BW48" i="2" s="1"/>
  <c r="BU56" i="7" l="1"/>
  <c r="BU59" i="7" s="1"/>
  <c r="BU60" i="7" s="1"/>
  <c r="CC61" i="8"/>
  <c r="CE48" i="8"/>
  <c r="CE49" i="8" s="1"/>
  <c r="CE50" i="8" s="1"/>
  <c r="CE52" i="8" s="1"/>
  <c r="CD57" i="8"/>
  <c r="CD58" i="8" s="1"/>
  <c r="CD61" i="8" s="1"/>
  <c r="CD62" i="8" s="1"/>
  <c r="CL38" i="2"/>
  <c r="CL21" i="7"/>
  <c r="CL19" i="7"/>
  <c r="CL20" i="7"/>
  <c r="BV54" i="7"/>
  <c r="BV55" i="7"/>
  <c r="CJ25" i="7"/>
  <c r="CJ42" i="7" s="1"/>
  <c r="CI23" i="2"/>
  <c r="CI40" i="2" s="1"/>
  <c r="CI56" i="2" s="1"/>
  <c r="BW55" i="7"/>
  <c r="BW54" i="7"/>
  <c r="CM61" i="9"/>
  <c r="CO48" i="9"/>
  <c r="CO49" i="9" s="1"/>
  <c r="CO50" i="9" s="1"/>
  <c r="CO52" i="9" s="1"/>
  <c r="CN57" i="9"/>
  <c r="CN58" i="9" s="1"/>
  <c r="CN61" i="9" s="1"/>
  <c r="CN62" i="9" s="1"/>
  <c r="BW56" i="7"/>
  <c r="BW59" i="7" s="1"/>
  <c r="BW60" i="7" s="1"/>
  <c r="CK22" i="7"/>
  <c r="CM24" i="7"/>
  <c r="CM17" i="7"/>
  <c r="CL40" i="7"/>
  <c r="CM35" i="2"/>
  <c r="CM36" i="2"/>
  <c r="CM31" i="2"/>
  <c r="CM33" i="2"/>
  <c r="CM34" i="2"/>
  <c r="CM32" i="2"/>
  <c r="CM30" i="2"/>
  <c r="CM37" i="2"/>
  <c r="CM29" i="2"/>
  <c r="CM22" i="2" s="1"/>
  <c r="CM21" i="2"/>
  <c r="CM26" i="2"/>
  <c r="CM28" i="2"/>
  <c r="CM27" i="2"/>
  <c r="CM12" i="2"/>
  <c r="CM11" i="2"/>
  <c r="CM13" i="2"/>
  <c r="BR57" i="2"/>
  <c r="BR58" i="2" s="1"/>
  <c r="BU53" i="2"/>
  <c r="BU54" i="2" s="1"/>
  <c r="BU57" i="2" s="1"/>
  <c r="BU58" i="2" s="1"/>
  <c r="CL15" i="2"/>
  <c r="BV51" i="2"/>
  <c r="BV52" i="2" s="1"/>
  <c r="CJ20" i="2"/>
  <c r="CJ23" i="2" s="1"/>
  <c r="CK18" i="2"/>
  <c r="CK19" i="2"/>
  <c r="CO7" i="2"/>
  <c r="CN8" i="2"/>
  <c r="BX44" i="2"/>
  <c r="BX45" i="2" s="1"/>
  <c r="BX46" i="2" s="1"/>
  <c r="BX48" i="2" s="1"/>
  <c r="BV56" i="7" l="1"/>
  <c r="BV59" i="7" s="1"/>
  <c r="BV60" i="7" s="1"/>
  <c r="CF48" i="8"/>
  <c r="CF49" i="8" s="1"/>
  <c r="CF50" i="8" s="1"/>
  <c r="CF52" i="8" s="1"/>
  <c r="CE57" i="8"/>
  <c r="CE58" i="8" s="1"/>
  <c r="CE61" i="8" s="1"/>
  <c r="CE62" i="8" s="1"/>
  <c r="CC62" i="8"/>
  <c r="BX53" i="7"/>
  <c r="CJ58" i="7"/>
  <c r="CM20" i="7"/>
  <c r="CM21" i="7"/>
  <c r="CM19" i="7"/>
  <c r="CL22" i="7"/>
  <c r="CL25" i="7" s="1"/>
  <c r="CL42" i="7" s="1"/>
  <c r="V53" i="6"/>
  <c r="AA19" i="3" s="1"/>
  <c r="CM38" i="2"/>
  <c r="BW51" i="2"/>
  <c r="BW52" i="2" s="1"/>
  <c r="CM62" i="9"/>
  <c r="CK25" i="7"/>
  <c r="CP48" i="9"/>
  <c r="CP49" i="9" s="1"/>
  <c r="CP50" i="9" s="1"/>
  <c r="CP52" i="9" s="1"/>
  <c r="CO57" i="9"/>
  <c r="CO58" i="9" s="1"/>
  <c r="CO61" i="9" s="1"/>
  <c r="CO62" i="9" s="1"/>
  <c r="CM40" i="7"/>
  <c r="CN17" i="7"/>
  <c r="CN24" i="7"/>
  <c r="CN36" i="2"/>
  <c r="CN37" i="2"/>
  <c r="CN35" i="2"/>
  <c r="CN34" i="2"/>
  <c r="CN32" i="2"/>
  <c r="CN31" i="2"/>
  <c r="CN29" i="2"/>
  <c r="CN22" i="2" s="1"/>
  <c r="CN33" i="2"/>
  <c r="CN30" i="2"/>
  <c r="CN21" i="2"/>
  <c r="CN28" i="2"/>
  <c r="CN26" i="2"/>
  <c r="CN27" i="2"/>
  <c r="CN13" i="2"/>
  <c r="CN11" i="2"/>
  <c r="CN12" i="2"/>
  <c r="CJ40" i="2"/>
  <c r="CL17" i="2"/>
  <c r="BV53" i="2"/>
  <c r="BV54" i="2" s="1"/>
  <c r="BV57" i="2" s="1"/>
  <c r="BV58" i="2" s="1"/>
  <c r="BW53" i="2"/>
  <c r="BW54" i="2" s="1"/>
  <c r="BW57" i="2" s="1"/>
  <c r="BW58" i="2" s="1"/>
  <c r="CM15" i="2"/>
  <c r="CM17" i="2" s="1"/>
  <c r="CK20" i="2"/>
  <c r="CK23" i="2" s="1"/>
  <c r="CL19" i="2"/>
  <c r="CL18" i="2"/>
  <c r="CP7" i="2"/>
  <c r="CO8" i="2"/>
  <c r="BY44" i="2"/>
  <c r="BY45" i="2" s="1"/>
  <c r="BY46" i="2" s="1"/>
  <c r="BY48" i="2" s="1"/>
  <c r="CG48" i="8" l="1"/>
  <c r="CG49" i="8" s="1"/>
  <c r="CG50" i="8" s="1"/>
  <c r="CG52" i="8" s="1"/>
  <c r="CF57" i="8"/>
  <c r="CF58" i="8" s="1"/>
  <c r="CF61" i="8" s="1"/>
  <c r="CL58" i="7"/>
  <c r="CK42" i="7"/>
  <c r="CN21" i="7"/>
  <c r="CN20" i="7"/>
  <c r="CN19" i="7"/>
  <c r="BX54" i="7"/>
  <c r="BX55" i="7"/>
  <c r="CN38" i="2"/>
  <c r="CQ48" i="9"/>
  <c r="CP57" i="9"/>
  <c r="CP58" i="9" s="1"/>
  <c r="CP61" i="9" s="1"/>
  <c r="CP62" i="9" s="1"/>
  <c r="CM22" i="7"/>
  <c r="CO17" i="7"/>
  <c r="CO24" i="7"/>
  <c r="CN40" i="7"/>
  <c r="CO37" i="2"/>
  <c r="CO35" i="2"/>
  <c r="CO33" i="2"/>
  <c r="CO34" i="2"/>
  <c r="CO27" i="2"/>
  <c r="CO28" i="2"/>
  <c r="CO36" i="2"/>
  <c r="CO26" i="2"/>
  <c r="CO31" i="2"/>
  <c r="CO32" i="2"/>
  <c r="CO29" i="2"/>
  <c r="CO22" i="2" s="1"/>
  <c r="CO30" i="2"/>
  <c r="CO21" i="2"/>
  <c r="CO12" i="2"/>
  <c r="CO13" i="2"/>
  <c r="CO11" i="2"/>
  <c r="BX51" i="2"/>
  <c r="CJ56" i="2"/>
  <c r="CN15" i="2"/>
  <c r="CL20" i="2"/>
  <c r="CL23" i="2" s="1"/>
  <c r="CM19" i="2"/>
  <c r="CM18" i="2"/>
  <c r="CQ7" i="2"/>
  <c r="CP8" i="2"/>
  <c r="BZ44" i="2"/>
  <c r="BZ45" i="2" s="1"/>
  <c r="BZ46" i="2" s="1"/>
  <c r="BZ48" i="2" s="1"/>
  <c r="CO38" i="2" l="1"/>
  <c r="BX56" i="7"/>
  <c r="CF62" i="8"/>
  <c r="CH48" i="8"/>
  <c r="CH49" i="8" s="1"/>
  <c r="CH50" i="8" s="1"/>
  <c r="CH52" i="8" s="1"/>
  <c r="CG57" i="8"/>
  <c r="CG58" i="8" s="1"/>
  <c r="CG61" i="8" s="1"/>
  <c r="CG62" i="8" s="1"/>
  <c r="CO20" i="7"/>
  <c r="CO21" i="7"/>
  <c r="CO19" i="7"/>
  <c r="CM25" i="7"/>
  <c r="CM42" i="7" s="1"/>
  <c r="BY53" i="7"/>
  <c r="CK58" i="7"/>
  <c r="BX59" i="7"/>
  <c r="BZ53" i="7"/>
  <c r="CQ49" i="9"/>
  <c r="CQ50" i="9" s="1"/>
  <c r="CQ52" i="9" s="1"/>
  <c r="CN22" i="7"/>
  <c r="CO40" i="7"/>
  <c r="CP24" i="7"/>
  <c r="CP17" i="7"/>
  <c r="CP33" i="2"/>
  <c r="CP36" i="2"/>
  <c r="CP34" i="2"/>
  <c r="CP30" i="2"/>
  <c r="CP35" i="2"/>
  <c r="CP31" i="2"/>
  <c r="CP29" i="2"/>
  <c r="CP22" i="2" s="1"/>
  <c r="CP26" i="2"/>
  <c r="CP37" i="2"/>
  <c r="CP28" i="2"/>
  <c r="CP27" i="2"/>
  <c r="CP32" i="2"/>
  <c r="CP21" i="2"/>
  <c r="CP13" i="2"/>
  <c r="CP12" i="2"/>
  <c r="CP11" i="2"/>
  <c r="CN17" i="2"/>
  <c r="CM20" i="2"/>
  <c r="BX52" i="2"/>
  <c r="BX53" i="2"/>
  <c r="CK40" i="2"/>
  <c r="CL40" i="2"/>
  <c r="CL56" i="2" s="1"/>
  <c r="CO15" i="2"/>
  <c r="CO17" i="2" s="1"/>
  <c r="CN19" i="2"/>
  <c r="CN18" i="2"/>
  <c r="CR7" i="2"/>
  <c r="CQ8" i="2"/>
  <c r="CA44" i="2"/>
  <c r="CA45" i="2" s="1"/>
  <c r="CA46" i="2" s="1"/>
  <c r="CA48" i="2" s="1"/>
  <c r="CO22" i="7" l="1"/>
  <c r="CI48" i="8"/>
  <c r="CI49" i="8" s="1"/>
  <c r="CI50" i="8" s="1"/>
  <c r="CI52" i="8" s="1"/>
  <c r="CH57" i="8"/>
  <c r="CH58" i="8" s="1"/>
  <c r="CH61" i="8" s="1"/>
  <c r="CH62" i="8" s="1"/>
  <c r="CM58" i="7"/>
  <c r="CA53" i="7"/>
  <c r="CM23" i="2"/>
  <c r="CM40" i="2" s="1"/>
  <c r="BY54" i="7"/>
  <c r="BY55" i="7"/>
  <c r="BY56" i="7"/>
  <c r="CO25" i="7"/>
  <c r="CO42" i="7" s="1"/>
  <c r="BX60" i="7"/>
  <c r="CP38" i="2"/>
  <c r="CP21" i="7"/>
  <c r="CP19" i="7"/>
  <c r="CP20" i="7"/>
  <c r="CN25" i="7"/>
  <c r="CN42" i="7" s="1"/>
  <c r="BZ55" i="7"/>
  <c r="BZ54" i="7"/>
  <c r="CR48" i="9"/>
  <c r="CR49" i="9" s="1"/>
  <c r="CR50" i="9" s="1"/>
  <c r="CR52" i="9" s="1"/>
  <c r="CQ57" i="9"/>
  <c r="CQ58" i="9" s="1"/>
  <c r="CQ61" i="9" s="1"/>
  <c r="CQ62" i="9" s="1"/>
  <c r="CP40" i="7"/>
  <c r="CQ24" i="7"/>
  <c r="CQ17" i="7"/>
  <c r="CQ33" i="2"/>
  <c r="CQ34" i="2"/>
  <c r="CQ36" i="2"/>
  <c r="CQ37" i="2"/>
  <c r="CQ35" i="2"/>
  <c r="CQ30" i="2"/>
  <c r="CQ32" i="2"/>
  <c r="CQ21" i="2"/>
  <c r="CQ29" i="2"/>
  <c r="CQ22" i="2" s="1"/>
  <c r="CQ28" i="2"/>
  <c r="CQ27" i="2"/>
  <c r="CQ26" i="2"/>
  <c r="CQ31" i="2"/>
  <c r="CQ11" i="2"/>
  <c r="CQ12" i="2"/>
  <c r="CQ13" i="2"/>
  <c r="CK56" i="2"/>
  <c r="BX54" i="2"/>
  <c r="BY51" i="2"/>
  <c r="BY52" i="2" s="1"/>
  <c r="BZ51" i="2"/>
  <c r="BZ52" i="2" s="1"/>
  <c r="CP15" i="2"/>
  <c r="CP17" i="2" s="1"/>
  <c r="CN20" i="2"/>
  <c r="CN23" i="2" s="1"/>
  <c r="CO18" i="2"/>
  <c r="CO19" i="2"/>
  <c r="CS7" i="2"/>
  <c r="CR8" i="2"/>
  <c r="CB44" i="2"/>
  <c r="CB45" i="2" s="1"/>
  <c r="CB46" i="2" s="1"/>
  <c r="CB48" i="2" s="1"/>
  <c r="BZ56" i="7" l="1"/>
  <c r="BZ59" i="7" s="1"/>
  <c r="BZ60" i="7" s="1"/>
  <c r="CJ48" i="8"/>
  <c r="CJ49" i="8" s="1"/>
  <c r="CJ50" i="8" s="1"/>
  <c r="CJ52" i="8" s="1"/>
  <c r="CI57" i="8"/>
  <c r="CI58" i="8" s="1"/>
  <c r="CI61" i="8" s="1"/>
  <c r="CI62" i="8" s="1"/>
  <c r="CC53" i="7"/>
  <c r="CO58" i="7"/>
  <c r="CN58" i="7"/>
  <c r="CB53" i="7"/>
  <c r="CM56" i="2"/>
  <c r="CA51" i="2"/>
  <c r="CA52" i="2" s="1"/>
  <c r="CQ38" i="2"/>
  <c r="CA55" i="7"/>
  <c r="CA54" i="7"/>
  <c r="CQ21" i="7"/>
  <c r="CQ19" i="7"/>
  <c r="CQ20" i="7"/>
  <c r="BY59" i="7"/>
  <c r="CS48" i="9"/>
  <c r="CS49" i="9" s="1"/>
  <c r="CS50" i="9" s="1"/>
  <c r="CS52" i="9" s="1"/>
  <c r="CR57" i="9"/>
  <c r="CR58" i="9" s="1"/>
  <c r="CR61" i="9" s="1"/>
  <c r="CR62" i="9" s="1"/>
  <c r="CQ40" i="7"/>
  <c r="CR24" i="7"/>
  <c r="CR17" i="7"/>
  <c r="CP22" i="7"/>
  <c r="CR34" i="2"/>
  <c r="CR35" i="2"/>
  <c r="CR36" i="2"/>
  <c r="CR32" i="2"/>
  <c r="CR29" i="2"/>
  <c r="CR22" i="2" s="1"/>
  <c r="CR33" i="2"/>
  <c r="CR30" i="2"/>
  <c r="CR28" i="2"/>
  <c r="CR37" i="2"/>
  <c r="CR27" i="2"/>
  <c r="CR31" i="2"/>
  <c r="CR21" i="2"/>
  <c r="CR26" i="2"/>
  <c r="CR12" i="2"/>
  <c r="CR11" i="2"/>
  <c r="CR13" i="2"/>
  <c r="BX57" i="2"/>
  <c r="BX58" i="2" s="1"/>
  <c r="BY53" i="2"/>
  <c r="BY54" i="2" s="1"/>
  <c r="BZ53" i="2"/>
  <c r="BZ54" i="2" s="1"/>
  <c r="BZ57" i="2" s="1"/>
  <c r="BZ58" i="2" s="1"/>
  <c r="CQ15" i="2"/>
  <c r="CQ17" i="2" s="1"/>
  <c r="CO20" i="2"/>
  <c r="CO23" i="2" s="1"/>
  <c r="CP19" i="2"/>
  <c r="CP18" i="2"/>
  <c r="CT7" i="2"/>
  <c r="CS8" i="2"/>
  <c r="CC44" i="2"/>
  <c r="CC45" i="2" s="1"/>
  <c r="CC46" i="2" s="1"/>
  <c r="CC48" i="2" s="1"/>
  <c r="CA53" i="2" l="1"/>
  <c r="CA54" i="2" s="1"/>
  <c r="CA57" i="2" s="1"/>
  <c r="CA58" i="2" s="1"/>
  <c r="CA56" i="7"/>
  <c r="CA59" i="7" s="1"/>
  <c r="CA60" i="7" s="1"/>
  <c r="CK48" i="8"/>
  <c r="CK49" i="8" s="1"/>
  <c r="CK50" i="8" s="1"/>
  <c r="CK52" i="8" s="1"/>
  <c r="CJ57" i="8"/>
  <c r="CJ58" i="8" s="1"/>
  <c r="CB54" i="7"/>
  <c r="CB55" i="7"/>
  <c r="CR21" i="7"/>
  <c r="CR19" i="7"/>
  <c r="CR20" i="7"/>
  <c r="CC54" i="7"/>
  <c r="CC55" i="7"/>
  <c r="CR38" i="2"/>
  <c r="BY60" i="7"/>
  <c r="CP25" i="7"/>
  <c r="CP42" i="7" s="1"/>
  <c r="CP58" i="7" s="1"/>
  <c r="CT48" i="9"/>
  <c r="CT49" i="9" s="1"/>
  <c r="CT50" i="9" s="1"/>
  <c r="CT52" i="9" s="1"/>
  <c r="CS57" i="9"/>
  <c r="CS58" i="9" s="1"/>
  <c r="CS61" i="9" s="1"/>
  <c r="CS62" i="9" s="1"/>
  <c r="CS17" i="7"/>
  <c r="CS24" i="7"/>
  <c r="CR40" i="7"/>
  <c r="CQ22" i="7"/>
  <c r="CS35" i="2"/>
  <c r="CS36" i="2"/>
  <c r="CS31" i="2"/>
  <c r="CS37" i="2"/>
  <c r="CS33" i="2"/>
  <c r="CS30" i="2"/>
  <c r="CS34" i="2"/>
  <c r="CS32" i="2"/>
  <c r="CS28" i="2"/>
  <c r="CS26" i="2"/>
  <c r="CS29" i="2"/>
  <c r="CS22" i="2" s="1"/>
  <c r="CS27" i="2"/>
  <c r="CS21" i="2"/>
  <c r="CS12" i="2"/>
  <c r="CS13" i="2"/>
  <c r="CS11" i="2"/>
  <c r="BY57" i="2"/>
  <c r="CN40" i="2"/>
  <c r="CO40" i="2"/>
  <c r="CO56" i="2" s="1"/>
  <c r="CR15" i="2"/>
  <c r="CR17" i="2" s="1"/>
  <c r="CP20" i="2"/>
  <c r="CQ18" i="2"/>
  <c r="CQ19" i="2"/>
  <c r="CU7" i="2"/>
  <c r="CT8" i="2"/>
  <c r="CD44" i="2"/>
  <c r="CD45" i="2" s="1"/>
  <c r="CD46" i="2" s="1"/>
  <c r="CD48" i="2" s="1"/>
  <c r="CR22" i="7" l="1"/>
  <c r="CR25" i="7" s="1"/>
  <c r="CC56" i="7"/>
  <c r="CC59" i="7" s="1"/>
  <c r="CC60" i="7" s="1"/>
  <c r="CJ61" i="8"/>
  <c r="CL48" i="8"/>
  <c r="CK57" i="8"/>
  <c r="CK58" i="8" s="1"/>
  <c r="CK61" i="8" s="1"/>
  <c r="CK62" i="8" s="1"/>
  <c r="CD53" i="7"/>
  <c r="CS38" i="2"/>
  <c r="CS21" i="7"/>
  <c r="CS20" i="7"/>
  <c r="CS19" i="7"/>
  <c r="CP23" i="2"/>
  <c r="CP40" i="2" s="1"/>
  <c r="CQ25" i="7"/>
  <c r="CQ42" i="7" s="1"/>
  <c r="CB56" i="7"/>
  <c r="CU48" i="9"/>
  <c r="CU49" i="9" s="1"/>
  <c r="CU50" i="9" s="1"/>
  <c r="CU52" i="9" s="1"/>
  <c r="CT57" i="9"/>
  <c r="CT58" i="9" s="1"/>
  <c r="CT61" i="9" s="1"/>
  <c r="CT62" i="9" s="1"/>
  <c r="CS40" i="7"/>
  <c r="CR42" i="7"/>
  <c r="CT24" i="7"/>
  <c r="CT17" i="7"/>
  <c r="CT33" i="2"/>
  <c r="CT32" i="2"/>
  <c r="CT31" i="2"/>
  <c r="CT36" i="2"/>
  <c r="CT37" i="2"/>
  <c r="CT34" i="2"/>
  <c r="CT35" i="2"/>
  <c r="CT30" i="2"/>
  <c r="CT29" i="2"/>
  <c r="CT22" i="2" s="1"/>
  <c r="CT21" i="2"/>
  <c r="CT27" i="2"/>
  <c r="CT28" i="2"/>
  <c r="CT26" i="2"/>
  <c r="CT12" i="2"/>
  <c r="CT11" i="2"/>
  <c r="CT13" i="2"/>
  <c r="BY58" i="2"/>
  <c r="CC51" i="2"/>
  <c r="CC52" i="2" s="1"/>
  <c r="CN56" i="2"/>
  <c r="CB51" i="2"/>
  <c r="CS15" i="2"/>
  <c r="CS17" i="2" s="1"/>
  <c r="CQ20" i="2"/>
  <c r="CR19" i="2"/>
  <c r="CR18" i="2"/>
  <c r="CV7" i="2"/>
  <c r="CU8" i="2"/>
  <c r="CE44" i="2"/>
  <c r="CE45" i="2" s="1"/>
  <c r="CE46" i="2" s="1"/>
  <c r="CE48" i="2" s="1"/>
  <c r="CS22" i="7" l="1"/>
  <c r="CL49" i="8"/>
  <c r="CL50" i="8" s="1"/>
  <c r="CL52" i="8" s="1"/>
  <c r="CJ62" i="8"/>
  <c r="CT38" i="2"/>
  <c r="CE53" i="7"/>
  <c r="CQ58" i="7"/>
  <c r="CP56" i="2"/>
  <c r="CD51" i="2"/>
  <c r="CD52" i="2" s="1"/>
  <c r="CS25" i="7"/>
  <c r="CS42" i="7" s="1"/>
  <c r="CQ23" i="2"/>
  <c r="CQ40" i="2" s="1"/>
  <c r="CE51" i="2" s="1"/>
  <c r="CT19" i="7"/>
  <c r="CT20" i="7"/>
  <c r="CT21" i="7"/>
  <c r="CB59" i="7"/>
  <c r="CF53" i="7"/>
  <c r="CD55" i="7"/>
  <c r="CD54" i="7"/>
  <c r="CV48" i="9"/>
  <c r="CU57" i="9"/>
  <c r="CU58" i="9" s="1"/>
  <c r="CU61" i="9" s="1"/>
  <c r="CU62" i="9" s="1"/>
  <c r="CT40" i="7"/>
  <c r="CR58" i="7"/>
  <c r="CU17" i="7"/>
  <c r="CU24" i="7"/>
  <c r="CU33" i="2"/>
  <c r="CU34" i="2"/>
  <c r="CU37" i="2"/>
  <c r="CU32" i="2"/>
  <c r="CU35" i="2"/>
  <c r="CU36" i="2"/>
  <c r="CU29" i="2"/>
  <c r="CU22" i="2" s="1"/>
  <c r="CU27" i="2"/>
  <c r="CU31" i="2"/>
  <c r="CU30" i="2"/>
  <c r="CU28" i="2"/>
  <c r="CU21" i="2"/>
  <c r="CU26" i="2"/>
  <c r="CU13" i="2"/>
  <c r="CU11" i="2"/>
  <c r="CU12" i="2"/>
  <c r="CD53" i="2"/>
  <c r="CD54" i="2" s="1"/>
  <c r="CD57" i="2" s="1"/>
  <c r="CC53" i="2"/>
  <c r="CC54" i="2" s="1"/>
  <c r="CC57" i="2" s="1"/>
  <c r="CC58" i="2" s="1"/>
  <c r="CB52" i="2"/>
  <c r="CB53" i="2"/>
  <c r="CT15" i="2"/>
  <c r="CT17" i="2" s="1"/>
  <c r="CR20" i="2"/>
  <c r="CS18" i="2"/>
  <c r="CS19" i="2"/>
  <c r="CW7" i="2"/>
  <c r="CV8" i="2"/>
  <c r="CF44" i="2"/>
  <c r="CF45" i="2" s="1"/>
  <c r="CF46" i="2" s="1"/>
  <c r="CF48" i="2" s="1"/>
  <c r="CT22" i="7" l="1"/>
  <c r="CE53" i="2"/>
  <c r="CE52" i="2"/>
  <c r="CM48" i="8"/>
  <c r="CM49" i="8" s="1"/>
  <c r="CM50" i="8" s="1"/>
  <c r="CM52" i="8" s="1"/>
  <c r="CL57" i="8"/>
  <c r="CL58" i="8" s="1"/>
  <c r="CD56" i="7"/>
  <c r="CD59" i="7" s="1"/>
  <c r="CD60" i="7" s="1"/>
  <c r="CG53" i="7"/>
  <c r="CS58" i="7"/>
  <c r="CT25" i="7"/>
  <c r="CT42" i="7" s="1"/>
  <c r="CB60" i="7"/>
  <c r="CQ56" i="2"/>
  <c r="CU38" i="2"/>
  <c r="CE55" i="7"/>
  <c r="CE54" i="7"/>
  <c r="CR23" i="2"/>
  <c r="CR40" i="2" s="1"/>
  <c r="CR56" i="2" s="1"/>
  <c r="CF54" i="7"/>
  <c r="CF55" i="7"/>
  <c r="CU21" i="7"/>
  <c r="CU20" i="7"/>
  <c r="CU19" i="7"/>
  <c r="CV49" i="9"/>
  <c r="CV50" i="9" s="1"/>
  <c r="CV52" i="9" s="1"/>
  <c r="CV24" i="7"/>
  <c r="CV17" i="7"/>
  <c r="CU40" i="7"/>
  <c r="CV34" i="2"/>
  <c r="CV35" i="2"/>
  <c r="CV37" i="2"/>
  <c r="CV33" i="2"/>
  <c r="CV32" i="2"/>
  <c r="CV36" i="2"/>
  <c r="CV31" i="2"/>
  <c r="CV28" i="2"/>
  <c r="CV27" i="2"/>
  <c r="CV26" i="2"/>
  <c r="CV29" i="2"/>
  <c r="CV22" i="2" s="1"/>
  <c r="CV21" i="2"/>
  <c r="CV30" i="2"/>
  <c r="CV13" i="2"/>
  <c r="CV12" i="2"/>
  <c r="CV11" i="2"/>
  <c r="CB54" i="2"/>
  <c r="CU15" i="2"/>
  <c r="CU17" i="2" s="1"/>
  <c r="CS20" i="2"/>
  <c r="CT18" i="2"/>
  <c r="CT19" i="2"/>
  <c r="CE54" i="2"/>
  <c r="CE57" i="2" s="1"/>
  <c r="CE58" i="2" s="1"/>
  <c r="CX7" i="2"/>
  <c r="CW8" i="2"/>
  <c r="CG44" i="2"/>
  <c r="CG45" i="2" s="1"/>
  <c r="CG46" i="2" s="1"/>
  <c r="CG48" i="2" s="1"/>
  <c r="CD58" i="2"/>
  <c r="CE56" i="7" l="1"/>
  <c r="CV38" i="2"/>
  <c r="CL61" i="8"/>
  <c r="CN48" i="8"/>
  <c r="CN49" i="8" s="1"/>
  <c r="CN50" i="8" s="1"/>
  <c r="CN52" i="8" s="1"/>
  <c r="CM57" i="8"/>
  <c r="CM58" i="8" s="1"/>
  <c r="CM61" i="8" s="1"/>
  <c r="CM62" i="8" s="1"/>
  <c r="CH53" i="7"/>
  <c r="CS23" i="2"/>
  <c r="CS40" i="2" s="1"/>
  <c r="CV20" i="7"/>
  <c r="CV21" i="7"/>
  <c r="CV19" i="7"/>
  <c r="CT58" i="7"/>
  <c r="CF51" i="2"/>
  <c r="CF52" i="2" s="1"/>
  <c r="CG55" i="7"/>
  <c r="CG54" i="7"/>
  <c r="CE59" i="7"/>
  <c r="CW48" i="9"/>
  <c r="CW49" i="9" s="1"/>
  <c r="CW50" i="9" s="1"/>
  <c r="CW52" i="9" s="1"/>
  <c r="CV57" i="9"/>
  <c r="CV58" i="9" s="1"/>
  <c r="CF56" i="7"/>
  <c r="CF59" i="7" s="1"/>
  <c r="CF60" i="7" s="1"/>
  <c r="CU22" i="7"/>
  <c r="CV40" i="7"/>
  <c r="CW24" i="7"/>
  <c r="CW17" i="7"/>
  <c r="CW35" i="2"/>
  <c r="CW36" i="2"/>
  <c r="CW37" i="2"/>
  <c r="CW33" i="2"/>
  <c r="CW32" i="2"/>
  <c r="CW34" i="2"/>
  <c r="CW29" i="2"/>
  <c r="CW22" i="2" s="1"/>
  <c r="CW31" i="2"/>
  <c r="CW27" i="2"/>
  <c r="CW30" i="2"/>
  <c r="CW28" i="2"/>
  <c r="CW26" i="2"/>
  <c r="CW21" i="2"/>
  <c r="CW11" i="2"/>
  <c r="CW12" i="2"/>
  <c r="CW13" i="2"/>
  <c r="CB57" i="2"/>
  <c r="CV15" i="2"/>
  <c r="CT20" i="2"/>
  <c r="CU19" i="2"/>
  <c r="CU18" i="2"/>
  <c r="CF53" i="2"/>
  <c r="CY7" i="2"/>
  <c r="CX8" i="2"/>
  <c r="CH44" i="2"/>
  <c r="CH45" i="2" s="1"/>
  <c r="CH46" i="2" s="1"/>
  <c r="CH48" i="2" s="1"/>
  <c r="CG51" i="2" l="1"/>
  <c r="CS56" i="2"/>
  <c r="CG56" i="7"/>
  <c r="CG59" i="7" s="1"/>
  <c r="CG60" i="7" s="1"/>
  <c r="CO48" i="8"/>
  <c r="CO49" i="8" s="1"/>
  <c r="CO50" i="8" s="1"/>
  <c r="CO52" i="8" s="1"/>
  <c r="CN57" i="8"/>
  <c r="CN58" i="8" s="1"/>
  <c r="CL62" i="8"/>
  <c r="CE60" i="7"/>
  <c r="CU25" i="7"/>
  <c r="CU42" i="7" s="1"/>
  <c r="CW38" i="2"/>
  <c r="CT23" i="2"/>
  <c r="CT40" i="2" s="1"/>
  <c r="CH54" i="7"/>
  <c r="CH55" i="7"/>
  <c r="CV61" i="9"/>
  <c r="CW19" i="7"/>
  <c r="CW21" i="7"/>
  <c r="CW20" i="7"/>
  <c r="CX48" i="9"/>
  <c r="CW57" i="9"/>
  <c r="CW58" i="9" s="1"/>
  <c r="CW61" i="9" s="1"/>
  <c r="CW62" i="9" s="1"/>
  <c r="CV22" i="7"/>
  <c r="CW40" i="7"/>
  <c r="CX24" i="7"/>
  <c r="CX17" i="7"/>
  <c r="CX36" i="2"/>
  <c r="CX37" i="2"/>
  <c r="CX34" i="2"/>
  <c r="CX35" i="2"/>
  <c r="CX32" i="2"/>
  <c r="CX33" i="2"/>
  <c r="CX30" i="2"/>
  <c r="CX21" i="2"/>
  <c r="CX31" i="2"/>
  <c r="CX28" i="2"/>
  <c r="CX26" i="2"/>
  <c r="CX29" i="2"/>
  <c r="CX22" i="2" s="1"/>
  <c r="CX27" i="2"/>
  <c r="CX12" i="2"/>
  <c r="CX11" i="2"/>
  <c r="CX13" i="2"/>
  <c r="CV17" i="2"/>
  <c r="CB58" i="2"/>
  <c r="CU20" i="2"/>
  <c r="CU23" i="2" s="1"/>
  <c r="CW15" i="2"/>
  <c r="CW17" i="2" s="1"/>
  <c r="CV19" i="2"/>
  <c r="CV18" i="2"/>
  <c r="CF54" i="2"/>
  <c r="CZ7" i="2"/>
  <c r="CY8" i="2"/>
  <c r="CI44" i="2"/>
  <c r="CI45" i="2" s="1"/>
  <c r="CI46" i="2" s="1"/>
  <c r="CI48" i="2" s="1"/>
  <c r="CN61" i="8" l="1"/>
  <c r="CP48" i="8"/>
  <c r="CP49" i="8" s="1"/>
  <c r="CP50" i="8" s="1"/>
  <c r="CP52" i="8" s="1"/>
  <c r="CO57" i="8"/>
  <c r="CO58" i="8" s="1"/>
  <c r="CO61" i="8" s="1"/>
  <c r="CO62" i="8" s="1"/>
  <c r="CG52" i="2"/>
  <c r="CG53" i="2"/>
  <c r="CG54" i="2" s="1"/>
  <c r="CG57" i="2" s="1"/>
  <c r="CG58" i="2" s="1"/>
  <c r="CT56" i="2"/>
  <c r="CH51" i="2"/>
  <c r="CH52" i="2" s="1"/>
  <c r="CX38" i="2"/>
  <c r="CV25" i="7"/>
  <c r="CH56" i="7"/>
  <c r="CH59" i="7" s="1"/>
  <c r="CX21" i="7"/>
  <c r="CX20" i="7"/>
  <c r="CX19" i="7"/>
  <c r="CV62" i="9"/>
  <c r="CU58" i="7"/>
  <c r="CI53" i="7"/>
  <c r="CX49" i="9"/>
  <c r="CX50" i="9" s="1"/>
  <c r="CX52" i="9" s="1"/>
  <c r="CW22" i="7"/>
  <c r="CX40" i="7"/>
  <c r="CY17" i="7"/>
  <c r="CY24" i="7"/>
  <c r="CY37" i="2"/>
  <c r="CY34" i="2"/>
  <c r="CY35" i="2"/>
  <c r="CY33" i="2"/>
  <c r="CY32" i="2"/>
  <c r="CY29" i="2"/>
  <c r="CY22" i="2" s="1"/>
  <c r="CY31" i="2"/>
  <c r="CY36" i="2"/>
  <c r="CY30" i="2"/>
  <c r="CY26" i="2"/>
  <c r="CY28" i="2"/>
  <c r="CY27" i="2"/>
  <c r="CY21" i="2"/>
  <c r="CY12" i="2"/>
  <c r="CY11" i="2"/>
  <c r="CY13" i="2"/>
  <c r="CF57" i="2"/>
  <c r="CU40" i="2"/>
  <c r="CI51" i="2" s="1"/>
  <c r="CI52" i="2" s="1"/>
  <c r="CX15" i="2"/>
  <c r="CV20" i="2"/>
  <c r="CV23" i="2" s="1"/>
  <c r="CW18" i="2"/>
  <c r="CW19" i="2"/>
  <c r="DA7" i="2"/>
  <c r="CZ8" i="2"/>
  <c r="CJ44" i="2"/>
  <c r="CJ45" i="2" s="1"/>
  <c r="CJ46" i="2" s="1"/>
  <c r="CJ48" i="2" s="1"/>
  <c r="CH53" i="2" l="1"/>
  <c r="CH54" i="2" s="1"/>
  <c r="CH57" i="2" s="1"/>
  <c r="CH58" i="2" s="1"/>
  <c r="CQ48" i="8"/>
  <c r="CQ49" i="8" s="1"/>
  <c r="CQ50" i="8" s="1"/>
  <c r="CQ52" i="8" s="1"/>
  <c r="CP57" i="8"/>
  <c r="CP58" i="8" s="1"/>
  <c r="CN62" i="8"/>
  <c r="CH60" i="7"/>
  <c r="CY20" i="7"/>
  <c r="CY19" i="7"/>
  <c r="CY21" i="7"/>
  <c r="CI54" i="7"/>
  <c r="CI55" i="7"/>
  <c r="CY38" i="2"/>
  <c r="CV42" i="7"/>
  <c r="CW25" i="7"/>
  <c r="CW42" i="7" s="1"/>
  <c r="CY48" i="9"/>
  <c r="CY49" i="9" s="1"/>
  <c r="CY50" i="9" s="1"/>
  <c r="CY52" i="9" s="1"/>
  <c r="CX57" i="9"/>
  <c r="CX58" i="9" s="1"/>
  <c r="CX22" i="7"/>
  <c r="CY40" i="7"/>
  <c r="CZ24" i="7"/>
  <c r="CZ17" i="7"/>
  <c r="CZ33" i="2"/>
  <c r="CZ34" i="2"/>
  <c r="CZ31" i="2"/>
  <c r="CZ35" i="2"/>
  <c r="CZ36" i="2"/>
  <c r="CZ32" i="2"/>
  <c r="CZ37" i="2"/>
  <c r="CZ27" i="2"/>
  <c r="CZ26" i="2"/>
  <c r="CZ29" i="2"/>
  <c r="CZ22" i="2" s="1"/>
  <c r="CZ28" i="2"/>
  <c r="CZ30" i="2"/>
  <c r="CZ21" i="2"/>
  <c r="CZ12" i="2"/>
  <c r="CZ11" i="2"/>
  <c r="CZ13" i="2"/>
  <c r="CX17" i="2"/>
  <c r="CF58" i="2"/>
  <c r="CI53" i="2"/>
  <c r="CI54" i="2" s="1"/>
  <c r="CU56" i="2"/>
  <c r="CY15" i="2"/>
  <c r="CY17" i="2" s="1"/>
  <c r="CW20" i="2"/>
  <c r="CX19" i="2"/>
  <c r="CX18" i="2"/>
  <c r="DB7" i="2"/>
  <c r="DA8" i="2"/>
  <c r="CK44" i="2"/>
  <c r="CK45" i="2" s="1"/>
  <c r="CK46" i="2" s="1"/>
  <c r="CK48" i="2" s="1"/>
  <c r="CY22" i="7" l="1"/>
  <c r="CP61" i="8"/>
  <c r="CR48" i="8"/>
  <c r="CR49" i="8" s="1"/>
  <c r="CR50" i="8" s="1"/>
  <c r="CR52" i="8" s="1"/>
  <c r="CQ57" i="8"/>
  <c r="CQ58" i="8" s="1"/>
  <c r="CQ61" i="8" s="1"/>
  <c r="CQ62" i="8" s="1"/>
  <c r="CW58" i="7"/>
  <c r="CK53" i="7"/>
  <c r="CY25" i="7"/>
  <c r="CY42" i="7" s="1"/>
  <c r="CZ21" i="7"/>
  <c r="CZ19" i="7"/>
  <c r="CZ20" i="7"/>
  <c r="CJ53" i="7"/>
  <c r="CV58" i="7"/>
  <c r="CX61" i="9"/>
  <c r="CW23" i="2"/>
  <c r="CW40" i="2" s="1"/>
  <c r="CW56" i="2" s="1"/>
  <c r="CZ38" i="2"/>
  <c r="CI56" i="7"/>
  <c r="CI59" i="7" s="1"/>
  <c r="CI60" i="7" s="1"/>
  <c r="CX25" i="7"/>
  <c r="CX42" i="7" s="1"/>
  <c r="CZ48" i="9"/>
  <c r="CZ49" i="9" s="1"/>
  <c r="CZ50" i="9" s="1"/>
  <c r="CZ52" i="9" s="1"/>
  <c r="CY57" i="9"/>
  <c r="CY58" i="9" s="1"/>
  <c r="CY61" i="9" s="1"/>
  <c r="CY62" i="9" s="1"/>
  <c r="CZ40" i="7"/>
  <c r="DA17" i="7"/>
  <c r="DA24" i="7"/>
  <c r="DA33" i="2"/>
  <c r="DA34" i="2"/>
  <c r="DA35" i="2"/>
  <c r="DA37" i="2"/>
  <c r="DA36" i="2"/>
  <c r="DA31" i="2"/>
  <c r="DA32" i="2"/>
  <c r="DA30" i="2"/>
  <c r="DA29" i="2"/>
  <c r="DA22" i="2" s="1"/>
  <c r="DA28" i="2"/>
  <c r="DA27" i="2"/>
  <c r="DA26" i="2"/>
  <c r="DA21" i="2"/>
  <c r="DA11" i="2"/>
  <c r="DA13" i="2"/>
  <c r="DA12" i="2"/>
  <c r="CI57" i="2"/>
  <c r="CV40" i="2"/>
  <c r="CZ15" i="2"/>
  <c r="CZ17" i="2" s="1"/>
  <c r="CX20" i="2"/>
  <c r="CX23" i="2" s="1"/>
  <c r="CY18" i="2"/>
  <c r="CY19" i="2"/>
  <c r="DC7" i="2"/>
  <c r="DB8" i="2"/>
  <c r="CL44" i="2"/>
  <c r="CL45" i="2" s="1"/>
  <c r="CL46" i="2" s="1"/>
  <c r="CL48" i="2" s="1"/>
  <c r="CS48" i="8" l="1"/>
  <c r="CS49" i="8" s="1"/>
  <c r="CS50" i="8" s="1"/>
  <c r="CS52" i="8" s="1"/>
  <c r="CR57" i="8"/>
  <c r="CR58" i="8" s="1"/>
  <c r="CR61" i="8" s="1"/>
  <c r="CR62" i="8" s="1"/>
  <c r="CP62" i="8"/>
  <c r="CZ22" i="7"/>
  <c r="CZ25" i="7"/>
  <c r="CZ42" i="7" s="1"/>
  <c r="CM53" i="7"/>
  <c r="CY58" i="7"/>
  <c r="CX58" i="7"/>
  <c r="CL53" i="7"/>
  <c r="DA38" i="2"/>
  <c r="CX62" i="9"/>
  <c r="CJ55" i="7"/>
  <c r="CJ54" i="7"/>
  <c r="CK55" i="7"/>
  <c r="CK54" i="7"/>
  <c r="DA21" i="7"/>
  <c r="DA19" i="7"/>
  <c r="DA20" i="7"/>
  <c r="DA48" i="9"/>
  <c r="DA49" i="9" s="1"/>
  <c r="DA50" i="9" s="1"/>
  <c r="DA52" i="9" s="1"/>
  <c r="CZ57" i="9"/>
  <c r="CZ58" i="9" s="1"/>
  <c r="CZ61" i="9" s="1"/>
  <c r="CZ62" i="9" s="1"/>
  <c r="DA40" i="7"/>
  <c r="DB24" i="7"/>
  <c r="DB17" i="7"/>
  <c r="DB34" i="2"/>
  <c r="DB35" i="2"/>
  <c r="DB31" i="2"/>
  <c r="DB36" i="2"/>
  <c r="DB29" i="2"/>
  <c r="DB22" i="2" s="1"/>
  <c r="DB32" i="2"/>
  <c r="DB30" i="2"/>
  <c r="DB37" i="2"/>
  <c r="DB28" i="2"/>
  <c r="DB33" i="2"/>
  <c r="DB26" i="2"/>
  <c r="DB27" i="2"/>
  <c r="DB21" i="2"/>
  <c r="DB12" i="2"/>
  <c r="DB13" i="2"/>
  <c r="DB11" i="2"/>
  <c r="CI58" i="2"/>
  <c r="CJ51" i="2"/>
  <c r="CV56" i="2"/>
  <c r="CK51" i="2"/>
  <c r="CY20" i="2"/>
  <c r="CY23" i="2" s="1"/>
  <c r="DA15" i="2"/>
  <c r="CZ19" i="2"/>
  <c r="CZ18" i="2"/>
  <c r="DD7" i="2"/>
  <c r="DC8" i="2"/>
  <c r="CM44" i="2"/>
  <c r="CM45" i="2" s="1"/>
  <c r="CM46" i="2" s="1"/>
  <c r="CM48" i="2" s="1"/>
  <c r="CJ56" i="7" l="1"/>
  <c r="CT48" i="8"/>
  <c r="CT49" i="8" s="1"/>
  <c r="CT50" i="8" s="1"/>
  <c r="CT52" i="8" s="1"/>
  <c r="CS57" i="8"/>
  <c r="CS58" i="8" s="1"/>
  <c r="CS61" i="8" s="1"/>
  <c r="CJ59" i="7"/>
  <c r="CN53" i="7"/>
  <c r="CZ58" i="7"/>
  <c r="DB38" i="2"/>
  <c r="CL54" i="7"/>
  <c r="CL55" i="7"/>
  <c r="DB21" i="7"/>
  <c r="DB19" i="7"/>
  <c r="DB20" i="7"/>
  <c r="CM54" i="7"/>
  <c r="CM55" i="7"/>
  <c r="CK56" i="7"/>
  <c r="CK59" i="7" s="1"/>
  <c r="CK60" i="7" s="1"/>
  <c r="DB48" i="9"/>
  <c r="DB49" i="9" s="1"/>
  <c r="DB50" i="9" s="1"/>
  <c r="DB52" i="9" s="1"/>
  <c r="DA57" i="9"/>
  <c r="DA58" i="9" s="1"/>
  <c r="DA22" i="7"/>
  <c r="DC24" i="7"/>
  <c r="DC17" i="7"/>
  <c r="DB40" i="7"/>
  <c r="DC35" i="2"/>
  <c r="DC36" i="2"/>
  <c r="DC32" i="2"/>
  <c r="DC30" i="2"/>
  <c r="DC31" i="2"/>
  <c r="DC37" i="2"/>
  <c r="DC26" i="2"/>
  <c r="DC34" i="2"/>
  <c r="DC27" i="2"/>
  <c r="DC29" i="2"/>
  <c r="DC22" i="2" s="1"/>
  <c r="DC28" i="2"/>
  <c r="DC33" i="2"/>
  <c r="DC21" i="2"/>
  <c r="DC11" i="2"/>
  <c r="DC13" i="2"/>
  <c r="DC12" i="2"/>
  <c r="DA17" i="2"/>
  <c r="CX40" i="2"/>
  <c r="CK52" i="2"/>
  <c r="CK53" i="2"/>
  <c r="CZ20" i="2"/>
  <c r="CJ53" i="2"/>
  <c r="CJ52" i="2"/>
  <c r="DB15" i="2"/>
  <c r="DB17" i="2" s="1"/>
  <c r="DA18" i="2"/>
  <c r="DA19" i="2"/>
  <c r="DE7" i="2"/>
  <c r="DD8" i="2"/>
  <c r="CN44" i="2"/>
  <c r="CN45" i="2" s="1"/>
  <c r="CN46" i="2" s="1"/>
  <c r="CN48" i="2" s="1"/>
  <c r="CL56" i="7" l="1"/>
  <c r="CL59" i="7" s="1"/>
  <c r="CL60" i="7" s="1"/>
  <c r="CM56" i="7"/>
  <c r="CM59" i="7" s="1"/>
  <c r="CM60" i="7" s="1"/>
  <c r="CS62" i="8"/>
  <c r="CU48" i="8"/>
  <c r="CU49" i="8" s="1"/>
  <c r="CU50" i="8" s="1"/>
  <c r="CU52" i="8" s="1"/>
  <c r="CT57" i="8"/>
  <c r="CT58" i="8" s="1"/>
  <c r="CT61" i="8" s="1"/>
  <c r="CT62" i="8" s="1"/>
  <c r="DC38" i="2"/>
  <c r="DA61" i="9"/>
  <c r="CN55" i="7"/>
  <c r="CN54" i="7"/>
  <c r="DA25" i="7"/>
  <c r="DA42" i="7" s="1"/>
  <c r="CZ23" i="2"/>
  <c r="CZ40" i="2" s="1"/>
  <c r="CZ56" i="2" s="1"/>
  <c r="CJ60" i="7"/>
  <c r="DC21" i="7"/>
  <c r="DC20" i="7"/>
  <c r="DC19" i="7"/>
  <c r="DC22" i="7" s="1"/>
  <c r="DC48" i="9"/>
  <c r="DC49" i="9" s="1"/>
  <c r="DC50" i="9" s="1"/>
  <c r="DC52" i="9" s="1"/>
  <c r="DB57" i="9"/>
  <c r="DB58" i="9" s="1"/>
  <c r="DB61" i="9" s="1"/>
  <c r="DB62" i="9" s="1"/>
  <c r="DC40" i="7"/>
  <c r="DB22" i="7"/>
  <c r="DD17" i="7"/>
  <c r="DD24" i="7"/>
  <c r="DD33" i="2"/>
  <c r="DD32" i="2"/>
  <c r="DD31" i="2"/>
  <c r="DD36" i="2"/>
  <c r="DD37" i="2"/>
  <c r="DD35" i="2"/>
  <c r="DD34" i="2"/>
  <c r="DD30" i="2"/>
  <c r="DD21" i="2"/>
  <c r="DD29" i="2"/>
  <c r="DD22" i="2" s="1"/>
  <c r="DD27" i="2"/>
  <c r="DD28" i="2"/>
  <c r="DD26" i="2"/>
  <c r="DD11" i="2"/>
  <c r="DD13" i="2"/>
  <c r="DD12" i="2"/>
  <c r="CX56" i="2"/>
  <c r="CL51" i="2"/>
  <c r="CK54" i="2"/>
  <c r="CK57" i="2" s="1"/>
  <c r="CK58" i="2" s="1"/>
  <c r="CJ54" i="2"/>
  <c r="CY40" i="2"/>
  <c r="DC15" i="2"/>
  <c r="DC17" i="2" s="1"/>
  <c r="DA20" i="2"/>
  <c r="DB19" i="2"/>
  <c r="DB18" i="2"/>
  <c r="DF7" i="2"/>
  <c r="DE8" i="2"/>
  <c r="CO44" i="2"/>
  <c r="CO45" i="2" s="1"/>
  <c r="CO46" i="2" s="1"/>
  <c r="CO48" i="2" s="1"/>
  <c r="CV48" i="8" l="1"/>
  <c r="CV49" i="8" s="1"/>
  <c r="CV50" i="8" s="1"/>
  <c r="CV52" i="8" s="1"/>
  <c r="CU57" i="8"/>
  <c r="CU58" i="8" s="1"/>
  <c r="CU61" i="8" s="1"/>
  <c r="CU62" i="8" s="1"/>
  <c r="CN56" i="7"/>
  <c r="CN59" i="7" s="1"/>
  <c r="CN60" i="7" s="1"/>
  <c r="DC25" i="7"/>
  <c r="DC42" i="7" s="1"/>
  <c r="DA58" i="7"/>
  <c r="CO53" i="7"/>
  <c r="DD38" i="2"/>
  <c r="DA23" i="2"/>
  <c r="DA40" i="2" s="1"/>
  <c r="CO51" i="2" s="1"/>
  <c r="CO52" i="2" s="1"/>
  <c r="DD21" i="7"/>
  <c r="DD20" i="7"/>
  <c r="DD19" i="7"/>
  <c r="DB25" i="7"/>
  <c r="DB42" i="7" s="1"/>
  <c r="DA62" i="9"/>
  <c r="DD48" i="9"/>
  <c r="DD49" i="9" s="1"/>
  <c r="DD50" i="9" s="1"/>
  <c r="DD52" i="9" s="1"/>
  <c r="DC57" i="9"/>
  <c r="DC58" i="9" s="1"/>
  <c r="DC61" i="9" s="1"/>
  <c r="DC62" i="9" s="1"/>
  <c r="DD40" i="7"/>
  <c r="DE17" i="7"/>
  <c r="DE24" i="7"/>
  <c r="DE33" i="2"/>
  <c r="DE34" i="2"/>
  <c r="DE37" i="2"/>
  <c r="DE35" i="2"/>
  <c r="DE31" i="2"/>
  <c r="DE36" i="2"/>
  <c r="DE32" i="2"/>
  <c r="DE29" i="2"/>
  <c r="DE22" i="2" s="1"/>
  <c r="DE28" i="2"/>
  <c r="DE21" i="2"/>
  <c r="DE30" i="2"/>
  <c r="DE27" i="2"/>
  <c r="DE26" i="2"/>
  <c r="DE11" i="2"/>
  <c r="DE12" i="2"/>
  <c r="DE13" i="2"/>
  <c r="CJ57" i="2"/>
  <c r="CJ58" i="2" s="1"/>
  <c r="CL52" i="2"/>
  <c r="CL53" i="2"/>
  <c r="CY56" i="2"/>
  <c r="CM51" i="2"/>
  <c r="CN51" i="2"/>
  <c r="DD15" i="2"/>
  <c r="DD17" i="2" s="1"/>
  <c r="DB20" i="2"/>
  <c r="DB23" i="2" s="1"/>
  <c r="DC18" i="2"/>
  <c r="DC19" i="2"/>
  <c r="DG7" i="2"/>
  <c r="DF8" i="2"/>
  <c r="CP44" i="2"/>
  <c r="CP45" i="2" s="1"/>
  <c r="CP46" i="2" s="1"/>
  <c r="CP48" i="2" s="1"/>
  <c r="DA56" i="2" l="1"/>
  <c r="DD22" i="7"/>
  <c r="CW48" i="8"/>
  <c r="CW49" i="8" s="1"/>
  <c r="CW50" i="8" s="1"/>
  <c r="CW52" i="8" s="1"/>
  <c r="CV57" i="8"/>
  <c r="CV58" i="8" s="1"/>
  <c r="DD25" i="7"/>
  <c r="DD42" i="7" s="1"/>
  <c r="CQ53" i="7"/>
  <c r="DC58" i="7"/>
  <c r="CO55" i="7"/>
  <c r="CO54" i="7"/>
  <c r="DE38" i="2"/>
  <c r="DE21" i="7"/>
  <c r="DE20" i="7"/>
  <c r="DE19" i="7"/>
  <c r="DB58" i="7"/>
  <c r="CP53" i="7"/>
  <c r="DE48" i="9"/>
  <c r="DE49" i="9" s="1"/>
  <c r="DE50" i="9" s="1"/>
  <c r="DE52" i="9" s="1"/>
  <c r="DD57" i="9"/>
  <c r="DD58" i="9" s="1"/>
  <c r="DD61" i="9" s="1"/>
  <c r="DD62" i="9" s="1"/>
  <c r="DF17" i="7"/>
  <c r="DF24" i="7"/>
  <c r="DE40" i="7"/>
  <c r="DF34" i="2"/>
  <c r="DF35" i="2"/>
  <c r="DF36" i="2"/>
  <c r="DF32" i="2"/>
  <c r="DF28" i="2"/>
  <c r="DF27" i="2"/>
  <c r="DF37" i="2"/>
  <c r="DF29" i="2"/>
  <c r="DF22" i="2" s="1"/>
  <c r="DF33" i="2"/>
  <c r="DF30" i="2"/>
  <c r="DF26" i="2"/>
  <c r="DF21" i="2"/>
  <c r="DF31" i="2"/>
  <c r="DF12" i="2"/>
  <c r="DF11" i="2"/>
  <c r="DF13" i="2"/>
  <c r="CL54" i="2"/>
  <c r="CL57" i="2" s="1"/>
  <c r="CL58" i="2" s="1"/>
  <c r="CN52" i="2"/>
  <c r="CN53" i="2"/>
  <c r="CO53" i="2"/>
  <c r="CO54" i="2" s="1"/>
  <c r="CO57" i="2" s="1"/>
  <c r="CO58" i="2" s="1"/>
  <c r="CM52" i="2"/>
  <c r="CM53" i="2"/>
  <c r="DE15" i="2"/>
  <c r="DE17" i="2" s="1"/>
  <c r="DC20" i="2"/>
  <c r="DC23" i="2" s="1"/>
  <c r="DD18" i="2"/>
  <c r="DD19" i="2"/>
  <c r="DH7" i="2"/>
  <c r="DG8" i="2"/>
  <c r="CQ44" i="2"/>
  <c r="CQ45" i="2" s="1"/>
  <c r="CQ46" i="2" s="1"/>
  <c r="CQ48" i="2" s="1"/>
  <c r="CV61" i="8" l="1"/>
  <c r="CX48" i="8"/>
  <c r="CX49" i="8" s="1"/>
  <c r="CX50" i="8" s="1"/>
  <c r="CX52" i="8" s="1"/>
  <c r="CW57" i="8"/>
  <c r="CW58" i="8" s="1"/>
  <c r="CW61" i="8" s="1"/>
  <c r="CW62" i="8" s="1"/>
  <c r="CR53" i="7"/>
  <c r="DD58" i="7"/>
  <c r="CQ55" i="7"/>
  <c r="CQ54" i="7"/>
  <c r="CQ56" i="7" s="1"/>
  <c r="CQ59" i="7" s="1"/>
  <c r="CQ60" i="7" s="1"/>
  <c r="DF21" i="7"/>
  <c r="DF20" i="7"/>
  <c r="DF19" i="7"/>
  <c r="DF38" i="2"/>
  <c r="CP54" i="7"/>
  <c r="CP55" i="7"/>
  <c r="CO56" i="7"/>
  <c r="DF48" i="9"/>
  <c r="DF49" i="9" s="1"/>
  <c r="DF50" i="9" s="1"/>
  <c r="DF52" i="9" s="1"/>
  <c r="DE57" i="9"/>
  <c r="DE58" i="9" s="1"/>
  <c r="DE61" i="9" s="1"/>
  <c r="DE62" i="9" s="1"/>
  <c r="DE22" i="7"/>
  <c r="DG24" i="7"/>
  <c r="DG17" i="7"/>
  <c r="DF40" i="7"/>
  <c r="DG35" i="2"/>
  <c r="DG36" i="2"/>
  <c r="DG32" i="2"/>
  <c r="DG37" i="2"/>
  <c r="DG33" i="2"/>
  <c r="DG31" i="2"/>
  <c r="DG27" i="2"/>
  <c r="DG21" i="2"/>
  <c r="DG34" i="2"/>
  <c r="DG30" i="2"/>
  <c r="DG29" i="2"/>
  <c r="DG22" i="2" s="1"/>
  <c r="DG28" i="2"/>
  <c r="DG26" i="2"/>
  <c r="DG13" i="2"/>
  <c r="DG12" i="2"/>
  <c r="DG11" i="2"/>
  <c r="DD20" i="2"/>
  <c r="DB40" i="2"/>
  <c r="CM54" i="2"/>
  <c r="CN54" i="2"/>
  <c r="CN57" i="2" s="1"/>
  <c r="CN58" i="2" s="1"/>
  <c r="DC40" i="2"/>
  <c r="DF15" i="2"/>
  <c r="DF17" i="2" s="1"/>
  <c r="DE18" i="2"/>
  <c r="DE19" i="2"/>
  <c r="DI7" i="2"/>
  <c r="DH8" i="2"/>
  <c r="CR44" i="2"/>
  <c r="CR45" i="2" s="1"/>
  <c r="CR46" i="2" s="1"/>
  <c r="CR48" i="2" s="1"/>
  <c r="DG38" i="2" l="1"/>
  <c r="CY48" i="8"/>
  <c r="CY49" i="8" s="1"/>
  <c r="CY50" i="8" s="1"/>
  <c r="CY52" i="8" s="1"/>
  <c r="CX57" i="8"/>
  <c r="CX58" i="8" s="1"/>
  <c r="CX61" i="8" s="1"/>
  <c r="CX62" i="8" s="1"/>
  <c r="CV62" i="8"/>
  <c r="CP56" i="7"/>
  <c r="CP59" i="7" s="1"/>
  <c r="CP60" i="7" s="1"/>
  <c r="CO59" i="7"/>
  <c r="DG21" i="7"/>
  <c r="DG20" i="7"/>
  <c r="DG19" i="7"/>
  <c r="CR54" i="7"/>
  <c r="CR56" i="7" s="1"/>
  <c r="CR55" i="7"/>
  <c r="DD23" i="2"/>
  <c r="DD40" i="2" s="1"/>
  <c r="DE25" i="7"/>
  <c r="DE42" i="7" s="1"/>
  <c r="DG48" i="9"/>
  <c r="DF57" i="9"/>
  <c r="DF58" i="9" s="1"/>
  <c r="DF61" i="9" s="1"/>
  <c r="DF62" i="9" s="1"/>
  <c r="DF22" i="7"/>
  <c r="DH17" i="7"/>
  <c r="DH24" i="7"/>
  <c r="DG40" i="7"/>
  <c r="DH36" i="2"/>
  <c r="DH37" i="2"/>
  <c r="DH32" i="2"/>
  <c r="DH29" i="2"/>
  <c r="DH22" i="2" s="1"/>
  <c r="DH33" i="2"/>
  <c r="DH35" i="2"/>
  <c r="DH27" i="2"/>
  <c r="DH21" i="2"/>
  <c r="DH31" i="2"/>
  <c r="DH34" i="2"/>
  <c r="DH30" i="2"/>
  <c r="DH28" i="2"/>
  <c r="DH26" i="2"/>
  <c r="DH11" i="2"/>
  <c r="DH13" i="2"/>
  <c r="DH12" i="2"/>
  <c r="CQ51" i="2"/>
  <c r="CQ53" i="2" s="1"/>
  <c r="CM57" i="2"/>
  <c r="DE20" i="2"/>
  <c r="DE23" i="2" s="1"/>
  <c r="CP51" i="2"/>
  <c r="DB56" i="2"/>
  <c r="DC56" i="2"/>
  <c r="DG15" i="2"/>
  <c r="DG17" i="2" s="1"/>
  <c r="DF18" i="2"/>
  <c r="DF19" i="2"/>
  <c r="DJ7" i="2"/>
  <c r="DI8" i="2"/>
  <c r="CS44" i="2"/>
  <c r="CS45" i="2" s="1"/>
  <c r="CS46" i="2" s="1"/>
  <c r="CS48" i="2" s="1"/>
  <c r="CZ48" i="8" l="1"/>
  <c r="CZ49" i="8" s="1"/>
  <c r="CZ50" i="8" s="1"/>
  <c r="CZ52" i="8" s="1"/>
  <c r="CY57" i="8"/>
  <c r="CY58" i="8" s="1"/>
  <c r="CS53" i="7"/>
  <c r="DE58" i="7"/>
  <c r="CR59" i="7"/>
  <c r="CR60" i="7" s="1"/>
  <c r="DD56" i="2"/>
  <c r="CR51" i="2"/>
  <c r="CR52" i="2" s="1"/>
  <c r="DF25" i="7"/>
  <c r="DF42" i="7" s="1"/>
  <c r="DH38" i="2"/>
  <c r="CO60" i="7"/>
  <c r="DH21" i="7"/>
  <c r="DH20" i="7"/>
  <c r="DH19" i="7"/>
  <c r="DG49" i="9"/>
  <c r="DG50" i="9" s="1"/>
  <c r="DG52" i="9" s="1"/>
  <c r="DG22" i="7"/>
  <c r="DH22" i="7"/>
  <c r="DI17" i="7"/>
  <c r="DI24" i="7"/>
  <c r="DH40" i="7"/>
  <c r="DI37" i="2"/>
  <c r="DI36" i="2"/>
  <c r="DI33" i="2"/>
  <c r="DI35" i="2"/>
  <c r="DI34" i="2"/>
  <c r="DI31" i="2"/>
  <c r="DI26" i="2"/>
  <c r="DI30" i="2"/>
  <c r="DI28" i="2"/>
  <c r="DI32" i="2"/>
  <c r="DI27" i="2"/>
  <c r="DI29" i="2"/>
  <c r="DI22" i="2" s="1"/>
  <c r="DI21" i="2"/>
  <c r="DI13" i="2"/>
  <c r="DI11" i="2"/>
  <c r="DI12" i="2"/>
  <c r="CQ52" i="2"/>
  <c r="CQ54" i="2" s="1"/>
  <c r="CQ57" i="2" s="1"/>
  <c r="CQ58" i="2" s="1"/>
  <c r="CM58" i="2"/>
  <c r="CP52" i="2"/>
  <c r="CP53" i="2"/>
  <c r="DE40" i="2"/>
  <c r="DH15" i="2"/>
  <c r="DF20" i="2"/>
  <c r="DG19" i="2"/>
  <c r="DG18" i="2"/>
  <c r="DK7" i="2"/>
  <c r="DJ8" i="2"/>
  <c r="CT44" i="2"/>
  <c r="CT45" i="2" s="1"/>
  <c r="CT46" i="2" s="1"/>
  <c r="CT48" i="2" s="1"/>
  <c r="CR53" i="2" l="1"/>
  <c r="CR54" i="2" s="1"/>
  <c r="CR57" i="2" s="1"/>
  <c r="CR58" i="2" s="1"/>
  <c r="DI38" i="2"/>
  <c r="CY61" i="8"/>
  <c r="DA48" i="8"/>
  <c r="DA49" i="8" s="1"/>
  <c r="DA50" i="8" s="1"/>
  <c r="DA52" i="8" s="1"/>
  <c r="CZ57" i="8"/>
  <c r="CZ58" i="8" s="1"/>
  <c r="CZ61" i="8" s="1"/>
  <c r="CZ62" i="8" s="1"/>
  <c r="CT53" i="7"/>
  <c r="DF58" i="7"/>
  <c r="DG25" i="7"/>
  <c r="DG42" i="7" s="1"/>
  <c r="DF23" i="2"/>
  <c r="DF40" i="2" s="1"/>
  <c r="DH25" i="7"/>
  <c r="DH42" i="7" s="1"/>
  <c r="CS54" i="7"/>
  <c r="CS55" i="7"/>
  <c r="DI20" i="7"/>
  <c r="DI21" i="7"/>
  <c r="DI19" i="7"/>
  <c r="DH48" i="9"/>
  <c r="DH49" i="9" s="1"/>
  <c r="DH50" i="9" s="1"/>
  <c r="DH52" i="9" s="1"/>
  <c r="DG57" i="9"/>
  <c r="DG58" i="9" s="1"/>
  <c r="DG61" i="9" s="1"/>
  <c r="DG62" i="9" s="1"/>
  <c r="DI40" i="7"/>
  <c r="DJ17" i="7"/>
  <c r="DJ24" i="7"/>
  <c r="DJ33" i="2"/>
  <c r="DJ36" i="2"/>
  <c r="DJ34" i="2"/>
  <c r="DJ32" i="2"/>
  <c r="DJ37" i="2"/>
  <c r="DJ29" i="2"/>
  <c r="DJ22" i="2" s="1"/>
  <c r="DJ30" i="2"/>
  <c r="DJ26" i="2"/>
  <c r="DJ28" i="2"/>
  <c r="DJ27" i="2"/>
  <c r="DJ35" i="2"/>
  <c r="DJ21" i="2"/>
  <c r="DJ31" i="2"/>
  <c r="DJ11" i="2"/>
  <c r="DJ13" i="2"/>
  <c r="DJ12" i="2"/>
  <c r="DH17" i="2"/>
  <c r="CP54" i="2"/>
  <c r="CP57" i="2" s="1"/>
  <c r="CS51" i="2"/>
  <c r="DE56" i="2"/>
  <c r="DI15" i="2"/>
  <c r="DI17" i="2" s="1"/>
  <c r="DG20" i="2"/>
  <c r="DG23" i="2" s="1"/>
  <c r="DH19" i="2"/>
  <c r="DH18" i="2"/>
  <c r="DL7" i="2"/>
  <c r="DK8" i="2"/>
  <c r="CU44" i="2"/>
  <c r="CU45" i="2" s="1"/>
  <c r="CU46" i="2" s="1"/>
  <c r="CU48" i="2" s="1"/>
  <c r="CS56" i="7" l="1"/>
  <c r="CS59" i="7" s="1"/>
  <c r="DI22" i="7"/>
  <c r="DB48" i="8"/>
  <c r="DA57" i="8"/>
  <c r="DA58" i="8" s="1"/>
  <c r="DA61" i="8" s="1"/>
  <c r="DA62" i="8" s="1"/>
  <c r="CY62" i="8"/>
  <c r="DF56" i="2"/>
  <c r="CT51" i="2"/>
  <c r="CT52" i="2" s="1"/>
  <c r="DI25" i="7"/>
  <c r="DI42" i="7" s="1"/>
  <c r="DH58" i="7"/>
  <c r="CU53" i="7"/>
  <c r="DJ38" i="2"/>
  <c r="DG58" i="7"/>
  <c r="CV53" i="7"/>
  <c r="DJ21" i="7"/>
  <c r="DJ19" i="7"/>
  <c r="DJ20" i="7"/>
  <c r="DJ22" i="7" s="1"/>
  <c r="CT55" i="7"/>
  <c r="CT54" i="7"/>
  <c r="DI48" i="9"/>
  <c r="DI49" i="9" s="1"/>
  <c r="DI50" i="9" s="1"/>
  <c r="DI52" i="9" s="1"/>
  <c r="DH57" i="9"/>
  <c r="DH58" i="9" s="1"/>
  <c r="DJ40" i="7"/>
  <c r="DK17" i="7"/>
  <c r="DK24" i="7"/>
  <c r="DK33" i="2"/>
  <c r="DK34" i="2"/>
  <c r="DK37" i="2"/>
  <c r="DK31" i="2"/>
  <c r="DK27" i="2"/>
  <c r="DK36" i="2"/>
  <c r="DK32" i="2"/>
  <c r="DK29" i="2"/>
  <c r="DK22" i="2" s="1"/>
  <c r="DK30" i="2"/>
  <c r="DK28" i="2"/>
  <c r="DK35" i="2"/>
  <c r="DK21" i="2"/>
  <c r="DK26" i="2"/>
  <c r="DK12" i="2"/>
  <c r="DK13" i="2"/>
  <c r="DK11" i="2"/>
  <c r="CP58" i="2"/>
  <c r="CS52" i="2"/>
  <c r="CS53" i="2"/>
  <c r="DJ15" i="2"/>
  <c r="DH20" i="2"/>
  <c r="DH23" i="2" s="1"/>
  <c r="DI18" i="2"/>
  <c r="DI19" i="2"/>
  <c r="DM7" i="2"/>
  <c r="DL8" i="2"/>
  <c r="CV44" i="2"/>
  <c r="CV45" i="2" s="1"/>
  <c r="CV46" i="2" s="1"/>
  <c r="CV48" i="2" s="1"/>
  <c r="CT53" i="2" l="1"/>
  <c r="CT54" i="2" s="1"/>
  <c r="CT57" i="2" s="1"/>
  <c r="CT58" i="2" s="1"/>
  <c r="DB49" i="8"/>
  <c r="DB50" i="8" s="1"/>
  <c r="DB52" i="8" s="1"/>
  <c r="CW53" i="7"/>
  <c r="DI58" i="7"/>
  <c r="CT56" i="7"/>
  <c r="CT59" i="7" s="1"/>
  <c r="CT60" i="7" s="1"/>
  <c r="DK21" i="7"/>
  <c r="DK19" i="7"/>
  <c r="DK20" i="7"/>
  <c r="CV54" i="7"/>
  <c r="CV55" i="7"/>
  <c r="CS60" i="7"/>
  <c r="DJ25" i="7"/>
  <c r="DH61" i="9"/>
  <c r="CU55" i="7"/>
  <c r="CU54" i="7"/>
  <c r="DK38" i="2"/>
  <c r="DJ48" i="9"/>
  <c r="DJ49" i="9" s="1"/>
  <c r="DJ50" i="9" s="1"/>
  <c r="DJ52" i="9" s="1"/>
  <c r="DI57" i="9"/>
  <c r="DI58" i="9" s="1"/>
  <c r="DI61" i="9" s="1"/>
  <c r="DI62" i="9" s="1"/>
  <c r="DL24" i="7"/>
  <c r="DL17" i="7"/>
  <c r="DK40" i="7"/>
  <c r="DL34" i="2"/>
  <c r="DL35" i="2"/>
  <c r="DL37" i="2"/>
  <c r="DL33" i="2"/>
  <c r="DL36" i="2"/>
  <c r="DL29" i="2"/>
  <c r="DL22" i="2" s="1"/>
  <c r="DL30" i="2"/>
  <c r="DL28" i="2"/>
  <c r="DL32" i="2"/>
  <c r="DL27" i="2"/>
  <c r="DL31" i="2"/>
  <c r="DL26" i="2"/>
  <c r="DL21" i="2"/>
  <c r="DL11" i="2"/>
  <c r="DL12" i="2"/>
  <c r="DL13" i="2"/>
  <c r="DJ17" i="2"/>
  <c r="CS54" i="2"/>
  <c r="CS57" i="2" s="1"/>
  <c r="DG40" i="2"/>
  <c r="DI20" i="2"/>
  <c r="DI23" i="2" s="1"/>
  <c r="DK15" i="2"/>
  <c r="DK17" i="2" s="1"/>
  <c r="DJ19" i="2"/>
  <c r="DJ18" i="2"/>
  <c r="DN7" i="2"/>
  <c r="DM8" i="2"/>
  <c r="CW44" i="2"/>
  <c r="CW45" i="2" s="1"/>
  <c r="CW46" i="2" s="1"/>
  <c r="CW48" i="2" s="1"/>
  <c r="CU56" i="7" l="1"/>
  <c r="CU59" i="7" s="1"/>
  <c r="CU60" i="7" s="1"/>
  <c r="DC48" i="8"/>
  <c r="DB57" i="8"/>
  <c r="DB58" i="8" s="1"/>
  <c r="CV56" i="7"/>
  <c r="CV59" i="7"/>
  <c r="X53" i="6"/>
  <c r="AC19" i="3" s="1"/>
  <c r="DH62" i="9"/>
  <c r="CW54" i="7"/>
  <c r="CW55" i="7"/>
  <c r="DL21" i="7"/>
  <c r="DL19" i="7"/>
  <c r="DL20" i="7"/>
  <c r="DL38" i="2"/>
  <c r="DJ42" i="7"/>
  <c r="DK48" i="9"/>
  <c r="DK49" i="9" s="1"/>
  <c r="DK50" i="9" s="1"/>
  <c r="DK52" i="9" s="1"/>
  <c r="DJ57" i="9"/>
  <c r="DJ58" i="9" s="1"/>
  <c r="DK22" i="7"/>
  <c r="DM24" i="7"/>
  <c r="DM17" i="7"/>
  <c r="DL40" i="7"/>
  <c r="DM35" i="2"/>
  <c r="DM36" i="2"/>
  <c r="DM37" i="2"/>
  <c r="DM33" i="2"/>
  <c r="DM31" i="2"/>
  <c r="DM30" i="2"/>
  <c r="DM34" i="2"/>
  <c r="DM26" i="2"/>
  <c r="DM28" i="2"/>
  <c r="DM32" i="2"/>
  <c r="DM27" i="2"/>
  <c r="DM29" i="2"/>
  <c r="DM22" i="2" s="1"/>
  <c r="DM21" i="2"/>
  <c r="DM11" i="2"/>
  <c r="DM13" i="2"/>
  <c r="DM12" i="2"/>
  <c r="CS58" i="2"/>
  <c r="DI40" i="2"/>
  <c r="DI56" i="2" s="1"/>
  <c r="CU51" i="2"/>
  <c r="DG56" i="2"/>
  <c r="DH40" i="2"/>
  <c r="DL15" i="2"/>
  <c r="DJ20" i="2"/>
  <c r="DK18" i="2"/>
  <c r="DK19" i="2"/>
  <c r="DO7" i="2"/>
  <c r="DN8" i="2"/>
  <c r="CX44" i="2"/>
  <c r="CX45" i="2" s="1"/>
  <c r="CX46" i="2" s="1"/>
  <c r="CX48" i="2" s="1"/>
  <c r="DL22" i="7" l="1"/>
  <c r="DL25" i="7" s="1"/>
  <c r="DL42" i="7" s="1"/>
  <c r="DL58" i="7" s="1"/>
  <c r="DB61" i="8"/>
  <c r="DC49" i="8"/>
  <c r="DC50" i="8" s="1"/>
  <c r="DC52" i="8" s="1"/>
  <c r="DM38" i="2"/>
  <c r="DJ61" i="9"/>
  <c r="DM21" i="7"/>
  <c r="DM20" i="7"/>
  <c r="DM19" i="7"/>
  <c r="DJ23" i="2"/>
  <c r="DJ40" i="2" s="1"/>
  <c r="CX53" i="7"/>
  <c r="DJ58" i="7"/>
  <c r="DK25" i="7"/>
  <c r="CW56" i="7"/>
  <c r="CV60" i="7"/>
  <c r="DL48" i="9"/>
  <c r="DL49" i="9" s="1"/>
  <c r="DL50" i="9" s="1"/>
  <c r="DL52" i="9" s="1"/>
  <c r="DK57" i="9"/>
  <c r="DK58" i="9" s="1"/>
  <c r="DK61" i="9" s="1"/>
  <c r="DK62" i="9" s="1"/>
  <c r="DM40" i="7"/>
  <c r="DN17" i="7"/>
  <c r="DN24" i="7"/>
  <c r="DN33" i="2"/>
  <c r="DN32" i="2"/>
  <c r="DN31" i="2"/>
  <c r="DN36" i="2"/>
  <c r="DN37" i="2"/>
  <c r="DN34" i="2"/>
  <c r="DN30" i="2"/>
  <c r="DN35" i="2"/>
  <c r="DN28" i="2"/>
  <c r="DN27" i="2"/>
  <c r="DN21" i="2"/>
  <c r="DN26" i="2"/>
  <c r="DN29" i="2"/>
  <c r="DN22" i="2" s="1"/>
  <c r="DN13" i="2"/>
  <c r="DN11" i="2"/>
  <c r="DN12" i="2"/>
  <c r="DL17" i="2"/>
  <c r="CV51" i="2"/>
  <c r="CW51" i="2"/>
  <c r="DH56" i="2"/>
  <c r="CU52" i="2"/>
  <c r="CU53" i="2"/>
  <c r="DM15" i="2"/>
  <c r="DM17" i="2" s="1"/>
  <c r="DK20" i="2"/>
  <c r="DK23" i="2" s="1"/>
  <c r="DL19" i="2"/>
  <c r="DL18" i="2"/>
  <c r="DP7" i="2"/>
  <c r="DO8" i="2"/>
  <c r="CY44" i="2"/>
  <c r="CY45" i="2" s="1"/>
  <c r="CY46" i="2" s="1"/>
  <c r="CY48" i="2" s="1"/>
  <c r="DM22" i="7" l="1"/>
  <c r="DD48" i="8"/>
  <c r="DD49" i="8" s="1"/>
  <c r="DD50" i="8" s="1"/>
  <c r="DD52" i="8" s="1"/>
  <c r="DC57" i="8"/>
  <c r="DC58" i="8" s="1"/>
  <c r="DC61" i="8" s="1"/>
  <c r="DC62" i="8" s="1"/>
  <c r="DB62" i="8"/>
  <c r="DJ56" i="2"/>
  <c r="CX51" i="2"/>
  <c r="CX52" i="2" s="1"/>
  <c r="DM25" i="7"/>
  <c r="DM42" i="7" s="1"/>
  <c r="CW59" i="7"/>
  <c r="DJ62" i="9"/>
  <c r="DN19" i="7"/>
  <c r="DN22" i="7" s="1"/>
  <c r="DN25" i="7" s="1"/>
  <c r="DN20" i="7"/>
  <c r="DN21" i="7"/>
  <c r="DN38" i="2"/>
  <c r="CX55" i="7"/>
  <c r="CX54" i="7"/>
  <c r="DK42" i="7"/>
  <c r="DM48" i="9"/>
  <c r="DM49" i="9" s="1"/>
  <c r="DM50" i="9" s="1"/>
  <c r="DM52" i="9" s="1"/>
  <c r="DL57" i="9"/>
  <c r="DL58" i="9" s="1"/>
  <c r="DL61" i="9" s="1"/>
  <c r="DL62" i="9" s="1"/>
  <c r="DO24" i="7"/>
  <c r="DO17" i="7"/>
  <c r="DN40" i="7"/>
  <c r="DO33" i="2"/>
  <c r="DO34" i="2"/>
  <c r="DO37" i="2"/>
  <c r="DO35" i="2"/>
  <c r="DO32" i="2"/>
  <c r="DO30" i="2"/>
  <c r="DO31" i="2"/>
  <c r="DO29" i="2"/>
  <c r="DO22" i="2" s="1"/>
  <c r="DO28" i="2"/>
  <c r="DO26" i="2"/>
  <c r="DO36" i="2"/>
  <c r="DO21" i="2"/>
  <c r="DO27" i="2"/>
  <c r="DO13" i="2"/>
  <c r="DO11" i="2"/>
  <c r="DO12" i="2"/>
  <c r="CU54" i="2"/>
  <c r="CU57" i="2" s="1"/>
  <c r="CW52" i="2"/>
  <c r="CW53" i="2"/>
  <c r="CV53" i="2"/>
  <c r="CV52" i="2"/>
  <c r="DL20" i="2"/>
  <c r="DL23" i="2" s="1"/>
  <c r="DN15" i="2"/>
  <c r="DN17" i="2" s="1"/>
  <c r="DM19" i="2"/>
  <c r="DM18" i="2"/>
  <c r="DQ7" i="2"/>
  <c r="DP8" i="2"/>
  <c r="CZ44" i="2"/>
  <c r="CZ45" i="2" s="1"/>
  <c r="CZ46" i="2" s="1"/>
  <c r="CZ48" i="2" s="1"/>
  <c r="CX56" i="7" l="1"/>
  <c r="CX59" i="7" s="1"/>
  <c r="CX60" i="7" s="1"/>
  <c r="CX53" i="2"/>
  <c r="CX54" i="2" s="1"/>
  <c r="CX57" i="2" s="1"/>
  <c r="DE48" i="8"/>
  <c r="DE49" i="8" s="1"/>
  <c r="DE50" i="8" s="1"/>
  <c r="DE52" i="8" s="1"/>
  <c r="DD57" i="8"/>
  <c r="DD58" i="8" s="1"/>
  <c r="DD61" i="8" s="1"/>
  <c r="DA53" i="7"/>
  <c r="CW60" i="7"/>
  <c r="DO21" i="7"/>
  <c r="DO20" i="7"/>
  <c r="DO19" i="7"/>
  <c r="DO22" i="7" s="1"/>
  <c r="DO25" i="7" s="1"/>
  <c r="DO38" i="2"/>
  <c r="CY53" i="7"/>
  <c r="DK58" i="7"/>
  <c r="CZ53" i="7"/>
  <c r="DN48" i="9"/>
  <c r="DM57" i="9"/>
  <c r="DM58" i="9" s="1"/>
  <c r="DN42" i="7"/>
  <c r="DM58" i="7"/>
  <c r="DO40" i="7"/>
  <c r="DN58" i="7"/>
  <c r="DP17" i="7"/>
  <c r="DP24" i="7"/>
  <c r="DP34" i="2"/>
  <c r="DP35" i="2"/>
  <c r="DP31" i="2"/>
  <c r="DP28" i="2"/>
  <c r="DP27" i="2"/>
  <c r="DP33" i="2"/>
  <c r="DP37" i="2"/>
  <c r="DP29" i="2"/>
  <c r="DP22" i="2" s="1"/>
  <c r="DP32" i="2"/>
  <c r="DP26" i="2"/>
  <c r="DP30" i="2"/>
  <c r="DP21" i="2"/>
  <c r="DP36" i="2"/>
  <c r="DP12" i="2"/>
  <c r="DP11" i="2"/>
  <c r="DP13" i="2"/>
  <c r="CW54" i="2"/>
  <c r="CW57" i="2" s="1"/>
  <c r="CW58" i="2" s="1"/>
  <c r="DM20" i="2"/>
  <c r="CV54" i="2"/>
  <c r="CU58" i="2"/>
  <c r="DK40" i="2"/>
  <c r="DL40" i="2"/>
  <c r="DO15" i="2"/>
  <c r="DO17" i="2" s="1"/>
  <c r="DN18" i="2"/>
  <c r="DN19" i="2"/>
  <c r="DR7" i="2"/>
  <c r="DQ8" i="2"/>
  <c r="DA44" i="2"/>
  <c r="DA45" i="2" s="1"/>
  <c r="DA46" i="2" s="1"/>
  <c r="DA48" i="2" s="1"/>
  <c r="CX58" i="2"/>
  <c r="DD62" i="8" l="1"/>
  <c r="DF48" i="8"/>
  <c r="DF49" i="8" s="1"/>
  <c r="DF50" i="8" s="1"/>
  <c r="DF52" i="8" s="1"/>
  <c r="DE57" i="8"/>
  <c r="DE58" i="8" s="1"/>
  <c r="DE61" i="8" s="1"/>
  <c r="DE62" i="8" s="1"/>
  <c r="DB53" i="7"/>
  <c r="DM61" i="9"/>
  <c r="DA55" i="7"/>
  <c r="DA54" i="7"/>
  <c r="DA56" i="7" s="1"/>
  <c r="DA59" i="7" s="1"/>
  <c r="DA60" i="7" s="1"/>
  <c r="DP21" i="7"/>
  <c r="DP19" i="7"/>
  <c r="DP20" i="7"/>
  <c r="CZ54" i="7"/>
  <c r="CZ55" i="7"/>
  <c r="DM23" i="2"/>
  <c r="DM40" i="2" s="1"/>
  <c r="DM56" i="2" s="1"/>
  <c r="CY55" i="7"/>
  <c r="CY54" i="7"/>
  <c r="DP38" i="2"/>
  <c r="DN49" i="9"/>
  <c r="DN50" i="9" s="1"/>
  <c r="DN52" i="9" s="1"/>
  <c r="DP40" i="7"/>
  <c r="DO42" i="7"/>
  <c r="DQ17" i="7"/>
  <c r="DQ24" i="7"/>
  <c r="DQ40" i="7"/>
  <c r="DQ35" i="2"/>
  <c r="DQ36" i="2"/>
  <c r="DQ34" i="2"/>
  <c r="DQ32" i="2"/>
  <c r="DQ37" i="2"/>
  <c r="DQ33" i="2"/>
  <c r="DQ29" i="2"/>
  <c r="DQ22" i="2" s="1"/>
  <c r="DQ31" i="2"/>
  <c r="DQ30" i="2"/>
  <c r="DQ28" i="2"/>
  <c r="DQ26" i="2"/>
  <c r="DQ21" i="2"/>
  <c r="DQ27" i="2"/>
  <c r="DQ13" i="2"/>
  <c r="DQ12" i="2"/>
  <c r="DQ11" i="2"/>
  <c r="CV57" i="2"/>
  <c r="CV58" i="2" s="1"/>
  <c r="CZ51" i="2"/>
  <c r="CZ52" i="2" s="1"/>
  <c r="DN20" i="2"/>
  <c r="CY51" i="2"/>
  <c r="DK56" i="2"/>
  <c r="DL56" i="2"/>
  <c r="DP15" i="2"/>
  <c r="DP17" i="2" s="1"/>
  <c r="DO18" i="2"/>
  <c r="DO19" i="2"/>
  <c r="DS7" i="2"/>
  <c r="DR8" i="2"/>
  <c r="DB44" i="2"/>
  <c r="DB45" i="2" s="1"/>
  <c r="DB46" i="2" s="1"/>
  <c r="DB48" i="2" s="1"/>
  <c r="CY56" i="7" l="1"/>
  <c r="DG48" i="8"/>
  <c r="DG49" i="8" s="1"/>
  <c r="DG50" i="8" s="1"/>
  <c r="DG52" i="8" s="1"/>
  <c r="DF57" i="8"/>
  <c r="DF58" i="8" s="1"/>
  <c r="DF61" i="8" s="1"/>
  <c r="CZ56" i="7"/>
  <c r="CZ59" i="7" s="1"/>
  <c r="CZ60" i="7" s="1"/>
  <c r="CY59" i="7"/>
  <c r="DQ20" i="7"/>
  <c r="DQ19" i="7"/>
  <c r="DQ21" i="7"/>
  <c r="DM62" i="9"/>
  <c r="DB54" i="7"/>
  <c r="DB55" i="7"/>
  <c r="DA51" i="2"/>
  <c r="DA52" i="2" s="1"/>
  <c r="DQ38" i="2"/>
  <c r="DC53" i="7"/>
  <c r="DN23" i="2"/>
  <c r="DN40" i="2" s="1"/>
  <c r="DO48" i="9"/>
  <c r="DN57" i="9"/>
  <c r="DN58" i="9" s="1"/>
  <c r="DO58" i="7"/>
  <c r="DR17" i="7"/>
  <c r="DR24" i="7"/>
  <c r="DP22" i="7"/>
  <c r="DR36" i="2"/>
  <c r="DR37" i="2"/>
  <c r="DR34" i="2"/>
  <c r="DR32" i="2"/>
  <c r="DR31" i="2"/>
  <c r="DR33" i="2"/>
  <c r="DR35" i="2"/>
  <c r="DR28" i="2"/>
  <c r="DR30" i="2"/>
  <c r="DR21" i="2"/>
  <c r="DR27" i="2"/>
  <c r="DR26" i="2"/>
  <c r="DR29" i="2"/>
  <c r="DR22" i="2" s="1"/>
  <c r="DR11" i="2"/>
  <c r="DR12" i="2"/>
  <c r="DR13" i="2"/>
  <c r="CZ53" i="2"/>
  <c r="CZ54" i="2" s="1"/>
  <c r="CZ57" i="2" s="1"/>
  <c r="CZ58" i="2" s="1"/>
  <c r="DA53" i="2"/>
  <c r="DA54" i="2" s="1"/>
  <c r="DA57" i="2" s="1"/>
  <c r="DA58" i="2" s="1"/>
  <c r="CY52" i="2"/>
  <c r="CY53" i="2"/>
  <c r="DQ15" i="2"/>
  <c r="DQ17" i="2" s="1"/>
  <c r="DO20" i="2"/>
  <c r="DO23" i="2" s="1"/>
  <c r="DP18" i="2"/>
  <c r="DP19" i="2"/>
  <c r="DT7" i="2"/>
  <c r="DS8" i="2"/>
  <c r="DC44" i="2"/>
  <c r="DC45" i="2" s="1"/>
  <c r="DC46" i="2" s="1"/>
  <c r="DC48" i="2" s="1"/>
  <c r="DQ22" i="7" l="1"/>
  <c r="DN56" i="2"/>
  <c r="DB51" i="2"/>
  <c r="DB52" i="2" s="1"/>
  <c r="DF62" i="8"/>
  <c r="DH48" i="8"/>
  <c r="DH49" i="8" s="1"/>
  <c r="DH50" i="8" s="1"/>
  <c r="DH52" i="8" s="1"/>
  <c r="DG57" i="8"/>
  <c r="DG58" i="8" s="1"/>
  <c r="DG61" i="8" s="1"/>
  <c r="DG62" i="8" s="1"/>
  <c r="DP25" i="7"/>
  <c r="DP42" i="7" s="1"/>
  <c r="DB56" i="7"/>
  <c r="DN61" i="9"/>
  <c r="DQ25" i="7"/>
  <c r="DQ42" i="7" s="1"/>
  <c r="DC54" i="7"/>
  <c r="DC55" i="7"/>
  <c r="DR38" i="2"/>
  <c r="CY60" i="7"/>
  <c r="DR21" i="7"/>
  <c r="DR20" i="7"/>
  <c r="DR19" i="7"/>
  <c r="DO49" i="9"/>
  <c r="DO50" i="9" s="1"/>
  <c r="DO52" i="9" s="1"/>
  <c r="DS24" i="7"/>
  <c r="DS17" i="7"/>
  <c r="DR40" i="7"/>
  <c r="DS37" i="2"/>
  <c r="DS32" i="2"/>
  <c r="DS35" i="2"/>
  <c r="DS33" i="2"/>
  <c r="DS31" i="2"/>
  <c r="DS29" i="2"/>
  <c r="DS22" i="2" s="1"/>
  <c r="DS34" i="2"/>
  <c r="DS36" i="2"/>
  <c r="DS27" i="2"/>
  <c r="DS26" i="2"/>
  <c r="DS30" i="2"/>
  <c r="DS28" i="2"/>
  <c r="DS21" i="2"/>
  <c r="DS12" i="2"/>
  <c r="DS11" i="2"/>
  <c r="DS13" i="2"/>
  <c r="CY54" i="2"/>
  <c r="DB53" i="2"/>
  <c r="DB54" i="2" s="1"/>
  <c r="DB57" i="2" s="1"/>
  <c r="DR15" i="2"/>
  <c r="DR17" i="2" s="1"/>
  <c r="DP20" i="2"/>
  <c r="DP23" i="2" s="1"/>
  <c r="DQ18" i="2"/>
  <c r="DQ19" i="2"/>
  <c r="DU7" i="2"/>
  <c r="DT8" i="2"/>
  <c r="DD44" i="2"/>
  <c r="DD45" i="2" s="1"/>
  <c r="DD46" i="2" s="1"/>
  <c r="DD48" i="2" s="1"/>
  <c r="DC56" i="7" l="1"/>
  <c r="DC59" i="7" s="1"/>
  <c r="DC60" i="7" s="1"/>
  <c r="DI48" i="8"/>
  <c r="DI49" i="8" s="1"/>
  <c r="DI50" i="8" s="1"/>
  <c r="DI52" i="8" s="1"/>
  <c r="DH57" i="8"/>
  <c r="DH58" i="8" s="1"/>
  <c r="DE53" i="7"/>
  <c r="DQ58" i="7"/>
  <c r="DD53" i="7"/>
  <c r="DP58" i="7"/>
  <c r="DS21" i="7"/>
  <c r="DS20" i="7"/>
  <c r="DS19" i="7"/>
  <c r="DN62" i="9"/>
  <c r="DB59" i="7"/>
  <c r="DS38" i="2"/>
  <c r="DP48" i="9"/>
  <c r="DP49" i="9" s="1"/>
  <c r="DP50" i="9" s="1"/>
  <c r="DP52" i="9" s="1"/>
  <c r="DO57" i="9"/>
  <c r="DO58" i="9" s="1"/>
  <c r="DO61" i="9" s="1"/>
  <c r="DO62" i="9" s="1"/>
  <c r="DR22" i="7"/>
  <c r="DT17" i="7"/>
  <c r="DT24" i="7"/>
  <c r="DS40" i="7"/>
  <c r="DT33" i="2"/>
  <c r="DT35" i="2"/>
  <c r="DT36" i="2"/>
  <c r="DT34" i="2"/>
  <c r="DT31" i="2"/>
  <c r="DT29" i="2"/>
  <c r="DT22" i="2" s="1"/>
  <c r="DT32" i="2"/>
  <c r="DT26" i="2"/>
  <c r="DT27" i="2"/>
  <c r="DT21" i="2"/>
  <c r="DT37" i="2"/>
  <c r="DT30" i="2"/>
  <c r="DT28" i="2"/>
  <c r="DT11" i="2"/>
  <c r="DT13" i="2"/>
  <c r="DT12" i="2"/>
  <c r="CY57" i="2"/>
  <c r="CY58" i="2" s="1"/>
  <c r="DO40" i="2"/>
  <c r="DP40" i="2"/>
  <c r="DS15" i="2"/>
  <c r="DS17" i="2" s="1"/>
  <c r="DQ20" i="2"/>
  <c r="DR19" i="2"/>
  <c r="DR18" i="2"/>
  <c r="DV7" i="2"/>
  <c r="DU8" i="2"/>
  <c r="DE44" i="2"/>
  <c r="DE45" i="2" s="1"/>
  <c r="DE46" i="2" s="1"/>
  <c r="DE48" i="2" s="1"/>
  <c r="DB58" i="2"/>
  <c r="DS22" i="7" l="1"/>
  <c r="DS25" i="7" s="1"/>
  <c r="DH61" i="8"/>
  <c r="DJ48" i="8"/>
  <c r="DJ49" i="8" s="1"/>
  <c r="DJ50" i="8" s="1"/>
  <c r="DJ52" i="8" s="1"/>
  <c r="DI57" i="8"/>
  <c r="DI58" i="8" s="1"/>
  <c r="DI61" i="8" s="1"/>
  <c r="DI62" i="8" s="1"/>
  <c r="DB60" i="7"/>
  <c r="DQ23" i="2"/>
  <c r="DQ40" i="2" s="1"/>
  <c r="DT38" i="2"/>
  <c r="DD55" i="7"/>
  <c r="DD54" i="7"/>
  <c r="DD56" i="7" s="1"/>
  <c r="DD59" i="7" s="1"/>
  <c r="DR25" i="7"/>
  <c r="DR42" i="7" s="1"/>
  <c r="DE55" i="7"/>
  <c r="DE54" i="7"/>
  <c r="DT21" i="7"/>
  <c r="DT20" i="7"/>
  <c r="DT19" i="7"/>
  <c r="DQ48" i="9"/>
  <c r="DQ49" i="9" s="1"/>
  <c r="DQ50" i="9" s="1"/>
  <c r="DQ52" i="9" s="1"/>
  <c r="DP57" i="9"/>
  <c r="DP58" i="9" s="1"/>
  <c r="DP61" i="9" s="1"/>
  <c r="DT40" i="7"/>
  <c r="DU24" i="7"/>
  <c r="DU17" i="7"/>
  <c r="DS42" i="7"/>
  <c r="DU33" i="2"/>
  <c r="DU34" i="2"/>
  <c r="DU35" i="2"/>
  <c r="DU32" i="2"/>
  <c r="DU31" i="2"/>
  <c r="DU29" i="2"/>
  <c r="DU22" i="2" s="1"/>
  <c r="DU30" i="2"/>
  <c r="DU36" i="2"/>
  <c r="DU28" i="2"/>
  <c r="DU37" i="2"/>
  <c r="DU26" i="2"/>
  <c r="DU27" i="2"/>
  <c r="DU21" i="2"/>
  <c r="DU11" i="2"/>
  <c r="DU12" i="2"/>
  <c r="DU13" i="2"/>
  <c r="DD51" i="2"/>
  <c r="DD52" i="2" s="1"/>
  <c r="DP56" i="2"/>
  <c r="DO56" i="2"/>
  <c r="DC51" i="2"/>
  <c r="DT15" i="2"/>
  <c r="DT17" i="2" s="1"/>
  <c r="DR20" i="2"/>
  <c r="DR23" i="2" s="1"/>
  <c r="DS18" i="2"/>
  <c r="DS19" i="2"/>
  <c r="DW7" i="2"/>
  <c r="DV8" i="2"/>
  <c r="DF44" i="2"/>
  <c r="DF45" i="2" s="1"/>
  <c r="DF46" i="2" s="1"/>
  <c r="DF48" i="2" s="1"/>
  <c r="DE56" i="7" l="1"/>
  <c r="DE59" i="7" s="1"/>
  <c r="DE60" i="7" s="1"/>
  <c r="DT22" i="7"/>
  <c r="DT25" i="7" s="1"/>
  <c r="DK48" i="8"/>
  <c r="DK49" i="8" s="1"/>
  <c r="DK50" i="8" s="1"/>
  <c r="DK52" i="8" s="1"/>
  <c r="DJ57" i="8"/>
  <c r="DJ58" i="8" s="1"/>
  <c r="DH62" i="8"/>
  <c r="DD60" i="7"/>
  <c r="DQ56" i="2"/>
  <c r="DE51" i="2"/>
  <c r="DE52" i="2" s="1"/>
  <c r="DR58" i="7"/>
  <c r="DF53" i="7"/>
  <c r="DP62" i="9"/>
  <c r="DU21" i="7"/>
  <c r="DU20" i="7"/>
  <c r="DU19" i="7"/>
  <c r="DU38" i="2"/>
  <c r="DG53" i="7"/>
  <c r="DR48" i="9"/>
  <c r="DR49" i="9" s="1"/>
  <c r="DR50" i="9" s="1"/>
  <c r="DR52" i="9" s="1"/>
  <c r="DQ57" i="9"/>
  <c r="DQ58" i="9" s="1"/>
  <c r="DQ61" i="9" s="1"/>
  <c r="DQ62" i="9" s="1"/>
  <c r="DT42" i="7"/>
  <c r="DV24" i="7"/>
  <c r="DV17" i="7"/>
  <c r="DU40" i="7"/>
  <c r="DS58" i="7"/>
  <c r="DV34" i="2"/>
  <c r="DV35" i="2"/>
  <c r="DV36" i="2"/>
  <c r="DV31" i="2"/>
  <c r="DV29" i="2"/>
  <c r="DV22" i="2" s="1"/>
  <c r="DV33" i="2"/>
  <c r="DV32" i="2"/>
  <c r="DV28" i="2"/>
  <c r="DV37" i="2"/>
  <c r="DV30" i="2"/>
  <c r="DV27" i="2"/>
  <c r="DV21" i="2"/>
  <c r="DV26" i="2"/>
  <c r="DV11" i="2"/>
  <c r="DV13" i="2"/>
  <c r="DV12" i="2"/>
  <c r="DD53" i="2"/>
  <c r="DD54" i="2" s="1"/>
  <c r="DD57" i="2" s="1"/>
  <c r="DD58" i="2" s="1"/>
  <c r="DC52" i="2"/>
  <c r="DC53" i="2"/>
  <c r="DR40" i="2"/>
  <c r="DF51" i="2" s="1"/>
  <c r="DF52" i="2" s="1"/>
  <c r="DU15" i="2"/>
  <c r="DU17" i="2" s="1"/>
  <c r="DS20" i="2"/>
  <c r="DS23" i="2" s="1"/>
  <c r="DT19" i="2"/>
  <c r="DT18" i="2"/>
  <c r="DX7" i="2"/>
  <c r="DW8" i="2"/>
  <c r="DG44" i="2"/>
  <c r="DG45" i="2" s="1"/>
  <c r="DG46" i="2" s="1"/>
  <c r="DG48" i="2" s="1"/>
  <c r="DJ61" i="8" l="1"/>
  <c r="DL48" i="8"/>
  <c r="DL49" i="8" s="1"/>
  <c r="DL50" i="8" s="1"/>
  <c r="DL52" i="8" s="1"/>
  <c r="DK57" i="8"/>
  <c r="DK58" i="8" s="1"/>
  <c r="DK61" i="8" s="1"/>
  <c r="DK62" i="8" s="1"/>
  <c r="DE53" i="2"/>
  <c r="DE54" i="2" s="1"/>
  <c r="DE57" i="2" s="1"/>
  <c r="DE58" i="2" s="1"/>
  <c r="DF54" i="7"/>
  <c r="DF55" i="7"/>
  <c r="DT58" i="7"/>
  <c r="DH53" i="7"/>
  <c r="DV38" i="2"/>
  <c r="DV21" i="7"/>
  <c r="DV19" i="7"/>
  <c r="DV20" i="7"/>
  <c r="DG54" i="7"/>
  <c r="DG55" i="7"/>
  <c r="DS48" i="9"/>
  <c r="DS49" i="9" s="1"/>
  <c r="DS50" i="9" s="1"/>
  <c r="DS52" i="9" s="1"/>
  <c r="DR57" i="9"/>
  <c r="DR58" i="9" s="1"/>
  <c r="DR61" i="9" s="1"/>
  <c r="DR62" i="9" s="1"/>
  <c r="DV40" i="7"/>
  <c r="DG56" i="7"/>
  <c r="DG59" i="7" s="1"/>
  <c r="DG60" i="7" s="1"/>
  <c r="DU22" i="7"/>
  <c r="DW24" i="7"/>
  <c r="DW17" i="7"/>
  <c r="DW35" i="2"/>
  <c r="DW36" i="2"/>
  <c r="DW37" i="2"/>
  <c r="DW33" i="2"/>
  <c r="DW30" i="2"/>
  <c r="DW32" i="2"/>
  <c r="DW34" i="2"/>
  <c r="DW26" i="2"/>
  <c r="DW28" i="2"/>
  <c r="DW29" i="2"/>
  <c r="DW22" i="2" s="1"/>
  <c r="DW31" i="2"/>
  <c r="DW21" i="2"/>
  <c r="DW27" i="2"/>
  <c r="DW11" i="2"/>
  <c r="DW13" i="2"/>
  <c r="DW12" i="2"/>
  <c r="DC54" i="2"/>
  <c r="DR56" i="2"/>
  <c r="DF53" i="2"/>
  <c r="DF54" i="2" s="1"/>
  <c r="DF57" i="2" s="1"/>
  <c r="DF58" i="2" s="1"/>
  <c r="DS40" i="2"/>
  <c r="DS56" i="2" s="1"/>
  <c r="DV15" i="2"/>
  <c r="DV17" i="2" s="1"/>
  <c r="DT20" i="2"/>
  <c r="DU18" i="2"/>
  <c r="DU19" i="2"/>
  <c r="DY7" i="2"/>
  <c r="DX8" i="2"/>
  <c r="DH44" i="2"/>
  <c r="DH45" i="2" s="1"/>
  <c r="DH46" i="2" s="1"/>
  <c r="DH48" i="2" s="1"/>
  <c r="DW38" i="2" l="1"/>
  <c r="DV22" i="7"/>
  <c r="DF56" i="7"/>
  <c r="DF59" i="7" s="1"/>
  <c r="DF60" i="7" s="1"/>
  <c r="DM48" i="8"/>
  <c r="DM49" i="8" s="1"/>
  <c r="DM50" i="8" s="1"/>
  <c r="DM52" i="8" s="1"/>
  <c r="DL57" i="8"/>
  <c r="DL58" i="8" s="1"/>
  <c r="DJ62" i="8"/>
  <c r="DV25" i="7"/>
  <c r="DV42" i="7" s="1"/>
  <c r="DH55" i="7"/>
  <c r="DH54" i="7"/>
  <c r="DH56" i="7" s="1"/>
  <c r="DU25" i="7"/>
  <c r="DU42" i="7" s="1"/>
  <c r="DW21" i="7"/>
  <c r="DW20" i="7"/>
  <c r="DW19" i="7"/>
  <c r="DT23" i="2"/>
  <c r="DT40" i="2" s="1"/>
  <c r="DT48" i="9"/>
  <c r="DT49" i="9" s="1"/>
  <c r="DT50" i="9" s="1"/>
  <c r="DT52" i="9" s="1"/>
  <c r="DS57" i="9"/>
  <c r="DS58" i="9" s="1"/>
  <c r="DS61" i="9" s="1"/>
  <c r="DS62" i="9" s="1"/>
  <c r="DW40" i="7"/>
  <c r="DX17" i="7"/>
  <c r="DX24" i="7"/>
  <c r="DX33" i="2"/>
  <c r="DX32" i="2"/>
  <c r="DX31" i="2"/>
  <c r="DX36" i="2"/>
  <c r="DX37" i="2"/>
  <c r="DX34" i="2"/>
  <c r="DX30" i="2"/>
  <c r="DX35" i="2"/>
  <c r="DX29" i="2"/>
  <c r="DX22" i="2" s="1"/>
  <c r="DX21" i="2"/>
  <c r="DX28" i="2"/>
  <c r="DX27" i="2"/>
  <c r="DX26" i="2"/>
  <c r="DX13" i="2"/>
  <c r="DX12" i="2"/>
  <c r="DX11" i="2"/>
  <c r="DC57" i="2"/>
  <c r="DC58" i="2" s="1"/>
  <c r="DG51" i="2"/>
  <c r="DG52" i="2" s="1"/>
  <c r="DW15" i="2"/>
  <c r="DW17" i="2" s="1"/>
  <c r="DU20" i="2"/>
  <c r="DU23" i="2" s="1"/>
  <c r="DV19" i="2"/>
  <c r="DV18" i="2"/>
  <c r="DZ7" i="2"/>
  <c r="DY8" i="2"/>
  <c r="DI44" i="2"/>
  <c r="DI45" i="2" s="1"/>
  <c r="DI46" i="2" s="1"/>
  <c r="DI48" i="2" s="1"/>
  <c r="DH51" i="2" l="1"/>
  <c r="DH53" i="2" s="1"/>
  <c r="DT56" i="2"/>
  <c r="DL61" i="8"/>
  <c r="DN48" i="8"/>
  <c r="DN49" i="8" s="1"/>
  <c r="DN50" i="8" s="1"/>
  <c r="DN52" i="8" s="1"/>
  <c r="DM57" i="8"/>
  <c r="DM58" i="8" s="1"/>
  <c r="DM61" i="8" s="1"/>
  <c r="DM62" i="8" s="1"/>
  <c r="DI53" i="7"/>
  <c r="DU58" i="7"/>
  <c r="DJ53" i="7"/>
  <c r="DV58" i="7"/>
  <c r="DX19" i="7"/>
  <c r="DX20" i="7"/>
  <c r="DX21" i="7"/>
  <c r="DH59" i="7"/>
  <c r="DX38" i="2"/>
  <c r="DU48" i="9"/>
  <c r="DU49" i="9" s="1"/>
  <c r="DU50" i="9" s="1"/>
  <c r="DU52" i="9" s="1"/>
  <c r="DT57" i="9"/>
  <c r="DT58" i="9" s="1"/>
  <c r="DT61" i="9" s="1"/>
  <c r="DT62" i="9" s="1"/>
  <c r="DW22" i="7"/>
  <c r="DY24" i="7"/>
  <c r="DY17" i="7"/>
  <c r="DX40" i="7"/>
  <c r="DY33" i="2"/>
  <c r="DY34" i="2"/>
  <c r="DY37" i="2"/>
  <c r="DY36" i="2"/>
  <c r="DY31" i="2"/>
  <c r="DY35" i="2"/>
  <c r="DY32" i="2"/>
  <c r="DY30" i="2"/>
  <c r="DY28" i="2"/>
  <c r="DY27" i="2"/>
  <c r="DY29" i="2"/>
  <c r="DY22" i="2" s="1"/>
  <c r="DY21" i="2"/>
  <c r="DY26" i="2"/>
  <c r="DY11" i="2"/>
  <c r="DY12" i="2"/>
  <c r="DY13" i="2"/>
  <c r="DG53" i="2"/>
  <c r="DG54" i="2" s="1"/>
  <c r="DU40" i="2"/>
  <c r="DU56" i="2" s="1"/>
  <c r="DX15" i="2"/>
  <c r="DX17" i="2" s="1"/>
  <c r="DV20" i="2"/>
  <c r="DV23" i="2" s="1"/>
  <c r="DW19" i="2"/>
  <c r="DW18" i="2"/>
  <c r="EA7" i="2"/>
  <c r="DZ8" i="2"/>
  <c r="DJ44" i="2"/>
  <c r="DJ45" i="2" s="1"/>
  <c r="DJ46" i="2" s="1"/>
  <c r="DJ48" i="2" s="1"/>
  <c r="DH52" i="2" l="1"/>
  <c r="DH54" i="2" s="1"/>
  <c r="DH57" i="2" s="1"/>
  <c r="DO48" i="8"/>
  <c r="DO49" i="8" s="1"/>
  <c r="DO50" i="8" s="1"/>
  <c r="DO52" i="8" s="1"/>
  <c r="DN57" i="8"/>
  <c r="DN58" i="8" s="1"/>
  <c r="DL62" i="8"/>
  <c r="DY38" i="2"/>
  <c r="DH60" i="7"/>
  <c r="DY19" i="7"/>
  <c r="DY21" i="7"/>
  <c r="DY20" i="7"/>
  <c r="DI55" i="7"/>
  <c r="DI54" i="7"/>
  <c r="DW25" i="7"/>
  <c r="DW42" i="7" s="1"/>
  <c r="DJ54" i="7"/>
  <c r="DJ55" i="7"/>
  <c r="DV48" i="9"/>
  <c r="DV49" i="9" s="1"/>
  <c r="DV50" i="9" s="1"/>
  <c r="DV52" i="9" s="1"/>
  <c r="DU57" i="9"/>
  <c r="DU58" i="9" s="1"/>
  <c r="DU61" i="9" s="1"/>
  <c r="DU62" i="9" s="1"/>
  <c r="DX22" i="7"/>
  <c r="DZ17" i="7"/>
  <c r="DZ24" i="7"/>
  <c r="DY40" i="7"/>
  <c r="DZ34" i="2"/>
  <c r="DZ35" i="2"/>
  <c r="DZ36" i="2"/>
  <c r="DZ32" i="2"/>
  <c r="DZ33" i="2"/>
  <c r="DZ30" i="2"/>
  <c r="DZ28" i="2"/>
  <c r="DZ27" i="2"/>
  <c r="DZ37" i="2"/>
  <c r="DZ26" i="2"/>
  <c r="DZ31" i="2"/>
  <c r="DZ29" i="2"/>
  <c r="DZ22" i="2" s="1"/>
  <c r="DZ21" i="2"/>
  <c r="DZ12" i="2"/>
  <c r="DZ11" i="2"/>
  <c r="DZ13" i="2"/>
  <c r="DG57" i="2"/>
  <c r="DG58" i="2" s="1"/>
  <c r="DI51" i="2"/>
  <c r="DI52" i="2" s="1"/>
  <c r="DV40" i="2"/>
  <c r="DJ51" i="2" s="1"/>
  <c r="DJ53" i="2" s="1"/>
  <c r="DW20" i="2"/>
  <c r="DY15" i="2"/>
  <c r="DY17" i="2" s="1"/>
  <c r="DX19" i="2"/>
  <c r="DX18" i="2"/>
  <c r="EB7" i="2"/>
  <c r="EA8" i="2"/>
  <c r="DK44" i="2"/>
  <c r="DY22" i="7" l="1"/>
  <c r="DY25" i="7" s="1"/>
  <c r="DJ56" i="7"/>
  <c r="DJ59" i="7" s="1"/>
  <c r="DJ60" i="7" s="1"/>
  <c r="DN61" i="8"/>
  <c r="DI56" i="7"/>
  <c r="DP48" i="8"/>
  <c r="DP49" i="8" s="1"/>
  <c r="DP50" i="8" s="1"/>
  <c r="DP52" i="8" s="1"/>
  <c r="DO57" i="8"/>
  <c r="DO58" i="8" s="1"/>
  <c r="DO61" i="8" s="1"/>
  <c r="DO62" i="8" s="1"/>
  <c r="DI59" i="7"/>
  <c r="DK53" i="7"/>
  <c r="DW58" i="7"/>
  <c r="DX25" i="7"/>
  <c r="DX42" i="7" s="1"/>
  <c r="DZ21" i="7"/>
  <c r="DZ20" i="7"/>
  <c r="DZ19" i="7"/>
  <c r="DW23" i="2"/>
  <c r="DW40" i="2" s="1"/>
  <c r="DZ38" i="2"/>
  <c r="DW48" i="9"/>
  <c r="DW49" i="9" s="1"/>
  <c r="DW50" i="9" s="1"/>
  <c r="DW52" i="9" s="1"/>
  <c r="DV57" i="9"/>
  <c r="DV58" i="9" s="1"/>
  <c r="DV61" i="9" s="1"/>
  <c r="DV62" i="9" s="1"/>
  <c r="DY42" i="7"/>
  <c r="DY58" i="7" s="1"/>
  <c r="EA17" i="7"/>
  <c r="EA24" i="7"/>
  <c r="DZ40" i="7"/>
  <c r="EA35" i="2"/>
  <c r="EA36" i="2"/>
  <c r="EA31" i="2"/>
  <c r="EA37" i="2"/>
  <c r="EA33" i="2"/>
  <c r="EA32" i="2"/>
  <c r="EA34" i="2"/>
  <c r="EA28" i="2"/>
  <c r="EA29" i="2"/>
  <c r="EA22" i="2" s="1"/>
  <c r="EA30" i="2"/>
  <c r="EA27" i="2"/>
  <c r="EA21" i="2"/>
  <c r="EA26" i="2"/>
  <c r="EA13" i="2"/>
  <c r="EA11" i="2"/>
  <c r="EA12" i="2"/>
  <c r="DH58" i="2"/>
  <c r="DI53" i="2"/>
  <c r="DI54" i="2" s="1"/>
  <c r="DJ52" i="2"/>
  <c r="DJ54" i="2" s="1"/>
  <c r="DJ57" i="2" s="1"/>
  <c r="DV56" i="2"/>
  <c r="DZ15" i="2"/>
  <c r="DZ17" i="2" s="1"/>
  <c r="DX20" i="2"/>
  <c r="DX23" i="2" s="1"/>
  <c r="DY19" i="2"/>
  <c r="DY18" i="2"/>
  <c r="EC7" i="2"/>
  <c r="EB8" i="2"/>
  <c r="DK45" i="2"/>
  <c r="DK46" i="2" s="1"/>
  <c r="DK48" i="2" s="1"/>
  <c r="DQ48" i="8" l="1"/>
  <c r="DQ49" i="8" s="1"/>
  <c r="DQ50" i="8" s="1"/>
  <c r="DQ52" i="8" s="1"/>
  <c r="DP57" i="8"/>
  <c r="DP58" i="8" s="1"/>
  <c r="DP61" i="8" s="1"/>
  <c r="DP62" i="8" s="1"/>
  <c r="DN62" i="8"/>
  <c r="DX58" i="7"/>
  <c r="DL53" i="7"/>
  <c r="DW56" i="2"/>
  <c r="DK51" i="2"/>
  <c r="DK52" i="2" s="1"/>
  <c r="DM53" i="7"/>
  <c r="DK55" i="7"/>
  <c r="DK54" i="7"/>
  <c r="DK56" i="7" s="1"/>
  <c r="EA21" i="7"/>
  <c r="EA20" i="7"/>
  <c r="EA19" i="7"/>
  <c r="EA38" i="2"/>
  <c r="DI60" i="7"/>
  <c r="DX48" i="9"/>
  <c r="DX49" i="9" s="1"/>
  <c r="DX50" i="9" s="1"/>
  <c r="DX52" i="9" s="1"/>
  <c r="DW57" i="9"/>
  <c r="DW58" i="9" s="1"/>
  <c r="DW61" i="9" s="1"/>
  <c r="DW62" i="9" s="1"/>
  <c r="DZ22" i="7"/>
  <c r="EB24" i="7"/>
  <c r="EB17" i="7"/>
  <c r="EA40" i="7"/>
  <c r="EB36" i="2"/>
  <c r="EB37" i="2"/>
  <c r="EB33" i="2"/>
  <c r="EB32" i="2"/>
  <c r="EB34" i="2"/>
  <c r="EB35" i="2"/>
  <c r="EB29" i="2"/>
  <c r="EB22" i="2" s="1"/>
  <c r="EB21" i="2"/>
  <c r="EB31" i="2"/>
  <c r="EB27" i="2"/>
  <c r="EB26" i="2"/>
  <c r="EB30" i="2"/>
  <c r="EB28" i="2"/>
  <c r="EB13" i="2"/>
  <c r="EB11" i="2"/>
  <c r="EB12" i="2"/>
  <c r="DI57" i="2"/>
  <c r="DX40" i="2"/>
  <c r="DX56" i="2" s="1"/>
  <c r="EA15" i="2"/>
  <c r="EA17" i="2" s="1"/>
  <c r="DY20" i="2"/>
  <c r="DZ19" i="2"/>
  <c r="DZ18" i="2"/>
  <c r="ED7" i="2"/>
  <c r="EC8" i="2"/>
  <c r="DL44" i="2"/>
  <c r="DL45" i="2" s="1"/>
  <c r="DL46" i="2" s="1"/>
  <c r="DL48" i="2" s="1"/>
  <c r="DJ58" i="2"/>
  <c r="EB38" i="2" l="1"/>
  <c r="DK53" i="2"/>
  <c r="DK54" i="2" s="1"/>
  <c r="DR48" i="8"/>
  <c r="DR49" i="8" s="1"/>
  <c r="DR50" i="8" s="1"/>
  <c r="DR52" i="8" s="1"/>
  <c r="DQ57" i="8"/>
  <c r="DQ58" i="8" s="1"/>
  <c r="DQ61" i="8" s="1"/>
  <c r="DY23" i="2"/>
  <c r="DY40" i="2" s="1"/>
  <c r="EB21" i="7"/>
  <c r="EB19" i="7"/>
  <c r="EB20" i="7"/>
  <c r="DK59" i="7"/>
  <c r="DM54" i="7"/>
  <c r="DM55" i="7"/>
  <c r="DL54" i="7"/>
  <c r="DL55" i="7"/>
  <c r="DZ25" i="7"/>
  <c r="DZ42" i="7" s="1"/>
  <c r="DY48" i="9"/>
  <c r="DX57" i="9"/>
  <c r="DX58" i="9" s="1"/>
  <c r="DX61" i="9" s="1"/>
  <c r="DX62" i="9" s="1"/>
  <c r="EA22" i="7"/>
  <c r="EB40" i="7"/>
  <c r="EC17" i="7"/>
  <c r="EC24" i="7"/>
  <c r="EC37" i="2"/>
  <c r="EC33" i="2"/>
  <c r="EC32" i="2"/>
  <c r="EC31" i="2"/>
  <c r="EC34" i="2"/>
  <c r="EC35" i="2"/>
  <c r="EC36" i="2"/>
  <c r="EC27" i="2"/>
  <c r="EC26" i="2"/>
  <c r="EC30" i="2"/>
  <c r="EC29" i="2"/>
  <c r="EC22" i="2" s="1"/>
  <c r="EC21" i="2"/>
  <c r="EC28" i="2"/>
  <c r="EC12" i="2"/>
  <c r="EC11" i="2"/>
  <c r="EC13" i="2"/>
  <c r="DI58" i="2"/>
  <c r="DL51" i="2"/>
  <c r="DL52" i="2" s="1"/>
  <c r="EB15" i="2"/>
  <c r="EB17" i="2" s="1"/>
  <c r="DZ20" i="2"/>
  <c r="EA18" i="2"/>
  <c r="EA19" i="2"/>
  <c r="EE7" i="2"/>
  <c r="ED8" i="2"/>
  <c r="DK57" i="2"/>
  <c r="DM44" i="2"/>
  <c r="DM45" i="2" s="1"/>
  <c r="DM46" i="2" s="1"/>
  <c r="DM48" i="2" s="1"/>
  <c r="DN44" i="2" s="1"/>
  <c r="DM56" i="7" l="1"/>
  <c r="DM59" i="7" s="1"/>
  <c r="DM60" i="7" s="1"/>
  <c r="EB22" i="7"/>
  <c r="EB25" i="7" s="1"/>
  <c r="EB42" i="7" s="1"/>
  <c r="DQ62" i="8"/>
  <c r="DS48" i="8"/>
  <c r="DS49" i="8" s="1"/>
  <c r="DS50" i="8" s="1"/>
  <c r="DS52" i="8" s="1"/>
  <c r="DR57" i="8"/>
  <c r="DR58" i="8" s="1"/>
  <c r="DR61" i="8" s="1"/>
  <c r="DR62" i="8" s="1"/>
  <c r="DL56" i="7"/>
  <c r="DL59" i="7" s="1"/>
  <c r="DL60" i="7" s="1"/>
  <c r="EC38" i="2"/>
  <c r="DZ58" i="7"/>
  <c r="DN53" i="7"/>
  <c r="DY56" i="2"/>
  <c r="DM51" i="2"/>
  <c r="DM52" i="2" s="1"/>
  <c r="EA25" i="7"/>
  <c r="EA42" i="7" s="1"/>
  <c r="DK60" i="7"/>
  <c r="EC21" i="7"/>
  <c r="EC20" i="7"/>
  <c r="EC19" i="7"/>
  <c r="DZ23" i="2"/>
  <c r="DZ40" i="2" s="1"/>
  <c r="DZ56" i="2" s="1"/>
  <c r="DY49" i="9"/>
  <c r="DY50" i="9" s="1"/>
  <c r="DY52" i="9" s="1"/>
  <c r="ED17" i="7"/>
  <c r="ED24" i="7"/>
  <c r="EC40" i="7"/>
  <c r="ED33" i="2"/>
  <c r="ED32" i="2"/>
  <c r="ED37" i="2"/>
  <c r="ED34" i="2"/>
  <c r="ED36" i="2"/>
  <c r="ED35" i="2"/>
  <c r="ED29" i="2"/>
  <c r="ED22" i="2" s="1"/>
  <c r="ED28" i="2"/>
  <c r="ED27" i="2"/>
  <c r="ED26" i="2"/>
  <c r="ED31" i="2"/>
  <c r="ED21" i="2"/>
  <c r="ED30" i="2"/>
  <c r="ED11" i="2"/>
  <c r="ED13" i="2"/>
  <c r="ED12" i="2"/>
  <c r="DL53" i="2"/>
  <c r="DL54" i="2" s="1"/>
  <c r="DL57" i="2" s="1"/>
  <c r="DL58" i="2" s="1"/>
  <c r="EC15" i="2"/>
  <c r="EC17" i="2" s="1"/>
  <c r="EA20" i="2"/>
  <c r="EA23" i="2" s="1"/>
  <c r="EB19" i="2"/>
  <c r="EB18" i="2"/>
  <c r="EE51" i="2"/>
  <c r="EE8" i="2"/>
  <c r="DN45" i="2"/>
  <c r="DN46" i="2" s="1"/>
  <c r="DN48" i="2" s="1"/>
  <c r="DK58" i="2"/>
  <c r="W48" i="6" l="1"/>
  <c r="T48" i="6"/>
  <c r="R48" i="6"/>
  <c r="Z48" i="6"/>
  <c r="X48" i="6"/>
  <c r="V48" i="6"/>
  <c r="U48" i="6"/>
  <c r="S48" i="6"/>
  <c r="Y48" i="6"/>
  <c r="DM53" i="2"/>
  <c r="DM54" i="2" s="1"/>
  <c r="DM57" i="2" s="1"/>
  <c r="EC22" i="7"/>
  <c r="DT48" i="8"/>
  <c r="DT49" i="8" s="1"/>
  <c r="DT50" i="8" s="1"/>
  <c r="DT52" i="8" s="1"/>
  <c r="DS57" i="8"/>
  <c r="DS58" i="8" s="1"/>
  <c r="DS61" i="8" s="1"/>
  <c r="DS62" i="8" s="1"/>
  <c r="EC25" i="7"/>
  <c r="EC42" i="7" s="1"/>
  <c r="DO53" i="7"/>
  <c r="EA58" i="7"/>
  <c r="DP53" i="7"/>
  <c r="ED21" i="7"/>
  <c r="ED20" i="7"/>
  <c r="ED19" i="7"/>
  <c r="DN55" i="7"/>
  <c r="DN54" i="7"/>
  <c r="DN56" i="7" s="1"/>
  <c r="ED38" i="2"/>
  <c r="DZ48" i="9"/>
  <c r="DZ49" i="9" s="1"/>
  <c r="DZ50" i="9" s="1"/>
  <c r="DZ52" i="9" s="1"/>
  <c r="DY57" i="9"/>
  <c r="DY58" i="9" s="1"/>
  <c r="DY61" i="9" s="1"/>
  <c r="DY62" i="9" s="1"/>
  <c r="EB58" i="7"/>
  <c r="ED40" i="7"/>
  <c r="EE17" i="7"/>
  <c r="EE24" i="7"/>
  <c r="EE33" i="2"/>
  <c r="EE34" i="2"/>
  <c r="EE37" i="2"/>
  <c r="EE35" i="2"/>
  <c r="EE29" i="2"/>
  <c r="EE22" i="2" s="1"/>
  <c r="EE36" i="2"/>
  <c r="EE32" i="2"/>
  <c r="EE31" i="2"/>
  <c r="EE27" i="2"/>
  <c r="EE21" i="2"/>
  <c r="EE26" i="2"/>
  <c r="EE30" i="2"/>
  <c r="EE28" i="2"/>
  <c r="D25" i="6"/>
  <c r="EE13" i="2"/>
  <c r="EE12" i="2"/>
  <c r="D13" i="6" s="1"/>
  <c r="EE11" i="2"/>
  <c r="D12" i="6" s="1"/>
  <c r="D14" i="6"/>
  <c r="F13" i="6"/>
  <c r="G14" i="6"/>
  <c r="G25" i="6"/>
  <c r="I13" i="6"/>
  <c r="K25" i="6"/>
  <c r="K13" i="6"/>
  <c r="L12" i="6"/>
  <c r="I25" i="6"/>
  <c r="L14" i="6"/>
  <c r="I12" i="6"/>
  <c r="H13" i="6"/>
  <c r="M14" i="6"/>
  <c r="E14" i="6"/>
  <c r="M25" i="6"/>
  <c r="J25" i="6"/>
  <c r="L25" i="6"/>
  <c r="L13" i="6"/>
  <c r="E12" i="6"/>
  <c r="K14" i="6"/>
  <c r="M13" i="6"/>
  <c r="J14" i="6"/>
  <c r="F25" i="6"/>
  <c r="J13" i="6"/>
  <c r="H25" i="6"/>
  <c r="J12" i="6"/>
  <c r="H14" i="6"/>
  <c r="H12" i="6"/>
  <c r="E13" i="6"/>
  <c r="K12" i="6"/>
  <c r="M12" i="6"/>
  <c r="I14" i="6"/>
  <c r="E25" i="6"/>
  <c r="G13" i="6"/>
  <c r="F14" i="6"/>
  <c r="G12" i="6"/>
  <c r="F12" i="6"/>
  <c r="E48" i="6"/>
  <c r="M48" i="6"/>
  <c r="K48" i="6"/>
  <c r="G48" i="6"/>
  <c r="D48" i="6"/>
  <c r="I48" i="6"/>
  <c r="F48" i="6"/>
  <c r="J48" i="6"/>
  <c r="L48" i="6"/>
  <c r="H48" i="6"/>
  <c r="L50" i="6"/>
  <c r="EA40" i="2"/>
  <c r="EA56" i="2" s="1"/>
  <c r="DN51" i="2"/>
  <c r="DN52" i="2" s="1"/>
  <c r="ED15" i="2"/>
  <c r="ED17" i="2" s="1"/>
  <c r="EB20" i="2"/>
  <c r="EB23" i="2" s="1"/>
  <c r="EC18" i="2"/>
  <c r="EC19" i="2"/>
  <c r="EE52" i="2"/>
  <c r="DO44" i="2"/>
  <c r="DO45" i="2" s="1"/>
  <c r="DO46" i="2" s="1"/>
  <c r="DO48" i="2" s="1"/>
  <c r="DU48" i="8" l="1"/>
  <c r="DU49" i="8" s="1"/>
  <c r="DU50" i="8" s="1"/>
  <c r="DU52" i="8" s="1"/>
  <c r="DT57" i="8"/>
  <c r="DT58" i="8" s="1"/>
  <c r="DT61" i="8" s="1"/>
  <c r="DT62" i="8" s="1"/>
  <c r="ED22" i="7"/>
  <c r="ED25" i="7" s="1"/>
  <c r="DQ53" i="7"/>
  <c r="EC58" i="7"/>
  <c r="EE38" i="2"/>
  <c r="EE21" i="7"/>
  <c r="EE20" i="7"/>
  <c r="EE19" i="7"/>
  <c r="Q19" i="6"/>
  <c r="R19" i="6"/>
  <c r="S19" i="6"/>
  <c r="T19" i="6"/>
  <c r="U19" i="6"/>
  <c r="V19" i="6"/>
  <c r="W19" i="6"/>
  <c r="X19" i="6"/>
  <c r="Y19" i="6"/>
  <c r="Z19" i="6"/>
  <c r="D40" i="6"/>
  <c r="E40" i="6"/>
  <c r="F40" i="6"/>
  <c r="G40" i="6"/>
  <c r="H40" i="6"/>
  <c r="I40" i="6"/>
  <c r="J40" i="6"/>
  <c r="K40" i="6"/>
  <c r="L40" i="6"/>
  <c r="M40" i="6"/>
  <c r="DO55" i="7"/>
  <c r="DO54" i="7"/>
  <c r="D26" i="6"/>
  <c r="E26" i="6"/>
  <c r="F26" i="6"/>
  <c r="G26" i="6"/>
  <c r="H26" i="6"/>
  <c r="I26" i="6"/>
  <c r="J26" i="6"/>
  <c r="K26" i="6"/>
  <c r="L26" i="6"/>
  <c r="M26" i="6"/>
  <c r="DP54" i="7"/>
  <c r="DP55" i="7"/>
  <c r="DN59" i="7"/>
  <c r="D32" i="6"/>
  <c r="E32" i="6"/>
  <c r="F32" i="6"/>
  <c r="G32" i="6"/>
  <c r="H32" i="6"/>
  <c r="I32" i="6"/>
  <c r="J32" i="6"/>
  <c r="K32" i="6"/>
  <c r="L32" i="6"/>
  <c r="M32" i="6"/>
  <c r="EA48" i="9"/>
  <c r="EA49" i="9" s="1"/>
  <c r="EA50" i="9" s="1"/>
  <c r="EA52" i="9" s="1"/>
  <c r="DZ57" i="9"/>
  <c r="DZ58" i="9" s="1"/>
  <c r="DZ61" i="9" s="1"/>
  <c r="DZ62" i="9" s="1"/>
  <c r="ED42" i="7"/>
  <c r="EE40" i="7"/>
  <c r="D39" i="6"/>
  <c r="E39" i="6"/>
  <c r="F39" i="6"/>
  <c r="G39" i="6"/>
  <c r="H39" i="6"/>
  <c r="I39" i="6"/>
  <c r="J39" i="6"/>
  <c r="K39" i="6"/>
  <c r="L39" i="6"/>
  <c r="M39" i="6"/>
  <c r="D30" i="6"/>
  <c r="E30" i="6"/>
  <c r="F30" i="6"/>
  <c r="G30" i="6"/>
  <c r="H30" i="6"/>
  <c r="I30" i="6"/>
  <c r="J30" i="6"/>
  <c r="K30" i="6"/>
  <c r="L30" i="6"/>
  <c r="M30" i="6"/>
  <c r="D33" i="6"/>
  <c r="E33" i="6"/>
  <c r="F33" i="6"/>
  <c r="G33" i="6"/>
  <c r="H33" i="6"/>
  <c r="I33" i="6"/>
  <c r="J33" i="6"/>
  <c r="K33" i="6"/>
  <c r="L33" i="6"/>
  <c r="M33" i="6"/>
  <c r="D38" i="6"/>
  <c r="E38" i="6"/>
  <c r="F38" i="6"/>
  <c r="G38" i="6"/>
  <c r="H38" i="6"/>
  <c r="I38" i="6"/>
  <c r="J38" i="6"/>
  <c r="K38" i="6"/>
  <c r="L38" i="6"/>
  <c r="M38" i="6"/>
  <c r="D31" i="6"/>
  <c r="E31" i="6"/>
  <c r="F31" i="6"/>
  <c r="G31" i="6"/>
  <c r="H31" i="6"/>
  <c r="I31" i="6"/>
  <c r="J31" i="6"/>
  <c r="K31" i="6"/>
  <c r="L31" i="6"/>
  <c r="M31" i="6"/>
  <c r="D34" i="6"/>
  <c r="E34" i="6"/>
  <c r="F34" i="6"/>
  <c r="G34" i="6"/>
  <c r="H34" i="6"/>
  <c r="I34" i="6"/>
  <c r="J34" i="6"/>
  <c r="K34" i="6"/>
  <c r="L34" i="6"/>
  <c r="M34" i="6"/>
  <c r="D37" i="6"/>
  <c r="E37" i="6"/>
  <c r="F37" i="6"/>
  <c r="G37" i="6"/>
  <c r="H37" i="6"/>
  <c r="I37" i="6"/>
  <c r="J37" i="6"/>
  <c r="K37" i="6"/>
  <c r="L37" i="6"/>
  <c r="M37" i="6"/>
  <c r="D35" i="6"/>
  <c r="E35" i="6"/>
  <c r="F35" i="6"/>
  <c r="G35" i="6"/>
  <c r="H35" i="6"/>
  <c r="I35" i="6"/>
  <c r="J35" i="6"/>
  <c r="K35" i="6"/>
  <c r="L35" i="6"/>
  <c r="M35" i="6"/>
  <c r="D41" i="6"/>
  <c r="E41" i="6"/>
  <c r="F41" i="6"/>
  <c r="G41" i="6"/>
  <c r="H41" i="6"/>
  <c r="I41" i="6"/>
  <c r="J41" i="6"/>
  <c r="K41" i="6"/>
  <c r="L41" i="6"/>
  <c r="M41" i="6"/>
  <c r="D36" i="6"/>
  <c r="E36" i="6"/>
  <c r="F36" i="6"/>
  <c r="G36" i="6"/>
  <c r="H36" i="6"/>
  <c r="I36" i="6"/>
  <c r="J36" i="6"/>
  <c r="K36" i="6"/>
  <c r="L36" i="6"/>
  <c r="M36" i="6"/>
  <c r="DO51" i="2"/>
  <c r="DO52" i="2" s="1"/>
  <c r="DN53" i="2"/>
  <c r="DN54" i="2" s="1"/>
  <c r="DN57" i="2" s="1"/>
  <c r="DN58" i="2" s="1"/>
  <c r="EB40" i="2"/>
  <c r="DP51" i="2" s="1"/>
  <c r="DP52" i="2" s="1"/>
  <c r="EE15" i="2"/>
  <c r="EC20" i="2"/>
  <c r="EC23" i="2" s="1"/>
  <c r="ED19" i="2"/>
  <c r="ED18" i="2"/>
  <c r="DP44" i="2"/>
  <c r="DP45" i="2" s="1"/>
  <c r="DP46" i="2" s="1"/>
  <c r="DP48" i="2" s="1"/>
  <c r="DM58" i="2"/>
  <c r="EE22" i="7" l="1"/>
  <c r="DO56" i="7"/>
  <c r="DO59" i="7" s="1"/>
  <c r="DO60" i="7" s="1"/>
  <c r="DV48" i="8"/>
  <c r="DV49" i="8" s="1"/>
  <c r="DV50" i="8" s="1"/>
  <c r="DV52" i="8" s="1"/>
  <c r="DU57" i="8"/>
  <c r="DU58" i="8" s="1"/>
  <c r="DU61" i="8" s="1"/>
  <c r="DU62" i="8" s="1"/>
  <c r="EE25" i="7"/>
  <c r="Q23" i="6"/>
  <c r="Q24" i="6"/>
  <c r="R23" i="6"/>
  <c r="R24" i="6"/>
  <c r="S24" i="6"/>
  <c r="S23" i="6"/>
  <c r="T23" i="6"/>
  <c r="T24" i="6"/>
  <c r="U23" i="6"/>
  <c r="U24" i="6"/>
  <c r="V23" i="6"/>
  <c r="V24" i="6"/>
  <c r="W23" i="6"/>
  <c r="W24" i="6"/>
  <c r="X23" i="6"/>
  <c r="X24" i="6"/>
  <c r="Y24" i="6"/>
  <c r="Y23" i="6"/>
  <c r="Z23" i="6"/>
  <c r="Z24" i="6"/>
  <c r="Q42" i="6"/>
  <c r="R42" i="6"/>
  <c r="S42" i="6"/>
  <c r="T42" i="6"/>
  <c r="U42" i="6"/>
  <c r="V42" i="6"/>
  <c r="W42" i="6"/>
  <c r="X42" i="6"/>
  <c r="Y42" i="6"/>
  <c r="Z42" i="6"/>
  <c r="ED58" i="7"/>
  <c r="DR53" i="7"/>
  <c r="Q21" i="6"/>
  <c r="R21" i="6"/>
  <c r="S21" i="6"/>
  <c r="T21" i="6"/>
  <c r="U21" i="6"/>
  <c r="V21" i="6"/>
  <c r="W21" i="6"/>
  <c r="X21" i="6"/>
  <c r="Y21" i="6"/>
  <c r="Z21" i="6"/>
  <c r="DQ54" i="7"/>
  <c r="DQ55" i="7"/>
  <c r="DN60" i="7"/>
  <c r="Q22" i="6"/>
  <c r="R22" i="6"/>
  <c r="S22" i="6"/>
  <c r="T22" i="6"/>
  <c r="U22" i="6"/>
  <c r="V22" i="6"/>
  <c r="W22" i="6"/>
  <c r="X22" i="6"/>
  <c r="Y22" i="6"/>
  <c r="Z22" i="6"/>
  <c r="EB48" i="9"/>
  <c r="EB49" i="9" s="1"/>
  <c r="EB50" i="9" s="1"/>
  <c r="EB52" i="9" s="1"/>
  <c r="EA57" i="9"/>
  <c r="EA58" i="9" s="1"/>
  <c r="EA61" i="9" s="1"/>
  <c r="EA62" i="9" s="1"/>
  <c r="DP56" i="7"/>
  <c r="DP59" i="7" s="1"/>
  <c r="DP60" i="7" s="1"/>
  <c r="D42" i="6"/>
  <c r="E42" i="6"/>
  <c r="F42" i="6"/>
  <c r="G42" i="6"/>
  <c r="H42" i="6"/>
  <c r="I42" i="6"/>
  <c r="J42" i="6"/>
  <c r="K42" i="6"/>
  <c r="L42" i="6"/>
  <c r="M42" i="6"/>
  <c r="EE17" i="2"/>
  <c r="D19" i="6"/>
  <c r="E19" i="6"/>
  <c r="F19" i="6"/>
  <c r="G19" i="6"/>
  <c r="H19" i="6"/>
  <c r="I19" i="6"/>
  <c r="J19" i="6"/>
  <c r="K19" i="6"/>
  <c r="L19" i="6"/>
  <c r="M19" i="6"/>
  <c r="EB56" i="2"/>
  <c r="DO53" i="2"/>
  <c r="DO54" i="2" s="1"/>
  <c r="DO57" i="2" s="1"/>
  <c r="ED20" i="2"/>
  <c r="EC40" i="2"/>
  <c r="EC56" i="2" s="1"/>
  <c r="EE18" i="2"/>
  <c r="EE19" i="2"/>
  <c r="DQ44" i="2"/>
  <c r="DQ45" i="2" s="1"/>
  <c r="DQ46" i="2" s="1"/>
  <c r="DQ48" i="2" s="1"/>
  <c r="DP53" i="2"/>
  <c r="DP54" i="2" s="1"/>
  <c r="DP57" i="2" s="1"/>
  <c r="DP58" i="2" s="1"/>
  <c r="DW48" i="8" l="1"/>
  <c r="DW49" i="8" s="1"/>
  <c r="DW50" i="8" s="1"/>
  <c r="DW52" i="8" s="1"/>
  <c r="DV57" i="8"/>
  <c r="DV58" i="8" s="1"/>
  <c r="DV61" i="8" s="1"/>
  <c r="DV62" i="8" s="1"/>
  <c r="DQ56" i="7"/>
  <c r="DQ59" i="7" s="1"/>
  <c r="DQ60" i="7" s="1"/>
  <c r="DR55" i="7"/>
  <c r="DR54" i="7"/>
  <c r="Q26" i="6"/>
  <c r="Q27" i="6"/>
  <c r="Q47" i="6" s="1"/>
  <c r="R26" i="6"/>
  <c r="R27" i="6"/>
  <c r="R47" i="6" s="1"/>
  <c r="S26" i="6"/>
  <c r="S27" i="6"/>
  <c r="S47" i="6" s="1"/>
  <c r="T26" i="6"/>
  <c r="T27" i="6"/>
  <c r="T47" i="6" s="1"/>
  <c r="U26" i="6"/>
  <c r="U27" i="6"/>
  <c r="U47" i="6" s="1"/>
  <c r="V26" i="6"/>
  <c r="V27" i="6"/>
  <c r="V47" i="6" s="1"/>
  <c r="W26" i="6"/>
  <c r="W27" i="6"/>
  <c r="W47" i="6" s="1"/>
  <c r="X26" i="6"/>
  <c r="X27" i="6"/>
  <c r="X47" i="6" s="1"/>
  <c r="Y26" i="6"/>
  <c r="Y27" i="6"/>
  <c r="Y47" i="6" s="1"/>
  <c r="Z26" i="6"/>
  <c r="Z27" i="6"/>
  <c r="Z47" i="6" s="1"/>
  <c r="ED23" i="2"/>
  <c r="ED40" i="2" s="1"/>
  <c r="EE42" i="7"/>
  <c r="EC48" i="9"/>
  <c r="EC49" i="9" s="1"/>
  <c r="EC50" i="9" s="1"/>
  <c r="EC52" i="9" s="1"/>
  <c r="EB57" i="9"/>
  <c r="EB58" i="9" s="1"/>
  <c r="EB61" i="9" s="1"/>
  <c r="EB62" i="9" s="1"/>
  <c r="D23" i="6"/>
  <c r="E23" i="6"/>
  <c r="F23" i="6"/>
  <c r="G23" i="6"/>
  <c r="H23" i="6"/>
  <c r="I23" i="6"/>
  <c r="J23" i="6"/>
  <c r="K23" i="6"/>
  <c r="L23" i="6"/>
  <c r="M23" i="6"/>
  <c r="D22" i="6"/>
  <c r="E22" i="6"/>
  <c r="F22" i="6"/>
  <c r="G22" i="6"/>
  <c r="H22" i="6"/>
  <c r="I22" i="6"/>
  <c r="J22" i="6"/>
  <c r="K22" i="6"/>
  <c r="L22" i="6"/>
  <c r="M22" i="6"/>
  <c r="D21" i="6"/>
  <c r="E21" i="6"/>
  <c r="F21" i="6"/>
  <c r="G21" i="6"/>
  <c r="H21" i="6"/>
  <c r="I21" i="6"/>
  <c r="J21" i="6"/>
  <c r="K21" i="6"/>
  <c r="L21" i="6"/>
  <c r="M21" i="6"/>
  <c r="DQ51" i="2"/>
  <c r="DQ52" i="2" s="1"/>
  <c r="EE20" i="2"/>
  <c r="EE23" i="2" s="1"/>
  <c r="DR44" i="2"/>
  <c r="DR45" i="2" s="1"/>
  <c r="DR46" i="2" s="1"/>
  <c r="DR48" i="2" s="1"/>
  <c r="DO58" i="2"/>
  <c r="DR56" i="7" l="1"/>
  <c r="DR59" i="7" s="1"/>
  <c r="DR60" i="7" s="1"/>
  <c r="DX48" i="8"/>
  <c r="DX49" i="8" s="1"/>
  <c r="DX50" i="8" s="1"/>
  <c r="DX52" i="8" s="1"/>
  <c r="DW57" i="8"/>
  <c r="DW58" i="8" s="1"/>
  <c r="DW61" i="8" s="1"/>
  <c r="DW62" i="8" s="1"/>
  <c r="ED56" i="2"/>
  <c r="DR51" i="2"/>
  <c r="DR52" i="2" s="1"/>
  <c r="ED53" i="7"/>
  <c r="Q44" i="6"/>
  <c r="Q59" i="6" s="1"/>
  <c r="R44" i="6"/>
  <c r="R59" i="6" s="1"/>
  <c r="S44" i="6"/>
  <c r="S59" i="6" s="1"/>
  <c r="T44" i="6"/>
  <c r="T59" i="6" s="1"/>
  <c r="U44" i="6"/>
  <c r="U59" i="6" s="1"/>
  <c r="V44" i="6"/>
  <c r="V59" i="6" s="1"/>
  <c r="W44" i="6"/>
  <c r="W59" i="6" s="1"/>
  <c r="X44" i="6"/>
  <c r="X59" i="6" s="1"/>
  <c r="Y44" i="6"/>
  <c r="Y59" i="6" s="1"/>
  <c r="Z44" i="6"/>
  <c r="Z59" i="6" s="1"/>
  <c r="DS53" i="7"/>
  <c r="DT53" i="7"/>
  <c r="DU53" i="7"/>
  <c r="DY53" i="7"/>
  <c r="DW53" i="7"/>
  <c r="DV53" i="7"/>
  <c r="DZ53" i="7"/>
  <c r="DX53" i="7"/>
  <c r="EB53" i="7"/>
  <c r="EA53" i="7"/>
  <c r="EE58" i="7"/>
  <c r="EC53" i="7"/>
  <c r="ED48" i="9"/>
  <c r="ED49" i="9" s="1"/>
  <c r="ED50" i="9" s="1"/>
  <c r="ED52" i="9" s="1"/>
  <c r="EC57" i="9"/>
  <c r="EC58" i="9" s="1"/>
  <c r="EC61" i="9" s="1"/>
  <c r="EC62" i="9" s="1"/>
  <c r="D24" i="6"/>
  <c r="E24" i="6"/>
  <c r="F24" i="6"/>
  <c r="G24" i="6"/>
  <c r="H24" i="6"/>
  <c r="I24" i="6"/>
  <c r="J24" i="6"/>
  <c r="K24" i="6"/>
  <c r="L24" i="6"/>
  <c r="M24" i="6"/>
  <c r="DQ53" i="2"/>
  <c r="DQ54" i="2" s="1"/>
  <c r="DQ57" i="2" s="1"/>
  <c r="DQ58" i="2" s="1"/>
  <c r="DS44" i="2"/>
  <c r="DS45" i="2" s="1"/>
  <c r="DS46" i="2" s="1"/>
  <c r="DS48" i="2" s="1"/>
  <c r="DR53" i="2" l="1"/>
  <c r="DR54" i="2" s="1"/>
  <c r="DR57" i="2" s="1"/>
  <c r="DR58" i="2" s="1"/>
  <c r="DY48" i="8"/>
  <c r="DY49" i="8" s="1"/>
  <c r="DY50" i="8" s="1"/>
  <c r="DY52" i="8" s="1"/>
  <c r="DX57" i="8"/>
  <c r="DX58" i="8" s="1"/>
  <c r="DX61" i="8" s="1"/>
  <c r="DX62" i="8" s="1"/>
  <c r="DZ54" i="7"/>
  <c r="DZ55" i="7"/>
  <c r="DW54" i="7"/>
  <c r="DW55" i="7"/>
  <c r="DU55" i="7"/>
  <c r="DU54" i="7"/>
  <c r="EC55" i="7"/>
  <c r="EC54" i="7"/>
  <c r="DT54" i="7"/>
  <c r="DT55" i="7"/>
  <c r="DV54" i="7"/>
  <c r="DV55" i="7"/>
  <c r="EE60" i="7"/>
  <c r="Q52" i="6"/>
  <c r="R52" i="6"/>
  <c r="W18" i="3" s="1"/>
  <c r="S52" i="6"/>
  <c r="T52" i="6"/>
  <c r="Y18" i="3" s="1"/>
  <c r="U52" i="6"/>
  <c r="Z18" i="3" s="1"/>
  <c r="V52" i="6"/>
  <c r="AA18" i="3" s="1"/>
  <c r="W52" i="6"/>
  <c r="AB18" i="3" s="1"/>
  <c r="X52" i="6"/>
  <c r="AC18" i="3" s="1"/>
  <c r="Y52" i="6"/>
  <c r="AD18" i="3" s="1"/>
  <c r="Z52" i="6"/>
  <c r="AE18" i="3" s="1"/>
  <c r="DS55" i="7"/>
  <c r="DS54" i="7"/>
  <c r="Q60" i="6"/>
  <c r="DY55" i="7"/>
  <c r="DY54" i="7"/>
  <c r="EA54" i="7"/>
  <c r="EA55" i="7"/>
  <c r="ED54" i="7"/>
  <c r="ED55" i="7"/>
  <c r="EB55" i="7"/>
  <c r="EB54" i="7"/>
  <c r="DX55" i="7"/>
  <c r="DX54" i="7"/>
  <c r="EE48" i="9"/>
  <c r="EE49" i="9" s="1"/>
  <c r="EE50" i="9" s="1"/>
  <c r="EE52" i="9" s="1"/>
  <c r="EE57" i="9" s="1"/>
  <c r="EE58" i="9" s="1"/>
  <c r="ED57" i="9"/>
  <c r="ED58" i="9" s="1"/>
  <c r="ED61" i="9" s="1"/>
  <c r="ED62" i="9" s="1"/>
  <c r="D27" i="6"/>
  <c r="D47" i="6" s="1"/>
  <c r="E27" i="6"/>
  <c r="E47" i="6" s="1"/>
  <c r="F27" i="6"/>
  <c r="F47" i="6" s="1"/>
  <c r="G27" i="6"/>
  <c r="G47" i="6" s="1"/>
  <c r="H27" i="6"/>
  <c r="H47" i="6" s="1"/>
  <c r="I27" i="6"/>
  <c r="I47" i="6" s="1"/>
  <c r="J27" i="6"/>
  <c r="J47" i="6" s="1"/>
  <c r="K27" i="6"/>
  <c r="K47" i="6" s="1"/>
  <c r="L27" i="6"/>
  <c r="L47" i="6" s="1"/>
  <c r="M27" i="6"/>
  <c r="M47" i="6" s="1"/>
  <c r="EE40" i="2"/>
  <c r="DT44" i="2"/>
  <c r="DT45" i="2" s="1"/>
  <c r="DT46" i="2" s="1"/>
  <c r="DT48" i="2" s="1"/>
  <c r="DZ56" i="7" l="1"/>
  <c r="DZ59" i="7" s="1"/>
  <c r="DZ60" i="7" s="1"/>
  <c r="EC56" i="7"/>
  <c r="EC59" i="7" s="1"/>
  <c r="EC60" i="7" s="1"/>
  <c r="DW56" i="7"/>
  <c r="DW59" i="7" s="1"/>
  <c r="DW60" i="7" s="1"/>
  <c r="DX56" i="7"/>
  <c r="DX59" i="7" s="1"/>
  <c r="DX60" i="7" s="1"/>
  <c r="DT56" i="7"/>
  <c r="DT59" i="7" s="1"/>
  <c r="DT60" i="7" s="1"/>
  <c r="DV56" i="7"/>
  <c r="DV59" i="7" s="1"/>
  <c r="DV60" i="7" s="1"/>
  <c r="DS56" i="7"/>
  <c r="DS59" i="7" s="1"/>
  <c r="DS60" i="7" s="1"/>
  <c r="DU56" i="7"/>
  <c r="DU59" i="7" s="1"/>
  <c r="DU60" i="7" s="1"/>
  <c r="EB56" i="7"/>
  <c r="EB59" i="7" s="1"/>
  <c r="EB60" i="7" s="1"/>
  <c r="J10" i="10"/>
  <c r="DY56" i="7"/>
  <c r="DY59" i="7" s="1"/>
  <c r="DY60" i="7" s="1"/>
  <c r="ED56" i="7"/>
  <c r="ED59" i="7" s="1"/>
  <c r="DZ48" i="8"/>
  <c r="DZ49" i="8" s="1"/>
  <c r="DZ50" i="8" s="1"/>
  <c r="DZ52" i="8" s="1"/>
  <c r="DY57" i="8"/>
  <c r="DY58" i="8" s="1"/>
  <c r="DY61" i="8" s="1"/>
  <c r="DY62" i="8" s="1"/>
  <c r="X18" i="3"/>
  <c r="V18" i="3"/>
  <c r="R56" i="6"/>
  <c r="R54" i="6"/>
  <c r="Q56" i="6"/>
  <c r="Q54" i="6"/>
  <c r="Z56" i="6"/>
  <c r="EE61" i="9"/>
  <c r="AQ50" i="6"/>
  <c r="AR50" i="6"/>
  <c r="AS50" i="6"/>
  <c r="AT50" i="6"/>
  <c r="AU50" i="6"/>
  <c r="AV50" i="6"/>
  <c r="AW50" i="6"/>
  <c r="AX50" i="6"/>
  <c r="AY50" i="6"/>
  <c r="AZ50" i="6"/>
  <c r="W56" i="6"/>
  <c r="X56" i="6"/>
  <c r="X54" i="6"/>
  <c r="AC20" i="3" s="1"/>
  <c r="V56" i="6"/>
  <c r="V54" i="6"/>
  <c r="AA20" i="3" s="1"/>
  <c r="U56" i="6"/>
  <c r="DS51" i="2"/>
  <c r="DS52" i="2" s="1"/>
  <c r="D44" i="6"/>
  <c r="D59" i="6" s="1"/>
  <c r="T50" i="6"/>
  <c r="U50" i="6"/>
  <c r="V50" i="6"/>
  <c r="W50" i="6"/>
  <c r="X50" i="6"/>
  <c r="Y50" i="6"/>
  <c r="Z50" i="6"/>
  <c r="EA56" i="7"/>
  <c r="EA59" i="7" s="1"/>
  <c r="EA60" i="7" s="1"/>
  <c r="T56" i="6"/>
  <c r="T54" i="6"/>
  <c r="Y20" i="3" s="1"/>
  <c r="Y56" i="6"/>
  <c r="S56" i="6"/>
  <c r="S54" i="6"/>
  <c r="X20" i="3" s="1"/>
  <c r="EE56" i="2"/>
  <c r="D52" i="6"/>
  <c r="E52" i="6"/>
  <c r="F52" i="6"/>
  <c r="G52" i="6"/>
  <c r="H52" i="6"/>
  <c r="K18" i="3" s="1"/>
  <c r="I52" i="6"/>
  <c r="J52" i="6"/>
  <c r="K52" i="6"/>
  <c r="L52" i="6"/>
  <c r="M52" i="6"/>
  <c r="DT51" i="2"/>
  <c r="DT52" i="2" s="1"/>
  <c r="E44" i="6"/>
  <c r="E59" i="6" s="1"/>
  <c r="F44" i="6"/>
  <c r="F59" i="6" s="1"/>
  <c r="G44" i="6"/>
  <c r="G59" i="6" s="1"/>
  <c r="H44" i="6"/>
  <c r="H59" i="6" s="1"/>
  <c r="I44" i="6"/>
  <c r="I59" i="6" s="1"/>
  <c r="J44" i="6"/>
  <c r="J59" i="6" s="1"/>
  <c r="K44" i="6"/>
  <c r="K59" i="6" s="1"/>
  <c r="L44" i="6"/>
  <c r="L59" i="6" s="1"/>
  <c r="M44" i="6"/>
  <c r="M59" i="6" s="1"/>
  <c r="DW51" i="2"/>
  <c r="DW52" i="2" s="1"/>
  <c r="DY51" i="2"/>
  <c r="DY52" i="2" s="1"/>
  <c r="EB51" i="2"/>
  <c r="EB52" i="2" s="1"/>
  <c r="EC51" i="2"/>
  <c r="EC52" i="2" s="1"/>
  <c r="DX51" i="2"/>
  <c r="DX52" i="2" s="1"/>
  <c r="DZ51" i="2"/>
  <c r="DZ52" i="2" s="1"/>
  <c r="EA51" i="2"/>
  <c r="EA52" i="2" s="1"/>
  <c r="DV51" i="2"/>
  <c r="DV52" i="2" s="1"/>
  <c r="DU51" i="2"/>
  <c r="DU52" i="2" s="1"/>
  <c r="ED51" i="2"/>
  <c r="ED52" i="2" s="1"/>
  <c r="DU44" i="2"/>
  <c r="DU45" i="2" s="1"/>
  <c r="DU46" i="2" s="1"/>
  <c r="DU48" i="2" s="1"/>
  <c r="DT53" i="2" l="1"/>
  <c r="DT54" i="2" s="1"/>
  <c r="DT57" i="2" s="1"/>
  <c r="DT58" i="2" s="1"/>
  <c r="EA48" i="8"/>
  <c r="EA49" i="8" s="1"/>
  <c r="EA50" i="8" s="1"/>
  <c r="EA52" i="8" s="1"/>
  <c r="DZ57" i="8"/>
  <c r="DZ58" i="8" s="1"/>
  <c r="DZ61" i="8" s="1"/>
  <c r="DZ62" i="8" s="1"/>
  <c r="V20" i="3"/>
  <c r="V37" i="3" s="1"/>
  <c r="E10" i="10"/>
  <c r="W20" i="3"/>
  <c r="EE62" i="9"/>
  <c r="AQ53" i="6"/>
  <c r="AR53" i="6"/>
  <c r="BA19" i="3" s="1"/>
  <c r="AS53" i="6"/>
  <c r="BB19" i="3" s="1"/>
  <c r="AT53" i="6"/>
  <c r="BC19" i="3" s="1"/>
  <c r="AU53" i="6"/>
  <c r="BD19" i="3" s="1"/>
  <c r="AV53" i="6"/>
  <c r="BE19" i="3" s="1"/>
  <c r="AW53" i="6"/>
  <c r="BF19" i="3" s="1"/>
  <c r="AX53" i="6"/>
  <c r="BG19" i="3" s="1"/>
  <c r="AY53" i="6"/>
  <c r="BH19" i="3" s="1"/>
  <c r="AZ53" i="6"/>
  <c r="BI19" i="3" s="1"/>
  <c r="Q57" i="6"/>
  <c r="DS53" i="2"/>
  <c r="DS54" i="2" s="1"/>
  <c r="DS57" i="2" s="1"/>
  <c r="DS58" i="2" s="1"/>
  <c r="ED60" i="7"/>
  <c r="U53" i="6"/>
  <c r="W53" i="6"/>
  <c r="AB19" i="3" s="1"/>
  <c r="Y53" i="6"/>
  <c r="AD19" i="3" s="1"/>
  <c r="Z53" i="6"/>
  <c r="G18" i="3"/>
  <c r="I18" i="3"/>
  <c r="M18" i="3"/>
  <c r="H18" i="3"/>
  <c r="L18" i="3"/>
  <c r="J18" i="3"/>
  <c r="D56" i="6"/>
  <c r="M56" i="6"/>
  <c r="L56" i="6"/>
  <c r="K56" i="6"/>
  <c r="J56" i="6"/>
  <c r="I56" i="6"/>
  <c r="O18" i="3"/>
  <c r="D60" i="6"/>
  <c r="E56" i="6"/>
  <c r="P18" i="3"/>
  <c r="N18" i="3"/>
  <c r="H56" i="6"/>
  <c r="G56" i="6"/>
  <c r="F56" i="6"/>
  <c r="DV44" i="2"/>
  <c r="DV45" i="2" s="1"/>
  <c r="DV46" i="2" s="1"/>
  <c r="DV48" i="2" s="1"/>
  <c r="DU53" i="2"/>
  <c r="DU54" i="2" s="1"/>
  <c r="DU57" i="2" s="1"/>
  <c r="DU58" i="2" s="1"/>
  <c r="AE19" i="3" l="1"/>
  <c r="J11" i="10"/>
  <c r="J12" i="10" s="1"/>
  <c r="J14" i="10" s="1"/>
  <c r="EB48" i="8"/>
  <c r="EB49" i="8" s="1"/>
  <c r="EB50" i="8" s="1"/>
  <c r="EB52" i="8" s="1"/>
  <c r="EA57" i="8"/>
  <c r="EA58" i="8" s="1"/>
  <c r="EA61" i="8" s="1"/>
  <c r="EA62" i="8" s="1"/>
  <c r="T11" i="10"/>
  <c r="T12" i="10" s="1"/>
  <c r="T14" i="10" s="1"/>
  <c r="V30" i="3"/>
  <c r="V48" i="3"/>
  <c r="V49" i="3" s="1"/>
  <c r="W46" i="3" s="1"/>
  <c r="W47" i="3" s="1"/>
  <c r="V23" i="3"/>
  <c r="V38" i="3" s="1"/>
  <c r="V31" i="3" s="1"/>
  <c r="Z19" i="3"/>
  <c r="AZ19" i="3"/>
  <c r="Z54" i="6"/>
  <c r="AE20" i="3" s="1"/>
  <c r="Y54" i="6"/>
  <c r="AD20" i="3" s="1"/>
  <c r="W54" i="6"/>
  <c r="AB20" i="3" s="1"/>
  <c r="U54" i="6"/>
  <c r="J15" i="10" s="1"/>
  <c r="AQ54" i="6"/>
  <c r="AR54" i="6"/>
  <c r="BA20" i="3" s="1"/>
  <c r="AS54" i="6"/>
  <c r="BB20" i="3" s="1"/>
  <c r="AT54" i="6"/>
  <c r="BC20" i="3" s="1"/>
  <c r="AU54" i="6"/>
  <c r="BD20" i="3" s="1"/>
  <c r="AV54" i="6"/>
  <c r="BE20" i="3" s="1"/>
  <c r="AW54" i="6"/>
  <c r="BF20" i="3" s="1"/>
  <c r="AX54" i="6"/>
  <c r="BG20" i="3" s="1"/>
  <c r="AY54" i="6"/>
  <c r="BH20" i="3" s="1"/>
  <c r="AZ54" i="6"/>
  <c r="BI20" i="3" s="1"/>
  <c r="D57" i="6"/>
  <c r="DW44" i="2"/>
  <c r="DW45" i="2" s="1"/>
  <c r="DW46" i="2" s="1"/>
  <c r="DW48" i="2" s="1"/>
  <c r="DV53" i="2"/>
  <c r="DV54" i="2" s="1"/>
  <c r="DV57" i="2" s="1"/>
  <c r="DV58" i="2" s="1"/>
  <c r="EC48" i="8" l="1"/>
  <c r="EC49" i="8" s="1"/>
  <c r="EC50" i="8" s="1"/>
  <c r="EC52" i="8" s="1"/>
  <c r="EB57" i="8"/>
  <c r="EB58" i="8" s="1"/>
  <c r="EB61" i="8" s="1"/>
  <c r="EB62" i="8" s="1"/>
  <c r="AZ20" i="3"/>
  <c r="AZ37" i="3" s="1"/>
  <c r="AZ23" i="3" s="1"/>
  <c r="T15" i="10"/>
  <c r="Z20" i="3"/>
  <c r="W37" i="3"/>
  <c r="DX44" i="2"/>
  <c r="DX45" i="2" s="1"/>
  <c r="DX46" i="2" s="1"/>
  <c r="DX48" i="2" s="1"/>
  <c r="DW53" i="2"/>
  <c r="DW54" i="2" s="1"/>
  <c r="DW57" i="2" s="1"/>
  <c r="DW58" i="2" s="1"/>
  <c r="AZ30" i="3" l="1"/>
  <c r="AZ38" i="3" s="1"/>
  <c r="AZ55" i="3" s="1"/>
  <c r="AZ56" i="3" s="1"/>
  <c r="AZ48" i="3"/>
  <c r="AZ49" i="3" s="1"/>
  <c r="BA46" i="3" s="1"/>
  <c r="BA47" i="3" s="1"/>
  <c r="BA37" i="3" s="1"/>
  <c r="ED48" i="8"/>
  <c r="ED49" i="8" s="1"/>
  <c r="ED50" i="8" s="1"/>
  <c r="ED52" i="8" s="1"/>
  <c r="EC57" i="8"/>
  <c r="EC58" i="8" s="1"/>
  <c r="EC61" i="8" s="1"/>
  <c r="EC62" i="8" s="1"/>
  <c r="V24" i="3"/>
  <c r="W30" i="3"/>
  <c r="W23" i="3"/>
  <c r="W48" i="3"/>
  <c r="W49" i="3" s="1"/>
  <c r="X46" i="3" s="1"/>
  <c r="X47" i="3" s="1"/>
  <c r="V55" i="3"/>
  <c r="DY44" i="2"/>
  <c r="DY45" i="2" s="1"/>
  <c r="DY46" i="2" s="1"/>
  <c r="DY48" i="2" s="1"/>
  <c r="DX53" i="2"/>
  <c r="DX54" i="2" s="1"/>
  <c r="DX57" i="2" s="1"/>
  <c r="DX58" i="2" s="1"/>
  <c r="EE48" i="8" l="1"/>
  <c r="EE49" i="8" s="1"/>
  <c r="EE50" i="8" s="1"/>
  <c r="EE52" i="8" s="1"/>
  <c r="EE57" i="8" s="1"/>
  <c r="EE58" i="8" s="1"/>
  <c r="ED57" i="8"/>
  <c r="ED58" i="8" s="1"/>
  <c r="ED61" i="8" s="1"/>
  <c r="ED62" i="8" s="1"/>
  <c r="BA23" i="3"/>
  <c r="BA48" i="3"/>
  <c r="BA49" i="3" s="1"/>
  <c r="BB46" i="3" s="1"/>
  <c r="BB47" i="3" s="1"/>
  <c r="BB37" i="3" s="1"/>
  <c r="BA30" i="3"/>
  <c r="V56" i="3"/>
  <c r="W53" i="3" s="1"/>
  <c r="V39" i="3"/>
  <c r="V62" i="3" s="1"/>
  <c r="V63" i="3" s="1"/>
  <c r="X37" i="3"/>
  <c r="AZ31" i="3"/>
  <c r="AZ24" i="3"/>
  <c r="BA53" i="3"/>
  <c r="DZ44" i="2"/>
  <c r="DZ45" i="2" s="1"/>
  <c r="DZ46" i="2" s="1"/>
  <c r="DZ48" i="2" s="1"/>
  <c r="DY53" i="2"/>
  <c r="DY54" i="2" s="1"/>
  <c r="DY57" i="2" s="1"/>
  <c r="DY58" i="2" s="1"/>
  <c r="EE61" i="8" l="1"/>
  <c r="AD50" i="6"/>
  <c r="AE50" i="6"/>
  <c r="AF50" i="6"/>
  <c r="AG50" i="6"/>
  <c r="AH50" i="6"/>
  <c r="AI50" i="6"/>
  <c r="AJ50" i="6"/>
  <c r="AK50" i="6"/>
  <c r="AL50" i="6"/>
  <c r="AM50" i="6"/>
  <c r="W54" i="3"/>
  <c r="W38" i="3"/>
  <c r="W24" i="3" s="1"/>
  <c r="BA54" i="3"/>
  <c r="BA38" i="3" s="1"/>
  <c r="BB30" i="3"/>
  <c r="BB48" i="3"/>
  <c r="BB49" i="3" s="1"/>
  <c r="BC46" i="3" s="1"/>
  <c r="BB23" i="3"/>
  <c r="X23" i="3"/>
  <c r="X30" i="3"/>
  <c r="W31" i="3"/>
  <c r="V25" i="3"/>
  <c r="V32" i="3"/>
  <c r="W60" i="3"/>
  <c r="W61" i="3" s="1"/>
  <c r="X48" i="3"/>
  <c r="X49" i="3" s="1"/>
  <c r="Y46" i="3" s="1"/>
  <c r="Y47" i="3" s="1"/>
  <c r="AZ39" i="3"/>
  <c r="EA44" i="2"/>
  <c r="EA45" i="2" s="1"/>
  <c r="EA46" i="2" s="1"/>
  <c r="EA48" i="2" s="1"/>
  <c r="DZ53" i="2"/>
  <c r="DZ54" i="2" s="1"/>
  <c r="DZ57" i="2" s="1"/>
  <c r="DZ58" i="2" s="1"/>
  <c r="W55" i="3" l="1"/>
  <c r="W56" i="3" s="1"/>
  <c r="X53" i="3" s="1"/>
  <c r="X54" i="3" s="1"/>
  <c r="EE62" i="8"/>
  <c r="AD53" i="6"/>
  <c r="AE53" i="6"/>
  <c r="AL19" i="3" s="1"/>
  <c r="AL20" i="3" s="1"/>
  <c r="AF53" i="6"/>
  <c r="AM19" i="3" s="1"/>
  <c r="AM20" i="3" s="1"/>
  <c r="AG53" i="6"/>
  <c r="AN19" i="3" s="1"/>
  <c r="AN20" i="3" s="1"/>
  <c r="AI53" i="6"/>
  <c r="AP19" i="3" s="1"/>
  <c r="AP20" i="3" s="1"/>
  <c r="AJ53" i="6"/>
  <c r="AQ19" i="3" s="1"/>
  <c r="AQ20" i="3" s="1"/>
  <c r="AK53" i="6"/>
  <c r="AR19" i="3" s="1"/>
  <c r="AR20" i="3" s="1"/>
  <c r="AL53" i="6"/>
  <c r="AS19" i="3" s="1"/>
  <c r="AS20" i="3" s="1"/>
  <c r="AM53" i="6"/>
  <c r="AT19" i="3" s="1"/>
  <c r="AT20" i="3" s="1"/>
  <c r="BA24" i="3"/>
  <c r="BA55" i="3"/>
  <c r="BA56" i="3" s="1"/>
  <c r="BB53" i="3" s="1"/>
  <c r="BB54" i="3" s="1"/>
  <c r="BA31" i="3"/>
  <c r="BC47" i="3"/>
  <c r="BC37" i="3" s="1"/>
  <c r="V40" i="3"/>
  <c r="V41" i="3" s="1"/>
  <c r="W39" i="3"/>
  <c r="Y37" i="3"/>
  <c r="AZ32" i="3"/>
  <c r="AZ25" i="3"/>
  <c r="AZ40" i="3" s="1"/>
  <c r="AZ62" i="3"/>
  <c r="EB44" i="2"/>
  <c r="EB45" i="2" s="1"/>
  <c r="EB46" i="2" s="1"/>
  <c r="EB48" i="2" s="1"/>
  <c r="EA53" i="2"/>
  <c r="EA54" i="2" s="1"/>
  <c r="EA57" i="2" s="1"/>
  <c r="EA58" i="2" s="1"/>
  <c r="X38" i="3" l="1"/>
  <c r="X31" i="3" s="1"/>
  <c r="AK19" i="3"/>
  <c r="AK20" i="3" s="1"/>
  <c r="O11" i="10"/>
  <c r="O12" i="10" s="1"/>
  <c r="O14" i="10" s="1"/>
  <c r="BB38" i="3"/>
  <c r="BB31" i="3" s="1"/>
  <c r="AD54" i="6"/>
  <c r="AE54" i="6"/>
  <c r="AF54" i="6"/>
  <c r="AG54" i="6"/>
  <c r="AH54" i="6"/>
  <c r="AI54" i="6"/>
  <c r="AJ54" i="6"/>
  <c r="AK54" i="6"/>
  <c r="AL54" i="6"/>
  <c r="AM54" i="6"/>
  <c r="AZ63" i="3"/>
  <c r="BA60" i="3" s="1"/>
  <c r="V33" i="3"/>
  <c r="V34" i="3" s="1"/>
  <c r="V68" i="3" s="1"/>
  <c r="BC48" i="3"/>
  <c r="BC49" i="3" s="1"/>
  <c r="BD46" i="3" s="1"/>
  <c r="BC30" i="3"/>
  <c r="BC23" i="3"/>
  <c r="BB24" i="3"/>
  <c r="Y48" i="3"/>
  <c r="Y49" i="3" s="1"/>
  <c r="Z46" i="3" s="1"/>
  <c r="Z47" i="3" s="1"/>
  <c r="Y30" i="3"/>
  <c r="Y23" i="3"/>
  <c r="V69" i="3"/>
  <c r="V26" i="3"/>
  <c r="V27" i="3" s="1"/>
  <c r="V67" i="3" s="1"/>
  <c r="W25" i="3"/>
  <c r="W32" i="3"/>
  <c r="X55" i="3"/>
  <c r="X56" i="3" s="1"/>
  <c r="Y53" i="3" s="1"/>
  <c r="Y54" i="3" s="1"/>
  <c r="AZ26" i="3"/>
  <c r="AZ27" i="3" s="1"/>
  <c r="AZ67" i="3" s="1"/>
  <c r="AZ33" i="3"/>
  <c r="AZ34" i="3" s="1"/>
  <c r="AZ68" i="3" s="1"/>
  <c r="W62" i="3"/>
  <c r="W63" i="3" s="1"/>
  <c r="X60" i="3" s="1"/>
  <c r="X61" i="3" s="1"/>
  <c r="AZ41" i="3"/>
  <c r="AZ69" i="3" s="1"/>
  <c r="EC44" i="2"/>
  <c r="EC45" i="2" s="1"/>
  <c r="EC46" i="2" s="1"/>
  <c r="EC48" i="2" s="1"/>
  <c r="EB53" i="2"/>
  <c r="EB54" i="2" s="1"/>
  <c r="EB57" i="2" s="1"/>
  <c r="EB58" i="2" s="1"/>
  <c r="X24" i="3" l="1"/>
  <c r="AK37" i="3"/>
  <c r="O15" i="10"/>
  <c r="BB55" i="3"/>
  <c r="BB56" i="3" s="1"/>
  <c r="BC53" i="3" s="1"/>
  <c r="BC54" i="3" s="1"/>
  <c r="BA61" i="3"/>
  <c r="BA39" i="3" s="1"/>
  <c r="BA62" i="3" s="1"/>
  <c r="BA63" i="3" s="1"/>
  <c r="BB60" i="3" s="1"/>
  <c r="BB61" i="3" s="1"/>
  <c r="V70" i="3"/>
  <c r="BD47" i="3"/>
  <c r="BD37" i="3" s="1"/>
  <c r="W40" i="3"/>
  <c r="Y38" i="3"/>
  <c r="Y55" i="3" s="1"/>
  <c r="Y56" i="3" s="1"/>
  <c r="Z53" i="3" s="1"/>
  <c r="Z54" i="3" s="1"/>
  <c r="X39" i="3"/>
  <c r="Z37" i="3"/>
  <c r="AZ70" i="3"/>
  <c r="ED44" i="2"/>
  <c r="ED45" i="2" s="1"/>
  <c r="ED46" i="2" s="1"/>
  <c r="ED48" i="2" s="1"/>
  <c r="EC53" i="2"/>
  <c r="EC54" i="2" s="1"/>
  <c r="EC57" i="2" s="1"/>
  <c r="EC58" i="2" s="1"/>
  <c r="BA32" i="3" l="1"/>
  <c r="BC38" i="3"/>
  <c r="BC55" i="3" s="1"/>
  <c r="BC56" i="3" s="1"/>
  <c r="BD53" i="3" s="1"/>
  <c r="BD54" i="3" s="1"/>
  <c r="BB39" i="3"/>
  <c r="BB32" i="3" s="1"/>
  <c r="BA25" i="3"/>
  <c r="AK48" i="3"/>
  <c r="AK49" i="3" s="1"/>
  <c r="AL46" i="3" s="1"/>
  <c r="AK30" i="3"/>
  <c r="AK23" i="3"/>
  <c r="BD23" i="3"/>
  <c r="BD30" i="3"/>
  <c r="BD48" i="3"/>
  <c r="BD49" i="3" s="1"/>
  <c r="BE46" i="3" s="1"/>
  <c r="Z48" i="3"/>
  <c r="Z49" i="3" s="1"/>
  <c r="AA46" i="3" s="1"/>
  <c r="AA47" i="3" s="1"/>
  <c r="Z30" i="3"/>
  <c r="Z23" i="3"/>
  <c r="Y31" i="3"/>
  <c r="Y24" i="3"/>
  <c r="W26" i="3"/>
  <c r="W27" i="3" s="1"/>
  <c r="W67" i="3" s="1"/>
  <c r="W33" i="3"/>
  <c r="W34" i="3" s="1"/>
  <c r="W68" i="3" s="1"/>
  <c r="X25" i="3"/>
  <c r="X32" i="3"/>
  <c r="W41" i="3"/>
  <c r="W69" i="3" s="1"/>
  <c r="X62" i="3"/>
  <c r="X63" i="3" s="1"/>
  <c r="Y60" i="3" s="1"/>
  <c r="Y61" i="3" s="1"/>
  <c r="EE44" i="2"/>
  <c r="EE45" i="2" s="1"/>
  <c r="EE46" i="2" s="1"/>
  <c r="EE48" i="2" s="1"/>
  <c r="EE53" i="2" s="1"/>
  <c r="EE54" i="2" s="1"/>
  <c r="ED53" i="2"/>
  <c r="ED54" i="2" s="1"/>
  <c r="ED57" i="2" s="1"/>
  <c r="ED58" i="2" s="1"/>
  <c r="BC24" i="3" l="1"/>
  <c r="BC31" i="3"/>
  <c r="BA40" i="3"/>
  <c r="BA41" i="3" s="1"/>
  <c r="BA69" i="3" s="1"/>
  <c r="BB25" i="3"/>
  <c r="BB62" i="3"/>
  <c r="BB63" i="3" s="1"/>
  <c r="BC60" i="3" s="1"/>
  <c r="BC61" i="3" s="1"/>
  <c r="BB40" i="3"/>
  <c r="BB26" i="3" s="1"/>
  <c r="BB27" i="3" s="1"/>
  <c r="BB67" i="3" s="1"/>
  <c r="BA26" i="3"/>
  <c r="BA27" i="3" s="1"/>
  <c r="BA67" i="3" s="1"/>
  <c r="AL47" i="3"/>
  <c r="AL37" i="3" s="1"/>
  <c r="BA33" i="3"/>
  <c r="BA34" i="3" s="1"/>
  <c r="BA68" i="3" s="1"/>
  <c r="AK38" i="3"/>
  <c r="BE47" i="3"/>
  <c r="BE37" i="3" s="1"/>
  <c r="BD38" i="3"/>
  <c r="Y39" i="3"/>
  <c r="Z38" i="3"/>
  <c r="Z55" i="3" s="1"/>
  <c r="Z56" i="3" s="1"/>
  <c r="AA53" i="3" s="1"/>
  <c r="AA54" i="3" s="1"/>
  <c r="X40" i="3"/>
  <c r="X33" i="3" s="1"/>
  <c r="X34" i="3" s="1"/>
  <c r="X68" i="3" s="1"/>
  <c r="AA37" i="3"/>
  <c r="Z24" i="3"/>
  <c r="BB33" i="3"/>
  <c r="BB34" i="3" s="1"/>
  <c r="BB68" i="3" s="1"/>
  <c r="W70" i="3"/>
  <c r="D50" i="6"/>
  <c r="E50" i="6"/>
  <c r="F50" i="6"/>
  <c r="G50" i="6"/>
  <c r="H50" i="6"/>
  <c r="I50" i="6"/>
  <c r="J50" i="6"/>
  <c r="K50" i="6"/>
  <c r="M50" i="6"/>
  <c r="EE57" i="2"/>
  <c r="BA70" i="3" l="1"/>
  <c r="BB41" i="3"/>
  <c r="BB69" i="3" s="1"/>
  <c r="BB70" i="3" s="1"/>
  <c r="BC39" i="3"/>
  <c r="BC25" i="3" s="1"/>
  <c r="AK24" i="3"/>
  <c r="AK31" i="3"/>
  <c r="AK55" i="3"/>
  <c r="AK56" i="3" s="1"/>
  <c r="AL53" i="3" s="1"/>
  <c r="AL54" i="3" s="1"/>
  <c r="AL48" i="3"/>
  <c r="AL49" i="3" s="1"/>
  <c r="AM46" i="3" s="1"/>
  <c r="AL30" i="3"/>
  <c r="AL23" i="3"/>
  <c r="Z31" i="3"/>
  <c r="BE48" i="3"/>
  <c r="BE49" i="3" s="1"/>
  <c r="BF46" i="3" s="1"/>
  <c r="BE30" i="3"/>
  <c r="BE23" i="3"/>
  <c r="BC32" i="3"/>
  <c r="BC62" i="3"/>
  <c r="BC63" i="3" s="1"/>
  <c r="BD60" i="3" s="1"/>
  <c r="BD61" i="3" s="1"/>
  <c r="BD24" i="3"/>
  <c r="BD55" i="3"/>
  <c r="BD56" i="3" s="1"/>
  <c r="BE53" i="3" s="1"/>
  <c r="BE54" i="3" s="1"/>
  <c r="BD31" i="3"/>
  <c r="AA23" i="3"/>
  <c r="AA48" i="3"/>
  <c r="AA49" i="3" s="1"/>
  <c r="AB46" i="3" s="1"/>
  <c r="AB47" i="3" s="1"/>
  <c r="AA30" i="3"/>
  <c r="Y25" i="3"/>
  <c r="Y32" i="3"/>
  <c r="X41" i="3"/>
  <c r="X69" i="3" s="1"/>
  <c r="X26" i="3"/>
  <c r="X27" i="3" s="1"/>
  <c r="X67" i="3" s="1"/>
  <c r="Y62" i="3"/>
  <c r="Y63" i="3" s="1"/>
  <c r="Z60" i="3" s="1"/>
  <c r="Z61" i="3" s="1"/>
  <c r="D53" i="6"/>
  <c r="E53" i="6"/>
  <c r="E54" i="6" s="1"/>
  <c r="F53" i="6"/>
  <c r="F54" i="6" s="1"/>
  <c r="G53" i="6"/>
  <c r="G54" i="6" s="1"/>
  <c r="H53" i="6"/>
  <c r="H54" i="6" s="1"/>
  <c r="I53" i="6"/>
  <c r="I54" i="6" s="1"/>
  <c r="J53" i="6"/>
  <c r="J54" i="6" s="1"/>
  <c r="K53" i="6"/>
  <c r="K54" i="6" s="1"/>
  <c r="L53" i="6"/>
  <c r="L54" i="6" s="1"/>
  <c r="M53" i="6"/>
  <c r="M54" i="6" s="1"/>
  <c r="EE58" i="2"/>
  <c r="AL38" i="3" l="1"/>
  <c r="AM47" i="3"/>
  <c r="AM37" i="3" s="1"/>
  <c r="AK39" i="3"/>
  <c r="X70" i="3"/>
  <c r="BF47" i="3"/>
  <c r="BF37" i="3" s="1"/>
  <c r="BD39" i="3"/>
  <c r="BE38" i="3"/>
  <c r="BC40" i="3"/>
  <c r="Y40" i="3"/>
  <c r="AB37" i="3"/>
  <c r="AA38" i="3"/>
  <c r="Z39" i="3"/>
  <c r="E11" i="10"/>
  <c r="E12" i="10" s="1"/>
  <c r="E14" i="10" s="1"/>
  <c r="G19" i="3"/>
  <c r="G20" i="3" s="1"/>
  <c r="D54" i="6"/>
  <c r="E15" i="10" s="1"/>
  <c r="O19" i="3"/>
  <c r="O20" i="3" s="1"/>
  <c r="M19" i="3"/>
  <c r="M20" i="3" s="1"/>
  <c r="L19" i="3"/>
  <c r="L20" i="3" s="1"/>
  <c r="N19" i="3"/>
  <c r="N20" i="3" s="1"/>
  <c r="J19" i="3"/>
  <c r="J20" i="3" s="1"/>
  <c r="I19" i="3"/>
  <c r="I20" i="3" s="1"/>
  <c r="K19" i="3"/>
  <c r="K20" i="3" s="1"/>
  <c r="P19" i="3"/>
  <c r="P20" i="3" s="1"/>
  <c r="H19" i="3"/>
  <c r="H20" i="3" s="1"/>
  <c r="AM48" i="3" l="1"/>
  <c r="AM49" i="3" s="1"/>
  <c r="AN46" i="3" s="1"/>
  <c r="AM30" i="3"/>
  <c r="AM23" i="3"/>
  <c r="AK32" i="3"/>
  <c r="AK25" i="3"/>
  <c r="AK62" i="3"/>
  <c r="AK63" i="3" s="1"/>
  <c r="AL60" i="3" s="1"/>
  <c r="AL61" i="3" s="1"/>
  <c r="AL24" i="3"/>
  <c r="AL31" i="3"/>
  <c r="AL55" i="3"/>
  <c r="AL56" i="3" s="1"/>
  <c r="AM53" i="3" s="1"/>
  <c r="AM54" i="3" s="1"/>
  <c r="G37" i="3"/>
  <c r="G48" i="3" s="1"/>
  <c r="G49" i="3" s="1"/>
  <c r="H46" i="3" s="1"/>
  <c r="BF30" i="3"/>
  <c r="BF48" i="3"/>
  <c r="BF49" i="3" s="1"/>
  <c r="BG46" i="3" s="1"/>
  <c r="BF23" i="3"/>
  <c r="BD32" i="3"/>
  <c r="BD25" i="3"/>
  <c r="BD62" i="3"/>
  <c r="BD63" i="3" s="1"/>
  <c r="BE60" i="3" s="1"/>
  <c r="BE61" i="3" s="1"/>
  <c r="BC26" i="3"/>
  <c r="BC27" i="3" s="1"/>
  <c r="BC67" i="3" s="1"/>
  <c r="BC33" i="3"/>
  <c r="BC34" i="3" s="1"/>
  <c r="BC68" i="3" s="1"/>
  <c r="BC41" i="3"/>
  <c r="BC69" i="3" s="1"/>
  <c r="BE24" i="3"/>
  <c r="BE31" i="3"/>
  <c r="BE55" i="3"/>
  <c r="BE56" i="3" s="1"/>
  <c r="BF53" i="3" s="1"/>
  <c r="BF54" i="3" s="1"/>
  <c r="AB30" i="3"/>
  <c r="AB23" i="3"/>
  <c r="AB48" i="3"/>
  <c r="AB49" i="3" s="1"/>
  <c r="AC46" i="3" s="1"/>
  <c r="AC47" i="3" s="1"/>
  <c r="AA24" i="3"/>
  <c r="AA31" i="3"/>
  <c r="AA55" i="3"/>
  <c r="AA56" i="3" s="1"/>
  <c r="AB53" i="3" s="1"/>
  <c r="AB54" i="3" s="1"/>
  <c r="Z25" i="3"/>
  <c r="Z32" i="3"/>
  <c r="Y26" i="3"/>
  <c r="Y27" i="3" s="1"/>
  <c r="Y67" i="3" s="1"/>
  <c r="Y33" i="3"/>
  <c r="Y34" i="3" s="1"/>
  <c r="Y68" i="3" s="1"/>
  <c r="Z62" i="3"/>
  <c r="Z63" i="3" s="1"/>
  <c r="AA60" i="3" s="1"/>
  <c r="AA61" i="3" s="1"/>
  <c r="Y41" i="3"/>
  <c r="Y69" i="3" s="1"/>
  <c r="AL39" i="3" l="1"/>
  <c r="AK40" i="3"/>
  <c r="AM38" i="3"/>
  <c r="AN47" i="3"/>
  <c r="AN37" i="3" s="1"/>
  <c r="G30" i="3"/>
  <c r="G23" i="3"/>
  <c r="BG47" i="3"/>
  <c r="BG37" i="3" s="1"/>
  <c r="BD40" i="3"/>
  <c r="BF38" i="3"/>
  <c r="BE39" i="3"/>
  <c r="BC70" i="3"/>
  <c r="Z40" i="3"/>
  <c r="Z41" i="3" s="1"/>
  <c r="Z69" i="3" s="1"/>
  <c r="AC37" i="3"/>
  <c r="AB38" i="3"/>
  <c r="AA39" i="3"/>
  <c r="Y70" i="3"/>
  <c r="H47" i="3"/>
  <c r="H37" i="3" s="1"/>
  <c r="AN23" i="3" l="1"/>
  <c r="AN48" i="3"/>
  <c r="AN49" i="3" s="1"/>
  <c r="AO46" i="3" s="1"/>
  <c r="AN30" i="3"/>
  <c r="AM31" i="3"/>
  <c r="AM24" i="3"/>
  <c r="AM55" i="3"/>
  <c r="AM56" i="3" s="1"/>
  <c r="AN53" i="3" s="1"/>
  <c r="AN54" i="3" s="1"/>
  <c r="G38" i="3"/>
  <c r="G24" i="3" s="1"/>
  <c r="AK41" i="3"/>
  <c r="AK69" i="3" s="1"/>
  <c r="AK33" i="3"/>
  <c r="AK34" i="3" s="1"/>
  <c r="AK68" i="3" s="1"/>
  <c r="AK26" i="3"/>
  <c r="AK27" i="3" s="1"/>
  <c r="AK67" i="3" s="1"/>
  <c r="AL25" i="3"/>
  <c r="AL32" i="3"/>
  <c r="AL62" i="3"/>
  <c r="AL63" i="3" s="1"/>
  <c r="AM60" i="3" s="1"/>
  <c r="AM61" i="3" s="1"/>
  <c r="Z33" i="3"/>
  <c r="Z34" i="3" s="1"/>
  <c r="Z68" i="3" s="1"/>
  <c r="Z26" i="3"/>
  <c r="Z27" i="3" s="1"/>
  <c r="Z67" i="3" s="1"/>
  <c r="Z70" i="3" s="1"/>
  <c r="BG23" i="3"/>
  <c r="BG48" i="3"/>
  <c r="BG49" i="3" s="1"/>
  <c r="BH46" i="3" s="1"/>
  <c r="BG30" i="3"/>
  <c r="BD26" i="3"/>
  <c r="BD27" i="3" s="1"/>
  <c r="BD67" i="3" s="1"/>
  <c r="BD41" i="3"/>
  <c r="BD69" i="3" s="1"/>
  <c r="BD33" i="3"/>
  <c r="BD34" i="3" s="1"/>
  <c r="BD68" i="3" s="1"/>
  <c r="BF31" i="3"/>
  <c r="BF24" i="3"/>
  <c r="BF55" i="3"/>
  <c r="BF56" i="3" s="1"/>
  <c r="BG53" i="3" s="1"/>
  <c r="BG54" i="3" s="1"/>
  <c r="BE32" i="3"/>
  <c r="BE25" i="3"/>
  <c r="BE62" i="3"/>
  <c r="BE63" i="3" s="1"/>
  <c r="BF60" i="3" s="1"/>
  <c r="BF61" i="3" s="1"/>
  <c r="AC30" i="3"/>
  <c r="AC23" i="3"/>
  <c r="AC48" i="3"/>
  <c r="AC49" i="3" s="1"/>
  <c r="AD46" i="3" s="1"/>
  <c r="AD47" i="3" s="1"/>
  <c r="AB31" i="3"/>
  <c r="AB24" i="3"/>
  <c r="AB55" i="3"/>
  <c r="AB56" i="3" s="1"/>
  <c r="AC53" i="3" s="1"/>
  <c r="AC54" i="3" s="1"/>
  <c r="AA25" i="3"/>
  <c r="AA32" i="3"/>
  <c r="AA62" i="3"/>
  <c r="AA63" i="3" s="1"/>
  <c r="AB60" i="3" s="1"/>
  <c r="AB61" i="3" s="1"/>
  <c r="G31" i="3" l="1"/>
  <c r="G39" i="3" s="1"/>
  <c r="G55" i="3"/>
  <c r="G56" i="3" s="1"/>
  <c r="H53" i="3" s="1"/>
  <c r="H54" i="3" s="1"/>
  <c r="AM39" i="3"/>
  <c r="AL40" i="3"/>
  <c r="AK70" i="3"/>
  <c r="AO47" i="3"/>
  <c r="AO37" i="3"/>
  <c r="AN38" i="3"/>
  <c r="BH47" i="3"/>
  <c r="BH37" i="3" s="1"/>
  <c r="BD70" i="3"/>
  <c r="BE40" i="3"/>
  <c r="BF39" i="3"/>
  <c r="BG38" i="3"/>
  <c r="AA40" i="3"/>
  <c r="AA33" i="3" s="1"/>
  <c r="AD37" i="3"/>
  <c r="AD48" i="3" s="1"/>
  <c r="AC38" i="3"/>
  <c r="AB39" i="3"/>
  <c r="G62" i="3"/>
  <c r="G63" i="3" s="1"/>
  <c r="H60" i="3" s="1"/>
  <c r="H61" i="3" s="1"/>
  <c r="G25" i="3"/>
  <c r="G32" i="3"/>
  <c r="H23" i="3"/>
  <c r="H30" i="3"/>
  <c r="H48" i="3"/>
  <c r="H49" i="3" s="1"/>
  <c r="I46" i="3" s="1"/>
  <c r="AN24" i="3" l="1"/>
  <c r="AN31" i="3"/>
  <c r="AN55" i="3"/>
  <c r="AN56" i="3" s="1"/>
  <c r="AO53" i="3" s="1"/>
  <c r="AO54" i="3" s="1"/>
  <c r="AL33" i="3"/>
  <c r="AL34" i="3" s="1"/>
  <c r="AL68" i="3" s="1"/>
  <c r="AL26" i="3"/>
  <c r="AL27" i="3" s="1"/>
  <c r="AL67" i="3" s="1"/>
  <c r="AL41" i="3"/>
  <c r="AL69" i="3" s="1"/>
  <c r="AO48" i="3"/>
  <c r="AO49" i="3" s="1"/>
  <c r="AP46" i="3" s="1"/>
  <c r="AO30" i="3"/>
  <c r="AO23" i="3"/>
  <c r="AM25" i="3"/>
  <c r="AM32" i="3"/>
  <c r="AM62" i="3"/>
  <c r="AM63" i="3" s="1"/>
  <c r="AN60" i="3" s="1"/>
  <c r="AN61" i="3" s="1"/>
  <c r="BH30" i="3"/>
  <c r="BH23" i="3"/>
  <c r="BH48" i="3"/>
  <c r="BH49" i="3" s="1"/>
  <c r="BI46" i="3" s="1"/>
  <c r="BG24" i="3"/>
  <c r="BG55" i="3"/>
  <c r="BG56" i="3" s="1"/>
  <c r="BH53" i="3" s="1"/>
  <c r="BG31" i="3"/>
  <c r="BF32" i="3"/>
  <c r="BF25" i="3"/>
  <c r="BF62" i="3"/>
  <c r="BF63" i="3" s="1"/>
  <c r="BG60" i="3" s="1"/>
  <c r="BG61" i="3" s="1"/>
  <c r="BE41" i="3"/>
  <c r="BE69" i="3" s="1"/>
  <c r="BE26" i="3"/>
  <c r="BE27" i="3" s="1"/>
  <c r="BE67" i="3" s="1"/>
  <c r="BE33" i="3"/>
  <c r="BE34" i="3" s="1"/>
  <c r="BE68" i="3" s="1"/>
  <c r="AC31" i="3"/>
  <c r="AC24" i="3"/>
  <c r="AC55" i="3"/>
  <c r="AC56" i="3" s="1"/>
  <c r="AD53" i="3" s="1"/>
  <c r="AD54" i="3" s="1"/>
  <c r="AD49" i="3"/>
  <c r="AE46" i="3" s="1"/>
  <c r="AD23" i="3"/>
  <c r="AD30" i="3"/>
  <c r="AB25" i="3"/>
  <c r="AB32" i="3"/>
  <c r="AA41" i="3"/>
  <c r="AA69" i="3" s="1"/>
  <c r="AA34" i="3"/>
  <c r="AA68" i="3" s="1"/>
  <c r="AA26" i="3"/>
  <c r="AA27" i="3"/>
  <c r="AA67" i="3" s="1"/>
  <c r="AB62" i="3"/>
  <c r="AB63" i="3" s="1"/>
  <c r="AC60" i="3" s="1"/>
  <c r="AC61" i="3" s="1"/>
  <c r="G40" i="3"/>
  <c r="H38" i="3"/>
  <c r="H24" i="3" s="1"/>
  <c r="I47" i="3"/>
  <c r="I37" i="3" s="1"/>
  <c r="AL70" i="3" l="1"/>
  <c r="AO38" i="3"/>
  <c r="AM40" i="3"/>
  <c r="AP47" i="3"/>
  <c r="AP37" i="3"/>
  <c r="AN39" i="3"/>
  <c r="BF40" i="3"/>
  <c r="BF41" i="3" s="1"/>
  <c r="BF69" i="3" s="1"/>
  <c r="AE47" i="3"/>
  <c r="AE37" i="3" s="1"/>
  <c r="BH54" i="3"/>
  <c r="BH38" i="3" s="1"/>
  <c r="BI47" i="3"/>
  <c r="BI37" i="3" s="1"/>
  <c r="BE70" i="3"/>
  <c r="BG39" i="3"/>
  <c r="AB40" i="3"/>
  <c r="AB26" i="3" s="1"/>
  <c r="AB27" i="3" s="1"/>
  <c r="AB67" i="3" s="1"/>
  <c r="AD38" i="3"/>
  <c r="AA70" i="3"/>
  <c r="AB41" i="3"/>
  <c r="AB69" i="3" s="1"/>
  <c r="G41" i="3"/>
  <c r="G69" i="3" s="1"/>
  <c r="G26" i="3"/>
  <c r="G27" i="3" s="1"/>
  <c r="G67" i="3" s="1"/>
  <c r="AB33" i="3"/>
  <c r="AB34" i="3" s="1"/>
  <c r="AB68" i="3" s="1"/>
  <c r="AC39" i="3"/>
  <c r="H55" i="3"/>
  <c r="H56" i="3" s="1"/>
  <c r="I53" i="3" s="1"/>
  <c r="I54" i="3" s="1"/>
  <c r="H31" i="3"/>
  <c r="H39" i="3" s="1"/>
  <c r="H62" i="3" s="1"/>
  <c r="H63" i="3" s="1"/>
  <c r="I60" i="3" s="1"/>
  <c r="G33" i="3"/>
  <c r="G34" i="3" s="1"/>
  <c r="G68" i="3" s="1"/>
  <c r="AN32" i="3" l="1"/>
  <c r="AN25" i="3"/>
  <c r="AN62" i="3"/>
  <c r="AN63" i="3" s="1"/>
  <c r="AO60" i="3" s="1"/>
  <c r="AO61" i="3" s="1"/>
  <c r="BF26" i="3"/>
  <c r="BF27" i="3" s="1"/>
  <c r="BF67" i="3" s="1"/>
  <c r="AO31" i="3"/>
  <c r="AO24" i="3"/>
  <c r="AO55" i="3"/>
  <c r="AO56" i="3" s="1"/>
  <c r="AP53" i="3" s="1"/>
  <c r="AP54" i="3" s="1"/>
  <c r="AP48" i="3"/>
  <c r="AP49" i="3" s="1"/>
  <c r="AQ46" i="3" s="1"/>
  <c r="AP30" i="3"/>
  <c r="AP23" i="3"/>
  <c r="BF33" i="3"/>
  <c r="BF34" i="3" s="1"/>
  <c r="BF68" i="3" s="1"/>
  <c r="AM41" i="3"/>
  <c r="AM69" i="3" s="1"/>
  <c r="AM26" i="3"/>
  <c r="AM27" i="3" s="1"/>
  <c r="AM67" i="3" s="1"/>
  <c r="AM33" i="3"/>
  <c r="AM34" i="3" s="1"/>
  <c r="AM68" i="3" s="1"/>
  <c r="BH24" i="3"/>
  <c r="BH55" i="3"/>
  <c r="BH56" i="3" s="1"/>
  <c r="BI53" i="3" s="1"/>
  <c r="BI54" i="3" s="1"/>
  <c r="BH31" i="3"/>
  <c r="BI23" i="3"/>
  <c r="BI48" i="3"/>
  <c r="BI49" i="3" s="1"/>
  <c r="BI30" i="3"/>
  <c r="BG62" i="3"/>
  <c r="BG63" i="3" s="1"/>
  <c r="BH60" i="3" s="1"/>
  <c r="BG25" i="3"/>
  <c r="BG32" i="3"/>
  <c r="AE23" i="3"/>
  <c r="AE30" i="3"/>
  <c r="AE48" i="3"/>
  <c r="AE49" i="3" s="1"/>
  <c r="AD24" i="3"/>
  <c r="AD31" i="3"/>
  <c r="AD55" i="3"/>
  <c r="AD56" i="3" s="1"/>
  <c r="AE53" i="3" s="1"/>
  <c r="AC25" i="3"/>
  <c r="AC32" i="3"/>
  <c r="AC62" i="3"/>
  <c r="AC63" i="3" s="1"/>
  <c r="AD60" i="3" s="1"/>
  <c r="AD61" i="3" s="1"/>
  <c r="AB70" i="3"/>
  <c r="H25" i="3"/>
  <c r="H32" i="3"/>
  <c r="G70" i="3"/>
  <c r="I61" i="3"/>
  <c r="I23" i="3"/>
  <c r="I30" i="3"/>
  <c r="I48" i="3"/>
  <c r="I49" i="3" s="1"/>
  <c r="J46" i="3" s="1"/>
  <c r="AN40" i="3" l="1"/>
  <c r="AN41" i="3" s="1"/>
  <c r="AN69" i="3" s="1"/>
  <c r="BF70" i="3"/>
  <c r="AO39" i="3"/>
  <c r="AP38" i="3"/>
  <c r="AQ47" i="3"/>
  <c r="AQ37" i="3" s="1"/>
  <c r="AN33" i="3"/>
  <c r="AN26" i="3"/>
  <c r="AN27" i="3" s="1"/>
  <c r="AN67" i="3" s="1"/>
  <c r="AM70" i="3"/>
  <c r="AN34" i="3"/>
  <c r="AN68" i="3" s="1"/>
  <c r="AE54" i="3"/>
  <c r="AE38" i="3" s="1"/>
  <c r="BH61" i="3"/>
  <c r="BH39" i="3" s="1"/>
  <c r="BI38" i="3"/>
  <c r="BI31" i="3" s="1"/>
  <c r="BI55" i="3"/>
  <c r="BI56" i="3" s="1"/>
  <c r="BG40" i="3"/>
  <c r="AC40" i="3"/>
  <c r="AD39" i="3"/>
  <c r="AD32" i="3" s="1"/>
  <c r="H40" i="3"/>
  <c r="H26" i="3" s="1"/>
  <c r="H27" i="3" s="1"/>
  <c r="H67" i="3" s="1"/>
  <c r="I38" i="3"/>
  <c r="I31" i="3" s="1"/>
  <c r="J47" i="3"/>
  <c r="J37" i="3" s="1"/>
  <c r="BI24" i="3" l="1"/>
  <c r="AP24" i="3"/>
  <c r="AP31" i="3"/>
  <c r="AP55" i="3"/>
  <c r="AP56" i="3" s="1"/>
  <c r="AQ53" i="3" s="1"/>
  <c r="AQ54" i="3" s="1"/>
  <c r="AQ30" i="3"/>
  <c r="AQ48" i="3"/>
  <c r="AQ49" i="3" s="1"/>
  <c r="AR46" i="3" s="1"/>
  <c r="AQ23" i="3"/>
  <c r="AN70" i="3"/>
  <c r="AO25" i="3"/>
  <c r="AO32" i="3"/>
  <c r="AO62" i="3"/>
  <c r="AO63" i="3" s="1"/>
  <c r="AP60" i="3" s="1"/>
  <c r="AP61" i="3" s="1"/>
  <c r="BH25" i="3"/>
  <c r="BH32" i="3"/>
  <c r="BH62" i="3"/>
  <c r="BG33" i="3"/>
  <c r="BG34" i="3" s="1"/>
  <c r="BG68" i="3" s="1"/>
  <c r="BG26" i="3"/>
  <c r="BG27" i="3" s="1"/>
  <c r="BG67" i="3" s="1"/>
  <c r="BG41" i="3"/>
  <c r="BG69" i="3" s="1"/>
  <c r="AE24" i="3"/>
  <c r="AE31" i="3"/>
  <c r="AE55" i="3"/>
  <c r="AE56" i="3" s="1"/>
  <c r="AC26" i="3"/>
  <c r="AC27" i="3" s="1"/>
  <c r="AC67" i="3" s="1"/>
  <c r="AC33" i="3"/>
  <c r="AC34" i="3" s="1"/>
  <c r="AC68" i="3" s="1"/>
  <c r="AD25" i="3"/>
  <c r="AD40" i="3" s="1"/>
  <c r="AC41" i="3"/>
  <c r="AC69" i="3" s="1"/>
  <c r="AD62" i="3"/>
  <c r="AD63" i="3" s="1"/>
  <c r="AE60" i="3" s="1"/>
  <c r="AE61" i="3" s="1"/>
  <c r="H33" i="3"/>
  <c r="H34" i="3" s="1"/>
  <c r="H68" i="3" s="1"/>
  <c r="H41" i="3"/>
  <c r="H69" i="3" s="1"/>
  <c r="I24" i="3"/>
  <c r="I39" i="3" s="1"/>
  <c r="I25" i="3" s="1"/>
  <c r="I55" i="3"/>
  <c r="I56" i="3" s="1"/>
  <c r="J53" i="3" s="1"/>
  <c r="J54" i="3" s="1"/>
  <c r="AR47" i="3" l="1"/>
  <c r="AR37" i="3" s="1"/>
  <c r="AO40" i="3"/>
  <c r="AP39" i="3"/>
  <c r="AQ38" i="3"/>
  <c r="BH63" i="3"/>
  <c r="BI60" i="3" s="1"/>
  <c r="BI61" i="3" s="1"/>
  <c r="BH40" i="3"/>
  <c r="BH26" i="3" s="1"/>
  <c r="BH27" i="3" s="1"/>
  <c r="BH67" i="3" s="1"/>
  <c r="BG70" i="3"/>
  <c r="AC70" i="3"/>
  <c r="AD33" i="3"/>
  <c r="AE39" i="3"/>
  <c r="H70" i="3"/>
  <c r="I62" i="3"/>
  <c r="I63" i="3" s="1"/>
  <c r="J60" i="3" s="1"/>
  <c r="J61" i="3" s="1"/>
  <c r="I32" i="3"/>
  <c r="I40" i="3" s="1"/>
  <c r="I33" i="3" s="1"/>
  <c r="I34" i="3" s="1"/>
  <c r="I68" i="3" s="1"/>
  <c r="J23" i="3"/>
  <c r="J30" i="3"/>
  <c r="J48" i="3"/>
  <c r="J49" i="3" s="1"/>
  <c r="K46" i="3" s="1"/>
  <c r="AO33" i="3" l="1"/>
  <c r="AO34" i="3" s="1"/>
  <c r="AO68" i="3" s="1"/>
  <c r="AO26" i="3"/>
  <c r="AO27" i="3" s="1"/>
  <c r="AO67" i="3" s="1"/>
  <c r="AO41" i="3"/>
  <c r="AO69" i="3" s="1"/>
  <c r="AR48" i="3"/>
  <c r="AR49" i="3" s="1"/>
  <c r="AS46" i="3" s="1"/>
  <c r="AR30" i="3"/>
  <c r="AR23" i="3"/>
  <c r="AQ31" i="3"/>
  <c r="AQ24" i="3"/>
  <c r="AQ55" i="3"/>
  <c r="AQ56" i="3" s="1"/>
  <c r="AR53" i="3" s="1"/>
  <c r="AR54" i="3" s="1"/>
  <c r="AP25" i="3"/>
  <c r="AP32" i="3"/>
  <c r="AP62" i="3"/>
  <c r="AP63" i="3" s="1"/>
  <c r="AQ60" i="3" s="1"/>
  <c r="AQ61" i="3" s="1"/>
  <c r="BI39" i="3"/>
  <c r="BI25" i="3" s="1"/>
  <c r="BH41" i="3"/>
  <c r="BH69" i="3" s="1"/>
  <c r="BH33" i="3"/>
  <c r="BH34" i="3" s="1"/>
  <c r="BH68" i="3" s="1"/>
  <c r="AD41" i="3"/>
  <c r="AD69" i="3" s="1"/>
  <c r="AE25" i="3"/>
  <c r="AE32" i="3"/>
  <c r="AD34" i="3"/>
  <c r="AD68" i="3" s="1"/>
  <c r="AD26" i="3"/>
  <c r="AD27" i="3" s="1"/>
  <c r="AD67" i="3" s="1"/>
  <c r="AE62" i="3"/>
  <c r="AE63" i="3" s="1"/>
  <c r="I41" i="3"/>
  <c r="I69" i="3" s="1"/>
  <c r="I26" i="3"/>
  <c r="I27" i="3" s="1"/>
  <c r="I67" i="3" s="1"/>
  <c r="J38" i="3"/>
  <c r="J24" i="3" s="1"/>
  <c r="K47" i="3"/>
  <c r="K37" i="3" s="1"/>
  <c r="BI32" i="3" l="1"/>
  <c r="AS47" i="3"/>
  <c r="AS37" i="3"/>
  <c r="AR38" i="3"/>
  <c r="AP40" i="3"/>
  <c r="BI62" i="3"/>
  <c r="BI63" i="3" s="1"/>
  <c r="AO70" i="3"/>
  <c r="AQ39" i="3"/>
  <c r="BH70" i="3"/>
  <c r="BI40" i="3"/>
  <c r="AE40" i="3"/>
  <c r="AE33" i="3" s="1"/>
  <c r="AE34" i="3" s="1"/>
  <c r="AE68" i="3" s="1"/>
  <c r="T68" i="3" s="1"/>
  <c r="AD70" i="3"/>
  <c r="AE26" i="3"/>
  <c r="AE27" i="3" s="1"/>
  <c r="AE67" i="3" s="1"/>
  <c r="T67" i="3" s="1"/>
  <c r="J55" i="3"/>
  <c r="J56" i="3" s="1"/>
  <c r="K53" i="3" s="1"/>
  <c r="K54" i="3" s="1"/>
  <c r="J31" i="3"/>
  <c r="J39" i="3" s="1"/>
  <c r="J25" i="3" s="1"/>
  <c r="I70" i="3"/>
  <c r="AP26" i="3" l="1"/>
  <c r="AP27" i="3" s="1"/>
  <c r="AP67" i="3" s="1"/>
  <c r="AP33" i="3"/>
  <c r="AP34" i="3" s="1"/>
  <c r="AP68" i="3" s="1"/>
  <c r="AP41" i="3"/>
  <c r="AP69" i="3" s="1"/>
  <c r="AQ32" i="3"/>
  <c r="AQ25" i="3"/>
  <c r="AQ40" i="3" s="1"/>
  <c r="AQ41" i="3" s="1"/>
  <c r="AQ69" i="3" s="1"/>
  <c r="AQ62" i="3"/>
  <c r="AQ63" i="3" s="1"/>
  <c r="AR60" i="3" s="1"/>
  <c r="AR61" i="3" s="1"/>
  <c r="AR31" i="3"/>
  <c r="AR24" i="3"/>
  <c r="AR55" i="3"/>
  <c r="AR56" i="3" s="1"/>
  <c r="AS53" i="3" s="1"/>
  <c r="AS54" i="3" s="1"/>
  <c r="AS48" i="3"/>
  <c r="AS49" i="3" s="1"/>
  <c r="AT46" i="3" s="1"/>
  <c r="AS23" i="3"/>
  <c r="AS30" i="3"/>
  <c r="BI26" i="3"/>
  <c r="BI27" i="3" s="1"/>
  <c r="BI67" i="3" s="1"/>
  <c r="BI33" i="3"/>
  <c r="BI34" i="3" s="1"/>
  <c r="BI68" i="3" s="1"/>
  <c r="BI41" i="3"/>
  <c r="BI69" i="3" s="1"/>
  <c r="AE41" i="3"/>
  <c r="AE69" i="3" s="1"/>
  <c r="T69" i="3" s="1"/>
  <c r="S67" i="3"/>
  <c r="AE70" i="3"/>
  <c r="S68" i="3"/>
  <c r="J62" i="3"/>
  <c r="J63" i="3" s="1"/>
  <c r="K60" i="3" s="1"/>
  <c r="K61" i="3" s="1"/>
  <c r="J32" i="3"/>
  <c r="J40" i="3" s="1"/>
  <c r="J33" i="3" s="1"/>
  <c r="J34" i="3" s="1"/>
  <c r="J68" i="3" s="1"/>
  <c r="K23" i="3"/>
  <c r="K30" i="3"/>
  <c r="K48" i="3"/>
  <c r="K49" i="3" s="1"/>
  <c r="L46" i="3" s="1"/>
  <c r="AR39" i="3" l="1"/>
  <c r="AQ33" i="3"/>
  <c r="AQ34" i="3" s="1"/>
  <c r="AQ68" i="3" s="1"/>
  <c r="AQ26" i="3"/>
  <c r="AQ27" i="3" s="1"/>
  <c r="AQ67" i="3" s="1"/>
  <c r="S69" i="3"/>
  <c r="AT47" i="3"/>
  <c r="AT37" i="3" s="1"/>
  <c r="AS38" i="3"/>
  <c r="AP70" i="3"/>
  <c r="AW69" i="3"/>
  <c r="AX69" i="3"/>
  <c r="AX68" i="3"/>
  <c r="AW68" i="3"/>
  <c r="BI70" i="3"/>
  <c r="AX67" i="3"/>
  <c r="AW67" i="3"/>
  <c r="S70" i="3"/>
  <c r="T70" i="3"/>
  <c r="J41" i="3"/>
  <c r="J69" i="3" s="1"/>
  <c r="J26" i="3"/>
  <c r="J27" i="3" s="1"/>
  <c r="J67" i="3" s="1"/>
  <c r="K38" i="3"/>
  <c r="K24" i="3" s="1"/>
  <c r="L47" i="3"/>
  <c r="L37" i="3" s="1"/>
  <c r="AQ70" i="3" l="1"/>
  <c r="AT48" i="3"/>
  <c r="AT49" i="3" s="1"/>
  <c r="AT23" i="3"/>
  <c r="AT30" i="3"/>
  <c r="AS31" i="3"/>
  <c r="AS24" i="3"/>
  <c r="AS55" i="3"/>
  <c r="AS56" i="3" s="1"/>
  <c r="AT53" i="3" s="1"/>
  <c r="AT54" i="3" s="1"/>
  <c r="AR32" i="3"/>
  <c r="AR25" i="3"/>
  <c r="AR40" i="3" s="1"/>
  <c r="AR41" i="3" s="1"/>
  <c r="AR69" i="3" s="1"/>
  <c r="AR62" i="3"/>
  <c r="AR63" i="3" s="1"/>
  <c r="AS60" i="3" s="1"/>
  <c r="AS61" i="3" s="1"/>
  <c r="AW70" i="3"/>
  <c r="AX70" i="3"/>
  <c r="J70" i="3"/>
  <c r="K55" i="3"/>
  <c r="K56" i="3" s="1"/>
  <c r="L53" i="3" s="1"/>
  <c r="L54" i="3" s="1"/>
  <c r="K31" i="3"/>
  <c r="K39" i="3" s="1"/>
  <c r="AS39" i="3" l="1"/>
  <c r="AR33" i="3"/>
  <c r="AR26" i="3"/>
  <c r="AR27" i="3" s="1"/>
  <c r="AR67" i="3" s="1"/>
  <c r="AR34" i="3"/>
  <c r="AR68" i="3" s="1"/>
  <c r="AT38" i="3"/>
  <c r="K25" i="3"/>
  <c r="K62" i="3"/>
  <c r="K63" i="3" s="1"/>
  <c r="L60" i="3" s="1"/>
  <c r="L61" i="3" s="1"/>
  <c r="K32" i="3"/>
  <c r="L23" i="3"/>
  <c r="L30" i="3"/>
  <c r="L48" i="3"/>
  <c r="L49" i="3" s="1"/>
  <c r="M46" i="3" s="1"/>
  <c r="AT31" i="3" l="1"/>
  <c r="AT24" i="3"/>
  <c r="AT55" i="3"/>
  <c r="AT56" i="3" s="1"/>
  <c r="AR70" i="3"/>
  <c r="AS25" i="3"/>
  <c r="AS32" i="3"/>
  <c r="AS62" i="3"/>
  <c r="AS63" i="3" s="1"/>
  <c r="AT60" i="3" s="1"/>
  <c r="AT61" i="3" s="1"/>
  <c r="K40" i="3"/>
  <c r="K26" i="3" s="1"/>
  <c r="K27" i="3" s="1"/>
  <c r="K67" i="3" s="1"/>
  <c r="L38" i="3"/>
  <c r="M47" i="3"/>
  <c r="M37" i="3" s="1"/>
  <c r="AS40" i="3" l="1"/>
  <c r="AT39" i="3"/>
  <c r="K41" i="3"/>
  <c r="K69" i="3" s="1"/>
  <c r="K33" i="3"/>
  <c r="K34" i="3" s="1"/>
  <c r="K68" i="3" s="1"/>
  <c r="L24" i="3"/>
  <c r="L31" i="3"/>
  <c r="L55" i="3"/>
  <c r="L56" i="3" s="1"/>
  <c r="M53" i="3" s="1"/>
  <c r="AT32" i="3" l="1"/>
  <c r="AT25" i="3"/>
  <c r="AT62" i="3"/>
  <c r="AT63" i="3" s="1"/>
  <c r="AS33" i="3"/>
  <c r="AS34" i="3" s="1"/>
  <c r="AS68" i="3" s="1"/>
  <c r="AS26" i="3"/>
  <c r="AS27" i="3" s="1"/>
  <c r="AS67" i="3" s="1"/>
  <c r="AS41" i="3"/>
  <c r="AS69" i="3" s="1"/>
  <c r="K70" i="3"/>
  <c r="L39" i="3"/>
  <c r="L25" i="3" s="1"/>
  <c r="M54" i="3"/>
  <c r="M23" i="3"/>
  <c r="M30" i="3"/>
  <c r="M48" i="3"/>
  <c r="M49" i="3" s="1"/>
  <c r="N46" i="3" s="1"/>
  <c r="AS70" i="3" l="1"/>
  <c r="AT40" i="3"/>
  <c r="L62" i="3"/>
  <c r="L63" i="3" s="1"/>
  <c r="M60" i="3" s="1"/>
  <c r="M61" i="3" s="1"/>
  <c r="L32" i="3"/>
  <c r="L40" i="3" s="1"/>
  <c r="L33" i="3" s="1"/>
  <c r="L34" i="3" s="1"/>
  <c r="L68" i="3" s="1"/>
  <c r="M38" i="3"/>
  <c r="N47" i="3"/>
  <c r="N37" i="3" s="1"/>
  <c r="AT26" i="3" l="1"/>
  <c r="AT27" i="3" s="1"/>
  <c r="AT67" i="3" s="1"/>
  <c r="AT33" i="3"/>
  <c r="AT34" i="3" s="1"/>
  <c r="AT68" i="3" s="1"/>
  <c r="AT41" i="3"/>
  <c r="AT69" i="3" s="1"/>
  <c r="L26" i="3"/>
  <c r="L27" i="3" s="1"/>
  <c r="L67" i="3" s="1"/>
  <c r="L41" i="3"/>
  <c r="L69" i="3" s="1"/>
  <c r="M24" i="3"/>
  <c r="M31" i="3"/>
  <c r="M55" i="3"/>
  <c r="M56" i="3" s="1"/>
  <c r="N53" i="3" s="1"/>
  <c r="AI69" i="3" l="1"/>
  <c r="AH69" i="3"/>
  <c r="AH68" i="3"/>
  <c r="AI68" i="3"/>
  <c r="AT70" i="3"/>
  <c r="AH67" i="3"/>
  <c r="AI67" i="3"/>
  <c r="L70" i="3"/>
  <c r="M39" i="3"/>
  <c r="M25" i="3" s="1"/>
  <c r="N54" i="3"/>
  <c r="N23" i="3"/>
  <c r="N30" i="3"/>
  <c r="N48" i="3"/>
  <c r="N49" i="3" s="1"/>
  <c r="O46" i="3" s="1"/>
  <c r="AH70" i="3" l="1"/>
  <c r="AI70" i="3"/>
  <c r="M32" i="3"/>
  <c r="M40" i="3" s="1"/>
  <c r="M33" i="3" s="1"/>
  <c r="M34" i="3" s="1"/>
  <c r="M68" i="3" s="1"/>
  <c r="M62" i="3"/>
  <c r="M63" i="3" s="1"/>
  <c r="N60" i="3" s="1"/>
  <c r="N61" i="3" s="1"/>
  <c r="N38" i="3"/>
  <c r="O47" i="3"/>
  <c r="O37" i="3" s="1"/>
  <c r="M26" i="3" l="1"/>
  <c r="M27" i="3" s="1"/>
  <c r="M67" i="3" s="1"/>
  <c r="M41" i="3"/>
  <c r="M69" i="3" s="1"/>
  <c r="N24" i="3"/>
  <c r="N31" i="3"/>
  <c r="N55" i="3"/>
  <c r="N56" i="3" s="1"/>
  <c r="O53" i="3" s="1"/>
  <c r="M70" i="3" l="1"/>
  <c r="N39" i="3"/>
  <c r="N32" i="3" s="1"/>
  <c r="O54" i="3"/>
  <c r="O23" i="3"/>
  <c r="O30" i="3"/>
  <c r="O48" i="3"/>
  <c r="O49" i="3" s="1"/>
  <c r="P46" i="3" s="1"/>
  <c r="N62" i="3" l="1"/>
  <c r="N63" i="3" s="1"/>
  <c r="O60" i="3" s="1"/>
  <c r="O61" i="3" s="1"/>
  <c r="N25" i="3"/>
  <c r="N40" i="3" s="1"/>
  <c r="N33" i="3" s="1"/>
  <c r="N34" i="3" s="1"/>
  <c r="N68" i="3" s="1"/>
  <c r="O38" i="3"/>
  <c r="O24" i="3" s="1"/>
  <c r="P47" i="3"/>
  <c r="P37" i="3" s="1"/>
  <c r="N26" i="3" l="1"/>
  <c r="N27" i="3" s="1"/>
  <c r="N67" i="3" s="1"/>
  <c r="O31" i="3"/>
  <c r="O39" i="3" s="1"/>
  <c r="O25" i="3" s="1"/>
  <c r="O55" i="3"/>
  <c r="O56" i="3" s="1"/>
  <c r="P53" i="3" s="1"/>
  <c r="P54" i="3" s="1"/>
  <c r="N41" i="3"/>
  <c r="N69" i="3" s="1"/>
  <c r="N70" i="3" l="1"/>
  <c r="O32" i="3"/>
  <c r="O40" i="3" s="1"/>
  <c r="O62" i="3"/>
  <c r="O63" i="3" s="1"/>
  <c r="P60" i="3" s="1"/>
  <c r="P61" i="3" s="1"/>
  <c r="P23" i="3"/>
  <c r="P30" i="3"/>
  <c r="P48" i="3"/>
  <c r="P49" i="3" s="1"/>
  <c r="O33" i="3" l="1"/>
  <c r="O34" i="3" s="1"/>
  <c r="O68" i="3" s="1"/>
  <c r="O26" i="3"/>
  <c r="O27" i="3" s="1"/>
  <c r="O67" i="3" s="1"/>
  <c r="O41" i="3"/>
  <c r="O69" i="3" s="1"/>
  <c r="P38" i="3"/>
  <c r="P24" i="3" s="1"/>
  <c r="O70" i="3" l="1"/>
  <c r="P55" i="3"/>
  <c r="P56" i="3" s="1"/>
  <c r="P31" i="3"/>
  <c r="P39" i="3"/>
  <c r="P25" i="3" s="1"/>
  <c r="P62" i="3" l="1"/>
  <c r="P63" i="3" s="1"/>
  <c r="P32" i="3"/>
  <c r="P40" i="3" s="1"/>
  <c r="P33" i="3" s="1"/>
  <c r="P34" i="3" s="1"/>
  <c r="P68" i="3" s="1"/>
  <c r="P41" i="3" l="1"/>
  <c r="P69" i="3" s="1"/>
  <c r="D69" i="3" s="1"/>
  <c r="P26" i="3"/>
  <c r="P27" i="3" s="1"/>
  <c r="P67" i="3" s="1"/>
  <c r="E67" i="3" s="1"/>
  <c r="D68" i="3"/>
  <c r="E68" i="3"/>
  <c r="E69" i="3" l="1"/>
  <c r="D67" i="3"/>
  <c r="P70" i="3"/>
  <c r="E70" i="3" s="1"/>
  <c r="D70" i="3" l="1"/>
</calcChain>
</file>

<file path=xl/sharedStrings.xml><?xml version="1.0" encoding="utf-8"?>
<sst xmlns="http://schemas.openxmlformats.org/spreadsheetml/2006/main" count="737" uniqueCount="145">
  <si>
    <t>Sources</t>
  </si>
  <si>
    <t>Equity</t>
  </si>
  <si>
    <t>Investor</t>
  </si>
  <si>
    <t>Debt</t>
  </si>
  <si>
    <t>Permanent Loan</t>
  </si>
  <si>
    <t>Uses</t>
  </si>
  <si>
    <t>Purchase Price</t>
  </si>
  <si>
    <t>Legal</t>
  </si>
  <si>
    <t>Financing Costs</t>
  </si>
  <si>
    <t>Surplus / (Deficit)</t>
  </si>
  <si>
    <t>Operation</t>
  </si>
  <si>
    <t>Total / Avg.</t>
  </si>
  <si>
    <t>Effective Gross Income</t>
  </si>
  <si>
    <t>Operating Expenses</t>
  </si>
  <si>
    <t>Repair &amp; Maintenance</t>
  </si>
  <si>
    <t>Payroll</t>
  </si>
  <si>
    <t>General &amp; Admin</t>
  </si>
  <si>
    <t>Annual Rev.</t>
  </si>
  <si>
    <t>Total Operating Expenses</t>
  </si>
  <si>
    <t>Net Operating Income</t>
  </si>
  <si>
    <t>Rent Escalation</t>
  </si>
  <si>
    <t>Expense Escalation</t>
  </si>
  <si>
    <t>Financing</t>
  </si>
  <si>
    <t>Loan Amount</t>
  </si>
  <si>
    <t>LTV</t>
  </si>
  <si>
    <t>Interest Rate</t>
  </si>
  <si>
    <t>Amortization</t>
  </si>
  <si>
    <t>Term</t>
  </si>
  <si>
    <t>Loan Sizing</t>
  </si>
  <si>
    <t>LTV Test</t>
  </si>
  <si>
    <t>LTV - For Loan Sizing</t>
  </si>
  <si>
    <t>Forward 12-month NOI</t>
  </si>
  <si>
    <t>Cap Rate</t>
  </si>
  <si>
    <t xml:space="preserve">Asset Value for Debt Financing </t>
  </si>
  <si>
    <t>DSCR Test</t>
  </si>
  <si>
    <t>DSCR</t>
  </si>
  <si>
    <t>Max Debt Service</t>
  </si>
  <si>
    <t>Debt Yield Test</t>
  </si>
  <si>
    <t>Debt Yield</t>
  </si>
  <si>
    <t>Revenue</t>
  </si>
  <si>
    <t>Total Revenue</t>
  </si>
  <si>
    <t>Period</t>
  </si>
  <si>
    <t>Year</t>
  </si>
  <si>
    <t>Beginning Balance</t>
  </si>
  <si>
    <t>Interest</t>
  </si>
  <si>
    <t>Principal</t>
  </si>
  <si>
    <t>Payment</t>
  </si>
  <si>
    <t>Ending Balance</t>
  </si>
  <si>
    <t>Sales Proceeds</t>
  </si>
  <si>
    <t>Sales Price</t>
  </si>
  <si>
    <t>Sales Expenses</t>
  </si>
  <si>
    <t>Loan Repayment</t>
  </si>
  <si>
    <t>Net Sales Proceeds</t>
  </si>
  <si>
    <t>Operating Cash Flows</t>
  </si>
  <si>
    <t>Reversion Cash Flows</t>
  </si>
  <si>
    <t>Total Cash Flows</t>
  </si>
  <si>
    <t>Valuation</t>
  </si>
  <si>
    <t>Spread</t>
  </si>
  <si>
    <t>Exit Cap Rate</t>
  </si>
  <si>
    <t>Discount Rate</t>
  </si>
  <si>
    <t>Investment Horizon</t>
  </si>
  <si>
    <t>Debt Service</t>
  </si>
  <si>
    <t>Cash-on-Cash</t>
  </si>
  <si>
    <t>Minimum</t>
  </si>
  <si>
    <t>Total</t>
  </si>
  <si>
    <t>NPV</t>
  </si>
  <si>
    <t>IRR</t>
  </si>
  <si>
    <t>Operating Expenses %</t>
  </si>
  <si>
    <t>JV Structure</t>
  </si>
  <si>
    <t>Pre-hurdle</t>
  </si>
  <si>
    <t>1st hurdle</t>
  </si>
  <si>
    <t>2nd hurdle</t>
  </si>
  <si>
    <t>Thereafter</t>
  </si>
  <si>
    <t>Contribution</t>
  </si>
  <si>
    <t>Distribution</t>
  </si>
  <si>
    <t>Operating Cash Flows Available for Distribution</t>
  </si>
  <si>
    <t>Capital Event Cash Flows Available for Distribution</t>
  </si>
  <si>
    <t>Total Distribution</t>
  </si>
  <si>
    <t>Investor Cash Flows</t>
  </si>
  <si>
    <t>Funding</t>
  </si>
  <si>
    <t>Repayment</t>
  </si>
  <si>
    <t>Cash Flows</t>
  </si>
  <si>
    <t>Project</t>
  </si>
  <si>
    <t>Split %</t>
  </si>
  <si>
    <t>Equity Multiple</t>
  </si>
  <si>
    <t>$ / Bed</t>
  </si>
  <si>
    <t>Bed Count</t>
  </si>
  <si>
    <t>2x2</t>
  </si>
  <si>
    <t>3x3</t>
  </si>
  <si>
    <t>4x3</t>
  </si>
  <si>
    <t>Unit Type (Bed/Bath)</t>
  </si>
  <si>
    <t>Other Income</t>
  </si>
  <si>
    <t>Vacancy</t>
  </si>
  <si>
    <t xml:space="preserve">Bad Debt </t>
  </si>
  <si>
    <t>Concession</t>
  </si>
  <si>
    <t>Total Operating Income</t>
  </si>
  <si>
    <t>Marketing</t>
  </si>
  <si>
    <t>Management Fee</t>
  </si>
  <si>
    <t>Contract Services</t>
  </si>
  <si>
    <t>Turnaround Expense</t>
  </si>
  <si>
    <t>HQ Expense</t>
  </si>
  <si>
    <t>AY 24-25</t>
  </si>
  <si>
    <t>AY 25-26</t>
  </si>
  <si>
    <t>Other Income escalation</t>
  </si>
  <si>
    <t>Acquisition Cost</t>
  </si>
  <si>
    <t>LP</t>
  </si>
  <si>
    <t>GP</t>
  </si>
  <si>
    <t>Capital Stack</t>
  </si>
  <si>
    <t>PV of Operating Cash flows</t>
  </si>
  <si>
    <t>PV of Reversion Cash flows</t>
  </si>
  <si>
    <t>CF 0</t>
  </si>
  <si>
    <t>3 &amp; After</t>
  </si>
  <si>
    <t>GP-1</t>
  </si>
  <si>
    <t>GP-2</t>
  </si>
  <si>
    <t>Implied Going-in Cap Rate</t>
  </si>
  <si>
    <t>Acquisition Fee</t>
  </si>
  <si>
    <t>GP -1</t>
  </si>
  <si>
    <t>GP -2</t>
  </si>
  <si>
    <t>GP - 1</t>
  </si>
  <si>
    <t>GP - 2</t>
  </si>
  <si>
    <t>GP - 1 Cashflow</t>
  </si>
  <si>
    <t>GP - 2 Cashflow</t>
  </si>
  <si>
    <t>Total Cash Flows to GP - 1</t>
  </si>
  <si>
    <t>Total Cash Flows to GP - 2</t>
  </si>
  <si>
    <t>Total Cash Flows to LP</t>
  </si>
  <si>
    <t>3x2</t>
  </si>
  <si>
    <t>4x2</t>
  </si>
  <si>
    <t>Sources &amp; Uses</t>
  </si>
  <si>
    <t>Electricity</t>
  </si>
  <si>
    <t>Tax</t>
  </si>
  <si>
    <t>Insurance</t>
  </si>
  <si>
    <t>Utility Reimburshment (w/o Electricity)</t>
  </si>
  <si>
    <t>Other Utilities</t>
  </si>
  <si>
    <t>IO Period</t>
  </si>
  <si>
    <t>901 WESTERN</t>
  </si>
  <si>
    <t>507 SECOND</t>
  </si>
  <si>
    <t>75 ARMORY</t>
  </si>
  <si>
    <t>305 DANIEL</t>
  </si>
  <si>
    <t>1x1</t>
  </si>
  <si>
    <t>4x4</t>
  </si>
  <si>
    <t>2x1</t>
  </si>
  <si>
    <t>Return Summary</t>
  </si>
  <si>
    <t>Capital Stack Summary</t>
  </si>
  <si>
    <t>Building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</si>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</sst>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_([$$-409]* #,##0_);_([$$-409]* \(#,##0\);_([$$-409]* &quot;-&quot;??_);_(@_)"/>
    <numFmt numFmtId="168" formatCode="#\ &quot;Months&quot;"/>
    <numFmt numFmtId="169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164" fontId="4" fillId="0" borderId="2" xfId="1" applyNumberFormat="1" applyFont="1" applyBorder="1"/>
    <xf numFmtId="164" fontId="4" fillId="0" borderId="0" xfId="1" applyNumberFormat="1" applyFont="1" applyBorder="1"/>
    <xf numFmtId="164" fontId="0" fillId="0" borderId="2" xfId="0" applyNumberFormat="1" applyBorder="1"/>
    <xf numFmtId="43" fontId="0" fillId="0" borderId="0" xfId="1" applyFont="1" applyBorder="1"/>
    <xf numFmtId="164" fontId="0" fillId="0" borderId="5" xfId="0" applyNumberFormat="1" applyBorder="1"/>
    <xf numFmtId="0" fontId="3" fillId="0" borderId="1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7" xfId="0" quotePrefix="1" applyFont="1" applyBorder="1"/>
    <xf numFmtId="43" fontId="0" fillId="0" borderId="0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10" fontId="0" fillId="0" borderId="0" xfId="3" applyNumberFormat="1" applyFont="1"/>
    <xf numFmtId="164" fontId="2" fillId="0" borderId="8" xfId="0" applyNumberFormat="1" applyFont="1" applyBorder="1"/>
    <xf numFmtId="164" fontId="0" fillId="0" borderId="8" xfId="0" applyNumberForma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43" fontId="0" fillId="0" borderId="0" xfId="1" applyFont="1"/>
    <xf numFmtId="43" fontId="0" fillId="0" borderId="0" xfId="1" quotePrefix="1" applyFont="1"/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7" xfId="0" applyNumberFormat="1" applyBorder="1"/>
    <xf numFmtId="164" fontId="0" fillId="0" borderId="0" xfId="1" quotePrefix="1" applyNumberFormat="1" applyFont="1"/>
    <xf numFmtId="164" fontId="2" fillId="0" borderId="7" xfId="0" applyNumberFormat="1" applyFont="1" applyBorder="1"/>
    <xf numFmtId="164" fontId="0" fillId="0" borderId="0" xfId="0" applyNumberFormat="1"/>
    <xf numFmtId="164" fontId="0" fillId="0" borderId="0" xfId="0" quotePrefix="1" applyNumberFormat="1"/>
    <xf numFmtId="0" fontId="0" fillId="0" borderId="12" xfId="0" applyBorder="1"/>
    <xf numFmtId="0" fontId="0" fillId="0" borderId="11" xfId="0" applyBorder="1"/>
    <xf numFmtId="10" fontId="4" fillId="0" borderId="2" xfId="3" applyNumberFormat="1" applyFont="1" applyBorder="1"/>
    <xf numFmtId="10" fontId="4" fillId="0" borderId="5" xfId="3" applyNumberFormat="1" applyFont="1" applyBorder="1"/>
    <xf numFmtId="164" fontId="5" fillId="0" borderId="8" xfId="1" applyNumberFormat="1" applyFont="1" applyFill="1" applyBorder="1"/>
    <xf numFmtId="164" fontId="2" fillId="0" borderId="7" xfId="1" applyNumberFormat="1" applyFont="1" applyBorder="1"/>
    <xf numFmtId="6" fontId="0" fillId="0" borderId="11" xfId="0" applyNumberFormat="1" applyBorder="1"/>
    <xf numFmtId="10" fontId="0" fillId="0" borderId="2" xfId="0" applyNumberFormat="1" applyBorder="1"/>
    <xf numFmtId="10" fontId="0" fillId="0" borderId="11" xfId="3" applyNumberFormat="1" applyFont="1" applyBorder="1"/>
    <xf numFmtId="10" fontId="0" fillId="0" borderId="0" xfId="3" applyNumberFormat="1" applyFont="1" applyBorder="1"/>
    <xf numFmtId="0" fontId="6" fillId="0" borderId="4" xfId="0" applyFont="1" applyBorder="1"/>
    <xf numFmtId="9" fontId="6" fillId="0" borderId="4" xfId="0" applyNumberFormat="1" applyFont="1" applyBorder="1"/>
    <xf numFmtId="9" fontId="0" fillId="0" borderId="4" xfId="0" applyNumberFormat="1" applyBorder="1"/>
    <xf numFmtId="0" fontId="0" fillId="0" borderId="4" xfId="0" quotePrefix="1" applyBorder="1"/>
    <xf numFmtId="0" fontId="0" fillId="0" borderId="4" xfId="0" quotePrefix="1" applyBorder="1" applyAlignment="1">
      <alignment horizontal="right"/>
    </xf>
    <xf numFmtId="164" fontId="0" fillId="0" borderId="4" xfId="0" applyNumberFormat="1" applyBorder="1"/>
    <xf numFmtId="9" fontId="0" fillId="0" borderId="4" xfId="3" applyFont="1" applyBorder="1"/>
    <xf numFmtId="164" fontId="0" fillId="0" borderId="4" xfId="1" quotePrefix="1" applyNumberFormat="1" applyFont="1" applyBorder="1"/>
    <xf numFmtId="0" fontId="0" fillId="0" borderId="4" xfId="0" applyBorder="1" applyAlignment="1">
      <alignment horizontal="right"/>
    </xf>
    <xf numFmtId="164" fontId="7" fillId="0" borderId="4" xfId="1" applyNumberFormat="1" applyFont="1" applyBorder="1"/>
    <xf numFmtId="9" fontId="4" fillId="0" borderId="0" xfId="2" applyNumberFormat="1" applyFont="1" applyBorder="1"/>
    <xf numFmtId="9" fontId="4" fillId="0" borderId="0" xfId="1" applyNumberFormat="1" applyFont="1" applyBorder="1"/>
    <xf numFmtId="10" fontId="4" fillId="0" borderId="0" xfId="2" applyNumberFormat="1" applyFont="1" applyBorder="1"/>
    <xf numFmtId="164" fontId="7" fillId="0" borderId="2" xfId="1" applyNumberFormat="1" applyFont="1" applyBorder="1"/>
    <xf numFmtId="167" fontId="0" fillId="0" borderId="2" xfId="2" applyNumberFormat="1" applyFont="1" applyBorder="1"/>
    <xf numFmtId="167" fontId="0" fillId="0" borderId="2" xfId="0" applyNumberFormat="1" applyBorder="1"/>
    <xf numFmtId="167" fontId="2" fillId="0" borderId="2" xfId="0" applyNumberFormat="1" applyFont="1" applyBorder="1"/>
    <xf numFmtId="167" fontId="5" fillId="0" borderId="2" xfId="0" applyNumberFormat="1" applyFont="1" applyBorder="1"/>
    <xf numFmtId="167" fontId="11" fillId="0" borderId="8" xfId="0" applyNumberFormat="1" applyFont="1" applyBorder="1"/>
    <xf numFmtId="167" fontId="4" fillId="0" borderId="2" xfId="1" applyNumberFormat="1" applyFont="1" applyBorder="1"/>
    <xf numFmtId="167" fontId="2" fillId="0" borderId="2" xfId="1" applyNumberFormat="1" applyFont="1" applyBorder="1"/>
    <xf numFmtId="167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164" fontId="2" fillId="0" borderId="0" xfId="1" applyNumberFormat="1" applyFont="1" applyBorder="1"/>
    <xf numFmtId="0" fontId="2" fillId="0" borderId="11" xfId="0" applyFont="1" applyBorder="1"/>
    <xf numFmtId="164" fontId="2" fillId="0" borderId="11" xfId="0" applyNumberFormat="1" applyFont="1" applyBorder="1"/>
    <xf numFmtId="44" fontId="2" fillId="0" borderId="11" xfId="2" applyFont="1" applyBorder="1"/>
    <xf numFmtId="167" fontId="2" fillId="0" borderId="13" xfId="0" applyNumberFormat="1" applyFont="1" applyBorder="1"/>
    <xf numFmtId="164" fontId="0" fillId="0" borderId="11" xfId="1" applyNumberFormat="1" applyFont="1" applyBorder="1"/>
    <xf numFmtId="164" fontId="0" fillId="0" borderId="11" xfId="0" applyNumberFormat="1" applyBorder="1"/>
    <xf numFmtId="165" fontId="0" fillId="0" borderId="0" xfId="3" applyNumberFormat="1" applyFont="1" applyBorder="1"/>
    <xf numFmtId="165" fontId="0" fillId="0" borderId="11" xfId="0" applyNumberFormat="1" applyBorder="1"/>
    <xf numFmtId="6" fontId="0" fillId="0" borderId="16" xfId="0" applyNumberFormat="1" applyBorder="1"/>
    <xf numFmtId="6" fontId="0" fillId="0" borderId="14" xfId="0" applyNumberFormat="1" applyBorder="1"/>
    <xf numFmtId="10" fontId="2" fillId="0" borderId="15" xfId="0" applyNumberFormat="1" applyFont="1" applyBorder="1"/>
    <xf numFmtId="9" fontId="4" fillId="0" borderId="1" xfId="0" quotePrefix="1" applyNumberFormat="1" applyFont="1" applyBorder="1"/>
    <xf numFmtId="165" fontId="4" fillId="0" borderId="1" xfId="0" applyNumberFormat="1" applyFont="1" applyBorder="1"/>
    <xf numFmtId="165" fontId="4" fillId="0" borderId="3" xfId="0" applyNumberFormat="1" applyFont="1" applyBorder="1"/>
    <xf numFmtId="0" fontId="2" fillId="0" borderId="6" xfId="0" applyFont="1" applyBorder="1" applyAlignment="1">
      <alignment horizontal="center"/>
    </xf>
    <xf numFmtId="43" fontId="0" fillId="0" borderId="2" xfId="0" applyNumberFormat="1" applyBorder="1"/>
    <xf numFmtId="9" fontId="0" fillId="0" borderId="0" xfId="3" applyFont="1" applyBorder="1"/>
    <xf numFmtId="166" fontId="11" fillId="0" borderId="2" xfId="3" applyNumberFormat="1" applyFont="1" applyBorder="1"/>
    <xf numFmtId="0" fontId="8" fillId="2" borderId="0" xfId="0" applyFont="1" applyFill="1"/>
    <xf numFmtId="0" fontId="12" fillId="2" borderId="0" xfId="0" applyFont="1" applyFill="1"/>
    <xf numFmtId="0" fontId="8" fillId="2" borderId="6" xfId="0" applyFont="1" applyFill="1" applyBorder="1"/>
    <xf numFmtId="0" fontId="8" fillId="2" borderId="7" xfId="0" applyFont="1" applyFill="1" applyBorder="1"/>
    <xf numFmtId="0" fontId="13" fillId="0" borderId="11" xfId="0" applyFont="1" applyBorder="1"/>
    <xf numFmtId="164" fontId="13" fillId="0" borderId="13" xfId="0" applyNumberFormat="1" applyFont="1" applyBorder="1"/>
    <xf numFmtId="164" fontId="13" fillId="0" borderId="2" xfId="0" applyNumberFormat="1" applyFont="1" applyBorder="1"/>
    <xf numFmtId="10" fontId="1" fillId="0" borderId="2" xfId="3" applyNumberFormat="1" applyFont="1" applyBorder="1"/>
    <xf numFmtId="10" fontId="1" fillId="0" borderId="5" xfId="3" applyNumberFormat="1" applyFont="1" applyBorder="1"/>
    <xf numFmtId="165" fontId="0" fillId="0" borderId="1" xfId="0" applyNumberFormat="1" applyBorder="1"/>
    <xf numFmtId="165" fontId="0" fillId="0" borderId="3" xfId="0" applyNumberFormat="1" applyBorder="1"/>
    <xf numFmtId="167" fontId="4" fillId="0" borderId="2" xfId="0" applyNumberFormat="1" applyFont="1" applyBorder="1"/>
    <xf numFmtId="164" fontId="1" fillId="0" borderId="2" xfId="1" applyNumberFormat="1" applyFont="1" applyBorder="1"/>
    <xf numFmtId="0" fontId="8" fillId="2" borderId="0" xfId="0" applyFont="1" applyFill="1" applyAlignment="1">
      <alignment horizontal="right"/>
    </xf>
    <xf numFmtId="164" fontId="8" fillId="2" borderId="0" xfId="1" applyNumberFormat="1" applyFont="1" applyFill="1"/>
    <xf numFmtId="1" fontId="8" fillId="2" borderId="0" xfId="0" applyNumberFormat="1" applyFont="1" applyFill="1"/>
    <xf numFmtId="164" fontId="0" fillId="0" borderId="7" xfId="1" applyNumberFormat="1" applyFont="1" applyBorder="1"/>
    <xf numFmtId="0" fontId="0" fillId="3" borderId="0" xfId="0" applyFill="1"/>
    <xf numFmtId="164" fontId="0" fillId="3" borderId="0" xfId="1" applyNumberFormat="1" applyFont="1" applyFill="1" applyBorder="1"/>
    <xf numFmtId="164" fontId="2" fillId="3" borderId="0" xfId="1" applyNumberFormat="1" applyFont="1" applyFill="1" applyBorder="1"/>
    <xf numFmtId="10" fontId="0" fillId="3" borderId="0" xfId="3" quotePrefix="1" applyNumberFormat="1" applyFont="1" applyFill="1" applyBorder="1"/>
    <xf numFmtId="10" fontId="0" fillId="3" borderId="0" xfId="3" applyNumberFormat="1" applyFont="1" applyFill="1" applyBorder="1"/>
    <xf numFmtId="43" fontId="0" fillId="3" borderId="0" xfId="1" applyFont="1" applyFill="1" applyBorder="1"/>
    <xf numFmtId="9" fontId="0" fillId="3" borderId="0" xfId="0" applyNumberFormat="1" applyFill="1"/>
    <xf numFmtId="164" fontId="0" fillId="3" borderId="0" xfId="0" applyNumberFormat="1" applyFill="1"/>
    <xf numFmtId="10" fontId="8" fillId="3" borderId="0" xfId="0" applyNumberFormat="1" applyFont="1" applyFill="1"/>
    <xf numFmtId="165" fontId="9" fillId="3" borderId="0" xfId="3" applyNumberFormat="1" applyFont="1" applyFill="1" applyBorder="1"/>
    <xf numFmtId="165" fontId="9" fillId="3" borderId="0" xfId="0" applyNumberFormat="1" applyFont="1" applyFill="1"/>
    <xf numFmtId="0" fontId="8" fillId="3" borderId="0" xfId="0" applyFont="1" applyFill="1"/>
    <xf numFmtId="167" fontId="9" fillId="3" borderId="0" xfId="0" applyNumberFormat="1" applyFont="1" applyFill="1"/>
    <xf numFmtId="0" fontId="0" fillId="3" borderId="0" xfId="0" quotePrefix="1" applyFill="1"/>
    <xf numFmtId="0" fontId="2" fillId="3" borderId="0" xfId="0" applyFont="1" applyFill="1"/>
    <xf numFmtId="10" fontId="0" fillId="3" borderId="0" xfId="0" applyNumberFormat="1" applyFill="1"/>
    <xf numFmtId="6" fontId="0" fillId="3" borderId="0" xfId="0" applyNumberFormat="1" applyFill="1"/>
    <xf numFmtId="6" fontId="2" fillId="3" borderId="0" xfId="0" applyNumberFormat="1" applyFont="1" applyFill="1"/>
    <xf numFmtId="10" fontId="2" fillId="3" borderId="0" xfId="0" applyNumberFormat="1" applyFont="1" applyFill="1"/>
    <xf numFmtId="169" fontId="0" fillId="0" borderId="2" xfId="2" applyNumberFormat="1" applyFont="1" applyBorder="1"/>
    <xf numFmtId="169" fontId="0" fillId="0" borderId="5" xfId="2" applyNumberFormat="1" applyFont="1" applyBorder="1"/>
    <xf numFmtId="164" fontId="7" fillId="0" borderId="11" xfId="1" applyNumberFormat="1" applyFont="1" applyBorder="1"/>
    <xf numFmtId="9" fontId="0" fillId="0" borderId="0" xfId="0" applyNumberFormat="1"/>
    <xf numFmtId="6" fontId="0" fillId="0" borderId="0" xfId="0" applyNumberFormat="1"/>
    <xf numFmtId="0" fontId="12" fillId="2" borderId="17" xfId="0" applyFont="1" applyFill="1" applyBorder="1"/>
    <xf numFmtId="0" fontId="8" fillId="2" borderId="18" xfId="0" applyFont="1" applyFill="1" applyBorder="1"/>
    <xf numFmtId="0" fontId="12" fillId="2" borderId="18" xfId="0" applyFont="1" applyFill="1" applyBorder="1"/>
    <xf numFmtId="0" fontId="8" fillId="2" borderId="19" xfId="0" applyFont="1" applyFill="1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3" fillId="0" borderId="20" xfId="0" applyFont="1" applyBorder="1"/>
    <xf numFmtId="164" fontId="0" fillId="0" borderId="21" xfId="1" applyNumberFormat="1" applyFont="1" applyBorder="1"/>
    <xf numFmtId="0" fontId="0" fillId="0" borderId="24" xfId="0" applyBorder="1"/>
    <xf numFmtId="164" fontId="0" fillId="0" borderId="25" xfId="1" applyNumberFormat="1" applyFont="1" applyBorder="1"/>
    <xf numFmtId="0" fontId="2" fillId="0" borderId="0" xfId="0" applyFont="1"/>
    <xf numFmtId="164" fontId="2" fillId="0" borderId="23" xfId="1" applyNumberFormat="1" applyFont="1" applyBorder="1"/>
    <xf numFmtId="164" fontId="2" fillId="0" borderId="21" xfId="1" applyNumberFormat="1" applyFont="1" applyBorder="1"/>
    <xf numFmtId="165" fontId="0" fillId="0" borderId="21" xfId="3" applyNumberFormat="1" applyFont="1" applyBorder="1"/>
    <xf numFmtId="10" fontId="0" fillId="0" borderId="21" xfId="3" applyNumberFormat="1" applyFont="1" applyBorder="1"/>
    <xf numFmtId="164" fontId="2" fillId="0" borderId="23" xfId="0" applyNumberFormat="1" applyFont="1" applyBorder="1"/>
    <xf numFmtId="0" fontId="0" fillId="0" borderId="25" xfId="0" applyBorder="1"/>
    <xf numFmtId="10" fontId="0" fillId="0" borderId="0" xfId="0" applyNumberFormat="1"/>
    <xf numFmtId="2" fontId="0" fillId="0" borderId="0" xfId="0" applyNumberFormat="1"/>
    <xf numFmtId="2" fontId="0" fillId="0" borderId="21" xfId="0" applyNumberFormat="1" applyBorder="1"/>
    <xf numFmtId="0" fontId="0" fillId="0" borderId="26" xfId="0" applyBorder="1"/>
    <xf numFmtId="0" fontId="0" fillId="0" borderId="27" xfId="0" applyBorder="1"/>
    <xf numFmtId="2" fontId="0" fillId="0" borderId="27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164" fontId="0" fillId="0" borderId="23" xfId="1" applyNumberFormat="1" applyFont="1" applyBorder="1"/>
    <xf numFmtId="164" fontId="0" fillId="0" borderId="30" xfId="1" applyNumberFormat="1" applyFont="1" applyBorder="1"/>
    <xf numFmtId="0" fontId="0" fillId="3" borderId="20" xfId="0" applyFill="1" applyBorder="1"/>
    <xf numFmtId="0" fontId="0" fillId="3" borderId="21" xfId="0" applyFill="1" applyBorder="1"/>
    <xf numFmtId="0" fontId="2" fillId="0" borderId="23" xfId="0" applyFont="1" applyBorder="1" applyAlignment="1">
      <alignment horizontal="center"/>
    </xf>
    <xf numFmtId="43" fontId="0" fillId="0" borderId="21" xfId="1" applyFont="1" applyBorder="1" applyAlignment="1">
      <alignment horizontal="right"/>
    </xf>
    <xf numFmtId="167" fontId="0" fillId="0" borderId="21" xfId="2" applyNumberFormat="1" applyFont="1" applyBorder="1"/>
    <xf numFmtId="0" fontId="2" fillId="0" borderId="24" xfId="0" applyFont="1" applyBorder="1"/>
    <xf numFmtId="167" fontId="2" fillId="0" borderId="25" xfId="0" applyNumberFormat="1" applyFont="1" applyBorder="1"/>
    <xf numFmtId="0" fontId="0" fillId="0" borderId="0" xfId="0" quotePrefix="1" applyAlignment="1">
      <alignment horizontal="right"/>
    </xf>
    <xf numFmtId="167" fontId="0" fillId="0" borderId="21" xfId="0" applyNumberFormat="1" applyBorder="1"/>
    <xf numFmtId="9" fontId="4" fillId="0" borderId="0" xfId="0" quotePrefix="1" applyNumberFormat="1" applyFont="1"/>
    <xf numFmtId="0" fontId="2" fillId="0" borderId="20" xfId="0" applyFont="1" applyBorder="1"/>
    <xf numFmtId="167" fontId="2" fillId="0" borderId="21" xfId="0" applyNumberFormat="1" applyFont="1" applyBorder="1"/>
    <xf numFmtId="167" fontId="4" fillId="0" borderId="21" xfId="0" applyNumberFormat="1" applyFont="1" applyBorder="1"/>
    <xf numFmtId="167" fontId="5" fillId="0" borderId="21" xfId="0" applyNumberFormat="1" applyFont="1" applyBorder="1"/>
    <xf numFmtId="167" fontId="11" fillId="0" borderId="23" xfId="0" applyNumberFormat="1" applyFont="1" applyBorder="1"/>
    <xf numFmtId="167" fontId="4" fillId="0" borderId="21" xfId="1" applyNumberFormat="1" applyFont="1" applyBorder="1"/>
    <xf numFmtId="9" fontId="4" fillId="0" borderId="0" xfId="0" applyNumberFormat="1" applyFont="1"/>
    <xf numFmtId="167" fontId="7" fillId="0" borderId="21" xfId="1" applyNumberFormat="1" applyFont="1" applyBorder="1"/>
    <xf numFmtId="167" fontId="2" fillId="0" borderId="21" xfId="1" applyNumberFormat="1" applyFont="1" applyBorder="1"/>
    <xf numFmtId="0" fontId="2" fillId="0" borderId="31" xfId="0" applyFont="1" applyBorder="1"/>
    <xf numFmtId="167" fontId="2" fillId="0" borderId="32" xfId="0" applyNumberFormat="1" applyFont="1" applyBorder="1"/>
    <xf numFmtId="0" fontId="2" fillId="0" borderId="33" xfId="0" applyFont="1" applyBorder="1" applyAlignment="1">
      <alignment horizontal="center"/>
    </xf>
    <xf numFmtId="9" fontId="4" fillId="0" borderId="34" xfId="0" quotePrefix="1" applyNumberFormat="1" applyFont="1" applyBorder="1"/>
    <xf numFmtId="165" fontId="4" fillId="0" borderId="34" xfId="0" applyNumberFormat="1" applyFont="1" applyBorder="1"/>
    <xf numFmtId="0" fontId="0" fillId="0" borderId="35" xfId="0" applyBorder="1"/>
    <xf numFmtId="165" fontId="4" fillId="0" borderId="36" xfId="0" applyNumberFormat="1" applyFont="1" applyBorder="1"/>
    <xf numFmtId="0" fontId="8" fillId="2" borderId="20" xfId="0" applyFont="1" applyFill="1" applyBorder="1"/>
    <xf numFmtId="0" fontId="8" fillId="2" borderId="23" xfId="0" applyFont="1" applyFill="1" applyBorder="1"/>
    <xf numFmtId="164" fontId="0" fillId="0" borderId="21" xfId="0" applyNumberFormat="1" applyBorder="1" applyAlignment="1">
      <alignment horizontal="right"/>
    </xf>
    <xf numFmtId="0" fontId="13" fillId="0" borderId="24" xfId="0" applyFont="1" applyBorder="1"/>
    <xf numFmtId="10" fontId="4" fillId="0" borderId="21" xfId="0" applyNumberFormat="1" applyFont="1" applyBorder="1"/>
    <xf numFmtId="0" fontId="0" fillId="0" borderId="20" xfId="0" applyBorder="1" applyAlignment="1">
      <alignment horizontal="right"/>
    </xf>
    <xf numFmtId="0" fontId="4" fillId="0" borderId="21" xfId="0" applyFont="1" applyBorder="1"/>
    <xf numFmtId="168" fontId="4" fillId="0" borderId="21" xfId="0" applyNumberFormat="1" applyFont="1" applyBorder="1"/>
    <xf numFmtId="164" fontId="0" fillId="0" borderId="21" xfId="0" applyNumberFormat="1" applyBorder="1"/>
    <xf numFmtId="0" fontId="13" fillId="0" borderId="20" xfId="0" applyFont="1" applyBorder="1"/>
    <xf numFmtId="0" fontId="13" fillId="0" borderId="0" xfId="0" applyFont="1"/>
    <xf numFmtId="0" fontId="2" fillId="0" borderId="30" xfId="0" applyFont="1" applyBorder="1"/>
    <xf numFmtId="10" fontId="4" fillId="0" borderId="21" xfId="0" applyNumberFormat="1" applyFont="1" applyBorder="1" applyAlignment="1">
      <alignment horizontal="right"/>
    </xf>
    <xf numFmtId="10" fontId="0" fillId="0" borderId="21" xfId="0" applyNumberFormat="1" applyBorder="1" applyAlignment="1">
      <alignment horizontal="right"/>
    </xf>
    <xf numFmtId="10" fontId="4" fillId="0" borderId="0" xfId="0" applyNumberFormat="1" applyFont="1"/>
    <xf numFmtId="0" fontId="0" fillId="0" borderId="21" xfId="0" applyBorder="1" applyAlignment="1">
      <alignment horizontal="right"/>
    </xf>
    <xf numFmtId="0" fontId="4" fillId="0" borderId="21" xfId="0" applyFont="1" applyBorder="1" applyAlignment="1">
      <alignment horizontal="right"/>
    </xf>
    <xf numFmtId="164" fontId="0" fillId="0" borderId="21" xfId="1" applyNumberFormat="1" applyFont="1" applyBorder="1" applyAlignment="1">
      <alignment horizontal="right"/>
    </xf>
    <xf numFmtId="9" fontId="4" fillId="0" borderId="21" xfId="0" applyNumberFormat="1" applyFont="1" applyBorder="1" applyAlignment="1">
      <alignment horizontal="right"/>
    </xf>
    <xf numFmtId="164" fontId="0" fillId="0" borderId="30" xfId="0" applyNumberFormat="1" applyBorder="1" applyAlignment="1">
      <alignment horizontal="right"/>
    </xf>
    <xf numFmtId="0" fontId="8" fillId="2" borderId="21" xfId="0" applyFont="1" applyFill="1" applyBorder="1"/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right"/>
    </xf>
    <xf numFmtId="9" fontId="6" fillId="0" borderId="0" xfId="0" applyNumberFormat="1" applyFont="1"/>
    <xf numFmtId="9" fontId="0" fillId="0" borderId="21" xfId="0" applyNumberFormat="1" applyBorder="1"/>
    <xf numFmtId="9" fontId="0" fillId="0" borderId="30" xfId="0" applyNumberFormat="1" applyBorder="1"/>
    <xf numFmtId="0" fontId="0" fillId="0" borderId="37" xfId="0" applyBorder="1"/>
    <xf numFmtId="0" fontId="0" fillId="0" borderId="38" xfId="0" applyBorder="1"/>
    <xf numFmtId="165" fontId="0" fillId="0" borderId="34" xfId="0" applyNumberFormat="1" applyBorder="1"/>
    <xf numFmtId="165" fontId="0" fillId="0" borderId="36" xfId="0" applyNumberFormat="1" applyBorder="1"/>
    <xf numFmtId="10" fontId="0" fillId="0" borderId="21" xfId="0" applyNumberFormat="1" applyBorder="1"/>
    <xf numFmtId="168" fontId="0" fillId="0" borderId="21" xfId="0" applyNumberFormat="1" applyBorder="1"/>
    <xf numFmtId="9" fontId="0" fillId="0" borderId="21" xfId="0" applyNumberFormat="1" applyBorder="1" applyAlignment="1">
      <alignment horizontal="right"/>
    </xf>
    <xf numFmtId="10" fontId="0" fillId="0" borderId="21" xfId="3" quotePrefix="1" applyNumberFormat="1" applyFont="1" applyBorder="1"/>
    <xf numFmtId="43" fontId="0" fillId="0" borderId="21" xfId="1" applyFont="1" applyBorder="1"/>
    <xf numFmtId="43" fontId="0" fillId="0" borderId="29" xfId="1" applyFont="1" applyBorder="1"/>
    <xf numFmtId="0" fontId="0" fillId="2" borderId="18" xfId="0" applyFill="1" applyBorder="1"/>
    <xf numFmtId="0" fontId="0" fillId="2" borderId="19" xfId="0" applyFill="1" applyBorder="1"/>
    <xf numFmtId="164" fontId="0" fillId="0" borderId="0" xfId="1" quotePrefix="1" applyNumberFormat="1" applyFont="1" applyBorder="1"/>
    <xf numFmtId="164" fontId="7" fillId="0" borderId="0" xfId="1" applyNumberFormat="1" applyFont="1" applyBorder="1"/>
    <xf numFmtId="164" fontId="7" fillId="0" borderId="21" xfId="1" applyNumberFormat="1" applyFont="1" applyBorder="1"/>
    <xf numFmtId="0" fontId="2" fillId="0" borderId="27" xfId="0" applyFont="1" applyBorder="1"/>
    <xf numFmtId="43" fontId="2" fillId="0" borderId="27" xfId="1" applyFont="1" applyBorder="1"/>
    <xf numFmtId="10" fontId="2" fillId="0" borderId="27" xfId="3" applyNumberFormat="1" applyFont="1" applyBorder="1"/>
    <xf numFmtId="164" fontId="2" fillId="0" borderId="27" xfId="1" applyNumberFormat="1" applyFont="1" applyBorder="1"/>
    <xf numFmtId="164" fontId="2" fillId="0" borderId="28" xfId="1" applyNumberFormat="1" applyFont="1" applyBorder="1"/>
    <xf numFmtId="0" fontId="2" fillId="0" borderId="35" xfId="0" applyFont="1" applyBorder="1"/>
    <xf numFmtId="164" fontId="7" fillId="0" borderId="25" xfId="1" applyNumberFormat="1" applyFont="1" applyBorder="1"/>
    <xf numFmtId="0" fontId="2" fillId="0" borderId="26" xfId="0" applyFont="1" applyBorder="1"/>
    <xf numFmtId="164" fontId="0" fillId="0" borderId="25" xfId="0" applyNumberFormat="1" applyBorder="1"/>
    <xf numFmtId="164" fontId="0" fillId="0" borderId="30" xfId="0" applyNumberFormat="1" applyBorder="1"/>
    <xf numFmtId="164" fontId="7" fillId="0" borderId="30" xfId="1" applyNumberFormat="1" applyFont="1" applyBorder="1"/>
    <xf numFmtId="164" fontId="7" fillId="3" borderId="0" xfId="1" applyNumberFormat="1" applyFont="1" applyFill="1"/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9" fontId="0" fillId="0" borderId="1" xfId="2" applyNumberFormat="1" applyFont="1" applyBorder="1"/>
    <xf numFmtId="169" fontId="0" fillId="0" borderId="34" xfId="2" applyNumberFormat="1" applyFont="1" applyBorder="1"/>
    <xf numFmtId="0" fontId="0" fillId="0" borderId="34" xfId="0" applyBorder="1"/>
    <xf numFmtId="169" fontId="13" fillId="0" borderId="1" xfId="2" applyNumberFormat="1" applyFont="1" applyBorder="1"/>
    <xf numFmtId="169" fontId="13" fillId="0" borderId="34" xfId="2" applyNumberFormat="1" applyFont="1" applyBorder="1"/>
    <xf numFmtId="0" fontId="2" fillId="0" borderId="39" xfId="0" applyFont="1" applyBorder="1"/>
    <xf numFmtId="169" fontId="2" fillId="0" borderId="40" xfId="0" applyNumberFormat="1" applyFont="1" applyBorder="1"/>
    <xf numFmtId="169" fontId="2" fillId="0" borderId="41" xfId="0" applyNumberFormat="1" applyFont="1" applyBorder="1"/>
    <xf numFmtId="0" fontId="12" fillId="3" borderId="0" xfId="0" applyFont="1" applyFill="1"/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1" applyNumberFormat="1" applyFont="1" applyFill="1"/>
    <xf numFmtId="1" fontId="8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169" fontId="2" fillId="0" borderId="43" xfId="0" applyNumberFormat="1" applyFont="1" applyBorder="1"/>
    <xf numFmtId="0" fontId="0" fillId="0" borderId="0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20" xfId="0" applyFont="1" applyBorder="1"/>
    <xf numFmtId="169" fontId="0" fillId="0" borderId="21" xfId="0" applyNumberFormat="1" applyFont="1" applyBorder="1"/>
    <xf numFmtId="169" fontId="2" fillId="0" borderId="19" xfId="0" applyNumberFormat="1" applyFont="1" applyBorder="1"/>
    <xf numFmtId="0" fontId="2" fillId="0" borderId="39" xfId="0" applyFont="1" applyFill="1" applyBorder="1"/>
    <xf numFmtId="0" fontId="2" fillId="0" borderId="42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6-49C3-B93F-155DBFB184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6-49C3-B93F-155DBFB184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6-49C3-B93F-155DBFB184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FD-487E-BE77-9C2AC835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Assumptions!$B$91:$B$94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Assumptions!$E$91:$E$94</c:f>
              <c:numCache>
                <c:formatCode>_("$"* #,##0_);_("$"* \(#,##0\);_("$"* "-"??_);_(@_)</c:formatCode>
                <c:ptCount val="4"/>
                <c:pt idx="0">
                  <c:v>3987010.85924805</c:v>
                </c:pt>
                <c:pt idx="1">
                  <c:v>94149.202105270801</c:v>
                </c:pt>
                <c:pt idx="2">
                  <c:v>376596.8084210832</c:v>
                </c:pt>
                <c:pt idx="3">
                  <c:v>1882984.0421054158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376-BCFD-C522168709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5-493A-854A-2322E4077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5-493A-854A-2322E40772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5-493A-854A-2322E40772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5-493A-854A-2322E4077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Assumptions!$J$91:$J$94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Assumptions!$M$91:$M$94</c:f>
              <c:numCache>
                <c:formatCode>_("$"* #,##0_);_("$"* \(#,##0\);_("$"* "-"??_);_(@_)</c:formatCode>
                <c:ptCount val="4"/>
                <c:pt idx="0">
                  <c:v>12610949.752666917</c:v>
                </c:pt>
                <c:pt idx="1">
                  <c:v>291305.71280712355</c:v>
                </c:pt>
                <c:pt idx="2">
                  <c:v>1165222.8512284942</c:v>
                </c:pt>
                <c:pt idx="3">
                  <c:v>5826114.256142471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A-47A5-8E88-B2369578CC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D-4635-9D2F-C18D9FED6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D-4635-9D2F-C18D9FED6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D-4635-9D2F-C18D9FED6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BD-4635-9D2F-C18D9FED6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Assumptions!$R$91:$R$94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Assumptions!$U$91:$U$94</c:f>
              <c:numCache>
                <c:formatCode>_("$"* #,##0_);_("$"* \(#,##0\);_("$"* "-"??_);_(@_)</c:formatCode>
                <c:ptCount val="4"/>
                <c:pt idx="0">
                  <c:v>8352027.2751182476</c:v>
                </c:pt>
                <c:pt idx="1">
                  <c:v>198244.5751053337</c:v>
                </c:pt>
                <c:pt idx="2">
                  <c:v>792978.3004213348</c:v>
                </c:pt>
                <c:pt idx="3">
                  <c:v>3964891.5021066735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BD-4635-9D2F-C18D9FED6E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9-4922-BE80-5BFBC83A6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9-4922-BE80-5BFBC83A6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D9-4922-BE80-5BFBC83A6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D9-4922-BE80-5BFBC83A61AB}"/>
              </c:ext>
            </c:extLst>
          </c:dPt>
          <c:cat>
            <c:strRef>
              <c:f>Assumptions!$Z$91:$Z$94</c:f>
              <c:strCache>
                <c:ptCount val="4"/>
                <c:pt idx="0">
                  <c:v>Debt</c:v>
                </c:pt>
                <c:pt idx="1">
                  <c:v>GP - 1</c:v>
                </c:pt>
                <c:pt idx="2">
                  <c:v>GP - 2</c:v>
                </c:pt>
                <c:pt idx="3">
                  <c:v>LP</c:v>
                </c:pt>
              </c:strCache>
            </c:strRef>
          </c:cat>
          <c:val>
            <c:numRef>
              <c:f>Assumptions!$AC$91:$AC$94</c:f>
              <c:numCache>
                <c:formatCode>_(* #,##0_);_(* \(#,##0\);_(* "-"??_);_(@_)</c:formatCode>
                <c:ptCount val="4"/>
                <c:pt idx="0">
                  <c:v>12042566.651371865</c:v>
                </c:pt>
                <c:pt idx="1">
                  <c:v>278311.60067597835</c:v>
                </c:pt>
                <c:pt idx="2">
                  <c:v>1113246.4027039134</c:v>
                </c:pt>
                <c:pt idx="3">
                  <c:v>5566232.0135195665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D-4054-B114-2FAB7D3A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9609</xdr:colOff>
      <xdr:row>87</xdr:row>
      <xdr:rowOff>72942</xdr:rowOff>
    </xdr:from>
    <xdr:to>
      <xdr:col>7</xdr:col>
      <xdr:colOff>734786</xdr:colOff>
      <xdr:row>102</xdr:row>
      <xdr:rowOff>20483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673A-B13E-B650-473E-756AD61C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88</xdr:row>
      <xdr:rowOff>25401</xdr:rowOff>
    </xdr:from>
    <xdr:to>
      <xdr:col>15</xdr:col>
      <xdr:colOff>769937</xdr:colOff>
      <xdr:row>102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646C8-6492-9180-7C68-AC78C4BB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40822</xdr:colOff>
      <xdr:row>87</xdr:row>
      <xdr:rowOff>145142</xdr:rowOff>
    </xdr:from>
    <xdr:to>
      <xdr:col>23</xdr:col>
      <xdr:colOff>725715</xdr:colOff>
      <xdr:row>102</xdr:row>
      <xdr:rowOff>133804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78EAD-2457-4FC9-9289-2566FECB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215446</xdr:colOff>
      <xdr:row>87</xdr:row>
      <xdr:rowOff>65012</xdr:rowOff>
    </xdr:from>
    <xdr:to>
      <xdr:col>31</xdr:col>
      <xdr:colOff>752929</xdr:colOff>
      <xdr:row>101</xdr:row>
      <xdr:rowOff>172358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FC92D-F5EA-B4C7-7AB7-56AEC39D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1</xdr:row>
      <xdr:rowOff>0</xdr:rowOff>
    </xdr:from>
    <xdr:to>
      <xdr:col>3</xdr:col>
      <xdr:colOff>4231</xdr:colOff>
      <xdr:row>5</xdr:row>
      <xdr:rowOff>57162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C6F9D-AFA9-497A-B155-7F02E677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429" y="181429"/>
          <a:ext cx="2898016" cy="782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1</xdr:row>
      <xdr:rowOff>39687</xdr:rowOff>
    </xdr:from>
    <xdr:to>
      <xdr:col>2</xdr:col>
      <xdr:colOff>548516</xdr:colOff>
      <xdr:row>5</xdr:row>
      <xdr:rowOff>92313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B5784-386F-4EFD-8FB4-305D84B63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222250"/>
          <a:ext cx="2898016" cy="782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23813</xdr:colOff>
      <xdr:row>1</xdr:row>
      <xdr:rowOff>15875</xdr:rowOff>
    </xdr:from>
    <xdr:to>
      <xdr:col>2</xdr:col>
      <xdr:colOff>2735563</xdr:colOff>
      <xdr:row>5</xdr:row>
      <xdr:rowOff>53685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A8E9F-04D2-487C-8A1A-CEBC3984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76" y="198438"/>
          <a:ext cx="2894312" cy="768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149412</xdr:rowOff>
    </xdr:from>
    <xdr:to>
      <xdr:col>3</xdr:col>
      <xdr:colOff>29310</xdr:colOff>
      <xdr:row>5</xdr:row>
      <xdr:rowOff>2666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6EFA7-7223-495E-A92C-8B272CA75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149412"/>
          <a:ext cx="2898016" cy="7828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8A56B-FA58-4CDE-8B3A-7D2FB9AF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50B0F-0D44-4BDD-90F0-D82D63626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129416</xdr:colOff>
      <xdr:row>5</xdr:row>
      <xdr:rowOff>46276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55662-D323-4135-A389-D85606BC3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2898016" cy="7828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165275</xdr:rowOff>
    </xdr:from>
    <xdr:to>
      <xdr:col>3</xdr:col>
      <xdr:colOff>123153</xdr:colOff>
      <xdr:row>5</xdr:row>
      <xdr:rowOff>34795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3784C2-3C2E-4294-B422-2985FEE74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275"/>
          <a:ext cx="2898016" cy="782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AC34-F29E-4CEA-A22E-0D5F48C2095D}">
  <dimension ref="B6:AF175"/>
  <sheetViews>
    <sheetView showGridLines="0" zoomScale="80" zoomScaleNormal="80" workbookViewId="0">
      <pane ySplit="8" topLeftCell="A9" activePane="bottomLeft" state="frozen"/>
      <selection pane="bottomLeft" activeCell="D66" sqref="D66"/>
    </sheetView>
  </sheetViews>
  <sheetFormatPr defaultColWidth="8.81640625" defaultRowHeight="14.5" x14ac:dyDescent="0.35"/>
  <cols>
    <col min="1" max="1" width="2.6328125" style="103" customWidth="1"/>
    <col min="2" max="2" width="35.1796875" style="103" bestFit="1" customWidth="1"/>
    <col min="3" max="3" width="6.1796875" style="103" bestFit="1" customWidth="1"/>
    <col min="4" max="4" width="10.90625" style="103" bestFit="1" customWidth="1"/>
    <col min="5" max="5" width="13.6328125" style="103" bestFit="1" customWidth="1"/>
    <col min="6" max="6" width="28.26953125" style="103" bestFit="1" customWidth="1"/>
    <col min="7" max="7" width="12.26953125" style="103" bestFit="1" customWidth="1"/>
    <col min="8" max="8" width="10.90625" style="103" bestFit="1" customWidth="1"/>
    <col min="9" max="9" width="14.6328125" style="103" customWidth="1"/>
    <col min="10" max="10" width="35.1796875" style="103" bestFit="1" customWidth="1"/>
    <col min="11" max="11" width="6.1796875" style="103" bestFit="1" customWidth="1"/>
    <col min="12" max="12" width="12" style="103" bestFit="1" customWidth="1"/>
    <col min="13" max="13" width="14.6328125" style="103" bestFit="1" customWidth="1"/>
    <col min="14" max="14" width="28.26953125" style="103" bestFit="1" customWidth="1"/>
    <col min="15" max="15" width="12.26953125" style="103" bestFit="1" customWidth="1"/>
    <col min="16" max="16" width="12" style="103" bestFit="1" customWidth="1"/>
    <col min="17" max="17" width="14.6328125" style="103" customWidth="1"/>
    <col min="18" max="18" width="35.1796875" style="103" bestFit="1" customWidth="1"/>
    <col min="19" max="19" width="6.1796875" style="103" bestFit="1" customWidth="1"/>
    <col min="20" max="20" width="12" style="103" bestFit="1" customWidth="1"/>
    <col min="21" max="21" width="13.6328125" style="103" bestFit="1" customWidth="1"/>
    <col min="22" max="22" width="28.26953125" style="103" bestFit="1" customWidth="1"/>
    <col min="23" max="23" width="12.26953125" style="103" bestFit="1" customWidth="1"/>
    <col min="24" max="24" width="12" style="103" bestFit="1" customWidth="1"/>
    <col min="25" max="25" width="14.6328125" style="103" customWidth="1"/>
    <col min="26" max="26" width="35.1796875" style="103" bestFit="1" customWidth="1"/>
    <col min="27" max="27" width="6.1796875" style="103" bestFit="1" customWidth="1"/>
    <col min="28" max="28" width="12" style="103" bestFit="1" customWidth="1"/>
    <col min="29" max="29" width="11.6328125" style="103" bestFit="1" customWidth="1"/>
    <col min="30" max="30" width="28.26953125" style="103" bestFit="1" customWidth="1"/>
    <col min="31" max="31" width="12.26953125" style="103" bestFit="1" customWidth="1"/>
    <col min="32" max="32" width="12" style="103" bestFit="1" customWidth="1"/>
    <col min="33" max="33" width="10.81640625" style="103" bestFit="1" customWidth="1"/>
    <col min="34" max="34" width="11.7265625" style="103" bestFit="1" customWidth="1"/>
    <col min="35" max="35" width="11.36328125" style="103" bestFit="1" customWidth="1"/>
    <col min="36" max="16384" width="8.81640625" style="103"/>
  </cols>
  <sheetData>
    <row r="6" spans="2:32" ht="15" thickBot="1" x14ac:dyDescent="0.4"/>
    <row r="7" spans="2:32" ht="18.5" x14ac:dyDescent="0.45">
      <c r="B7" s="127" t="s">
        <v>137</v>
      </c>
      <c r="C7" s="128"/>
      <c r="D7" s="128"/>
      <c r="E7" s="128"/>
      <c r="F7" s="128"/>
      <c r="G7" s="128"/>
      <c r="H7" s="130"/>
      <c r="J7" s="127" t="s">
        <v>136</v>
      </c>
      <c r="K7" s="129"/>
      <c r="L7" s="128"/>
      <c r="M7" s="128"/>
      <c r="N7" s="128"/>
      <c r="O7" s="128"/>
      <c r="P7" s="130"/>
      <c r="R7" s="127" t="s">
        <v>135</v>
      </c>
      <c r="S7" s="129"/>
      <c r="T7" s="128"/>
      <c r="U7" s="128"/>
      <c r="V7" s="128"/>
      <c r="W7" s="128"/>
      <c r="X7" s="130"/>
      <c r="Z7" s="127" t="s">
        <v>134</v>
      </c>
      <c r="AA7" s="129"/>
      <c r="AB7" s="128"/>
      <c r="AC7" s="128"/>
      <c r="AD7" s="128"/>
      <c r="AE7" s="128"/>
      <c r="AF7" s="130"/>
    </row>
    <row r="8" spans="2:32" hidden="1" x14ac:dyDescent="0.35">
      <c r="B8" s="157"/>
      <c r="H8" s="158"/>
      <c r="J8" s="157"/>
      <c r="P8" s="158"/>
      <c r="R8" s="157"/>
      <c r="X8" s="158"/>
      <c r="Z8" s="157"/>
      <c r="AF8" s="158"/>
    </row>
    <row r="9" spans="2:32" x14ac:dyDescent="0.35">
      <c r="B9" s="133" t="s">
        <v>10</v>
      </c>
      <c r="C9" s="14"/>
      <c r="D9" s="14"/>
      <c r="E9" s="14"/>
      <c r="F9" s="15"/>
      <c r="G9" s="66" t="s">
        <v>101</v>
      </c>
      <c r="H9" s="159" t="s">
        <v>102</v>
      </c>
      <c r="J9" s="133" t="s">
        <v>10</v>
      </c>
      <c r="K9" s="14"/>
      <c r="L9" s="14"/>
      <c r="M9" s="14"/>
      <c r="N9" s="15"/>
      <c r="O9" s="66" t="s">
        <v>101</v>
      </c>
      <c r="P9" s="159" t="s">
        <v>102</v>
      </c>
      <c r="R9" s="133" t="s">
        <v>10</v>
      </c>
      <c r="S9" s="14"/>
      <c r="T9" s="14"/>
      <c r="U9" s="14"/>
      <c r="V9" s="15"/>
      <c r="W9" s="66" t="s">
        <v>101</v>
      </c>
      <c r="X9" s="159" t="s">
        <v>102</v>
      </c>
      <c r="Z9" s="133" t="s">
        <v>10</v>
      </c>
      <c r="AA9" s="14"/>
      <c r="AB9" s="14"/>
      <c r="AC9" s="14"/>
      <c r="AD9" s="15"/>
      <c r="AE9" s="66" t="s">
        <v>101</v>
      </c>
      <c r="AF9" s="159" t="s">
        <v>102</v>
      </c>
    </row>
    <row r="10" spans="2:32" x14ac:dyDescent="0.35">
      <c r="B10" s="131" t="s">
        <v>90</v>
      </c>
      <c r="C10"/>
      <c r="D10" s="16" t="s">
        <v>86</v>
      </c>
      <c r="E10" s="16" t="s">
        <v>85</v>
      </c>
      <c r="F10" s="16"/>
      <c r="G10" s="17" t="s">
        <v>17</v>
      </c>
      <c r="H10" s="160"/>
      <c r="J10" s="131" t="s">
        <v>90</v>
      </c>
      <c r="K10"/>
      <c r="L10" s="16" t="s">
        <v>86</v>
      </c>
      <c r="M10" s="16" t="s">
        <v>85</v>
      </c>
      <c r="N10" s="16"/>
      <c r="O10" s="17" t="s">
        <v>17</v>
      </c>
      <c r="P10" s="160"/>
      <c r="R10" s="131" t="s">
        <v>90</v>
      </c>
      <c r="S10"/>
      <c r="T10" s="16" t="s">
        <v>86</v>
      </c>
      <c r="U10" s="16" t="s">
        <v>85</v>
      </c>
      <c r="V10" s="16"/>
      <c r="W10" s="17" t="s">
        <v>17</v>
      </c>
      <c r="X10" s="160"/>
      <c r="Z10" s="131" t="s">
        <v>90</v>
      </c>
      <c r="AA10"/>
      <c r="AB10" s="16" t="s">
        <v>86</v>
      </c>
      <c r="AC10" s="16" t="s">
        <v>85</v>
      </c>
      <c r="AD10" s="16"/>
      <c r="AE10" s="17" t="s">
        <v>17</v>
      </c>
      <c r="AF10" s="160"/>
    </row>
    <row r="11" spans="2:32" x14ac:dyDescent="0.35">
      <c r="B11" s="131" t="s">
        <v>87</v>
      </c>
      <c r="C11"/>
      <c r="D11" s="8">
        <v>18</v>
      </c>
      <c r="E11" s="8">
        <v>1133.33</v>
      </c>
      <c r="F11" s="54"/>
      <c r="G11" s="58">
        <f>E11*D11*12</f>
        <v>244799.27999999997</v>
      </c>
      <c r="H11" s="161">
        <f>G11*(1+$F$50)</f>
        <v>257039.24399999998</v>
      </c>
      <c r="J11" s="131" t="s">
        <v>87</v>
      </c>
      <c r="K11"/>
      <c r="L11" s="8">
        <v>72</v>
      </c>
      <c r="M11" s="8">
        <v>981.83</v>
      </c>
      <c r="N11" s="54"/>
      <c r="O11" s="58">
        <f>M11*L11*12</f>
        <v>848301.12000000011</v>
      </c>
      <c r="P11" s="161">
        <f>O11*(1+$N$50)</f>
        <v>890716.17600000021</v>
      </c>
      <c r="R11" s="131" t="s">
        <v>138</v>
      </c>
      <c r="S11"/>
      <c r="T11" s="8">
        <v>12</v>
      </c>
      <c r="U11" s="8">
        <v>1569.83</v>
      </c>
      <c r="V11" s="54"/>
      <c r="W11" s="58">
        <f>U11*T11*12</f>
        <v>226055.52</v>
      </c>
      <c r="X11" s="161">
        <f>W11*(1+$V$50)</f>
        <v>237358.296</v>
      </c>
      <c r="Z11" s="131" t="s">
        <v>138</v>
      </c>
      <c r="AA11"/>
      <c r="AB11" s="8">
        <v>20</v>
      </c>
      <c r="AC11" s="8">
        <v>1516</v>
      </c>
      <c r="AD11" s="54"/>
      <c r="AE11" s="58">
        <f>AC11*AB11*12</f>
        <v>363840</v>
      </c>
      <c r="AF11" s="161">
        <f>AE11*(1+$AD$50)</f>
        <v>382032</v>
      </c>
    </row>
    <row r="12" spans="2:32" x14ac:dyDescent="0.35">
      <c r="B12" s="131" t="s">
        <v>88</v>
      </c>
      <c r="C12"/>
      <c r="D12" s="8">
        <v>12</v>
      </c>
      <c r="E12" s="8">
        <v>987.25</v>
      </c>
      <c r="F12" s="55"/>
      <c r="G12" s="58">
        <f>E12*D12*12</f>
        <v>142164</v>
      </c>
      <c r="H12" s="161">
        <f>G12*(1+$F$50)</f>
        <v>149272.20000000001</v>
      </c>
      <c r="J12" s="131" t="s">
        <v>125</v>
      </c>
      <c r="K12"/>
      <c r="L12" s="8">
        <v>24</v>
      </c>
      <c r="M12" s="8">
        <v>887.14</v>
      </c>
      <c r="N12" s="55"/>
      <c r="O12" s="58">
        <f>M12*L12*12</f>
        <v>255496.32000000001</v>
      </c>
      <c r="P12" s="161">
        <f>O12*(1+$N$50)</f>
        <v>268271.136</v>
      </c>
      <c r="R12" s="131" t="s">
        <v>87</v>
      </c>
      <c r="S12"/>
      <c r="T12" s="8">
        <v>16</v>
      </c>
      <c r="U12" s="8">
        <v>989.75</v>
      </c>
      <c r="V12" s="55"/>
      <c r="W12" s="58">
        <f t="shared" ref="W12:W17" si="0">U12*T12*12</f>
        <v>190032</v>
      </c>
      <c r="X12" s="161">
        <f t="shared" ref="X12:X17" si="1">W12*(1+$V$50)</f>
        <v>199533.6</v>
      </c>
      <c r="Z12" s="131" t="s">
        <v>140</v>
      </c>
      <c r="AA12"/>
      <c r="AB12" s="8">
        <v>32</v>
      </c>
      <c r="AC12" s="8">
        <v>836</v>
      </c>
      <c r="AD12" s="55"/>
      <c r="AE12" s="58">
        <f t="shared" ref="AE12:AE16" si="2">AC12*AB12*12</f>
        <v>321024</v>
      </c>
      <c r="AF12" s="161">
        <f>AE12*(1+$AD$50)</f>
        <v>337075.20000000001</v>
      </c>
    </row>
    <row r="13" spans="2:32" x14ac:dyDescent="0.35">
      <c r="B13" s="131" t="s">
        <v>89</v>
      </c>
      <c r="C13"/>
      <c r="D13" s="8">
        <v>20</v>
      </c>
      <c r="E13" s="8">
        <v>913.75</v>
      </c>
      <c r="F13" s="55"/>
      <c r="G13" s="58">
        <f>E13*D13*12</f>
        <v>219300</v>
      </c>
      <c r="H13" s="161">
        <f>G13*(1+$F$50)</f>
        <v>230265</v>
      </c>
      <c r="J13" s="131" t="s">
        <v>88</v>
      </c>
      <c r="K13"/>
      <c r="L13" s="8">
        <v>42</v>
      </c>
      <c r="M13" s="8">
        <v>909.4885714285715</v>
      </c>
      <c r="N13" s="55"/>
      <c r="O13" s="58">
        <f>M13*L13*12</f>
        <v>458382.24000000005</v>
      </c>
      <c r="P13" s="161">
        <f>O13*(1+$N$50)</f>
        <v>481301.35200000007</v>
      </c>
      <c r="R13" s="131" t="s">
        <v>125</v>
      </c>
      <c r="S13"/>
      <c r="T13" s="8">
        <v>12</v>
      </c>
      <c r="U13" s="8">
        <v>826.81</v>
      </c>
      <c r="V13" s="55"/>
      <c r="W13" s="58">
        <f t="shared" si="0"/>
        <v>119060.63999999998</v>
      </c>
      <c r="X13" s="161">
        <f t="shared" si="1"/>
        <v>125013.67199999999</v>
      </c>
      <c r="Z13" s="131" t="s">
        <v>87</v>
      </c>
      <c r="AA13"/>
      <c r="AB13" s="8">
        <v>32</v>
      </c>
      <c r="AC13" s="8">
        <v>962</v>
      </c>
      <c r="AD13" s="55"/>
      <c r="AE13" s="58">
        <f t="shared" si="2"/>
        <v>369408</v>
      </c>
      <c r="AF13" s="161">
        <f>AE13*(1+$AD$50)</f>
        <v>387878.40000000002</v>
      </c>
    </row>
    <row r="14" spans="2:32" x14ac:dyDescent="0.35">
      <c r="B14" s="131"/>
      <c r="C14"/>
      <c r="D14" s="8"/>
      <c r="E14" s="8"/>
      <c r="F14" s="54"/>
      <c r="G14" s="58"/>
      <c r="H14" s="161"/>
      <c r="J14" s="131" t="s">
        <v>126</v>
      </c>
      <c r="K14"/>
      <c r="L14" s="8">
        <v>24</v>
      </c>
      <c r="M14" s="8">
        <v>777.33</v>
      </c>
      <c r="N14" s="54"/>
      <c r="O14" s="58">
        <f>M14*L14*12</f>
        <v>223871.04000000004</v>
      </c>
      <c r="P14" s="161">
        <f>O14*(1+$N$50)</f>
        <v>235064.59200000006</v>
      </c>
      <c r="R14" s="131" t="s">
        <v>88</v>
      </c>
      <c r="S14"/>
      <c r="T14" s="8">
        <v>24</v>
      </c>
      <c r="U14" s="8">
        <v>888.33</v>
      </c>
      <c r="V14" s="54"/>
      <c r="W14" s="58">
        <f t="shared" si="0"/>
        <v>255839.04000000004</v>
      </c>
      <c r="X14" s="161">
        <f t="shared" si="1"/>
        <v>268630.99200000003</v>
      </c>
      <c r="Z14" s="131" t="s">
        <v>125</v>
      </c>
      <c r="AA14"/>
      <c r="AB14" s="8">
        <v>48</v>
      </c>
      <c r="AC14" s="8">
        <v>844</v>
      </c>
      <c r="AD14" s="54"/>
      <c r="AE14" s="58">
        <f t="shared" si="2"/>
        <v>486144</v>
      </c>
      <c r="AF14" s="161">
        <f>AE14*(1+$AD$50)</f>
        <v>510451.20000000001</v>
      </c>
    </row>
    <row r="15" spans="2:32" x14ac:dyDescent="0.35">
      <c r="B15" s="131"/>
      <c r="C15"/>
      <c r="D15" s="8"/>
      <c r="E15" s="8"/>
      <c r="F15" s="56"/>
      <c r="G15" s="58"/>
      <c r="H15" s="161"/>
      <c r="J15" s="131" t="s">
        <v>89</v>
      </c>
      <c r="K15"/>
      <c r="L15" s="8">
        <v>32</v>
      </c>
      <c r="M15" s="8">
        <v>816.93</v>
      </c>
      <c r="N15" s="56"/>
      <c r="O15" s="58">
        <f>M15*L15*12</f>
        <v>313701.12</v>
      </c>
      <c r="P15" s="161">
        <f>O15*(1+$N$50)</f>
        <v>329386.17600000004</v>
      </c>
      <c r="R15" s="131" t="s">
        <v>126</v>
      </c>
      <c r="S15"/>
      <c r="T15" s="8">
        <v>16</v>
      </c>
      <c r="U15" s="8">
        <v>786.88</v>
      </c>
      <c r="V15" s="56"/>
      <c r="W15" s="58">
        <f t="shared" si="0"/>
        <v>151080.95999999999</v>
      </c>
      <c r="X15" s="161">
        <f t="shared" si="1"/>
        <v>158635.008</v>
      </c>
      <c r="Z15" s="131" t="s">
        <v>88</v>
      </c>
      <c r="AA15"/>
      <c r="AB15" s="8">
        <v>12</v>
      </c>
      <c r="AC15" s="8">
        <v>897</v>
      </c>
      <c r="AD15" s="56"/>
      <c r="AE15" s="58">
        <f t="shared" si="2"/>
        <v>129168</v>
      </c>
      <c r="AF15" s="161">
        <f t="shared" ref="AF15" si="3">AE15*(1+$AD$50)</f>
        <v>135626.4</v>
      </c>
    </row>
    <row r="16" spans="2:32" x14ac:dyDescent="0.35">
      <c r="B16" s="131"/>
      <c r="C16"/>
      <c r="D16" s="8"/>
      <c r="E16" s="8"/>
      <c r="F16" s="54"/>
      <c r="G16" s="58"/>
      <c r="H16" s="161"/>
      <c r="J16" s="131"/>
      <c r="K16"/>
      <c r="L16" s="8"/>
      <c r="M16" s="8"/>
      <c r="N16" s="54"/>
      <c r="O16" s="58"/>
      <c r="P16" s="161"/>
      <c r="R16" s="131" t="s">
        <v>89</v>
      </c>
      <c r="S16"/>
      <c r="T16" s="8">
        <v>16</v>
      </c>
      <c r="U16" s="8">
        <v>799</v>
      </c>
      <c r="V16" s="54"/>
      <c r="W16" s="58">
        <f t="shared" si="0"/>
        <v>153408</v>
      </c>
      <c r="X16" s="161">
        <f t="shared" si="1"/>
        <v>161078.39999999999</v>
      </c>
      <c r="Z16" s="131" t="s">
        <v>126</v>
      </c>
      <c r="AA16"/>
      <c r="AB16" s="8">
        <v>16</v>
      </c>
      <c r="AC16" s="8">
        <v>768</v>
      </c>
      <c r="AD16" s="54"/>
      <c r="AE16" s="58">
        <f t="shared" si="2"/>
        <v>147456</v>
      </c>
      <c r="AF16" s="161">
        <f>AE16*(1+$AD$50)</f>
        <v>154828.80000000002</v>
      </c>
    </row>
    <row r="17" spans="2:32" x14ac:dyDescent="0.35">
      <c r="B17" s="131"/>
      <c r="C17"/>
      <c r="D17" s="8"/>
      <c r="E17" s="8"/>
      <c r="F17" s="54"/>
      <c r="G17" s="58"/>
      <c r="H17" s="161"/>
      <c r="J17" s="131"/>
      <c r="K17"/>
      <c r="L17" s="8"/>
      <c r="M17" s="8"/>
      <c r="N17" s="54"/>
      <c r="O17" s="58"/>
      <c r="P17" s="161"/>
      <c r="R17" s="131" t="s">
        <v>139</v>
      </c>
      <c r="S17"/>
      <c r="T17" s="8">
        <v>16</v>
      </c>
      <c r="U17" s="8">
        <v>834.38</v>
      </c>
      <c r="V17" s="54"/>
      <c r="W17" s="58">
        <f t="shared" si="0"/>
        <v>160200.95999999999</v>
      </c>
      <c r="X17" s="161">
        <f t="shared" si="1"/>
        <v>168211.008</v>
      </c>
      <c r="Z17" s="131" t="s">
        <v>89</v>
      </c>
      <c r="AA17"/>
      <c r="AB17" s="8">
        <v>32</v>
      </c>
      <c r="AC17" s="8">
        <v>812</v>
      </c>
      <c r="AD17" s="54"/>
      <c r="AE17" s="58">
        <f>AC17*AB17*12</f>
        <v>311808</v>
      </c>
      <c r="AF17" s="161">
        <f>AE17*(1+$AD$50)</f>
        <v>327398.40000000002</v>
      </c>
    </row>
    <row r="18" spans="2:32" x14ac:dyDescent="0.35">
      <c r="B18" s="162" t="s">
        <v>11</v>
      </c>
      <c r="C18" s="68"/>
      <c r="D18" s="69">
        <f>SUM(D11:D17)</f>
        <v>50</v>
      </c>
      <c r="E18" s="69">
        <f>AVERAGE(E11:E15)</f>
        <v>1011.4433333333333</v>
      </c>
      <c r="F18" s="70"/>
      <c r="G18" s="71">
        <f>SUM(G11:G17)</f>
        <v>606263.28</v>
      </c>
      <c r="H18" s="163">
        <f>SUM(H11:H17)</f>
        <v>636576.44400000002</v>
      </c>
      <c r="J18" s="162" t="s">
        <v>11</v>
      </c>
      <c r="K18" s="68"/>
      <c r="L18" s="69">
        <f>SUM(L11:L17)</f>
        <v>194</v>
      </c>
      <c r="M18" s="69">
        <f>AVERAGE(M11:M15)</f>
        <v>874.54371428571426</v>
      </c>
      <c r="N18" s="70"/>
      <c r="O18" s="71">
        <f>SUM(O11:O17)</f>
        <v>2099751.8400000003</v>
      </c>
      <c r="P18" s="163">
        <f>SUM(P11:P17)</f>
        <v>2204739.4320000005</v>
      </c>
      <c r="R18" s="162" t="s">
        <v>11</v>
      </c>
      <c r="S18" s="68"/>
      <c r="T18" s="69">
        <f>SUM(T11:T17)</f>
        <v>112</v>
      </c>
      <c r="U18" s="69">
        <f>AVERAGE(U11:U17)</f>
        <v>956.42571428571432</v>
      </c>
      <c r="V18" s="70"/>
      <c r="W18" s="71">
        <f>SUM(W11:W17)</f>
        <v>1255677.1200000001</v>
      </c>
      <c r="X18" s="163">
        <f>SUM(X11:X17)</f>
        <v>1318460.976</v>
      </c>
      <c r="Z18" s="162" t="s">
        <v>11</v>
      </c>
      <c r="AA18" s="68"/>
      <c r="AB18" s="69">
        <f>SUM(AB11:AB17)</f>
        <v>192</v>
      </c>
      <c r="AC18" s="69">
        <f>AVERAGE(AC11:AC17)</f>
        <v>947.85714285714289</v>
      </c>
      <c r="AD18" s="70"/>
      <c r="AE18" s="71">
        <f>SUM(AE11:AE17)</f>
        <v>2128848</v>
      </c>
      <c r="AF18" s="163">
        <f>SUM(AF11:AF17)</f>
        <v>2235290.4</v>
      </c>
    </row>
    <row r="19" spans="2:32" x14ac:dyDescent="0.35">
      <c r="B19" s="131"/>
      <c r="C19"/>
      <c r="D19"/>
      <c r="E19" s="164"/>
      <c r="F19" s="6"/>
      <c r="G19" s="59"/>
      <c r="H19" s="165"/>
      <c r="J19" s="131"/>
      <c r="K19"/>
      <c r="L19"/>
      <c r="M19" s="164"/>
      <c r="N19" s="6"/>
      <c r="O19" s="59"/>
      <c r="P19" s="165"/>
      <c r="R19" s="131"/>
      <c r="S19"/>
      <c r="T19"/>
      <c r="U19" s="164"/>
      <c r="V19" s="6"/>
      <c r="W19" s="59"/>
      <c r="X19" s="165"/>
      <c r="Z19" s="131"/>
      <c r="AA19"/>
      <c r="AB19"/>
      <c r="AC19" s="164"/>
      <c r="AD19" s="6"/>
      <c r="AE19" s="59"/>
      <c r="AF19" s="165"/>
    </row>
    <row r="20" spans="2:32" x14ac:dyDescent="0.35">
      <c r="B20" s="131" t="s">
        <v>92</v>
      </c>
      <c r="C20"/>
      <c r="D20"/>
      <c r="E20" s="164"/>
      <c r="F20" s="166">
        <v>0.05</v>
      </c>
      <c r="G20" s="59">
        <f>-F20*$G$18</f>
        <v>-30313.164000000004</v>
      </c>
      <c r="H20" s="165">
        <f>-$H$18*F48</f>
        <v>-12731.52888</v>
      </c>
      <c r="J20" s="131" t="s">
        <v>92</v>
      </c>
      <c r="K20"/>
      <c r="L20"/>
      <c r="M20" s="164"/>
      <c r="N20" s="166">
        <v>0.03</v>
      </c>
      <c r="O20" s="59">
        <f>-N20*$O$18</f>
        <v>-62992.55520000001</v>
      </c>
      <c r="P20" s="165">
        <f>-$P$18*N48</f>
        <v>-44094.788640000013</v>
      </c>
      <c r="R20" s="131" t="s">
        <v>92</v>
      </c>
      <c r="S20"/>
      <c r="T20"/>
      <c r="U20" s="164"/>
      <c r="V20" s="166">
        <v>0.03</v>
      </c>
      <c r="W20" s="59">
        <f>-V20*$W$18</f>
        <v>-37670.313600000001</v>
      </c>
      <c r="X20" s="165">
        <f>-$X$18*V48</f>
        <v>-26369.219520000002</v>
      </c>
      <c r="Z20" s="131" t="s">
        <v>92</v>
      </c>
      <c r="AA20"/>
      <c r="AB20"/>
      <c r="AC20" s="164"/>
      <c r="AD20" s="166">
        <v>0.03</v>
      </c>
      <c r="AE20" s="59">
        <f>-AD20*$AE$18</f>
        <v>-63865.439999999995</v>
      </c>
      <c r="AF20" s="165">
        <f>-$AF$18*AD48</f>
        <v>-44705.807999999997</v>
      </c>
    </row>
    <row r="21" spans="2:32" x14ac:dyDescent="0.35">
      <c r="B21" s="131" t="s">
        <v>93</v>
      </c>
      <c r="C21"/>
      <c r="D21"/>
      <c r="E21" s="164"/>
      <c r="F21" s="166">
        <v>0.01</v>
      </c>
      <c r="G21" s="59">
        <f>-F21*$G$18</f>
        <v>-6062.6328000000003</v>
      </c>
      <c r="H21" s="165">
        <f>-$H$18*F21</f>
        <v>-6365.7644399999999</v>
      </c>
      <c r="J21" s="131" t="s">
        <v>93</v>
      </c>
      <c r="K21"/>
      <c r="L21"/>
      <c r="M21" s="164"/>
      <c r="N21" s="166">
        <v>0.02</v>
      </c>
      <c r="O21" s="59">
        <f>-N21*$O$18</f>
        <v>-41995.036800000009</v>
      </c>
      <c r="P21" s="165">
        <f>-$P$18*N21</f>
        <v>-44094.788640000013</v>
      </c>
      <c r="R21" s="131" t="s">
        <v>93</v>
      </c>
      <c r="S21"/>
      <c r="T21"/>
      <c r="U21" s="164"/>
      <c r="V21" s="166">
        <v>0.02</v>
      </c>
      <c r="W21" s="59">
        <f>-V21*$W$18</f>
        <v>-25113.542400000002</v>
      </c>
      <c r="X21" s="165">
        <f>-$X$18*V21</f>
        <v>-26369.219520000002</v>
      </c>
      <c r="Z21" s="131" t="s">
        <v>93</v>
      </c>
      <c r="AA21"/>
      <c r="AB21"/>
      <c r="AC21" s="164"/>
      <c r="AD21" s="166">
        <v>0.02</v>
      </c>
      <c r="AE21" s="59">
        <f t="shared" ref="AE21:AE22" si="4">-AD21*$AE$18</f>
        <v>-42576.959999999999</v>
      </c>
      <c r="AF21" s="165">
        <f>-$AF$18*AD21</f>
        <v>-44705.807999999997</v>
      </c>
    </row>
    <row r="22" spans="2:32" x14ac:dyDescent="0.35">
      <c r="B22" s="131" t="s">
        <v>94</v>
      </c>
      <c r="C22"/>
      <c r="D22"/>
      <c r="E22" s="164"/>
      <c r="F22" s="166">
        <v>0.01</v>
      </c>
      <c r="G22" s="59">
        <f>-F22*$G$18</f>
        <v>-6062.6328000000003</v>
      </c>
      <c r="H22" s="165">
        <f>-$H$18*F22</f>
        <v>-6365.7644399999999</v>
      </c>
      <c r="J22" s="131" t="s">
        <v>94</v>
      </c>
      <c r="K22"/>
      <c r="L22"/>
      <c r="M22" s="164"/>
      <c r="N22" s="166">
        <v>0.01</v>
      </c>
      <c r="O22" s="59">
        <f>-N22*$O$18</f>
        <v>-20997.518400000004</v>
      </c>
      <c r="P22" s="165">
        <f>-$P$18*N22</f>
        <v>-22047.394320000007</v>
      </c>
      <c r="R22" s="131" t="s">
        <v>94</v>
      </c>
      <c r="S22"/>
      <c r="T22"/>
      <c r="U22" s="164"/>
      <c r="V22" s="166">
        <v>0.01</v>
      </c>
      <c r="W22" s="59">
        <f>-V22*$W$18</f>
        <v>-12556.771200000001</v>
      </c>
      <c r="X22" s="165">
        <f>-$X$18*V22</f>
        <v>-13184.609760000001</v>
      </c>
      <c r="Z22" s="131" t="s">
        <v>94</v>
      </c>
      <c r="AA22"/>
      <c r="AB22"/>
      <c r="AC22" s="164"/>
      <c r="AD22" s="166">
        <v>0.01</v>
      </c>
      <c r="AE22" s="59">
        <f t="shared" si="4"/>
        <v>-21288.48</v>
      </c>
      <c r="AF22" s="165">
        <f>-$AF$18*AD22</f>
        <v>-22352.903999999999</v>
      </c>
    </row>
    <row r="23" spans="2:32" x14ac:dyDescent="0.35">
      <c r="B23" s="131"/>
      <c r="C23"/>
      <c r="D23"/>
      <c r="E23" s="164"/>
      <c r="F23" s="6"/>
      <c r="G23" s="59"/>
      <c r="H23" s="165"/>
      <c r="J23" s="131"/>
      <c r="K23"/>
      <c r="L23"/>
      <c r="M23" s="164"/>
      <c r="N23" s="6"/>
      <c r="O23" s="59"/>
      <c r="P23" s="165"/>
      <c r="R23" s="131"/>
      <c r="S23"/>
      <c r="T23"/>
      <c r="U23" s="164"/>
      <c r="V23" s="6"/>
      <c r="W23" s="59"/>
      <c r="X23" s="165"/>
      <c r="Z23" s="131"/>
      <c r="AA23"/>
      <c r="AB23"/>
      <c r="AC23" s="164"/>
      <c r="AD23" s="6"/>
      <c r="AE23" s="59"/>
      <c r="AF23" s="165"/>
    </row>
    <row r="24" spans="2:32" x14ac:dyDescent="0.35">
      <c r="B24" s="167" t="s">
        <v>12</v>
      </c>
      <c r="C24" s="139"/>
      <c r="D24" s="139"/>
      <c r="E24" s="139"/>
      <c r="F24" s="139"/>
      <c r="G24" s="60">
        <f>G18+SUM(G20:G22)</f>
        <v>563824.8504</v>
      </c>
      <c r="H24" s="168">
        <f>H18+SUM(H20:H22)</f>
        <v>611113.38624000002</v>
      </c>
      <c r="J24" s="167" t="s">
        <v>12</v>
      </c>
      <c r="K24" s="139"/>
      <c r="L24" s="139"/>
      <c r="M24" s="139"/>
      <c r="N24" s="139"/>
      <c r="O24" s="60">
        <f>O18+SUM(O20:O22)</f>
        <v>1973766.7296000002</v>
      </c>
      <c r="P24" s="168">
        <f>P18+SUM(P20:P22)</f>
        <v>2094502.4604000004</v>
      </c>
      <c r="R24" s="167" t="s">
        <v>12</v>
      </c>
      <c r="S24" s="139"/>
      <c r="T24" s="139"/>
      <c r="U24" s="139"/>
      <c r="V24" s="139"/>
      <c r="W24" s="60">
        <f>W18+SUM(W20:W22)</f>
        <v>1180336.4928000001</v>
      </c>
      <c r="X24" s="168">
        <f>X18+SUM(X20:X22)</f>
        <v>1252537.9272</v>
      </c>
      <c r="Z24" s="167" t="s">
        <v>12</v>
      </c>
      <c r="AA24" s="139"/>
      <c r="AB24" s="139"/>
      <c r="AC24" s="139"/>
      <c r="AD24" s="139"/>
      <c r="AE24" s="60">
        <f>AE18+SUM(AE20:AE22)</f>
        <v>2001117.12</v>
      </c>
      <c r="AF24" s="168">
        <f>AF18+SUM(AF20:AF22)</f>
        <v>2123525.88</v>
      </c>
    </row>
    <row r="25" spans="2:32" x14ac:dyDescent="0.35">
      <c r="B25" s="131" t="s">
        <v>91</v>
      </c>
      <c r="C25"/>
      <c r="D25"/>
      <c r="E25"/>
      <c r="F25"/>
      <c r="G25" s="97">
        <v>67788.5</v>
      </c>
      <c r="H25" s="169">
        <f>G25*(1+$F$49)</f>
        <v>68805.327499999999</v>
      </c>
      <c r="J25" s="131" t="s">
        <v>91</v>
      </c>
      <c r="K25"/>
      <c r="L25"/>
      <c r="M25"/>
      <c r="N25"/>
      <c r="O25" s="97">
        <v>266760.69</v>
      </c>
      <c r="P25" s="169">
        <f>O25*(1+$N$49)</f>
        <v>270762.10034999996</v>
      </c>
      <c r="R25" s="131" t="s">
        <v>91</v>
      </c>
      <c r="S25"/>
      <c r="T25"/>
      <c r="U25"/>
      <c r="V25"/>
      <c r="W25" s="97">
        <v>165811.37</v>
      </c>
      <c r="X25" s="169">
        <f>W25*(1+$N$49)</f>
        <v>168298.54054999998</v>
      </c>
      <c r="Z25" s="131" t="s">
        <v>91</v>
      </c>
      <c r="AA25"/>
      <c r="AB25"/>
      <c r="AC25"/>
      <c r="AD25"/>
      <c r="AE25" s="61">
        <v>239853.55</v>
      </c>
      <c r="AF25" s="170">
        <f>AE25*(1+$AD$49)</f>
        <v>243451.35324999996</v>
      </c>
    </row>
    <row r="26" spans="2:32" x14ac:dyDescent="0.35">
      <c r="B26" s="131" t="s">
        <v>131</v>
      </c>
      <c r="C26"/>
      <c r="D26"/>
      <c r="E26"/>
      <c r="F26"/>
      <c r="G26" s="59">
        <f>G34</f>
        <v>22195.15</v>
      </c>
      <c r="H26" s="165">
        <f>H34</f>
        <v>22639.053000000004</v>
      </c>
      <c r="J26" s="131" t="s">
        <v>131</v>
      </c>
      <c r="K26"/>
      <c r="L26"/>
      <c r="M26"/>
      <c r="N26"/>
      <c r="O26" s="60">
        <f>O34</f>
        <v>87806.36</v>
      </c>
      <c r="P26" s="168">
        <f>P34</f>
        <v>89562.487200000003</v>
      </c>
      <c r="R26" s="131" t="s">
        <v>131</v>
      </c>
      <c r="S26"/>
      <c r="T26"/>
      <c r="U26"/>
      <c r="V26"/>
      <c r="W26" s="59">
        <f>W34</f>
        <v>52829.71</v>
      </c>
      <c r="X26" s="165">
        <f>X34</f>
        <v>53886.304199999999</v>
      </c>
      <c r="Z26" s="131" t="s">
        <v>131</v>
      </c>
      <c r="AA26"/>
      <c r="AB26"/>
      <c r="AC26"/>
      <c r="AD26"/>
      <c r="AE26" s="61">
        <f>AE34</f>
        <v>88294.38</v>
      </c>
      <c r="AF26" s="170">
        <f>AF34</f>
        <v>90060.267600000006</v>
      </c>
    </row>
    <row r="27" spans="2:32" x14ac:dyDescent="0.35">
      <c r="B27" s="131"/>
      <c r="C27"/>
      <c r="D27"/>
      <c r="E27"/>
      <c r="F27"/>
      <c r="G27" s="61"/>
      <c r="H27" s="170"/>
      <c r="J27" s="131"/>
      <c r="K27"/>
      <c r="L27"/>
      <c r="M27"/>
      <c r="N27"/>
      <c r="O27" s="61"/>
      <c r="P27" s="170"/>
      <c r="R27" s="131"/>
      <c r="S27"/>
      <c r="T27"/>
      <c r="U27"/>
      <c r="V27"/>
      <c r="W27" s="61"/>
      <c r="X27" s="170"/>
      <c r="Z27" s="131"/>
      <c r="AA27"/>
      <c r="AB27"/>
      <c r="AC27"/>
      <c r="AD27"/>
      <c r="AE27" s="61"/>
      <c r="AF27" s="170"/>
    </row>
    <row r="28" spans="2:32" x14ac:dyDescent="0.35">
      <c r="B28" s="133" t="s">
        <v>95</v>
      </c>
      <c r="C28" s="14"/>
      <c r="D28" s="14"/>
      <c r="E28" s="14"/>
      <c r="F28" s="14"/>
      <c r="G28" s="62">
        <f>SUM(G24:G26)</f>
        <v>653808.50040000002</v>
      </c>
      <c r="H28" s="171">
        <f>SUM(H24:H26)</f>
        <v>702557.76673999999</v>
      </c>
      <c r="J28" s="133" t="s">
        <v>95</v>
      </c>
      <c r="K28" s="14"/>
      <c r="L28" s="14"/>
      <c r="M28" s="14"/>
      <c r="N28" s="14"/>
      <c r="O28" s="62">
        <f>SUM(O24:O26)</f>
        <v>2328333.7796</v>
      </c>
      <c r="P28" s="171">
        <f>SUM(P24:P26)</f>
        <v>2454827.04795</v>
      </c>
      <c r="R28" s="133" t="s">
        <v>95</v>
      </c>
      <c r="S28" s="14"/>
      <c r="T28" s="14"/>
      <c r="U28" s="14"/>
      <c r="V28" s="14"/>
      <c r="W28" s="62">
        <f>SUM(W24:W26)</f>
        <v>1398977.5728000002</v>
      </c>
      <c r="X28" s="171">
        <f>SUM(X24:X26)</f>
        <v>1474722.77195</v>
      </c>
      <c r="Z28" s="133" t="s">
        <v>95</v>
      </c>
      <c r="AA28" s="14"/>
      <c r="AB28" s="14"/>
      <c r="AC28" s="14"/>
      <c r="AD28" s="14"/>
      <c r="AE28" s="62">
        <f>SUM(AE24:AE26)</f>
        <v>2329265.0499999998</v>
      </c>
      <c r="AF28" s="171">
        <f>SUM(AF24:AF26)</f>
        <v>2457037.50085</v>
      </c>
    </row>
    <row r="29" spans="2:32" x14ac:dyDescent="0.35">
      <c r="B29" s="131"/>
      <c r="C29"/>
      <c r="D29"/>
      <c r="E29"/>
      <c r="F29"/>
      <c r="G29" s="61"/>
      <c r="H29" s="170"/>
      <c r="J29" s="131"/>
      <c r="K29"/>
      <c r="L29"/>
      <c r="M29"/>
      <c r="N29"/>
      <c r="O29" s="61"/>
      <c r="P29" s="170"/>
      <c r="R29" s="131"/>
      <c r="S29"/>
      <c r="T29"/>
      <c r="U29"/>
      <c r="V29"/>
      <c r="W29" s="61"/>
      <c r="X29" s="170"/>
      <c r="Z29" s="131"/>
      <c r="AA29"/>
      <c r="AB29"/>
      <c r="AC29"/>
      <c r="AD29"/>
      <c r="AE29" s="61"/>
      <c r="AF29" s="170"/>
    </row>
    <row r="30" spans="2:32" x14ac:dyDescent="0.35">
      <c r="B30" s="135" t="s">
        <v>13</v>
      </c>
      <c r="C30"/>
      <c r="D30"/>
      <c r="E30"/>
      <c r="F30"/>
      <c r="G30" s="59"/>
      <c r="H30" s="165"/>
      <c r="J30" s="135" t="s">
        <v>13</v>
      </c>
      <c r="K30" s="23"/>
      <c r="L30"/>
      <c r="M30"/>
      <c r="N30"/>
      <c r="O30" s="59"/>
      <c r="P30" s="165"/>
      <c r="R30" s="135" t="s">
        <v>13</v>
      </c>
      <c r="S30" s="23"/>
      <c r="T30"/>
      <c r="U30"/>
      <c r="V30"/>
      <c r="W30" s="59"/>
      <c r="X30" s="165"/>
      <c r="Z30" s="135" t="s">
        <v>13</v>
      </c>
      <c r="AA30" s="23"/>
      <c r="AB30"/>
      <c r="AC30"/>
      <c r="AD30"/>
      <c r="AE30" s="59"/>
      <c r="AF30" s="165"/>
    </row>
    <row r="31" spans="2:32" x14ac:dyDescent="0.35">
      <c r="B31" s="131" t="s">
        <v>16</v>
      </c>
      <c r="C31"/>
      <c r="D31"/>
      <c r="E31"/>
      <c r="F31"/>
      <c r="G31" s="63">
        <v>8781.89</v>
      </c>
      <c r="H31" s="172">
        <f>G31*(1+$F$51)</f>
        <v>8957.5277999999998</v>
      </c>
      <c r="J31" s="131" t="s">
        <v>16</v>
      </c>
      <c r="K31"/>
      <c r="L31"/>
      <c r="M31"/>
      <c r="N31"/>
      <c r="O31" s="63">
        <v>15131.12</v>
      </c>
      <c r="P31" s="172">
        <f>O31*(1+$N$51)</f>
        <v>15433.742400000001</v>
      </c>
      <c r="R31" s="131" t="s">
        <v>16</v>
      </c>
      <c r="S31"/>
      <c r="T31"/>
      <c r="U31"/>
      <c r="V31"/>
      <c r="W31" s="63">
        <v>10897.48</v>
      </c>
      <c r="X31" s="172">
        <f>W31*(1+$V$51)</f>
        <v>11115.429599999999</v>
      </c>
      <c r="Z31" s="131" t="s">
        <v>16</v>
      </c>
      <c r="AA31"/>
      <c r="AB31"/>
      <c r="AC31"/>
      <c r="AD31"/>
      <c r="AE31" s="63">
        <v>16742.25</v>
      </c>
      <c r="AF31" s="172">
        <f>AE31*(1+$AD$51)</f>
        <v>17077.095000000001</v>
      </c>
    </row>
    <row r="32" spans="2:32" x14ac:dyDescent="0.35">
      <c r="B32" s="131" t="s">
        <v>15</v>
      </c>
      <c r="C32"/>
      <c r="D32"/>
      <c r="E32"/>
      <c r="F32"/>
      <c r="G32" s="63">
        <v>21312.12</v>
      </c>
      <c r="H32" s="172">
        <f>G32*(1+$F$51)</f>
        <v>21738.362399999998</v>
      </c>
      <c r="J32" s="131" t="s">
        <v>15</v>
      </c>
      <c r="K32"/>
      <c r="L32"/>
      <c r="M32"/>
      <c r="N32"/>
      <c r="O32" s="63">
        <v>102945.02</v>
      </c>
      <c r="P32" s="172">
        <f>O32*(1+$N$51)</f>
        <v>105003.9204</v>
      </c>
      <c r="R32" s="131" t="s">
        <v>15</v>
      </c>
      <c r="S32"/>
      <c r="T32"/>
      <c r="U32"/>
      <c r="V32"/>
      <c r="W32" s="63">
        <v>55299.38</v>
      </c>
      <c r="X32" s="172">
        <f>W32*(1+$V$51)</f>
        <v>56405.367599999998</v>
      </c>
      <c r="Z32" s="131" t="s">
        <v>15</v>
      </c>
      <c r="AA32"/>
      <c r="AB32"/>
      <c r="AC32"/>
      <c r="AD32"/>
      <c r="AE32" s="63">
        <v>95896.39</v>
      </c>
      <c r="AF32" s="172">
        <f>AE32*(1+$AD$51)</f>
        <v>97814.317800000004</v>
      </c>
    </row>
    <row r="33" spans="2:32" x14ac:dyDescent="0.35">
      <c r="B33" s="131" t="s">
        <v>128</v>
      </c>
      <c r="C33"/>
      <c r="D33"/>
      <c r="E33"/>
      <c r="F33"/>
      <c r="G33" s="63">
        <v>40980.835800000001</v>
      </c>
      <c r="H33" s="172">
        <f>G33*(1+$F$51)</f>
        <v>41800.452516000005</v>
      </c>
      <c r="J33" s="131" t="s">
        <v>128</v>
      </c>
      <c r="K33"/>
      <c r="L33"/>
      <c r="M33"/>
      <c r="N33"/>
      <c r="O33" s="63">
        <v>128784.96000000001</v>
      </c>
      <c r="P33" s="172">
        <f t="shared" ref="P33" si="5">O33*(1+$N$51)</f>
        <v>131360.65919999999</v>
      </c>
      <c r="R33" s="131" t="s">
        <v>128</v>
      </c>
      <c r="S33"/>
      <c r="T33"/>
      <c r="U33"/>
      <c r="V33"/>
      <c r="W33" s="63">
        <v>84674.16</v>
      </c>
      <c r="X33" s="172">
        <f>W33*(1+$V$51)</f>
        <v>86367.643200000006</v>
      </c>
      <c r="Z33" s="131" t="s">
        <v>128</v>
      </c>
      <c r="AA33"/>
      <c r="AB33"/>
      <c r="AC33"/>
      <c r="AD33"/>
      <c r="AE33" s="63">
        <v>143322.1</v>
      </c>
      <c r="AF33" s="172">
        <f>AE33*(1+$AD$51)</f>
        <v>146188.54200000002</v>
      </c>
    </row>
    <row r="34" spans="2:32" x14ac:dyDescent="0.35">
      <c r="B34" s="131" t="s">
        <v>132</v>
      </c>
      <c r="C34"/>
      <c r="D34"/>
      <c r="E34"/>
      <c r="F34"/>
      <c r="G34" s="63">
        <v>22195.15</v>
      </c>
      <c r="H34" s="172">
        <f>G34*(1+$F$51)</f>
        <v>22639.053000000004</v>
      </c>
      <c r="J34" s="131" t="s">
        <v>132</v>
      </c>
      <c r="K34"/>
      <c r="L34"/>
      <c r="M34"/>
      <c r="N34" s="125"/>
      <c r="O34" s="63">
        <v>87806.36</v>
      </c>
      <c r="P34" s="172">
        <f>O34*(1+$N$51)</f>
        <v>89562.487200000003</v>
      </c>
      <c r="R34" s="131" t="s">
        <v>132</v>
      </c>
      <c r="S34"/>
      <c r="T34"/>
      <c r="U34"/>
      <c r="V34" s="125"/>
      <c r="W34" s="63">
        <v>52829.71</v>
      </c>
      <c r="X34" s="172">
        <f>W34*(1+$V$51)</f>
        <v>53886.304199999999</v>
      </c>
      <c r="Z34" s="131" t="s">
        <v>132</v>
      </c>
      <c r="AA34"/>
      <c r="AB34"/>
      <c r="AC34"/>
      <c r="AD34" s="125"/>
      <c r="AE34" s="63">
        <v>88294.38</v>
      </c>
      <c r="AF34" s="172">
        <f>AE34*(1+$AD$51)</f>
        <v>90060.267600000006</v>
      </c>
    </row>
    <row r="35" spans="2:32" x14ac:dyDescent="0.35">
      <c r="B35" s="131" t="s">
        <v>96</v>
      </c>
      <c r="C35"/>
      <c r="D35"/>
      <c r="E35"/>
      <c r="F35"/>
      <c r="G35" s="63">
        <v>6512.52</v>
      </c>
      <c r="H35" s="172">
        <f>G35*(1+$F$51)</f>
        <v>6642.7704000000003</v>
      </c>
      <c r="J35" s="131" t="s">
        <v>96</v>
      </c>
      <c r="K35"/>
      <c r="L35"/>
      <c r="M35"/>
      <c r="N35"/>
      <c r="O35" s="63">
        <v>26383.55</v>
      </c>
      <c r="P35" s="172">
        <f>O35*(1+$N$51)</f>
        <v>26911.221000000001</v>
      </c>
      <c r="R35" s="131" t="s">
        <v>96</v>
      </c>
      <c r="S35"/>
      <c r="T35"/>
      <c r="U35"/>
      <c r="V35"/>
      <c r="W35" s="63">
        <v>15346.96</v>
      </c>
      <c r="X35" s="172">
        <f>W35*(1+$V$51)</f>
        <v>15653.8992</v>
      </c>
      <c r="Z35" s="131" t="s">
        <v>96</v>
      </c>
      <c r="AA35"/>
      <c r="AB35"/>
      <c r="AC35"/>
      <c r="AD35"/>
      <c r="AE35" s="63">
        <v>22849.09</v>
      </c>
      <c r="AF35" s="172">
        <f>AE35*(1+$AD$51)</f>
        <v>23306.071800000002</v>
      </c>
    </row>
    <row r="36" spans="2:32" x14ac:dyDescent="0.35">
      <c r="B36" s="131" t="s">
        <v>97</v>
      </c>
      <c r="C36"/>
      <c r="D36"/>
      <c r="E36"/>
      <c r="F36" s="173">
        <v>0.03</v>
      </c>
      <c r="G36" s="63">
        <v>21637.05</v>
      </c>
      <c r="H36" s="174">
        <f>$F$36*H28</f>
        <v>21076.733002199999</v>
      </c>
      <c r="J36" s="131" t="s">
        <v>97</v>
      </c>
      <c r="K36"/>
      <c r="L36"/>
      <c r="M36"/>
      <c r="N36" s="173">
        <v>0.03</v>
      </c>
      <c r="O36" s="63">
        <v>75291.839999999997</v>
      </c>
      <c r="P36" s="174">
        <f>$N$36*P28</f>
        <v>73644.811438499994</v>
      </c>
      <c r="R36" s="131" t="s">
        <v>97</v>
      </c>
      <c r="S36"/>
      <c r="T36"/>
      <c r="U36"/>
      <c r="V36" s="173">
        <v>0.03</v>
      </c>
      <c r="W36" s="63">
        <v>44170.12</v>
      </c>
      <c r="X36" s="174">
        <f>$N$36*X28</f>
        <v>44241.683158499996</v>
      </c>
      <c r="Z36" s="131" t="s">
        <v>97</v>
      </c>
      <c r="AA36"/>
      <c r="AB36"/>
      <c r="AC36"/>
      <c r="AD36" s="173">
        <v>0.03</v>
      </c>
      <c r="AE36" s="63">
        <v>76035.12</v>
      </c>
      <c r="AF36" s="174">
        <f>$N$36*AF28</f>
        <v>73711.12502549999</v>
      </c>
    </row>
    <row r="37" spans="2:32" x14ac:dyDescent="0.35">
      <c r="B37" s="131" t="s">
        <v>98</v>
      </c>
      <c r="C37"/>
      <c r="D37"/>
      <c r="E37"/>
      <c r="F37"/>
      <c r="G37" s="63">
        <v>11003.71</v>
      </c>
      <c r="H37" s="172">
        <f t="shared" ref="H37:H42" si="6">G37*(1+$F$51)</f>
        <v>11223.7842</v>
      </c>
      <c r="J37" s="131" t="s">
        <v>98</v>
      </c>
      <c r="K37"/>
      <c r="L37"/>
      <c r="M37"/>
      <c r="N37"/>
      <c r="O37" s="63">
        <v>16194.89</v>
      </c>
      <c r="P37" s="172">
        <f t="shared" ref="P37:P42" si="7">O37*(1+$N$51)</f>
        <v>16518.787799999998</v>
      </c>
      <c r="R37" s="131" t="s">
        <v>98</v>
      </c>
      <c r="S37"/>
      <c r="T37"/>
      <c r="U37"/>
      <c r="V37"/>
      <c r="W37" s="63">
        <v>15404.26</v>
      </c>
      <c r="X37" s="172">
        <f t="shared" ref="X37:X42" si="8">W37*(1+$V$51)</f>
        <v>15712.3452</v>
      </c>
      <c r="Z37" s="131" t="s">
        <v>98</v>
      </c>
      <c r="AA37"/>
      <c r="AB37"/>
      <c r="AC37"/>
      <c r="AD37"/>
      <c r="AE37" s="63">
        <v>29482.33</v>
      </c>
      <c r="AF37" s="172">
        <f t="shared" ref="AF37:AF42" si="9">AE37*(1+$AD$51)</f>
        <v>30071.976600000002</v>
      </c>
    </row>
    <row r="38" spans="2:32" x14ac:dyDescent="0.35">
      <c r="B38" s="131" t="s">
        <v>14</v>
      </c>
      <c r="C38"/>
      <c r="D38"/>
      <c r="E38"/>
      <c r="F38"/>
      <c r="G38" s="63">
        <v>8216.82</v>
      </c>
      <c r="H38" s="172">
        <f t="shared" si="6"/>
        <v>8381.1563999999998</v>
      </c>
      <c r="J38" s="131" t="s">
        <v>14</v>
      </c>
      <c r="K38"/>
      <c r="L38"/>
      <c r="M38"/>
      <c r="N38"/>
      <c r="O38" s="63">
        <v>32693.040000000001</v>
      </c>
      <c r="P38" s="172">
        <f t="shared" si="7"/>
        <v>33346.900800000003</v>
      </c>
      <c r="R38" s="131" t="s">
        <v>14</v>
      </c>
      <c r="S38"/>
      <c r="T38"/>
      <c r="U38"/>
      <c r="V38"/>
      <c r="W38" s="63">
        <v>25715.06</v>
      </c>
      <c r="X38" s="172">
        <f t="shared" si="8"/>
        <v>26229.361200000003</v>
      </c>
      <c r="Z38" s="131" t="s">
        <v>14</v>
      </c>
      <c r="AA38"/>
      <c r="AB38"/>
      <c r="AC38"/>
      <c r="AD38"/>
      <c r="AE38" s="63">
        <v>33545.42</v>
      </c>
      <c r="AF38" s="172">
        <f t="shared" si="9"/>
        <v>34216.328399999999</v>
      </c>
    </row>
    <row r="39" spans="2:32" x14ac:dyDescent="0.35">
      <c r="B39" s="131" t="s">
        <v>99</v>
      </c>
      <c r="C39"/>
      <c r="D39"/>
      <c r="E39"/>
      <c r="F39"/>
      <c r="G39" s="63">
        <v>11045</v>
      </c>
      <c r="H39" s="172">
        <f t="shared" si="6"/>
        <v>11265.9</v>
      </c>
      <c r="J39" s="131" t="s">
        <v>99</v>
      </c>
      <c r="K39"/>
      <c r="L39"/>
      <c r="M39"/>
      <c r="N39"/>
      <c r="O39" s="63">
        <v>38835</v>
      </c>
      <c r="P39" s="172">
        <f t="shared" si="7"/>
        <v>39611.699999999997</v>
      </c>
      <c r="R39" s="131" t="s">
        <v>99</v>
      </c>
      <c r="S39"/>
      <c r="T39"/>
      <c r="U39"/>
      <c r="V39"/>
      <c r="W39" s="63">
        <v>25800</v>
      </c>
      <c r="X39" s="172">
        <f t="shared" si="8"/>
        <v>26316</v>
      </c>
      <c r="Z39" s="131" t="s">
        <v>99</v>
      </c>
      <c r="AA39"/>
      <c r="AB39"/>
      <c r="AC39"/>
      <c r="AD39"/>
      <c r="AE39" s="63">
        <v>38920</v>
      </c>
      <c r="AF39" s="172">
        <f t="shared" si="9"/>
        <v>39698.400000000001</v>
      </c>
    </row>
    <row r="40" spans="2:32" x14ac:dyDescent="0.35">
      <c r="B40" s="131" t="s">
        <v>129</v>
      </c>
      <c r="C40"/>
      <c r="D40"/>
      <c r="E40"/>
      <c r="F40"/>
      <c r="G40" s="63">
        <v>119228.68</v>
      </c>
      <c r="H40" s="172">
        <f t="shared" si="6"/>
        <v>121613.2536</v>
      </c>
      <c r="J40" s="131" t="s">
        <v>129</v>
      </c>
      <c r="K40"/>
      <c r="L40"/>
      <c r="M40"/>
      <c r="N40"/>
      <c r="O40" s="63">
        <v>373845.85</v>
      </c>
      <c r="P40" s="172">
        <f t="shared" si="7"/>
        <v>381322.76699999999</v>
      </c>
      <c r="R40" s="131" t="s">
        <v>129</v>
      </c>
      <c r="S40"/>
      <c r="T40"/>
      <c r="U40"/>
      <c r="V40"/>
      <c r="W40" s="63">
        <v>273753.31</v>
      </c>
      <c r="X40" s="172">
        <f t="shared" si="8"/>
        <v>279228.3762</v>
      </c>
      <c r="Z40" s="131" t="s">
        <v>129</v>
      </c>
      <c r="AA40"/>
      <c r="AB40"/>
      <c r="AC40"/>
      <c r="AD40"/>
      <c r="AE40" s="63">
        <v>425033.79</v>
      </c>
      <c r="AF40" s="172">
        <f t="shared" si="9"/>
        <v>433534.46580000001</v>
      </c>
    </row>
    <row r="41" spans="2:32" x14ac:dyDescent="0.35">
      <c r="B41" s="131" t="s">
        <v>130</v>
      </c>
      <c r="C41"/>
      <c r="D41"/>
      <c r="E41"/>
      <c r="F41"/>
      <c r="G41" s="63">
        <v>32442.18</v>
      </c>
      <c r="H41" s="172">
        <f t="shared" si="6"/>
        <v>33091.0236</v>
      </c>
      <c r="J41" s="131" t="s">
        <v>130</v>
      </c>
      <c r="K41"/>
      <c r="L41"/>
      <c r="M41"/>
      <c r="N41"/>
      <c r="O41" s="63">
        <v>138257.60999999999</v>
      </c>
      <c r="P41" s="172">
        <f t="shared" si="7"/>
        <v>141022.7622</v>
      </c>
      <c r="R41" s="131" t="s">
        <v>130</v>
      </c>
      <c r="S41"/>
      <c r="T41"/>
      <c r="U41"/>
      <c r="V41"/>
      <c r="W41" s="63">
        <v>55266.080000000002</v>
      </c>
      <c r="X41" s="172">
        <f t="shared" si="8"/>
        <v>56371.401600000005</v>
      </c>
      <c r="Z41" s="131" t="s">
        <v>130</v>
      </c>
      <c r="AA41"/>
      <c r="AB41"/>
      <c r="AC41"/>
      <c r="AD41"/>
      <c r="AE41" s="63">
        <v>129556.86</v>
      </c>
      <c r="AF41" s="172">
        <f t="shared" si="9"/>
        <v>132147.99720000001</v>
      </c>
    </row>
    <row r="42" spans="2:32" x14ac:dyDescent="0.35">
      <c r="B42" s="131" t="s">
        <v>100</v>
      </c>
      <c r="C42"/>
      <c r="D42"/>
      <c r="E42"/>
      <c r="F42"/>
      <c r="G42" s="63">
        <v>4929.26</v>
      </c>
      <c r="H42" s="172">
        <f t="shared" si="6"/>
        <v>5027.8452000000007</v>
      </c>
      <c r="J42" s="131" t="s">
        <v>100</v>
      </c>
      <c r="K42"/>
      <c r="L42"/>
      <c r="M42"/>
      <c r="N42"/>
      <c r="O42" s="63">
        <v>19867.990000000002</v>
      </c>
      <c r="P42" s="172">
        <f t="shared" si="7"/>
        <v>20265.349800000004</v>
      </c>
      <c r="R42" s="131" t="s">
        <v>100</v>
      </c>
      <c r="S42"/>
      <c r="T42"/>
      <c r="U42"/>
      <c r="V42"/>
      <c r="W42" s="63">
        <v>11115.25</v>
      </c>
      <c r="X42" s="172">
        <f t="shared" si="8"/>
        <v>11337.555</v>
      </c>
      <c r="Z42" s="131" t="s">
        <v>100</v>
      </c>
      <c r="AA42"/>
      <c r="AB42"/>
      <c r="AC42"/>
      <c r="AD42"/>
      <c r="AE42" s="63">
        <v>20219.07</v>
      </c>
      <c r="AF42" s="172">
        <f t="shared" si="9"/>
        <v>20623.451400000002</v>
      </c>
    </row>
    <row r="43" spans="2:32" x14ac:dyDescent="0.35">
      <c r="B43" s="167" t="s">
        <v>18</v>
      </c>
      <c r="C43" s="139"/>
      <c r="D43" s="139"/>
      <c r="E43" s="139"/>
      <c r="F43" s="139"/>
      <c r="G43" s="64">
        <f>SUM(G31:G42)</f>
        <v>308285.21580000001</v>
      </c>
      <c r="H43" s="175">
        <f>SUM(H31:H42)</f>
        <v>313457.86211819999</v>
      </c>
      <c r="J43" s="167" t="s">
        <v>18</v>
      </c>
      <c r="K43" s="139"/>
      <c r="L43" s="139"/>
      <c r="M43" s="139"/>
      <c r="N43" s="139"/>
      <c r="O43" s="64">
        <f>SUM(O31:O42)</f>
        <v>1056037.23</v>
      </c>
      <c r="P43" s="175">
        <f>SUM(P31:P42)</f>
        <v>1074005.1092385</v>
      </c>
      <c r="R43" s="167" t="s">
        <v>18</v>
      </c>
      <c r="S43" s="139"/>
      <c r="T43" s="139"/>
      <c r="U43" s="139"/>
      <c r="V43" s="139"/>
      <c r="W43" s="64">
        <f>SUM(W31:W42)</f>
        <v>670271.7699999999</v>
      </c>
      <c r="X43" s="175">
        <f>SUM(X31:X42)</f>
        <v>682865.36615849996</v>
      </c>
      <c r="Z43" s="167" t="s">
        <v>18</v>
      </c>
      <c r="AA43" s="139"/>
      <c r="AB43" s="139"/>
      <c r="AC43" s="139"/>
      <c r="AD43" s="139"/>
      <c r="AE43" s="64">
        <f>SUM(AE31:AE42)</f>
        <v>1119896.8000000003</v>
      </c>
      <c r="AF43" s="175">
        <f>SUM(AF31:AF42)</f>
        <v>1138450.0386254999</v>
      </c>
    </row>
    <row r="44" spans="2:32" x14ac:dyDescent="0.35">
      <c r="B44" s="131"/>
      <c r="C44"/>
      <c r="D44"/>
      <c r="E44"/>
      <c r="F44"/>
      <c r="G44" s="59"/>
      <c r="H44" s="165"/>
      <c r="J44" s="131"/>
      <c r="K44"/>
      <c r="L44"/>
      <c r="M44"/>
      <c r="N44"/>
      <c r="O44" s="59"/>
      <c r="P44" s="165"/>
      <c r="R44" s="131"/>
      <c r="S44"/>
      <c r="T44"/>
      <c r="U44"/>
      <c r="V44"/>
      <c r="W44" s="59"/>
      <c r="X44" s="165"/>
      <c r="Z44" s="131"/>
      <c r="AA44"/>
      <c r="AB44"/>
      <c r="AC44"/>
      <c r="AD44"/>
      <c r="AE44" s="59"/>
      <c r="AF44" s="165"/>
    </row>
    <row r="45" spans="2:32" ht="15" thickBot="1" x14ac:dyDescent="0.4">
      <c r="B45" s="176" t="s">
        <v>19</v>
      </c>
      <c r="C45" s="13"/>
      <c r="D45" s="13"/>
      <c r="E45" s="13"/>
      <c r="F45" s="13"/>
      <c r="G45" s="65">
        <f>G28-G43</f>
        <v>345523.28460000001</v>
      </c>
      <c r="H45" s="177">
        <f>H28-H43</f>
        <v>389099.9046218</v>
      </c>
      <c r="J45" s="176" t="s">
        <v>19</v>
      </c>
      <c r="K45" s="13"/>
      <c r="L45" s="13"/>
      <c r="M45" s="13"/>
      <c r="N45" s="13"/>
      <c r="O45" s="65">
        <f>O28-O43</f>
        <v>1272296.5496</v>
      </c>
      <c r="P45" s="177">
        <f>P28-P43</f>
        <v>1380821.9387115</v>
      </c>
      <c r="R45" s="176" t="s">
        <v>19</v>
      </c>
      <c r="S45" s="13"/>
      <c r="T45" s="13"/>
      <c r="U45" s="13"/>
      <c r="V45" s="13"/>
      <c r="W45" s="65">
        <f>W28-W43</f>
        <v>728705.8028000003</v>
      </c>
      <c r="X45" s="177">
        <f>X28-X43</f>
        <v>791857.4057915</v>
      </c>
      <c r="Z45" s="176" t="s">
        <v>19</v>
      </c>
      <c r="AA45" s="13"/>
      <c r="AB45" s="13"/>
      <c r="AC45" s="13"/>
      <c r="AD45" s="13"/>
      <c r="AE45" s="65">
        <f>AE28-AE43</f>
        <v>1209368.2499999995</v>
      </c>
      <c r="AF45" s="177">
        <f>AF28-AF43</f>
        <v>1318587.4622245</v>
      </c>
    </row>
    <row r="46" spans="2:32" ht="15" thickTop="1" x14ac:dyDescent="0.35">
      <c r="B46" s="131"/>
      <c r="C46"/>
      <c r="D46"/>
      <c r="E46"/>
      <c r="F46"/>
      <c r="G46"/>
      <c r="H46" s="132"/>
      <c r="J46" s="131"/>
      <c r="K46"/>
      <c r="L46"/>
      <c r="M46"/>
      <c r="N46"/>
      <c r="O46"/>
      <c r="P46" s="132"/>
      <c r="R46" s="131"/>
      <c r="S46"/>
      <c r="T46"/>
      <c r="U46"/>
      <c r="V46"/>
      <c r="W46"/>
      <c r="X46" s="132"/>
      <c r="Z46" s="131"/>
      <c r="AA46"/>
      <c r="AB46"/>
      <c r="AC46"/>
      <c r="AD46"/>
      <c r="AE46"/>
      <c r="AF46" s="132"/>
    </row>
    <row r="47" spans="2:32" x14ac:dyDescent="0.35">
      <c r="B47" s="133" t="s">
        <v>42</v>
      </c>
      <c r="C47" s="5"/>
      <c r="D47" s="5"/>
      <c r="E47" s="5"/>
      <c r="F47" s="82">
        <v>1</v>
      </c>
      <c r="G47" s="82">
        <v>2</v>
      </c>
      <c r="H47" s="178" t="s">
        <v>111</v>
      </c>
      <c r="J47" s="133" t="s">
        <v>42</v>
      </c>
      <c r="K47" s="14"/>
      <c r="L47" s="5"/>
      <c r="M47" s="5"/>
      <c r="N47" s="82">
        <v>1</v>
      </c>
      <c r="O47" s="82">
        <v>2</v>
      </c>
      <c r="P47" s="178" t="s">
        <v>111</v>
      </c>
      <c r="R47" s="133" t="s">
        <v>42</v>
      </c>
      <c r="S47" s="14"/>
      <c r="T47" s="5"/>
      <c r="U47" s="5"/>
      <c r="V47" s="82">
        <v>1</v>
      </c>
      <c r="W47" s="82">
        <v>2</v>
      </c>
      <c r="X47" s="178" t="s">
        <v>111</v>
      </c>
      <c r="Z47" s="133" t="s">
        <v>42</v>
      </c>
      <c r="AA47" s="14"/>
      <c r="AB47" s="5"/>
      <c r="AC47" s="5"/>
      <c r="AD47" s="82">
        <v>1</v>
      </c>
      <c r="AE47" s="82">
        <v>2</v>
      </c>
      <c r="AF47" s="178" t="s">
        <v>111</v>
      </c>
    </row>
    <row r="48" spans="2:32" x14ac:dyDescent="0.35">
      <c r="B48" s="131" t="s">
        <v>92</v>
      </c>
      <c r="C48"/>
      <c r="D48"/>
      <c r="E48"/>
      <c r="F48" s="79">
        <v>0.02</v>
      </c>
      <c r="G48" s="79">
        <v>0.02</v>
      </c>
      <c r="H48" s="179">
        <v>0.02</v>
      </c>
      <c r="J48" s="131" t="s">
        <v>92</v>
      </c>
      <c r="K48"/>
      <c r="L48"/>
      <c r="M48"/>
      <c r="N48" s="79">
        <v>0.02</v>
      </c>
      <c r="O48" s="79">
        <v>0.02</v>
      </c>
      <c r="P48" s="179">
        <v>0.02</v>
      </c>
      <c r="R48" s="131" t="s">
        <v>92</v>
      </c>
      <c r="S48"/>
      <c r="T48"/>
      <c r="U48"/>
      <c r="V48" s="79">
        <v>0.02</v>
      </c>
      <c r="W48" s="79">
        <v>0.02</v>
      </c>
      <c r="X48" s="179">
        <v>0.02</v>
      </c>
      <c r="Z48" s="131" t="s">
        <v>92</v>
      </c>
      <c r="AA48"/>
      <c r="AB48"/>
      <c r="AC48"/>
      <c r="AD48" s="79">
        <v>0.02</v>
      </c>
      <c r="AE48" s="79">
        <v>0.02</v>
      </c>
      <c r="AF48" s="179">
        <v>0.02</v>
      </c>
    </row>
    <row r="49" spans="2:32" x14ac:dyDescent="0.35">
      <c r="B49" s="131" t="s">
        <v>103</v>
      </c>
      <c r="C49"/>
      <c r="D49"/>
      <c r="E49"/>
      <c r="F49" s="80">
        <v>1.4999999999999999E-2</v>
      </c>
      <c r="G49" s="80">
        <v>1.4999999999999999E-2</v>
      </c>
      <c r="H49" s="180">
        <v>1.4999999999999999E-2</v>
      </c>
      <c r="J49" s="131" t="s">
        <v>103</v>
      </c>
      <c r="K49"/>
      <c r="L49"/>
      <c r="M49"/>
      <c r="N49" s="95">
        <f>F49</f>
        <v>1.4999999999999999E-2</v>
      </c>
      <c r="O49" s="95">
        <f t="shared" ref="O49:P51" si="10">G49</f>
        <v>1.4999999999999999E-2</v>
      </c>
      <c r="P49" s="211">
        <f t="shared" si="10"/>
        <v>1.4999999999999999E-2</v>
      </c>
      <c r="R49" s="131" t="s">
        <v>103</v>
      </c>
      <c r="S49"/>
      <c r="T49"/>
      <c r="U49"/>
      <c r="V49" s="95">
        <f>N49</f>
        <v>1.4999999999999999E-2</v>
      </c>
      <c r="W49" s="95">
        <f t="shared" ref="W49:W51" si="11">O49</f>
        <v>1.4999999999999999E-2</v>
      </c>
      <c r="X49" s="211">
        <f t="shared" ref="X49:X51" si="12">P49</f>
        <v>1.4999999999999999E-2</v>
      </c>
      <c r="Z49" s="131" t="s">
        <v>103</v>
      </c>
      <c r="AA49"/>
      <c r="AB49"/>
      <c r="AC49"/>
      <c r="AD49" s="95">
        <f t="shared" ref="AD49:AF51" si="13">V49</f>
        <v>1.4999999999999999E-2</v>
      </c>
      <c r="AE49" s="95">
        <f t="shared" si="13"/>
        <v>1.4999999999999999E-2</v>
      </c>
      <c r="AF49" s="211">
        <f t="shared" si="13"/>
        <v>1.4999999999999999E-2</v>
      </c>
    </row>
    <row r="50" spans="2:32" x14ac:dyDescent="0.35">
      <c r="B50" s="131" t="s">
        <v>20</v>
      </c>
      <c r="C50"/>
      <c r="D50"/>
      <c r="E50"/>
      <c r="F50" s="80">
        <v>0.05</v>
      </c>
      <c r="G50" s="80">
        <v>1.4999999999999999E-2</v>
      </c>
      <c r="H50" s="180">
        <v>1.4999999999999999E-2</v>
      </c>
      <c r="J50" s="131" t="s">
        <v>20</v>
      </c>
      <c r="K50"/>
      <c r="L50"/>
      <c r="M50"/>
      <c r="N50" s="95">
        <f>F50</f>
        <v>0.05</v>
      </c>
      <c r="O50" s="95">
        <f t="shared" si="10"/>
        <v>1.4999999999999999E-2</v>
      </c>
      <c r="P50" s="211">
        <f t="shared" si="10"/>
        <v>1.4999999999999999E-2</v>
      </c>
      <c r="R50" s="131" t="s">
        <v>20</v>
      </c>
      <c r="S50"/>
      <c r="T50"/>
      <c r="U50"/>
      <c r="V50" s="95">
        <f>N50</f>
        <v>0.05</v>
      </c>
      <c r="W50" s="95">
        <f t="shared" si="11"/>
        <v>1.4999999999999999E-2</v>
      </c>
      <c r="X50" s="211">
        <f t="shared" si="12"/>
        <v>1.4999999999999999E-2</v>
      </c>
      <c r="Z50" s="131" t="s">
        <v>20</v>
      </c>
      <c r="AA50"/>
      <c r="AB50"/>
      <c r="AC50"/>
      <c r="AD50" s="95">
        <f t="shared" si="13"/>
        <v>0.05</v>
      </c>
      <c r="AE50" s="95">
        <f t="shared" si="13"/>
        <v>1.4999999999999999E-2</v>
      </c>
      <c r="AF50" s="211">
        <f t="shared" si="13"/>
        <v>1.4999999999999999E-2</v>
      </c>
    </row>
    <row r="51" spans="2:32" x14ac:dyDescent="0.35">
      <c r="B51" s="181" t="s">
        <v>21</v>
      </c>
      <c r="C51" s="4"/>
      <c r="D51" s="4"/>
      <c r="E51" s="4"/>
      <c r="F51" s="81">
        <v>0.02</v>
      </c>
      <c r="G51" s="81">
        <v>0.03</v>
      </c>
      <c r="H51" s="182">
        <v>0.02</v>
      </c>
      <c r="J51" s="181" t="s">
        <v>21</v>
      </c>
      <c r="K51" s="4"/>
      <c r="L51" s="4"/>
      <c r="M51" s="4"/>
      <c r="N51" s="96">
        <f t="shared" ref="N51" si="14">F51</f>
        <v>0.02</v>
      </c>
      <c r="O51" s="96">
        <f t="shared" si="10"/>
        <v>0.03</v>
      </c>
      <c r="P51" s="212">
        <f t="shared" si="10"/>
        <v>0.02</v>
      </c>
      <c r="R51" s="181" t="s">
        <v>21</v>
      </c>
      <c r="S51" s="4"/>
      <c r="T51" s="4"/>
      <c r="U51" s="4"/>
      <c r="V51" s="96">
        <f t="shared" ref="V51" si="15">N51</f>
        <v>0.02</v>
      </c>
      <c r="W51" s="96">
        <f t="shared" si="11"/>
        <v>0.03</v>
      </c>
      <c r="X51" s="212">
        <f t="shared" si="12"/>
        <v>0.02</v>
      </c>
      <c r="Z51" s="181" t="s">
        <v>21</v>
      </c>
      <c r="AA51" s="4"/>
      <c r="AB51" s="4"/>
      <c r="AC51" s="4"/>
      <c r="AD51" s="96">
        <f t="shared" si="13"/>
        <v>0.02</v>
      </c>
      <c r="AE51" s="96">
        <f t="shared" si="13"/>
        <v>0.03</v>
      </c>
      <c r="AF51" s="212">
        <f t="shared" si="13"/>
        <v>0.02</v>
      </c>
    </row>
    <row r="52" spans="2:32" x14ac:dyDescent="0.35">
      <c r="B52" s="157"/>
      <c r="H52" s="158"/>
      <c r="J52" s="157"/>
      <c r="P52" s="158"/>
      <c r="R52" s="157"/>
      <c r="X52" s="158"/>
      <c r="Z52" s="157"/>
      <c r="AF52" s="158"/>
    </row>
    <row r="53" spans="2:32" x14ac:dyDescent="0.35">
      <c r="B53" s="183" t="s">
        <v>127</v>
      </c>
      <c r="C53" s="86"/>
      <c r="D53" s="86"/>
      <c r="E53"/>
      <c r="F53" s="88" t="s">
        <v>22</v>
      </c>
      <c r="G53" s="89"/>
      <c r="H53" s="184"/>
      <c r="J53" s="183" t="s">
        <v>127</v>
      </c>
      <c r="K53" s="86"/>
      <c r="L53" s="86"/>
      <c r="M53"/>
      <c r="N53" s="88" t="s">
        <v>22</v>
      </c>
      <c r="O53" s="89"/>
      <c r="P53" s="184"/>
      <c r="R53" s="183" t="s">
        <v>127</v>
      </c>
      <c r="S53" s="86"/>
      <c r="T53" s="86"/>
      <c r="U53"/>
      <c r="V53" s="88" t="s">
        <v>22</v>
      </c>
      <c r="W53" s="89"/>
      <c r="X53" s="184"/>
      <c r="Z53" s="183" t="s">
        <v>127</v>
      </c>
      <c r="AA53" s="86"/>
      <c r="AB53" s="86"/>
      <c r="AC53"/>
      <c r="AD53" s="88" t="s">
        <v>22</v>
      </c>
      <c r="AE53" s="89"/>
      <c r="AF53" s="184"/>
    </row>
    <row r="54" spans="2:32" x14ac:dyDescent="0.35">
      <c r="B54" s="133" t="s">
        <v>0</v>
      </c>
      <c r="C54" s="5"/>
      <c r="D54" s="19">
        <f>D55+D63</f>
        <v>6340740.9118798198</v>
      </c>
      <c r="E54"/>
      <c r="F54" s="1" t="s">
        <v>23</v>
      </c>
      <c r="G54"/>
      <c r="H54" s="185">
        <f>MIN(H69,H75,H80)</f>
        <v>3987010.85924805</v>
      </c>
      <c r="J54" s="133" t="s">
        <v>0</v>
      </c>
      <c r="K54" s="5"/>
      <c r="L54" s="19">
        <f>L55+L63</f>
        <v>19893592.572845004</v>
      </c>
      <c r="M54"/>
      <c r="N54" s="1" t="s">
        <v>23</v>
      </c>
      <c r="O54"/>
      <c r="P54" s="185">
        <f>MIN(P69,P75,P80)</f>
        <v>12610949.752666917</v>
      </c>
      <c r="R54" s="133" t="s">
        <v>0</v>
      </c>
      <c r="S54" s="5"/>
      <c r="T54" s="19">
        <f>T55+T63</f>
        <v>13308141.652751589</v>
      </c>
      <c r="U54"/>
      <c r="V54" s="1" t="s">
        <v>23</v>
      </c>
      <c r="W54"/>
      <c r="X54" s="185">
        <f>MIN(X69,X75,X80)</f>
        <v>8352027.2751182476</v>
      </c>
      <c r="Z54" s="133" t="s">
        <v>0</v>
      </c>
      <c r="AA54" s="5"/>
      <c r="AB54" s="19">
        <f>AB55+AB63</f>
        <v>19000356.668271322</v>
      </c>
      <c r="AC54"/>
      <c r="AD54" s="1" t="s">
        <v>23</v>
      </c>
      <c r="AE54"/>
      <c r="AF54" s="185">
        <f>MIN(AF69,AF75,AF80)</f>
        <v>12042566.651371865</v>
      </c>
    </row>
    <row r="55" spans="2:32" x14ac:dyDescent="0.35">
      <c r="B55" s="186" t="s">
        <v>1</v>
      </c>
      <c r="C55" s="90"/>
      <c r="D55" s="91">
        <f>D65-D62</f>
        <v>2353730.0526317698</v>
      </c>
      <c r="E55"/>
      <c r="F55" s="1" t="s">
        <v>24</v>
      </c>
      <c r="G55"/>
      <c r="H55" s="143">
        <f>H54/D74</f>
        <v>0.65</v>
      </c>
      <c r="J55" s="186" t="s">
        <v>1</v>
      </c>
      <c r="K55" s="90"/>
      <c r="L55" s="91">
        <f>L65-L62</f>
        <v>7282642.8201780878</v>
      </c>
      <c r="M55"/>
      <c r="N55" s="1" t="s">
        <v>24</v>
      </c>
      <c r="O55"/>
      <c r="P55" s="143">
        <f>P54/L74</f>
        <v>0.65</v>
      </c>
      <c r="R55" s="186" t="s">
        <v>1</v>
      </c>
      <c r="S55" s="90"/>
      <c r="T55" s="91">
        <f>T65-T62</f>
        <v>4956114.3776333416</v>
      </c>
      <c r="U55"/>
      <c r="V55" s="1" t="s">
        <v>24</v>
      </c>
      <c r="W55"/>
      <c r="X55" s="143">
        <f>X54/T74</f>
        <v>0.64468074321427793</v>
      </c>
      <c r="Z55" s="186" t="s">
        <v>1</v>
      </c>
      <c r="AA55" s="90"/>
      <c r="AB55" s="91">
        <f>AB65-AB62</f>
        <v>6957790.0168994572</v>
      </c>
      <c r="AC55"/>
      <c r="AD55" s="1" t="s">
        <v>24</v>
      </c>
      <c r="AE55"/>
      <c r="AF55" s="143">
        <f>AF54/AB74</f>
        <v>0.65</v>
      </c>
    </row>
    <row r="56" spans="2:32" x14ac:dyDescent="0.35">
      <c r="B56" s="131" t="s">
        <v>106</v>
      </c>
      <c r="C56" s="173">
        <v>0.2</v>
      </c>
      <c r="D56" s="9">
        <f>D55*C56</f>
        <v>470746.01052635396</v>
      </c>
      <c r="E56"/>
      <c r="F56" s="1" t="s">
        <v>25</v>
      </c>
      <c r="G56"/>
      <c r="H56" s="187">
        <v>6.5000000000000002E-2</v>
      </c>
      <c r="J56" s="131" t="s">
        <v>106</v>
      </c>
      <c r="K56" s="125">
        <f>C56</f>
        <v>0.2</v>
      </c>
      <c r="L56" s="9">
        <f>L55*K56</f>
        <v>1456528.5640356177</v>
      </c>
      <c r="M56"/>
      <c r="N56" s="1" t="s">
        <v>25</v>
      </c>
      <c r="O56"/>
      <c r="P56" s="213">
        <f>H56</f>
        <v>6.5000000000000002E-2</v>
      </c>
      <c r="R56" s="131" t="s">
        <v>106</v>
      </c>
      <c r="S56" s="125">
        <f>K56</f>
        <v>0.2</v>
      </c>
      <c r="T56" s="9">
        <f>T55*S56</f>
        <v>991222.87552666839</v>
      </c>
      <c r="U56"/>
      <c r="V56" s="1" t="s">
        <v>25</v>
      </c>
      <c r="W56"/>
      <c r="X56" s="213">
        <f>H56</f>
        <v>6.5000000000000002E-2</v>
      </c>
      <c r="Z56" s="131" t="s">
        <v>106</v>
      </c>
      <c r="AA56" s="125">
        <f>S56</f>
        <v>0.2</v>
      </c>
      <c r="AB56" s="9">
        <f>AB55*AA56</f>
        <v>1391558.0033798916</v>
      </c>
      <c r="AC56"/>
      <c r="AD56" s="1" t="s">
        <v>25</v>
      </c>
      <c r="AE56"/>
      <c r="AF56" s="213">
        <f>X56</f>
        <v>6.5000000000000002E-2</v>
      </c>
    </row>
    <row r="57" spans="2:32" x14ac:dyDescent="0.35">
      <c r="B57" s="188" t="s">
        <v>112</v>
      </c>
      <c r="C57" s="173">
        <v>0.2</v>
      </c>
      <c r="D57" s="9">
        <f>C57*$D$56</f>
        <v>94149.202105270801</v>
      </c>
      <c r="E57"/>
      <c r="F57" s="1" t="s">
        <v>26</v>
      </c>
      <c r="G57"/>
      <c r="H57" s="189">
        <v>30</v>
      </c>
      <c r="J57" s="188" t="s">
        <v>112</v>
      </c>
      <c r="K57" s="125">
        <f>C57</f>
        <v>0.2</v>
      </c>
      <c r="L57" s="9">
        <f>K57*$L$56</f>
        <v>291305.71280712355</v>
      </c>
      <c r="M57"/>
      <c r="N57" s="1" t="s">
        <v>26</v>
      </c>
      <c r="O57"/>
      <c r="P57" s="132">
        <f>H57</f>
        <v>30</v>
      </c>
      <c r="R57" s="188" t="s">
        <v>112</v>
      </c>
      <c r="S57" s="125">
        <f>K57</f>
        <v>0.2</v>
      </c>
      <c r="T57" s="9">
        <f>S57*$T$56</f>
        <v>198244.5751053337</v>
      </c>
      <c r="U57"/>
      <c r="V57" s="1" t="s">
        <v>26</v>
      </c>
      <c r="W57"/>
      <c r="X57" s="132">
        <f>H57</f>
        <v>30</v>
      </c>
      <c r="Z57" s="188" t="s">
        <v>112</v>
      </c>
      <c r="AA57" s="125">
        <f>S57</f>
        <v>0.2</v>
      </c>
      <c r="AB57" s="9">
        <f>AA57*$AB$56</f>
        <v>278311.60067597835</v>
      </c>
      <c r="AC57"/>
      <c r="AD57" s="1" t="s">
        <v>26</v>
      </c>
      <c r="AE57"/>
      <c r="AF57" s="132">
        <f>X57</f>
        <v>30</v>
      </c>
    </row>
    <row r="58" spans="2:32" x14ac:dyDescent="0.35">
      <c r="B58" s="188" t="s">
        <v>113</v>
      </c>
      <c r="C58" s="125">
        <f>1-C57</f>
        <v>0.8</v>
      </c>
      <c r="D58" s="9">
        <f>C58*$D$56</f>
        <v>376596.8084210832</v>
      </c>
      <c r="E58"/>
      <c r="F58" s="1" t="s">
        <v>27</v>
      </c>
      <c r="G58"/>
      <c r="H58" s="189">
        <v>10</v>
      </c>
      <c r="J58" s="188" t="s">
        <v>113</v>
      </c>
      <c r="K58" s="125">
        <f>1-K57</f>
        <v>0.8</v>
      </c>
      <c r="L58" s="9">
        <f>K58*$L$56</f>
        <v>1165222.8512284942</v>
      </c>
      <c r="M58"/>
      <c r="N58" s="1" t="s">
        <v>27</v>
      </c>
      <c r="O58"/>
      <c r="P58" s="132">
        <f>H58</f>
        <v>10</v>
      </c>
      <c r="R58" s="188" t="s">
        <v>113</v>
      </c>
      <c r="S58" s="125">
        <f>1-S57</f>
        <v>0.8</v>
      </c>
      <c r="T58" s="9">
        <f>S58*$T$56</f>
        <v>792978.3004213348</v>
      </c>
      <c r="U58"/>
      <c r="V58" s="1" t="s">
        <v>27</v>
      </c>
      <c r="W58"/>
      <c r="X58" s="132">
        <f>H58</f>
        <v>10</v>
      </c>
      <c r="Z58" s="188" t="s">
        <v>113</v>
      </c>
      <c r="AA58" s="125">
        <f>1-AA57</f>
        <v>0.8</v>
      </c>
      <c r="AB58" s="9">
        <f>AA58*$AB$56</f>
        <v>1113246.4027039134</v>
      </c>
      <c r="AC58"/>
      <c r="AD58" s="1" t="s">
        <v>27</v>
      </c>
      <c r="AE58"/>
      <c r="AF58" s="132">
        <f>X58</f>
        <v>10</v>
      </c>
    </row>
    <row r="59" spans="2:32" x14ac:dyDescent="0.35">
      <c r="B59" s="131"/>
      <c r="C59"/>
      <c r="D59" s="2"/>
      <c r="E59"/>
      <c r="F59" s="1" t="s">
        <v>133</v>
      </c>
      <c r="G59"/>
      <c r="H59" s="190">
        <v>24</v>
      </c>
      <c r="J59" s="131"/>
      <c r="K59"/>
      <c r="L59" s="2"/>
      <c r="M59"/>
      <c r="N59" s="1" t="s">
        <v>133</v>
      </c>
      <c r="O59"/>
      <c r="P59" s="214">
        <f>H59</f>
        <v>24</v>
      </c>
      <c r="R59" s="131"/>
      <c r="S59"/>
      <c r="T59" s="2"/>
      <c r="U59"/>
      <c r="V59" s="1" t="s">
        <v>133</v>
      </c>
      <c r="W59"/>
      <c r="X59" s="214">
        <f>H59</f>
        <v>24</v>
      </c>
      <c r="Z59" s="131"/>
      <c r="AA59"/>
      <c r="AB59" s="2"/>
      <c r="AC59"/>
      <c r="AD59" s="1" t="s">
        <v>133</v>
      </c>
      <c r="AE59"/>
      <c r="AF59" s="214">
        <f>X59</f>
        <v>24</v>
      </c>
    </row>
    <row r="60" spans="2:32" x14ac:dyDescent="0.35">
      <c r="B60" s="181" t="s">
        <v>105</v>
      </c>
      <c r="C60" s="46">
        <f>1-C56</f>
        <v>0.8</v>
      </c>
      <c r="D60" s="11">
        <f>D55*C60</f>
        <v>1882984.0421054158</v>
      </c>
      <c r="E60"/>
      <c r="F60" s="1" t="s">
        <v>8</v>
      </c>
      <c r="G60" s="173">
        <v>0.01</v>
      </c>
      <c r="H60" s="191">
        <f>H54*G60</f>
        <v>39870.108592480501</v>
      </c>
      <c r="J60" s="181" t="s">
        <v>105</v>
      </c>
      <c r="K60" s="46">
        <f>1-K56</f>
        <v>0.8</v>
      </c>
      <c r="L60" s="11">
        <f>L55*K60</f>
        <v>5826114.256142471</v>
      </c>
      <c r="M60"/>
      <c r="N60" s="1" t="s">
        <v>8</v>
      </c>
      <c r="O60" s="125">
        <f>G60</f>
        <v>0.01</v>
      </c>
      <c r="P60" s="191">
        <f>P54*O60</f>
        <v>126109.49752666918</v>
      </c>
      <c r="R60" s="181" t="s">
        <v>105</v>
      </c>
      <c r="S60" s="46">
        <f>1-S56</f>
        <v>0.8</v>
      </c>
      <c r="T60" s="11">
        <f>T55*S60</f>
        <v>3964891.5021066735</v>
      </c>
      <c r="U60"/>
      <c r="V60" s="1" t="s">
        <v>8</v>
      </c>
      <c r="W60" s="125">
        <f>G60</f>
        <v>0.01</v>
      </c>
      <c r="X60" s="191">
        <f>X54*W60</f>
        <v>83520.272751182478</v>
      </c>
      <c r="Z60" s="181" t="s">
        <v>105</v>
      </c>
      <c r="AA60" s="46">
        <f>1-AA56</f>
        <v>0.8</v>
      </c>
      <c r="AB60" s="11">
        <f>AB55*AA60</f>
        <v>5566232.0135195665</v>
      </c>
      <c r="AC60"/>
      <c r="AD60" s="1" t="s">
        <v>8</v>
      </c>
      <c r="AE60" s="125">
        <f>W60</f>
        <v>0.01</v>
      </c>
      <c r="AF60" s="191">
        <f>AF54*AE60</f>
        <v>120425.66651371865</v>
      </c>
    </row>
    <row r="61" spans="2:32" x14ac:dyDescent="0.35">
      <c r="B61" s="131"/>
      <c r="C61"/>
      <c r="D61" s="2"/>
      <c r="E61"/>
      <c r="F61" s="1"/>
      <c r="G61"/>
      <c r="H61" s="132"/>
      <c r="J61" s="131"/>
      <c r="K61"/>
      <c r="L61" s="2"/>
      <c r="M61"/>
      <c r="N61" s="1"/>
      <c r="O61"/>
      <c r="P61" s="132"/>
      <c r="R61" s="131"/>
      <c r="S61"/>
      <c r="T61" s="2"/>
      <c r="U61"/>
      <c r="V61" s="1"/>
      <c r="W61"/>
      <c r="X61" s="132"/>
      <c r="Z61" s="131"/>
      <c r="AA61"/>
      <c r="AB61" s="2"/>
      <c r="AC61"/>
      <c r="AD61" s="1"/>
      <c r="AE61"/>
      <c r="AF61" s="132"/>
    </row>
    <row r="62" spans="2:32" ht="14.5" customHeight="1" x14ac:dyDescent="0.35">
      <c r="B62" s="192" t="s">
        <v>3</v>
      </c>
      <c r="C62" s="193"/>
      <c r="D62" s="92">
        <f>D63</f>
        <v>3987010.85924805</v>
      </c>
      <c r="E62"/>
      <c r="F62" s="22" t="s">
        <v>28</v>
      </c>
      <c r="G62" s="21"/>
      <c r="H62" s="194"/>
      <c r="J62" s="192" t="s">
        <v>3</v>
      </c>
      <c r="K62" s="193"/>
      <c r="L62" s="92">
        <f>L63</f>
        <v>12610949.752666917</v>
      </c>
      <c r="M62"/>
      <c r="N62" s="22" t="s">
        <v>28</v>
      </c>
      <c r="O62" s="21"/>
      <c r="P62" s="194"/>
      <c r="R62" s="192" t="s">
        <v>3</v>
      </c>
      <c r="S62" s="193"/>
      <c r="T62" s="92">
        <f>T63</f>
        <v>8352027.2751182476</v>
      </c>
      <c r="U62"/>
      <c r="V62" s="22" t="s">
        <v>28</v>
      </c>
      <c r="W62" s="21"/>
      <c r="X62" s="194"/>
      <c r="Z62" s="192" t="s">
        <v>3</v>
      </c>
      <c r="AA62" s="193"/>
      <c r="AB62" s="92">
        <f>AB63</f>
        <v>12042566.651371865</v>
      </c>
      <c r="AC62"/>
      <c r="AD62" s="22" t="s">
        <v>28</v>
      </c>
      <c r="AE62" s="21"/>
      <c r="AF62" s="194"/>
    </row>
    <row r="63" spans="2:32" ht="14.5" customHeight="1" x14ac:dyDescent="0.35">
      <c r="B63" s="131" t="s">
        <v>4</v>
      </c>
      <c r="C63"/>
      <c r="D63" s="9">
        <f>Assumptions!H54</f>
        <v>3987010.85924805</v>
      </c>
      <c r="E63"/>
      <c r="F63" s="1"/>
      <c r="G63"/>
      <c r="H63" s="132"/>
      <c r="J63" s="131" t="s">
        <v>4</v>
      </c>
      <c r="K63"/>
      <c r="L63" s="9">
        <f>Assumptions!P54</f>
        <v>12610949.752666917</v>
      </c>
      <c r="M63"/>
      <c r="N63" s="1"/>
      <c r="O63"/>
      <c r="P63" s="132"/>
      <c r="R63" s="131" t="s">
        <v>4</v>
      </c>
      <c r="S63"/>
      <c r="T63" s="9">
        <f>Assumptions!X54</f>
        <v>8352027.2751182476</v>
      </c>
      <c r="U63"/>
      <c r="V63" s="1"/>
      <c r="W63"/>
      <c r="X63" s="132"/>
      <c r="Z63" s="131" t="s">
        <v>4</v>
      </c>
      <c r="AA63"/>
      <c r="AB63" s="9">
        <f>Assumptions!AF54</f>
        <v>12042566.651371865</v>
      </c>
      <c r="AC63"/>
      <c r="AD63" s="1"/>
      <c r="AE63"/>
      <c r="AF63" s="132"/>
    </row>
    <row r="64" spans="2:32" x14ac:dyDescent="0.35">
      <c r="B64" s="181"/>
      <c r="C64"/>
      <c r="D64" s="2"/>
      <c r="E64"/>
      <c r="F64" s="12" t="s">
        <v>29</v>
      </c>
      <c r="G64"/>
      <c r="H64" s="132"/>
      <c r="J64" s="181"/>
      <c r="K64"/>
      <c r="L64" s="2"/>
      <c r="M64"/>
      <c r="N64" s="12" t="s">
        <v>29</v>
      </c>
      <c r="O64"/>
      <c r="P64" s="132"/>
      <c r="R64" s="181"/>
      <c r="S64"/>
      <c r="T64" s="2"/>
      <c r="U64"/>
      <c r="V64" s="12" t="s">
        <v>29</v>
      </c>
      <c r="W64"/>
      <c r="X64" s="132"/>
      <c r="Z64" s="181"/>
      <c r="AA64"/>
      <c r="AB64" s="2"/>
      <c r="AC64"/>
      <c r="AD64" s="12" t="s">
        <v>29</v>
      </c>
      <c r="AE64"/>
      <c r="AF64" s="132"/>
    </row>
    <row r="65" spans="2:32" x14ac:dyDescent="0.35">
      <c r="B65" s="133" t="s">
        <v>5</v>
      </c>
      <c r="C65" s="5"/>
      <c r="D65" s="19">
        <f>SUM(D66:D69)</f>
        <v>6340740.9118798198</v>
      </c>
      <c r="E65"/>
      <c r="F65" s="1" t="s">
        <v>30</v>
      </c>
      <c r="G65"/>
      <c r="H65" s="195">
        <v>0.65</v>
      </c>
      <c r="J65" s="133" t="s">
        <v>5</v>
      </c>
      <c r="K65" s="5"/>
      <c r="L65" s="19">
        <f>SUM(L66:L69)</f>
        <v>19893592.572845004</v>
      </c>
      <c r="M65"/>
      <c r="N65" s="1" t="s">
        <v>30</v>
      </c>
      <c r="O65"/>
      <c r="P65" s="196">
        <f>H65</f>
        <v>0.65</v>
      </c>
      <c r="R65" s="133" t="s">
        <v>5</v>
      </c>
      <c r="S65" s="5"/>
      <c r="T65" s="19">
        <f>SUM(T66:T69)</f>
        <v>13308141.652751589</v>
      </c>
      <c r="U65"/>
      <c r="V65" s="1" t="s">
        <v>30</v>
      </c>
      <c r="W65"/>
      <c r="X65" s="196">
        <f>H65</f>
        <v>0.65</v>
      </c>
      <c r="Z65" s="133" t="s">
        <v>5</v>
      </c>
      <c r="AA65" s="5"/>
      <c r="AB65" s="19">
        <f>SUM(AB66:AB69)</f>
        <v>19000356.668271322</v>
      </c>
      <c r="AC65"/>
      <c r="AD65" s="1" t="s">
        <v>30</v>
      </c>
      <c r="AE65"/>
      <c r="AF65" s="196">
        <f>H65</f>
        <v>0.65</v>
      </c>
    </row>
    <row r="66" spans="2:32" ht="16" customHeight="1" x14ac:dyDescent="0.35">
      <c r="B66" s="131" t="s">
        <v>6</v>
      </c>
      <c r="C66"/>
      <c r="D66" s="57">
        <f>D74</f>
        <v>6133862.8603816153</v>
      </c>
      <c r="E66"/>
      <c r="F66" s="1" t="s">
        <v>31</v>
      </c>
      <c r="G66"/>
      <c r="H66" s="185">
        <f>H45</f>
        <v>389099.9046218</v>
      </c>
      <c r="J66" s="131" t="s">
        <v>6</v>
      </c>
      <c r="K66"/>
      <c r="L66" s="57">
        <f>L74</f>
        <v>19401461.157949101</v>
      </c>
      <c r="M66"/>
      <c r="N66" s="1" t="s">
        <v>31</v>
      </c>
      <c r="O66"/>
      <c r="P66" s="185">
        <f>P45</f>
        <v>1380821.9387115</v>
      </c>
      <c r="R66" s="131" t="s">
        <v>6</v>
      </c>
      <c r="S66"/>
      <c r="T66" s="57">
        <f>T74</f>
        <v>12955292.0000004</v>
      </c>
      <c r="U66"/>
      <c r="V66" s="1" t="s">
        <v>31</v>
      </c>
      <c r="W66"/>
      <c r="X66" s="185">
        <f>X45</f>
        <v>791857.4057915</v>
      </c>
      <c r="Z66" s="131" t="s">
        <v>6</v>
      </c>
      <c r="AA66"/>
      <c r="AB66" s="57">
        <f>AB74</f>
        <v>18527025.617495175</v>
      </c>
      <c r="AC66"/>
      <c r="AD66" s="1" t="s">
        <v>31</v>
      </c>
      <c r="AE66"/>
      <c r="AF66" s="185">
        <f>AF45</f>
        <v>1318587.4622245</v>
      </c>
    </row>
    <row r="67" spans="2:32" x14ac:dyDescent="0.35">
      <c r="B67" s="131" t="s">
        <v>7</v>
      </c>
      <c r="C67"/>
      <c r="D67" s="7">
        <v>75000</v>
      </c>
      <c r="E67"/>
      <c r="F67" s="1" t="s">
        <v>32</v>
      </c>
      <c r="G67"/>
      <c r="H67" s="196">
        <f>D73</f>
        <v>6.3434725144407997E-2</v>
      </c>
      <c r="J67" s="131" t="s">
        <v>7</v>
      </c>
      <c r="K67"/>
      <c r="L67" s="98">
        <f>D67</f>
        <v>75000</v>
      </c>
      <c r="M67"/>
      <c r="N67" s="1" t="s">
        <v>32</v>
      </c>
      <c r="O67"/>
      <c r="P67" s="196">
        <f>L73</f>
        <v>7.1171028175151349E-2</v>
      </c>
      <c r="R67" s="131" t="s">
        <v>7</v>
      </c>
      <c r="S67"/>
      <c r="T67" s="98">
        <f>D67</f>
        <v>75000</v>
      </c>
      <c r="U67"/>
      <c r="V67" s="1" t="s">
        <v>32</v>
      </c>
      <c r="W67"/>
      <c r="X67" s="196">
        <f>T73</f>
        <v>6.1122312472113756E-2</v>
      </c>
      <c r="Z67" s="131" t="s">
        <v>7</v>
      </c>
      <c r="AA67"/>
      <c r="AB67" s="98">
        <f>D67</f>
        <v>75000</v>
      </c>
      <c r="AC67"/>
      <c r="AD67" s="1" t="s">
        <v>32</v>
      </c>
      <c r="AE67"/>
      <c r="AF67" s="196">
        <f>AB73</f>
        <v>7.1171028175151349E-2</v>
      </c>
    </row>
    <row r="68" spans="2:32" x14ac:dyDescent="0.35">
      <c r="B68" s="131" t="s">
        <v>8</v>
      </c>
      <c r="C68"/>
      <c r="D68" s="9">
        <f>Assumptions!H60</f>
        <v>39870.108592480501</v>
      </c>
      <c r="E68"/>
      <c r="F68" s="1" t="s">
        <v>33</v>
      </c>
      <c r="G68"/>
      <c r="H68" s="185">
        <f>D74</f>
        <v>6133862.8603816153</v>
      </c>
      <c r="J68" s="131" t="s">
        <v>8</v>
      </c>
      <c r="K68"/>
      <c r="L68" s="9">
        <f>P60</f>
        <v>126109.49752666918</v>
      </c>
      <c r="M68"/>
      <c r="N68" s="1" t="s">
        <v>33</v>
      </c>
      <c r="O68"/>
      <c r="P68" s="185">
        <f>L74</f>
        <v>19401461.157949101</v>
      </c>
      <c r="R68" s="131" t="s">
        <v>8</v>
      </c>
      <c r="S68"/>
      <c r="T68" s="9">
        <f>X60</f>
        <v>83520.272751182478</v>
      </c>
      <c r="U68"/>
      <c r="V68" s="1" t="s">
        <v>33</v>
      </c>
      <c r="W68"/>
      <c r="X68" s="185">
        <f>T74</f>
        <v>12955292.0000004</v>
      </c>
      <c r="Z68" s="131" t="s">
        <v>8</v>
      </c>
      <c r="AA68"/>
      <c r="AB68" s="9">
        <f>AF60</f>
        <v>120425.66651371865</v>
      </c>
      <c r="AC68"/>
      <c r="AD68" s="1" t="s">
        <v>33</v>
      </c>
      <c r="AE68"/>
      <c r="AF68" s="185">
        <f>AB74</f>
        <v>18527025.617495175</v>
      </c>
    </row>
    <row r="69" spans="2:32" x14ac:dyDescent="0.35">
      <c r="B69" s="131" t="s">
        <v>115</v>
      </c>
      <c r="C69" s="197">
        <v>1.4999999999999999E-2</v>
      </c>
      <c r="D69" s="9">
        <f>D66*C69</f>
        <v>92007.942905724223</v>
      </c>
      <c r="E69"/>
      <c r="F69" s="1" t="s">
        <v>23</v>
      </c>
      <c r="G69"/>
      <c r="H69" s="185">
        <f>H65*H68</f>
        <v>3987010.85924805</v>
      </c>
      <c r="I69" s="104"/>
      <c r="J69" s="131" t="s">
        <v>115</v>
      </c>
      <c r="K69" s="146">
        <f>C69</f>
        <v>1.4999999999999999E-2</v>
      </c>
      <c r="L69" s="9">
        <f>L66*K69</f>
        <v>291021.91736923653</v>
      </c>
      <c r="M69"/>
      <c r="N69" s="1" t="s">
        <v>23</v>
      </c>
      <c r="O69"/>
      <c r="P69" s="185">
        <f>P65*P68</f>
        <v>12610949.752666917</v>
      </c>
      <c r="R69" s="131" t="s">
        <v>115</v>
      </c>
      <c r="S69" s="146">
        <f>K69</f>
        <v>1.4999999999999999E-2</v>
      </c>
      <c r="T69" s="9">
        <f>T66*S69</f>
        <v>194329.380000006</v>
      </c>
      <c r="U69"/>
      <c r="V69" s="1" t="s">
        <v>23</v>
      </c>
      <c r="W69"/>
      <c r="X69" s="185">
        <f>X65*X68</f>
        <v>8420939.8000002615</v>
      </c>
      <c r="Z69" s="131" t="s">
        <v>115</v>
      </c>
      <c r="AA69" s="146">
        <f>S69</f>
        <v>1.4999999999999999E-2</v>
      </c>
      <c r="AB69" s="83">
        <f>AB66*AA69</f>
        <v>277905.38426242763</v>
      </c>
      <c r="AC69"/>
      <c r="AD69" s="1" t="s">
        <v>23</v>
      </c>
      <c r="AE69"/>
      <c r="AF69" s="185">
        <f>AF65*AF68</f>
        <v>12042566.651371865</v>
      </c>
    </row>
    <row r="70" spans="2:32" x14ac:dyDescent="0.35">
      <c r="B70" s="133" t="s">
        <v>9</v>
      </c>
      <c r="C70" s="5"/>
      <c r="D70" s="20">
        <f>D54-D65</f>
        <v>0</v>
      </c>
      <c r="E70"/>
      <c r="F70" s="1"/>
      <c r="G70"/>
      <c r="H70" s="198"/>
      <c r="I70" s="104"/>
      <c r="J70" s="133" t="s">
        <v>9</v>
      </c>
      <c r="K70" s="5"/>
      <c r="L70" s="20">
        <f>L54-L65</f>
        <v>0</v>
      </c>
      <c r="M70"/>
      <c r="N70" s="1"/>
      <c r="O70"/>
      <c r="P70" s="198"/>
      <c r="R70" s="133" t="s">
        <v>9</v>
      </c>
      <c r="S70" s="5"/>
      <c r="T70" s="20">
        <f>T54-T65</f>
        <v>0</v>
      </c>
      <c r="U70"/>
      <c r="V70" s="1"/>
      <c r="W70"/>
      <c r="X70" s="198"/>
      <c r="Z70" s="133" t="s">
        <v>9</v>
      </c>
      <c r="AA70" s="5"/>
      <c r="AB70" s="20">
        <f>AB54-AB65</f>
        <v>0</v>
      </c>
      <c r="AC70"/>
      <c r="AD70" s="1"/>
      <c r="AE70"/>
      <c r="AF70" s="198"/>
    </row>
    <row r="71" spans="2:32" x14ac:dyDescent="0.35">
      <c r="B71" s="131"/>
      <c r="C71"/>
      <c r="D71"/>
      <c r="E71"/>
      <c r="F71" s="12" t="s">
        <v>34</v>
      </c>
      <c r="G71"/>
      <c r="H71" s="198"/>
      <c r="J71" s="131"/>
      <c r="K71"/>
      <c r="L71"/>
      <c r="M71"/>
      <c r="N71" s="12" t="s">
        <v>34</v>
      </c>
      <c r="O71"/>
      <c r="P71" s="198"/>
      <c r="R71" s="131"/>
      <c r="S71"/>
      <c r="T71"/>
      <c r="U71"/>
      <c r="V71" s="12" t="s">
        <v>34</v>
      </c>
      <c r="W71"/>
      <c r="X71" s="198"/>
      <c r="Z71" s="131"/>
      <c r="AA71"/>
      <c r="AB71"/>
      <c r="AC71"/>
      <c r="AD71" s="12" t="s">
        <v>34</v>
      </c>
      <c r="AE71"/>
      <c r="AF71" s="198"/>
    </row>
    <row r="72" spans="2:32" x14ac:dyDescent="0.35">
      <c r="B72" s="183" t="s">
        <v>56</v>
      </c>
      <c r="C72" s="86"/>
      <c r="D72" s="86"/>
      <c r="E72"/>
      <c r="F72" s="1" t="s">
        <v>35</v>
      </c>
      <c r="G72"/>
      <c r="H72" s="199">
        <v>1.25</v>
      </c>
      <c r="I72" s="104"/>
      <c r="J72" s="183" t="s">
        <v>56</v>
      </c>
      <c r="K72" s="86"/>
      <c r="L72" s="86"/>
      <c r="M72"/>
      <c r="N72" s="1" t="s">
        <v>35</v>
      </c>
      <c r="O72"/>
      <c r="P72" s="198">
        <f>H72</f>
        <v>1.25</v>
      </c>
      <c r="R72" s="183" t="s">
        <v>56</v>
      </c>
      <c r="S72" s="86"/>
      <c r="T72" s="86"/>
      <c r="U72"/>
      <c r="V72" s="1" t="s">
        <v>35</v>
      </c>
      <c r="W72"/>
      <c r="X72" s="198">
        <f>H72</f>
        <v>1.25</v>
      </c>
      <c r="Z72" s="183" t="s">
        <v>56</v>
      </c>
      <c r="AA72" s="86"/>
      <c r="AB72" s="86"/>
      <c r="AC72"/>
      <c r="AD72" s="1" t="s">
        <v>35</v>
      </c>
      <c r="AE72"/>
      <c r="AF72" s="198">
        <f>H72</f>
        <v>1.25</v>
      </c>
    </row>
    <row r="73" spans="2:32" x14ac:dyDescent="0.35">
      <c r="B73" s="131" t="s">
        <v>114</v>
      </c>
      <c r="C73"/>
      <c r="D73" s="36">
        <v>6.3434725144407997E-2</v>
      </c>
      <c r="E73"/>
      <c r="F73" s="1" t="str">
        <f>F66</f>
        <v>Forward 12-month NOI</v>
      </c>
      <c r="G73"/>
      <c r="H73" s="185">
        <f>H45</f>
        <v>389099.9046218</v>
      </c>
      <c r="J73" s="131" t="s">
        <v>114</v>
      </c>
      <c r="K73"/>
      <c r="L73" s="36">
        <v>7.1171028175151349E-2</v>
      </c>
      <c r="M73"/>
      <c r="N73" s="1" t="str">
        <f>N66</f>
        <v>Forward 12-month NOI</v>
      </c>
      <c r="O73"/>
      <c r="P73" s="185">
        <f>P45</f>
        <v>1380821.9387115</v>
      </c>
      <c r="R73" s="131" t="s">
        <v>114</v>
      </c>
      <c r="S73"/>
      <c r="T73" s="36">
        <v>6.1122312472113756E-2</v>
      </c>
      <c r="U73"/>
      <c r="V73" s="1" t="str">
        <f>V66</f>
        <v>Forward 12-month NOI</v>
      </c>
      <c r="W73"/>
      <c r="X73" s="185">
        <f>X45</f>
        <v>791857.4057915</v>
      </c>
      <c r="Z73" s="131" t="s">
        <v>114</v>
      </c>
      <c r="AA73"/>
      <c r="AB73" s="36">
        <v>7.1171028175151349E-2</v>
      </c>
      <c r="AC73"/>
      <c r="AD73" s="1" t="str">
        <f>AD66</f>
        <v>Forward 12-month NOI</v>
      </c>
      <c r="AE73"/>
      <c r="AF73" s="185">
        <f>AF45</f>
        <v>1318587.4622245</v>
      </c>
    </row>
    <row r="74" spans="2:32" x14ac:dyDescent="0.35">
      <c r="B74" s="131" t="s">
        <v>104</v>
      </c>
      <c r="C74"/>
      <c r="D74" s="85">
        <f>H45/D73</f>
        <v>6133862.8603816153</v>
      </c>
      <c r="E74"/>
      <c r="F74" s="1" t="s">
        <v>36</v>
      </c>
      <c r="G74"/>
      <c r="H74" s="185">
        <f>H73/H72</f>
        <v>311279.92369744001</v>
      </c>
      <c r="J74" s="131" t="s">
        <v>104</v>
      </c>
      <c r="K74"/>
      <c r="L74" s="85">
        <f>P45/L73</f>
        <v>19401461.157949101</v>
      </c>
      <c r="M74"/>
      <c r="N74" s="1" t="s">
        <v>36</v>
      </c>
      <c r="O74"/>
      <c r="P74" s="185">
        <f>P73/P72</f>
        <v>1104657.5509692</v>
      </c>
      <c r="R74" s="131" t="s">
        <v>104</v>
      </c>
      <c r="S74"/>
      <c r="T74" s="85">
        <f>X45/T73</f>
        <v>12955292.0000004</v>
      </c>
      <c r="U74"/>
      <c r="V74" s="1" t="s">
        <v>36</v>
      </c>
      <c r="W74"/>
      <c r="X74" s="185">
        <f>X73/X72</f>
        <v>633485.92463320005</v>
      </c>
      <c r="Z74" s="131" t="s">
        <v>104</v>
      </c>
      <c r="AA74"/>
      <c r="AB74" s="85">
        <f>AF45/AB73</f>
        <v>18527025.617495175</v>
      </c>
      <c r="AC74"/>
      <c r="AD74" s="1" t="s">
        <v>36</v>
      </c>
      <c r="AE74"/>
      <c r="AF74" s="185">
        <f>AF73/AF72</f>
        <v>1054869.9697795999</v>
      </c>
    </row>
    <row r="75" spans="2:32" x14ac:dyDescent="0.35">
      <c r="B75" s="131" t="s">
        <v>57</v>
      </c>
      <c r="C75"/>
      <c r="D75" s="41">
        <f>D76-D73</f>
        <v>-1.3434725144407994E-2</v>
      </c>
      <c r="E75"/>
      <c r="F75" s="1" t="s">
        <v>23</v>
      </c>
      <c r="G75"/>
      <c r="H75" s="200">
        <f>PV(H56/12,H57*12,-H74/12)</f>
        <v>4103987.6528007914</v>
      </c>
      <c r="J75" s="131" t="s">
        <v>57</v>
      </c>
      <c r="K75"/>
      <c r="L75" s="41">
        <f>L76-L73</f>
        <v>-1.6171028175151349E-2</v>
      </c>
      <c r="M75"/>
      <c r="N75" s="1" t="s">
        <v>23</v>
      </c>
      <c r="O75"/>
      <c r="P75" s="200">
        <f>PV(P56/12,P57*12,-P74/12)</f>
        <v>14564064.703887751</v>
      </c>
      <c r="R75" s="131" t="s">
        <v>57</v>
      </c>
      <c r="S75"/>
      <c r="T75" s="41">
        <f>T76-T73</f>
        <v>-6.1223124721137556E-3</v>
      </c>
      <c r="U75"/>
      <c r="V75" s="1" t="s">
        <v>23</v>
      </c>
      <c r="W75"/>
      <c r="X75" s="200">
        <f>PV(X56/12,X57*12,-X74/12)</f>
        <v>8352027.2751182476</v>
      </c>
      <c r="Z75" s="131" t="s">
        <v>57</v>
      </c>
      <c r="AA75"/>
      <c r="AB75" s="41">
        <f>AB76-AB73</f>
        <v>-1.6171028175151349E-2</v>
      </c>
      <c r="AC75"/>
      <c r="AD75" s="1" t="s">
        <v>23</v>
      </c>
      <c r="AE75"/>
      <c r="AF75" s="200">
        <f>PV(AF56/12,AF57*12,-AF74/12)</f>
        <v>13907653.53532315</v>
      </c>
    </row>
    <row r="76" spans="2:32" x14ac:dyDescent="0.35">
      <c r="B76" s="131" t="s">
        <v>58</v>
      </c>
      <c r="C76"/>
      <c r="D76" s="36">
        <v>0.05</v>
      </c>
      <c r="E76"/>
      <c r="F76" s="1"/>
      <c r="G76"/>
      <c r="H76" s="198"/>
      <c r="J76" s="131" t="s">
        <v>58</v>
      </c>
      <c r="K76"/>
      <c r="L76" s="36">
        <v>5.5E-2</v>
      </c>
      <c r="M76"/>
      <c r="N76" s="1"/>
      <c r="O76"/>
      <c r="P76" s="198"/>
      <c r="R76" s="131" t="s">
        <v>58</v>
      </c>
      <c r="S76"/>
      <c r="T76" s="36">
        <v>5.5E-2</v>
      </c>
      <c r="U76"/>
      <c r="V76" s="1"/>
      <c r="W76"/>
      <c r="X76" s="198"/>
      <c r="Z76" s="131" t="s">
        <v>58</v>
      </c>
      <c r="AA76"/>
      <c r="AB76" s="36">
        <v>5.5E-2</v>
      </c>
      <c r="AC76"/>
      <c r="AD76" s="1"/>
      <c r="AE76"/>
      <c r="AF76" s="198"/>
    </row>
    <row r="77" spans="2:32" x14ac:dyDescent="0.35">
      <c r="B77" s="131" t="s">
        <v>50</v>
      </c>
      <c r="C77"/>
      <c r="D77" s="36">
        <v>0.02</v>
      </c>
      <c r="E77"/>
      <c r="F77" s="12" t="s">
        <v>37</v>
      </c>
      <c r="G77"/>
      <c r="H77" s="198"/>
      <c r="J77" s="131" t="s">
        <v>50</v>
      </c>
      <c r="K77"/>
      <c r="L77" s="93">
        <f>D77</f>
        <v>0.02</v>
      </c>
      <c r="M77"/>
      <c r="N77" s="12" t="s">
        <v>37</v>
      </c>
      <c r="O77"/>
      <c r="P77" s="198"/>
      <c r="R77" s="131" t="s">
        <v>50</v>
      </c>
      <c r="S77"/>
      <c r="T77" s="93">
        <f>L77</f>
        <v>0.02</v>
      </c>
      <c r="U77"/>
      <c r="V77" s="12" t="s">
        <v>37</v>
      </c>
      <c r="W77"/>
      <c r="X77" s="198"/>
      <c r="Z77" s="131" t="s">
        <v>50</v>
      </c>
      <c r="AA77"/>
      <c r="AB77" s="93">
        <f>T77</f>
        <v>0.02</v>
      </c>
      <c r="AC77"/>
      <c r="AD77" s="12" t="s">
        <v>37</v>
      </c>
      <c r="AE77"/>
      <c r="AF77" s="198"/>
    </row>
    <row r="78" spans="2:32" x14ac:dyDescent="0.35">
      <c r="B78" s="181" t="s">
        <v>59</v>
      </c>
      <c r="C78" s="4"/>
      <c r="D78" s="37">
        <v>0.1</v>
      </c>
      <c r="E78"/>
      <c r="F78" s="1" t="str">
        <f>F73</f>
        <v>Forward 12-month NOI</v>
      </c>
      <c r="G78"/>
      <c r="H78" s="185">
        <f>H45</f>
        <v>389099.9046218</v>
      </c>
      <c r="J78" s="181" t="s">
        <v>59</v>
      </c>
      <c r="K78" s="4"/>
      <c r="L78" s="94">
        <f>D78</f>
        <v>0.1</v>
      </c>
      <c r="M78"/>
      <c r="N78" s="1" t="str">
        <f>N73</f>
        <v>Forward 12-month NOI</v>
      </c>
      <c r="O78"/>
      <c r="P78" s="185">
        <f>P45</f>
        <v>1380821.9387115</v>
      </c>
      <c r="R78" s="181" t="s">
        <v>59</v>
      </c>
      <c r="S78" s="4"/>
      <c r="T78" s="94">
        <f>L78</f>
        <v>0.1</v>
      </c>
      <c r="U78"/>
      <c r="V78" s="1" t="str">
        <f>V73</f>
        <v>Forward 12-month NOI</v>
      </c>
      <c r="W78"/>
      <c r="X78" s="185">
        <f>X45</f>
        <v>791857.4057915</v>
      </c>
      <c r="Z78" s="181" t="s">
        <v>59</v>
      </c>
      <c r="AA78" s="4"/>
      <c r="AB78" s="94">
        <f>T78</f>
        <v>0.1</v>
      </c>
      <c r="AC78"/>
      <c r="AD78" s="1" t="str">
        <f>AD73</f>
        <v>Forward 12-month NOI</v>
      </c>
      <c r="AE78"/>
      <c r="AF78" s="185">
        <f>AF45</f>
        <v>1318587.4622245</v>
      </c>
    </row>
    <row r="79" spans="2:32" x14ac:dyDescent="0.35">
      <c r="B79" s="131"/>
      <c r="C79"/>
      <c r="D79"/>
      <c r="E79"/>
      <c r="F79" s="1" t="s">
        <v>38</v>
      </c>
      <c r="G79"/>
      <c r="H79" s="201">
        <v>0.09</v>
      </c>
      <c r="J79" s="131"/>
      <c r="K79"/>
      <c r="L79"/>
      <c r="M79"/>
      <c r="N79" s="1" t="s">
        <v>38</v>
      </c>
      <c r="O79"/>
      <c r="P79" s="215">
        <f>H79</f>
        <v>0.09</v>
      </c>
      <c r="R79" s="131"/>
      <c r="S79"/>
      <c r="T79"/>
      <c r="U79"/>
      <c r="V79" s="1" t="s">
        <v>38</v>
      </c>
      <c r="W79"/>
      <c r="X79" s="215">
        <f>H79</f>
        <v>0.09</v>
      </c>
      <c r="Z79" s="131"/>
      <c r="AA79"/>
      <c r="AB79"/>
      <c r="AC79"/>
      <c r="AD79" s="1" t="s">
        <v>38</v>
      </c>
      <c r="AE79"/>
      <c r="AF79" s="215">
        <f>H79</f>
        <v>0.09</v>
      </c>
    </row>
    <row r="80" spans="2:32" x14ac:dyDescent="0.35">
      <c r="B80" s="133" t="s">
        <v>60</v>
      </c>
      <c r="C80" s="14"/>
      <c r="D80" s="38">
        <v>10</v>
      </c>
      <c r="E80"/>
      <c r="F80" s="3" t="s">
        <v>23</v>
      </c>
      <c r="G80" s="4"/>
      <c r="H80" s="202">
        <f>H78/H79</f>
        <v>4323332.2735755555</v>
      </c>
      <c r="J80" s="133" t="s">
        <v>60</v>
      </c>
      <c r="K80" s="14"/>
      <c r="L80" s="38">
        <v>10</v>
      </c>
      <c r="M80"/>
      <c r="N80" s="3" t="s">
        <v>23</v>
      </c>
      <c r="O80" s="4"/>
      <c r="P80" s="202">
        <f>P78/P79</f>
        <v>15342465.985683335</v>
      </c>
      <c r="R80" s="133" t="s">
        <v>60</v>
      </c>
      <c r="S80" s="14"/>
      <c r="T80" s="38">
        <v>10</v>
      </c>
      <c r="U80"/>
      <c r="V80" s="3" t="s">
        <v>23</v>
      </c>
      <c r="W80" s="4"/>
      <c r="X80" s="202">
        <f>X78/X79</f>
        <v>8798415.6199055556</v>
      </c>
      <c r="Z80" s="133" t="s">
        <v>60</v>
      </c>
      <c r="AA80" s="14"/>
      <c r="AB80" s="38">
        <v>10</v>
      </c>
      <c r="AC80"/>
      <c r="AD80" s="3" t="s">
        <v>23</v>
      </c>
      <c r="AE80" s="4"/>
      <c r="AF80" s="202">
        <f>AF78/AF79</f>
        <v>14650971.802494446</v>
      </c>
    </row>
    <row r="81" spans="2:32" x14ac:dyDescent="0.35">
      <c r="B81" s="157"/>
      <c r="H81" s="158"/>
      <c r="J81" s="157"/>
      <c r="P81" s="158"/>
      <c r="R81" s="157"/>
      <c r="X81" s="158"/>
      <c r="Z81" s="157"/>
      <c r="AF81" s="158"/>
    </row>
    <row r="82" spans="2:32" x14ac:dyDescent="0.35">
      <c r="B82" s="183" t="s">
        <v>68</v>
      </c>
      <c r="C82" s="86"/>
      <c r="D82" s="86"/>
      <c r="E82" s="86"/>
      <c r="F82" s="86"/>
      <c r="G82" s="86"/>
      <c r="H82" s="203"/>
      <c r="J82" s="183" t="s">
        <v>68</v>
      </c>
      <c r="K82" s="86"/>
      <c r="L82" s="86"/>
      <c r="M82" s="86"/>
      <c r="N82" s="86"/>
      <c r="O82" s="86"/>
      <c r="P82" s="203"/>
      <c r="Q82" s="104"/>
      <c r="R82" s="183" t="s">
        <v>68</v>
      </c>
      <c r="S82" s="86"/>
      <c r="T82" s="86"/>
      <c r="U82" s="86"/>
      <c r="V82" s="86"/>
      <c r="W82" s="86"/>
      <c r="X82" s="203"/>
      <c r="Z82" s="183" t="s">
        <v>68</v>
      </c>
      <c r="AA82" s="86"/>
      <c r="AB82" s="86"/>
      <c r="AC82" s="86"/>
      <c r="AD82" s="86"/>
      <c r="AE82" s="86"/>
      <c r="AF82" s="203"/>
    </row>
    <row r="83" spans="2:32" x14ac:dyDescent="0.35">
      <c r="B83" s="131"/>
      <c r="C83"/>
      <c r="D83"/>
      <c r="E83" s="204" t="s">
        <v>66</v>
      </c>
      <c r="F83" s="204" t="s">
        <v>118</v>
      </c>
      <c r="G83" s="204" t="s">
        <v>119</v>
      </c>
      <c r="H83" s="205" t="s">
        <v>105</v>
      </c>
      <c r="J83" s="131"/>
      <c r="K83"/>
      <c r="L83"/>
      <c r="M83" s="204" t="s">
        <v>66</v>
      </c>
      <c r="N83" s="204" t="s">
        <v>118</v>
      </c>
      <c r="O83" s="204" t="s">
        <v>119</v>
      </c>
      <c r="P83" s="205" t="s">
        <v>105</v>
      </c>
      <c r="Q83" s="104"/>
      <c r="R83" s="131"/>
      <c r="S83"/>
      <c r="T83"/>
      <c r="U83" s="204" t="s">
        <v>66</v>
      </c>
      <c r="V83" s="204" t="s">
        <v>118</v>
      </c>
      <c r="W83" s="204" t="s">
        <v>119</v>
      </c>
      <c r="X83" s="205" t="s">
        <v>105</v>
      </c>
      <c r="Z83" s="131"/>
      <c r="AA83"/>
      <c r="AB83"/>
      <c r="AC83" s="204" t="s">
        <v>66</v>
      </c>
      <c r="AD83" s="204" t="s">
        <v>118</v>
      </c>
      <c r="AE83" s="204" t="s">
        <v>119</v>
      </c>
      <c r="AF83" s="205" t="s">
        <v>105</v>
      </c>
    </row>
    <row r="84" spans="2:32" x14ac:dyDescent="0.35">
      <c r="B84" s="131" t="s">
        <v>69</v>
      </c>
      <c r="C84"/>
      <c r="D84"/>
      <c r="E84" s="206">
        <v>0.08</v>
      </c>
      <c r="F84" s="206">
        <v>0.15</v>
      </c>
      <c r="G84" s="206">
        <v>0.15</v>
      </c>
      <c r="H84" s="207">
        <f>1-(F84*$C$57+G84*$C$58)</f>
        <v>0.85</v>
      </c>
      <c r="J84" s="131" t="s">
        <v>69</v>
      </c>
      <c r="K84"/>
      <c r="L84"/>
      <c r="M84" s="206">
        <f>E84</f>
        <v>0.08</v>
      </c>
      <c r="N84" s="206">
        <f t="shared" ref="N84:O84" si="16">F84</f>
        <v>0.15</v>
      </c>
      <c r="O84" s="206">
        <f t="shared" si="16"/>
        <v>0.15</v>
      </c>
      <c r="P84" s="207">
        <f>1-(N84*$K$57+O84*$K$58)</f>
        <v>0.85</v>
      </c>
      <c r="Q84" s="104"/>
      <c r="R84" s="131" t="s">
        <v>69</v>
      </c>
      <c r="S84"/>
      <c r="T84"/>
      <c r="U84" s="206">
        <f>M84</f>
        <v>0.08</v>
      </c>
      <c r="V84" s="206">
        <f t="shared" ref="V84:V87" si="17">N84</f>
        <v>0.15</v>
      </c>
      <c r="W84" s="206">
        <f t="shared" ref="W84:W87" si="18">O84</f>
        <v>0.15</v>
      </c>
      <c r="X84" s="207">
        <f>1-(V84*$S$57+W84*$S$58)</f>
        <v>0.85</v>
      </c>
      <c r="Z84" s="131" t="s">
        <v>69</v>
      </c>
      <c r="AA84"/>
      <c r="AB84"/>
      <c r="AC84" s="206">
        <f t="shared" ref="AC84:AE86" si="19">U84</f>
        <v>0.08</v>
      </c>
      <c r="AD84" s="206">
        <f t="shared" si="19"/>
        <v>0.15</v>
      </c>
      <c r="AE84" s="206">
        <f t="shared" si="19"/>
        <v>0.15</v>
      </c>
      <c r="AF84" s="207">
        <f>1-(AD84*$AA$57+AE84*$AA$58)</f>
        <v>0.85</v>
      </c>
    </row>
    <row r="85" spans="2:32" x14ac:dyDescent="0.35">
      <c r="B85" s="131" t="s">
        <v>70</v>
      </c>
      <c r="C85"/>
      <c r="D85"/>
      <c r="E85" s="206">
        <v>0.12</v>
      </c>
      <c r="F85" s="206">
        <v>0.2</v>
      </c>
      <c r="G85" s="206">
        <v>0.2</v>
      </c>
      <c r="H85" s="207">
        <f>1-(F85*$C$57+G85*$C$58)</f>
        <v>0.79999999999999993</v>
      </c>
      <c r="J85" s="131" t="s">
        <v>70</v>
      </c>
      <c r="K85"/>
      <c r="L85"/>
      <c r="M85" s="206">
        <f t="shared" ref="M85:M86" si="20">E85</f>
        <v>0.12</v>
      </c>
      <c r="N85" s="206">
        <f t="shared" ref="N85:N87" si="21">F85</f>
        <v>0.2</v>
      </c>
      <c r="O85" s="206">
        <f t="shared" ref="O85:O87" si="22">G85</f>
        <v>0.2</v>
      </c>
      <c r="P85" s="207">
        <f t="shared" ref="P85:P87" si="23">1-(N85*$K$57+O85*$K$58)</f>
        <v>0.79999999999999993</v>
      </c>
      <c r="Q85" s="104"/>
      <c r="R85" s="131" t="s">
        <v>70</v>
      </c>
      <c r="S85"/>
      <c r="T85"/>
      <c r="U85" s="206">
        <f t="shared" ref="U85:U86" si="24">M85</f>
        <v>0.12</v>
      </c>
      <c r="V85" s="206">
        <f t="shared" si="17"/>
        <v>0.2</v>
      </c>
      <c r="W85" s="206">
        <f t="shared" si="18"/>
        <v>0.2</v>
      </c>
      <c r="X85" s="207">
        <f t="shared" ref="X85:X87" si="25">1-(V85*$S$57+W85*$S$58)</f>
        <v>0.79999999999999993</v>
      </c>
      <c r="Z85" s="131" t="s">
        <v>70</v>
      </c>
      <c r="AA85"/>
      <c r="AB85"/>
      <c r="AC85" s="206">
        <f t="shared" si="19"/>
        <v>0.12</v>
      </c>
      <c r="AD85" s="206">
        <f t="shared" si="19"/>
        <v>0.2</v>
      </c>
      <c r="AE85" s="206">
        <f t="shared" si="19"/>
        <v>0.2</v>
      </c>
      <c r="AF85" s="207">
        <f t="shared" ref="AF85:AF87" si="26">1-(AD85*$AA$57+AE85*$AA$58)</f>
        <v>0.79999999999999993</v>
      </c>
    </row>
    <row r="86" spans="2:32" x14ac:dyDescent="0.35">
      <c r="B86" s="131" t="s">
        <v>71</v>
      </c>
      <c r="C86"/>
      <c r="D86"/>
      <c r="E86" s="206">
        <v>0.14000000000000001</v>
      </c>
      <c r="F86" s="206">
        <v>0.3</v>
      </c>
      <c r="G86" s="206">
        <v>0.3</v>
      </c>
      <c r="H86" s="207">
        <f>1-(F86*$C$57+G86*$C$58)</f>
        <v>0.7</v>
      </c>
      <c r="J86" s="131" t="s">
        <v>71</v>
      </c>
      <c r="K86"/>
      <c r="L86"/>
      <c r="M86" s="206">
        <f t="shared" si="20"/>
        <v>0.14000000000000001</v>
      </c>
      <c r="N86" s="206">
        <f t="shared" si="21"/>
        <v>0.3</v>
      </c>
      <c r="O86" s="206">
        <f t="shared" si="22"/>
        <v>0.3</v>
      </c>
      <c r="P86" s="207">
        <f t="shared" si="23"/>
        <v>0.7</v>
      </c>
      <c r="Q86" s="104"/>
      <c r="R86" s="131" t="s">
        <v>71</v>
      </c>
      <c r="S86"/>
      <c r="T86"/>
      <c r="U86" s="206">
        <f t="shared" si="24"/>
        <v>0.14000000000000001</v>
      </c>
      <c r="V86" s="206">
        <f t="shared" si="17"/>
        <v>0.3</v>
      </c>
      <c r="W86" s="206">
        <f t="shared" si="18"/>
        <v>0.3</v>
      </c>
      <c r="X86" s="207">
        <f t="shared" si="25"/>
        <v>0.7</v>
      </c>
      <c r="Z86" s="131" t="s">
        <v>71</v>
      </c>
      <c r="AA86"/>
      <c r="AB86"/>
      <c r="AC86" s="206">
        <f t="shared" si="19"/>
        <v>0.14000000000000001</v>
      </c>
      <c r="AD86" s="206">
        <f t="shared" si="19"/>
        <v>0.3</v>
      </c>
      <c r="AE86" s="206">
        <f t="shared" si="19"/>
        <v>0.3</v>
      </c>
      <c r="AF86" s="207">
        <f t="shared" si="26"/>
        <v>0.7</v>
      </c>
    </row>
    <row r="87" spans="2:32" x14ac:dyDescent="0.35">
      <c r="B87" s="181" t="s">
        <v>72</v>
      </c>
      <c r="C87" s="4"/>
      <c r="D87" s="4"/>
      <c r="E87" s="44"/>
      <c r="F87" s="45">
        <v>0.5</v>
      </c>
      <c r="G87" s="45">
        <v>0.5</v>
      </c>
      <c r="H87" s="208">
        <f>1-(F87*$C$57+G87*$C$58)</f>
        <v>0.5</v>
      </c>
      <c r="J87" s="181" t="s">
        <v>72</v>
      </c>
      <c r="K87" s="4"/>
      <c r="L87" s="4"/>
      <c r="M87" s="44"/>
      <c r="N87" s="45">
        <f t="shared" si="21"/>
        <v>0.5</v>
      </c>
      <c r="O87" s="45">
        <f t="shared" si="22"/>
        <v>0.5</v>
      </c>
      <c r="P87" s="208">
        <f t="shared" si="23"/>
        <v>0.5</v>
      </c>
      <c r="Q87" s="105"/>
      <c r="R87" s="181" t="s">
        <v>72</v>
      </c>
      <c r="S87" s="4"/>
      <c r="T87" s="4"/>
      <c r="U87" s="44"/>
      <c r="V87" s="45">
        <f t="shared" si="17"/>
        <v>0.5</v>
      </c>
      <c r="W87" s="45">
        <f t="shared" si="18"/>
        <v>0.5</v>
      </c>
      <c r="X87" s="208">
        <f t="shared" si="25"/>
        <v>0.5</v>
      </c>
      <c r="Z87" s="181" t="s">
        <v>72</v>
      </c>
      <c r="AA87" s="4"/>
      <c r="AB87" s="4"/>
      <c r="AC87" s="44"/>
      <c r="AD87" s="45">
        <f>V87</f>
        <v>0.5</v>
      </c>
      <c r="AE87" s="45">
        <f>W87</f>
        <v>0.5</v>
      </c>
      <c r="AF87" s="208">
        <f t="shared" si="26"/>
        <v>0.5</v>
      </c>
    </row>
    <row r="88" spans="2:32" x14ac:dyDescent="0.35">
      <c r="B88" s="131"/>
      <c r="C88"/>
      <c r="D88"/>
      <c r="E88"/>
      <c r="F88"/>
      <c r="G88"/>
      <c r="H88" s="132"/>
      <c r="J88" s="131"/>
      <c r="K88"/>
      <c r="L88"/>
      <c r="M88"/>
      <c r="N88"/>
      <c r="O88"/>
      <c r="P88" s="132"/>
      <c r="R88" s="131"/>
      <c r="S88"/>
      <c r="T88"/>
      <c r="U88"/>
      <c r="V88"/>
      <c r="W88"/>
      <c r="X88" s="132"/>
      <c r="Z88" s="131"/>
      <c r="AA88"/>
      <c r="AB88"/>
      <c r="AC88"/>
      <c r="AD88"/>
      <c r="AE88"/>
      <c r="AF88" s="132"/>
    </row>
    <row r="89" spans="2:32" x14ac:dyDescent="0.35">
      <c r="B89" s="131"/>
      <c r="C89"/>
      <c r="D89"/>
      <c r="E89"/>
      <c r="F89"/>
      <c r="G89"/>
      <c r="H89" s="132"/>
      <c r="J89" s="131"/>
      <c r="K89"/>
      <c r="L89"/>
      <c r="M89"/>
      <c r="N89"/>
      <c r="O89" s="67"/>
      <c r="P89" s="141"/>
      <c r="Q89" s="105"/>
      <c r="R89" s="131"/>
      <c r="S89"/>
      <c r="T89"/>
      <c r="U89"/>
      <c r="V89"/>
      <c r="W89"/>
      <c r="X89" s="132"/>
      <c r="Z89" s="131"/>
      <c r="AA89"/>
      <c r="AB89"/>
      <c r="AC89"/>
      <c r="AD89"/>
      <c r="AE89"/>
      <c r="AF89" s="132"/>
    </row>
    <row r="90" spans="2:32" x14ac:dyDescent="0.35">
      <c r="B90" s="183" t="s">
        <v>107</v>
      </c>
      <c r="C90" s="86"/>
      <c r="D90" s="86"/>
      <c r="E90" s="86"/>
      <c r="F90"/>
      <c r="G90"/>
      <c r="H90" s="132"/>
      <c r="J90" s="183" t="s">
        <v>107</v>
      </c>
      <c r="K90" s="86"/>
      <c r="L90" s="86"/>
      <c r="M90" s="86"/>
      <c r="N90" s="67"/>
      <c r="O90"/>
      <c r="P90" s="216"/>
      <c r="Q90" s="106"/>
      <c r="R90" s="183" t="s">
        <v>107</v>
      </c>
      <c r="S90" s="86"/>
      <c r="T90" s="86"/>
      <c r="U90" s="86"/>
      <c r="V90"/>
      <c r="W90"/>
      <c r="X90" s="132"/>
      <c r="Z90" s="183" t="s">
        <v>107</v>
      </c>
      <c r="AA90" s="86"/>
      <c r="AB90" s="86"/>
      <c r="AC90" s="86"/>
      <c r="AD90"/>
      <c r="AE90"/>
      <c r="AF90" s="132"/>
    </row>
    <row r="91" spans="2:32" x14ac:dyDescent="0.35">
      <c r="B91" s="131" t="s">
        <v>3</v>
      </c>
      <c r="C91"/>
      <c r="D91"/>
      <c r="E91" s="122">
        <f>D63</f>
        <v>3987010.85924805</v>
      </c>
      <c r="F91"/>
      <c r="G91"/>
      <c r="H91" s="132"/>
      <c r="J91" s="131" t="s">
        <v>3</v>
      </c>
      <c r="K91"/>
      <c r="L91"/>
      <c r="M91" s="122">
        <f>L63</f>
        <v>12610949.752666917</v>
      </c>
      <c r="N91"/>
      <c r="O91"/>
      <c r="P91" s="141"/>
      <c r="Q91" s="105"/>
      <c r="R91" s="131" t="s">
        <v>3</v>
      </c>
      <c r="S91"/>
      <c r="T91"/>
      <c r="U91" s="122">
        <f>T63</f>
        <v>8352027.2751182476</v>
      </c>
      <c r="V91"/>
      <c r="W91"/>
      <c r="X91" s="132"/>
      <c r="Z91" s="131" t="s">
        <v>3</v>
      </c>
      <c r="AA91"/>
      <c r="AB91"/>
      <c r="AC91" s="9">
        <f>AB63</f>
        <v>12042566.651371865</v>
      </c>
      <c r="AD91"/>
      <c r="AE91"/>
      <c r="AF91" s="132"/>
    </row>
    <row r="92" spans="2:32" x14ac:dyDescent="0.35">
      <c r="B92" s="131" t="s">
        <v>118</v>
      </c>
      <c r="C92"/>
      <c r="D92"/>
      <c r="E92" s="122">
        <f>D57</f>
        <v>94149.202105270801</v>
      </c>
      <c r="F92"/>
      <c r="G92"/>
      <c r="H92" s="132"/>
      <c r="J92" s="131" t="s">
        <v>118</v>
      </c>
      <c r="K92"/>
      <c r="L92"/>
      <c r="M92" s="122">
        <f>L57</f>
        <v>291305.71280712355</v>
      </c>
      <c r="N92"/>
      <c r="O92"/>
      <c r="P92" s="132"/>
      <c r="R92" s="131" t="s">
        <v>118</v>
      </c>
      <c r="S92"/>
      <c r="T92"/>
      <c r="U92" s="122">
        <f>T57</f>
        <v>198244.5751053337</v>
      </c>
      <c r="V92"/>
      <c r="W92"/>
      <c r="X92" s="132"/>
      <c r="Z92" s="131" t="s">
        <v>118</v>
      </c>
      <c r="AA92"/>
      <c r="AB92"/>
      <c r="AC92" s="9">
        <f>AB57</f>
        <v>278311.60067597835</v>
      </c>
      <c r="AD92"/>
      <c r="AE92"/>
      <c r="AF92" s="132"/>
    </row>
    <row r="93" spans="2:32" x14ac:dyDescent="0.35">
      <c r="B93" s="131" t="s">
        <v>119</v>
      </c>
      <c r="C93"/>
      <c r="D93"/>
      <c r="E93" s="122">
        <f>D58</f>
        <v>376596.8084210832</v>
      </c>
      <c r="F93"/>
      <c r="G93"/>
      <c r="H93" s="132"/>
      <c r="J93" s="131" t="s">
        <v>119</v>
      </c>
      <c r="K93"/>
      <c r="L93"/>
      <c r="M93" s="122">
        <f>L58</f>
        <v>1165222.8512284942</v>
      </c>
      <c r="N93"/>
      <c r="O93"/>
      <c r="P93" s="141"/>
      <c r="Q93" s="105"/>
      <c r="R93" s="131" t="s">
        <v>119</v>
      </c>
      <c r="S93"/>
      <c r="T93"/>
      <c r="U93" s="122">
        <f>T58</f>
        <v>792978.3004213348</v>
      </c>
      <c r="V93"/>
      <c r="W93"/>
      <c r="X93" s="132"/>
      <c r="Z93" s="131" t="s">
        <v>119</v>
      </c>
      <c r="AA93"/>
      <c r="AB93"/>
      <c r="AC93" s="9">
        <f>AB58</f>
        <v>1113246.4027039134</v>
      </c>
      <c r="AD93"/>
      <c r="AE93"/>
      <c r="AF93" s="132"/>
    </row>
    <row r="94" spans="2:32" x14ac:dyDescent="0.35">
      <c r="B94" s="181" t="s">
        <v>105</v>
      </c>
      <c r="C94" s="4"/>
      <c r="D94" s="4"/>
      <c r="E94" s="123">
        <f>D60</f>
        <v>1882984.0421054158</v>
      </c>
      <c r="F94"/>
      <c r="G94"/>
      <c r="H94" s="132"/>
      <c r="J94" s="181" t="s">
        <v>105</v>
      </c>
      <c r="K94" s="4"/>
      <c r="L94" s="4"/>
      <c r="M94" s="123">
        <f>L60</f>
        <v>5826114.256142471</v>
      </c>
      <c r="N94"/>
      <c r="O94"/>
      <c r="P94" s="132"/>
      <c r="R94" s="181" t="s">
        <v>105</v>
      </c>
      <c r="S94" s="4"/>
      <c r="T94" s="4"/>
      <c r="U94" s="123">
        <f>T60</f>
        <v>3964891.5021066735</v>
      </c>
      <c r="V94"/>
      <c r="W94"/>
      <c r="X94" s="132"/>
      <c r="Z94" s="181" t="s">
        <v>105</v>
      </c>
      <c r="AA94" s="4"/>
      <c r="AB94" s="4"/>
      <c r="AC94" s="11">
        <f>AB60</f>
        <v>5566232.0135195665</v>
      </c>
      <c r="AD94"/>
      <c r="AE94"/>
      <c r="AF94" s="132"/>
    </row>
    <row r="95" spans="2:32" x14ac:dyDescent="0.35">
      <c r="B95" s="131"/>
      <c r="C95"/>
      <c r="D95"/>
      <c r="E95"/>
      <c r="F95"/>
      <c r="G95"/>
      <c r="H95" s="132"/>
      <c r="J95" s="131"/>
      <c r="K95"/>
      <c r="L95"/>
      <c r="M95"/>
      <c r="N95"/>
      <c r="O95" s="67"/>
      <c r="P95" s="141"/>
      <c r="Q95" s="105"/>
      <c r="R95" s="131"/>
      <c r="S95"/>
      <c r="T95"/>
      <c r="U95"/>
      <c r="V95"/>
      <c r="W95"/>
      <c r="X95" s="132"/>
      <c r="Z95" s="131"/>
      <c r="AA95"/>
      <c r="AB95"/>
      <c r="AC95"/>
      <c r="AD95"/>
      <c r="AE95"/>
      <c r="AF95" s="132"/>
    </row>
    <row r="96" spans="2:32" x14ac:dyDescent="0.35">
      <c r="B96" s="131"/>
      <c r="C96"/>
      <c r="D96"/>
      <c r="E96"/>
      <c r="F96"/>
      <c r="G96"/>
      <c r="H96" s="132"/>
      <c r="J96" s="131"/>
      <c r="K96"/>
      <c r="L96"/>
      <c r="M96"/>
      <c r="N96" s="67"/>
      <c r="O96" s="67"/>
      <c r="P96" s="141"/>
      <c r="Q96" s="105"/>
      <c r="R96" s="131"/>
      <c r="S96"/>
      <c r="T96"/>
      <c r="U96"/>
      <c r="V96"/>
      <c r="W96"/>
      <c r="X96" s="132"/>
      <c r="Z96" s="131"/>
      <c r="AA96"/>
      <c r="AB96"/>
      <c r="AC96"/>
      <c r="AD96"/>
      <c r="AE96"/>
      <c r="AF96" s="132"/>
    </row>
    <row r="97" spans="2:32" x14ac:dyDescent="0.35">
      <c r="B97" s="131"/>
      <c r="C97"/>
      <c r="D97"/>
      <c r="E97"/>
      <c r="F97"/>
      <c r="G97"/>
      <c r="H97" s="132"/>
      <c r="J97" s="131"/>
      <c r="K97"/>
      <c r="L97"/>
      <c r="M97"/>
      <c r="N97" s="67"/>
      <c r="O97" s="67"/>
      <c r="P97" s="141"/>
      <c r="Q97" s="105"/>
      <c r="R97" s="131"/>
      <c r="S97"/>
      <c r="T97"/>
      <c r="U97"/>
      <c r="V97"/>
      <c r="W97"/>
      <c r="X97" s="132"/>
      <c r="Z97" s="131"/>
      <c r="AA97"/>
      <c r="AB97"/>
      <c r="AC97"/>
      <c r="AD97"/>
      <c r="AE97"/>
      <c r="AF97" s="132"/>
    </row>
    <row r="98" spans="2:32" x14ac:dyDescent="0.35">
      <c r="B98" s="131"/>
      <c r="C98"/>
      <c r="D98"/>
      <c r="E98"/>
      <c r="F98"/>
      <c r="G98"/>
      <c r="H98" s="132"/>
      <c r="J98" s="131"/>
      <c r="K98"/>
      <c r="L98"/>
      <c r="M98"/>
      <c r="N98" s="67"/>
      <c r="O98"/>
      <c r="P98" s="132"/>
      <c r="R98" s="131"/>
      <c r="S98"/>
      <c r="T98"/>
      <c r="U98"/>
      <c r="V98"/>
      <c r="W98"/>
      <c r="X98" s="132"/>
      <c r="Z98" s="131"/>
      <c r="AA98"/>
      <c r="AB98"/>
      <c r="AC98"/>
      <c r="AD98"/>
      <c r="AE98"/>
      <c r="AF98" s="132"/>
    </row>
    <row r="99" spans="2:32" x14ac:dyDescent="0.35">
      <c r="B99" s="131"/>
      <c r="C99"/>
      <c r="D99"/>
      <c r="E99"/>
      <c r="F99"/>
      <c r="G99"/>
      <c r="H99" s="132"/>
      <c r="J99" s="131"/>
      <c r="K99"/>
      <c r="L99"/>
      <c r="M99"/>
      <c r="N99"/>
      <c r="O99" s="43"/>
      <c r="P99" s="143"/>
      <c r="Q99" s="107"/>
      <c r="R99" s="131"/>
      <c r="S99"/>
      <c r="T99"/>
      <c r="U99"/>
      <c r="V99"/>
      <c r="W99"/>
      <c r="X99" s="132"/>
      <c r="Z99" s="131"/>
      <c r="AA99"/>
      <c r="AB99"/>
      <c r="AC99"/>
      <c r="AD99"/>
      <c r="AE99"/>
      <c r="AF99" s="132"/>
    </row>
    <row r="100" spans="2:32" x14ac:dyDescent="0.35">
      <c r="B100" s="131"/>
      <c r="C100"/>
      <c r="D100"/>
      <c r="E100"/>
      <c r="F100"/>
      <c r="G100"/>
      <c r="H100" s="132"/>
      <c r="J100" s="131"/>
      <c r="K100"/>
      <c r="L100"/>
      <c r="M100"/>
      <c r="N100" s="43"/>
      <c r="O100"/>
      <c r="P100" s="132"/>
      <c r="R100" s="131"/>
      <c r="S100"/>
      <c r="T100"/>
      <c r="U100"/>
      <c r="V100"/>
      <c r="W100"/>
      <c r="X100" s="132"/>
      <c r="Z100" s="131"/>
      <c r="AA100"/>
      <c r="AB100"/>
      <c r="AC100"/>
      <c r="AD100"/>
      <c r="AE100"/>
      <c r="AF100" s="132"/>
    </row>
    <row r="101" spans="2:32" x14ac:dyDescent="0.35">
      <c r="B101" s="131"/>
      <c r="C101"/>
      <c r="D101"/>
      <c r="E101"/>
      <c r="F101"/>
      <c r="G101"/>
      <c r="H101" s="132"/>
      <c r="J101" s="131"/>
      <c r="K101"/>
      <c r="L101"/>
      <c r="M101"/>
      <c r="N101"/>
      <c r="O101"/>
      <c r="P101" s="132"/>
      <c r="R101" s="131"/>
      <c r="S101"/>
      <c r="T101"/>
      <c r="U101"/>
      <c r="V101"/>
      <c r="W101"/>
      <c r="X101" s="132"/>
      <c r="Z101" s="131"/>
      <c r="AA101"/>
      <c r="AB101"/>
      <c r="AC101"/>
      <c r="AD101"/>
      <c r="AE101"/>
      <c r="AF101" s="132"/>
    </row>
    <row r="102" spans="2:32" x14ac:dyDescent="0.35">
      <c r="B102" s="131"/>
      <c r="C102"/>
      <c r="D102"/>
      <c r="E102"/>
      <c r="F102"/>
      <c r="G102"/>
      <c r="H102" s="132"/>
      <c r="J102" s="131"/>
      <c r="K102"/>
      <c r="L102"/>
      <c r="M102"/>
      <c r="N102"/>
      <c r="O102" s="10"/>
      <c r="P102" s="217"/>
      <c r="Q102" s="108"/>
      <c r="R102" s="131"/>
      <c r="S102"/>
      <c r="T102"/>
      <c r="U102"/>
      <c r="V102"/>
      <c r="W102"/>
      <c r="X102" s="132"/>
      <c r="Z102" s="131"/>
      <c r="AA102"/>
      <c r="AB102"/>
      <c r="AC102"/>
      <c r="AD102"/>
      <c r="AE102"/>
      <c r="AF102" s="132"/>
    </row>
    <row r="103" spans="2:32" ht="15" thickBot="1" x14ac:dyDescent="0.4">
      <c r="B103" s="209"/>
      <c r="C103" s="154"/>
      <c r="D103" s="154"/>
      <c r="E103" s="154"/>
      <c r="F103" s="154"/>
      <c r="G103" s="154"/>
      <c r="H103" s="210"/>
      <c r="J103" s="209"/>
      <c r="K103" s="154"/>
      <c r="L103" s="154"/>
      <c r="M103" s="154"/>
      <c r="N103" s="218"/>
      <c r="O103" s="154"/>
      <c r="P103" s="210"/>
      <c r="R103" s="209"/>
      <c r="S103" s="154"/>
      <c r="T103" s="154"/>
      <c r="U103" s="154"/>
      <c r="V103" s="154"/>
      <c r="W103" s="154"/>
      <c r="X103" s="210"/>
      <c r="Z103" s="209"/>
      <c r="AA103" s="154"/>
      <c r="AB103" s="154"/>
      <c r="AC103" s="154"/>
      <c r="AD103" s="154"/>
      <c r="AE103" s="154"/>
      <c r="AF103" s="210"/>
    </row>
    <row r="106" spans="2:32" x14ac:dyDescent="0.35">
      <c r="O106" s="107"/>
      <c r="P106" s="107"/>
      <c r="Q106" s="107"/>
      <c r="R106" s="107"/>
    </row>
    <row r="107" spans="2:32" x14ac:dyDescent="0.35">
      <c r="N107" s="107"/>
      <c r="O107" s="107"/>
      <c r="P107" s="107"/>
      <c r="Q107" s="107"/>
      <c r="R107" s="107"/>
    </row>
    <row r="108" spans="2:32" x14ac:dyDescent="0.35">
      <c r="N108" s="107"/>
    </row>
    <row r="110" spans="2:32" x14ac:dyDescent="0.35">
      <c r="J110" s="109"/>
    </row>
    <row r="116" spans="2:9" x14ac:dyDescent="0.35">
      <c r="C116" s="253"/>
      <c r="D116" s="253"/>
      <c r="E116" s="253"/>
      <c r="F116" s="253"/>
      <c r="G116" s="253"/>
      <c r="H116" s="253"/>
    </row>
    <row r="117" spans="2:9" x14ac:dyDescent="0.35">
      <c r="C117" s="253"/>
      <c r="D117" s="253"/>
      <c r="E117" s="253"/>
      <c r="F117" s="253"/>
      <c r="G117" s="253"/>
      <c r="H117" s="253"/>
    </row>
    <row r="118" spans="2:9" x14ac:dyDescent="0.35">
      <c r="B118" s="254"/>
      <c r="C118" s="111"/>
      <c r="D118" s="112"/>
      <c r="E118" s="112"/>
      <c r="F118" s="112"/>
      <c r="G118" s="112"/>
      <c r="H118" s="112"/>
    </row>
    <row r="119" spans="2:9" x14ac:dyDescent="0.35">
      <c r="B119" s="254"/>
      <c r="C119" s="113"/>
      <c r="D119" s="107"/>
      <c r="E119" s="107"/>
      <c r="F119" s="107"/>
      <c r="G119" s="107"/>
      <c r="H119" s="107"/>
    </row>
    <row r="120" spans="2:9" x14ac:dyDescent="0.35">
      <c r="B120" s="254"/>
      <c r="C120" s="113"/>
      <c r="D120" s="107"/>
      <c r="E120" s="107"/>
      <c r="F120" s="107"/>
      <c r="G120" s="107"/>
      <c r="H120" s="107"/>
    </row>
    <row r="121" spans="2:9" x14ac:dyDescent="0.35">
      <c r="B121" s="254"/>
      <c r="C121" s="113"/>
      <c r="D121" s="107"/>
      <c r="E121" s="107"/>
      <c r="F121" s="107"/>
      <c r="G121" s="107"/>
      <c r="H121" s="107"/>
    </row>
    <row r="122" spans="2:9" x14ac:dyDescent="0.35">
      <c r="B122" s="254"/>
      <c r="C122" s="113"/>
      <c r="D122" s="107"/>
      <c r="E122" s="107"/>
      <c r="F122" s="107"/>
      <c r="G122" s="107"/>
      <c r="H122" s="107"/>
    </row>
    <row r="123" spans="2:9" x14ac:dyDescent="0.35">
      <c r="B123" s="254"/>
      <c r="C123" s="113"/>
      <c r="D123" s="107"/>
      <c r="E123" s="107"/>
      <c r="F123" s="107"/>
      <c r="G123" s="107"/>
      <c r="H123" s="107"/>
    </row>
    <row r="124" spans="2:9" x14ac:dyDescent="0.35">
      <c r="B124" s="254"/>
      <c r="C124" s="114"/>
      <c r="D124" s="115"/>
      <c r="E124" s="115"/>
      <c r="F124" s="115"/>
      <c r="G124" s="115"/>
      <c r="H124" s="115"/>
    </row>
    <row r="127" spans="2:9" x14ac:dyDescent="0.35">
      <c r="G127" s="116"/>
    </row>
    <row r="128" spans="2:9" x14ac:dyDescent="0.35">
      <c r="G128" s="104"/>
      <c r="H128" s="104"/>
      <c r="I128" s="104"/>
    </row>
    <row r="129" spans="2:15" x14ac:dyDescent="0.35">
      <c r="G129" s="104"/>
      <c r="H129" s="104"/>
      <c r="I129" s="104"/>
      <c r="J129" s="104"/>
      <c r="O129" s="104"/>
    </row>
    <row r="130" spans="2:15" x14ac:dyDescent="0.35">
      <c r="G130" s="104"/>
      <c r="H130" s="104"/>
      <c r="I130" s="104"/>
      <c r="J130" s="104"/>
      <c r="L130" s="104"/>
      <c r="M130" s="104"/>
      <c r="N130" s="104"/>
      <c r="O130" s="104"/>
    </row>
    <row r="131" spans="2:15" x14ac:dyDescent="0.35">
      <c r="G131" s="104"/>
      <c r="H131" s="104"/>
      <c r="I131" s="104"/>
      <c r="J131" s="104"/>
      <c r="L131" s="104"/>
      <c r="M131" s="104"/>
      <c r="N131" s="104"/>
      <c r="O131" s="104"/>
    </row>
    <row r="132" spans="2:15" x14ac:dyDescent="0.35">
      <c r="G132" s="105"/>
      <c r="H132" s="105"/>
      <c r="I132" s="105"/>
      <c r="J132" s="104"/>
      <c r="L132" s="104"/>
      <c r="M132" s="104"/>
      <c r="N132" s="104"/>
      <c r="O132" s="104"/>
    </row>
    <row r="133" spans="2:15" x14ac:dyDescent="0.35">
      <c r="B133" s="117"/>
      <c r="J133" s="105"/>
      <c r="K133" s="104"/>
      <c r="L133" s="104"/>
      <c r="M133" s="104"/>
      <c r="N133" s="104"/>
      <c r="O133" s="105"/>
    </row>
    <row r="134" spans="2:15" x14ac:dyDescent="0.35">
      <c r="G134" s="104"/>
      <c r="H134" s="104"/>
      <c r="I134" s="104"/>
      <c r="K134" s="104"/>
      <c r="L134" s="105"/>
      <c r="M134" s="105"/>
      <c r="N134" s="105"/>
    </row>
    <row r="135" spans="2:15" x14ac:dyDescent="0.35">
      <c r="G135" s="105"/>
      <c r="H135" s="105"/>
      <c r="I135" s="105"/>
      <c r="J135" s="104"/>
      <c r="K135" s="104"/>
      <c r="O135" s="104"/>
    </row>
    <row r="136" spans="2:15" x14ac:dyDescent="0.35">
      <c r="B136" s="117"/>
      <c r="J136" s="105"/>
      <c r="K136" s="104"/>
      <c r="L136" s="104"/>
      <c r="M136" s="104"/>
      <c r="N136" s="104"/>
      <c r="O136" s="105"/>
    </row>
    <row r="137" spans="2:15" x14ac:dyDescent="0.35">
      <c r="K137" s="105"/>
      <c r="L137" s="105"/>
      <c r="M137" s="105"/>
      <c r="N137" s="105"/>
    </row>
    <row r="138" spans="2:15" x14ac:dyDescent="0.35">
      <c r="G138" s="104"/>
      <c r="H138" s="104"/>
      <c r="I138" s="104"/>
    </row>
    <row r="139" spans="2:15" x14ac:dyDescent="0.35">
      <c r="G139" s="104"/>
      <c r="H139" s="104"/>
      <c r="I139" s="104"/>
      <c r="J139" s="104"/>
      <c r="K139" s="104"/>
      <c r="O139" s="104"/>
    </row>
    <row r="140" spans="2:15" x14ac:dyDescent="0.35">
      <c r="G140" s="104"/>
      <c r="H140" s="104"/>
      <c r="I140" s="104"/>
      <c r="J140" s="104"/>
      <c r="K140" s="105"/>
      <c r="L140" s="104"/>
      <c r="M140" s="104"/>
      <c r="N140" s="104"/>
      <c r="O140" s="104"/>
    </row>
    <row r="141" spans="2:15" x14ac:dyDescent="0.35">
      <c r="G141" s="104"/>
      <c r="H141" s="104"/>
      <c r="I141" s="104"/>
      <c r="J141" s="104"/>
      <c r="L141" s="104"/>
      <c r="M141" s="104"/>
      <c r="N141" s="104"/>
      <c r="O141" s="104"/>
    </row>
    <row r="142" spans="2:15" x14ac:dyDescent="0.35">
      <c r="G142" s="104"/>
      <c r="H142" s="104"/>
      <c r="I142" s="104"/>
      <c r="J142" s="104"/>
      <c r="L142" s="104"/>
      <c r="M142" s="104"/>
      <c r="N142" s="104"/>
      <c r="O142" s="104"/>
    </row>
    <row r="143" spans="2:15" x14ac:dyDescent="0.35">
      <c r="G143" s="104"/>
      <c r="H143" s="104"/>
      <c r="I143" s="104"/>
      <c r="J143" s="104"/>
      <c r="K143" s="104"/>
      <c r="L143" s="104"/>
      <c r="M143" s="104"/>
      <c r="N143" s="104"/>
      <c r="O143" s="104"/>
    </row>
    <row r="144" spans="2:15" x14ac:dyDescent="0.35">
      <c r="G144" s="104"/>
      <c r="H144" s="104"/>
      <c r="I144" s="104"/>
      <c r="J144" s="104"/>
      <c r="K144" s="104"/>
      <c r="L144" s="104"/>
      <c r="M144" s="104"/>
      <c r="N144" s="104"/>
      <c r="O144" s="104"/>
    </row>
    <row r="145" spans="2:15" x14ac:dyDescent="0.35">
      <c r="G145" s="105"/>
      <c r="H145" s="105"/>
      <c r="I145" s="105"/>
      <c r="J145" s="104"/>
      <c r="K145" s="104"/>
      <c r="L145" s="104"/>
      <c r="M145" s="104"/>
      <c r="N145" s="104"/>
      <c r="O145" s="104"/>
    </row>
    <row r="146" spans="2:15" x14ac:dyDescent="0.35">
      <c r="B146" s="117"/>
      <c r="C146" s="117"/>
      <c r="D146" s="117"/>
      <c r="E146" s="117"/>
      <c r="F146" s="117"/>
      <c r="J146" s="105"/>
      <c r="K146" s="104"/>
      <c r="L146" s="104"/>
      <c r="M146" s="104"/>
      <c r="N146" s="104"/>
      <c r="O146" s="105"/>
    </row>
    <row r="147" spans="2:15" x14ac:dyDescent="0.35">
      <c r="G147" s="105"/>
      <c r="H147" s="105"/>
      <c r="I147" s="105"/>
      <c r="K147" s="104"/>
      <c r="L147" s="105"/>
      <c r="M147" s="105"/>
      <c r="N147" s="105"/>
    </row>
    <row r="148" spans="2:15" x14ac:dyDescent="0.35">
      <c r="B148" s="117"/>
      <c r="C148" s="117"/>
      <c r="D148" s="117"/>
      <c r="E148" s="117"/>
      <c r="F148" s="117"/>
      <c r="G148" s="106"/>
      <c r="H148" s="106"/>
      <c r="I148" s="106"/>
      <c r="J148" s="105"/>
      <c r="K148" s="104"/>
      <c r="O148" s="105"/>
    </row>
    <row r="149" spans="2:15" x14ac:dyDescent="0.35">
      <c r="G149" s="105"/>
      <c r="H149" s="105"/>
      <c r="I149" s="105"/>
      <c r="J149" s="106"/>
      <c r="K149" s="104"/>
      <c r="L149" s="105"/>
      <c r="M149" s="105"/>
      <c r="N149" s="105"/>
      <c r="O149" s="106"/>
    </row>
    <row r="150" spans="2:15" x14ac:dyDescent="0.35">
      <c r="B150" s="117"/>
      <c r="J150" s="105"/>
      <c r="K150" s="105"/>
      <c r="L150" s="106"/>
      <c r="M150" s="106"/>
      <c r="N150" s="106"/>
      <c r="O150" s="105"/>
    </row>
    <row r="151" spans="2:15" x14ac:dyDescent="0.35">
      <c r="G151" s="105"/>
      <c r="H151" s="105"/>
      <c r="I151" s="105"/>
      <c r="L151" s="105"/>
      <c r="M151" s="105"/>
      <c r="N151" s="105"/>
    </row>
    <row r="152" spans="2:15" x14ac:dyDescent="0.35">
      <c r="B152" s="117"/>
      <c r="J152" s="105"/>
      <c r="K152" s="105"/>
      <c r="O152" s="105"/>
    </row>
    <row r="153" spans="2:15" x14ac:dyDescent="0.35">
      <c r="G153" s="105"/>
      <c r="H153" s="105"/>
      <c r="I153" s="105"/>
      <c r="K153" s="106"/>
      <c r="L153" s="105"/>
      <c r="M153" s="105"/>
      <c r="N153" s="105"/>
    </row>
    <row r="154" spans="2:15" x14ac:dyDescent="0.35">
      <c r="G154" s="105"/>
      <c r="H154" s="105"/>
      <c r="I154" s="105"/>
      <c r="J154" s="105"/>
      <c r="K154" s="105"/>
      <c r="O154" s="105"/>
    </row>
    <row r="155" spans="2:15" x14ac:dyDescent="0.35">
      <c r="G155" s="105"/>
      <c r="H155" s="105"/>
      <c r="I155" s="105"/>
      <c r="J155" s="105"/>
      <c r="L155" s="105"/>
      <c r="M155" s="105"/>
      <c r="N155" s="105"/>
      <c r="O155" s="105"/>
    </row>
    <row r="156" spans="2:15" x14ac:dyDescent="0.35">
      <c r="B156" s="117"/>
      <c r="F156" s="110"/>
      <c r="J156" s="105"/>
      <c r="K156" s="105"/>
      <c r="L156" s="105"/>
      <c r="M156" s="105"/>
      <c r="N156" s="105"/>
      <c r="O156" s="105"/>
    </row>
    <row r="157" spans="2:15" x14ac:dyDescent="0.35">
      <c r="G157" s="107"/>
      <c r="H157" s="107"/>
      <c r="I157" s="107"/>
      <c r="L157" s="105"/>
      <c r="M157" s="105"/>
      <c r="N157" s="105"/>
    </row>
    <row r="158" spans="2:15" x14ac:dyDescent="0.35">
      <c r="G158" s="118"/>
      <c r="J158" s="107"/>
      <c r="K158" s="105"/>
      <c r="O158" s="107"/>
    </row>
    <row r="159" spans="2:15" x14ac:dyDescent="0.35">
      <c r="K159" s="105"/>
      <c r="L159" s="107"/>
      <c r="M159" s="107"/>
      <c r="N159" s="107"/>
    </row>
    <row r="160" spans="2:15" x14ac:dyDescent="0.35">
      <c r="G160" s="108"/>
      <c r="H160" s="108"/>
      <c r="I160" s="108"/>
      <c r="K160" s="105"/>
    </row>
    <row r="161" spans="3:15" x14ac:dyDescent="0.35">
      <c r="G161" s="108"/>
      <c r="J161" s="108"/>
      <c r="O161" s="108"/>
    </row>
    <row r="162" spans="3:15" x14ac:dyDescent="0.35">
      <c r="K162" s="107"/>
      <c r="L162" s="108"/>
      <c r="M162" s="108"/>
      <c r="N162" s="108"/>
    </row>
    <row r="163" spans="3:15" x14ac:dyDescent="0.35">
      <c r="E163" s="116"/>
    </row>
    <row r="164" spans="3:15" x14ac:dyDescent="0.35">
      <c r="G164" s="118"/>
      <c r="H164" s="107"/>
      <c r="I164" s="107"/>
    </row>
    <row r="165" spans="3:15" x14ac:dyDescent="0.35">
      <c r="G165" s="118"/>
      <c r="H165" s="107"/>
      <c r="I165" s="107"/>
      <c r="J165" s="107"/>
      <c r="K165" s="108"/>
      <c r="O165" s="107"/>
    </row>
    <row r="166" spans="3:15" x14ac:dyDescent="0.35">
      <c r="E166" s="119"/>
      <c r="F166" s="107"/>
      <c r="J166" s="107"/>
      <c r="L166" s="107"/>
      <c r="M166" s="107"/>
      <c r="N166" s="107"/>
      <c r="O166" s="107"/>
    </row>
    <row r="167" spans="3:15" x14ac:dyDescent="0.35">
      <c r="E167" s="119"/>
      <c r="F167" s="107"/>
      <c r="G167" s="110"/>
      <c r="I167" s="109"/>
      <c r="L167" s="107"/>
      <c r="M167" s="107"/>
      <c r="N167" s="107"/>
    </row>
    <row r="168" spans="3:15" x14ac:dyDescent="0.35">
      <c r="E168" s="119"/>
      <c r="F168" s="118"/>
    </row>
    <row r="169" spans="3:15" x14ac:dyDescent="0.35">
      <c r="E169" s="110"/>
      <c r="K169" s="107"/>
    </row>
    <row r="170" spans="3:15" x14ac:dyDescent="0.35">
      <c r="C170" s="117"/>
      <c r="D170" s="117"/>
      <c r="E170" s="120"/>
      <c r="G170" s="110"/>
      <c r="H170" s="110"/>
      <c r="I170" s="110"/>
      <c r="K170" s="107"/>
    </row>
    <row r="171" spans="3:15" x14ac:dyDescent="0.35">
      <c r="C171" s="117"/>
      <c r="D171" s="117"/>
      <c r="E171" s="121"/>
      <c r="F171" s="109"/>
      <c r="J171" s="110"/>
      <c r="O171" s="110"/>
    </row>
    <row r="172" spans="3:15" x14ac:dyDescent="0.35">
      <c r="L172" s="110"/>
      <c r="M172" s="110"/>
      <c r="N172" s="110"/>
    </row>
    <row r="175" spans="3:15" x14ac:dyDescent="0.35">
      <c r="K175" s="110"/>
    </row>
  </sheetData>
  <mergeCells count="2">
    <mergeCell ref="C116:H117"/>
    <mergeCell ref="B118:B124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7C77-DB7C-47EC-8F75-61D5625ECC1F}">
  <dimension ref="B7:AZ60"/>
  <sheetViews>
    <sheetView showGridLines="0" zoomScale="80" zoomScaleNormal="80" workbookViewId="0">
      <pane ySplit="8" topLeftCell="A9" activePane="bottomLeft" state="frozen"/>
      <selection pane="bottomLeft" activeCell="N1" sqref="N1"/>
    </sheetView>
  </sheetViews>
  <sheetFormatPr defaultRowHeight="14.5" x14ac:dyDescent="0.35"/>
  <cols>
    <col min="1" max="1" width="2.90625" style="103" customWidth="1"/>
    <col min="2" max="2" width="33.81640625" style="103" bestFit="1" customWidth="1"/>
    <col min="3" max="3" width="11.1796875" style="103" bestFit="1" customWidth="1"/>
    <col min="4" max="12" width="9.6328125" style="103" bestFit="1" customWidth="1"/>
    <col min="13" max="13" width="10.6328125" style="103" bestFit="1" customWidth="1"/>
    <col min="14" max="14" width="8.7265625" style="103"/>
    <col min="15" max="15" width="33.81640625" style="103" bestFit="1" customWidth="1"/>
    <col min="16" max="25" width="11.1796875" style="103" bestFit="1" customWidth="1"/>
    <col min="26" max="26" width="11.6328125" style="103" bestFit="1" customWidth="1"/>
    <col min="27" max="27" width="8.7265625" style="103"/>
    <col min="28" max="28" width="33.81640625" style="103" bestFit="1" customWidth="1"/>
    <col min="29" max="29" width="11.1796875" style="103" bestFit="1" customWidth="1"/>
    <col min="30" max="39" width="10.6328125" style="103" bestFit="1" customWidth="1"/>
    <col min="40" max="40" width="8.7265625" style="103"/>
    <col min="41" max="41" width="33.81640625" style="103" customWidth="1"/>
    <col min="42" max="51" width="11.1796875" style="103" bestFit="1" customWidth="1"/>
    <col min="52" max="52" width="11.6328125" style="103" bestFit="1" customWidth="1"/>
    <col min="53" max="16384" width="8.7265625" style="103"/>
  </cols>
  <sheetData>
    <row r="7" spans="2:52" ht="15" thickBot="1" x14ac:dyDescent="0.4"/>
    <row r="8" spans="2:52" ht="18.5" x14ac:dyDescent="0.45">
      <c r="B8" s="127" t="str">
        <f>Assumptions!B7</f>
        <v>305 DANIEL</v>
      </c>
      <c r="C8" s="128"/>
      <c r="D8" s="128"/>
      <c r="E8" s="128"/>
      <c r="F8" s="128"/>
      <c r="G8" s="128"/>
      <c r="H8" s="128"/>
      <c r="I8" s="129"/>
      <c r="J8" s="128"/>
      <c r="K8" s="128"/>
      <c r="L8" s="128"/>
      <c r="M8" s="130"/>
      <c r="O8" s="127" t="str">
        <f>Assumptions!J7</f>
        <v>75 ARMORY</v>
      </c>
      <c r="P8" s="128"/>
      <c r="Q8" s="128"/>
      <c r="R8" s="128"/>
      <c r="S8" s="128"/>
      <c r="T8" s="128"/>
      <c r="U8" s="128"/>
      <c r="V8" s="129"/>
      <c r="W8" s="128"/>
      <c r="X8" s="128"/>
      <c r="Y8" s="128"/>
      <c r="Z8" s="130"/>
      <c r="AB8" s="127" t="str">
        <f>Assumptions!R7</f>
        <v>507 SECOND</v>
      </c>
      <c r="AC8" s="128"/>
      <c r="AD8" s="128"/>
      <c r="AE8" s="128"/>
      <c r="AF8" s="128"/>
      <c r="AG8" s="128"/>
      <c r="AH8" s="128"/>
      <c r="AI8" s="129"/>
      <c r="AJ8" s="128"/>
      <c r="AK8" s="128"/>
      <c r="AL8" s="128"/>
      <c r="AM8" s="130"/>
      <c r="AO8" s="127" t="str">
        <f>Assumptions!Z7</f>
        <v>901 WESTERN</v>
      </c>
      <c r="AP8" s="128"/>
      <c r="AQ8" s="128"/>
      <c r="AR8" s="128"/>
      <c r="AS8" s="128"/>
      <c r="AT8" s="128"/>
      <c r="AU8" s="128"/>
      <c r="AV8" s="129"/>
      <c r="AW8" s="128"/>
      <c r="AX8" s="128"/>
      <c r="AY8" s="128"/>
      <c r="AZ8" s="130"/>
    </row>
    <row r="9" spans="2:52" x14ac:dyDescent="0.35">
      <c r="B9" s="131"/>
      <c r="C9"/>
      <c r="D9"/>
      <c r="E9"/>
      <c r="F9"/>
      <c r="G9"/>
      <c r="H9"/>
      <c r="I9"/>
      <c r="J9"/>
      <c r="K9"/>
      <c r="L9"/>
      <c r="M9" s="132"/>
      <c r="O9" s="131"/>
      <c r="P9"/>
      <c r="Q9"/>
      <c r="R9"/>
      <c r="S9"/>
      <c r="T9"/>
      <c r="U9"/>
      <c r="V9"/>
      <c r="W9"/>
      <c r="X9"/>
      <c r="Y9"/>
      <c r="Z9" s="132"/>
      <c r="AB9" s="131"/>
      <c r="AC9"/>
      <c r="AD9"/>
      <c r="AE9"/>
      <c r="AF9"/>
      <c r="AG9"/>
      <c r="AH9"/>
      <c r="AI9"/>
      <c r="AJ9"/>
      <c r="AK9"/>
      <c r="AL9"/>
      <c r="AM9" s="132"/>
      <c r="AO9" s="131"/>
      <c r="AP9"/>
      <c r="AQ9"/>
      <c r="AR9"/>
      <c r="AS9"/>
      <c r="AT9"/>
      <c r="AU9"/>
      <c r="AV9"/>
      <c r="AW9"/>
      <c r="AX9"/>
      <c r="AY9"/>
      <c r="AZ9" s="132"/>
    </row>
    <row r="10" spans="2:52" x14ac:dyDescent="0.35">
      <c r="B10" s="133" t="s">
        <v>42</v>
      </c>
      <c r="C10" s="14">
        <v>0</v>
      </c>
      <c r="D10" s="14">
        <v>1</v>
      </c>
      <c r="E10" s="14">
        <f t="shared" ref="E10:M10" si="0">D10+1</f>
        <v>2</v>
      </c>
      <c r="F10" s="14">
        <f t="shared" si="0"/>
        <v>3</v>
      </c>
      <c r="G10" s="14">
        <f t="shared" si="0"/>
        <v>4</v>
      </c>
      <c r="H10" s="14">
        <f t="shared" si="0"/>
        <v>5</v>
      </c>
      <c r="I10" s="14">
        <f t="shared" si="0"/>
        <v>6</v>
      </c>
      <c r="J10" s="14">
        <f t="shared" si="0"/>
        <v>7</v>
      </c>
      <c r="K10" s="14">
        <f t="shared" si="0"/>
        <v>8</v>
      </c>
      <c r="L10" s="14">
        <f t="shared" si="0"/>
        <v>9</v>
      </c>
      <c r="M10" s="134">
        <f t="shared" si="0"/>
        <v>10</v>
      </c>
      <c r="O10" s="133" t="s">
        <v>42</v>
      </c>
      <c r="P10" s="14">
        <v>0</v>
      </c>
      <c r="Q10" s="14">
        <v>1</v>
      </c>
      <c r="R10" s="14">
        <f t="shared" ref="R10:Z10" si="1">Q10+1</f>
        <v>2</v>
      </c>
      <c r="S10" s="14">
        <f t="shared" si="1"/>
        <v>3</v>
      </c>
      <c r="T10" s="14">
        <f t="shared" si="1"/>
        <v>4</v>
      </c>
      <c r="U10" s="14">
        <f t="shared" si="1"/>
        <v>5</v>
      </c>
      <c r="V10" s="14">
        <f t="shared" si="1"/>
        <v>6</v>
      </c>
      <c r="W10" s="14">
        <f t="shared" si="1"/>
        <v>7</v>
      </c>
      <c r="X10" s="14">
        <f t="shared" si="1"/>
        <v>8</v>
      </c>
      <c r="Y10" s="14">
        <f t="shared" si="1"/>
        <v>9</v>
      </c>
      <c r="Z10" s="134">
        <f t="shared" si="1"/>
        <v>10</v>
      </c>
      <c r="AB10" s="133" t="s">
        <v>42</v>
      </c>
      <c r="AC10" s="14">
        <v>0</v>
      </c>
      <c r="AD10" s="14">
        <v>1</v>
      </c>
      <c r="AE10" s="14">
        <f t="shared" ref="AE10:AM10" si="2">AD10+1</f>
        <v>2</v>
      </c>
      <c r="AF10" s="14">
        <f t="shared" si="2"/>
        <v>3</v>
      </c>
      <c r="AG10" s="14">
        <f t="shared" si="2"/>
        <v>4</v>
      </c>
      <c r="AH10" s="14">
        <f t="shared" si="2"/>
        <v>5</v>
      </c>
      <c r="AI10" s="14">
        <f t="shared" si="2"/>
        <v>6</v>
      </c>
      <c r="AJ10" s="14">
        <f t="shared" si="2"/>
        <v>7</v>
      </c>
      <c r="AK10" s="14">
        <f t="shared" si="2"/>
        <v>8</v>
      </c>
      <c r="AL10" s="14">
        <f t="shared" si="2"/>
        <v>9</v>
      </c>
      <c r="AM10" s="134">
        <f t="shared" si="2"/>
        <v>10</v>
      </c>
      <c r="AO10" s="133" t="s">
        <v>42</v>
      </c>
      <c r="AP10" s="14">
        <v>0</v>
      </c>
      <c r="AQ10" s="14">
        <v>1</v>
      </c>
      <c r="AR10" s="14">
        <f t="shared" ref="AR10:AZ10" si="3">AQ10+1</f>
        <v>2</v>
      </c>
      <c r="AS10" s="14">
        <f t="shared" si="3"/>
        <v>3</v>
      </c>
      <c r="AT10" s="14">
        <f t="shared" si="3"/>
        <v>4</v>
      </c>
      <c r="AU10" s="14">
        <f t="shared" si="3"/>
        <v>5</v>
      </c>
      <c r="AV10" s="14">
        <f t="shared" si="3"/>
        <v>6</v>
      </c>
      <c r="AW10" s="14">
        <f t="shared" si="3"/>
        <v>7</v>
      </c>
      <c r="AX10" s="14">
        <f t="shared" si="3"/>
        <v>8</v>
      </c>
      <c r="AY10" s="14">
        <f t="shared" si="3"/>
        <v>9</v>
      </c>
      <c r="AZ10" s="134">
        <f t="shared" si="3"/>
        <v>10</v>
      </c>
    </row>
    <row r="11" spans="2:52" x14ac:dyDescent="0.35">
      <c r="B11" s="135" t="str">
        <f>'305 PF'!B10</f>
        <v>Revenue</v>
      </c>
      <c r="C11"/>
      <c r="D11"/>
      <c r="E11"/>
      <c r="F11"/>
      <c r="G11"/>
      <c r="H11"/>
      <c r="I11"/>
      <c r="J11"/>
      <c r="K11"/>
      <c r="L11"/>
      <c r="M11" s="132"/>
      <c r="O11" s="135" t="str">
        <f>'75 PF'!B10</f>
        <v>Revenue</v>
      </c>
      <c r="P11"/>
      <c r="Q11"/>
      <c r="R11"/>
      <c r="S11"/>
      <c r="T11"/>
      <c r="U11"/>
      <c r="V11"/>
      <c r="W11"/>
      <c r="X11"/>
      <c r="Y11"/>
      <c r="Z11" s="132"/>
      <c r="AB11" s="135" t="str">
        <f>O11</f>
        <v>Revenue</v>
      </c>
      <c r="AC11"/>
      <c r="AD11"/>
      <c r="AE11"/>
      <c r="AF11"/>
      <c r="AG11"/>
      <c r="AH11"/>
      <c r="AI11"/>
      <c r="AJ11"/>
      <c r="AK11"/>
      <c r="AL11"/>
      <c r="AM11" s="132"/>
      <c r="AO11" s="135" t="str">
        <f>AB11</f>
        <v>Revenue</v>
      </c>
      <c r="AP11"/>
      <c r="AQ11"/>
      <c r="AR11"/>
      <c r="AS11"/>
      <c r="AT11"/>
      <c r="AU11"/>
      <c r="AV11"/>
      <c r="AW11"/>
      <c r="AX11"/>
      <c r="AY11"/>
      <c r="AZ11" s="132"/>
    </row>
    <row r="12" spans="2:52" x14ac:dyDescent="0.35">
      <c r="B12" s="131" t="str">
        <f>'305 PF'!C11</f>
        <v>2x2</v>
      </c>
      <c r="C12"/>
      <c r="D12" s="27">
        <f>SUMIF('305 PF'!$D$8:$EE$8,'Proforma Summary'!D$10,'305 PF'!$D11:$EE11)</f>
        <v>257039.24400000004</v>
      </c>
      <c r="E12" s="27">
        <f>SUMIF('305 PF'!$D$8:$EE$8,'Proforma Summary'!E$10,'305 PF'!$D11:$EE11)</f>
        <v>260894.83265999993</v>
      </c>
      <c r="F12" s="27">
        <f>SUMIF('305 PF'!$D$8:$EE$8,'Proforma Summary'!F$10,'305 PF'!$D11:$EE11)</f>
        <v>264808.25514989992</v>
      </c>
      <c r="G12" s="27">
        <f>SUMIF('305 PF'!$D$8:$EE$8,'Proforma Summary'!G$10,'305 PF'!$D11:$EE11)</f>
        <v>268780.37897714844</v>
      </c>
      <c r="H12" s="27">
        <f>SUMIF('305 PF'!$D$8:$EE$8,'Proforma Summary'!H$10,'305 PF'!$D11:$EE11)</f>
        <v>272812.08466180559</v>
      </c>
      <c r="I12" s="27">
        <f>SUMIF('305 PF'!$D$8:$EE$8,'Proforma Summary'!I$10,'305 PF'!$D11:$EE11)</f>
        <v>276904.2659317326</v>
      </c>
      <c r="J12" s="27">
        <f>SUMIF('305 PF'!$D$8:$EE$8,'Proforma Summary'!J$10,'305 PF'!$D11:$EE11)</f>
        <v>281057.82992070861</v>
      </c>
      <c r="K12" s="27">
        <f>SUMIF('305 PF'!$D$8:$EE$8,'Proforma Summary'!K$10,'305 PF'!$D11:$EE11)</f>
        <v>285273.6973695191</v>
      </c>
      <c r="L12" s="27">
        <f>SUMIF('305 PF'!$D$8:$EE$8,'Proforma Summary'!L$10,'305 PF'!$D11:$EE11)</f>
        <v>289552.80283006188</v>
      </c>
      <c r="M12" s="136">
        <f>SUMIF('305 PF'!$D$8:$EE$8,'Proforma Summary'!M$10,'305 PF'!$D11:$EE11)</f>
        <v>293896.09487251274</v>
      </c>
      <c r="O12" s="131" t="str">
        <f>'75 PF'!C11</f>
        <v>2x2</v>
      </c>
      <c r="P12"/>
      <c r="Q12" s="27">
        <f>SUMIF('75 PF'!$D$8:$EE$8,'Proforma Summary'!Q$10,'75 PF'!$D11:$EE11)</f>
        <v>890716.17600000009</v>
      </c>
      <c r="R12" s="27">
        <f>SUMIF('75 PF'!$D$8:$EE$8,'Proforma Summary'!R$10,'75 PF'!$D11:$EE11)</f>
        <v>904076.91864000028</v>
      </c>
      <c r="S12" s="27">
        <f>SUMIF('75 PF'!$D$8:$EE$8,'Proforma Summary'!S$10,'75 PF'!$D11:$EE11)</f>
        <v>917638.0724196001</v>
      </c>
      <c r="T12" s="27">
        <f>SUMIF('75 PF'!$D$8:$EE$8,'Proforma Summary'!T$10,'75 PF'!$D11:$EE11)</f>
        <v>931402.64350589376</v>
      </c>
      <c r="U12" s="27">
        <f>SUMIF('75 PF'!$D$8:$EE$8,'Proforma Summary'!U$10,'75 PF'!$D11:$EE11)</f>
        <v>945373.68315848184</v>
      </c>
      <c r="V12" s="27">
        <f>SUMIF('75 PF'!$D$8:$EE$8,'Proforma Summary'!V$10,'75 PF'!$D11:$EE11)</f>
        <v>959554.28840585903</v>
      </c>
      <c r="W12" s="27">
        <f>SUMIF('75 PF'!$D$8:$EE$8,'Proforma Summary'!W$10,'75 PF'!$D11:$EE11)</f>
        <v>973947.60273194674</v>
      </c>
      <c r="X12" s="27">
        <f>SUMIF('75 PF'!$D$8:$EE$8,'Proforma Summary'!X$10,'75 PF'!$D11:$EE11)</f>
        <v>988556.81677292613</v>
      </c>
      <c r="Y12" s="27">
        <f>SUMIF('75 PF'!$D$8:$EE$8,'Proforma Summary'!Y$10,'75 PF'!$D11:$EE11)</f>
        <v>1003385.1690245195</v>
      </c>
      <c r="Z12" s="136">
        <f>SUMIF('75 PF'!$D$8:$EE$8,'Proforma Summary'!Z$10,'75 PF'!$D11:$EE11)</f>
        <v>1018435.9465598875</v>
      </c>
      <c r="AB12" s="131" t="str">
        <f>'507 PF'!C11</f>
        <v>1x1</v>
      </c>
      <c r="AC12"/>
      <c r="AD12" s="27">
        <f>SUMIF('507 PF'!$D$8:$EE$8,'Proforma Summary'!AD$10,'507 PF'!$D11:$EE11)</f>
        <v>237358.29600000006</v>
      </c>
      <c r="AE12" s="27">
        <f>SUMIF('507 PF'!$D$8:$EE$8,'Proforma Summary'!AE$10,'507 PF'!$D11:$EE11)</f>
        <v>240918.6704399999</v>
      </c>
      <c r="AF12" s="27">
        <f>SUMIF('507 PF'!$D$8:$EE$8,'Proforma Summary'!AF$10,'507 PF'!$D11:$EE11)</f>
        <v>244532.45049659989</v>
      </c>
      <c r="AG12" s="27">
        <f>SUMIF('507 PF'!$D$8:$EE$8,'Proforma Summary'!AG$10,'507 PF'!$D11:$EE11)</f>
        <v>248200.43725404897</v>
      </c>
      <c r="AH12" s="27">
        <f>SUMIF('507 PF'!$D$8:$EE$8,'Proforma Summary'!AH$10,'507 PF'!$D11:$EE11)</f>
        <v>251923.44381285959</v>
      </c>
      <c r="AI12" s="27">
        <f>SUMIF('507 PF'!$D$8:$EE$8,'Proforma Summary'!AI$10,'507 PF'!$D11:$EE11)</f>
        <v>255702.29547005243</v>
      </c>
      <c r="AJ12" s="27">
        <f>SUMIF('507 PF'!$D$8:$EE$8,'Proforma Summary'!AJ$10,'507 PF'!$D11:$EE11)</f>
        <v>259537.8299021032</v>
      </c>
      <c r="AK12" s="27">
        <f>SUMIF('507 PF'!$D$8:$EE$8,'Proforma Summary'!AK$10,'507 PF'!$D11:$EE11)</f>
        <v>263430.89735063462</v>
      </c>
      <c r="AL12" s="27">
        <f>SUMIF('507 PF'!$D$8:$EE$8,'Proforma Summary'!AL$10,'507 PF'!$D11:$EE11)</f>
        <v>267382.36081089417</v>
      </c>
      <c r="AM12" s="136">
        <f>SUMIF('507 PF'!$D$8:$EE$8,'Proforma Summary'!AM$10,'507 PF'!$D11:$EE11)</f>
        <v>271393.0962230576</v>
      </c>
      <c r="AO12" s="131" t="str">
        <f>'901 PF'!C11</f>
        <v>1x1</v>
      </c>
      <c r="AP12"/>
      <c r="AQ12" s="27">
        <f>SUMIF('901 PF'!$D$8:$EE$8,'Proforma Summary'!AQ$10,'901 PF'!$D11:$EE11)</f>
        <v>382032</v>
      </c>
      <c r="AR12" s="27">
        <f>SUMIF('901 PF'!$D$8:$EE$8,'Proforma Summary'!AR$10,'901 PF'!$D11:$EE11)</f>
        <v>387762.47999999992</v>
      </c>
      <c r="AS12" s="27">
        <f>SUMIF('901 PF'!$D$8:$EE$8,'Proforma Summary'!AS$10,'901 PF'!$D11:$EE11)</f>
        <v>393578.91719999979</v>
      </c>
      <c r="AT12" s="27">
        <f>SUMIF('901 PF'!$D$8:$EE$8,'Proforma Summary'!AT$10,'901 PF'!$D11:$EE11)</f>
        <v>399482.60095799988</v>
      </c>
      <c r="AU12" s="27">
        <f>SUMIF('901 PF'!$D$8:$EE$8,'Proforma Summary'!AU$10,'901 PF'!$D11:$EE11)</f>
        <v>405474.83997236978</v>
      </c>
      <c r="AV12" s="27">
        <f>SUMIF('901 PF'!$D$8:$EE$8,'Proforma Summary'!AV$10,'901 PF'!$D11:$EE11)</f>
        <v>411556.96257195534</v>
      </c>
      <c r="AW12" s="27">
        <f>SUMIF('901 PF'!$D$8:$EE$8,'Proforma Summary'!AW$10,'901 PF'!$D11:$EE11)</f>
        <v>417730.31701053464</v>
      </c>
      <c r="AX12" s="27">
        <f>SUMIF('901 PF'!$D$8:$EE$8,'Proforma Summary'!AX$10,'901 PF'!$D11:$EE11)</f>
        <v>423996.27176569239</v>
      </c>
      <c r="AY12" s="27">
        <f>SUMIF('901 PF'!$D$8:$EE$8,'Proforma Summary'!AY$10,'901 PF'!$D11:$EE11)</f>
        <v>430356.21584217768</v>
      </c>
      <c r="AZ12" s="136">
        <f>SUMIF('901 PF'!$D$8:$EE$8,'Proforma Summary'!AZ$10,'901 PF'!$D11:$EE11)</f>
        <v>436811.55907981057</v>
      </c>
    </row>
    <row r="13" spans="2:52" x14ac:dyDescent="0.35">
      <c r="B13" s="131" t="str">
        <f>'305 PF'!C12</f>
        <v>3x3</v>
      </c>
      <c r="C13"/>
      <c r="D13" s="27">
        <f>SUMIF('305 PF'!$D$8:$EE$8,'Proforma Summary'!D$10,'305 PF'!$D12:$EE12)</f>
        <v>149272.20000000004</v>
      </c>
      <c r="E13" s="27">
        <f>SUMIF('305 PF'!$D$8:$EE$8,'Proforma Summary'!E$10,'305 PF'!$D12:$EE12)</f>
        <v>151511.283</v>
      </c>
      <c r="F13" s="27">
        <f>SUMIF('305 PF'!$D$8:$EE$8,'Proforma Summary'!F$10,'305 PF'!$D12:$EE12)</f>
        <v>153783.95224499996</v>
      </c>
      <c r="G13" s="27">
        <f>SUMIF('305 PF'!$D$8:$EE$8,'Proforma Summary'!G$10,'305 PF'!$D12:$EE12)</f>
        <v>156090.71152867496</v>
      </c>
      <c r="H13" s="27">
        <f>SUMIF('305 PF'!$D$8:$EE$8,'Proforma Summary'!H$10,'305 PF'!$D12:$EE12)</f>
        <v>158432.07220160507</v>
      </c>
      <c r="I13" s="27">
        <f>SUMIF('305 PF'!$D$8:$EE$8,'Proforma Summary'!I$10,'305 PF'!$D12:$EE12)</f>
        <v>160808.55328462913</v>
      </c>
      <c r="J13" s="27">
        <f>SUMIF('305 PF'!$D$8:$EE$8,'Proforma Summary'!J$10,'305 PF'!$D12:$EE12)</f>
        <v>163220.68158389852</v>
      </c>
      <c r="K13" s="27">
        <f>SUMIF('305 PF'!$D$8:$EE$8,'Proforma Summary'!K$10,'305 PF'!$D12:$EE12)</f>
        <v>165668.99180765694</v>
      </c>
      <c r="L13" s="27">
        <f>SUMIF('305 PF'!$D$8:$EE$8,'Proforma Summary'!L$10,'305 PF'!$D12:$EE12)</f>
        <v>168154.02668477176</v>
      </c>
      <c r="M13" s="136">
        <f>SUMIF('305 PF'!$D$8:$EE$8,'Proforma Summary'!M$10,'305 PF'!$D12:$EE12)</f>
        <v>170676.33708504331</v>
      </c>
      <c r="O13" s="131" t="str">
        <f>'75 PF'!C12</f>
        <v>3x2</v>
      </c>
      <c r="P13"/>
      <c r="Q13" s="27">
        <f>SUMIF('75 PF'!$D$8:$EE$8,'Proforma Summary'!Q$10,'75 PF'!$D12:$EE12)</f>
        <v>268271.13600000006</v>
      </c>
      <c r="R13" s="27">
        <f>SUMIF('75 PF'!$D$8:$EE$8,'Proforma Summary'!R$10,'75 PF'!$D12:$EE12)</f>
        <v>272295.20303999999</v>
      </c>
      <c r="S13" s="27">
        <f>SUMIF('75 PF'!$D$8:$EE$8,'Proforma Summary'!S$10,'75 PF'!$D12:$EE12)</f>
        <v>276379.63108559995</v>
      </c>
      <c r="T13" s="27">
        <f>SUMIF('75 PF'!$D$8:$EE$8,'Proforma Summary'!T$10,'75 PF'!$D12:$EE12)</f>
        <v>280525.32555188396</v>
      </c>
      <c r="U13" s="27">
        <f>SUMIF('75 PF'!$D$8:$EE$8,'Proforma Summary'!U$10,'75 PF'!$D12:$EE12)</f>
        <v>284733.20543516206</v>
      </c>
      <c r="V13" s="27">
        <f>SUMIF('75 PF'!$D$8:$EE$8,'Proforma Summary'!V$10,'75 PF'!$D12:$EE12)</f>
        <v>289004.20351668954</v>
      </c>
      <c r="W13" s="27">
        <f>SUMIF('75 PF'!$D$8:$EE$8,'Proforma Summary'!W$10,'75 PF'!$D12:$EE12)</f>
        <v>293339.26656943979</v>
      </c>
      <c r="X13" s="27">
        <f>SUMIF('75 PF'!$D$8:$EE$8,'Proforma Summary'!X$10,'75 PF'!$D12:$EE12)</f>
        <v>297739.35556798143</v>
      </c>
      <c r="Y13" s="27">
        <f>SUMIF('75 PF'!$D$8:$EE$8,'Proforma Summary'!Y$10,'75 PF'!$D12:$EE12)</f>
        <v>302205.44590150111</v>
      </c>
      <c r="Z13" s="136">
        <f>SUMIF('75 PF'!$D$8:$EE$8,'Proforma Summary'!Z$10,'75 PF'!$D12:$EE12)</f>
        <v>306738.52759002353</v>
      </c>
      <c r="AB13" s="131" t="str">
        <f>'507 PF'!C12</f>
        <v>2x2</v>
      </c>
      <c r="AC13"/>
      <c r="AD13" s="27">
        <f>SUMIF('507 PF'!$D$8:$EE$8,'Proforma Summary'!AD$10,'507 PF'!$D12:$EE12)</f>
        <v>199533.59999999995</v>
      </c>
      <c r="AE13" s="27">
        <f>SUMIF('507 PF'!$D$8:$EE$8,'Proforma Summary'!AE$10,'507 PF'!$D12:$EE12)</f>
        <v>202526.60400000002</v>
      </c>
      <c r="AF13" s="27">
        <f>SUMIF('507 PF'!$D$8:$EE$8,'Proforma Summary'!AF$10,'507 PF'!$D12:$EE12)</f>
        <v>205564.50305999993</v>
      </c>
      <c r="AG13" s="27">
        <f>SUMIF('507 PF'!$D$8:$EE$8,'Proforma Summary'!AG$10,'507 PF'!$D12:$EE12)</f>
        <v>208647.97060589993</v>
      </c>
      <c r="AH13" s="27">
        <f>SUMIF('507 PF'!$D$8:$EE$8,'Proforma Summary'!AH$10,'507 PF'!$D12:$EE12)</f>
        <v>211777.69016498839</v>
      </c>
      <c r="AI13" s="27">
        <f>SUMIF('507 PF'!$D$8:$EE$8,'Proforma Summary'!AI$10,'507 PF'!$D12:$EE12)</f>
        <v>214954.35551746315</v>
      </c>
      <c r="AJ13" s="27">
        <f>SUMIF('507 PF'!$D$8:$EE$8,'Proforma Summary'!AJ$10,'507 PF'!$D12:$EE12)</f>
        <v>218178.67085022511</v>
      </c>
      <c r="AK13" s="27">
        <f>SUMIF('507 PF'!$D$8:$EE$8,'Proforma Summary'!AK$10,'507 PF'!$D12:$EE12)</f>
        <v>221451.35091297838</v>
      </c>
      <c r="AL13" s="27">
        <f>SUMIF('507 PF'!$D$8:$EE$8,'Proforma Summary'!AL$10,'507 PF'!$D12:$EE12)</f>
        <v>224773.1211766731</v>
      </c>
      <c r="AM13" s="136">
        <f>SUMIF('507 PF'!$D$8:$EE$8,'Proforma Summary'!AM$10,'507 PF'!$D12:$EE12)</f>
        <v>228144.71799432309</v>
      </c>
      <c r="AO13" s="131" t="str">
        <f>'901 PF'!C12</f>
        <v>2x1</v>
      </c>
      <c r="AP13"/>
      <c r="AQ13" s="27">
        <f>SUMIF('901 PF'!$D$8:$EE$8,'Proforma Summary'!AQ$10,'901 PF'!$D12:$EE12)</f>
        <v>337075.19999999995</v>
      </c>
      <c r="AR13" s="27">
        <f>SUMIF('901 PF'!$D$8:$EE$8,'Proforma Summary'!AR$10,'901 PF'!$D12:$EE12)</f>
        <v>342131.32799999998</v>
      </c>
      <c r="AS13" s="27">
        <f>SUMIF('901 PF'!$D$8:$EE$8,'Proforma Summary'!AS$10,'901 PF'!$D12:$EE12)</f>
        <v>347263.29791999998</v>
      </c>
      <c r="AT13" s="27">
        <f>SUMIF('901 PF'!$D$8:$EE$8,'Proforma Summary'!AT$10,'901 PF'!$D12:$EE12)</f>
        <v>352472.24738879985</v>
      </c>
      <c r="AU13" s="27">
        <f>SUMIF('901 PF'!$D$8:$EE$8,'Proforma Summary'!AU$10,'901 PF'!$D12:$EE12)</f>
        <v>357759.33109963191</v>
      </c>
      <c r="AV13" s="27">
        <f>SUMIF('901 PF'!$D$8:$EE$8,'Proforma Summary'!AV$10,'901 PF'!$D12:$EE12)</f>
        <v>363125.72106612637</v>
      </c>
      <c r="AW13" s="27">
        <f>SUMIF('901 PF'!$D$8:$EE$8,'Proforma Summary'!AW$10,'901 PF'!$D12:$EE12)</f>
        <v>368572.60688211815</v>
      </c>
      <c r="AX13" s="27">
        <f>SUMIF('901 PF'!$D$8:$EE$8,'Proforma Summary'!AX$10,'901 PF'!$D12:$EE12)</f>
        <v>374101.19598534977</v>
      </c>
      <c r="AY13" s="27">
        <f>SUMIF('901 PF'!$D$8:$EE$8,'Proforma Summary'!AY$10,'901 PF'!$D12:$EE12)</f>
        <v>379712.71392513003</v>
      </c>
      <c r="AZ13" s="136">
        <f>SUMIF('901 PF'!$D$8:$EE$8,'Proforma Summary'!AZ$10,'901 PF'!$D12:$EE12)</f>
        <v>385408.40463400685</v>
      </c>
    </row>
    <row r="14" spans="2:52" x14ac:dyDescent="0.35">
      <c r="B14" s="131" t="str">
        <f>'305 PF'!C13</f>
        <v>4x3</v>
      </c>
      <c r="C14"/>
      <c r="D14" s="27">
        <f>SUMIF('305 PF'!$D$8:$EE$8,'Proforma Summary'!D$10,'305 PF'!$D13:$EE13)</f>
        <v>230265</v>
      </c>
      <c r="E14" s="27">
        <f>SUMIF('305 PF'!$D$8:$EE$8,'Proforma Summary'!E$10,'305 PF'!$D13:$EE13)</f>
        <v>233718.97499999995</v>
      </c>
      <c r="F14" s="27">
        <f>SUMIF('305 PF'!$D$8:$EE$8,'Proforma Summary'!F$10,'305 PF'!$D13:$EE13)</f>
        <v>237224.75962499998</v>
      </c>
      <c r="G14" s="27">
        <f>SUMIF('305 PF'!$D$8:$EE$8,'Proforma Summary'!G$10,'305 PF'!$D13:$EE13)</f>
        <v>240783.13101937491</v>
      </c>
      <c r="H14" s="27">
        <f>SUMIF('305 PF'!$D$8:$EE$8,'Proforma Summary'!H$10,'305 PF'!$D13:$EE13)</f>
        <v>244394.87798466554</v>
      </c>
      <c r="I14" s="27">
        <f>SUMIF('305 PF'!$D$8:$EE$8,'Proforma Summary'!I$10,'305 PF'!$D13:$EE13)</f>
        <v>248060.80115443541</v>
      </c>
      <c r="J14" s="27">
        <f>SUMIF('305 PF'!$D$8:$EE$8,'Proforma Summary'!J$10,'305 PF'!$D13:$EE13)</f>
        <v>251781.71317175197</v>
      </c>
      <c r="K14" s="27">
        <f>SUMIF('305 PF'!$D$8:$EE$8,'Proforma Summary'!K$10,'305 PF'!$D13:$EE13)</f>
        <v>255558.43886932821</v>
      </c>
      <c r="L14" s="27">
        <f>SUMIF('305 PF'!$D$8:$EE$8,'Proforma Summary'!L$10,'305 PF'!$D13:$EE13)</f>
        <v>259391.81545236812</v>
      </c>
      <c r="M14" s="136">
        <f>SUMIF('305 PF'!$D$8:$EE$8,'Proforma Summary'!M$10,'305 PF'!$D13:$EE13)</f>
        <v>263282.6926841535</v>
      </c>
      <c r="O14" s="131" t="str">
        <f>'75 PF'!C13</f>
        <v>3x3</v>
      </c>
      <c r="P14"/>
      <c r="Q14" s="27">
        <f>SUMIF('75 PF'!$D$8:$EE$8,'Proforma Summary'!Q$10,'75 PF'!$D13:$EE13)</f>
        <v>481301.35200000001</v>
      </c>
      <c r="R14" s="27">
        <f>SUMIF('75 PF'!$D$8:$EE$8,'Proforma Summary'!R$10,'75 PF'!$D13:$EE13)</f>
        <v>488520.87228000001</v>
      </c>
      <c r="S14" s="27">
        <f>SUMIF('75 PF'!$D$8:$EE$8,'Proforma Summary'!S$10,'75 PF'!$D13:$EE13)</f>
        <v>495848.68536419998</v>
      </c>
      <c r="T14" s="27">
        <f>SUMIF('75 PF'!$D$8:$EE$8,'Proforma Summary'!T$10,'75 PF'!$D13:$EE13)</f>
        <v>503286.41564466286</v>
      </c>
      <c r="U14" s="27">
        <f>SUMIF('75 PF'!$D$8:$EE$8,'Proforma Summary'!U$10,'75 PF'!$D13:$EE13)</f>
        <v>510835.71187933261</v>
      </c>
      <c r="V14" s="27">
        <f>SUMIF('75 PF'!$D$8:$EE$8,'Proforma Summary'!V$10,'75 PF'!$D13:$EE13)</f>
        <v>518498.24755752255</v>
      </c>
      <c r="W14" s="27">
        <f>SUMIF('75 PF'!$D$8:$EE$8,'Proforma Summary'!W$10,'75 PF'!$D13:$EE13)</f>
        <v>526275.7212708852</v>
      </c>
      <c r="X14" s="27">
        <f>SUMIF('75 PF'!$D$8:$EE$8,'Proforma Summary'!X$10,'75 PF'!$D13:$EE13)</f>
        <v>534169.85708994872</v>
      </c>
      <c r="Y14" s="27">
        <f>SUMIF('75 PF'!$D$8:$EE$8,'Proforma Summary'!Y$10,'75 PF'!$D13:$EE13)</f>
        <v>542182.40494629776</v>
      </c>
      <c r="Z14" s="136">
        <f>SUMIF('75 PF'!$D$8:$EE$8,'Proforma Summary'!Z$10,'75 PF'!$D13:$EE13)</f>
        <v>550315.14102049218</v>
      </c>
      <c r="AB14" s="131" t="str">
        <f>'507 PF'!C13</f>
        <v>3x2</v>
      </c>
      <c r="AC14"/>
      <c r="AD14" s="27">
        <f>SUMIF('507 PF'!$D$8:$EE$8,'Proforma Summary'!AD$10,'507 PF'!$D13:$EE13)</f>
        <v>125013.67199999998</v>
      </c>
      <c r="AE14" s="27">
        <f>SUMIF('507 PF'!$D$8:$EE$8,'Proforma Summary'!AE$10,'507 PF'!$D13:$EE13)</f>
        <v>126888.87707999995</v>
      </c>
      <c r="AF14" s="27">
        <f>SUMIF('507 PF'!$D$8:$EE$8,'Proforma Summary'!AF$10,'507 PF'!$D13:$EE13)</f>
        <v>128792.21023619997</v>
      </c>
      <c r="AG14" s="27">
        <f>SUMIF('507 PF'!$D$8:$EE$8,'Proforma Summary'!AG$10,'507 PF'!$D13:$EE13)</f>
        <v>130724.09338974291</v>
      </c>
      <c r="AH14" s="27">
        <f>SUMIF('507 PF'!$D$8:$EE$8,'Proforma Summary'!AH$10,'507 PF'!$D13:$EE13)</f>
        <v>132684.95479058905</v>
      </c>
      <c r="AI14" s="27">
        <f>SUMIF('507 PF'!$D$8:$EE$8,'Proforma Summary'!AI$10,'507 PF'!$D13:$EE13)</f>
        <v>134675.22911244785</v>
      </c>
      <c r="AJ14" s="27">
        <f>SUMIF('507 PF'!$D$8:$EE$8,'Proforma Summary'!AJ$10,'507 PF'!$D13:$EE13)</f>
        <v>136695.35754913461</v>
      </c>
      <c r="AK14" s="27">
        <f>SUMIF('507 PF'!$D$8:$EE$8,'Proforma Summary'!AK$10,'507 PF'!$D13:$EE13)</f>
        <v>138745.7879123716</v>
      </c>
      <c r="AL14" s="27">
        <f>SUMIF('507 PF'!$D$8:$EE$8,'Proforma Summary'!AL$10,'507 PF'!$D13:$EE13)</f>
        <v>140826.9747310571</v>
      </c>
      <c r="AM14" s="136">
        <f>SUMIF('507 PF'!$D$8:$EE$8,'Proforma Summary'!AM$10,'507 PF'!$D13:$EE13)</f>
        <v>142939.37935202292</v>
      </c>
      <c r="AO14" s="131" t="str">
        <f>'901 PF'!C13</f>
        <v>2x2</v>
      </c>
      <c r="AP14"/>
      <c r="AQ14" s="27">
        <f>SUMIF('901 PF'!$D$8:$EE$8,'Proforma Summary'!AQ$10,'901 PF'!$D13:$EE13)</f>
        <v>387878.40000000008</v>
      </c>
      <c r="AR14" s="27">
        <f>SUMIF('901 PF'!$D$8:$EE$8,'Proforma Summary'!AR$10,'901 PF'!$D13:$EE13)</f>
        <v>393696.57600000006</v>
      </c>
      <c r="AS14" s="27">
        <f>SUMIF('901 PF'!$D$8:$EE$8,'Proforma Summary'!AS$10,'901 PF'!$D13:$EE13)</f>
        <v>399602.02464000002</v>
      </c>
      <c r="AT14" s="27">
        <f>SUMIF('901 PF'!$D$8:$EE$8,'Proforma Summary'!AT$10,'901 PF'!$D13:$EE13)</f>
        <v>405596.05500960001</v>
      </c>
      <c r="AU14" s="27">
        <f>SUMIF('901 PF'!$D$8:$EE$8,'Proforma Summary'!AU$10,'901 PF'!$D13:$EE13)</f>
        <v>411679.9958347439</v>
      </c>
      <c r="AV14" s="27">
        <f>SUMIF('901 PF'!$D$8:$EE$8,'Proforma Summary'!AV$10,'901 PF'!$D13:$EE13)</f>
        <v>417855.19577226503</v>
      </c>
      <c r="AW14" s="27">
        <f>SUMIF('901 PF'!$D$8:$EE$8,'Proforma Summary'!AW$10,'901 PF'!$D13:$EE13)</f>
        <v>424123.02370884869</v>
      </c>
      <c r="AX14" s="27">
        <f>SUMIF('901 PF'!$D$8:$EE$8,'Proforma Summary'!AX$10,'901 PF'!$D13:$EE13)</f>
        <v>430484.86906448146</v>
      </c>
      <c r="AY14" s="27">
        <f>SUMIF('901 PF'!$D$8:$EE$8,'Proforma Summary'!AY$10,'901 PF'!$D13:$EE13)</f>
        <v>436942.14210044866</v>
      </c>
      <c r="AZ14" s="136">
        <f>SUMIF('901 PF'!$D$8:$EE$8,'Proforma Summary'!AZ$10,'901 PF'!$D13:$EE13)</f>
        <v>443496.27423195535</v>
      </c>
    </row>
    <row r="15" spans="2:52" x14ac:dyDescent="0.35">
      <c r="B15" s="131"/>
      <c r="C15"/>
      <c r="D15" s="27"/>
      <c r="E15" s="27"/>
      <c r="F15" s="27"/>
      <c r="G15" s="27"/>
      <c r="H15" s="27"/>
      <c r="I15" s="27"/>
      <c r="J15" s="27"/>
      <c r="K15" s="27"/>
      <c r="L15" s="27"/>
      <c r="M15" s="136"/>
      <c r="O15" s="131" t="str">
        <f>'75 PF'!C14</f>
        <v>4x2</v>
      </c>
      <c r="P15"/>
      <c r="Q15" s="27">
        <f>SUMIF('75 PF'!$D$8:$EE$8,'Proforma Summary'!Q$10,'75 PF'!$D14:$EE14)</f>
        <v>235064.59200000009</v>
      </c>
      <c r="R15" s="27">
        <f>SUMIF('75 PF'!$D$8:$EE$8,'Proforma Summary'!R$10,'75 PF'!$D14:$EE14)</f>
        <v>238590.56087999998</v>
      </c>
      <c r="S15" s="27">
        <f>SUMIF('75 PF'!$D$8:$EE$8,'Proforma Summary'!S$10,'75 PF'!$D14:$EE14)</f>
        <v>242169.41929319993</v>
      </c>
      <c r="T15" s="27">
        <f>SUMIF('75 PF'!$D$8:$EE$8,'Proforma Summary'!T$10,'75 PF'!$D14:$EE14)</f>
        <v>245801.96058259791</v>
      </c>
      <c r="U15" s="27">
        <f>SUMIF('75 PF'!$D$8:$EE$8,'Proforma Summary'!U$10,'75 PF'!$D14:$EE14)</f>
        <v>249488.98999133694</v>
      </c>
      <c r="V15" s="27">
        <f>SUMIF('75 PF'!$D$8:$EE$8,'Proforma Summary'!V$10,'75 PF'!$D14:$EE14)</f>
        <v>253231.32484120689</v>
      </c>
      <c r="W15" s="27">
        <f>SUMIF('75 PF'!$D$8:$EE$8,'Proforma Summary'!W$10,'75 PF'!$D14:$EE14)</f>
        <v>257029.7947138249</v>
      </c>
      <c r="X15" s="27">
        <f>SUMIF('75 PF'!$D$8:$EE$8,'Proforma Summary'!X$10,'75 PF'!$D14:$EE14)</f>
        <v>260885.24163453231</v>
      </c>
      <c r="Y15" s="27">
        <f>SUMIF('75 PF'!$D$8:$EE$8,'Proforma Summary'!Y$10,'75 PF'!$D14:$EE14)</f>
        <v>264798.5202590503</v>
      </c>
      <c r="Z15" s="136">
        <f>SUMIF('75 PF'!$D$8:$EE$8,'Proforma Summary'!Z$10,'75 PF'!$D14:$EE14)</f>
        <v>268770.49806293607</v>
      </c>
      <c r="AB15" s="131" t="str">
        <f>'507 PF'!C14</f>
        <v>3x3</v>
      </c>
      <c r="AC15"/>
      <c r="AD15" s="27">
        <f>SUMIF('507 PF'!$D$8:$EE$8,'Proforma Summary'!AD$10,'507 PF'!$D14:$EE14)</f>
        <v>268630.99200000003</v>
      </c>
      <c r="AE15" s="27">
        <f>SUMIF('507 PF'!$D$8:$EE$8,'Proforma Summary'!AE$10,'507 PF'!$D14:$EE14)</f>
        <v>272660.4568799999</v>
      </c>
      <c r="AF15" s="27">
        <f>SUMIF('507 PF'!$D$8:$EE$8,'Proforma Summary'!AF$10,'507 PF'!$D14:$EE14)</f>
        <v>276750.36373320001</v>
      </c>
      <c r="AG15" s="27">
        <f>SUMIF('507 PF'!$D$8:$EE$8,'Proforma Summary'!AG$10,'507 PF'!$D14:$EE14)</f>
        <v>280901.61918919784</v>
      </c>
      <c r="AH15" s="27">
        <f>SUMIF('507 PF'!$D$8:$EE$8,'Proforma Summary'!AH$10,'507 PF'!$D14:$EE14)</f>
        <v>285115.14347703586</v>
      </c>
      <c r="AI15" s="27">
        <f>SUMIF('507 PF'!$D$8:$EE$8,'Proforma Summary'!AI$10,'507 PF'!$D14:$EE14)</f>
        <v>289391.87062919134</v>
      </c>
      <c r="AJ15" s="27">
        <f>SUMIF('507 PF'!$D$8:$EE$8,'Proforma Summary'!AJ$10,'507 PF'!$D14:$EE14)</f>
        <v>293732.74868862913</v>
      </c>
      <c r="AK15" s="27">
        <f>SUMIF('507 PF'!$D$8:$EE$8,'Proforma Summary'!AK$10,'507 PF'!$D14:$EE14)</f>
        <v>298138.73991895845</v>
      </c>
      <c r="AL15" s="27">
        <f>SUMIF('507 PF'!$D$8:$EE$8,'Proforma Summary'!AL$10,'507 PF'!$D14:$EE14)</f>
        <v>302610.82101774291</v>
      </c>
      <c r="AM15" s="136">
        <f>SUMIF('507 PF'!$D$8:$EE$8,'Proforma Summary'!AM$10,'507 PF'!$D14:$EE14)</f>
        <v>307149.983333009</v>
      </c>
      <c r="AO15" s="131" t="str">
        <f>'901 PF'!C14</f>
        <v>3x2</v>
      </c>
      <c r="AP15"/>
      <c r="AQ15" s="27">
        <f>SUMIF('901 PF'!$D$8:$EE$8,'Proforma Summary'!AQ$10,'901 PF'!$D14:$EE14)</f>
        <v>510451.1999999999</v>
      </c>
      <c r="AR15" s="27">
        <f>SUMIF('901 PF'!$D$8:$EE$8,'Proforma Summary'!AR$10,'901 PF'!$D14:$EE14)</f>
        <v>518107.96799999994</v>
      </c>
      <c r="AS15" s="27">
        <f>SUMIF('901 PF'!$D$8:$EE$8,'Proforma Summary'!AS$10,'901 PF'!$D14:$EE14)</f>
        <v>525879.58751999983</v>
      </c>
      <c r="AT15" s="27">
        <f>SUMIF('901 PF'!$D$8:$EE$8,'Proforma Summary'!AT$10,'901 PF'!$D14:$EE14)</f>
        <v>533767.78133279982</v>
      </c>
      <c r="AU15" s="27">
        <f>SUMIF('901 PF'!$D$8:$EE$8,'Proforma Summary'!AU$10,'901 PF'!$D14:$EE14)</f>
        <v>541774.29805279162</v>
      </c>
      <c r="AV15" s="27">
        <f>SUMIF('901 PF'!$D$8:$EE$8,'Proforma Summary'!AV$10,'901 PF'!$D14:$EE14)</f>
        <v>549900.91252358339</v>
      </c>
      <c r="AW15" s="27">
        <f>SUMIF('901 PF'!$D$8:$EE$8,'Proforma Summary'!AW$10,'901 PF'!$D14:$EE14)</f>
        <v>558149.42621143709</v>
      </c>
      <c r="AX15" s="27">
        <f>SUMIF('901 PF'!$D$8:$EE$8,'Proforma Summary'!AX$10,'901 PF'!$D14:$EE14)</f>
        <v>566521.66760460858</v>
      </c>
      <c r="AY15" s="27">
        <f>SUMIF('901 PF'!$D$8:$EE$8,'Proforma Summary'!AY$10,'901 PF'!$D14:$EE14)</f>
        <v>575019.49261867767</v>
      </c>
      <c r="AZ15" s="136">
        <f>SUMIF('901 PF'!$D$8:$EE$8,'Proforma Summary'!AZ$10,'901 PF'!$D14:$EE14)</f>
        <v>583644.78500795783</v>
      </c>
    </row>
    <row r="16" spans="2:52" x14ac:dyDescent="0.35">
      <c r="B16" s="131"/>
      <c r="C16"/>
      <c r="D16" s="27"/>
      <c r="E16" s="27"/>
      <c r="F16" s="27"/>
      <c r="G16" s="27"/>
      <c r="H16" s="27"/>
      <c r="I16" s="27"/>
      <c r="J16" s="27"/>
      <c r="K16" s="27"/>
      <c r="L16" s="27"/>
      <c r="M16" s="136"/>
      <c r="O16" s="131" t="str">
        <f>'75 PF'!C15</f>
        <v>4x3</v>
      </c>
      <c r="P16"/>
      <c r="Q16" s="27">
        <f>SUMIF('75 PF'!$D$8:$EE$8,'Proforma Summary'!Q$10,'75 PF'!$D15:$EE15)</f>
        <v>329386.17600000004</v>
      </c>
      <c r="R16" s="27">
        <f>SUMIF('75 PF'!$D$8:$EE$8,'Proforma Summary'!R$10,'75 PF'!$D15:$EE15)</f>
        <v>334326.96863999998</v>
      </c>
      <c r="S16" s="27">
        <f>SUMIF('75 PF'!$D$8:$EE$8,'Proforma Summary'!S$10,'75 PF'!$D15:$EE15)</f>
        <v>339341.87316959992</v>
      </c>
      <c r="T16" s="27">
        <f>SUMIF('75 PF'!$D$8:$EE$8,'Proforma Summary'!T$10,'75 PF'!$D15:$EE15)</f>
        <v>344432.00126714387</v>
      </c>
      <c r="U16" s="27">
        <f>SUMIF('75 PF'!$D$8:$EE$8,'Proforma Summary'!U$10,'75 PF'!$D15:$EE15)</f>
        <v>349598.4812861511</v>
      </c>
      <c r="V16" s="27">
        <f>SUMIF('75 PF'!$D$8:$EE$8,'Proforma Summary'!V$10,'75 PF'!$D15:$EE15)</f>
        <v>354842.45850544324</v>
      </c>
      <c r="W16" s="27">
        <f>SUMIF('75 PF'!$D$8:$EE$8,'Proforma Summary'!W$10,'75 PF'!$D15:$EE15)</f>
        <v>360165.09538302477</v>
      </c>
      <c r="X16" s="27">
        <f>SUMIF('75 PF'!$D$8:$EE$8,'Proforma Summary'!X$10,'75 PF'!$D15:$EE15)</f>
        <v>365567.57181377005</v>
      </c>
      <c r="Y16" s="27">
        <f>SUMIF('75 PF'!$D$8:$EE$8,'Proforma Summary'!Y$10,'75 PF'!$D15:$EE15)</f>
        <v>371051.08539097669</v>
      </c>
      <c r="Z16" s="136">
        <f>SUMIF('75 PF'!$D$8:$EE$8,'Proforma Summary'!Z$10,'75 PF'!$D15:$EE15)</f>
        <v>376616.85167184117</v>
      </c>
      <c r="AB16" s="131" t="str">
        <f>'507 PF'!C15</f>
        <v>4x2</v>
      </c>
      <c r="AC16"/>
      <c r="AD16" s="27">
        <f>SUMIF('507 PF'!$D$8:$EE$8,'Proforma Summary'!AD$10,'507 PF'!$D15:$EE15)</f>
        <v>158635.008</v>
      </c>
      <c r="AE16" s="27">
        <f>SUMIF('507 PF'!$D$8:$EE$8,'Proforma Summary'!AE$10,'507 PF'!$D15:$EE15)</f>
        <v>161014.53312000001</v>
      </c>
      <c r="AF16" s="27">
        <f>SUMIF('507 PF'!$D$8:$EE$8,'Proforma Summary'!AF$10,'507 PF'!$D15:$EE15)</f>
        <v>163429.75111679998</v>
      </c>
      <c r="AG16" s="27">
        <f>SUMIF('507 PF'!$D$8:$EE$8,'Proforma Summary'!AG$10,'507 PF'!$D15:$EE15)</f>
        <v>165881.19738355197</v>
      </c>
      <c r="AH16" s="27">
        <f>SUMIF('507 PF'!$D$8:$EE$8,'Proforma Summary'!AH$10,'507 PF'!$D15:$EE15)</f>
        <v>168369.41534430513</v>
      </c>
      <c r="AI16" s="27">
        <f>SUMIF('507 PF'!$D$8:$EE$8,'Proforma Summary'!AI$10,'507 PF'!$D15:$EE15)</f>
        <v>170894.95657446975</v>
      </c>
      <c r="AJ16" s="27">
        <f>SUMIF('507 PF'!$D$8:$EE$8,'Proforma Summary'!AJ$10,'507 PF'!$D15:$EE15)</f>
        <v>173458.38092308678</v>
      </c>
      <c r="AK16" s="27">
        <f>SUMIF('507 PF'!$D$8:$EE$8,'Proforma Summary'!AK$10,'507 PF'!$D15:$EE15)</f>
        <v>176060.25663693305</v>
      </c>
      <c r="AL16" s="27">
        <f>SUMIF('507 PF'!$D$8:$EE$8,'Proforma Summary'!AL$10,'507 PF'!$D15:$EE15)</f>
        <v>178701.16048648706</v>
      </c>
      <c r="AM16" s="136">
        <f>SUMIF('507 PF'!$D$8:$EE$8,'Proforma Summary'!AM$10,'507 PF'!$D15:$EE15)</f>
        <v>181381.67789378433</v>
      </c>
      <c r="AO16" s="131" t="str">
        <f>'901 PF'!C15</f>
        <v>3x3</v>
      </c>
      <c r="AP16"/>
      <c r="AQ16" s="27">
        <f>SUMIF('901 PF'!$D$8:$EE$8,'Proforma Summary'!AQ$10,'901 PF'!$D15:$EE15)</f>
        <v>135626.4</v>
      </c>
      <c r="AR16" s="27">
        <f>SUMIF('901 PF'!$D$8:$EE$8,'Proforma Summary'!AR$10,'901 PF'!$D15:$EE15)</f>
        <v>137660.79599999994</v>
      </c>
      <c r="AS16" s="27">
        <f>SUMIF('901 PF'!$D$8:$EE$8,'Proforma Summary'!AS$10,'901 PF'!$D15:$EE15)</f>
        <v>139725.70793999996</v>
      </c>
      <c r="AT16" s="27">
        <f>SUMIF('901 PF'!$D$8:$EE$8,'Proforma Summary'!AT$10,'901 PF'!$D15:$EE15)</f>
        <v>141821.59355909997</v>
      </c>
      <c r="AU16" s="27">
        <f>SUMIF('901 PF'!$D$8:$EE$8,'Proforma Summary'!AU$10,'901 PF'!$D15:$EE15)</f>
        <v>143948.9174624864</v>
      </c>
      <c r="AV16" s="27">
        <f>SUMIF('901 PF'!$D$8:$EE$8,'Proforma Summary'!AV$10,'901 PF'!$D15:$EE15)</f>
        <v>146108.15122442369</v>
      </c>
      <c r="AW16" s="27">
        <f>SUMIF('901 PF'!$D$8:$EE$8,'Proforma Summary'!AW$10,'901 PF'!$D15:$EE15)</f>
        <v>148299.77349279003</v>
      </c>
      <c r="AX16" s="27">
        <f>SUMIF('901 PF'!$D$8:$EE$8,'Proforma Summary'!AX$10,'901 PF'!$D15:$EE15)</f>
        <v>150524.27009518186</v>
      </c>
      <c r="AY16" s="27">
        <f>SUMIF('901 PF'!$D$8:$EE$8,'Proforma Summary'!AY$10,'901 PF'!$D15:$EE15)</f>
        <v>152782.13414660955</v>
      </c>
      <c r="AZ16" s="136">
        <f>SUMIF('901 PF'!$D$8:$EE$8,'Proforma Summary'!AZ$10,'901 PF'!$D15:$EE15)</f>
        <v>155073.86615880864</v>
      </c>
    </row>
    <row r="17" spans="2:52" x14ac:dyDescent="0.35">
      <c r="B17" s="131"/>
      <c r="C17"/>
      <c r="D17" s="27"/>
      <c r="E17" s="27"/>
      <c r="F17" s="27"/>
      <c r="G17" s="27"/>
      <c r="H17" s="27"/>
      <c r="I17" s="27"/>
      <c r="J17" s="27"/>
      <c r="K17" s="27"/>
      <c r="L17" s="27"/>
      <c r="M17" s="136"/>
      <c r="O17" s="131"/>
      <c r="P17"/>
      <c r="Q17"/>
      <c r="R17"/>
      <c r="S17"/>
      <c r="T17"/>
      <c r="U17"/>
      <c r="V17"/>
      <c r="W17"/>
      <c r="X17"/>
      <c r="Y17"/>
      <c r="Z17" s="132"/>
      <c r="AB17" s="131" t="str">
        <f>'507 PF'!C16</f>
        <v>4x3</v>
      </c>
      <c r="AC17"/>
      <c r="AD17" s="27">
        <f>SUMIF('507 PF'!$D$8:$EE$8,'Proforma Summary'!AD$10,'507 PF'!$D16:$EE16)</f>
        <v>161078.40000000002</v>
      </c>
      <c r="AE17" s="27">
        <f>SUMIF('507 PF'!$D$8:$EE$8,'Proforma Summary'!AE$10,'507 PF'!$D16:$EE16)</f>
        <v>163494.576</v>
      </c>
      <c r="AF17" s="27">
        <f>SUMIF('507 PF'!$D$8:$EE$8,'Proforma Summary'!AF$10,'507 PF'!$D16:$EE16)</f>
        <v>165946.99463999993</v>
      </c>
      <c r="AG17" s="27">
        <f>SUMIF('507 PF'!$D$8:$EE$8,'Proforma Summary'!AG$10,'507 PF'!$D16:$EE16)</f>
        <v>168436.19955959989</v>
      </c>
      <c r="AH17" s="27">
        <f>SUMIF('507 PF'!$D$8:$EE$8,'Proforma Summary'!AH$10,'507 PF'!$D16:$EE16)</f>
        <v>170962.74255299385</v>
      </c>
      <c r="AI17" s="27">
        <f>SUMIF('507 PF'!$D$8:$EE$8,'Proforma Summary'!AI$10,'507 PF'!$D16:$EE16)</f>
        <v>173527.18369128878</v>
      </c>
      <c r="AJ17" s="27">
        <f>SUMIF('507 PF'!$D$8:$EE$8,'Proforma Summary'!AJ$10,'507 PF'!$D16:$EE16)</f>
        <v>176130.09144665801</v>
      </c>
      <c r="AK17" s="27">
        <f>SUMIF('507 PF'!$D$8:$EE$8,'Proforma Summary'!AK$10,'507 PF'!$D16:$EE16)</f>
        <v>178772.04281835791</v>
      </c>
      <c r="AL17" s="27">
        <f>SUMIF('507 PF'!$D$8:$EE$8,'Proforma Summary'!AL$10,'507 PF'!$D16:$EE16)</f>
        <v>181453.6234606333</v>
      </c>
      <c r="AM17" s="136">
        <f>SUMIF('507 PF'!$D$8:$EE$8,'Proforma Summary'!AM$10,'507 PF'!$D16:$EE16)</f>
        <v>184175.42781254274</v>
      </c>
      <c r="AO17" s="131" t="str">
        <f>'901 PF'!C16</f>
        <v>4x2</v>
      </c>
      <c r="AP17"/>
      <c r="AQ17" s="27">
        <f>SUMIF('901 PF'!$D$8:$EE$8,'Proforma Summary'!AQ$10,'901 PF'!$D16:$EE16)</f>
        <v>154828.79999999999</v>
      </c>
      <c r="AR17" s="27">
        <f>SUMIF('901 PF'!$D$8:$EE$8,'Proforma Summary'!AR$10,'901 PF'!$D16:$EE16)</f>
        <v>157151.23199999999</v>
      </c>
      <c r="AS17" s="27">
        <f>SUMIF('901 PF'!$D$8:$EE$8,'Proforma Summary'!AS$10,'901 PF'!$D16:$EE16)</f>
        <v>159508.50047999993</v>
      </c>
      <c r="AT17" s="27">
        <f>SUMIF('901 PF'!$D$8:$EE$8,'Proforma Summary'!AT$10,'901 PF'!$D16:$EE16)</f>
        <v>161901.12798719993</v>
      </c>
      <c r="AU17" s="27">
        <f>SUMIF('901 PF'!$D$8:$EE$8,'Proforma Summary'!AU$10,'901 PF'!$D16:$EE16)</f>
        <v>164329.64490700793</v>
      </c>
      <c r="AV17" s="27">
        <f>SUMIF('901 PF'!$D$8:$EE$8,'Proforma Summary'!AV$10,'901 PF'!$D16:$EE16)</f>
        <v>166794.58958061307</v>
      </c>
      <c r="AW17" s="27">
        <f>SUMIF('901 PF'!$D$8:$EE$8,'Proforma Summary'!AW$10,'901 PF'!$D16:$EE16)</f>
        <v>169296.50842432215</v>
      </c>
      <c r="AX17" s="27">
        <f>SUMIF('901 PF'!$D$8:$EE$8,'Proforma Summary'!AX$10,'901 PF'!$D16:$EE16)</f>
        <v>171835.956050687</v>
      </c>
      <c r="AY17" s="27">
        <f>SUMIF('901 PF'!$D$8:$EE$8,'Proforma Summary'!AY$10,'901 PF'!$D16:$EE16)</f>
        <v>174413.49539144733</v>
      </c>
      <c r="AZ17" s="136">
        <f>SUMIF('901 PF'!$D$8:$EE$8,'Proforma Summary'!AZ$10,'901 PF'!$D16:$EE16)</f>
        <v>177029.69782231899</v>
      </c>
    </row>
    <row r="18" spans="2:52" x14ac:dyDescent="0.35">
      <c r="B18" s="131"/>
      <c r="C18"/>
      <c r="D18" s="27"/>
      <c r="E18" s="27"/>
      <c r="F18" s="27"/>
      <c r="G18" s="27"/>
      <c r="H18" s="27"/>
      <c r="I18" s="27"/>
      <c r="J18" s="27"/>
      <c r="K18" s="27"/>
      <c r="L18" s="27"/>
      <c r="M18" s="136"/>
      <c r="O18" s="131"/>
      <c r="P18"/>
      <c r="Q18"/>
      <c r="R18"/>
      <c r="S18"/>
      <c r="T18"/>
      <c r="U18"/>
      <c r="V18"/>
      <c r="W18"/>
      <c r="X18"/>
      <c r="Y18"/>
      <c r="Z18" s="132"/>
      <c r="AB18" s="131" t="str">
        <f>'507 PF'!C17</f>
        <v>4x4</v>
      </c>
      <c r="AC18"/>
      <c r="AD18" s="27">
        <f>SUMIF('507 PF'!$D$8:$EE$8,'Proforma Summary'!AD$10,'507 PF'!$D17:$EE17)</f>
        <v>168211.008</v>
      </c>
      <c r="AE18" s="27">
        <f>SUMIF('507 PF'!$D$8:$EE$8,'Proforma Summary'!AE$10,'507 PF'!$D17:$EE17)</f>
        <v>170734.17312000002</v>
      </c>
      <c r="AF18" s="27">
        <f>SUMIF('507 PF'!$D$8:$EE$8,'Proforma Summary'!AF$10,'507 PF'!$D17:$EE17)</f>
        <v>173295.18571680001</v>
      </c>
      <c r="AG18" s="27">
        <f>SUMIF('507 PF'!$D$8:$EE$8,'Proforma Summary'!AG$10,'507 PF'!$D17:$EE17)</f>
        <v>175894.61350255201</v>
      </c>
      <c r="AH18" s="27">
        <f>SUMIF('507 PF'!$D$8:$EE$8,'Proforma Summary'!AH$10,'507 PF'!$D17:$EE17)</f>
        <v>178533.03270509021</v>
      </c>
      <c r="AI18" s="27">
        <f>SUMIF('507 PF'!$D$8:$EE$8,'Proforma Summary'!AI$10,'507 PF'!$D17:$EE17)</f>
        <v>181211.0281956665</v>
      </c>
      <c r="AJ18" s="27">
        <f>SUMIF('507 PF'!$D$8:$EE$8,'Proforma Summary'!AJ$10,'507 PF'!$D17:$EE17)</f>
        <v>183929.19361860154</v>
      </c>
      <c r="AK18" s="27">
        <f>SUMIF('507 PF'!$D$8:$EE$8,'Proforma Summary'!AK$10,'507 PF'!$D17:$EE17)</f>
        <v>186688.13152288049</v>
      </c>
      <c r="AL18" s="27">
        <f>SUMIF('507 PF'!$D$8:$EE$8,'Proforma Summary'!AL$10,'507 PF'!$D17:$EE17)</f>
        <v>189488.45349572366</v>
      </c>
      <c r="AM18" s="136">
        <f>SUMIF('507 PF'!$D$8:$EE$8,'Proforma Summary'!AM$10,'507 PF'!$D17:$EE17)</f>
        <v>192330.78029815946</v>
      </c>
      <c r="AO18" s="131" t="str">
        <f>'901 PF'!C17</f>
        <v>4x3</v>
      </c>
      <c r="AP18"/>
      <c r="AQ18" s="27">
        <f>SUMIF('901 PF'!$D$8:$EE$8,'Proforma Summary'!AQ$10,'901 PF'!$D17:$EE17)</f>
        <v>327398.40000000008</v>
      </c>
      <c r="AR18" s="27">
        <f>SUMIF('901 PF'!$D$8:$EE$8,'Proforma Summary'!AR$10,'901 PF'!$D17:$EE17)</f>
        <v>332309.37599999993</v>
      </c>
      <c r="AS18" s="27">
        <f>SUMIF('901 PF'!$D$8:$EE$8,'Proforma Summary'!AS$10,'901 PF'!$D17:$EE17)</f>
        <v>337294.01663999987</v>
      </c>
      <c r="AT18" s="27">
        <f>SUMIF('901 PF'!$D$8:$EE$8,'Proforma Summary'!AT$10,'901 PF'!$D17:$EE17)</f>
        <v>342353.42688959988</v>
      </c>
      <c r="AU18" s="27">
        <f>SUMIF('901 PF'!$D$8:$EE$8,'Proforma Summary'!AU$10,'901 PF'!$D17:$EE17)</f>
        <v>347488.72829294374</v>
      </c>
      <c r="AV18" s="27">
        <f>SUMIF('901 PF'!$D$8:$EE$8,'Proforma Summary'!AV$10,'901 PF'!$D17:$EE17)</f>
        <v>352701.05921733781</v>
      </c>
      <c r="AW18" s="27">
        <f>SUMIF('901 PF'!$D$8:$EE$8,'Proforma Summary'!AW$10,'901 PF'!$D17:$EE17)</f>
        <v>357991.57510559791</v>
      </c>
      <c r="AX18" s="27">
        <f>SUMIF('901 PF'!$D$8:$EE$8,'Proforma Summary'!AX$10,'901 PF'!$D17:$EE17)</f>
        <v>363361.44873218192</v>
      </c>
      <c r="AY18" s="27">
        <f>SUMIF('901 PF'!$D$8:$EE$8,'Proforma Summary'!AY$10,'901 PF'!$D17:$EE17)</f>
        <v>368811.87046316458</v>
      </c>
      <c r="AZ18" s="136">
        <f>SUMIF('901 PF'!$D$8:$EE$8,'Proforma Summary'!AZ$10,'901 PF'!$D17:$EE17)</f>
        <v>374344.04852011194</v>
      </c>
    </row>
    <row r="19" spans="2:52" x14ac:dyDescent="0.35">
      <c r="B19" s="137" t="str">
        <f>'305 PF'!C15</f>
        <v>Total Revenue</v>
      </c>
      <c r="C19" s="35"/>
      <c r="D19" s="72">
        <f>SUMIF('305 PF'!$D$8:$EE$8,'Proforma Summary'!D$10,'305 PF'!$D15:$EE15)</f>
        <v>636576.44400000002</v>
      </c>
      <c r="E19" s="72">
        <f>SUMIF('305 PF'!$D$8:$EE$8,'Proforma Summary'!E$10,'305 PF'!$D15:$EE15)</f>
        <v>646125.0906600001</v>
      </c>
      <c r="F19" s="72">
        <f>SUMIF('305 PF'!$D$8:$EE$8,'Proforma Summary'!F$10,'305 PF'!$D15:$EE15)</f>
        <v>655816.96701989975</v>
      </c>
      <c r="G19" s="72">
        <f>SUMIF('305 PF'!$D$8:$EE$8,'Proforma Summary'!G$10,'305 PF'!$D15:$EE15)</f>
        <v>665654.22152519831</v>
      </c>
      <c r="H19" s="72">
        <f>SUMIF('305 PF'!$D$8:$EE$8,'Proforma Summary'!H$10,'305 PF'!$D15:$EE15)</f>
        <v>675639.03484807606</v>
      </c>
      <c r="I19" s="72">
        <f>SUMIF('305 PF'!$D$8:$EE$8,'Proforma Summary'!I$10,'305 PF'!$D15:$EE15)</f>
        <v>685773.620370797</v>
      </c>
      <c r="J19" s="72">
        <f>SUMIF('305 PF'!$D$8:$EE$8,'Proforma Summary'!J$10,'305 PF'!$D15:$EE15)</f>
        <v>696060.22467635898</v>
      </c>
      <c r="K19" s="72">
        <f>SUMIF('305 PF'!$D$8:$EE$8,'Proforma Summary'!K$10,'305 PF'!$D15:$EE15)</f>
        <v>706501.12804650434</v>
      </c>
      <c r="L19" s="72">
        <f>SUMIF('305 PF'!$D$8:$EE$8,'Proforma Summary'!L$10,'305 PF'!$D15:$EE15)</f>
        <v>717098.64496720198</v>
      </c>
      <c r="M19" s="138">
        <f>SUMIF('305 PF'!$D$8:$EE$8,'Proforma Summary'!M$10,'305 PF'!$D15:$EE15)</f>
        <v>727855.12464170984</v>
      </c>
      <c r="O19" s="137" t="str">
        <f>'75 PF'!C17</f>
        <v>Total Revenue</v>
      </c>
      <c r="P19" s="35"/>
      <c r="Q19" s="72">
        <f>SUMIF('75 PF'!$D$8:$EE$8,'Proforma Summary'!Q$10,'75 PF'!$D17:$EE18)</f>
        <v>2204739.4320000005</v>
      </c>
      <c r="R19" s="72">
        <f>SUMIF('75 PF'!$D$8:$EE$8,'Proforma Summary'!R$10,'75 PF'!$D17:$EE18)</f>
        <v>2237810.5234800004</v>
      </c>
      <c r="S19" s="72">
        <f>SUMIF('75 PF'!$D$8:$EE$8,'Proforma Summary'!S$10,'75 PF'!$D17:$EE18)</f>
        <v>2271377.6813322003</v>
      </c>
      <c r="T19" s="72">
        <f>SUMIF('75 PF'!$D$8:$EE$8,'Proforma Summary'!T$10,'75 PF'!$D17:$EE18)</f>
        <v>2305448.3465521825</v>
      </c>
      <c r="U19" s="72">
        <f>SUMIF('75 PF'!$D$8:$EE$8,'Proforma Summary'!U$10,'75 PF'!$D17:$EE18)</f>
        <v>2340030.0717504653</v>
      </c>
      <c r="V19" s="72">
        <f>SUMIF('75 PF'!$D$8:$EE$8,'Proforma Summary'!V$10,'75 PF'!$D17:$EE18)</f>
        <v>2375130.522826721</v>
      </c>
      <c r="W19" s="72">
        <f>SUMIF('75 PF'!$D$8:$EE$8,'Proforma Summary'!W$10,'75 PF'!$D17:$EE18)</f>
        <v>2410757.4806691213</v>
      </c>
      <c r="X19" s="72">
        <f>SUMIF('75 PF'!$D$8:$EE$8,'Proforma Summary'!X$10,'75 PF'!$D17:$EE18)</f>
        <v>2446918.8428791584</v>
      </c>
      <c r="Y19" s="72">
        <f>SUMIF('75 PF'!$D$8:$EE$8,'Proforma Summary'!Y$10,'75 PF'!$D17:$EE18)</f>
        <v>2483622.6255223448</v>
      </c>
      <c r="Z19" s="138">
        <f>SUMIF('75 PF'!$D$8:$EE$8,'Proforma Summary'!Z$10,'75 PF'!$D17:$EE18)</f>
        <v>2520876.9649051805</v>
      </c>
      <c r="AB19" s="137" t="str">
        <f>O19</f>
        <v>Total Revenue</v>
      </c>
      <c r="AC19" s="35"/>
      <c r="AD19" s="72">
        <f>SUMIF('507 PF'!$D$8:$EE$8,'Proforma Summary'!AD$10,'507 PF'!$D$19:$EE$19)</f>
        <v>1318460.9759999998</v>
      </c>
      <c r="AE19" s="72">
        <f>SUMIF('507 PF'!$D$8:$EE$8,'Proforma Summary'!AE$10,'507 PF'!$D$19:$EE$19)</f>
        <v>1338237.8906399999</v>
      </c>
      <c r="AF19" s="72">
        <f>SUMIF('507 PF'!$D$8:$EE$8,'Proforma Summary'!AF$10,'507 PF'!$D$19:$EE$19)</f>
        <v>1358311.4589995996</v>
      </c>
      <c r="AG19" s="72">
        <f>SUMIF('507 PF'!$D$8:$EE$8,'Proforma Summary'!AG$10,'507 PF'!$D$19:$EE$19)</f>
        <v>1378686.1308845941</v>
      </c>
      <c r="AH19" s="72">
        <f>SUMIF('507 PF'!$D$8:$EE$8,'Proforma Summary'!AH$10,'507 PF'!$D$19:$EE$19)</f>
        <v>1399366.4228478617</v>
      </c>
      <c r="AI19" s="72">
        <f>SUMIF('507 PF'!$D$8:$EE$8,'Proforma Summary'!AI$10,'507 PF'!$D$19:$EE$19)</f>
        <v>1420356.9191905793</v>
      </c>
      <c r="AJ19" s="72">
        <f>SUMIF('507 PF'!$D$8:$EE$8,'Proforma Summary'!AJ$10,'507 PF'!$D$19:$EE$19)</f>
        <v>1441662.2729784388</v>
      </c>
      <c r="AK19" s="72">
        <f>SUMIF('507 PF'!$D$8:$EE$8,'Proforma Summary'!AK$10,'507 PF'!$D$19:$EE$19)</f>
        <v>1463287.2070731148</v>
      </c>
      <c r="AL19" s="72">
        <f>SUMIF('507 PF'!$D$8:$EE$8,'Proforma Summary'!AL$10,'507 PF'!$D$19:$EE$19)</f>
        <v>1485236.515179212</v>
      </c>
      <c r="AM19" s="138">
        <f>SUMIF('507 PF'!$D$8:$EE$8,'Proforma Summary'!AM$10,'507 PF'!$D$19:$EE$19)</f>
        <v>1507515.0629068993</v>
      </c>
      <c r="AO19" s="137" t="str">
        <f>AB19</f>
        <v>Total Revenue</v>
      </c>
      <c r="AP19" s="35"/>
      <c r="AQ19" s="72">
        <f>SUMIF('901 PF'!$D$8:$EE$8,'Proforma Summary'!AQ$10,'901 PF'!$D19:$EE19)</f>
        <v>2235290.4</v>
      </c>
      <c r="AR19" s="72">
        <f>SUMIF('901 PF'!$D$8:$EE$8,'Proforma Summary'!AR$10,'901 PF'!$D19:$EE19)</f>
        <v>2268819.7560000005</v>
      </c>
      <c r="AS19" s="72">
        <f>SUMIF('901 PF'!$D$8:$EE$8,'Proforma Summary'!AS$10,'901 PF'!$D19:$EE19)</f>
        <v>2302852.0523399995</v>
      </c>
      <c r="AT19" s="72">
        <f>SUMIF('901 PF'!$D$8:$EE$8,'Proforma Summary'!AT$10,'901 PF'!$D19:$EE19)</f>
        <v>2337394.8331250991</v>
      </c>
      <c r="AU19" s="72">
        <f>SUMIF('901 PF'!$D$8:$EE$8,'Proforma Summary'!AU$10,'901 PF'!$D19:$EE19)</f>
        <v>2372455.7556219758</v>
      </c>
      <c r="AV19" s="72">
        <f>SUMIF('901 PF'!$D$8:$EE$8,'Proforma Summary'!AV$10,'901 PF'!$D19:$EE19)</f>
        <v>2408042.5919563049</v>
      </c>
      <c r="AW19" s="72">
        <f>SUMIF('901 PF'!$D$8:$EE$8,'Proforma Summary'!AW$10,'901 PF'!$D19:$EE19)</f>
        <v>2444163.2308356487</v>
      </c>
      <c r="AX19" s="72">
        <f>SUMIF('901 PF'!$D$8:$EE$8,'Proforma Summary'!AX$10,'901 PF'!$D19:$EE19)</f>
        <v>2480825.6792981834</v>
      </c>
      <c r="AY19" s="72">
        <f>SUMIF('901 PF'!$D$8:$EE$8,'Proforma Summary'!AY$10,'901 PF'!$D19:$EE19)</f>
        <v>2518038.0644876556</v>
      </c>
      <c r="AZ19" s="138">
        <f>SUMIF('901 PF'!$D$8:$EE$8,'Proforma Summary'!AZ$10,'901 PF'!$D19:$EE19)</f>
        <v>2555808.6354549695</v>
      </c>
    </row>
    <row r="20" spans="2:52" x14ac:dyDescent="0.35">
      <c r="B20" s="131"/>
      <c r="C20"/>
      <c r="D20" s="27"/>
      <c r="E20" s="27"/>
      <c r="F20" s="27"/>
      <c r="G20" s="27"/>
      <c r="H20" s="27"/>
      <c r="I20" s="27"/>
      <c r="J20" s="27"/>
      <c r="K20" s="27"/>
      <c r="L20" s="27"/>
      <c r="M20" s="136"/>
      <c r="O20" s="131"/>
      <c r="P20"/>
      <c r="Q20" s="27"/>
      <c r="R20" s="27"/>
      <c r="S20" s="27"/>
      <c r="T20" s="27"/>
      <c r="U20" s="27"/>
      <c r="V20" s="27"/>
      <c r="W20" s="27"/>
      <c r="X20" s="27"/>
      <c r="Y20" s="27"/>
      <c r="Z20" s="136"/>
      <c r="AB20" s="131"/>
      <c r="AC20"/>
      <c r="AD20" s="27"/>
      <c r="AE20" s="27"/>
      <c r="AF20" s="27"/>
      <c r="AG20" s="27"/>
      <c r="AH20" s="27"/>
      <c r="AI20" s="27"/>
      <c r="AJ20" s="27"/>
      <c r="AK20" s="27"/>
      <c r="AL20" s="27"/>
      <c r="AM20" s="136"/>
      <c r="AO20" s="131"/>
      <c r="AP20"/>
      <c r="AQ20" s="27"/>
      <c r="AR20" s="27"/>
      <c r="AS20" s="27"/>
      <c r="AT20" s="27"/>
      <c r="AU20" s="27"/>
      <c r="AV20" s="27"/>
      <c r="AW20" s="27"/>
      <c r="AX20" s="27"/>
      <c r="AY20" s="27"/>
      <c r="AZ20" s="136"/>
    </row>
    <row r="21" spans="2:52" x14ac:dyDescent="0.35">
      <c r="B21" s="131" t="str">
        <f>'305 PF'!C17</f>
        <v>Vacancy</v>
      </c>
      <c r="C21" s="139"/>
      <c r="D21" s="27">
        <f>SUMIF('305 PF'!$D$8:$EE$8,'Proforma Summary'!D$10,'305 PF'!$D17:$EE17)</f>
        <v>-12731.528880000003</v>
      </c>
      <c r="E21" s="27">
        <f>SUMIF('305 PF'!$D$8:$EE$8,'Proforma Summary'!E$10,'305 PF'!$D17:$EE17)</f>
        <v>-12922.501813200004</v>
      </c>
      <c r="F21" s="27">
        <f>SUMIF('305 PF'!$D$8:$EE$8,'Proforma Summary'!F$10,'305 PF'!$D17:$EE17)</f>
        <v>-13116.339340397992</v>
      </c>
      <c r="G21" s="27">
        <f>SUMIF('305 PF'!$D$8:$EE$8,'Proforma Summary'!G$10,'305 PF'!$D17:$EE17)</f>
        <v>-13313.084430503966</v>
      </c>
      <c r="H21" s="27">
        <f>SUMIF('305 PF'!$D$8:$EE$8,'Proforma Summary'!H$10,'305 PF'!$D17:$EE17)</f>
        <v>-13512.780696961521</v>
      </c>
      <c r="I21" s="27">
        <f>SUMIF('305 PF'!$D$8:$EE$8,'Proforma Summary'!I$10,'305 PF'!$D17:$EE17)</f>
        <v>-13715.47240741594</v>
      </c>
      <c r="J21" s="27">
        <f>SUMIF('305 PF'!$D$8:$EE$8,'Proforma Summary'!J$10,'305 PF'!$D17:$EE17)</f>
        <v>-13921.204493527182</v>
      </c>
      <c r="K21" s="27">
        <f>SUMIF('305 PF'!$D$8:$EE$8,'Proforma Summary'!K$10,'305 PF'!$D17:$EE17)</f>
        <v>-14130.022560930085</v>
      </c>
      <c r="L21" s="27">
        <f>SUMIF('305 PF'!$D$8:$EE$8,'Proforma Summary'!L$10,'305 PF'!$D17:$EE17)</f>
        <v>-14341.972899344035</v>
      </c>
      <c r="M21" s="136">
        <f>SUMIF('305 PF'!$D$8:$EE$8,'Proforma Summary'!M$10,'305 PF'!$D17:$EE17)</f>
        <v>-14557.102492834196</v>
      </c>
      <c r="O21" s="131" t="str">
        <f>'75 PF'!C19</f>
        <v>Vacancy</v>
      </c>
      <c r="P21" s="139"/>
      <c r="Q21" s="27">
        <f>SUMIF('75 PF'!$D$8:$EE$8,'Proforma Summary'!Q$10,'75 PF'!$D19:$EE20)</f>
        <v>-44094.788639999992</v>
      </c>
      <c r="R21" s="27">
        <f>SUMIF('75 PF'!$D$8:$EE$8,'Proforma Summary'!R$10,'75 PF'!$D19:$EE20)</f>
        <v>-44756.210469599988</v>
      </c>
      <c r="S21" s="27">
        <f>SUMIF('75 PF'!$D$8:$EE$8,'Proforma Summary'!S$10,'75 PF'!$D19:$EE20)</f>
        <v>-45427.553626643989</v>
      </c>
      <c r="T21" s="27">
        <f>SUMIF('75 PF'!$D$8:$EE$8,'Proforma Summary'!T$10,'75 PF'!$D19:$EE20)</f>
        <v>-46108.966931043637</v>
      </c>
      <c r="U21" s="27">
        <f>SUMIF('75 PF'!$D$8:$EE$8,'Proforma Summary'!U$10,'75 PF'!$D19:$EE20)</f>
        <v>-46800.601435009281</v>
      </c>
      <c r="V21" s="27">
        <f>SUMIF('75 PF'!$D$8:$EE$8,'Proforma Summary'!V$10,'75 PF'!$D19:$EE20)</f>
        <v>-47502.610456534429</v>
      </c>
      <c r="W21" s="27">
        <f>SUMIF('75 PF'!$D$8:$EE$8,'Proforma Summary'!W$10,'75 PF'!$D19:$EE20)</f>
        <v>-48215.14961338244</v>
      </c>
      <c r="X21" s="27">
        <f>SUMIF('75 PF'!$D$8:$EE$8,'Proforma Summary'!X$10,'75 PF'!$D19:$EE20)</f>
        <v>-48938.376857583178</v>
      </c>
      <c r="Y21" s="27">
        <f>SUMIF('75 PF'!$D$8:$EE$8,'Proforma Summary'!Y$10,'75 PF'!$D19:$EE20)</f>
        <v>-49672.452510446899</v>
      </c>
      <c r="Z21" s="136">
        <f>SUMIF('75 PF'!$D$8:$EE$8,'Proforma Summary'!Z$10,'75 PF'!$D19:$EE20)</f>
        <v>-50417.539298103628</v>
      </c>
      <c r="AB21" s="131" t="str">
        <f>O21</f>
        <v>Vacancy</v>
      </c>
      <c r="AC21" s="139"/>
      <c r="AD21" s="27">
        <f>SUMIF('507 PF'!$D$8:$EE$8,'Proforma Summary'!AD$10,'507 PF'!$D21:$EE21)</f>
        <v>-26369.219519999995</v>
      </c>
      <c r="AE21" s="27">
        <f>SUMIF('507 PF'!$D$8:$EE$8,'Proforma Summary'!AE$10,'507 PF'!$D21:$EE21)</f>
        <v>-26764.757812799999</v>
      </c>
      <c r="AF21" s="27">
        <f>SUMIF('507 PF'!$D$8:$EE$8,'Proforma Summary'!AF$10,'507 PF'!$D21:$EE21)</f>
        <v>-27166.229179992002</v>
      </c>
      <c r="AG21" s="27">
        <f>SUMIF('507 PF'!$D$8:$EE$8,'Proforma Summary'!AG$10,'507 PF'!$D21:$EE21)</f>
        <v>-27573.722617691867</v>
      </c>
      <c r="AH21" s="27">
        <f>SUMIF('507 PF'!$D$8:$EE$8,'Proforma Summary'!AH$10,'507 PF'!$D21:$EE21)</f>
        <v>-27987.328456957242</v>
      </c>
      <c r="AI21" s="27">
        <f>SUMIF('507 PF'!$D$8:$EE$8,'Proforma Summary'!AI$10,'507 PF'!$D21:$EE21)</f>
        <v>-28407.138383811591</v>
      </c>
      <c r="AJ21" s="27">
        <f>SUMIF('507 PF'!$D$8:$EE$8,'Proforma Summary'!AJ$10,'507 PF'!$D21:$EE21)</f>
        <v>-28833.245459568778</v>
      </c>
      <c r="AK21" s="27">
        <f>SUMIF('507 PF'!$D$8:$EE$8,'Proforma Summary'!AK$10,'507 PF'!$D21:$EE21)</f>
        <v>-29265.744141462303</v>
      </c>
      <c r="AL21" s="27">
        <f>SUMIF('507 PF'!$D$8:$EE$8,'Proforma Summary'!AL$10,'507 PF'!$D21:$EE21)</f>
        <v>-29704.730303584223</v>
      </c>
      <c r="AM21" s="136">
        <f>SUMIF('507 PF'!$D$8:$EE$8,'Proforma Summary'!AM$10,'507 PF'!$D21:$EE21)</f>
        <v>-30150.301258137999</v>
      </c>
      <c r="AO21" s="131" t="str">
        <f>AB21</f>
        <v>Vacancy</v>
      </c>
      <c r="AP21" s="139"/>
      <c r="AQ21" s="27">
        <f>SUMIF('901 PF'!$D$8:$EE$8,'Proforma Summary'!AQ$10,'901 PF'!$D21:$EE21)</f>
        <v>-44705.80799999999</v>
      </c>
      <c r="AR21" s="27">
        <f>SUMIF('901 PF'!$D$8:$EE$8,'Proforma Summary'!AR$10,'901 PF'!$D21:$EE21)</f>
        <v>-45376.395120000001</v>
      </c>
      <c r="AS21" s="27">
        <f>SUMIF('901 PF'!$D$8:$EE$8,'Proforma Summary'!AS$10,'901 PF'!$D21:$EE21)</f>
        <v>-46057.041046799975</v>
      </c>
      <c r="AT21" s="27">
        <f>SUMIF('901 PF'!$D$8:$EE$8,'Proforma Summary'!AT$10,'901 PF'!$D21:$EE21)</f>
        <v>-46747.896662501989</v>
      </c>
      <c r="AU21" s="27">
        <f>SUMIF('901 PF'!$D$8:$EE$8,'Proforma Summary'!AU$10,'901 PF'!$D21:$EE21)</f>
        <v>-47449.115112439504</v>
      </c>
      <c r="AV21" s="27">
        <f>SUMIF('901 PF'!$D$8:$EE$8,'Proforma Summary'!AV$10,'901 PF'!$D21:$EE21)</f>
        <v>-48160.85183912611</v>
      </c>
      <c r="AW21" s="27">
        <f>SUMIF('901 PF'!$D$8:$EE$8,'Proforma Summary'!AW$10,'901 PF'!$D21:$EE21)</f>
        <v>-48883.264616712986</v>
      </c>
      <c r="AX21" s="27">
        <f>SUMIF('901 PF'!$D$8:$EE$8,'Proforma Summary'!AX$10,'901 PF'!$D21:$EE21)</f>
        <v>-49616.513585963658</v>
      </c>
      <c r="AY21" s="27">
        <f>SUMIF('901 PF'!$D$8:$EE$8,'Proforma Summary'!AY$10,'901 PF'!$D21:$EE21)</f>
        <v>-50360.7612897531</v>
      </c>
      <c r="AZ21" s="136">
        <f>SUMIF('901 PF'!$D$8:$EE$8,'Proforma Summary'!AZ$10,'901 PF'!$D21:$EE21)</f>
        <v>-51116.172709099388</v>
      </c>
    </row>
    <row r="22" spans="2:52" x14ac:dyDescent="0.35">
      <c r="B22" s="131" t="str">
        <f>'305 PF'!C18</f>
        <v xml:space="preserve">Bad Debt </v>
      </c>
      <c r="C22"/>
      <c r="D22" s="27">
        <f>SUMIF('305 PF'!$D$8:$EE$8,'Proforma Summary'!D$10,'305 PF'!$D18:$EE18)</f>
        <v>-6365.7644400000017</v>
      </c>
      <c r="E22" s="27">
        <f>SUMIF('305 PF'!$D$8:$EE$8,'Proforma Summary'!E$10,'305 PF'!$D18:$EE18)</f>
        <v>-6461.2509066000021</v>
      </c>
      <c r="F22" s="27">
        <f>SUMIF('305 PF'!$D$8:$EE$8,'Proforma Summary'!F$10,'305 PF'!$D18:$EE18)</f>
        <v>-6558.1696701989958</v>
      </c>
      <c r="G22" s="27">
        <f>SUMIF('305 PF'!$D$8:$EE$8,'Proforma Summary'!G$10,'305 PF'!$D18:$EE18)</f>
        <v>-6656.5422152519832</v>
      </c>
      <c r="H22" s="27">
        <f>SUMIF('305 PF'!$D$8:$EE$8,'Proforma Summary'!H$10,'305 PF'!$D18:$EE18)</f>
        <v>-6756.3903484807606</v>
      </c>
      <c r="I22" s="27">
        <f>SUMIF('305 PF'!$D$8:$EE$8,'Proforma Summary'!I$10,'305 PF'!$D18:$EE18)</f>
        <v>-6857.7362037079702</v>
      </c>
      <c r="J22" s="27">
        <f>SUMIF('305 PF'!$D$8:$EE$8,'Proforma Summary'!J$10,'305 PF'!$D18:$EE18)</f>
        <v>-6960.6022467635912</v>
      </c>
      <c r="K22" s="27">
        <f>SUMIF('305 PF'!$D$8:$EE$8,'Proforma Summary'!K$10,'305 PF'!$D18:$EE18)</f>
        <v>-7065.0112804650425</v>
      </c>
      <c r="L22" s="27">
        <f>SUMIF('305 PF'!$D$8:$EE$8,'Proforma Summary'!L$10,'305 PF'!$D18:$EE18)</f>
        <v>-7170.9864496720174</v>
      </c>
      <c r="M22" s="136">
        <f>SUMIF('305 PF'!$D$8:$EE$8,'Proforma Summary'!M$10,'305 PF'!$D18:$EE18)</f>
        <v>-7278.5512464170979</v>
      </c>
      <c r="O22" s="131" t="str">
        <f>'75 PF'!C20</f>
        <v xml:space="preserve">Bad Debt </v>
      </c>
      <c r="P22"/>
      <c r="Q22" s="27">
        <f>SUMIF('75 PF'!$D$8:$EE$8,'Proforma Summary'!Q$10,'75 PF'!$D20:$EE21)</f>
        <v>-44094.788639999992</v>
      </c>
      <c r="R22" s="27">
        <f>SUMIF('75 PF'!$D$8:$EE$8,'Proforma Summary'!R$10,'75 PF'!$D20:$EE21)</f>
        <v>-44756.210469599988</v>
      </c>
      <c r="S22" s="27">
        <f>SUMIF('75 PF'!$D$8:$EE$8,'Proforma Summary'!S$10,'75 PF'!$D20:$EE21)</f>
        <v>-45427.553626643989</v>
      </c>
      <c r="T22" s="27">
        <f>SUMIF('75 PF'!$D$8:$EE$8,'Proforma Summary'!T$10,'75 PF'!$D20:$EE21)</f>
        <v>-46108.966931043637</v>
      </c>
      <c r="U22" s="27">
        <f>SUMIF('75 PF'!$D$8:$EE$8,'Proforma Summary'!U$10,'75 PF'!$D20:$EE21)</f>
        <v>-46800.601435009281</v>
      </c>
      <c r="V22" s="27">
        <f>SUMIF('75 PF'!$D$8:$EE$8,'Proforma Summary'!V$10,'75 PF'!$D20:$EE21)</f>
        <v>-47502.610456534429</v>
      </c>
      <c r="W22" s="27">
        <f>SUMIF('75 PF'!$D$8:$EE$8,'Proforma Summary'!W$10,'75 PF'!$D20:$EE21)</f>
        <v>-48215.14961338244</v>
      </c>
      <c r="X22" s="27">
        <f>SUMIF('75 PF'!$D$8:$EE$8,'Proforma Summary'!X$10,'75 PF'!$D20:$EE21)</f>
        <v>-48938.376857583178</v>
      </c>
      <c r="Y22" s="27">
        <f>SUMIF('75 PF'!$D$8:$EE$8,'Proforma Summary'!Y$10,'75 PF'!$D20:$EE21)</f>
        <v>-49672.452510446899</v>
      </c>
      <c r="Z22" s="136">
        <f>SUMIF('75 PF'!$D$8:$EE$8,'Proforma Summary'!Z$10,'75 PF'!$D20:$EE21)</f>
        <v>-50417.539298103628</v>
      </c>
      <c r="AB22" s="131" t="str">
        <f t="shared" ref="AB22:AB44" si="4">O22</f>
        <v xml:space="preserve">Bad Debt </v>
      </c>
      <c r="AC22"/>
      <c r="AD22" s="27">
        <f>SUMIF('507 PF'!$D$8:$EE$8,'Proforma Summary'!AD$10,'507 PF'!$D22:$EE22)</f>
        <v>-26369.219519999995</v>
      </c>
      <c r="AE22" s="27">
        <f>SUMIF('507 PF'!$D$8:$EE$8,'Proforma Summary'!AE$10,'507 PF'!$D22:$EE22)</f>
        <v>-26764.757812799999</v>
      </c>
      <c r="AF22" s="27">
        <f>SUMIF('507 PF'!$D$8:$EE$8,'Proforma Summary'!AF$10,'507 PF'!$D22:$EE22)</f>
        <v>-27166.229179992002</v>
      </c>
      <c r="AG22" s="27">
        <f>SUMIF('507 PF'!$D$8:$EE$8,'Proforma Summary'!AG$10,'507 PF'!$D22:$EE22)</f>
        <v>-27573.722617691867</v>
      </c>
      <c r="AH22" s="27">
        <f>SUMIF('507 PF'!$D$8:$EE$8,'Proforma Summary'!AH$10,'507 PF'!$D22:$EE22)</f>
        <v>-27987.328456957242</v>
      </c>
      <c r="AI22" s="27">
        <f>SUMIF('507 PF'!$D$8:$EE$8,'Proforma Summary'!AI$10,'507 PF'!$D22:$EE22)</f>
        <v>-28407.138383811591</v>
      </c>
      <c r="AJ22" s="27">
        <f>SUMIF('507 PF'!$D$8:$EE$8,'Proforma Summary'!AJ$10,'507 PF'!$D22:$EE22)</f>
        <v>-28833.245459568778</v>
      </c>
      <c r="AK22" s="27">
        <f>SUMIF('507 PF'!$D$8:$EE$8,'Proforma Summary'!AK$10,'507 PF'!$D22:$EE22)</f>
        <v>-29265.744141462303</v>
      </c>
      <c r="AL22" s="27">
        <f>SUMIF('507 PF'!$D$8:$EE$8,'Proforma Summary'!AL$10,'507 PF'!$D22:$EE22)</f>
        <v>-29704.730303584223</v>
      </c>
      <c r="AM22" s="136">
        <f>SUMIF('507 PF'!$D$8:$EE$8,'Proforma Summary'!AM$10,'507 PF'!$D22:$EE22)</f>
        <v>-30150.301258137999</v>
      </c>
      <c r="AO22" s="131" t="str">
        <f t="shared" ref="AO22:AO27" si="5">AB22</f>
        <v xml:space="preserve">Bad Debt </v>
      </c>
      <c r="AP22"/>
      <c r="AQ22" s="27">
        <f>SUMIF('901 PF'!$D$8:$EE$8,'Proforma Summary'!AQ$10,'901 PF'!$D22:$EE22)</f>
        <v>-44705.80799999999</v>
      </c>
      <c r="AR22" s="27">
        <f>SUMIF('901 PF'!$D$8:$EE$8,'Proforma Summary'!AR$10,'901 PF'!$D22:$EE22)</f>
        <v>-45376.395120000001</v>
      </c>
      <c r="AS22" s="27">
        <f>SUMIF('901 PF'!$D$8:$EE$8,'Proforma Summary'!AS$10,'901 PF'!$D22:$EE22)</f>
        <v>-46057.041046799975</v>
      </c>
      <c r="AT22" s="27">
        <f>SUMIF('901 PF'!$D$8:$EE$8,'Proforma Summary'!AT$10,'901 PF'!$D22:$EE22)</f>
        <v>-46747.896662501989</v>
      </c>
      <c r="AU22" s="27">
        <f>SUMIF('901 PF'!$D$8:$EE$8,'Proforma Summary'!AU$10,'901 PF'!$D22:$EE22)</f>
        <v>-47449.115112439504</v>
      </c>
      <c r="AV22" s="27">
        <f>SUMIF('901 PF'!$D$8:$EE$8,'Proforma Summary'!AV$10,'901 PF'!$D22:$EE22)</f>
        <v>-48160.85183912611</v>
      </c>
      <c r="AW22" s="27">
        <f>SUMIF('901 PF'!$D$8:$EE$8,'Proforma Summary'!AW$10,'901 PF'!$D22:$EE22)</f>
        <v>-48883.264616712986</v>
      </c>
      <c r="AX22" s="27">
        <f>SUMIF('901 PF'!$D$8:$EE$8,'Proforma Summary'!AX$10,'901 PF'!$D22:$EE22)</f>
        <v>-49616.513585963658</v>
      </c>
      <c r="AY22" s="27">
        <f>SUMIF('901 PF'!$D$8:$EE$8,'Proforma Summary'!AY$10,'901 PF'!$D22:$EE22)</f>
        <v>-50360.7612897531</v>
      </c>
      <c r="AZ22" s="136">
        <f>SUMIF('901 PF'!$D$8:$EE$8,'Proforma Summary'!AZ$10,'901 PF'!$D22:$EE22)</f>
        <v>-51116.172709099388</v>
      </c>
    </row>
    <row r="23" spans="2:52" x14ac:dyDescent="0.35">
      <c r="B23" s="131" t="str">
        <f>'305 PF'!C19</f>
        <v>Concession</v>
      </c>
      <c r="C23"/>
      <c r="D23" s="27">
        <f>SUMIF('305 PF'!$D$8:$EE$8,'Proforma Summary'!D$10,'305 PF'!$D19:$EE19)</f>
        <v>-6365.7644400000017</v>
      </c>
      <c r="E23" s="27">
        <f>SUMIF('305 PF'!$D$8:$EE$8,'Proforma Summary'!E$10,'305 PF'!$D19:$EE19)</f>
        <v>-6461.2509066000021</v>
      </c>
      <c r="F23" s="27">
        <f>SUMIF('305 PF'!$D$8:$EE$8,'Proforma Summary'!F$10,'305 PF'!$D19:$EE19)</f>
        <v>-6558.1696701989958</v>
      </c>
      <c r="G23" s="27">
        <f>SUMIF('305 PF'!$D$8:$EE$8,'Proforma Summary'!G$10,'305 PF'!$D19:$EE19)</f>
        <v>-6656.5422152519832</v>
      </c>
      <c r="H23" s="27">
        <f>SUMIF('305 PF'!$D$8:$EE$8,'Proforma Summary'!H$10,'305 PF'!$D19:$EE19)</f>
        <v>-6756.3903484807606</v>
      </c>
      <c r="I23" s="27">
        <f>SUMIF('305 PF'!$D$8:$EE$8,'Proforma Summary'!I$10,'305 PF'!$D19:$EE19)</f>
        <v>-6857.7362037079702</v>
      </c>
      <c r="J23" s="27">
        <f>SUMIF('305 PF'!$D$8:$EE$8,'Proforma Summary'!J$10,'305 PF'!$D19:$EE19)</f>
        <v>-6960.6022467635912</v>
      </c>
      <c r="K23" s="27">
        <f>SUMIF('305 PF'!$D$8:$EE$8,'Proforma Summary'!K$10,'305 PF'!$D19:$EE19)</f>
        <v>-7065.0112804650425</v>
      </c>
      <c r="L23" s="27">
        <f>SUMIF('305 PF'!$D$8:$EE$8,'Proforma Summary'!L$10,'305 PF'!$D19:$EE19)</f>
        <v>-7170.9864496720174</v>
      </c>
      <c r="M23" s="136">
        <f>SUMIF('305 PF'!$D$8:$EE$8,'Proforma Summary'!M$10,'305 PF'!$D19:$EE19)</f>
        <v>-7278.5512464170979</v>
      </c>
      <c r="O23" s="131" t="str">
        <f>'75 PF'!C21</f>
        <v>Concession</v>
      </c>
      <c r="P23"/>
      <c r="Q23" s="27">
        <f>SUMIF('75 PF'!$D$8:$EE$8,'Proforma Summary'!Q$10,'75 PF'!$D21:$EE22)</f>
        <v>-22047.394319999996</v>
      </c>
      <c r="R23" s="27">
        <f>SUMIF('75 PF'!$D$8:$EE$8,'Proforma Summary'!R$10,'75 PF'!$D21:$EE22)</f>
        <v>-22378.105234799994</v>
      </c>
      <c r="S23" s="27">
        <f>SUMIF('75 PF'!$D$8:$EE$8,'Proforma Summary'!S$10,'75 PF'!$D21:$EE22)</f>
        <v>-22713.776813321994</v>
      </c>
      <c r="T23" s="27">
        <f>SUMIF('75 PF'!$D$8:$EE$8,'Proforma Summary'!T$10,'75 PF'!$D21:$EE22)</f>
        <v>-23054.483465521818</v>
      </c>
      <c r="U23" s="27">
        <f>SUMIF('75 PF'!$D$8:$EE$8,'Proforma Summary'!U$10,'75 PF'!$D21:$EE22)</f>
        <v>-23400.30071750464</v>
      </c>
      <c r="V23" s="27">
        <f>SUMIF('75 PF'!$D$8:$EE$8,'Proforma Summary'!V$10,'75 PF'!$D21:$EE22)</f>
        <v>-23751.305228267214</v>
      </c>
      <c r="W23" s="27">
        <f>SUMIF('75 PF'!$D$8:$EE$8,'Proforma Summary'!W$10,'75 PF'!$D21:$EE22)</f>
        <v>-24107.57480669122</v>
      </c>
      <c r="X23" s="27">
        <f>SUMIF('75 PF'!$D$8:$EE$8,'Proforma Summary'!X$10,'75 PF'!$D21:$EE22)</f>
        <v>-24469.188428791589</v>
      </c>
      <c r="Y23" s="27">
        <f>SUMIF('75 PF'!$D$8:$EE$8,'Proforma Summary'!Y$10,'75 PF'!$D21:$EE22)</f>
        <v>-24836.22625522345</v>
      </c>
      <c r="Z23" s="136">
        <f>SUMIF('75 PF'!$D$8:$EE$8,'Proforma Summary'!Z$10,'75 PF'!$D21:$EE22)</f>
        <v>-25208.769649051814</v>
      </c>
      <c r="AB23" s="131" t="str">
        <f t="shared" si="4"/>
        <v>Concession</v>
      </c>
      <c r="AC23"/>
      <c r="AD23" s="27">
        <f>SUMIF('507 PF'!$D$8:$EE$8,'Proforma Summary'!AD$10,'507 PF'!$D23:$EE23)</f>
        <v>-13184.609759999998</v>
      </c>
      <c r="AE23" s="27">
        <f>SUMIF('507 PF'!$D$8:$EE$8,'Proforma Summary'!AE$10,'507 PF'!$D23:$EE23)</f>
        <v>-13382.378906399999</v>
      </c>
      <c r="AF23" s="27">
        <f>SUMIF('507 PF'!$D$8:$EE$8,'Proforma Summary'!AF$10,'507 PF'!$D23:$EE23)</f>
        <v>-13583.114589996001</v>
      </c>
      <c r="AG23" s="27">
        <f>SUMIF('507 PF'!$D$8:$EE$8,'Proforma Summary'!AG$10,'507 PF'!$D23:$EE23)</f>
        <v>-13786.861308845933</v>
      </c>
      <c r="AH23" s="27">
        <f>SUMIF('507 PF'!$D$8:$EE$8,'Proforma Summary'!AH$10,'507 PF'!$D23:$EE23)</f>
        <v>-13993.664228478621</v>
      </c>
      <c r="AI23" s="27">
        <f>SUMIF('507 PF'!$D$8:$EE$8,'Proforma Summary'!AI$10,'507 PF'!$D23:$EE23)</f>
        <v>-14203.569191905795</v>
      </c>
      <c r="AJ23" s="27">
        <f>SUMIF('507 PF'!$D$8:$EE$8,'Proforma Summary'!AJ$10,'507 PF'!$D23:$EE23)</f>
        <v>-14416.622729784389</v>
      </c>
      <c r="AK23" s="27">
        <f>SUMIF('507 PF'!$D$8:$EE$8,'Proforma Summary'!AK$10,'507 PF'!$D23:$EE23)</f>
        <v>-14632.872070731151</v>
      </c>
      <c r="AL23" s="27">
        <f>SUMIF('507 PF'!$D$8:$EE$8,'Proforma Summary'!AL$10,'507 PF'!$D23:$EE23)</f>
        <v>-14852.365151792112</v>
      </c>
      <c r="AM23" s="136">
        <f>SUMIF('507 PF'!$D$8:$EE$8,'Proforma Summary'!AM$10,'507 PF'!$D23:$EE23)</f>
        <v>-15075.150629068999</v>
      </c>
      <c r="AO23" s="131" t="str">
        <f t="shared" si="5"/>
        <v>Concession</v>
      </c>
      <c r="AP23"/>
      <c r="AQ23" s="27">
        <f>SUMIF('901 PF'!$D$8:$EE$8,'Proforma Summary'!AQ$10,'901 PF'!$D23:$EE23)</f>
        <v>-22352.903999999995</v>
      </c>
      <c r="AR23" s="27">
        <f>SUMIF('901 PF'!$D$8:$EE$8,'Proforma Summary'!AR$10,'901 PF'!$D23:$EE23)</f>
        <v>-22688.197560000001</v>
      </c>
      <c r="AS23" s="27">
        <f>SUMIF('901 PF'!$D$8:$EE$8,'Proforma Summary'!AS$10,'901 PF'!$D23:$EE23)</f>
        <v>-23028.520523399988</v>
      </c>
      <c r="AT23" s="27">
        <f>SUMIF('901 PF'!$D$8:$EE$8,'Proforma Summary'!AT$10,'901 PF'!$D23:$EE23)</f>
        <v>-23373.948331250995</v>
      </c>
      <c r="AU23" s="27">
        <f>SUMIF('901 PF'!$D$8:$EE$8,'Proforma Summary'!AU$10,'901 PF'!$D23:$EE23)</f>
        <v>-23724.557556219752</v>
      </c>
      <c r="AV23" s="27">
        <f>SUMIF('901 PF'!$D$8:$EE$8,'Proforma Summary'!AV$10,'901 PF'!$D23:$EE23)</f>
        <v>-24080.425919563055</v>
      </c>
      <c r="AW23" s="27">
        <f>SUMIF('901 PF'!$D$8:$EE$8,'Proforma Summary'!AW$10,'901 PF'!$D23:$EE23)</f>
        <v>-24441.632308356493</v>
      </c>
      <c r="AX23" s="27">
        <f>SUMIF('901 PF'!$D$8:$EE$8,'Proforma Summary'!AX$10,'901 PF'!$D23:$EE23)</f>
        <v>-24808.256792981829</v>
      </c>
      <c r="AY23" s="27">
        <f>SUMIF('901 PF'!$D$8:$EE$8,'Proforma Summary'!AY$10,'901 PF'!$D23:$EE23)</f>
        <v>-25180.38064487655</v>
      </c>
      <c r="AZ23" s="136">
        <f>SUMIF('901 PF'!$D$8:$EE$8,'Proforma Summary'!AZ$10,'901 PF'!$D23:$EE23)</f>
        <v>-25558.086354549694</v>
      </c>
    </row>
    <row r="24" spans="2:52" x14ac:dyDescent="0.35">
      <c r="B24" s="137" t="str">
        <f>'305 PF'!C20</f>
        <v>Effective Gross Income</v>
      </c>
      <c r="C24" s="68"/>
      <c r="D24" s="72">
        <f>SUMIF('305 PF'!$D$8:$EE$8,'Proforma Summary'!D$10,'305 PF'!$D20:$EE20)</f>
        <v>611113.38624000002</v>
      </c>
      <c r="E24" s="72">
        <f>SUMIF('305 PF'!$D$8:$EE$8,'Proforma Summary'!E$10,'305 PF'!$D20:$EE20)</f>
        <v>620280.08703359996</v>
      </c>
      <c r="F24" s="72">
        <f>SUMIF('305 PF'!$D$8:$EE$8,'Proforma Summary'!F$10,'305 PF'!$D20:$EE20)</f>
        <v>629584.28833910392</v>
      </c>
      <c r="G24" s="72">
        <f>SUMIF('305 PF'!$D$8:$EE$8,'Proforma Summary'!G$10,'305 PF'!$D20:$EE20)</f>
        <v>639028.0526641903</v>
      </c>
      <c r="H24" s="72">
        <f>SUMIF('305 PF'!$D$8:$EE$8,'Proforma Summary'!H$10,'305 PF'!$D20:$EE20)</f>
        <v>648613.47345415293</v>
      </c>
      <c r="I24" s="72">
        <f>SUMIF('305 PF'!$D$8:$EE$8,'Proforma Summary'!I$10,'305 PF'!$D20:$EE20)</f>
        <v>658342.67555596528</v>
      </c>
      <c r="J24" s="72">
        <f>SUMIF('305 PF'!$D$8:$EE$8,'Proforma Summary'!J$10,'305 PF'!$D20:$EE20)</f>
        <v>668217.81568930473</v>
      </c>
      <c r="K24" s="72">
        <f>SUMIF('305 PF'!$D$8:$EE$8,'Proforma Summary'!K$10,'305 PF'!$D20:$EE20)</f>
        <v>678241.082924644</v>
      </c>
      <c r="L24" s="72">
        <f>SUMIF('305 PF'!$D$8:$EE$8,'Proforma Summary'!L$10,'305 PF'!$D20:$EE20)</f>
        <v>688414.69916851376</v>
      </c>
      <c r="M24" s="138">
        <f>SUMIF('305 PF'!$D$8:$EE$8,'Proforma Summary'!M$10,'305 PF'!$D20:$EE20)</f>
        <v>698740.91965604154</v>
      </c>
      <c r="O24" s="137" t="str">
        <f>'75 PF'!C22</f>
        <v>Effective Gross Income</v>
      </c>
      <c r="P24" s="68"/>
      <c r="Q24" s="72">
        <f>SUMIF('75 PF'!$D$8:$EE$8,'Proforma Summary'!Q$10,'75 PF'!$D22:$EE23)</f>
        <v>2094502.4604</v>
      </c>
      <c r="R24" s="72">
        <f>SUMIF('75 PF'!$D$8:$EE$8,'Proforma Summary'!R$10,'75 PF'!$D22:$EE23)</f>
        <v>2125919.997306</v>
      </c>
      <c r="S24" s="72">
        <f>SUMIF('75 PF'!$D$8:$EE$8,'Proforma Summary'!S$10,'75 PF'!$D22:$EE23)</f>
        <v>2157808.7972655897</v>
      </c>
      <c r="T24" s="72">
        <f>SUMIF('75 PF'!$D$8:$EE$8,'Proforma Summary'!T$10,'75 PF'!$D22:$EE23)</f>
        <v>2190175.9292245735</v>
      </c>
      <c r="U24" s="72">
        <f>SUMIF('75 PF'!$D$8:$EE$8,'Proforma Summary'!U$10,'75 PF'!$D22:$EE23)</f>
        <v>2223028.5681629414</v>
      </c>
      <c r="V24" s="72">
        <f>SUMIF('75 PF'!$D$8:$EE$8,'Proforma Summary'!V$10,'75 PF'!$D22:$EE23)</f>
        <v>2256373.9966853852</v>
      </c>
      <c r="W24" s="72">
        <f>SUMIF('75 PF'!$D$8:$EE$8,'Proforma Summary'!W$10,'75 PF'!$D22:$EE23)</f>
        <v>2290219.6066356665</v>
      </c>
      <c r="X24" s="72">
        <f>SUMIF('75 PF'!$D$8:$EE$8,'Proforma Summary'!X$10,'75 PF'!$D22:$EE23)</f>
        <v>2324572.9007352004</v>
      </c>
      <c r="Y24" s="72">
        <f>SUMIF('75 PF'!$D$8:$EE$8,'Proforma Summary'!Y$10,'75 PF'!$D22:$EE23)</f>
        <v>2359441.4942462277</v>
      </c>
      <c r="Z24" s="138">
        <f>SUMIF('75 PF'!$D$8:$EE$8,'Proforma Summary'!Z$10,'75 PF'!$D22:$EE23)</f>
        <v>2394833.1166599211</v>
      </c>
      <c r="AB24" s="137" t="str">
        <f t="shared" si="4"/>
        <v>Effective Gross Income</v>
      </c>
      <c r="AC24" s="68"/>
      <c r="AD24" s="102">
        <f>SUMIF('507 PF'!$D$8:$EE$8,'Proforma Summary'!AD$10,'507 PF'!$D24:$EE24)</f>
        <v>1252537.9271999998</v>
      </c>
      <c r="AE24" s="102">
        <f>SUMIF('507 PF'!$D$8:$EE$8,'Proforma Summary'!AE$10,'507 PF'!$D24:$EE24)</f>
        <v>1271325.9961079995</v>
      </c>
      <c r="AF24" s="102">
        <f>SUMIF('507 PF'!$D$8:$EE$8,'Proforma Summary'!AF$10,'507 PF'!$D24:$EE24)</f>
        <v>1290395.8860496192</v>
      </c>
      <c r="AG24" s="102">
        <f>SUMIF('507 PF'!$D$8:$EE$8,'Proforma Summary'!AG$10,'507 PF'!$D24:$EE24)</f>
        <v>1309751.824340364</v>
      </c>
      <c r="AH24" s="102">
        <f>SUMIF('507 PF'!$D$8:$EE$8,'Proforma Summary'!AH$10,'507 PF'!$D24:$EE24)</f>
        <v>1329398.101705469</v>
      </c>
      <c r="AI24" s="102">
        <f>SUMIF('507 PF'!$D$8:$EE$8,'Proforma Summary'!AI$10,'507 PF'!$D24:$EE24)</f>
        <v>1349339.0732310507</v>
      </c>
      <c r="AJ24" s="102">
        <f>SUMIF('507 PF'!$D$8:$EE$8,'Proforma Summary'!AJ$10,'507 PF'!$D24:$EE24)</f>
        <v>1369579.1593295168</v>
      </c>
      <c r="AK24" s="102">
        <f>SUMIF('507 PF'!$D$8:$EE$8,'Proforma Summary'!AK$10,'507 PF'!$D24:$EE24)</f>
        <v>1390122.8467194594</v>
      </c>
      <c r="AL24" s="102">
        <f>SUMIF('507 PF'!$D$8:$EE$8,'Proforma Summary'!AL$10,'507 PF'!$D24:$EE24)</f>
        <v>1410974.6894202509</v>
      </c>
      <c r="AM24" s="155">
        <f>SUMIF('507 PF'!$D$8:$EE$8,'Proforma Summary'!AM$10,'507 PF'!$D24:$EE24)</f>
        <v>1432139.3097615549</v>
      </c>
      <c r="AO24" s="137" t="str">
        <f t="shared" si="5"/>
        <v>Effective Gross Income</v>
      </c>
      <c r="AP24" s="68"/>
      <c r="AQ24" s="102">
        <f>SUMIF('901 PF'!$D$8:$EE$8,'Proforma Summary'!AQ$10,'901 PF'!$D24:$EE24)</f>
        <v>2123525.8800000004</v>
      </c>
      <c r="AR24" s="102">
        <f>SUMIF('901 PF'!$D$8:$EE$8,'Proforma Summary'!AR$10,'901 PF'!$D24:$EE24)</f>
        <v>2155378.7681999998</v>
      </c>
      <c r="AS24" s="102">
        <f>SUMIF('901 PF'!$D$8:$EE$8,'Proforma Summary'!AS$10,'901 PF'!$D24:$EE24)</f>
        <v>2187709.4497230002</v>
      </c>
      <c r="AT24" s="102">
        <f>SUMIF('901 PF'!$D$8:$EE$8,'Proforma Summary'!AT$10,'901 PF'!$D24:$EE24)</f>
        <v>2220525.0914688432</v>
      </c>
      <c r="AU24" s="102">
        <f>SUMIF('901 PF'!$D$8:$EE$8,'Proforma Summary'!AU$10,'901 PF'!$D24:$EE24)</f>
        <v>2253832.9678408769</v>
      </c>
      <c r="AV24" s="102">
        <f>SUMIF('901 PF'!$D$8:$EE$8,'Proforma Summary'!AV$10,'901 PF'!$D24:$EE24)</f>
        <v>2287640.4623584892</v>
      </c>
      <c r="AW24" s="102">
        <f>SUMIF('901 PF'!$D$8:$EE$8,'Proforma Summary'!AW$10,'901 PF'!$D24:$EE24)</f>
        <v>2321955.0692938664</v>
      </c>
      <c r="AX24" s="102">
        <f>SUMIF('901 PF'!$D$8:$EE$8,'Proforma Summary'!AX$10,'901 PF'!$D24:$EE24)</f>
        <v>2356784.3953332738</v>
      </c>
      <c r="AY24" s="102">
        <f>SUMIF('901 PF'!$D$8:$EE$8,'Proforma Summary'!AY$10,'901 PF'!$D24:$EE24)</f>
        <v>2392136.1612632726</v>
      </c>
      <c r="AZ24" s="155">
        <f>SUMIF('901 PF'!$D$8:$EE$8,'Proforma Summary'!AZ$10,'901 PF'!$D24:$EE24)</f>
        <v>2428018.2036822215</v>
      </c>
    </row>
    <row r="25" spans="2:52" x14ac:dyDescent="0.35">
      <c r="B25" s="137" t="str">
        <f>'305 PF'!C21</f>
        <v>Other Income</v>
      </c>
      <c r="C25" s="35"/>
      <c r="D25" s="72">
        <f>SUMIF('305 PF'!$D$8:$EE$8,'Proforma Summary'!D$10,'305 PF'!$D21:$EE21)</f>
        <v>68805.327499999999</v>
      </c>
      <c r="E25" s="72">
        <f>SUMIF('305 PF'!$D$8:$EE$8,'Proforma Summary'!E$10,'305 PF'!$D21:$EE21)</f>
        <v>69837.40741249999</v>
      </c>
      <c r="F25" s="72">
        <f>SUMIF('305 PF'!$D$8:$EE$8,'Proforma Summary'!F$10,'305 PF'!$D21:$EE21)</f>
        <v>70884.968523687465</v>
      </c>
      <c r="G25" s="72">
        <f>SUMIF('305 PF'!$D$8:$EE$8,'Proforma Summary'!G$10,'305 PF'!$D21:$EE21)</f>
        <v>71948.24305154277</v>
      </c>
      <c r="H25" s="72">
        <f>SUMIF('305 PF'!$D$8:$EE$8,'Proforma Summary'!H$10,'305 PF'!$D21:$EE21)</f>
        <v>73027.466697315918</v>
      </c>
      <c r="I25" s="72">
        <f>SUMIF('305 PF'!$D$8:$EE$8,'Proforma Summary'!I$10,'305 PF'!$D21:$EE21)</f>
        <v>74122.878697775624</v>
      </c>
      <c r="J25" s="72">
        <f>SUMIF('305 PF'!$D$8:$EE$8,'Proforma Summary'!J$10,'305 PF'!$D21:$EE21)</f>
        <v>75234.721878242257</v>
      </c>
      <c r="K25" s="72">
        <f>SUMIF('305 PF'!$D$8:$EE$8,'Proforma Summary'!K$10,'305 PF'!$D21:$EE21)</f>
        <v>76363.242706415884</v>
      </c>
      <c r="L25" s="72">
        <f>SUMIF('305 PF'!$D$8:$EE$8,'Proforma Summary'!L$10,'305 PF'!$D21:$EE21)</f>
        <v>77508.691347012107</v>
      </c>
      <c r="M25" s="138">
        <f>SUMIF('305 PF'!$D$8:$EE$8,'Proforma Summary'!M$10,'305 PF'!$D21:$EE21)</f>
        <v>78671.321717217274</v>
      </c>
      <c r="O25" s="137" t="str">
        <f>'75 PF'!C23</f>
        <v>Other Income</v>
      </c>
      <c r="P25" s="35"/>
      <c r="Q25" s="72">
        <f>SUMIF('75 PF'!$D$8:$EE$8,'Proforma Summary'!Q$10,'75 PF'!$D23:$EE24)</f>
        <v>270762.10034999996</v>
      </c>
      <c r="R25" s="72">
        <f>SUMIF('75 PF'!$D$8:$EE$8,'Proforma Summary'!R$10,'75 PF'!$D23:$EE24)</f>
        <v>274823.53185524995</v>
      </c>
      <c r="S25" s="72">
        <f>SUMIF('75 PF'!$D$8:$EE$8,'Proforma Summary'!S$10,'75 PF'!$D23:$EE24)</f>
        <v>278945.88483307866</v>
      </c>
      <c r="T25" s="72">
        <f>SUMIF('75 PF'!$D$8:$EE$8,'Proforma Summary'!T$10,'75 PF'!$D23:$EE24)</f>
        <v>283130.07310557488</v>
      </c>
      <c r="U25" s="72">
        <f>SUMIF('75 PF'!$D$8:$EE$8,'Proforma Summary'!U$10,'75 PF'!$D23:$EE24)</f>
        <v>287377.02420215838</v>
      </c>
      <c r="V25" s="72">
        <f>SUMIF('75 PF'!$D$8:$EE$8,'Proforma Summary'!V$10,'75 PF'!$D23:$EE24)</f>
        <v>291687.67956519063</v>
      </c>
      <c r="W25" s="72">
        <f>SUMIF('75 PF'!$D$8:$EE$8,'Proforma Summary'!W$10,'75 PF'!$D23:$EE24)</f>
        <v>296062.99475866841</v>
      </c>
      <c r="X25" s="72">
        <f>SUMIF('75 PF'!$D$8:$EE$8,'Proforma Summary'!X$10,'75 PF'!$D23:$EE24)</f>
        <v>300503.93968004844</v>
      </c>
      <c r="Y25" s="72">
        <f>SUMIF('75 PF'!$D$8:$EE$8,'Proforma Summary'!Y$10,'75 PF'!$D23:$EE24)</f>
        <v>305011.49877524917</v>
      </c>
      <c r="Z25" s="138">
        <f>SUMIF('75 PF'!$D$8:$EE$8,'Proforma Summary'!Z$10,'75 PF'!$D23:$EE24)</f>
        <v>309586.67125687789</v>
      </c>
      <c r="AB25" s="137" t="str">
        <f t="shared" si="4"/>
        <v>Other Income</v>
      </c>
      <c r="AC25" s="35"/>
      <c r="AD25" s="27">
        <f>SUMIF('507 PF'!$D$8:$EE$8,'Proforma Summary'!AD$10,'507 PF'!$D25:$EE25)</f>
        <v>168298.54054999998</v>
      </c>
      <c r="AE25" s="27">
        <f>SUMIF('507 PF'!$D$8:$EE$8,'Proforma Summary'!AE$10,'507 PF'!$D25:$EE25)</f>
        <v>170823.0186582499</v>
      </c>
      <c r="AF25" s="27">
        <f>SUMIF('507 PF'!$D$8:$EE$8,'Proforma Summary'!AF$10,'507 PF'!$D25:$EE25)</f>
        <v>173385.36393812369</v>
      </c>
      <c r="AG25" s="27">
        <f>SUMIF('507 PF'!$D$8:$EE$8,'Proforma Summary'!AG$10,'507 PF'!$D25:$EE25)</f>
        <v>175986.14439719552</v>
      </c>
      <c r="AH25" s="27">
        <f>SUMIF('507 PF'!$D$8:$EE$8,'Proforma Summary'!AH$10,'507 PF'!$D25:$EE25)</f>
        <v>178625.93656315343</v>
      </c>
      <c r="AI25" s="27">
        <f>SUMIF('507 PF'!$D$8:$EE$8,'Proforma Summary'!AI$10,'507 PF'!$D25:$EE25)</f>
        <v>181305.32561160074</v>
      </c>
      <c r="AJ25" s="27">
        <f>SUMIF('507 PF'!$D$8:$EE$8,'Proforma Summary'!AJ$10,'507 PF'!$D25:$EE25)</f>
        <v>184024.90549577461</v>
      </c>
      <c r="AK25" s="27">
        <f>SUMIF('507 PF'!$D$8:$EE$8,'Proforma Summary'!AK$10,'507 PF'!$D25:$EE25)</f>
        <v>186785.27907821129</v>
      </c>
      <c r="AL25" s="27">
        <f>SUMIF('507 PF'!$D$8:$EE$8,'Proforma Summary'!AL$10,'507 PF'!$D25:$EE25)</f>
        <v>189587.05826438442</v>
      </c>
      <c r="AM25" s="136">
        <f>SUMIF('507 PF'!$D$8:$EE$8,'Proforma Summary'!AM$10,'507 PF'!$D25:$EE25)</f>
        <v>192430.86413835021</v>
      </c>
      <c r="AO25" s="137" t="str">
        <f t="shared" si="5"/>
        <v>Other Income</v>
      </c>
      <c r="AP25" s="35"/>
      <c r="AQ25" s="27">
        <f>SUMIF('901 PF'!$D$8:$EE$8,'Proforma Summary'!AQ$10,'901 PF'!$D25:$EE25)</f>
        <v>243451.35325000001</v>
      </c>
      <c r="AR25" s="27">
        <f>SUMIF('901 PF'!$D$8:$EE$8,'Proforma Summary'!AR$10,'901 PF'!$D25:$EE25)</f>
        <v>247103.12354874998</v>
      </c>
      <c r="AS25" s="27">
        <f>SUMIF('901 PF'!$D$8:$EE$8,'Proforma Summary'!AS$10,'901 PF'!$D25:$EE25)</f>
        <v>250809.67040198119</v>
      </c>
      <c r="AT25" s="27">
        <f>SUMIF('901 PF'!$D$8:$EE$8,'Proforma Summary'!AT$10,'901 PF'!$D25:$EE25)</f>
        <v>254571.81545801079</v>
      </c>
      <c r="AU25" s="27">
        <f>SUMIF('901 PF'!$D$8:$EE$8,'Proforma Summary'!AU$10,'901 PF'!$D25:$EE25)</f>
        <v>258390.39268988094</v>
      </c>
      <c r="AV25" s="27">
        <f>SUMIF('901 PF'!$D$8:$EE$8,'Proforma Summary'!AV$10,'901 PF'!$D25:$EE25)</f>
        <v>262266.24858022906</v>
      </c>
      <c r="AW25" s="27">
        <f>SUMIF('901 PF'!$D$8:$EE$8,'Proforma Summary'!AW$10,'901 PF'!$D25:$EE25)</f>
        <v>266200.24230893253</v>
      </c>
      <c r="AX25" s="27">
        <f>SUMIF('901 PF'!$D$8:$EE$8,'Proforma Summary'!AX$10,'901 PF'!$D25:$EE25)</f>
        <v>270193.24594356638</v>
      </c>
      <c r="AY25" s="27">
        <f>SUMIF('901 PF'!$D$8:$EE$8,'Proforma Summary'!AY$10,'901 PF'!$D25:$EE25)</f>
        <v>274246.14463271986</v>
      </c>
      <c r="AZ25" s="136">
        <f>SUMIF('901 PF'!$D$8:$EE$8,'Proforma Summary'!AZ$10,'901 PF'!$D25:$EE25)</f>
        <v>278359.83680221078</v>
      </c>
    </row>
    <row r="26" spans="2:52" x14ac:dyDescent="0.35">
      <c r="B26" s="131" t="str">
        <f>'305 PF'!C22</f>
        <v>Utility Reimburshment (w/o Electricity)</v>
      </c>
      <c r="C26"/>
      <c r="D26" s="27">
        <f>SUMIF('305 PF'!$D$8:$EE$8,'Proforma Summary'!D$10,'305 PF'!$D22:$EE22)</f>
        <v>22639.053</v>
      </c>
      <c r="E26" s="27">
        <f>SUMIF('305 PF'!$D$8:$EE$8,'Proforma Summary'!E$10,'305 PF'!$D22:$EE22)</f>
        <v>23318.224590000002</v>
      </c>
      <c r="F26" s="27">
        <f>SUMIF('305 PF'!$D$8:$EE$8,'Proforma Summary'!F$10,'305 PF'!$D22:$EE22)</f>
        <v>23553.670741199996</v>
      </c>
      <c r="G26" s="27">
        <f>SUMIF('305 PF'!$D$8:$EE$8,'Proforma Summary'!G$10,'305 PF'!$D22:$EE22)</f>
        <v>24024.744156024</v>
      </c>
      <c r="H26" s="27">
        <f>SUMIF('305 PF'!$D$8:$EE$8,'Proforma Summary'!H$10,'305 PF'!$D22:$EE22)</f>
        <v>24505.23903914449</v>
      </c>
      <c r="I26" s="27">
        <f>SUMIF('305 PF'!$D$8:$EE$8,'Proforma Summary'!I$10,'305 PF'!$D22:$EE22)</f>
        <v>24995.343819927377</v>
      </c>
      <c r="J26" s="27">
        <f>SUMIF('305 PF'!$D$8:$EE$8,'Proforma Summary'!J$10,'305 PF'!$D22:$EE22)</f>
        <v>25495.250696325922</v>
      </c>
      <c r="K26" s="27">
        <f>SUMIF('305 PF'!$D$8:$EE$8,'Proforma Summary'!K$10,'305 PF'!$D22:$EE22)</f>
        <v>26005.155710252428</v>
      </c>
      <c r="L26" s="27">
        <f>SUMIF('305 PF'!$D$8:$EE$8,'Proforma Summary'!L$10,'305 PF'!$D22:$EE22)</f>
        <v>26525.258824457487</v>
      </c>
      <c r="M26" s="136">
        <f>SUMIF('305 PF'!$D$8:$EE$8,'Proforma Summary'!M$10,'305 PF'!$D22:$EE22)</f>
        <v>27055.764000946638</v>
      </c>
      <c r="O26" s="131" t="str">
        <f>'75 PF'!C24</f>
        <v>Utility Reimburshment (w/o Electricity)</v>
      </c>
      <c r="P26"/>
      <c r="Q26" s="27">
        <f>SUMIF('75 PF'!$D$8:$EE$8,'Proforma Summary'!Q$10,'75 PF'!$D24:$EE25)</f>
        <v>89562.487200000032</v>
      </c>
      <c r="R26" s="27">
        <f>SUMIF('75 PF'!$D$8:$EE$8,'Proforma Summary'!R$10,'75 PF'!$D24:$EE25)</f>
        <v>90084.935042000026</v>
      </c>
      <c r="S26" s="27">
        <f>SUMIF('75 PF'!$D$8:$EE$8,'Proforma Summary'!S$10,'75 PF'!$D24:$EE25)</f>
        <v>93180.811682879998</v>
      </c>
      <c r="T26" s="27">
        <f>SUMIF('75 PF'!$D$8:$EE$8,'Proforma Summary'!T$10,'75 PF'!$D24:$EE25)</f>
        <v>95044.427916537607</v>
      </c>
      <c r="U26" s="27">
        <f>SUMIF('75 PF'!$D$8:$EE$8,'Proforma Summary'!U$10,'75 PF'!$D24:$EE25)</f>
        <v>96945.316474868334</v>
      </c>
      <c r="V26" s="27">
        <f>SUMIF('75 PF'!$D$8:$EE$8,'Proforma Summary'!V$10,'75 PF'!$D24:$EE25)</f>
        <v>98884.222804365694</v>
      </c>
      <c r="W26" s="27">
        <f>SUMIF('75 PF'!$D$8:$EE$8,'Proforma Summary'!W$10,'75 PF'!$D24:$EE25)</f>
        <v>100861.90726045302</v>
      </c>
      <c r="X26" s="27">
        <f>SUMIF('75 PF'!$D$8:$EE$8,'Proforma Summary'!X$10,'75 PF'!$D24:$EE25)</f>
        <v>102879.14540566212</v>
      </c>
      <c r="Y26" s="27">
        <f>SUMIF('75 PF'!$D$8:$EE$8,'Proforma Summary'!Y$10,'75 PF'!$D24:$EE25)</f>
        <v>104936.72831377531</v>
      </c>
      <c r="Z26" s="136">
        <f>SUMIF('75 PF'!$D$8:$EE$8,'Proforma Summary'!Z$10,'75 PF'!$D24:$EE25)</f>
        <v>107035.46288005084</v>
      </c>
      <c r="AB26" s="131" t="str">
        <f t="shared" si="4"/>
        <v>Utility Reimburshment (w/o Electricity)</v>
      </c>
      <c r="AC26"/>
      <c r="AD26" s="27">
        <f>SUMIF('507 PF'!$D$8:$EE$8,'Proforma Summary'!AD$10,'507 PF'!$D26:$EE26)</f>
        <v>53886.304199999984</v>
      </c>
      <c r="AE26" s="27">
        <f>SUMIF('507 PF'!$D$8:$EE$8,'Proforma Summary'!AE$10,'507 PF'!$D26:$EE26)</f>
        <v>53886.304199999984</v>
      </c>
      <c r="AF26" s="27">
        <f>SUMIF('507 PF'!$D$8:$EE$8,'Proforma Summary'!AF$10,'507 PF'!$D26:$EE26)</f>
        <v>56063.310889679989</v>
      </c>
      <c r="AG26" s="27">
        <f>SUMIF('507 PF'!$D$8:$EE$8,'Proforma Summary'!AG$10,'507 PF'!$D26:$EE26)</f>
        <v>57184.577107473597</v>
      </c>
      <c r="AH26" s="27">
        <f>SUMIF('507 PF'!$D$8:$EE$8,'Proforma Summary'!AH$10,'507 PF'!$D26:$EE26)</f>
        <v>58328.268649623067</v>
      </c>
      <c r="AI26" s="27">
        <f>SUMIF('507 PF'!$D$8:$EE$8,'Proforma Summary'!AI$10,'507 PF'!$D26:$EE26)</f>
        <v>59494.83402261552</v>
      </c>
      <c r="AJ26" s="27">
        <f>SUMIF('507 PF'!$D$8:$EE$8,'Proforma Summary'!AJ$10,'507 PF'!$D26:$EE26)</f>
        <v>60684.730703067857</v>
      </c>
      <c r="AK26" s="27">
        <f>SUMIF('507 PF'!$D$8:$EE$8,'Proforma Summary'!AK$10,'507 PF'!$D26:$EE26)</f>
        <v>61898.425317129186</v>
      </c>
      <c r="AL26" s="27">
        <f>SUMIF('507 PF'!$D$8:$EE$8,'Proforma Summary'!AL$10,'507 PF'!$D26:$EE26)</f>
        <v>63136.393823471786</v>
      </c>
      <c r="AM26" s="136">
        <f>SUMIF('507 PF'!$D$8:$EE$8,'Proforma Summary'!AM$10,'507 PF'!$D26:$EE26)</f>
        <v>64399.121699941199</v>
      </c>
      <c r="AO26" s="131" t="str">
        <f t="shared" si="5"/>
        <v>Utility Reimburshment (w/o Electricity)</v>
      </c>
      <c r="AP26"/>
      <c r="AQ26" s="27">
        <f>SUMIF('901 PF'!$D$8:$EE$8,'Proforma Summary'!AQ$10,'901 PF'!$D26:$EE26)</f>
        <v>90060.267599999977</v>
      </c>
      <c r="AR26" s="27">
        <f>SUMIF('901 PF'!$D$8:$EE$8,'Proforma Summary'!AR$10,'901 PF'!$D26:$EE26)</f>
        <v>90060.267599999977</v>
      </c>
      <c r="AS26" s="27">
        <f>SUMIF('901 PF'!$D$8:$EE$8,'Proforma Summary'!AS$10,'901 PF'!$D26:$EE26)</f>
        <v>93698.702411040009</v>
      </c>
      <c r="AT26" s="27">
        <f>SUMIF('901 PF'!$D$8:$EE$8,'Proforma Summary'!AT$10,'901 PF'!$D26:$EE26)</f>
        <v>95572.676459260794</v>
      </c>
      <c r="AU26" s="27">
        <f>SUMIF('901 PF'!$D$8:$EE$8,'Proforma Summary'!AU$10,'901 PF'!$D26:$EE26)</f>
        <v>97484.129988446017</v>
      </c>
      <c r="AV26" s="27">
        <f>SUMIF('901 PF'!$D$8:$EE$8,'Proforma Summary'!AV$10,'901 PF'!$D26:$EE26)</f>
        <v>99433.812588214918</v>
      </c>
      <c r="AW26" s="27">
        <f>SUMIF('901 PF'!$D$8:$EE$8,'Proforma Summary'!AW$10,'901 PF'!$D26:$EE26)</f>
        <v>101422.48883997927</v>
      </c>
      <c r="AX26" s="27">
        <f>SUMIF('901 PF'!$D$8:$EE$8,'Proforma Summary'!AX$10,'901 PF'!$D26:$EE26)</f>
        <v>103450.93861677883</v>
      </c>
      <c r="AY26" s="27">
        <f>SUMIF('901 PF'!$D$8:$EE$8,'Proforma Summary'!AY$10,'901 PF'!$D26:$EE26)</f>
        <v>105519.95738911438</v>
      </c>
      <c r="AZ26" s="136">
        <f>SUMIF('901 PF'!$D$8:$EE$8,'Proforma Summary'!AZ$10,'901 PF'!$D26:$EE26)</f>
        <v>107630.35653689672</v>
      </c>
    </row>
    <row r="27" spans="2:52" x14ac:dyDescent="0.35">
      <c r="B27" s="131" t="str">
        <f>'305 PF'!B23</f>
        <v>Total Operating Income</v>
      </c>
      <c r="C27"/>
      <c r="D27" s="27">
        <f>SUMIF('305 PF'!$D$8:$EE$8,'Proforma Summary'!D$10,'305 PF'!$D23:$EE23)</f>
        <v>702557.76673999999</v>
      </c>
      <c r="E27" s="27">
        <f>SUMIF('305 PF'!$D$8:$EE$8,'Proforma Summary'!E$10,'305 PF'!$D23:$EE23)</f>
        <v>713435.71903609997</v>
      </c>
      <c r="F27" s="27">
        <f>SUMIF('305 PF'!$D$8:$EE$8,'Proforma Summary'!F$10,'305 PF'!$D23:$EE23)</f>
        <v>724022.92760399089</v>
      </c>
      <c r="G27" s="27">
        <f>SUMIF('305 PF'!$D$8:$EE$8,'Proforma Summary'!G$10,'305 PF'!$D23:$EE23)</f>
        <v>735001.03987175704</v>
      </c>
      <c r="H27" s="27">
        <f>SUMIF('305 PF'!$D$8:$EE$8,'Proforma Summary'!H$10,'305 PF'!$D23:$EE23)</f>
        <v>746146.17919061333</v>
      </c>
      <c r="I27" s="27">
        <f>SUMIF('305 PF'!$D$8:$EE$8,'Proforma Summary'!I$10,'305 PF'!$D23:$EE23)</f>
        <v>757460.89807366848</v>
      </c>
      <c r="J27" s="27">
        <f>SUMIF('305 PF'!$D$8:$EE$8,'Proforma Summary'!J$10,'305 PF'!$D23:$EE23)</f>
        <v>768947.78826387273</v>
      </c>
      <c r="K27" s="27">
        <f>SUMIF('305 PF'!$D$8:$EE$8,'Proforma Summary'!K$10,'305 PF'!$D23:$EE23)</f>
        <v>780609.48134131217</v>
      </c>
      <c r="L27" s="27">
        <f>SUMIF('305 PF'!$D$8:$EE$8,'Proforma Summary'!L$10,'305 PF'!$D23:$EE23)</f>
        <v>792448.64933998336</v>
      </c>
      <c r="M27" s="136">
        <f>SUMIF('305 PF'!$D$8:$EE$8,'Proforma Summary'!M$10,'305 PF'!$D23:$EE23)</f>
        <v>804468.0053742053</v>
      </c>
      <c r="O27" s="131" t="str">
        <f>'75 PF'!B25</f>
        <v>Total Operating Income</v>
      </c>
      <c r="P27"/>
      <c r="Q27" s="27">
        <f>SUMIF('75 PF'!$D$8:$EE$8,'Proforma Summary'!Q$10,'75 PF'!$D25:$EE26)</f>
        <v>2454827.04795</v>
      </c>
      <c r="R27" s="27">
        <f>SUMIF('75 PF'!$D$8:$EE$8,'Proforma Summary'!R$10,'75 PF'!$D25:$EE26)</f>
        <v>2490828.4642032497</v>
      </c>
      <c r="S27" s="27">
        <f>SUMIF('75 PF'!$D$8:$EE$8,'Proforma Summary'!S$10,'75 PF'!$D25:$EE26)</f>
        <v>2529935.493781548</v>
      </c>
      <c r="T27" s="27">
        <f>SUMIF('75 PF'!$D$8:$EE$8,'Proforma Summary'!T$10,'75 PF'!$D25:$EE26)</f>
        <v>2568350.4302466861</v>
      </c>
      <c r="U27" s="27">
        <f>SUMIF('75 PF'!$D$8:$EE$8,'Proforma Summary'!U$10,'75 PF'!$D25:$EE26)</f>
        <v>2607350.9088399685</v>
      </c>
      <c r="V27" s="27">
        <f>SUMIF('75 PF'!$D$8:$EE$8,'Proforma Summary'!V$10,'75 PF'!$D25:$EE26)</f>
        <v>2646945.8990549422</v>
      </c>
      <c r="W27" s="27">
        <f>SUMIF('75 PF'!$D$8:$EE$8,'Proforma Summary'!W$10,'75 PF'!$D25:$EE26)</f>
        <v>2687144.5086547867</v>
      </c>
      <c r="X27" s="27">
        <f>SUMIF('75 PF'!$D$8:$EE$8,'Proforma Summary'!X$10,'75 PF'!$D25:$EE26)</f>
        <v>2727955.9858209109</v>
      </c>
      <c r="Y27" s="27">
        <f>SUMIF('75 PF'!$D$8:$EE$8,'Proforma Summary'!Y$10,'75 PF'!$D25:$EE26)</f>
        <v>2769389.7213352523</v>
      </c>
      <c r="Z27" s="136">
        <f>SUMIF('75 PF'!$D$8:$EE$8,'Proforma Summary'!Z$10,'75 PF'!$D25:$EE26)</f>
        <v>2811455.2507968503</v>
      </c>
      <c r="AB27" s="131" t="str">
        <f t="shared" si="4"/>
        <v>Total Operating Income</v>
      </c>
      <c r="AC27"/>
      <c r="AD27" s="27">
        <f>SUMIF('507 PF'!$D$8:$EE$8,'Proforma Summary'!AD$10,'507 PF'!$D27:$EE27)</f>
        <v>1474722.7719499997</v>
      </c>
      <c r="AE27" s="27">
        <f>SUMIF('507 PF'!$D$8:$EE$8,'Proforma Summary'!AE$10,'507 PF'!$D27:$EE27)</f>
        <v>1496035.3189662497</v>
      </c>
      <c r="AF27" s="27">
        <f>SUMIF('507 PF'!$D$8:$EE$8,'Proforma Summary'!AF$10,'507 PF'!$D27:$EE27)</f>
        <v>1519844.5608774235</v>
      </c>
      <c r="AG27" s="27">
        <f>SUMIF('507 PF'!$D$8:$EE$8,'Proforma Summary'!AG$10,'507 PF'!$D27:$EE27)</f>
        <v>1542922.5458450327</v>
      </c>
      <c r="AH27" s="27">
        <f>SUMIF('507 PF'!$D$8:$EE$8,'Proforma Summary'!AH$10,'507 PF'!$D27:$EE27)</f>
        <v>1566352.306918245</v>
      </c>
      <c r="AI27" s="27">
        <f>SUMIF('507 PF'!$D$8:$EE$8,'Proforma Summary'!AI$10,'507 PF'!$D27:$EE27)</f>
        <v>1590139.2328652672</v>
      </c>
      <c r="AJ27" s="27">
        <f>SUMIF('507 PF'!$D$8:$EE$8,'Proforma Summary'!AJ$10,'507 PF'!$D27:$EE27)</f>
        <v>1614288.7955283588</v>
      </c>
      <c r="AK27" s="27">
        <f>SUMIF('507 PF'!$D$8:$EE$8,'Proforma Summary'!AK$10,'507 PF'!$D27:$EE27)</f>
        <v>1638806.5511148002</v>
      </c>
      <c r="AL27" s="27">
        <f>SUMIF('507 PF'!$D$8:$EE$8,'Proforma Summary'!AL$10,'507 PF'!$D27:$EE27)</f>
        <v>1663698.1415081064</v>
      </c>
      <c r="AM27" s="136">
        <f>SUMIF('507 PF'!$D$8:$EE$8,'Proforma Summary'!AM$10,'507 PF'!$D27:$EE27)</f>
        <v>1688969.2955998464</v>
      </c>
      <c r="AO27" s="137" t="str">
        <f t="shared" si="5"/>
        <v>Total Operating Income</v>
      </c>
      <c r="AP27" s="35"/>
      <c r="AQ27" s="72">
        <f>SUMIF('901 PF'!$D$8:$EE$8,'Proforma Summary'!AQ$10,'901 PF'!$D27:$EE27)</f>
        <v>2457037.5008500004</v>
      </c>
      <c r="AR27" s="72">
        <f>SUMIF('901 PF'!$D$8:$EE$8,'Proforma Summary'!AR$10,'901 PF'!$D27:$EE27)</f>
        <v>2492542.1593487496</v>
      </c>
      <c r="AS27" s="72">
        <f>SUMIF('901 PF'!$D$8:$EE$8,'Proforma Summary'!AS$10,'901 PF'!$D27:$EE27)</f>
        <v>2532217.8225360201</v>
      </c>
      <c r="AT27" s="72">
        <f>SUMIF('901 PF'!$D$8:$EE$8,'Proforma Summary'!AT$10,'901 PF'!$D27:$EE27)</f>
        <v>2570669.5833861143</v>
      </c>
      <c r="AU27" s="72">
        <f>SUMIF('901 PF'!$D$8:$EE$8,'Proforma Summary'!AU$10,'901 PF'!$D27:$EE27)</f>
        <v>2609707.4905192032</v>
      </c>
      <c r="AV27" s="72">
        <f>SUMIF('901 PF'!$D$8:$EE$8,'Proforma Summary'!AV$10,'901 PF'!$D27:$EE27)</f>
        <v>2649340.523526933</v>
      </c>
      <c r="AW27" s="72">
        <f>SUMIF('901 PF'!$D$8:$EE$8,'Proforma Summary'!AW$10,'901 PF'!$D27:$EE27)</f>
        <v>2689577.800442778</v>
      </c>
      <c r="AX27" s="72">
        <f>SUMIF('901 PF'!$D$8:$EE$8,'Proforma Summary'!AX$10,'901 PF'!$D27:$EE27)</f>
        <v>2730428.5798936188</v>
      </c>
      <c r="AY27" s="72">
        <f>SUMIF('901 PF'!$D$8:$EE$8,'Proforma Summary'!AY$10,'901 PF'!$D27:$EE27)</f>
        <v>2771902.2632851074</v>
      </c>
      <c r="AZ27" s="138">
        <f>SUMIF('901 PF'!$D$8:$EE$8,'Proforma Summary'!AZ$10,'901 PF'!$D27:$EE27)</f>
        <v>2814008.3970213295</v>
      </c>
    </row>
    <row r="28" spans="2:52" x14ac:dyDescent="0.35">
      <c r="B28" s="131"/>
      <c r="C28"/>
      <c r="D28" s="27"/>
      <c r="E28" s="27"/>
      <c r="F28" s="27"/>
      <c r="G28" s="27"/>
      <c r="H28" s="27"/>
      <c r="I28" s="27"/>
      <c r="J28" s="27"/>
      <c r="K28" s="27"/>
      <c r="L28" s="27"/>
      <c r="M28" s="136"/>
      <c r="O28" s="131"/>
      <c r="P28"/>
      <c r="Q28" s="27"/>
      <c r="R28" s="27"/>
      <c r="S28" s="27"/>
      <c r="T28" s="27"/>
      <c r="U28" s="27"/>
      <c r="V28" s="27"/>
      <c r="W28" s="27"/>
      <c r="X28" s="27"/>
      <c r="Y28" s="27"/>
      <c r="Z28" s="136"/>
      <c r="AB28" s="131"/>
      <c r="AC28"/>
      <c r="AD28" s="27"/>
      <c r="AE28" s="27"/>
      <c r="AF28" s="27"/>
      <c r="AG28" s="27"/>
      <c r="AH28" s="27"/>
      <c r="AI28" s="27"/>
      <c r="AJ28" s="27"/>
      <c r="AK28" s="27"/>
      <c r="AL28" s="27"/>
      <c r="AM28" s="136"/>
      <c r="AO28" s="131"/>
      <c r="AP28"/>
      <c r="AQ28" s="27"/>
      <c r="AR28" s="27"/>
      <c r="AS28" s="27"/>
      <c r="AT28" s="27"/>
      <c r="AU28" s="27"/>
      <c r="AV28" s="27"/>
      <c r="AW28" s="27"/>
      <c r="AX28" s="27"/>
      <c r="AY28" s="27"/>
      <c r="AZ28" s="136"/>
    </row>
    <row r="29" spans="2:52" x14ac:dyDescent="0.35">
      <c r="B29" s="135" t="str">
        <f>'305 PF'!B25</f>
        <v>Operating Expenses</v>
      </c>
      <c r="C29"/>
      <c r="D29" s="27"/>
      <c r="E29" s="27"/>
      <c r="F29" s="27"/>
      <c r="G29" s="27"/>
      <c r="H29" s="27"/>
      <c r="I29" s="27"/>
      <c r="J29" s="27"/>
      <c r="K29" s="27"/>
      <c r="L29" s="27"/>
      <c r="M29" s="136"/>
      <c r="O29" s="135" t="str">
        <f>'75 PF'!B27</f>
        <v>Operating Expenses</v>
      </c>
      <c r="P29"/>
      <c r="Q29" s="27"/>
      <c r="R29" s="27"/>
      <c r="S29" s="27"/>
      <c r="T29" s="27"/>
      <c r="U29" s="27"/>
      <c r="V29" s="27"/>
      <c r="W29" s="27"/>
      <c r="X29" s="27"/>
      <c r="Y29" s="27"/>
      <c r="Z29" s="136"/>
      <c r="AB29" s="135" t="str">
        <f t="shared" si="4"/>
        <v>Operating Expenses</v>
      </c>
      <c r="AC29"/>
      <c r="AD29" s="27"/>
      <c r="AE29" s="27"/>
      <c r="AF29" s="27"/>
      <c r="AG29" s="27"/>
      <c r="AH29" s="27"/>
      <c r="AI29" s="27"/>
      <c r="AJ29" s="27"/>
      <c r="AK29" s="27"/>
      <c r="AL29" s="27"/>
      <c r="AM29" s="136"/>
      <c r="AO29" s="135" t="str">
        <f t="shared" ref="AO29:AO42" si="6">AB29</f>
        <v>Operating Expenses</v>
      </c>
      <c r="AP29"/>
      <c r="AQ29" s="27"/>
      <c r="AR29" s="27"/>
      <c r="AS29" s="27"/>
      <c r="AT29" s="27"/>
      <c r="AU29" s="27"/>
      <c r="AV29" s="27"/>
      <c r="AW29" s="27"/>
      <c r="AX29" s="27"/>
      <c r="AY29" s="27"/>
      <c r="AZ29" s="136"/>
    </row>
    <row r="30" spans="2:52" x14ac:dyDescent="0.35">
      <c r="B30" s="131" t="str">
        <f>'305 PF'!C26</f>
        <v>General &amp; Admin</v>
      </c>
      <c r="C30"/>
      <c r="D30" s="27">
        <f>SUMIF('305 PF'!$D$8:$EE$8,'Proforma Summary'!D$10,'305 PF'!$D26:$EE26)</f>
        <v>-8957.5277999999998</v>
      </c>
      <c r="E30" s="27">
        <f>SUMIF('305 PF'!$D$8:$EE$8,'Proforma Summary'!E$10,'305 PF'!$D26:$EE26)</f>
        <v>-9226.2536340000006</v>
      </c>
      <c r="F30" s="27">
        <f>SUMIF('305 PF'!$D$8:$EE$8,'Proforma Summary'!F$10,'305 PF'!$D26:$EE26)</f>
        <v>-9319.4119231200002</v>
      </c>
      <c r="G30" s="27">
        <f>SUMIF('305 PF'!$D$8:$EE$8,'Proforma Summary'!G$10,'305 PF'!$D26:$EE26)</f>
        <v>-9505.8001615823978</v>
      </c>
      <c r="H30" s="27">
        <f>SUMIF('305 PF'!$D$8:$EE$8,'Proforma Summary'!H$10,'305 PF'!$D26:$EE26)</f>
        <v>-9695.9161648140453</v>
      </c>
      <c r="I30" s="27">
        <f>SUMIF('305 PF'!$D$8:$EE$8,'Proforma Summary'!I$10,'305 PF'!$D26:$EE26)</f>
        <v>-9889.8344881103312</v>
      </c>
      <c r="J30" s="27">
        <f>SUMIF('305 PF'!$D$8:$EE$8,'Proforma Summary'!J$10,'305 PF'!$D26:$EE26)</f>
        <v>-10087.631177872536</v>
      </c>
      <c r="K30" s="27">
        <f>SUMIF('305 PF'!$D$8:$EE$8,'Proforma Summary'!K$10,'305 PF'!$D26:$EE26)</f>
        <v>-10289.383801429984</v>
      </c>
      <c r="L30" s="27">
        <f>SUMIF('305 PF'!$D$8:$EE$8,'Proforma Summary'!L$10,'305 PF'!$D26:$EE26)</f>
        <v>-10495.171477458585</v>
      </c>
      <c r="M30" s="136">
        <f>SUMIF('305 PF'!$D$8:$EE$8,'Proforma Summary'!M$10,'305 PF'!$D26:$EE26)</f>
        <v>-10705.074907007753</v>
      </c>
      <c r="O30" s="131" t="str">
        <f>'75 PF'!C28</f>
        <v>General &amp; Admin</v>
      </c>
      <c r="P30"/>
      <c r="Q30" s="27">
        <f>SUMIF('75 PF'!$D$8:$EE$8,'Proforma Summary'!Q$10,'75 PF'!$D28:$EE29)</f>
        <v>-15433.742400000005</v>
      </c>
      <c r="R30" s="27">
        <f>SUMIF('75 PF'!$D$8:$EE$8,'Proforma Summary'!R$10,'75 PF'!$D28:$EE29)</f>
        <v>-15523.772564000006</v>
      </c>
      <c r="S30" s="27">
        <f>SUMIF('75 PF'!$D$8:$EE$8,'Proforma Summary'!S$10,'75 PF'!$D28:$EE29)</f>
        <v>-16057.265592960001</v>
      </c>
      <c r="T30" s="27">
        <f>SUMIF('75 PF'!$D$8:$EE$8,'Proforma Summary'!T$10,'75 PF'!$D28:$EE29)</f>
        <v>-16378.410904819202</v>
      </c>
      <c r="U30" s="27">
        <f>SUMIF('75 PF'!$D$8:$EE$8,'Proforma Summary'!U$10,'75 PF'!$D28:$EE29)</f>
        <v>-16705.979122915585</v>
      </c>
      <c r="V30" s="27">
        <f>SUMIF('75 PF'!$D$8:$EE$8,'Proforma Summary'!V$10,'75 PF'!$D28:$EE29)</f>
        <v>-17040.098705373901</v>
      </c>
      <c r="W30" s="27">
        <f>SUMIF('75 PF'!$D$8:$EE$8,'Proforma Summary'!W$10,'75 PF'!$D28:$EE29)</f>
        <v>-17380.900679481376</v>
      </c>
      <c r="X30" s="27">
        <f>SUMIF('75 PF'!$D$8:$EE$8,'Proforma Summary'!X$10,'75 PF'!$D28:$EE29)</f>
        <v>-17728.518693071001</v>
      </c>
      <c r="Y30" s="27">
        <f>SUMIF('75 PF'!$D$8:$EE$8,'Proforma Summary'!Y$10,'75 PF'!$D28:$EE29)</f>
        <v>-18083.089066932422</v>
      </c>
      <c r="Z30" s="136">
        <f>SUMIF('75 PF'!$D$8:$EE$8,'Proforma Summary'!Z$10,'75 PF'!$D28:$EE29)</f>
        <v>-18444.750848271069</v>
      </c>
      <c r="AB30" s="131" t="str">
        <f t="shared" si="4"/>
        <v>General &amp; Admin</v>
      </c>
      <c r="AC30"/>
      <c r="AD30" s="27">
        <f>SUMIF('507 PF'!$D$8:$EE$8,'Proforma Summary'!AD$10,'507 PF'!$D30:$EE30)</f>
        <v>-11115.429599999998</v>
      </c>
      <c r="AE30" s="27">
        <f>SUMIF('507 PF'!$D$8:$EE$8,'Proforma Summary'!AE$10,'507 PF'!$D30:$EE30)</f>
        <v>-11115.429599999998</v>
      </c>
      <c r="AF30" s="27">
        <f>SUMIF('507 PF'!$D$8:$EE$8,'Proforma Summary'!AF$10,'507 PF'!$D30:$EE30)</f>
        <v>-11564.492955840002</v>
      </c>
      <c r="AG30" s="27">
        <f>SUMIF('507 PF'!$D$8:$EE$8,'Proforma Summary'!AG$10,'507 PF'!$D30:$EE30)</f>
        <v>-11795.782814956796</v>
      </c>
      <c r="AH30" s="27">
        <f>SUMIF('507 PF'!$D$8:$EE$8,'Proforma Summary'!AH$10,'507 PF'!$D30:$EE30)</f>
        <v>-12031.698471255935</v>
      </c>
      <c r="AI30" s="27">
        <f>SUMIF('507 PF'!$D$8:$EE$8,'Proforma Summary'!AI$10,'507 PF'!$D30:$EE30)</f>
        <v>-12272.332440681057</v>
      </c>
      <c r="AJ30" s="27">
        <f>SUMIF('507 PF'!$D$8:$EE$8,'Proforma Summary'!AJ$10,'507 PF'!$D30:$EE30)</f>
        <v>-12517.779089494676</v>
      </c>
      <c r="AK30" s="27">
        <f>SUMIF('507 PF'!$D$8:$EE$8,'Proforma Summary'!AK$10,'507 PF'!$D30:$EE30)</f>
        <v>-12768.134671284564</v>
      </c>
      <c r="AL30" s="27">
        <f>SUMIF('507 PF'!$D$8:$EE$8,'Proforma Summary'!AL$10,'507 PF'!$D30:$EE30)</f>
        <v>-13023.497364710258</v>
      </c>
      <c r="AM30" s="136">
        <f>SUMIF('507 PF'!$D$8:$EE$8,'Proforma Summary'!AM$10,'507 PF'!$D30:$EE30)</f>
        <v>-13283.967312004468</v>
      </c>
      <c r="AO30" s="131" t="str">
        <f t="shared" si="6"/>
        <v>General &amp; Admin</v>
      </c>
      <c r="AP30"/>
      <c r="AQ30" s="27">
        <f>SUMIF('901 PF'!$D$8:$EE$8,'Proforma Summary'!AQ$10,'901 PF'!$D30:$EE30)</f>
        <v>-17077.094999999998</v>
      </c>
      <c r="AR30" s="27">
        <f>SUMIF('901 PF'!$D$8:$EE$8,'Proforma Summary'!AR$10,'901 PF'!$D30:$EE30)</f>
        <v>-17077.094999999998</v>
      </c>
      <c r="AS30" s="27">
        <f>SUMIF('901 PF'!$D$8:$EE$8,'Proforma Summary'!AS$10,'901 PF'!$D30:$EE30)</f>
        <v>-17767.009638</v>
      </c>
      <c r="AT30" s="27">
        <f>SUMIF('901 PF'!$D$8:$EE$8,'Proforma Summary'!AT$10,'901 PF'!$D30:$EE30)</f>
        <v>-18122.349830760006</v>
      </c>
      <c r="AU30" s="27">
        <f>SUMIF('901 PF'!$D$8:$EE$8,'Proforma Summary'!AU$10,'901 PF'!$D30:$EE30)</f>
        <v>-18484.796827375198</v>
      </c>
      <c r="AV30" s="27">
        <f>SUMIF('901 PF'!$D$8:$EE$8,'Proforma Summary'!AV$10,'901 PF'!$D30:$EE30)</f>
        <v>-18854.492763922706</v>
      </c>
      <c r="AW30" s="27">
        <f>SUMIF('901 PF'!$D$8:$EE$8,'Proforma Summary'!AW$10,'901 PF'!$D30:$EE30)</f>
        <v>-19231.582619201166</v>
      </c>
      <c r="AX30" s="27">
        <f>SUMIF('901 PF'!$D$8:$EE$8,'Proforma Summary'!AX$10,'901 PF'!$D30:$EE30)</f>
        <v>-19616.214271585181</v>
      </c>
      <c r="AY30" s="27">
        <f>SUMIF('901 PF'!$D$8:$EE$8,'Proforma Summary'!AY$10,'901 PF'!$D30:$EE30)</f>
        <v>-20008.538557016887</v>
      </c>
      <c r="AZ30" s="136">
        <f>SUMIF('901 PF'!$D$8:$EE$8,'Proforma Summary'!AZ$10,'901 PF'!$D30:$EE30)</f>
        <v>-20408.709328157223</v>
      </c>
    </row>
    <row r="31" spans="2:52" x14ac:dyDescent="0.35">
      <c r="B31" s="131" t="str">
        <f>'305 PF'!C27</f>
        <v>Payroll</v>
      </c>
      <c r="C31"/>
      <c r="D31" s="27">
        <f>SUMIF('305 PF'!$D$8:$EE$8,'Proforma Summary'!D$10,'305 PF'!$D27:$EE27)</f>
        <v>-21738.362399999998</v>
      </c>
      <c r="E31" s="27">
        <f>SUMIF('305 PF'!$D$8:$EE$8,'Proforma Summary'!E$10,'305 PF'!$D27:$EE27)</f>
        <v>-22390.513272</v>
      </c>
      <c r="F31" s="27">
        <f>SUMIF('305 PF'!$D$8:$EE$8,'Proforma Summary'!F$10,'305 PF'!$D27:$EE27)</f>
        <v>-22616.592240959992</v>
      </c>
      <c r="G31" s="27">
        <f>SUMIF('305 PF'!$D$8:$EE$8,'Proforma Summary'!G$10,'305 PF'!$D27:$EE27)</f>
        <v>-23068.924085779203</v>
      </c>
      <c r="H31" s="27">
        <f>SUMIF('305 PF'!$D$8:$EE$8,'Proforma Summary'!H$10,'305 PF'!$D27:$EE27)</f>
        <v>-23530.302567494775</v>
      </c>
      <c r="I31" s="27">
        <f>SUMIF('305 PF'!$D$8:$EE$8,'Proforma Summary'!I$10,'305 PF'!$D27:$EE27)</f>
        <v>-24000.908618844682</v>
      </c>
      <c r="J31" s="27">
        <f>SUMIF('305 PF'!$D$8:$EE$8,'Proforma Summary'!J$10,'305 PF'!$D27:$EE27)</f>
        <v>-24480.926791221573</v>
      </c>
      <c r="K31" s="27">
        <f>SUMIF('305 PF'!$D$8:$EE$8,'Proforma Summary'!K$10,'305 PF'!$D27:$EE27)</f>
        <v>-24970.545327046009</v>
      </c>
      <c r="L31" s="27">
        <f>SUMIF('305 PF'!$D$8:$EE$8,'Proforma Summary'!L$10,'305 PF'!$D27:$EE27)</f>
        <v>-25469.956233586916</v>
      </c>
      <c r="M31" s="136">
        <f>SUMIF('305 PF'!$D$8:$EE$8,'Proforma Summary'!M$10,'305 PF'!$D27:$EE27)</f>
        <v>-25979.355358258661</v>
      </c>
      <c r="O31" s="131" t="str">
        <f>'75 PF'!C29</f>
        <v>Payroll</v>
      </c>
      <c r="P31"/>
      <c r="Q31" s="27">
        <f>SUMIF('75 PF'!$D$8:$EE$8,'Proforma Summary'!Q$10,'75 PF'!$D29:$EE30)</f>
        <v>-105003.92040000002</v>
      </c>
      <c r="R31" s="27">
        <f>SUMIF('75 PF'!$D$8:$EE$8,'Proforma Summary'!R$10,'75 PF'!$D29:$EE30)</f>
        <v>-105616.44326900001</v>
      </c>
      <c r="S31" s="27">
        <f>SUMIF('75 PF'!$D$8:$EE$8,'Proforma Summary'!S$10,'75 PF'!$D29:$EE30)</f>
        <v>-109246.07878416001</v>
      </c>
      <c r="T31" s="27">
        <f>SUMIF('75 PF'!$D$8:$EE$8,'Proforma Summary'!T$10,'75 PF'!$D29:$EE30)</f>
        <v>-111431.00035984319</v>
      </c>
      <c r="U31" s="27">
        <f>SUMIF('75 PF'!$D$8:$EE$8,'Proforma Summary'!U$10,'75 PF'!$D29:$EE30)</f>
        <v>-113659.62036704003</v>
      </c>
      <c r="V31" s="27">
        <f>SUMIF('75 PF'!$D$8:$EE$8,'Proforma Summary'!V$10,'75 PF'!$D29:$EE30)</f>
        <v>-115932.81277438086</v>
      </c>
      <c r="W31" s="27">
        <f>SUMIF('75 PF'!$D$8:$EE$8,'Proforma Summary'!W$10,'75 PF'!$D29:$EE30)</f>
        <v>-118251.46902986847</v>
      </c>
      <c r="X31" s="27">
        <f>SUMIF('75 PF'!$D$8:$EE$8,'Proforma Summary'!X$10,'75 PF'!$D29:$EE30)</f>
        <v>-120616.49841046584</v>
      </c>
      <c r="Y31" s="27">
        <f>SUMIF('75 PF'!$D$8:$EE$8,'Proforma Summary'!Y$10,'75 PF'!$D29:$EE30)</f>
        <v>-123028.82837867516</v>
      </c>
      <c r="Z31" s="136">
        <f>SUMIF('75 PF'!$D$8:$EE$8,'Proforma Summary'!Z$10,'75 PF'!$D29:$EE30)</f>
        <v>-125489.40494624867</v>
      </c>
      <c r="AB31" s="131" t="str">
        <f t="shared" si="4"/>
        <v>Payroll</v>
      </c>
      <c r="AC31"/>
      <c r="AD31" s="27">
        <f>SUMIF('507 PF'!$D$8:$EE$8,'Proforma Summary'!AD$10,'507 PF'!$D31:$EE31)</f>
        <v>-56405.367599999998</v>
      </c>
      <c r="AE31" s="27">
        <f>SUMIF('507 PF'!$D$8:$EE$8,'Proforma Summary'!AE$10,'507 PF'!$D31:$EE31)</f>
        <v>-56405.367599999998</v>
      </c>
      <c r="AF31" s="27">
        <f>SUMIF('507 PF'!$D$8:$EE$8,'Proforma Summary'!AF$10,'507 PF'!$D31:$EE31)</f>
        <v>-58684.144451039982</v>
      </c>
      <c r="AG31" s="27">
        <f>SUMIF('507 PF'!$D$8:$EE$8,'Proforma Summary'!AG$10,'507 PF'!$D31:$EE31)</f>
        <v>-59857.827340060794</v>
      </c>
      <c r="AH31" s="27">
        <f>SUMIF('507 PF'!$D$8:$EE$8,'Proforma Summary'!AH$10,'507 PF'!$D31:$EE31)</f>
        <v>-61054.983886862006</v>
      </c>
      <c r="AI31" s="27">
        <f>SUMIF('507 PF'!$D$8:$EE$8,'Proforma Summary'!AI$10,'507 PF'!$D31:$EE31)</f>
        <v>-62276.08356459927</v>
      </c>
      <c r="AJ31" s="27">
        <f>SUMIF('507 PF'!$D$8:$EE$8,'Proforma Summary'!AJ$10,'507 PF'!$D31:$EE31)</f>
        <v>-63521.605235891242</v>
      </c>
      <c r="AK31" s="27">
        <f>SUMIF('507 PF'!$D$8:$EE$8,'Proforma Summary'!AK$10,'507 PF'!$D31:$EE31)</f>
        <v>-64792.037340609037</v>
      </c>
      <c r="AL31" s="27">
        <f>SUMIF('507 PF'!$D$8:$EE$8,'Proforma Summary'!AL$10,'507 PF'!$D31:$EE31)</f>
        <v>-66087.878087421253</v>
      </c>
      <c r="AM31" s="136">
        <f>SUMIF('507 PF'!$D$8:$EE$8,'Proforma Summary'!AM$10,'507 PF'!$D31:$EE31)</f>
        <v>-67409.635649169664</v>
      </c>
      <c r="AO31" s="131" t="str">
        <f t="shared" si="6"/>
        <v>Payroll</v>
      </c>
      <c r="AP31"/>
      <c r="AQ31" s="27">
        <f>SUMIF('901 PF'!$D$8:$EE$8,'Proforma Summary'!AQ$10,'901 PF'!$D31:$EE31)</f>
        <v>-97814.317800000019</v>
      </c>
      <c r="AR31" s="27">
        <f>SUMIF('901 PF'!$D$8:$EE$8,'Proforma Summary'!AR$10,'901 PF'!$D31:$EE31)</f>
        <v>-97814.317800000019</v>
      </c>
      <c r="AS31" s="27">
        <f>SUMIF('901 PF'!$D$8:$EE$8,'Proforma Summary'!AS$10,'901 PF'!$D31:$EE31)</f>
        <v>-101766.01623912</v>
      </c>
      <c r="AT31" s="27">
        <f>SUMIF('901 PF'!$D$8:$EE$8,'Proforma Summary'!AT$10,'901 PF'!$D31:$EE31)</f>
        <v>-103801.33656390237</v>
      </c>
      <c r="AU31" s="27">
        <f>SUMIF('901 PF'!$D$8:$EE$8,'Proforma Summary'!AU$10,'901 PF'!$D31:$EE31)</f>
        <v>-105877.36329518048</v>
      </c>
      <c r="AV31" s="27">
        <f>SUMIF('901 PF'!$D$8:$EE$8,'Proforma Summary'!AV$10,'901 PF'!$D31:$EE31)</f>
        <v>-107994.91056108409</v>
      </c>
      <c r="AW31" s="27">
        <f>SUMIF('901 PF'!$D$8:$EE$8,'Proforma Summary'!AW$10,'901 PF'!$D31:$EE31)</f>
        <v>-110154.80877230578</v>
      </c>
      <c r="AX31" s="27">
        <f>SUMIF('901 PF'!$D$8:$EE$8,'Proforma Summary'!AX$10,'901 PF'!$D31:$EE31)</f>
        <v>-112357.9049477518</v>
      </c>
      <c r="AY31" s="27">
        <f>SUMIF('901 PF'!$D$8:$EE$8,'Proforma Summary'!AY$10,'901 PF'!$D31:$EE31)</f>
        <v>-114605.06304670685</v>
      </c>
      <c r="AZ31" s="136">
        <f>SUMIF('901 PF'!$D$8:$EE$8,'Proforma Summary'!AZ$10,'901 PF'!$D31:$EE31)</f>
        <v>-116897.16430764103</v>
      </c>
    </row>
    <row r="32" spans="2:52" x14ac:dyDescent="0.35">
      <c r="B32" s="131" t="str">
        <f>'305 PF'!C28</f>
        <v>Electricity</v>
      </c>
      <c r="C32"/>
      <c r="D32" s="27">
        <f>SUMIF('305 PF'!$D$8:$EE$8,'Proforma Summary'!D$10,'305 PF'!$D28:$EE28)</f>
        <v>-41800.452515999998</v>
      </c>
      <c r="E32" s="27">
        <f>SUMIF('305 PF'!$D$8:$EE$8,'Proforma Summary'!E$10,'305 PF'!$D28:$EE28)</f>
        <v>-43054.466091480012</v>
      </c>
      <c r="F32" s="27">
        <f>SUMIF('305 PF'!$D$8:$EE$8,'Proforma Summary'!F$10,'305 PF'!$D28:$EE28)</f>
        <v>-43489.190797646414</v>
      </c>
      <c r="G32" s="27">
        <f>SUMIF('305 PF'!$D$8:$EE$8,'Proforma Summary'!G$10,'305 PF'!$D28:$EE28)</f>
        <v>-44358.974613599334</v>
      </c>
      <c r="H32" s="27">
        <f>SUMIF('305 PF'!$D$8:$EE$8,'Proforma Summary'!H$10,'305 PF'!$D28:$EE28)</f>
        <v>-45246.154105871312</v>
      </c>
      <c r="I32" s="27">
        <f>SUMIF('305 PF'!$D$8:$EE$8,'Proforma Summary'!I$10,'305 PF'!$D28:$EE28)</f>
        <v>-46151.07718798874</v>
      </c>
      <c r="J32" s="27">
        <f>SUMIF('305 PF'!$D$8:$EE$8,'Proforma Summary'!J$10,'305 PF'!$D28:$EE28)</f>
        <v>-47074.098731748534</v>
      </c>
      <c r="K32" s="27">
        <f>SUMIF('305 PF'!$D$8:$EE$8,'Proforma Summary'!K$10,'305 PF'!$D28:$EE28)</f>
        <v>-48015.580706383487</v>
      </c>
      <c r="L32" s="27">
        <f>SUMIF('305 PF'!$D$8:$EE$8,'Proforma Summary'!L$10,'305 PF'!$D28:$EE28)</f>
        <v>-48975.892320511164</v>
      </c>
      <c r="M32" s="136">
        <f>SUMIF('305 PF'!$D$8:$EE$8,'Proforma Summary'!M$10,'305 PF'!$D28:$EE28)</f>
        <v>-49955.410166921378</v>
      </c>
      <c r="O32" s="131" t="str">
        <f>'75 PF'!C30</f>
        <v>Electricity</v>
      </c>
      <c r="P32"/>
      <c r="Q32" s="27">
        <f>SUMIF('75 PF'!$D$8:$EE$8,'Proforma Summary'!Q$10,'75 PF'!$D30:$EE31)</f>
        <v>-131360.65920000002</v>
      </c>
      <c r="R32" s="27">
        <f>SUMIF('75 PF'!$D$8:$EE$8,'Proforma Summary'!R$10,'75 PF'!$D30:$EE31)</f>
        <v>-132126.92971200001</v>
      </c>
      <c r="S32" s="27">
        <f>SUMIF('75 PF'!$D$8:$EE$8,'Proforma Summary'!S$10,'75 PF'!$D30:$EE31)</f>
        <v>-136667.62983167998</v>
      </c>
      <c r="T32" s="27">
        <f>SUMIF('75 PF'!$D$8:$EE$8,'Proforma Summary'!T$10,'75 PF'!$D30:$EE31)</f>
        <v>-139400.98242831355</v>
      </c>
      <c r="U32" s="27">
        <f>SUMIF('75 PF'!$D$8:$EE$8,'Proforma Summary'!U$10,'75 PF'!$D30:$EE31)</f>
        <v>-142189.00207687981</v>
      </c>
      <c r="V32" s="27">
        <f>SUMIF('75 PF'!$D$8:$EE$8,'Proforma Summary'!V$10,'75 PF'!$D30:$EE31)</f>
        <v>-145032.78211841747</v>
      </c>
      <c r="W32" s="27">
        <f>SUMIF('75 PF'!$D$8:$EE$8,'Proforma Summary'!W$10,'75 PF'!$D30:$EE31)</f>
        <v>-147933.4377607858</v>
      </c>
      <c r="X32" s="27">
        <f>SUMIF('75 PF'!$D$8:$EE$8,'Proforma Summary'!X$10,'75 PF'!$D30:$EE31)</f>
        <v>-150892.10651600148</v>
      </c>
      <c r="Y32" s="27">
        <f>SUMIF('75 PF'!$D$8:$EE$8,'Proforma Summary'!Y$10,'75 PF'!$D30:$EE31)</f>
        <v>-153909.94864632154</v>
      </c>
      <c r="Z32" s="136">
        <f>SUMIF('75 PF'!$D$8:$EE$8,'Proforma Summary'!Z$10,'75 PF'!$D30:$EE31)</f>
        <v>-156988.14761924799</v>
      </c>
      <c r="AB32" s="131" t="str">
        <f t="shared" si="4"/>
        <v>Electricity</v>
      </c>
      <c r="AC32"/>
      <c r="AD32" s="27">
        <f>SUMIF('507 PF'!$D$8:$EE$8,'Proforma Summary'!AD$10,'507 PF'!$D32:$EE32)</f>
        <v>-86367.643200000006</v>
      </c>
      <c r="AE32" s="27">
        <f>SUMIF('507 PF'!$D$8:$EE$8,'Proforma Summary'!AE$10,'507 PF'!$D32:$EE32)</f>
        <v>-86367.643200000006</v>
      </c>
      <c r="AF32" s="27">
        <f>SUMIF('507 PF'!$D$8:$EE$8,'Proforma Summary'!AF$10,'507 PF'!$D32:$EE32)</f>
        <v>-89856.895985280004</v>
      </c>
      <c r="AG32" s="27">
        <f>SUMIF('507 PF'!$D$8:$EE$8,'Proforma Summary'!AG$10,'507 PF'!$D32:$EE32)</f>
        <v>-91654.033904985627</v>
      </c>
      <c r="AH32" s="27">
        <f>SUMIF('507 PF'!$D$8:$EE$8,'Proforma Summary'!AH$10,'507 PF'!$D32:$EE32)</f>
        <v>-93487.114583085306</v>
      </c>
      <c r="AI32" s="27">
        <f>SUMIF('507 PF'!$D$8:$EE$8,'Proforma Summary'!AI$10,'507 PF'!$D32:$EE32)</f>
        <v>-95356.856874747013</v>
      </c>
      <c r="AJ32" s="27">
        <f>SUMIF('507 PF'!$D$8:$EE$8,'Proforma Summary'!AJ$10,'507 PF'!$D32:$EE32)</f>
        <v>-97263.994012241965</v>
      </c>
      <c r="AK32" s="27">
        <f>SUMIF('507 PF'!$D$8:$EE$8,'Proforma Summary'!AK$10,'507 PF'!$D32:$EE32)</f>
        <v>-99209.273892486803</v>
      </c>
      <c r="AL32" s="27">
        <f>SUMIF('507 PF'!$D$8:$EE$8,'Proforma Summary'!AL$10,'507 PF'!$D32:$EE32)</f>
        <v>-101193.45937033654</v>
      </c>
      <c r="AM32" s="136">
        <f>SUMIF('507 PF'!$D$8:$EE$8,'Proforma Summary'!AM$10,'507 PF'!$D32:$EE32)</f>
        <v>-103217.32855774324</v>
      </c>
      <c r="AO32" s="131" t="str">
        <f t="shared" si="6"/>
        <v>Electricity</v>
      </c>
      <c r="AP32"/>
      <c r="AQ32" s="27">
        <f>SUMIF('901 PF'!$D$8:$EE$8,'Proforma Summary'!AQ$10,'901 PF'!$D32:$EE32)</f>
        <v>-146188.54200000002</v>
      </c>
      <c r="AR32" s="27">
        <f>SUMIF('901 PF'!$D$8:$EE$8,'Proforma Summary'!AR$10,'901 PF'!$D32:$EE32)</f>
        <v>-146188.54200000002</v>
      </c>
      <c r="AS32" s="27">
        <f>SUMIF('901 PF'!$D$8:$EE$8,'Proforma Summary'!AS$10,'901 PF'!$D32:$EE32)</f>
        <v>-152094.55909679999</v>
      </c>
      <c r="AT32" s="27">
        <f>SUMIF('901 PF'!$D$8:$EE$8,'Proforma Summary'!AT$10,'901 PF'!$D32:$EE32)</f>
        <v>-155136.45027873604</v>
      </c>
      <c r="AU32" s="27">
        <f>SUMIF('901 PF'!$D$8:$EE$8,'Proforma Summary'!AU$10,'901 PF'!$D32:$EE32)</f>
        <v>-158239.17928431075</v>
      </c>
      <c r="AV32" s="27">
        <f>SUMIF('901 PF'!$D$8:$EE$8,'Proforma Summary'!AV$10,'901 PF'!$D32:$EE32)</f>
        <v>-161403.96286999699</v>
      </c>
      <c r="AW32" s="27">
        <f>SUMIF('901 PF'!$D$8:$EE$8,'Proforma Summary'!AW$10,'901 PF'!$D32:$EE32)</f>
        <v>-164632.04212739688</v>
      </c>
      <c r="AX32" s="27">
        <f>SUMIF('901 PF'!$D$8:$EE$8,'Proforma Summary'!AX$10,'901 PF'!$D32:$EE32)</f>
        <v>-167924.68296994478</v>
      </c>
      <c r="AY32" s="27">
        <f>SUMIF('901 PF'!$D$8:$EE$8,'Proforma Summary'!AY$10,'901 PF'!$D32:$EE32)</f>
        <v>-171283.17662934368</v>
      </c>
      <c r="AZ32" s="136">
        <f>SUMIF('901 PF'!$D$8:$EE$8,'Proforma Summary'!AZ$10,'901 PF'!$D32:$EE32)</f>
        <v>-174708.84016193054</v>
      </c>
    </row>
    <row r="33" spans="2:52" x14ac:dyDescent="0.35">
      <c r="B33" s="131" t="str">
        <f>'305 PF'!C29</f>
        <v>Other Utilities</v>
      </c>
      <c r="C33"/>
      <c r="D33" s="27">
        <f>SUMIF('305 PF'!$D$8:$EE$8,'Proforma Summary'!D$10,'305 PF'!$D29:$EE29)</f>
        <v>-22639.053</v>
      </c>
      <c r="E33" s="27">
        <f>SUMIF('305 PF'!$D$8:$EE$8,'Proforma Summary'!E$10,'305 PF'!$D29:$EE29)</f>
        <v>-23318.224590000002</v>
      </c>
      <c r="F33" s="27">
        <f>SUMIF('305 PF'!$D$8:$EE$8,'Proforma Summary'!F$10,'305 PF'!$D29:$EE29)</f>
        <v>-23553.670741199996</v>
      </c>
      <c r="G33" s="27">
        <f>SUMIF('305 PF'!$D$8:$EE$8,'Proforma Summary'!G$10,'305 PF'!$D29:$EE29)</f>
        <v>-24024.744156024</v>
      </c>
      <c r="H33" s="27">
        <f>SUMIF('305 PF'!$D$8:$EE$8,'Proforma Summary'!H$10,'305 PF'!$D29:$EE29)</f>
        <v>-24505.23903914449</v>
      </c>
      <c r="I33" s="27">
        <f>SUMIF('305 PF'!$D$8:$EE$8,'Proforma Summary'!I$10,'305 PF'!$D29:$EE29)</f>
        <v>-24995.343819927377</v>
      </c>
      <c r="J33" s="27">
        <f>SUMIF('305 PF'!$D$8:$EE$8,'Proforma Summary'!J$10,'305 PF'!$D29:$EE29)</f>
        <v>-25495.250696325922</v>
      </c>
      <c r="K33" s="27">
        <f>SUMIF('305 PF'!$D$8:$EE$8,'Proforma Summary'!K$10,'305 PF'!$D29:$EE29)</f>
        <v>-26005.155710252428</v>
      </c>
      <c r="L33" s="27">
        <f>SUMIF('305 PF'!$D$8:$EE$8,'Proforma Summary'!L$10,'305 PF'!$D29:$EE29)</f>
        <v>-26525.258824457487</v>
      </c>
      <c r="M33" s="136">
        <f>SUMIF('305 PF'!$D$8:$EE$8,'Proforma Summary'!M$10,'305 PF'!$D29:$EE29)</f>
        <v>-27055.764000946638</v>
      </c>
      <c r="O33" s="131" t="str">
        <f>'75 PF'!C31</f>
        <v>Other Utilities</v>
      </c>
      <c r="P33"/>
      <c r="Q33" s="27">
        <f>SUMIF('75 PF'!$D$8:$EE$8,'Proforma Summary'!Q$10,'75 PF'!$D31:$EE32)</f>
        <v>-89562.487200000032</v>
      </c>
      <c r="R33" s="27">
        <f>SUMIF('75 PF'!$D$8:$EE$8,'Proforma Summary'!R$10,'75 PF'!$D31:$EE32)</f>
        <v>-90084.935042000026</v>
      </c>
      <c r="S33" s="27">
        <f>SUMIF('75 PF'!$D$8:$EE$8,'Proforma Summary'!S$10,'75 PF'!$D31:$EE32)</f>
        <v>-93180.811682879998</v>
      </c>
      <c r="T33" s="27">
        <f>SUMIF('75 PF'!$D$8:$EE$8,'Proforma Summary'!T$10,'75 PF'!$D31:$EE32)</f>
        <v>-95044.427916537607</v>
      </c>
      <c r="U33" s="27">
        <f>SUMIF('75 PF'!$D$8:$EE$8,'Proforma Summary'!U$10,'75 PF'!$D31:$EE32)</f>
        <v>-96945.316474868334</v>
      </c>
      <c r="V33" s="27">
        <f>SUMIF('75 PF'!$D$8:$EE$8,'Proforma Summary'!V$10,'75 PF'!$D31:$EE32)</f>
        <v>-98884.222804365694</v>
      </c>
      <c r="W33" s="27">
        <f>SUMIF('75 PF'!$D$8:$EE$8,'Proforma Summary'!W$10,'75 PF'!$D31:$EE32)</f>
        <v>-100861.90726045302</v>
      </c>
      <c r="X33" s="27">
        <f>SUMIF('75 PF'!$D$8:$EE$8,'Proforma Summary'!X$10,'75 PF'!$D31:$EE32)</f>
        <v>-102879.14540566212</v>
      </c>
      <c r="Y33" s="27">
        <f>SUMIF('75 PF'!$D$8:$EE$8,'Proforma Summary'!Y$10,'75 PF'!$D31:$EE32)</f>
        <v>-104936.72831377531</v>
      </c>
      <c r="Z33" s="136">
        <f>SUMIF('75 PF'!$D$8:$EE$8,'Proforma Summary'!Z$10,'75 PF'!$D31:$EE32)</f>
        <v>-107035.46288005084</v>
      </c>
      <c r="AB33" s="131" t="str">
        <f t="shared" si="4"/>
        <v>Other Utilities</v>
      </c>
      <c r="AC33"/>
      <c r="AD33" s="27">
        <f>SUMIF('507 PF'!$D$8:$EE$8,'Proforma Summary'!AD$10,'507 PF'!$D33:$EE33)</f>
        <v>-53886.304199999984</v>
      </c>
      <c r="AE33" s="27">
        <f>SUMIF('507 PF'!$D$8:$EE$8,'Proforma Summary'!AE$10,'507 PF'!$D33:$EE33)</f>
        <v>-53886.304199999984</v>
      </c>
      <c r="AF33" s="27">
        <f>SUMIF('507 PF'!$D$8:$EE$8,'Proforma Summary'!AF$10,'507 PF'!$D33:$EE33)</f>
        <v>-56063.310889679989</v>
      </c>
      <c r="AG33" s="27">
        <f>SUMIF('507 PF'!$D$8:$EE$8,'Proforma Summary'!AG$10,'507 PF'!$D33:$EE33)</f>
        <v>-57184.577107473597</v>
      </c>
      <c r="AH33" s="27">
        <f>SUMIF('507 PF'!$D$8:$EE$8,'Proforma Summary'!AH$10,'507 PF'!$D33:$EE33)</f>
        <v>-58328.268649623067</v>
      </c>
      <c r="AI33" s="27">
        <f>SUMIF('507 PF'!$D$8:$EE$8,'Proforma Summary'!AI$10,'507 PF'!$D33:$EE33)</f>
        <v>-59494.83402261552</v>
      </c>
      <c r="AJ33" s="27">
        <f>SUMIF('507 PF'!$D$8:$EE$8,'Proforma Summary'!AJ$10,'507 PF'!$D33:$EE33)</f>
        <v>-60684.730703067857</v>
      </c>
      <c r="AK33" s="27">
        <f>SUMIF('507 PF'!$D$8:$EE$8,'Proforma Summary'!AK$10,'507 PF'!$D33:$EE33)</f>
        <v>-61898.425317129186</v>
      </c>
      <c r="AL33" s="27">
        <f>SUMIF('507 PF'!$D$8:$EE$8,'Proforma Summary'!AL$10,'507 PF'!$D33:$EE33)</f>
        <v>-63136.393823471786</v>
      </c>
      <c r="AM33" s="136">
        <f>SUMIF('507 PF'!$D$8:$EE$8,'Proforma Summary'!AM$10,'507 PF'!$D33:$EE33)</f>
        <v>-64399.121699941199</v>
      </c>
      <c r="AO33" s="131" t="str">
        <f t="shared" si="6"/>
        <v>Other Utilities</v>
      </c>
      <c r="AP33"/>
      <c r="AQ33" s="27">
        <f>SUMIF('901 PF'!$D$8:$EE$8,'Proforma Summary'!AQ$10,'901 PF'!$D33:$EE33)</f>
        <v>-90060.267599999977</v>
      </c>
      <c r="AR33" s="27">
        <f>SUMIF('901 PF'!$D$8:$EE$8,'Proforma Summary'!AR$10,'901 PF'!$D33:$EE33)</f>
        <v>-90060.267599999977</v>
      </c>
      <c r="AS33" s="27">
        <f>SUMIF('901 PF'!$D$8:$EE$8,'Proforma Summary'!AS$10,'901 PF'!$D33:$EE33)</f>
        <v>-93698.702411040009</v>
      </c>
      <c r="AT33" s="27">
        <f>SUMIF('901 PF'!$D$8:$EE$8,'Proforma Summary'!AT$10,'901 PF'!$D33:$EE33)</f>
        <v>-95572.676459260794</v>
      </c>
      <c r="AU33" s="27">
        <f>SUMIF('901 PF'!$D$8:$EE$8,'Proforma Summary'!AU$10,'901 PF'!$D33:$EE33)</f>
        <v>-97484.129988446017</v>
      </c>
      <c r="AV33" s="27">
        <f>SUMIF('901 PF'!$D$8:$EE$8,'Proforma Summary'!AV$10,'901 PF'!$D33:$EE33)</f>
        <v>-99433.812588214918</v>
      </c>
      <c r="AW33" s="27">
        <f>SUMIF('901 PF'!$D$8:$EE$8,'Proforma Summary'!AW$10,'901 PF'!$D33:$EE33)</f>
        <v>-101422.48883997927</v>
      </c>
      <c r="AX33" s="27">
        <f>SUMIF('901 PF'!$D$8:$EE$8,'Proforma Summary'!AX$10,'901 PF'!$D33:$EE33)</f>
        <v>-103450.93861677883</v>
      </c>
      <c r="AY33" s="27">
        <f>SUMIF('901 PF'!$D$8:$EE$8,'Proforma Summary'!AY$10,'901 PF'!$D33:$EE33)</f>
        <v>-105519.95738911438</v>
      </c>
      <c r="AZ33" s="136">
        <f>SUMIF('901 PF'!$D$8:$EE$8,'Proforma Summary'!AZ$10,'901 PF'!$D33:$EE33)</f>
        <v>-107630.35653689672</v>
      </c>
    </row>
    <row r="34" spans="2:52" x14ac:dyDescent="0.35">
      <c r="B34" s="131" t="str">
        <f>'305 PF'!C30</f>
        <v>Marketing</v>
      </c>
      <c r="C34"/>
      <c r="D34" s="27">
        <f>SUMIF('305 PF'!$D$8:$EE$8,'Proforma Summary'!D$10,'305 PF'!$D30:$EE30)</f>
        <v>-6642.7703999999985</v>
      </c>
      <c r="E34" s="27">
        <f>SUMIF('305 PF'!$D$8:$EE$8,'Proforma Summary'!E$10,'305 PF'!$D30:$EE30)</f>
        <v>-6842.0535120000013</v>
      </c>
      <c r="F34" s="27">
        <f>SUMIF('305 PF'!$D$8:$EE$8,'Proforma Summary'!F$10,'305 PF'!$D30:$EE30)</f>
        <v>-6911.1383241599988</v>
      </c>
      <c r="G34" s="27">
        <f>SUMIF('305 PF'!$D$8:$EE$8,'Proforma Summary'!G$10,'305 PF'!$D30:$EE30)</f>
        <v>-7049.3610906432004</v>
      </c>
      <c r="H34" s="27">
        <f>SUMIF('305 PF'!$D$8:$EE$8,'Proforma Summary'!H$10,'305 PF'!$D30:$EE30)</f>
        <v>-7190.3483124560653</v>
      </c>
      <c r="I34" s="27">
        <f>SUMIF('305 PF'!$D$8:$EE$8,'Proforma Summary'!I$10,'305 PF'!$D30:$EE30)</f>
        <v>-7334.1552787051878</v>
      </c>
      <c r="J34" s="27">
        <f>SUMIF('305 PF'!$D$8:$EE$8,'Proforma Summary'!J$10,'305 PF'!$D30:$EE30)</f>
        <v>-7480.83838427929</v>
      </c>
      <c r="K34" s="27">
        <f>SUMIF('305 PF'!$D$8:$EE$8,'Proforma Summary'!K$10,'305 PF'!$D30:$EE30)</f>
        <v>-7630.4551519648749</v>
      </c>
      <c r="L34" s="27">
        <f>SUMIF('305 PF'!$D$8:$EE$8,'Proforma Summary'!L$10,'305 PF'!$D30:$EE30)</f>
        <v>-7783.0642550041703</v>
      </c>
      <c r="M34" s="136">
        <f>SUMIF('305 PF'!$D$8:$EE$8,'Proforma Summary'!M$10,'305 PF'!$D30:$EE30)</f>
        <v>-7938.7255401042539</v>
      </c>
      <c r="O34" s="131" t="str">
        <f>'75 PF'!C32</f>
        <v>Marketing</v>
      </c>
      <c r="P34"/>
      <c r="Q34" s="27">
        <f>SUMIF('75 PF'!$D$8:$EE$8,'Proforma Summary'!Q$10,'75 PF'!$D32:$EE33)</f>
        <v>-26911.221000000009</v>
      </c>
      <c r="R34" s="27">
        <f>SUMIF('75 PF'!$D$8:$EE$8,'Proforma Summary'!R$10,'75 PF'!$D32:$EE33)</f>
        <v>-27068.20312250001</v>
      </c>
      <c r="S34" s="27">
        <f>SUMIF('75 PF'!$D$8:$EE$8,'Proforma Summary'!S$10,'75 PF'!$D32:$EE33)</f>
        <v>-27998.434328399995</v>
      </c>
      <c r="T34" s="27">
        <f>SUMIF('75 PF'!$D$8:$EE$8,'Proforma Summary'!T$10,'75 PF'!$D32:$EE33)</f>
        <v>-28558.403014968007</v>
      </c>
      <c r="U34" s="27">
        <f>SUMIF('75 PF'!$D$8:$EE$8,'Proforma Summary'!U$10,'75 PF'!$D32:$EE33)</f>
        <v>-29129.571075267362</v>
      </c>
      <c r="V34" s="27">
        <f>SUMIF('75 PF'!$D$8:$EE$8,'Proforma Summary'!V$10,'75 PF'!$D32:$EE33)</f>
        <v>-29712.162496772711</v>
      </c>
      <c r="W34" s="27">
        <f>SUMIF('75 PF'!$D$8:$EE$8,'Proforma Summary'!W$10,'75 PF'!$D32:$EE33)</f>
        <v>-30306.405746708162</v>
      </c>
      <c r="X34" s="27">
        <f>SUMIF('75 PF'!$D$8:$EE$8,'Proforma Summary'!X$10,'75 PF'!$D32:$EE33)</f>
        <v>-30912.533861642325</v>
      </c>
      <c r="Y34" s="27">
        <f>SUMIF('75 PF'!$D$8:$EE$8,'Proforma Summary'!Y$10,'75 PF'!$D32:$EE33)</f>
        <v>-31530.784538875163</v>
      </c>
      <c r="Z34" s="136">
        <f>SUMIF('75 PF'!$D$8:$EE$8,'Proforma Summary'!Z$10,'75 PF'!$D32:$EE33)</f>
        <v>-32161.400229652685</v>
      </c>
      <c r="AB34" s="131" t="str">
        <f t="shared" si="4"/>
        <v>Marketing</v>
      </c>
      <c r="AC34"/>
      <c r="AD34" s="27">
        <f>SUMIF('507 PF'!$D$8:$EE$8,'Proforma Summary'!AD$10,'507 PF'!$D34:$EE34)</f>
        <v>-15653.899199999998</v>
      </c>
      <c r="AE34" s="27">
        <f>SUMIF('507 PF'!$D$8:$EE$8,'Proforma Summary'!AE$10,'507 PF'!$D34:$EE34)</f>
        <v>-15653.899199999998</v>
      </c>
      <c r="AF34" s="27">
        <f>SUMIF('507 PF'!$D$8:$EE$8,'Proforma Summary'!AF$10,'507 PF'!$D34:$EE34)</f>
        <v>-16286.316727680001</v>
      </c>
      <c r="AG34" s="27">
        <f>SUMIF('507 PF'!$D$8:$EE$8,'Proforma Summary'!AG$10,'507 PF'!$D34:$EE34)</f>
        <v>-16612.043062233603</v>
      </c>
      <c r="AH34" s="27">
        <f>SUMIF('507 PF'!$D$8:$EE$8,'Proforma Summary'!AH$10,'507 PF'!$D34:$EE34)</f>
        <v>-16944.283923478277</v>
      </c>
      <c r="AI34" s="27">
        <f>SUMIF('507 PF'!$D$8:$EE$8,'Proforma Summary'!AI$10,'507 PF'!$D34:$EE34)</f>
        <v>-17283.169601947837</v>
      </c>
      <c r="AJ34" s="27">
        <f>SUMIF('507 PF'!$D$8:$EE$8,'Proforma Summary'!AJ$10,'507 PF'!$D34:$EE34)</f>
        <v>-17628.832993986794</v>
      </c>
      <c r="AK34" s="27">
        <f>SUMIF('507 PF'!$D$8:$EE$8,'Proforma Summary'!AK$10,'507 PF'!$D34:$EE34)</f>
        <v>-17981.409653866529</v>
      </c>
      <c r="AL34" s="27">
        <f>SUMIF('507 PF'!$D$8:$EE$8,'Proforma Summary'!AL$10,'507 PF'!$D34:$EE34)</f>
        <v>-18341.037846943858</v>
      </c>
      <c r="AM34" s="136">
        <f>SUMIF('507 PF'!$D$8:$EE$8,'Proforma Summary'!AM$10,'507 PF'!$D34:$EE34)</f>
        <v>-18707.858603882738</v>
      </c>
      <c r="AO34" s="131" t="str">
        <f t="shared" si="6"/>
        <v>Marketing</v>
      </c>
      <c r="AP34"/>
      <c r="AQ34" s="27">
        <f>SUMIF('901 PF'!$D$8:$EE$8,'Proforma Summary'!AQ$10,'901 PF'!$D34:$EE34)</f>
        <v>-23306.071800000002</v>
      </c>
      <c r="AR34" s="27">
        <f>SUMIF('901 PF'!$D$8:$EE$8,'Proforma Summary'!AR$10,'901 PF'!$D34:$EE34)</f>
        <v>-23306.071800000002</v>
      </c>
      <c r="AS34" s="27">
        <f>SUMIF('901 PF'!$D$8:$EE$8,'Proforma Summary'!AS$10,'901 PF'!$D34:$EE34)</f>
        <v>-24247.637100720007</v>
      </c>
      <c r="AT34" s="27">
        <f>SUMIF('901 PF'!$D$8:$EE$8,'Proforma Summary'!AT$10,'901 PF'!$D34:$EE34)</f>
        <v>-24732.589842734407</v>
      </c>
      <c r="AU34" s="27">
        <f>SUMIF('901 PF'!$D$8:$EE$8,'Proforma Summary'!AU$10,'901 PF'!$D34:$EE34)</f>
        <v>-25227.241639589094</v>
      </c>
      <c r="AV34" s="27">
        <f>SUMIF('901 PF'!$D$8:$EE$8,'Proforma Summary'!AV$10,'901 PF'!$D34:$EE34)</f>
        <v>-25731.786472380878</v>
      </c>
      <c r="AW34" s="27">
        <f>SUMIF('901 PF'!$D$8:$EE$8,'Proforma Summary'!AW$10,'901 PF'!$D34:$EE34)</f>
        <v>-26246.422201828493</v>
      </c>
      <c r="AX34" s="27">
        <f>SUMIF('901 PF'!$D$8:$EE$8,'Proforma Summary'!AX$10,'901 PF'!$D34:$EE34)</f>
        <v>-26771.350645865048</v>
      </c>
      <c r="AY34" s="27">
        <f>SUMIF('901 PF'!$D$8:$EE$8,'Proforma Summary'!AY$10,'901 PF'!$D34:$EE34)</f>
        <v>-27306.777658782365</v>
      </c>
      <c r="AZ34" s="136">
        <f>SUMIF('901 PF'!$D$8:$EE$8,'Proforma Summary'!AZ$10,'901 PF'!$D34:$EE34)</f>
        <v>-27852.913211957999</v>
      </c>
    </row>
    <row r="35" spans="2:52" x14ac:dyDescent="0.35">
      <c r="B35" s="131" t="str">
        <f>'305 PF'!C31</f>
        <v>Management Fee</v>
      </c>
      <c r="C35"/>
      <c r="D35" s="27">
        <f>SUMIF('305 PF'!$D$8:$EE$8,'Proforma Summary'!D$10,'305 PF'!$D31:$EE31)</f>
        <v>-21076.733002199995</v>
      </c>
      <c r="E35" s="27">
        <f>SUMIF('305 PF'!$D$8:$EE$8,'Proforma Summary'!E$10,'305 PF'!$D31:$EE31)</f>
        <v>-21709.034992265999</v>
      </c>
      <c r="F35" s="27">
        <f>SUMIF('305 PF'!$D$8:$EE$8,'Proforma Summary'!F$10,'305 PF'!$D31:$EE31)</f>
        <v>-21928.233015488877</v>
      </c>
      <c r="G35" s="27">
        <f>SUMIF('305 PF'!$D$8:$EE$8,'Proforma Summary'!G$10,'305 PF'!$D31:$EE31)</f>
        <v>-22366.797675798662</v>
      </c>
      <c r="H35" s="27">
        <f>SUMIF('305 PF'!$D$8:$EE$8,'Proforma Summary'!H$10,'305 PF'!$D31:$EE31)</f>
        <v>-22814.133629314631</v>
      </c>
      <c r="I35" s="27">
        <f>SUMIF('305 PF'!$D$8:$EE$8,'Proforma Summary'!I$10,'305 PF'!$D31:$EE31)</f>
        <v>-23270.416301900925</v>
      </c>
      <c r="J35" s="27">
        <f>SUMIF('305 PF'!$D$8:$EE$8,'Proforma Summary'!J$10,'305 PF'!$D31:$EE31)</f>
        <v>-23735.824627938942</v>
      </c>
      <c r="K35" s="27">
        <f>SUMIF('305 PF'!$D$8:$EE$8,'Proforma Summary'!K$10,'305 PF'!$D31:$EE31)</f>
        <v>-24210.541120497724</v>
      </c>
      <c r="L35" s="27">
        <f>SUMIF('305 PF'!$D$8:$EE$8,'Proforma Summary'!L$10,'305 PF'!$D31:$EE31)</f>
        <v>-24694.751942907675</v>
      </c>
      <c r="M35" s="136">
        <f>SUMIF('305 PF'!$D$8:$EE$8,'Proforma Summary'!M$10,'305 PF'!$D31:$EE31)</f>
        <v>-25188.646981765833</v>
      </c>
      <c r="O35" s="131" t="str">
        <f>'75 PF'!C33</f>
        <v>Management Fee</v>
      </c>
      <c r="P35"/>
      <c r="Q35" s="27">
        <f>SUMIF('75 PF'!$D$8:$EE$8,'Proforma Summary'!Q$10,'75 PF'!$D33:$EE34)</f>
        <v>-73644.811438499994</v>
      </c>
      <c r="R35" s="27">
        <f>SUMIF('75 PF'!$D$8:$EE$8,'Proforma Summary'!R$10,'75 PF'!$D33:$EE34)</f>
        <v>-74074.406171891256</v>
      </c>
      <c r="S35" s="27">
        <f>SUMIF('75 PF'!$D$8:$EE$8,'Proforma Summary'!S$10,'75 PF'!$D33:$EE34)</f>
        <v>-76620.061820615418</v>
      </c>
      <c r="T35" s="27">
        <f>SUMIF('75 PF'!$D$8:$EE$8,'Proforma Summary'!T$10,'75 PF'!$D33:$EE34)</f>
        <v>-78152.463057027679</v>
      </c>
      <c r="U35" s="27">
        <f>SUMIF('75 PF'!$D$8:$EE$8,'Proforma Summary'!U$10,'75 PF'!$D33:$EE34)</f>
        <v>-79715.512318168287</v>
      </c>
      <c r="V35" s="27">
        <f>SUMIF('75 PF'!$D$8:$EE$8,'Proforma Summary'!V$10,'75 PF'!$D33:$EE34)</f>
        <v>-81309.822564531598</v>
      </c>
      <c r="W35" s="27">
        <f>SUMIF('75 PF'!$D$8:$EE$8,'Proforma Summary'!W$10,'75 PF'!$D33:$EE34)</f>
        <v>-82936.019015822269</v>
      </c>
      <c r="X35" s="27">
        <f>SUMIF('75 PF'!$D$8:$EE$8,'Proforma Summary'!X$10,'75 PF'!$D33:$EE34)</f>
        <v>-84594.739396138655</v>
      </c>
      <c r="Y35" s="27">
        <f>SUMIF('75 PF'!$D$8:$EE$8,'Proforma Summary'!Y$10,'75 PF'!$D33:$EE34)</f>
        <v>-86286.634184061491</v>
      </c>
      <c r="Z35" s="136">
        <f>SUMIF('75 PF'!$D$8:$EE$8,'Proforma Summary'!Z$10,'75 PF'!$D33:$EE34)</f>
        <v>-88012.36686774269</v>
      </c>
      <c r="AB35" s="131" t="str">
        <f t="shared" si="4"/>
        <v>Management Fee</v>
      </c>
      <c r="AC35"/>
      <c r="AD35" s="27">
        <f>SUMIF('507 PF'!$D$8:$EE$8,'Proforma Summary'!AD$10,'507 PF'!$D35:$EE35)</f>
        <v>-44241.683158499982</v>
      </c>
      <c r="AE35" s="27">
        <f>SUMIF('507 PF'!$D$8:$EE$8,'Proforma Summary'!AE$10,'507 PF'!$D35:$EE35)</f>
        <v>-44241.683158499982</v>
      </c>
      <c r="AF35" s="27">
        <f>SUMIF('507 PF'!$D$8:$EE$8,'Proforma Summary'!AF$10,'507 PF'!$D35:$EE35)</f>
        <v>-46029.0471581034</v>
      </c>
      <c r="AG35" s="27">
        <f>SUMIF('507 PF'!$D$8:$EE$8,'Proforma Summary'!AG$10,'507 PF'!$D35:$EE35)</f>
        <v>-46949.628101265465</v>
      </c>
      <c r="AH35" s="27">
        <f>SUMIF('507 PF'!$D$8:$EE$8,'Proforma Summary'!AH$10,'507 PF'!$D35:$EE35)</f>
        <v>-47888.620663290778</v>
      </c>
      <c r="AI35" s="27">
        <f>SUMIF('507 PF'!$D$8:$EE$8,'Proforma Summary'!AI$10,'507 PF'!$D35:$EE35)</f>
        <v>-48846.393076556596</v>
      </c>
      <c r="AJ35" s="27">
        <f>SUMIF('507 PF'!$D$8:$EE$8,'Proforma Summary'!AJ$10,'507 PF'!$D35:$EE35)</f>
        <v>-49823.320938087716</v>
      </c>
      <c r="AK35" s="27">
        <f>SUMIF('507 PF'!$D$8:$EE$8,'Proforma Summary'!AK$10,'507 PF'!$D35:$EE35)</f>
        <v>-50819.787356849476</v>
      </c>
      <c r="AL35" s="27">
        <f>SUMIF('507 PF'!$D$8:$EE$8,'Proforma Summary'!AL$10,'507 PF'!$D35:$EE35)</f>
        <v>-51836.183103986456</v>
      </c>
      <c r="AM35" s="136">
        <f>SUMIF('507 PF'!$D$8:$EE$8,'Proforma Summary'!AM$10,'507 PF'!$D35:$EE35)</f>
        <v>-52872.906766066204</v>
      </c>
      <c r="AO35" s="131" t="str">
        <f t="shared" si="6"/>
        <v>Management Fee</v>
      </c>
      <c r="AP35"/>
      <c r="AQ35" s="27">
        <f>SUMIF('901 PF'!$D$8:$EE$8,'Proforma Summary'!AQ$10,'901 PF'!$D35:$EE35)</f>
        <v>-73711.125025500005</v>
      </c>
      <c r="AR35" s="27">
        <f>SUMIF('901 PF'!$D$8:$EE$8,'Proforma Summary'!AR$10,'901 PF'!$D35:$EE35)</f>
        <v>-73711.125025500005</v>
      </c>
      <c r="AS35" s="27">
        <f>SUMIF('901 PF'!$D$8:$EE$8,'Proforma Summary'!AS$10,'901 PF'!$D35:$EE35)</f>
        <v>-76689.054476530189</v>
      </c>
      <c r="AT35" s="27">
        <f>SUMIF('901 PF'!$D$8:$EE$8,'Proforma Summary'!AT$10,'901 PF'!$D35:$EE35)</f>
        <v>-78222.835566060778</v>
      </c>
      <c r="AU35" s="27">
        <f>SUMIF('901 PF'!$D$8:$EE$8,'Proforma Summary'!AU$10,'901 PF'!$D35:$EE35)</f>
        <v>-79787.292277382032</v>
      </c>
      <c r="AV35" s="27">
        <f>SUMIF('901 PF'!$D$8:$EE$8,'Proforma Summary'!AV$10,'901 PF'!$D35:$EE35)</f>
        <v>-81383.038122929676</v>
      </c>
      <c r="AW35" s="27">
        <f>SUMIF('901 PF'!$D$8:$EE$8,'Proforma Summary'!AW$10,'901 PF'!$D35:$EE35)</f>
        <v>-83010.698885388265</v>
      </c>
      <c r="AX35" s="27">
        <f>SUMIF('901 PF'!$D$8:$EE$8,'Proforma Summary'!AX$10,'901 PF'!$D35:$EE35)</f>
        <v>-84670.912863095989</v>
      </c>
      <c r="AY35" s="27">
        <f>SUMIF('901 PF'!$D$8:$EE$8,'Proforma Summary'!AY$10,'901 PF'!$D35:$EE35)</f>
        <v>-86364.331120357951</v>
      </c>
      <c r="AZ35" s="136">
        <f>SUMIF('901 PF'!$D$8:$EE$8,'Proforma Summary'!AZ$10,'901 PF'!$D35:$EE35)</f>
        <v>-88091.617742765069</v>
      </c>
    </row>
    <row r="36" spans="2:52" x14ac:dyDescent="0.35">
      <c r="B36" s="131" t="str">
        <f>'305 PF'!C32</f>
        <v>Contract Services</v>
      </c>
      <c r="C36"/>
      <c r="D36" s="27">
        <f>SUMIF('305 PF'!$D$8:$EE$8,'Proforma Summary'!D$10,'305 PF'!$D32:$EE32)</f>
        <v>-11223.784200000002</v>
      </c>
      <c r="E36" s="27">
        <f>SUMIF('305 PF'!$D$8:$EE$8,'Proforma Summary'!E$10,'305 PF'!$D32:$EE32)</f>
        <v>-11560.497725999996</v>
      </c>
      <c r="F36" s="27">
        <f>SUMIF('305 PF'!$D$8:$EE$8,'Proforma Summary'!F$10,'305 PF'!$D32:$EE32)</f>
        <v>-11677.225081680001</v>
      </c>
      <c r="G36" s="27">
        <f>SUMIF('305 PF'!$D$8:$EE$8,'Proforma Summary'!G$10,'305 PF'!$D32:$EE32)</f>
        <v>-11910.769583313597</v>
      </c>
      <c r="H36" s="27">
        <f>SUMIF('305 PF'!$D$8:$EE$8,'Proforma Summary'!H$10,'305 PF'!$D32:$EE32)</f>
        <v>-12148.984974979869</v>
      </c>
      <c r="I36" s="27">
        <f>SUMIF('305 PF'!$D$8:$EE$8,'Proforma Summary'!I$10,'305 PF'!$D32:$EE32)</f>
        <v>-12391.964674479468</v>
      </c>
      <c r="J36" s="27">
        <f>SUMIF('305 PF'!$D$8:$EE$8,'Proforma Summary'!J$10,'305 PF'!$D32:$EE32)</f>
        <v>-12639.803967969063</v>
      </c>
      <c r="K36" s="27">
        <f>SUMIF('305 PF'!$D$8:$EE$8,'Proforma Summary'!K$10,'305 PF'!$D32:$EE32)</f>
        <v>-12892.600047328437</v>
      </c>
      <c r="L36" s="27">
        <f>SUMIF('305 PF'!$D$8:$EE$8,'Proforma Summary'!L$10,'305 PF'!$D32:$EE32)</f>
        <v>-13150.45204827501</v>
      </c>
      <c r="M36" s="136">
        <f>SUMIF('305 PF'!$D$8:$EE$8,'Proforma Summary'!M$10,'305 PF'!$D32:$EE32)</f>
        <v>-13413.461089240505</v>
      </c>
      <c r="O36" s="131" t="str">
        <f>'75 PF'!C34</f>
        <v>Contract Services</v>
      </c>
      <c r="P36"/>
      <c r="Q36" s="27">
        <f>SUMIF('75 PF'!$D$8:$EE$8,'Proforma Summary'!Q$10,'75 PF'!$D34:$EE35)</f>
        <v>-16518.787800000002</v>
      </c>
      <c r="R36" s="27">
        <f>SUMIF('75 PF'!$D$8:$EE$8,'Proforma Summary'!R$10,'75 PF'!$D34:$EE35)</f>
        <v>-16615.1473955</v>
      </c>
      <c r="S36" s="27">
        <f>SUMIF('75 PF'!$D$8:$EE$8,'Proforma Summary'!S$10,'75 PF'!$D34:$EE35)</f>
        <v>-17186.146827120003</v>
      </c>
      <c r="T36" s="27">
        <f>SUMIF('75 PF'!$D$8:$EE$8,'Proforma Summary'!T$10,'75 PF'!$D34:$EE35)</f>
        <v>-17529.869763662395</v>
      </c>
      <c r="U36" s="27">
        <f>SUMIF('75 PF'!$D$8:$EE$8,'Proforma Summary'!U$10,'75 PF'!$D34:$EE35)</f>
        <v>-17880.467158935644</v>
      </c>
      <c r="V36" s="27">
        <f>SUMIF('75 PF'!$D$8:$EE$8,'Proforma Summary'!V$10,'75 PF'!$D34:$EE35)</f>
        <v>-18238.076502114356</v>
      </c>
      <c r="W36" s="27">
        <f>SUMIF('75 PF'!$D$8:$EE$8,'Proforma Summary'!W$10,'75 PF'!$D34:$EE35)</f>
        <v>-18602.838032156644</v>
      </c>
      <c r="X36" s="27">
        <f>SUMIF('75 PF'!$D$8:$EE$8,'Proforma Summary'!X$10,'75 PF'!$D34:$EE35)</f>
        <v>-18974.894792799776</v>
      </c>
      <c r="Y36" s="27">
        <f>SUMIF('75 PF'!$D$8:$EE$8,'Proforma Summary'!Y$10,'75 PF'!$D34:$EE35)</f>
        <v>-19354.392688655771</v>
      </c>
      <c r="Z36" s="136">
        <f>SUMIF('75 PF'!$D$8:$EE$8,'Proforma Summary'!Z$10,'75 PF'!$D34:$EE35)</f>
        <v>-19741.480542428882</v>
      </c>
      <c r="AB36" s="131" t="str">
        <f t="shared" si="4"/>
        <v>Contract Services</v>
      </c>
      <c r="AC36"/>
      <c r="AD36" s="27">
        <f>SUMIF('507 PF'!$D$8:$EE$8,'Proforma Summary'!AD$10,'507 PF'!$D36:$EE36)</f>
        <v>-15712.345200000002</v>
      </c>
      <c r="AE36" s="27">
        <f>SUMIF('507 PF'!$D$8:$EE$8,'Proforma Summary'!AE$10,'507 PF'!$D36:$EE36)</f>
        <v>-15712.345200000002</v>
      </c>
      <c r="AF36" s="27">
        <f>SUMIF('507 PF'!$D$8:$EE$8,'Proforma Summary'!AF$10,'507 PF'!$D36:$EE36)</f>
        <v>-16347.123946080004</v>
      </c>
      <c r="AG36" s="27">
        <f>SUMIF('507 PF'!$D$8:$EE$8,'Proforma Summary'!AG$10,'507 PF'!$D36:$EE36)</f>
        <v>-16674.066425001602</v>
      </c>
      <c r="AH36" s="27">
        <f>SUMIF('507 PF'!$D$8:$EE$8,'Proforma Summary'!AH$10,'507 PF'!$D36:$EE36)</f>
        <v>-17007.547753501633</v>
      </c>
      <c r="AI36" s="27">
        <f>SUMIF('507 PF'!$D$8:$EE$8,'Proforma Summary'!AI$10,'507 PF'!$D36:$EE36)</f>
        <v>-17347.698708571665</v>
      </c>
      <c r="AJ36" s="27">
        <f>SUMIF('507 PF'!$D$8:$EE$8,'Proforma Summary'!AJ$10,'507 PF'!$D36:$EE36)</f>
        <v>-17694.652682743101</v>
      </c>
      <c r="AK36" s="27">
        <f>SUMIF('507 PF'!$D$8:$EE$8,'Proforma Summary'!AK$10,'507 PF'!$D36:$EE36)</f>
        <v>-18048.545736397962</v>
      </c>
      <c r="AL36" s="27">
        <f>SUMIF('507 PF'!$D$8:$EE$8,'Proforma Summary'!AL$10,'507 PF'!$D36:$EE36)</f>
        <v>-18409.516651125923</v>
      </c>
      <c r="AM36" s="136">
        <f>SUMIF('507 PF'!$D$8:$EE$8,'Proforma Summary'!AM$10,'507 PF'!$D36:$EE36)</f>
        <v>-18777.706984148441</v>
      </c>
      <c r="AO36" s="131" t="str">
        <f t="shared" si="6"/>
        <v>Contract Services</v>
      </c>
      <c r="AP36"/>
      <c r="AQ36" s="27">
        <f>SUMIF('901 PF'!$D$8:$EE$8,'Proforma Summary'!AQ$10,'901 PF'!$D36:$EE36)</f>
        <v>-30071.976600000009</v>
      </c>
      <c r="AR36" s="27">
        <f>SUMIF('901 PF'!$D$8:$EE$8,'Proforma Summary'!AR$10,'901 PF'!$D36:$EE36)</f>
        <v>-30071.976600000009</v>
      </c>
      <c r="AS36" s="27">
        <f>SUMIF('901 PF'!$D$8:$EE$8,'Proforma Summary'!AS$10,'901 PF'!$D36:$EE36)</f>
        <v>-31286.884454639996</v>
      </c>
      <c r="AT36" s="27">
        <f>SUMIF('901 PF'!$D$8:$EE$8,'Proforma Summary'!AT$10,'901 PF'!$D36:$EE36)</f>
        <v>-31912.622143732795</v>
      </c>
      <c r="AU36" s="27">
        <f>SUMIF('901 PF'!$D$8:$EE$8,'Proforma Summary'!AU$10,'901 PF'!$D36:$EE36)</f>
        <v>-32550.874586607464</v>
      </c>
      <c r="AV36" s="27">
        <f>SUMIF('901 PF'!$D$8:$EE$8,'Proforma Summary'!AV$10,'901 PF'!$D36:$EE36)</f>
        <v>-33201.892078339602</v>
      </c>
      <c r="AW36" s="27">
        <f>SUMIF('901 PF'!$D$8:$EE$8,'Proforma Summary'!AW$10,'901 PF'!$D36:$EE36)</f>
        <v>-33865.929919906404</v>
      </c>
      <c r="AX36" s="27">
        <f>SUMIF('901 PF'!$D$8:$EE$8,'Proforma Summary'!AX$10,'901 PF'!$D36:$EE36)</f>
        <v>-34543.248518304528</v>
      </c>
      <c r="AY36" s="27">
        <f>SUMIF('901 PF'!$D$8:$EE$8,'Proforma Summary'!AY$10,'901 PF'!$D36:$EE36)</f>
        <v>-35234.113488670613</v>
      </c>
      <c r="AZ36" s="136">
        <f>SUMIF('901 PF'!$D$8:$EE$8,'Proforma Summary'!AZ$10,'901 PF'!$D36:$EE36)</f>
        <v>-35938.79575844403</v>
      </c>
    </row>
    <row r="37" spans="2:52" x14ac:dyDescent="0.35">
      <c r="B37" s="131" t="str">
        <f>'305 PF'!C33</f>
        <v>Repair &amp; Maintenance</v>
      </c>
      <c r="C37"/>
      <c r="D37" s="27">
        <f>SUMIF('305 PF'!$D$8:$EE$8,'Proforma Summary'!D$10,'305 PF'!$D33:$EE33)</f>
        <v>-8381.156399999998</v>
      </c>
      <c r="E37" s="27">
        <f>SUMIF('305 PF'!$D$8:$EE$8,'Proforma Summary'!E$10,'305 PF'!$D33:$EE33)</f>
        <v>-8632.5910919999988</v>
      </c>
      <c r="F37" s="27">
        <f>SUMIF('305 PF'!$D$8:$EE$8,'Proforma Summary'!F$10,'305 PF'!$D33:$EE33)</f>
        <v>-8719.7551185600005</v>
      </c>
      <c r="G37" s="27">
        <f>SUMIF('305 PF'!$D$8:$EE$8,'Proforma Summary'!G$10,'305 PF'!$D33:$EE33)</f>
        <v>-8894.1502209312002</v>
      </c>
      <c r="H37" s="27">
        <f>SUMIF('305 PF'!$D$8:$EE$8,'Proforma Summary'!H$10,'305 PF'!$D33:$EE33)</f>
        <v>-9072.0332253498218</v>
      </c>
      <c r="I37" s="27">
        <f>SUMIF('305 PF'!$D$8:$EE$8,'Proforma Summary'!I$10,'305 PF'!$D33:$EE33)</f>
        <v>-9253.4738898568212</v>
      </c>
      <c r="J37" s="27">
        <f>SUMIF('305 PF'!$D$8:$EE$8,'Proforma Summary'!J$10,'305 PF'!$D33:$EE33)</f>
        <v>-9438.5433676539578</v>
      </c>
      <c r="K37" s="27">
        <f>SUMIF('305 PF'!$D$8:$EE$8,'Proforma Summary'!K$10,'305 PF'!$D33:$EE33)</f>
        <v>-9627.3142350070339</v>
      </c>
      <c r="L37" s="27">
        <f>SUMIF('305 PF'!$D$8:$EE$8,'Proforma Summary'!L$10,'305 PF'!$D33:$EE33)</f>
        <v>-9819.8605197071793</v>
      </c>
      <c r="M37" s="136">
        <f>SUMIF('305 PF'!$D$8:$EE$8,'Proforma Summary'!M$10,'305 PF'!$D33:$EE33)</f>
        <v>-10016.257730101321</v>
      </c>
      <c r="O37" s="131" t="str">
        <f>'75 PF'!C35</f>
        <v>Repair &amp; Maintenance</v>
      </c>
      <c r="P37"/>
      <c r="Q37" s="27">
        <f>SUMIF('75 PF'!$D$8:$EE$8,'Proforma Summary'!Q$10,'75 PF'!$D35:$EE36)</f>
        <v>-33346.900800000003</v>
      </c>
      <c r="R37" s="27">
        <f>SUMIF('75 PF'!$D$8:$EE$8,'Proforma Summary'!R$10,'75 PF'!$D35:$EE36)</f>
        <v>-33541.424387999999</v>
      </c>
      <c r="S37" s="27">
        <f>SUMIF('75 PF'!$D$8:$EE$8,'Proforma Summary'!S$10,'75 PF'!$D35:$EE36)</f>
        <v>-34694.115592319991</v>
      </c>
      <c r="T37" s="27">
        <f>SUMIF('75 PF'!$D$8:$EE$8,'Proforma Summary'!T$10,'75 PF'!$D35:$EE36)</f>
        <v>-35387.997904166397</v>
      </c>
      <c r="U37" s="27">
        <f>SUMIF('75 PF'!$D$8:$EE$8,'Proforma Summary'!U$10,'75 PF'!$D35:$EE36)</f>
        <v>-36095.757862249731</v>
      </c>
      <c r="V37" s="27">
        <f>SUMIF('75 PF'!$D$8:$EE$8,'Proforma Summary'!V$10,'75 PF'!$D35:$EE36)</f>
        <v>-36817.673019494723</v>
      </c>
      <c r="W37" s="27">
        <f>SUMIF('75 PF'!$D$8:$EE$8,'Proforma Summary'!W$10,'75 PF'!$D35:$EE36)</f>
        <v>-37554.026479884626</v>
      </c>
      <c r="X37" s="27">
        <f>SUMIF('75 PF'!$D$8:$EE$8,'Proforma Summary'!X$10,'75 PF'!$D35:$EE36)</f>
        <v>-38305.107009482308</v>
      </c>
      <c r="Y37" s="27">
        <f>SUMIF('75 PF'!$D$8:$EE$8,'Proforma Summary'!Y$10,'75 PF'!$D35:$EE36)</f>
        <v>-39071.209149671966</v>
      </c>
      <c r="Z37" s="136">
        <f>SUMIF('75 PF'!$D$8:$EE$8,'Proforma Summary'!Z$10,'75 PF'!$D35:$EE36)</f>
        <v>-39852.633332665398</v>
      </c>
      <c r="AB37" s="131" t="str">
        <f t="shared" si="4"/>
        <v>Repair &amp; Maintenance</v>
      </c>
      <c r="AC37"/>
      <c r="AD37" s="27">
        <f>SUMIF('507 PF'!$D$8:$EE$8,'Proforma Summary'!AD$10,'507 PF'!$D37:$EE37)</f>
        <v>-26229.361200000003</v>
      </c>
      <c r="AE37" s="27">
        <f>SUMIF('507 PF'!$D$8:$EE$8,'Proforma Summary'!AE$10,'507 PF'!$D37:$EE37)</f>
        <v>-26229.361200000003</v>
      </c>
      <c r="AF37" s="27">
        <f>SUMIF('507 PF'!$D$8:$EE$8,'Proforma Summary'!AF$10,'507 PF'!$D37:$EE37)</f>
        <v>-27289.027392480002</v>
      </c>
      <c r="AG37" s="27">
        <f>SUMIF('507 PF'!$D$8:$EE$8,'Proforma Summary'!AG$10,'507 PF'!$D37:$EE37)</f>
        <v>-27834.807940329611</v>
      </c>
      <c r="AH37" s="27">
        <f>SUMIF('507 PF'!$D$8:$EE$8,'Proforma Summary'!AH$10,'507 PF'!$D37:$EE37)</f>
        <v>-28391.5040991362</v>
      </c>
      <c r="AI37" s="27">
        <f>SUMIF('507 PF'!$D$8:$EE$8,'Proforma Summary'!AI$10,'507 PF'!$D37:$EE37)</f>
        <v>-28959.33418111892</v>
      </c>
      <c r="AJ37" s="27">
        <f>SUMIF('507 PF'!$D$8:$EE$8,'Proforma Summary'!AJ$10,'507 PF'!$D37:$EE37)</f>
        <v>-29538.520864741309</v>
      </c>
      <c r="AK37" s="27">
        <f>SUMIF('507 PF'!$D$8:$EE$8,'Proforma Summary'!AK$10,'507 PF'!$D37:$EE37)</f>
        <v>-30129.291282036127</v>
      </c>
      <c r="AL37" s="27">
        <f>SUMIF('507 PF'!$D$8:$EE$8,'Proforma Summary'!AL$10,'507 PF'!$D37:$EE37)</f>
        <v>-30731.87710767685</v>
      </c>
      <c r="AM37" s="136">
        <f>SUMIF('507 PF'!$D$8:$EE$8,'Proforma Summary'!AM$10,'507 PF'!$D37:$EE37)</f>
        <v>-31346.514649830377</v>
      </c>
      <c r="AO37" s="131" t="str">
        <f t="shared" si="6"/>
        <v>Repair &amp; Maintenance</v>
      </c>
      <c r="AP37"/>
      <c r="AQ37" s="27">
        <f>SUMIF('901 PF'!$D$8:$EE$8,'Proforma Summary'!AQ$10,'901 PF'!$D37:$EE37)</f>
        <v>-34216.328400000006</v>
      </c>
      <c r="AR37" s="27">
        <f>SUMIF('901 PF'!$D$8:$EE$8,'Proforma Summary'!AR$10,'901 PF'!$D37:$EE37)</f>
        <v>-34216.328400000006</v>
      </c>
      <c r="AS37" s="27">
        <f>SUMIF('901 PF'!$D$8:$EE$8,'Proforma Summary'!AS$10,'901 PF'!$D37:$EE37)</f>
        <v>-35598.668067359999</v>
      </c>
      <c r="AT37" s="27">
        <f>SUMIF('901 PF'!$D$8:$EE$8,'Proforma Summary'!AT$10,'901 PF'!$D37:$EE37)</f>
        <v>-36310.641428707197</v>
      </c>
      <c r="AU37" s="27">
        <f>SUMIF('901 PF'!$D$8:$EE$8,'Proforma Summary'!AU$10,'901 PF'!$D37:$EE37)</f>
        <v>-37036.854257281339</v>
      </c>
      <c r="AV37" s="27">
        <f>SUMIF('901 PF'!$D$8:$EE$8,'Proforma Summary'!AV$10,'901 PF'!$D37:$EE37)</f>
        <v>-37777.591342426967</v>
      </c>
      <c r="AW37" s="27">
        <f>SUMIF('901 PF'!$D$8:$EE$8,'Proforma Summary'!AW$10,'901 PF'!$D37:$EE37)</f>
        <v>-38533.1431692755</v>
      </c>
      <c r="AX37" s="27">
        <f>SUMIF('901 PF'!$D$8:$EE$8,'Proforma Summary'!AX$10,'901 PF'!$D37:$EE37)</f>
        <v>-39303.806032661007</v>
      </c>
      <c r="AY37" s="27">
        <f>SUMIF('901 PF'!$D$8:$EE$8,'Proforma Summary'!AY$10,'901 PF'!$D37:$EE37)</f>
        <v>-40089.88215331424</v>
      </c>
      <c r="AZ37" s="136">
        <f>SUMIF('901 PF'!$D$8:$EE$8,'Proforma Summary'!AZ$10,'901 PF'!$D37:$EE37)</f>
        <v>-40891.679796380522</v>
      </c>
    </row>
    <row r="38" spans="2:52" x14ac:dyDescent="0.35">
      <c r="B38" s="131" t="str">
        <f>'305 PF'!C34</f>
        <v>Turnaround Expense</v>
      </c>
      <c r="C38" s="139"/>
      <c r="D38" s="27">
        <f>SUMIF('305 PF'!$D$8:$EE$8,'Proforma Summary'!D$10,'305 PF'!$D34:$EE34)</f>
        <v>-11265.900000000001</v>
      </c>
      <c r="E38" s="27">
        <f>SUMIF('305 PF'!$D$8:$EE$8,'Proforma Summary'!E$10,'305 PF'!$D34:$EE34)</f>
        <v>-11603.877</v>
      </c>
      <c r="F38" s="27">
        <f>SUMIF('305 PF'!$D$8:$EE$8,'Proforma Summary'!F$10,'305 PF'!$D34:$EE34)</f>
        <v>-11721.042359999999</v>
      </c>
      <c r="G38" s="27">
        <f>SUMIF('305 PF'!$D$8:$EE$8,'Proforma Summary'!G$10,'305 PF'!$D34:$EE34)</f>
        <v>-11955.463207200002</v>
      </c>
      <c r="H38" s="27">
        <f>SUMIF('305 PF'!$D$8:$EE$8,'Proforma Summary'!H$10,'305 PF'!$D34:$EE34)</f>
        <v>-12194.572471343998</v>
      </c>
      <c r="I38" s="27">
        <f>SUMIF('305 PF'!$D$8:$EE$8,'Proforma Summary'!I$10,'305 PF'!$D34:$EE34)</f>
        <v>-12438.463920770877</v>
      </c>
      <c r="J38" s="27">
        <f>SUMIF('305 PF'!$D$8:$EE$8,'Proforma Summary'!J$10,'305 PF'!$D34:$EE34)</f>
        <v>-12687.233199186297</v>
      </c>
      <c r="K38" s="27">
        <f>SUMIF('305 PF'!$D$8:$EE$8,'Proforma Summary'!K$10,'305 PF'!$D34:$EE34)</f>
        <v>-12940.977863170023</v>
      </c>
      <c r="L38" s="27">
        <f>SUMIF('305 PF'!$D$8:$EE$8,'Proforma Summary'!L$10,'305 PF'!$D34:$EE34)</f>
        <v>-13199.797420433419</v>
      </c>
      <c r="M38" s="136">
        <f>SUMIF('305 PF'!$D$8:$EE$8,'Proforma Summary'!M$10,'305 PF'!$D34:$EE34)</f>
        <v>-13463.793368842087</v>
      </c>
      <c r="O38" s="131" t="str">
        <f>'75 PF'!C36</f>
        <v>Turnaround Expense</v>
      </c>
      <c r="P38" s="139"/>
      <c r="Q38" s="27">
        <f>SUMIF('75 PF'!$D$8:$EE$8,'Proforma Summary'!Q$10,'75 PF'!$D36:$EE37)</f>
        <v>-39611.69999999999</v>
      </c>
      <c r="R38" s="27">
        <f>SUMIF('75 PF'!$D$8:$EE$8,'Proforma Summary'!R$10,'75 PF'!$D36:$EE37)</f>
        <v>-39842.768249999994</v>
      </c>
      <c r="S38" s="27">
        <f>SUMIF('75 PF'!$D$8:$EE$8,'Proforma Summary'!S$10,'75 PF'!$D36:$EE37)</f>
        <v>-41212.01268</v>
      </c>
      <c r="T38" s="27">
        <f>SUMIF('75 PF'!$D$8:$EE$8,'Proforma Summary'!T$10,'75 PF'!$D36:$EE37)</f>
        <v>-42036.252933599986</v>
      </c>
      <c r="U38" s="27">
        <f>SUMIF('75 PF'!$D$8:$EE$8,'Proforma Summary'!U$10,'75 PF'!$D36:$EE37)</f>
        <v>-42876.977992271983</v>
      </c>
      <c r="V38" s="27">
        <f>SUMIF('75 PF'!$D$8:$EE$8,'Proforma Summary'!V$10,'75 PF'!$D36:$EE37)</f>
        <v>-43734.517552117431</v>
      </c>
      <c r="W38" s="27">
        <f>SUMIF('75 PF'!$D$8:$EE$8,'Proforma Summary'!W$10,'75 PF'!$D36:$EE37)</f>
        <v>-44609.20790315979</v>
      </c>
      <c r="X38" s="27">
        <f>SUMIF('75 PF'!$D$8:$EE$8,'Proforma Summary'!X$10,'75 PF'!$D36:$EE37)</f>
        <v>-45501.392061222978</v>
      </c>
      <c r="Y38" s="27">
        <f>SUMIF('75 PF'!$D$8:$EE$8,'Proforma Summary'!Y$10,'75 PF'!$D36:$EE37)</f>
        <v>-46411.419902447444</v>
      </c>
      <c r="Z38" s="136">
        <f>SUMIF('75 PF'!$D$8:$EE$8,'Proforma Summary'!Z$10,'75 PF'!$D36:$EE37)</f>
        <v>-47339.648300496388</v>
      </c>
      <c r="AB38" s="131" t="str">
        <f t="shared" si="4"/>
        <v>Turnaround Expense</v>
      </c>
      <c r="AC38" s="139"/>
      <c r="AD38" s="27">
        <f>SUMIF('507 PF'!$D$8:$EE$8,'Proforma Summary'!AD$10,'507 PF'!$D38:$EE38)</f>
        <v>-26316</v>
      </c>
      <c r="AE38" s="27">
        <f>SUMIF('507 PF'!$D$8:$EE$8,'Proforma Summary'!AE$10,'507 PF'!$D38:$EE38)</f>
        <v>-26316</v>
      </c>
      <c r="AF38" s="27">
        <f>SUMIF('507 PF'!$D$8:$EE$8,'Proforma Summary'!AF$10,'507 PF'!$D38:$EE38)</f>
        <v>-27379.166400000002</v>
      </c>
      <c r="AG38" s="27">
        <f>SUMIF('507 PF'!$D$8:$EE$8,'Proforma Summary'!AG$10,'507 PF'!$D38:$EE38)</f>
        <v>-27926.749728000006</v>
      </c>
      <c r="AH38" s="27">
        <f>SUMIF('507 PF'!$D$8:$EE$8,'Proforma Summary'!AH$10,'507 PF'!$D38:$EE38)</f>
        <v>-28485.284722560009</v>
      </c>
      <c r="AI38" s="27">
        <f>SUMIF('507 PF'!$D$8:$EE$8,'Proforma Summary'!AI$10,'507 PF'!$D38:$EE38)</f>
        <v>-29054.990417011195</v>
      </c>
      <c r="AJ38" s="27">
        <f>SUMIF('507 PF'!$D$8:$EE$8,'Proforma Summary'!AJ$10,'507 PF'!$D38:$EE38)</f>
        <v>-29636.090225351418</v>
      </c>
      <c r="AK38" s="27">
        <f>SUMIF('507 PF'!$D$8:$EE$8,'Proforma Summary'!AK$10,'507 PF'!$D38:$EE38)</f>
        <v>-30228.812029858454</v>
      </c>
      <c r="AL38" s="27">
        <f>SUMIF('507 PF'!$D$8:$EE$8,'Proforma Summary'!AL$10,'507 PF'!$D38:$EE38)</f>
        <v>-30833.388270455613</v>
      </c>
      <c r="AM38" s="136">
        <f>SUMIF('507 PF'!$D$8:$EE$8,'Proforma Summary'!AM$10,'507 PF'!$D38:$EE38)</f>
        <v>-31450.056035864724</v>
      </c>
      <c r="AO38" s="131" t="str">
        <f t="shared" si="6"/>
        <v>Turnaround Expense</v>
      </c>
      <c r="AP38" s="139"/>
      <c r="AQ38" s="27">
        <f>SUMIF('901 PF'!$D$8:$EE$8,'Proforma Summary'!AQ$10,'901 PF'!$D38:$EE38)</f>
        <v>-39698.399999999994</v>
      </c>
      <c r="AR38" s="27">
        <f>SUMIF('901 PF'!$D$8:$EE$8,'Proforma Summary'!AR$10,'901 PF'!$D38:$EE38)</f>
        <v>-39698.399999999994</v>
      </c>
      <c r="AS38" s="27">
        <f>SUMIF('901 PF'!$D$8:$EE$8,'Proforma Summary'!AS$10,'901 PF'!$D38:$EE38)</f>
        <v>-41302.215360000002</v>
      </c>
      <c r="AT38" s="27">
        <f>SUMIF('901 PF'!$D$8:$EE$8,'Proforma Summary'!AT$10,'901 PF'!$D38:$EE38)</f>
        <v>-42128.2596672</v>
      </c>
      <c r="AU38" s="27">
        <f>SUMIF('901 PF'!$D$8:$EE$8,'Proforma Summary'!AU$10,'901 PF'!$D38:$EE38)</f>
        <v>-42970.824860544002</v>
      </c>
      <c r="AV38" s="27">
        <f>SUMIF('901 PF'!$D$8:$EE$8,'Proforma Summary'!AV$10,'901 PF'!$D38:$EE38)</f>
        <v>-43830.24135775488</v>
      </c>
      <c r="AW38" s="27">
        <f>SUMIF('901 PF'!$D$8:$EE$8,'Proforma Summary'!AW$10,'901 PF'!$D38:$EE38)</f>
        <v>-44706.846184909977</v>
      </c>
      <c r="AX38" s="27">
        <f>SUMIF('901 PF'!$D$8:$EE$8,'Proforma Summary'!AX$10,'901 PF'!$D38:$EE38)</f>
        <v>-45600.98310860819</v>
      </c>
      <c r="AY38" s="27">
        <f>SUMIF('901 PF'!$D$8:$EE$8,'Proforma Summary'!AY$10,'901 PF'!$D38:$EE38)</f>
        <v>-46513.002770780346</v>
      </c>
      <c r="AZ38" s="136">
        <f>SUMIF('901 PF'!$D$8:$EE$8,'Proforma Summary'!AZ$10,'901 PF'!$D38:$EE38)</f>
        <v>-47443.262826195947</v>
      </c>
    </row>
    <row r="39" spans="2:52" x14ac:dyDescent="0.35">
      <c r="B39" s="131" t="str">
        <f>'305 PF'!C35</f>
        <v>Tax</v>
      </c>
      <c r="C39"/>
      <c r="D39" s="27">
        <f>SUMIF('305 PF'!$D$8:$EE$8,'Proforma Summary'!D$10,'305 PF'!$D35:$EE35)</f>
        <v>-121613.2536</v>
      </c>
      <c r="E39" s="27">
        <f>SUMIF('305 PF'!$D$8:$EE$8,'Proforma Summary'!E$10,'305 PF'!$D35:$EE35)</f>
        <v>-125261.65120799998</v>
      </c>
      <c r="F39" s="27">
        <f>SUMIF('305 PF'!$D$8:$EE$8,'Proforma Summary'!F$10,'305 PF'!$D35:$EE35)</f>
        <v>-126526.42904543997</v>
      </c>
      <c r="G39" s="27">
        <f>SUMIF('305 PF'!$D$8:$EE$8,'Proforma Summary'!G$10,'305 PF'!$D35:$EE35)</f>
        <v>-129056.95762634881</v>
      </c>
      <c r="H39" s="27">
        <f>SUMIF('305 PF'!$D$8:$EE$8,'Proforma Summary'!H$10,'305 PF'!$D35:$EE35)</f>
        <v>-131638.09677887577</v>
      </c>
      <c r="I39" s="27">
        <f>SUMIF('305 PF'!$D$8:$EE$8,'Proforma Summary'!I$10,'305 PF'!$D35:$EE35)</f>
        <v>-134270.85871445329</v>
      </c>
      <c r="J39" s="27">
        <f>SUMIF('305 PF'!$D$8:$EE$8,'Proforma Summary'!J$10,'305 PF'!$D35:$EE35)</f>
        <v>-136956.27588874233</v>
      </c>
      <c r="K39" s="27">
        <f>SUMIF('305 PF'!$D$8:$EE$8,'Proforma Summary'!K$10,'305 PF'!$D35:$EE35)</f>
        <v>-139695.40140651717</v>
      </c>
      <c r="L39" s="27">
        <f>SUMIF('305 PF'!$D$8:$EE$8,'Proforma Summary'!L$10,'305 PF'!$D35:$EE35)</f>
        <v>-142489.30943464753</v>
      </c>
      <c r="M39" s="136">
        <f>SUMIF('305 PF'!$D$8:$EE$8,'Proforma Summary'!M$10,'305 PF'!$D35:$EE35)</f>
        <v>-145339.09562334049</v>
      </c>
      <c r="O39" s="131" t="str">
        <f>'75 PF'!C37</f>
        <v>Tax</v>
      </c>
      <c r="P39"/>
      <c r="Q39" s="27">
        <f>SUMIF('75 PF'!$D$8:$EE$8,'Proforma Summary'!Q$10,'75 PF'!$D37:$EE38)</f>
        <v>-381322.76699999993</v>
      </c>
      <c r="R39" s="27">
        <f>SUMIF('75 PF'!$D$8:$EE$8,'Proforma Summary'!R$10,'75 PF'!$D37:$EE38)</f>
        <v>-383547.14980749995</v>
      </c>
      <c r="S39" s="27">
        <f>SUMIF('75 PF'!$D$8:$EE$8,'Proforma Summary'!S$10,'75 PF'!$D37:$EE38)</f>
        <v>-396728.20678679994</v>
      </c>
      <c r="T39" s="27">
        <f>SUMIF('75 PF'!$D$8:$EE$8,'Proforma Summary'!T$10,'75 PF'!$D37:$EE38)</f>
        <v>-404662.7709225358</v>
      </c>
      <c r="U39" s="27">
        <f>SUMIF('75 PF'!$D$8:$EE$8,'Proforma Summary'!U$10,'75 PF'!$D37:$EE38)</f>
        <v>-412756.02634098678</v>
      </c>
      <c r="V39" s="27">
        <f>SUMIF('75 PF'!$D$8:$EE$8,'Proforma Summary'!V$10,'75 PF'!$D37:$EE38)</f>
        <v>-421011.1468678065</v>
      </c>
      <c r="W39" s="27">
        <f>SUMIF('75 PF'!$D$8:$EE$8,'Proforma Summary'!W$10,'75 PF'!$D37:$EE38)</f>
        <v>-429431.36980516271</v>
      </c>
      <c r="X39" s="27">
        <f>SUMIF('75 PF'!$D$8:$EE$8,'Proforma Summary'!X$10,'75 PF'!$D37:$EE38)</f>
        <v>-438019.99720126583</v>
      </c>
      <c r="Y39" s="27">
        <f>SUMIF('75 PF'!$D$8:$EE$8,'Proforma Summary'!Y$10,'75 PF'!$D37:$EE38)</f>
        <v>-446780.39714529103</v>
      </c>
      <c r="Z39" s="136">
        <f>SUMIF('75 PF'!$D$8:$EE$8,'Proforma Summary'!Z$10,'75 PF'!$D37:$EE38)</f>
        <v>-455716.00508819701</v>
      </c>
      <c r="AB39" s="131" t="str">
        <f t="shared" si="4"/>
        <v>Tax</v>
      </c>
      <c r="AC39"/>
      <c r="AD39" s="27">
        <f>SUMIF('507 PF'!$D$8:$EE$8,'Proforma Summary'!AD$10,'507 PF'!$D39:$EE39)</f>
        <v>-279228.3762</v>
      </c>
      <c r="AE39" s="27">
        <f>SUMIF('507 PF'!$D$8:$EE$8,'Proforma Summary'!AE$10,'507 PF'!$D39:$EE39)</f>
        <v>-279228.3762</v>
      </c>
      <c r="AF39" s="27">
        <f>SUMIF('507 PF'!$D$8:$EE$8,'Proforma Summary'!AF$10,'507 PF'!$D39:$EE39)</f>
        <v>-290509.20259848004</v>
      </c>
      <c r="AG39" s="27">
        <f>SUMIF('507 PF'!$D$8:$EE$8,'Proforma Summary'!AG$10,'507 PF'!$D39:$EE39)</f>
        <v>-296319.3866504496</v>
      </c>
      <c r="AH39" s="27">
        <f>SUMIF('507 PF'!$D$8:$EE$8,'Proforma Summary'!AH$10,'507 PF'!$D39:$EE39)</f>
        <v>-302245.7743834586</v>
      </c>
      <c r="AI39" s="27">
        <f>SUMIF('507 PF'!$D$8:$EE$8,'Proforma Summary'!AI$10,'507 PF'!$D39:$EE39)</f>
        <v>-308290.68987112783</v>
      </c>
      <c r="AJ39" s="27">
        <f>SUMIF('507 PF'!$D$8:$EE$8,'Proforma Summary'!AJ$10,'507 PF'!$D39:$EE39)</f>
        <v>-314456.50366855034</v>
      </c>
      <c r="AK39" s="27">
        <f>SUMIF('507 PF'!$D$8:$EE$8,'Proforma Summary'!AK$10,'507 PF'!$D39:$EE39)</f>
        <v>-320745.63374192128</v>
      </c>
      <c r="AL39" s="27">
        <f>SUMIF('507 PF'!$D$8:$EE$8,'Proforma Summary'!AL$10,'507 PF'!$D39:$EE39)</f>
        <v>-327160.54641675972</v>
      </c>
      <c r="AM39" s="136">
        <f>SUMIF('507 PF'!$D$8:$EE$8,'Proforma Summary'!AM$10,'507 PF'!$D39:$EE39)</f>
        <v>-333703.75734509499</v>
      </c>
      <c r="AO39" s="131" t="str">
        <f t="shared" si="6"/>
        <v>Tax</v>
      </c>
      <c r="AP39"/>
      <c r="AQ39" s="27">
        <f>SUMIF('901 PF'!$D$8:$EE$8,'Proforma Summary'!AQ$10,'901 PF'!$D39:$EE39)</f>
        <v>-433534.46580000006</v>
      </c>
      <c r="AR39" s="27">
        <f>SUMIF('901 PF'!$D$8:$EE$8,'Proforma Summary'!AR$10,'901 PF'!$D39:$EE39)</f>
        <v>-433534.46580000006</v>
      </c>
      <c r="AS39" s="27">
        <f>SUMIF('901 PF'!$D$8:$EE$8,'Proforma Summary'!AS$10,'901 PF'!$D39:$EE39)</f>
        <v>-451049.25821831991</v>
      </c>
      <c r="AT39" s="27">
        <f>SUMIF('901 PF'!$D$8:$EE$8,'Proforma Summary'!AT$10,'901 PF'!$D39:$EE39)</f>
        <v>-460070.24338268646</v>
      </c>
      <c r="AU39" s="27">
        <f>SUMIF('901 PF'!$D$8:$EE$8,'Proforma Summary'!AU$10,'901 PF'!$D39:$EE39)</f>
        <v>-469271.64825034025</v>
      </c>
      <c r="AV39" s="27">
        <f>SUMIF('901 PF'!$D$8:$EE$8,'Proforma Summary'!AV$10,'901 PF'!$D39:$EE39)</f>
        <v>-478657.08121534699</v>
      </c>
      <c r="AW39" s="27">
        <f>SUMIF('901 PF'!$D$8:$EE$8,'Proforma Summary'!AW$10,'901 PF'!$D39:$EE39)</f>
        <v>-488230.22283965402</v>
      </c>
      <c r="AX39" s="27">
        <f>SUMIF('901 PF'!$D$8:$EE$8,'Proforma Summary'!AX$10,'901 PF'!$D39:$EE39)</f>
        <v>-497994.82729644695</v>
      </c>
      <c r="AY39" s="27">
        <f>SUMIF('901 PF'!$D$8:$EE$8,'Proforma Summary'!AY$10,'901 PF'!$D39:$EE39)</f>
        <v>-507954.72384237597</v>
      </c>
      <c r="AZ39" s="136">
        <f>SUMIF('901 PF'!$D$8:$EE$8,'Proforma Summary'!AZ$10,'901 PF'!$D39:$EE39)</f>
        <v>-518113.8183192233</v>
      </c>
    </row>
    <row r="40" spans="2:52" x14ac:dyDescent="0.35">
      <c r="B40" s="131" t="str">
        <f>'305 PF'!C36</f>
        <v>Insurance</v>
      </c>
      <c r="C40"/>
      <c r="D40" s="27">
        <f>SUMIF('305 PF'!$D$8:$EE$8,'Proforma Summary'!D$10,'305 PF'!$D36:$EE36)</f>
        <v>-33091.023599999993</v>
      </c>
      <c r="E40" s="27">
        <f>SUMIF('305 PF'!$D$8:$EE$8,'Proforma Summary'!E$10,'305 PF'!$D36:$EE36)</f>
        <v>-34083.75430800001</v>
      </c>
      <c r="F40" s="27">
        <f>SUMIF('305 PF'!$D$8:$EE$8,'Proforma Summary'!F$10,'305 PF'!$D36:$EE36)</f>
        <v>-34427.90095344001</v>
      </c>
      <c r="G40" s="27">
        <f>SUMIF('305 PF'!$D$8:$EE$8,'Proforma Summary'!G$10,'305 PF'!$D36:$EE36)</f>
        <v>-35116.458972508801</v>
      </c>
      <c r="H40" s="27">
        <f>SUMIF('305 PF'!$D$8:$EE$8,'Proforma Summary'!H$10,'305 PF'!$D36:$EE36)</f>
        <v>-35818.788151958979</v>
      </c>
      <c r="I40" s="27">
        <f>SUMIF('305 PF'!$D$8:$EE$8,'Proforma Summary'!I$10,'305 PF'!$D36:$EE36)</f>
        <v>-36535.163914998164</v>
      </c>
      <c r="J40" s="27">
        <f>SUMIF('305 PF'!$D$8:$EE$8,'Proforma Summary'!J$10,'305 PF'!$D36:$EE36)</f>
        <v>-37265.867193298123</v>
      </c>
      <c r="K40" s="27">
        <f>SUMIF('305 PF'!$D$8:$EE$8,'Proforma Summary'!K$10,'305 PF'!$D36:$EE36)</f>
        <v>-38011.184537164074</v>
      </c>
      <c r="L40" s="27">
        <f>SUMIF('305 PF'!$D$8:$EE$8,'Proforma Summary'!L$10,'305 PF'!$D36:$EE36)</f>
        <v>-38771.408227907363</v>
      </c>
      <c r="M40" s="136">
        <f>SUMIF('305 PF'!$D$8:$EE$8,'Proforma Summary'!M$10,'305 PF'!$D36:$EE36)</f>
        <v>-39546.836392465513</v>
      </c>
      <c r="O40" s="131" t="str">
        <f>'75 PF'!C38</f>
        <v>Insurance</v>
      </c>
      <c r="P40"/>
      <c r="Q40" s="27">
        <f>SUMIF('75 PF'!$D$8:$EE$8,'Proforma Summary'!Q$10,'75 PF'!$D38:$EE39)</f>
        <v>-141022.76220000003</v>
      </c>
      <c r="R40" s="27">
        <f>SUMIF('75 PF'!$D$8:$EE$8,'Proforma Summary'!R$10,'75 PF'!$D38:$EE39)</f>
        <v>-141845.39497950001</v>
      </c>
      <c r="S40" s="27">
        <f>SUMIF('75 PF'!$D$8:$EE$8,'Proforma Summary'!S$10,'75 PF'!$D38:$EE39)</f>
        <v>-146720.08179288002</v>
      </c>
      <c r="T40" s="27">
        <f>SUMIF('75 PF'!$D$8:$EE$8,'Proforma Summary'!T$10,'75 PF'!$D38:$EE39)</f>
        <v>-149654.48342873759</v>
      </c>
      <c r="U40" s="27">
        <f>SUMIF('75 PF'!$D$8:$EE$8,'Proforma Summary'!U$10,'75 PF'!$D38:$EE39)</f>
        <v>-152647.5730973123</v>
      </c>
      <c r="V40" s="27">
        <f>SUMIF('75 PF'!$D$8:$EE$8,'Proforma Summary'!V$10,'75 PF'!$D38:$EE39)</f>
        <v>-155700.52455925857</v>
      </c>
      <c r="W40" s="27">
        <f>SUMIF('75 PF'!$D$8:$EE$8,'Proforma Summary'!W$10,'75 PF'!$D38:$EE39)</f>
        <v>-158814.53505044375</v>
      </c>
      <c r="X40" s="27">
        <f>SUMIF('75 PF'!$D$8:$EE$8,'Proforma Summary'!X$10,'75 PF'!$D38:$EE39)</f>
        <v>-161990.82575145262</v>
      </c>
      <c r="Y40" s="27">
        <f>SUMIF('75 PF'!$D$8:$EE$8,'Proforma Summary'!Y$10,'75 PF'!$D38:$EE39)</f>
        <v>-165230.64226648168</v>
      </c>
      <c r="Z40" s="136">
        <f>SUMIF('75 PF'!$D$8:$EE$8,'Proforma Summary'!Z$10,'75 PF'!$D38:$EE39)</f>
        <v>-168535.25511181133</v>
      </c>
      <c r="AB40" s="131" t="str">
        <f t="shared" si="4"/>
        <v>Insurance</v>
      </c>
      <c r="AC40"/>
      <c r="AD40" s="27">
        <f>SUMIF('507 PF'!$D$8:$EE$8,'Proforma Summary'!AD$10,'507 PF'!$D40:$EE40)</f>
        <v>-56371.401600000019</v>
      </c>
      <c r="AE40" s="27">
        <f>SUMIF('507 PF'!$D$8:$EE$8,'Proforma Summary'!AE$10,'507 PF'!$D40:$EE40)</f>
        <v>-56371.401600000019</v>
      </c>
      <c r="AF40" s="27">
        <f>SUMIF('507 PF'!$D$8:$EE$8,'Proforma Summary'!AF$10,'507 PF'!$D40:$EE40)</f>
        <v>-58648.806224640015</v>
      </c>
      <c r="AG40" s="27">
        <f>SUMIF('507 PF'!$D$8:$EE$8,'Proforma Summary'!AG$10,'507 PF'!$D40:$EE40)</f>
        <v>-59821.782349132787</v>
      </c>
      <c r="AH40" s="27">
        <f>SUMIF('507 PF'!$D$8:$EE$8,'Proforma Summary'!AH$10,'507 PF'!$D40:$EE40)</f>
        <v>-61018.217996115469</v>
      </c>
      <c r="AI40" s="27">
        <f>SUMIF('507 PF'!$D$8:$EE$8,'Proforma Summary'!AI$10,'507 PF'!$D40:$EE40)</f>
        <v>-62238.582356037783</v>
      </c>
      <c r="AJ40" s="27">
        <f>SUMIF('507 PF'!$D$8:$EE$8,'Proforma Summary'!AJ$10,'507 PF'!$D40:$EE40)</f>
        <v>-63483.354003158536</v>
      </c>
      <c r="AK40" s="27">
        <f>SUMIF('507 PF'!$D$8:$EE$8,'Proforma Summary'!AK$10,'507 PF'!$D40:$EE40)</f>
        <v>-64753.021083221705</v>
      </c>
      <c r="AL40" s="27">
        <f>SUMIF('507 PF'!$D$8:$EE$8,'Proforma Summary'!AL$10,'507 PF'!$D40:$EE40)</f>
        <v>-66048.081504886126</v>
      </c>
      <c r="AM40" s="136">
        <f>SUMIF('507 PF'!$D$8:$EE$8,'Proforma Summary'!AM$10,'507 PF'!$D40:$EE40)</f>
        <v>-67369.043134983847</v>
      </c>
      <c r="AO40" s="131" t="str">
        <f t="shared" si="6"/>
        <v>Insurance</v>
      </c>
      <c r="AP40"/>
      <c r="AQ40" s="27">
        <f>SUMIF('901 PF'!$D$8:$EE$8,'Proforma Summary'!AQ$10,'901 PF'!$D40:$EE40)</f>
        <v>-132147.99720000001</v>
      </c>
      <c r="AR40" s="27">
        <f>SUMIF('901 PF'!$D$8:$EE$8,'Proforma Summary'!AR$10,'901 PF'!$D40:$EE40)</f>
        <v>-132147.99720000001</v>
      </c>
      <c r="AS40" s="27">
        <f>SUMIF('901 PF'!$D$8:$EE$8,'Proforma Summary'!AS$10,'901 PF'!$D40:$EE40)</f>
        <v>-137486.77628688002</v>
      </c>
      <c r="AT40" s="27">
        <f>SUMIF('901 PF'!$D$8:$EE$8,'Proforma Summary'!AT$10,'901 PF'!$D40:$EE40)</f>
        <v>-140236.51181261757</v>
      </c>
      <c r="AU40" s="27">
        <f>SUMIF('901 PF'!$D$8:$EE$8,'Proforma Summary'!AU$10,'901 PF'!$D40:$EE40)</f>
        <v>-143041.24204886999</v>
      </c>
      <c r="AV40" s="27">
        <f>SUMIF('901 PF'!$D$8:$EE$8,'Proforma Summary'!AV$10,'901 PF'!$D40:$EE40)</f>
        <v>-145902.06688984734</v>
      </c>
      <c r="AW40" s="27">
        <f>SUMIF('901 PF'!$D$8:$EE$8,'Proforma Summary'!AW$10,'901 PF'!$D40:$EE40)</f>
        <v>-148820.10822764429</v>
      </c>
      <c r="AX40" s="27">
        <f>SUMIF('901 PF'!$D$8:$EE$8,'Proforma Summary'!AX$10,'901 PF'!$D40:$EE40)</f>
        <v>-151796.51039219717</v>
      </c>
      <c r="AY40" s="27">
        <f>SUMIF('901 PF'!$D$8:$EE$8,'Proforma Summary'!AY$10,'901 PF'!$D40:$EE40)</f>
        <v>-154832.44060004115</v>
      </c>
      <c r="AZ40" s="136">
        <f>SUMIF('901 PF'!$D$8:$EE$8,'Proforma Summary'!AZ$10,'901 PF'!$D40:$EE40)</f>
        <v>-157929.08941204203</v>
      </c>
    </row>
    <row r="41" spans="2:52" x14ac:dyDescent="0.35">
      <c r="B41" s="131" t="str">
        <f>'305 PF'!C37</f>
        <v>HQ Expense</v>
      </c>
      <c r="C41" s="139"/>
      <c r="D41" s="27">
        <f>SUMIF('305 PF'!$D$8:$EE$8,'Proforma Summary'!D$10,'305 PF'!$D37:$EE37)</f>
        <v>-5027.8452000000025</v>
      </c>
      <c r="E41" s="27">
        <f>SUMIF('305 PF'!$D$8:$EE$8,'Proforma Summary'!E$10,'305 PF'!$D37:$EE37)</f>
        <v>-5178.6805560000003</v>
      </c>
      <c r="F41" s="27">
        <f>SUMIF('305 PF'!$D$8:$EE$8,'Proforma Summary'!F$10,'305 PF'!$D37:$EE37)</f>
        <v>-5230.9701460800015</v>
      </c>
      <c r="G41" s="27">
        <f>SUMIF('305 PF'!$D$8:$EE$8,'Proforma Summary'!G$10,'305 PF'!$D37:$EE37)</f>
        <v>-5335.5895490016001</v>
      </c>
      <c r="H41" s="27">
        <f>SUMIF('305 PF'!$D$8:$EE$8,'Proforma Summary'!H$10,'305 PF'!$D37:$EE37)</f>
        <v>-5442.3013399816327</v>
      </c>
      <c r="I41" s="27">
        <f>SUMIF('305 PF'!$D$8:$EE$8,'Proforma Summary'!I$10,'305 PF'!$D37:$EE37)</f>
        <v>-5551.1473667812643</v>
      </c>
      <c r="J41" s="27">
        <f>SUMIF('305 PF'!$D$8:$EE$8,'Proforma Summary'!J$10,'305 PF'!$D37:$EE37)</f>
        <v>-5662.1703141168919</v>
      </c>
      <c r="K41" s="27">
        <f>SUMIF('305 PF'!$D$8:$EE$8,'Proforma Summary'!K$10,'305 PF'!$D37:$EE37)</f>
        <v>-5775.4137203992286</v>
      </c>
      <c r="L41" s="27">
        <f>SUMIF('305 PF'!$D$8:$EE$8,'Proforma Summary'!L$10,'305 PF'!$D37:$EE37)</f>
        <v>-5890.9219948072123</v>
      </c>
      <c r="M41" s="136">
        <f>SUMIF('305 PF'!$D$8:$EE$8,'Proforma Summary'!M$10,'305 PF'!$D37:$EE37)</f>
        <v>-6008.7404347033562</v>
      </c>
      <c r="O41" s="131" t="str">
        <f>'75 PF'!C39</f>
        <v>HQ Expense</v>
      </c>
      <c r="P41" s="139"/>
      <c r="Q41" s="27">
        <f>SUMIF('75 PF'!$D$8:$EE$8,'Proforma Summary'!Q$10,'75 PF'!$D39:$EE40)</f>
        <v>-20265.349800000004</v>
      </c>
      <c r="R41" s="27">
        <f>SUMIF('75 PF'!$D$8:$EE$8,'Proforma Summary'!R$10,'75 PF'!$D39:$EE40)</f>
        <v>-20383.564340500008</v>
      </c>
      <c r="S41" s="27">
        <f>SUMIF('75 PF'!$D$8:$EE$8,'Proforma Summary'!S$10,'75 PF'!$D39:$EE40)</f>
        <v>-21084.069931919996</v>
      </c>
      <c r="T41" s="27">
        <f>SUMIF('75 PF'!$D$8:$EE$8,'Proforma Summary'!T$10,'75 PF'!$D39:$EE40)</f>
        <v>-21505.751330558403</v>
      </c>
      <c r="U41" s="27">
        <f>SUMIF('75 PF'!$D$8:$EE$8,'Proforma Summary'!U$10,'75 PF'!$D39:$EE40)</f>
        <v>-21935.866357169569</v>
      </c>
      <c r="V41" s="27">
        <f>SUMIF('75 PF'!$D$8:$EE$8,'Proforma Summary'!V$10,'75 PF'!$D39:$EE40)</f>
        <v>-22374.583684312965</v>
      </c>
      <c r="W41" s="27">
        <f>SUMIF('75 PF'!$D$8:$EE$8,'Proforma Summary'!W$10,'75 PF'!$D39:$EE40)</f>
        <v>-22822.07535799922</v>
      </c>
      <c r="X41" s="27">
        <f>SUMIF('75 PF'!$D$8:$EE$8,'Proforma Summary'!X$10,'75 PF'!$D39:$EE40)</f>
        <v>-23278.516865159196</v>
      </c>
      <c r="Y41" s="27">
        <f>SUMIF('75 PF'!$D$8:$EE$8,'Proforma Summary'!Y$10,'75 PF'!$D39:$EE40)</f>
        <v>-23744.087202462386</v>
      </c>
      <c r="Z41" s="136">
        <f>SUMIF('75 PF'!$D$8:$EE$8,'Proforma Summary'!Z$10,'75 PF'!$D39:$EE40)</f>
        <v>-24218.968946511639</v>
      </c>
      <c r="AB41" s="131" t="str">
        <f t="shared" si="4"/>
        <v>HQ Expense</v>
      </c>
      <c r="AC41" s="139"/>
      <c r="AD41" s="28">
        <f>SUMIF('507 PF'!$D$8:$EE$8,'Proforma Summary'!AD$10,'507 PF'!$D41:$EE41)</f>
        <v>-11337.554999999998</v>
      </c>
      <c r="AE41" s="28">
        <f>SUMIF('507 PF'!$D$8:$EE$8,'Proforma Summary'!AE$10,'507 PF'!$D41:$EE41)</f>
        <v>-11337.554999999998</v>
      </c>
      <c r="AF41" s="28">
        <f>SUMIF('507 PF'!$D$8:$EE$8,'Proforma Summary'!AF$10,'507 PF'!$D41:$EE41)</f>
        <v>-11795.592221999999</v>
      </c>
      <c r="AG41" s="28">
        <f>SUMIF('507 PF'!$D$8:$EE$8,'Proforma Summary'!AG$10,'507 PF'!$D41:$EE41)</f>
        <v>-12031.50406644</v>
      </c>
      <c r="AH41" s="28">
        <f>SUMIF('507 PF'!$D$8:$EE$8,'Proforma Summary'!AH$10,'507 PF'!$D41:$EE41)</f>
        <v>-12272.134147768802</v>
      </c>
      <c r="AI41" s="28">
        <f>SUMIF('507 PF'!$D$8:$EE$8,'Proforma Summary'!AI$10,'507 PF'!$D41:$EE41)</f>
        <v>-12517.576830724176</v>
      </c>
      <c r="AJ41" s="28">
        <f>SUMIF('507 PF'!$D$8:$EE$8,'Proforma Summary'!AJ$10,'507 PF'!$D41:$EE41)</f>
        <v>-12767.92836733866</v>
      </c>
      <c r="AK41" s="28">
        <f>SUMIF('507 PF'!$D$8:$EE$8,'Proforma Summary'!AK$10,'507 PF'!$D41:$EE41)</f>
        <v>-13023.286934685435</v>
      </c>
      <c r="AL41" s="28">
        <f>SUMIF('507 PF'!$D$8:$EE$8,'Proforma Summary'!AL$10,'507 PF'!$D41:$EE41)</f>
        <v>-13283.752673379136</v>
      </c>
      <c r="AM41" s="156">
        <f>SUMIF('507 PF'!$D$8:$EE$8,'Proforma Summary'!AM$10,'507 PF'!$D41:$EE41)</f>
        <v>-13549.427726846725</v>
      </c>
      <c r="AO41" s="131" t="str">
        <f t="shared" si="6"/>
        <v>HQ Expense</v>
      </c>
      <c r="AP41" s="139"/>
      <c r="AQ41" s="27">
        <f>SUMIF('901 PF'!$D$8:$EE$8,'Proforma Summary'!AQ$10,'901 PF'!$D41:$EE41)</f>
        <v>-20623.451400000002</v>
      </c>
      <c r="AR41" s="27">
        <f>SUMIF('901 PF'!$D$8:$EE$8,'Proforma Summary'!AR$10,'901 PF'!$D41:$EE41)</f>
        <v>-20623.451400000002</v>
      </c>
      <c r="AS41" s="27">
        <f>SUMIF('901 PF'!$D$8:$EE$8,'Proforma Summary'!AS$10,'901 PF'!$D41:$EE41)</f>
        <v>-21456.638836560011</v>
      </c>
      <c r="AT41" s="27">
        <f>SUMIF('901 PF'!$D$8:$EE$8,'Proforma Summary'!AT$10,'901 PF'!$D41:$EE41)</f>
        <v>-21885.771613291199</v>
      </c>
      <c r="AU41" s="27">
        <f>SUMIF('901 PF'!$D$8:$EE$8,'Proforma Summary'!AU$10,'901 PF'!$D41:$EE41)</f>
        <v>-22323.487045557024</v>
      </c>
      <c r="AV41" s="27">
        <f>SUMIF('901 PF'!$D$8:$EE$8,'Proforma Summary'!AV$10,'901 PF'!$D41:$EE41)</f>
        <v>-22769.956786468163</v>
      </c>
      <c r="AW41" s="27">
        <f>SUMIF('901 PF'!$D$8:$EE$8,'Proforma Summary'!AW$10,'901 PF'!$D41:$EE41)</f>
        <v>-23225.35592219753</v>
      </c>
      <c r="AX41" s="27">
        <f>SUMIF('901 PF'!$D$8:$EE$8,'Proforma Summary'!AX$10,'901 PF'!$D41:$EE41)</f>
        <v>-23689.863040641485</v>
      </c>
      <c r="AY41" s="27">
        <f>SUMIF('901 PF'!$D$8:$EE$8,'Proforma Summary'!AY$10,'901 PF'!$D41:$EE41)</f>
        <v>-24163.660301454311</v>
      </c>
      <c r="AZ41" s="136">
        <f>SUMIF('901 PF'!$D$8:$EE$8,'Proforma Summary'!AZ$10,'901 PF'!$D41:$EE41)</f>
        <v>-24646.933507483405</v>
      </c>
    </row>
    <row r="42" spans="2:52" x14ac:dyDescent="0.35">
      <c r="B42" s="137" t="str">
        <f>'305 PF'!C38</f>
        <v>Total Operating Expenses</v>
      </c>
      <c r="C42" s="35"/>
      <c r="D42" s="72">
        <f>SUMIF('305 PF'!$D$8:$EE$8,'Proforma Summary'!D$10,'305 PF'!$D38:$EE38)</f>
        <v>-313457.86211819999</v>
      </c>
      <c r="E42" s="72">
        <f>SUMIF('305 PF'!$D$8:$EE$8,'Proforma Summary'!E$10,'305 PF'!$D38:$EE38)</f>
        <v>-322861.59798174608</v>
      </c>
      <c r="F42" s="72">
        <f>SUMIF('305 PF'!$D$8:$EE$8,'Proforma Summary'!F$10,'305 PF'!$D38:$EE38)</f>
        <v>-326121.55974777532</v>
      </c>
      <c r="G42" s="72">
        <f>SUMIF('305 PF'!$D$8:$EE$8,'Proforma Summary'!G$10,'305 PF'!$D38:$EE38)</f>
        <v>-332643.9909427308</v>
      </c>
      <c r="H42" s="72">
        <f>SUMIF('305 PF'!$D$8:$EE$8,'Proforma Summary'!H$10,'305 PF'!$D38:$EE38)</f>
        <v>-339296.87076158542</v>
      </c>
      <c r="I42" s="72">
        <f>SUMIF('305 PF'!$D$8:$EE$8,'Proforma Summary'!I$10,'305 PF'!$D38:$EE38)</f>
        <v>-346082.80817681714</v>
      </c>
      <c r="J42" s="72">
        <f>SUMIF('305 PF'!$D$8:$EE$8,'Proforma Summary'!J$10,'305 PF'!$D38:$EE38)</f>
        <v>-353004.46434035344</v>
      </c>
      <c r="K42" s="72">
        <f>SUMIF('305 PF'!$D$8:$EE$8,'Proforma Summary'!K$10,'305 PF'!$D38:$EE38)</f>
        <v>-360064.55362716061</v>
      </c>
      <c r="L42" s="72">
        <f>SUMIF('305 PF'!$D$8:$EE$8,'Proforma Summary'!L$10,'305 PF'!$D38:$EE38)</f>
        <v>-367265.84469970386</v>
      </c>
      <c r="M42" s="138">
        <f>SUMIF('305 PF'!$D$8:$EE$8,'Proforma Summary'!M$10,'305 PF'!$D38:$EE38)</f>
        <v>-374611.16159369773</v>
      </c>
      <c r="O42" s="137" t="str">
        <f>'75 PF'!C40</f>
        <v>Total Operating Expenses</v>
      </c>
      <c r="P42" s="35"/>
      <c r="Q42" s="72">
        <f>SUMIF('75 PF'!$D$8:$EE$8,'Proforma Summary'!Q$10,'75 PF'!$D40:$EE41)</f>
        <v>-1074005.1092385002</v>
      </c>
      <c r="R42" s="72">
        <f>SUMIF('75 PF'!$D$8:$EE$8,'Proforma Summary'!R$10,'75 PF'!$D40:$EE41)</f>
        <v>-1080270.1390423917</v>
      </c>
      <c r="S42" s="72">
        <f>SUMIF('75 PF'!$D$8:$EE$8,'Proforma Summary'!S$10,'75 PF'!$D40:$EE41)</f>
        <v>-1117394.9156517352</v>
      </c>
      <c r="T42" s="72">
        <f>SUMIF('75 PF'!$D$8:$EE$8,'Proforma Summary'!T$10,'75 PF'!$D40:$EE41)</f>
        <v>-1139742.8139647699</v>
      </c>
      <c r="U42" s="72">
        <f>SUMIF('75 PF'!$D$8:$EE$8,'Proforma Summary'!U$10,'75 PF'!$D40:$EE41)</f>
        <v>-1162537.6702440653</v>
      </c>
      <c r="V42" s="72">
        <f>SUMIF('75 PF'!$D$8:$EE$8,'Proforma Summary'!V$10,'75 PF'!$D40:$EE41)</f>
        <v>-1185788.4236489467</v>
      </c>
      <c r="W42" s="72">
        <f>SUMIF('75 PF'!$D$8:$EE$8,'Proforma Summary'!W$10,'75 PF'!$D40:$EE41)</f>
        <v>-1209504.1921219258</v>
      </c>
      <c r="X42" s="72">
        <f>SUMIF('75 PF'!$D$8:$EE$8,'Proforma Summary'!X$10,'75 PF'!$D40:$EE41)</f>
        <v>-1233694.2759643642</v>
      </c>
      <c r="Y42" s="72">
        <f>SUMIF('75 PF'!$D$8:$EE$8,'Proforma Summary'!Y$10,'75 PF'!$D40:$EE41)</f>
        <v>-1258368.1614836513</v>
      </c>
      <c r="Z42" s="138">
        <f>SUMIF('75 PF'!$D$8:$EE$8,'Proforma Summary'!Z$10,'75 PF'!$D40:$EE41)</f>
        <v>-1283535.5247133242</v>
      </c>
      <c r="AB42" s="137" t="str">
        <f t="shared" si="4"/>
        <v>Total Operating Expenses</v>
      </c>
      <c r="AC42" s="35"/>
      <c r="AD42" s="27">
        <f>SUMIF('507 PF'!$D$8:$EE$8,'Proforma Summary'!AD$10,'507 PF'!$D42:$EE42)</f>
        <v>-682865.36615849996</v>
      </c>
      <c r="AE42" s="27">
        <f>SUMIF('507 PF'!$D$8:$EE$8,'Proforma Summary'!AE$10,'507 PF'!$D42:$EE42)</f>
        <v>-682865.36615849996</v>
      </c>
      <c r="AF42" s="27">
        <f>SUMIF('507 PF'!$D$8:$EE$8,'Proforma Summary'!AF$10,'507 PF'!$D42:$EE42)</f>
        <v>-710453.12695130345</v>
      </c>
      <c r="AG42" s="27">
        <f>SUMIF('507 PF'!$D$8:$EE$8,'Proforma Summary'!AG$10,'507 PF'!$D42:$EE42)</f>
        <v>-724662.18949032912</v>
      </c>
      <c r="AH42" s="27">
        <f>SUMIF('507 PF'!$D$8:$EE$8,'Proforma Summary'!AH$10,'507 PF'!$D42:$EE42)</f>
        <v>-739155.43328013597</v>
      </c>
      <c r="AI42" s="27">
        <f>SUMIF('507 PF'!$D$8:$EE$8,'Proforma Summary'!AI$10,'507 PF'!$D42:$EE42)</f>
        <v>-753938.54194573883</v>
      </c>
      <c r="AJ42" s="27">
        <f>SUMIF('507 PF'!$D$8:$EE$8,'Proforma Summary'!AJ$10,'507 PF'!$D42:$EE42)</f>
        <v>-769017.31278465362</v>
      </c>
      <c r="AK42" s="27">
        <f>SUMIF('507 PF'!$D$8:$EE$8,'Proforma Summary'!AK$10,'507 PF'!$D42:$EE42)</f>
        <v>-784397.65904034639</v>
      </c>
      <c r="AL42" s="27">
        <f>SUMIF('507 PF'!$D$8:$EE$8,'Proforma Summary'!AL$10,'507 PF'!$D42:$EE42)</f>
        <v>-800085.61222115357</v>
      </c>
      <c r="AM42" s="136">
        <f>SUMIF('507 PF'!$D$8:$EE$8,'Proforma Summary'!AM$10,'507 PF'!$D42:$EE42)</f>
        <v>-816087.32446557691</v>
      </c>
      <c r="AO42" s="137" t="str">
        <f t="shared" si="6"/>
        <v>Total Operating Expenses</v>
      </c>
      <c r="AP42" s="35"/>
      <c r="AQ42" s="72">
        <f>SUMIF('901 PF'!$D$8:$EE$8,'Proforma Summary'!AQ$10,'901 PF'!$D42:$EE42)</f>
        <v>-1138450.0386254997</v>
      </c>
      <c r="AR42" s="72">
        <f>SUMIF('901 PF'!$D$8:$EE$8,'Proforma Summary'!AR$10,'901 PF'!$D42:$EE42)</f>
        <v>-1138450.0386254997</v>
      </c>
      <c r="AS42" s="72">
        <f>SUMIF('901 PF'!$D$8:$EE$8,'Proforma Summary'!AS$10,'901 PF'!$D42:$EE42)</f>
        <v>-1184443.4201859704</v>
      </c>
      <c r="AT42" s="72">
        <f>SUMIF('901 PF'!$D$8:$EE$8,'Proforma Summary'!AT$10,'901 PF'!$D42:$EE42)</f>
        <v>-1208132.2885896896</v>
      </c>
      <c r="AU42" s="72">
        <f>SUMIF('901 PF'!$D$8:$EE$8,'Proforma Summary'!AU$10,'901 PF'!$D42:$EE42)</f>
        <v>-1232294.9343614837</v>
      </c>
      <c r="AV42" s="72">
        <f>SUMIF('901 PF'!$D$8:$EE$8,'Proforma Summary'!AV$10,'901 PF'!$D42:$EE42)</f>
        <v>-1256940.8330487129</v>
      </c>
      <c r="AW42" s="72">
        <f>SUMIF('901 PF'!$D$8:$EE$8,'Proforma Summary'!AW$10,'901 PF'!$D42:$EE42)</f>
        <v>-1282079.6497096876</v>
      </c>
      <c r="AX42" s="72">
        <f>SUMIF('901 PF'!$D$8:$EE$8,'Proforma Summary'!AX$10,'901 PF'!$D42:$EE42)</f>
        <v>-1307721.2427038811</v>
      </c>
      <c r="AY42" s="72">
        <f>SUMIF('901 PF'!$D$8:$EE$8,'Proforma Summary'!AY$10,'901 PF'!$D42:$EE42)</f>
        <v>-1333875.6675579585</v>
      </c>
      <c r="AZ42" s="138">
        <f>SUMIF('901 PF'!$D$8:$EE$8,'Proforma Summary'!AZ$10,'901 PF'!$D42:$EE42)</f>
        <v>-1360553.1809091177</v>
      </c>
    </row>
    <row r="43" spans="2:52" x14ac:dyDescent="0.35">
      <c r="B43" s="131"/>
      <c r="C43" s="139"/>
      <c r="D43" s="27"/>
      <c r="E43" s="27"/>
      <c r="F43" s="27"/>
      <c r="G43" s="27"/>
      <c r="H43" s="27"/>
      <c r="I43" s="27"/>
      <c r="J43" s="27"/>
      <c r="K43" s="27"/>
      <c r="L43" s="27"/>
      <c r="M43" s="136"/>
      <c r="O43" s="131"/>
      <c r="P43" s="139"/>
      <c r="Q43" s="27"/>
      <c r="R43" s="27"/>
      <c r="S43" s="27"/>
      <c r="T43" s="27"/>
      <c r="U43" s="27"/>
      <c r="V43" s="27"/>
      <c r="W43" s="27"/>
      <c r="X43" s="27"/>
      <c r="Y43" s="27"/>
      <c r="Z43" s="136"/>
      <c r="AB43" s="131"/>
      <c r="AC43" s="139"/>
      <c r="AD43" s="27"/>
      <c r="AE43" s="27"/>
      <c r="AF43" s="27"/>
      <c r="AG43" s="27"/>
      <c r="AH43" s="27"/>
      <c r="AI43" s="27"/>
      <c r="AJ43" s="27"/>
      <c r="AK43" s="27"/>
      <c r="AL43" s="27"/>
      <c r="AM43" s="136"/>
      <c r="AO43" s="131"/>
      <c r="AP43" s="139"/>
      <c r="AQ43" s="27"/>
      <c r="AR43" s="27"/>
      <c r="AS43" s="27"/>
      <c r="AT43" s="27"/>
      <c r="AU43" s="27"/>
      <c r="AV43" s="27"/>
      <c r="AW43" s="27"/>
      <c r="AX43" s="27"/>
      <c r="AY43" s="27"/>
      <c r="AZ43" s="136"/>
    </row>
    <row r="44" spans="2:52" x14ac:dyDescent="0.35">
      <c r="B44" s="133" t="str">
        <f>'305 PF'!C40</f>
        <v>Net Operating Income</v>
      </c>
      <c r="C44" s="14"/>
      <c r="D44" s="39">
        <f>SUMIF('305 PF'!$D$8:$EE$8,'Proforma Summary'!D$10,'305 PF'!$D40:$EE40)</f>
        <v>389099.90462179994</v>
      </c>
      <c r="E44" s="39">
        <f>SUMIF('305 PF'!$D$8:$EE$8,'Proforma Summary'!E$10,'305 PF'!$D40:$EE40)</f>
        <v>390574.12105435395</v>
      </c>
      <c r="F44" s="39">
        <f>SUMIF('305 PF'!$D$8:$EE$8,'Proforma Summary'!F$10,'305 PF'!$D40:$EE40)</f>
        <v>397901.36785621586</v>
      </c>
      <c r="G44" s="39">
        <f>SUMIF('305 PF'!$D$8:$EE$8,'Proforma Summary'!G$10,'305 PF'!$D40:$EE40)</f>
        <v>402357.04892902641</v>
      </c>
      <c r="H44" s="39">
        <f>SUMIF('305 PF'!$D$8:$EE$8,'Proforma Summary'!H$10,'305 PF'!$D40:$EE40)</f>
        <v>406849.30842902785</v>
      </c>
      <c r="I44" s="39">
        <f>SUMIF('305 PF'!$D$8:$EE$8,'Proforma Summary'!I$10,'305 PF'!$D40:$EE40)</f>
        <v>411378.08989685104</v>
      </c>
      <c r="J44" s="39">
        <f>SUMIF('305 PF'!$D$8:$EE$8,'Proforma Summary'!J$10,'305 PF'!$D40:$EE40)</f>
        <v>415943.32392351941</v>
      </c>
      <c r="K44" s="39">
        <f>SUMIF('305 PF'!$D$8:$EE$8,'Proforma Summary'!K$10,'305 PF'!$D40:$EE40)</f>
        <v>420544.92771415174</v>
      </c>
      <c r="L44" s="39">
        <f>SUMIF('305 PF'!$D$8:$EE$8,'Proforma Summary'!L$10,'305 PF'!$D40:$EE40)</f>
        <v>425182.80464027979</v>
      </c>
      <c r="M44" s="140">
        <f>SUMIF('305 PF'!$D$8:$EE$8,'Proforma Summary'!M$10,'305 PF'!$D40:$EE40)</f>
        <v>429856.84378050762</v>
      </c>
      <c r="O44" s="133" t="str">
        <f>'75 PF'!C42</f>
        <v>Net Operating Income</v>
      </c>
      <c r="P44" s="14"/>
      <c r="Q44" s="39">
        <f>SUMIF('75 PF'!$D$8:$EE$8,'Proforma Summary'!Q$10,'75 PF'!$D42:$EE43)</f>
        <v>1380821.9387114998</v>
      </c>
      <c r="R44" s="39">
        <f>SUMIF('75 PF'!$D$8:$EE$8,'Proforma Summary'!R$10,'75 PF'!$D42:$EE43)</f>
        <v>1410558.3251608587</v>
      </c>
      <c r="S44" s="39">
        <f>SUMIF('75 PF'!$D$8:$EE$8,'Proforma Summary'!S$10,'75 PF'!$D42:$EE43)</f>
        <v>1412540.5781298138</v>
      </c>
      <c r="T44" s="39">
        <f>SUMIF('75 PF'!$D$8:$EE$8,'Proforma Summary'!T$10,'75 PF'!$D42:$EE43)</f>
        <v>1428607.6162819162</v>
      </c>
      <c r="U44" s="39">
        <f>SUMIF('75 PF'!$D$8:$EE$8,'Proforma Summary'!U$10,'75 PF'!$D42:$EE43)</f>
        <v>1444813.2385959027</v>
      </c>
      <c r="V44" s="39">
        <f>SUMIF('75 PF'!$D$8:$EE$8,'Proforma Summary'!V$10,'75 PF'!$D42:$EE43)</f>
        <v>1461157.4754059955</v>
      </c>
      <c r="W44" s="39">
        <f>SUMIF('75 PF'!$D$8:$EE$8,'Proforma Summary'!W$10,'75 PF'!$D42:$EE43)</f>
        <v>1477640.3165328617</v>
      </c>
      <c r="X44" s="39">
        <f>SUMIF('75 PF'!$D$8:$EE$8,'Proforma Summary'!X$10,'75 PF'!$D42:$EE43)</f>
        <v>1494261.7098565465</v>
      </c>
      <c r="Y44" s="39">
        <f>SUMIF('75 PF'!$D$8:$EE$8,'Proforma Summary'!Y$10,'75 PF'!$D42:$EE43)</f>
        <v>1511021.5598516008</v>
      </c>
      <c r="Z44" s="140">
        <f>SUMIF('75 PF'!$D$8:$EE$8,'Proforma Summary'!Z$10,'75 PF'!$D42:$EE43)</f>
        <v>1527919.7260835262</v>
      </c>
      <c r="AB44" s="133" t="str">
        <f t="shared" si="4"/>
        <v>Net Operating Income</v>
      </c>
      <c r="AC44" s="14"/>
      <c r="AD44" s="39">
        <f>SUMIF('507 PF'!$D$8:$EE$8,'Proforma Summary'!AD$10,'507 PF'!$D44:$EE44)</f>
        <v>791857.4057915</v>
      </c>
      <c r="AE44" s="39">
        <f>SUMIF('507 PF'!$D$8:$EE$8,'Proforma Summary'!AE$10,'507 PF'!$D44:$EE44)</f>
        <v>813169.95280774997</v>
      </c>
      <c r="AF44" s="39">
        <f>SUMIF('507 PF'!$D$8:$EE$8,'Proforma Summary'!AF$10,'507 PF'!$D44:$EE44)</f>
        <v>809391.43392612005</v>
      </c>
      <c r="AG44" s="39">
        <f>SUMIF('507 PF'!$D$8:$EE$8,'Proforma Summary'!AG$10,'507 PF'!$D44:$EE44)</f>
        <v>818260.35635470401</v>
      </c>
      <c r="AH44" s="39">
        <f>SUMIF('507 PF'!$D$8:$EE$8,'Proforma Summary'!AH$10,'507 PF'!$D44:$EE44)</f>
        <v>827196.8736381093</v>
      </c>
      <c r="AI44" s="39">
        <f>SUMIF('507 PF'!$D$8:$EE$8,'Proforma Summary'!AI$10,'507 PF'!$D44:$EE44)</f>
        <v>836200.6909195286</v>
      </c>
      <c r="AJ44" s="39">
        <f>SUMIF('507 PF'!$D$8:$EE$8,'Proforma Summary'!AJ$10,'507 PF'!$D44:$EE44)</f>
        <v>845271.48274370574</v>
      </c>
      <c r="AK44" s="39">
        <f>SUMIF('507 PF'!$D$8:$EE$8,'Proforma Summary'!AK$10,'507 PF'!$D44:$EE44)</f>
        <v>854408.89207445283</v>
      </c>
      <c r="AL44" s="39">
        <f>SUMIF('507 PF'!$D$8:$EE$8,'Proforma Summary'!AL$10,'507 PF'!$D44:$EE44)</f>
        <v>863612.52928695304</v>
      </c>
      <c r="AM44" s="140">
        <f>SUMIF('507 PF'!$D$8:$EE$8,'Proforma Summary'!AM$10,'507 PF'!$D44:$EE44)</f>
        <v>872881.97113426914</v>
      </c>
      <c r="AO44" s="133" t="str">
        <f t="shared" ref="AO44" si="7">AB44</f>
        <v>Net Operating Income</v>
      </c>
      <c r="AP44" s="14"/>
      <c r="AQ44" s="102">
        <f>SUMIF('901 PF'!$D$8:$EE$8,'Proforma Summary'!AQ$10,'901 PF'!$D44:$EE44)</f>
        <v>1318587.462224501</v>
      </c>
      <c r="AR44" s="102">
        <f>SUMIF('901 PF'!$D$8:$EE$8,'Proforma Summary'!AR$10,'901 PF'!$D44:$EE44)</f>
        <v>1354092.1207232496</v>
      </c>
      <c r="AS44" s="102">
        <f>SUMIF('901 PF'!$D$8:$EE$8,'Proforma Summary'!AS$10,'901 PF'!$D44:$EE44)</f>
        <v>1347774.4023500504</v>
      </c>
      <c r="AT44" s="102">
        <f>SUMIF('901 PF'!$D$8:$EE$8,'Proforma Summary'!AT$10,'901 PF'!$D44:$EE44)</f>
        <v>1362537.2947964258</v>
      </c>
      <c r="AU44" s="102">
        <f>SUMIF('901 PF'!$D$8:$EE$8,'Proforma Summary'!AU$10,'901 PF'!$D44:$EE44)</f>
        <v>1377412.5561577205</v>
      </c>
      <c r="AV44" s="102">
        <f>SUMIF('901 PF'!$D$8:$EE$8,'Proforma Summary'!AV$10,'901 PF'!$D44:$EE44)</f>
        <v>1392399.6904782199</v>
      </c>
      <c r="AW44" s="102">
        <f>SUMIF('901 PF'!$D$8:$EE$8,'Proforma Summary'!AW$10,'901 PF'!$D44:$EE44)</f>
        <v>1407498.1507330912</v>
      </c>
      <c r="AX44" s="102">
        <f>SUMIF('901 PF'!$D$8:$EE$8,'Proforma Summary'!AX$10,'901 PF'!$D44:$EE44)</f>
        <v>1422707.3371897384</v>
      </c>
      <c r="AY44" s="102">
        <f>SUMIF('901 PF'!$D$8:$EE$8,'Proforma Summary'!AY$10,'901 PF'!$D44:$EE44)</f>
        <v>1438026.5957271485</v>
      </c>
      <c r="AZ44" s="155">
        <f>SUMIF('901 PF'!$D$8:$EE$8,'Proforma Summary'!AZ$10,'901 PF'!$D44:$EE44)</f>
        <v>1453455.2161122113</v>
      </c>
    </row>
    <row r="45" spans="2:52" x14ac:dyDescent="0.35">
      <c r="B45" s="131"/>
      <c r="C45" s="139"/>
      <c r="D45"/>
      <c r="E45"/>
      <c r="F45"/>
      <c r="G45"/>
      <c r="H45" s="67"/>
      <c r="I45" s="67"/>
      <c r="J45" s="67"/>
      <c r="K45" s="67"/>
      <c r="L45" s="67"/>
      <c r="M45" s="141"/>
      <c r="O45" s="131"/>
      <c r="P45"/>
      <c r="Q45"/>
      <c r="R45"/>
      <c r="S45"/>
      <c r="T45"/>
      <c r="U45"/>
      <c r="V45"/>
      <c r="W45"/>
      <c r="X45"/>
      <c r="Y45"/>
      <c r="Z45" s="132"/>
      <c r="AB45" s="131"/>
      <c r="AC45"/>
      <c r="AD45"/>
      <c r="AE45"/>
      <c r="AF45"/>
      <c r="AG45"/>
      <c r="AH45"/>
      <c r="AI45"/>
      <c r="AJ45"/>
      <c r="AK45"/>
      <c r="AL45"/>
      <c r="AM45" s="132"/>
      <c r="AO45" s="131"/>
      <c r="AP45"/>
      <c r="AQ45"/>
      <c r="AR45"/>
      <c r="AS45"/>
      <c r="AT45"/>
      <c r="AU45"/>
      <c r="AV45"/>
      <c r="AW45"/>
      <c r="AX45"/>
      <c r="AY45"/>
      <c r="AZ45" s="132"/>
    </row>
    <row r="46" spans="2:52" x14ac:dyDescent="0.35">
      <c r="B46" s="131"/>
      <c r="C46"/>
      <c r="D46"/>
      <c r="E46"/>
      <c r="F46"/>
      <c r="G46"/>
      <c r="H46"/>
      <c r="I46"/>
      <c r="J46"/>
      <c r="K46"/>
      <c r="L46"/>
      <c r="M46" s="132"/>
      <c r="O46" s="131"/>
      <c r="P46"/>
      <c r="Q46"/>
      <c r="R46"/>
      <c r="S46"/>
      <c r="T46"/>
      <c r="U46"/>
      <c r="V46"/>
      <c r="W46"/>
      <c r="X46"/>
      <c r="Y46"/>
      <c r="Z46" s="132"/>
      <c r="AB46" s="131"/>
      <c r="AC46"/>
      <c r="AD46"/>
      <c r="AE46"/>
      <c r="AF46"/>
      <c r="AG46"/>
      <c r="AH46"/>
      <c r="AI46"/>
      <c r="AJ46"/>
      <c r="AK46"/>
      <c r="AL46"/>
      <c r="AM46" s="132"/>
      <c r="AO46" s="131"/>
      <c r="AP46"/>
      <c r="AQ46"/>
      <c r="AR46"/>
      <c r="AS46"/>
      <c r="AT46"/>
      <c r="AU46"/>
      <c r="AV46"/>
      <c r="AW46"/>
      <c r="AX46"/>
      <c r="AY46"/>
      <c r="AZ46" s="132"/>
    </row>
    <row r="47" spans="2:52" x14ac:dyDescent="0.35">
      <c r="B47" s="131" t="s">
        <v>67</v>
      </c>
      <c r="C47" s="139"/>
      <c r="D47" s="74">
        <f>-D42/D27</f>
        <v>0.44616667405543514</v>
      </c>
      <c r="E47" s="74">
        <f t="shared" ref="E47:M47" si="8">-E42/E27</f>
        <v>0.45254476243207165</v>
      </c>
      <c r="F47" s="74">
        <f t="shared" si="8"/>
        <v>0.4504298791020464</v>
      </c>
      <c r="G47" s="74">
        <f t="shared" si="8"/>
        <v>0.45257621812449478</v>
      </c>
      <c r="H47" s="74">
        <f t="shared" si="8"/>
        <v>0.4547324374556736</v>
      </c>
      <c r="I47" s="74">
        <f t="shared" si="8"/>
        <v>0.4568985792625801</v>
      </c>
      <c r="J47" s="74">
        <f t="shared" si="8"/>
        <v>0.45907468586048672</v>
      </c>
      <c r="K47" s="74">
        <f t="shared" si="8"/>
        <v>0.46126079971314965</v>
      </c>
      <c r="L47" s="74">
        <f t="shared" si="8"/>
        <v>0.46345696343301634</v>
      </c>
      <c r="M47" s="142">
        <f t="shared" si="8"/>
        <v>0.46566321978143072</v>
      </c>
      <c r="O47" s="131" t="s">
        <v>67</v>
      </c>
      <c r="P47"/>
      <c r="Q47" s="74">
        <f>-Q42/Q27</f>
        <v>0.4375074448260583</v>
      </c>
      <c r="R47" s="74">
        <f t="shared" ref="R47:Z47" si="9">-R42/R27</f>
        <v>0.43369913045695885</v>
      </c>
      <c r="S47" s="74">
        <f t="shared" si="9"/>
        <v>0.44166933046247014</v>
      </c>
      <c r="T47" s="74">
        <f t="shared" si="9"/>
        <v>0.44376452704520519</v>
      </c>
      <c r="U47" s="74">
        <f t="shared" si="9"/>
        <v>0.44586927916092728</v>
      </c>
      <c r="V47" s="74">
        <f t="shared" si="9"/>
        <v>0.44798362674216996</v>
      </c>
      <c r="W47" s="74">
        <f t="shared" si="9"/>
        <v>0.45010760985363474</v>
      </c>
      <c r="X47" s="74">
        <f t="shared" si="9"/>
        <v>0.45224126869228587</v>
      </c>
      <c r="Y47" s="74">
        <f t="shared" si="9"/>
        <v>0.45438464358744463</v>
      </c>
      <c r="Z47" s="142">
        <f t="shared" si="9"/>
        <v>0.45653777500087611</v>
      </c>
      <c r="AB47" s="131" t="s">
        <v>67</v>
      </c>
      <c r="AC47"/>
      <c r="AD47" s="74">
        <f>-AD42/AD27</f>
        <v>0.46304660045057772</v>
      </c>
      <c r="AE47" s="74">
        <f t="shared" ref="AE47:AL47" si="10">-AE42/AE27</f>
        <v>0.45645002995674949</v>
      </c>
      <c r="AF47" s="74">
        <f t="shared" si="10"/>
        <v>0.4674511757578359</v>
      </c>
      <c r="AG47" s="74">
        <f t="shared" si="10"/>
        <v>0.46966854651374862</v>
      </c>
      <c r="AH47" s="74">
        <f t="shared" si="10"/>
        <v>0.47189602876405495</v>
      </c>
      <c r="AI47" s="74">
        <f t="shared" si="10"/>
        <v>0.47413366475287777</v>
      </c>
      <c r="AJ47" s="74">
        <f t="shared" si="10"/>
        <v>0.47638149686404363</v>
      </c>
      <c r="AK47" s="74">
        <f t="shared" si="10"/>
        <v>0.47863956762118076</v>
      </c>
      <c r="AL47" s="74">
        <f t="shared" si="10"/>
        <v>0.48090791968781865</v>
      </c>
      <c r="AM47" s="142">
        <f>-AM42/AM27</f>
        <v>0.48318659586747498</v>
      </c>
      <c r="AO47" s="131" t="s">
        <v>67</v>
      </c>
      <c r="AP47"/>
      <c r="AQ47" s="74">
        <f>-AQ42/AQ27</f>
        <v>0.46334255713706379</v>
      </c>
      <c r="AR47" s="74">
        <f t="shared" ref="AR47:AY47" si="11">-AR42/AR27</f>
        <v>0.4567425406850304</v>
      </c>
      <c r="AS47" s="74">
        <f t="shared" si="11"/>
        <v>0.46774942094031563</v>
      </c>
      <c r="AT47" s="74">
        <f t="shared" si="11"/>
        <v>0.46996794002530828</v>
      </c>
      <c r="AU47" s="74">
        <f t="shared" si="11"/>
        <v>0.47219657330880316</v>
      </c>
      <c r="AV47" s="74">
        <f t="shared" si="11"/>
        <v>0.47443536302211964</v>
      </c>
      <c r="AW47" s="74">
        <f t="shared" si="11"/>
        <v>0.47668435153600025</v>
      </c>
      <c r="AX47" s="74">
        <f t="shared" si="11"/>
        <v>0.47894358136070775</v>
      </c>
      <c r="AY47" s="74">
        <f t="shared" si="11"/>
        <v>0.48121309514611882</v>
      </c>
      <c r="AZ47" s="142">
        <f>-AZ42/AZ27</f>
        <v>0.48349293568181384</v>
      </c>
    </row>
    <row r="48" spans="2:52" x14ac:dyDescent="0.35">
      <c r="B48" s="131" t="s">
        <v>61</v>
      </c>
      <c r="C48"/>
      <c r="D48" s="27">
        <f>SUMIF('305 PF'!$D$8:$EE$8,'Proforma Summary'!D$10,'305 PF'!$D$47:$EE$47)</f>
        <v>302407.44881398778</v>
      </c>
      <c r="E48" s="27">
        <f>SUMIF('305 PF'!$D$8:$EE$8,'Proforma Summary'!E$10,'305 PF'!$D$47:$EE$47)</f>
        <v>302407.44881398778</v>
      </c>
      <c r="F48" s="27">
        <f>SUMIF('305 PF'!$D$8:$EE$8,'Proforma Summary'!F$10,'305 PF'!$D$47:$EE$47)</f>
        <v>302407.44881398778</v>
      </c>
      <c r="G48" s="27">
        <f>SUMIF('305 PF'!$D$8:$EE$8,'Proforma Summary'!G$10,'305 PF'!$D$47:$EE$47)</f>
        <v>302407.44881398778</v>
      </c>
      <c r="H48" s="27">
        <f>SUMIF('305 PF'!$D$8:$EE$8,'Proforma Summary'!H$10,'305 PF'!$D$47:$EE$47)</f>
        <v>302407.44881398778</v>
      </c>
      <c r="I48" s="27">
        <f>SUMIF('305 PF'!$D$8:$EE$8,'Proforma Summary'!I$10,'305 PF'!$D$47:$EE$47)</f>
        <v>302407.44881398778</v>
      </c>
      <c r="J48" s="27">
        <f>SUMIF('305 PF'!$D$8:$EE$8,'Proforma Summary'!J$10,'305 PF'!$D$47:$EE$47)</f>
        <v>302407.44881398778</v>
      </c>
      <c r="K48" s="27">
        <f>SUMIF('305 PF'!$D$8:$EE$8,'Proforma Summary'!K$10,'305 PF'!$D$47:$EE$47)</f>
        <v>302407.44881398778</v>
      </c>
      <c r="L48" s="27">
        <f>SUMIF('305 PF'!$D$8:$EE$8,'Proforma Summary'!L$10,'305 PF'!$D$47:$EE$47)</f>
        <v>302407.44881398778</v>
      </c>
      <c r="M48" s="136">
        <f>SUMIF('305 PF'!$D$8:$EE$8,'Proforma Summary'!M$10,'305 PF'!$D$47:$EE$47)</f>
        <v>302407.44881398778</v>
      </c>
      <c r="O48" s="131" t="s">
        <v>61</v>
      </c>
      <c r="P48"/>
      <c r="Q48" s="27">
        <f ca="1">SUMIF('75 PF'!$D$8:$EE$8,'Proforma Summary'!Q10,'75 PF'!$DR$49:$EE$49)</f>
        <v>956517.37014447106</v>
      </c>
      <c r="R48" s="27">
        <f ca="1">SUMIF('305 PF'!$D$8:$EE$8,'Proforma Summary'!R10,'75 PF'!$O$49:$EE$49)</f>
        <v>956517.37014447106</v>
      </c>
      <c r="S48" s="27">
        <f ca="1">SUMIF('305 PF'!$D$8:$EE$8,'Proforma Summary'!S10,'75 PF'!$O$49:$EE$49)</f>
        <v>956517.37014447106</v>
      </c>
      <c r="T48" s="27">
        <f ca="1">SUMIF('305 PF'!$D$8:$EE$8,'Proforma Summary'!T10,'75 PF'!$O$49:$EE$49)</f>
        <v>956517.37014447106</v>
      </c>
      <c r="U48" s="27">
        <f ca="1">SUMIF('305 PF'!$D$8:$EE$8,'Proforma Summary'!U10,'75 PF'!$O$49:$EE$49)</f>
        <v>956517.37014447106</v>
      </c>
      <c r="V48" s="27">
        <f ca="1">SUMIF('305 PF'!$D$8:$EE$8,'Proforma Summary'!V10,'75 PF'!$O$49:$EE$49)</f>
        <v>956517.37014447106</v>
      </c>
      <c r="W48" s="27">
        <f ca="1">SUMIF('305 PF'!$D$8:$EE$8,'Proforma Summary'!W10,'75 PF'!$O$49:$EE$49)</f>
        <v>956517.37014447106</v>
      </c>
      <c r="X48" s="27">
        <f ca="1">SUMIF('305 PF'!$D$8:$EE$8,'Proforma Summary'!X10,'75 PF'!$O$49:$EE$49)</f>
        <v>956517.37014447106</v>
      </c>
      <c r="Y48" s="27">
        <f ca="1">SUMIF('305 PF'!$D$8:$EE$8,'Proforma Summary'!Y10,'75 PF'!$O$49:$EE$49)</f>
        <v>956517.37014447106</v>
      </c>
      <c r="Z48" s="136">
        <f ca="1">SUMIF('305 PF'!$D$8:$EE$8,'Proforma Summary'!Z10,'75 PF'!$O$49:$EE$49)</f>
        <v>956517.37014447106</v>
      </c>
      <c r="AB48" s="131" t="s">
        <v>61</v>
      </c>
      <c r="AC48"/>
      <c r="AD48" s="27">
        <f>SUMIF('507 PF'!$D$8:$EE$8,'Proforma Summary'!AD$10,'507 PF'!$D$51:$EE$51)</f>
        <v>633485.92463319772</v>
      </c>
      <c r="AE48" s="27">
        <f>SUMIF('507 PF'!$D$8:$EE$8,'Proforma Summary'!AE$10,'507 PF'!$D$51:$EE$51)</f>
        <v>633485.92463319772</v>
      </c>
      <c r="AF48" s="27">
        <f>SUMIF('507 PF'!$D$8:$EE$8,'Proforma Summary'!AF$10,'507 PF'!$D$51:$EE$51)</f>
        <v>633485.92463319772</v>
      </c>
      <c r="AG48" s="27">
        <f>SUMIF('507 PF'!$D$8:$EE$8,'Proforma Summary'!AG$10,'507 PF'!$D$51:$EE$51)</f>
        <v>633485.92463319772</v>
      </c>
      <c r="AH48" s="27">
        <f>SUMIF('507 PF'!$D$8:$EE$8,'Proforma Summary'!AH$10,'507 PF'!$D$51:$EE$51)</f>
        <v>633485.92463319772</v>
      </c>
      <c r="AI48" s="27">
        <f>SUMIF('507 PF'!$D$8:$EE$8,'Proforma Summary'!AI$10,'507 PF'!$D$51:$EE$51)</f>
        <v>633485.92463319772</v>
      </c>
      <c r="AJ48" s="27">
        <f>SUMIF('507 PF'!$D$8:$EE$8,'Proforma Summary'!AJ$10,'507 PF'!$D$51:$EE$51)</f>
        <v>633485.92463319772</v>
      </c>
      <c r="AK48" s="27">
        <f>SUMIF('507 PF'!$D$8:$EE$8,'Proforma Summary'!AK$10,'507 PF'!$D$51:$EE$51)</f>
        <v>633485.92463319772</v>
      </c>
      <c r="AL48" s="27">
        <f>SUMIF('507 PF'!$D$8:$EE$8,'Proforma Summary'!AL$10,'507 PF'!$D$51:$EE$51)</f>
        <v>633485.92463319772</v>
      </c>
      <c r="AM48" s="136">
        <f>SUMIF('507 PF'!$D$8:$EE$8,'Proforma Summary'!AM$10,'507 PF'!$D$51:$EE$51)</f>
        <v>633485.92463319772</v>
      </c>
      <c r="AO48" s="131" t="s">
        <v>61</v>
      </c>
      <c r="AP48"/>
      <c r="AQ48" s="27">
        <f>SUMIF('901 PF'!$D$8:$EE$8,'Proforma Summary'!AQ$10,'901 PF'!$D51:$EE51)</f>
        <v>913406.5561337875</v>
      </c>
      <c r="AR48" s="27">
        <f>SUMIF('901 PF'!$D$8:$EE$8,'Proforma Summary'!AR$10,'901 PF'!$D51:$EE51)</f>
        <v>913406.5561337875</v>
      </c>
      <c r="AS48" s="27">
        <f>SUMIF('901 PF'!$D$8:$EE$8,'Proforma Summary'!AS$10,'901 PF'!$D51:$EE51)</f>
        <v>913406.5561337875</v>
      </c>
      <c r="AT48" s="27">
        <f>SUMIF('901 PF'!$D$8:$EE$8,'Proforma Summary'!AT$10,'901 PF'!$D51:$EE51)</f>
        <v>913406.5561337875</v>
      </c>
      <c r="AU48" s="27">
        <f>SUMIF('901 PF'!$D$8:$EE$8,'Proforma Summary'!AU$10,'901 PF'!$D51:$EE51)</f>
        <v>913406.5561337875</v>
      </c>
      <c r="AV48" s="27">
        <f>SUMIF('901 PF'!$D$8:$EE$8,'Proforma Summary'!AV$10,'901 PF'!$D51:$EE51)</f>
        <v>913406.5561337875</v>
      </c>
      <c r="AW48" s="27">
        <f>SUMIF('901 PF'!$D$8:$EE$8,'Proforma Summary'!AW$10,'901 PF'!$D51:$EE51)</f>
        <v>913406.5561337875</v>
      </c>
      <c r="AX48" s="27">
        <f>SUMIF('901 PF'!$D$8:$EE$8,'Proforma Summary'!AX$10,'901 PF'!$D51:$EE51)</f>
        <v>913406.5561337875</v>
      </c>
      <c r="AY48" s="27">
        <f>SUMIF('901 PF'!$D$8:$EE$8,'Proforma Summary'!AY$10,'901 PF'!$D51:$EE51)</f>
        <v>913406.5561337875</v>
      </c>
      <c r="AZ48" s="136">
        <f>SUMIF('901 PF'!$D$8:$EE$8,'Proforma Summary'!AZ$10,'901 PF'!$D51:$EE51)</f>
        <v>913406.5561337875</v>
      </c>
    </row>
    <row r="49" spans="2:52" x14ac:dyDescent="0.35">
      <c r="B49" s="131"/>
      <c r="C49"/>
      <c r="D49"/>
      <c r="E49"/>
      <c r="F49"/>
      <c r="G49" s="32"/>
      <c r="H49" s="67"/>
      <c r="I49" s="67"/>
      <c r="J49" s="67"/>
      <c r="K49" s="67"/>
      <c r="L49" s="67"/>
      <c r="M49" s="141"/>
      <c r="O49" s="131"/>
      <c r="P49"/>
      <c r="Q49"/>
      <c r="R49"/>
      <c r="S49"/>
      <c r="T49" s="32"/>
      <c r="U49" s="67"/>
      <c r="V49" s="67"/>
      <c r="W49" s="67"/>
      <c r="X49" s="67"/>
      <c r="Y49" s="67"/>
      <c r="Z49" s="141"/>
      <c r="AB49" s="131"/>
      <c r="AC49"/>
      <c r="AD49"/>
      <c r="AE49"/>
      <c r="AF49"/>
      <c r="AG49" s="32"/>
      <c r="AH49" s="67"/>
      <c r="AI49" s="67"/>
      <c r="AJ49" s="67"/>
      <c r="AK49" s="67"/>
      <c r="AL49" s="67"/>
      <c r="AM49" s="141"/>
      <c r="AO49" s="131"/>
      <c r="AP49"/>
      <c r="AQ49"/>
      <c r="AR49"/>
      <c r="AS49"/>
      <c r="AT49" s="32"/>
      <c r="AU49" s="67"/>
      <c r="AV49" s="67"/>
      <c r="AW49" s="67"/>
      <c r="AX49" s="67"/>
      <c r="AY49" s="67"/>
      <c r="AZ49" s="141"/>
    </row>
    <row r="50" spans="2:52" x14ac:dyDescent="0.35">
      <c r="B50" s="131" t="s">
        <v>52</v>
      </c>
      <c r="C50"/>
      <c r="D50" s="27">
        <f>SUMIF('305 PF'!$D$8:$EE$8,'Proforma Summary'!D$10,'305 PF'!$D$54:$EE$54)</f>
        <v>0</v>
      </c>
      <c r="E50" s="27">
        <f>SUMIF('305 PF'!$D$8:$EE$8,'Proforma Summary'!E$10,'305 PF'!$D$54:$EE$54)</f>
        <v>0</v>
      </c>
      <c r="F50" s="27">
        <f>SUMIF('305 PF'!$D$8:$EE$8,'Proforma Summary'!F$10,'305 PF'!$D$54:$EE$54)</f>
        <v>0</v>
      </c>
      <c r="G50" s="27">
        <f>SUMIF('305 PF'!$D$8:$EE$8,'Proforma Summary'!G$10,'305 PF'!$D$54:$EE$54)</f>
        <v>0</v>
      </c>
      <c r="H50" s="27">
        <f>SUMIF('305 PF'!$D$8:$EE$8,'Proforma Summary'!H$10,'305 PF'!$D$54:$EE$54)</f>
        <v>0</v>
      </c>
      <c r="I50" s="27">
        <f>SUMIF('305 PF'!$D$8:$EE$8,'Proforma Summary'!I$10,'305 PF'!$D$54:$EE$54)</f>
        <v>0</v>
      </c>
      <c r="J50" s="27">
        <f>SUMIF('305 PF'!$D$8:$EE$8,'Proforma Summary'!J$10,'305 PF'!$D$54:$EE$54)</f>
        <v>0</v>
      </c>
      <c r="K50" s="27">
        <f>SUMIF('305 PF'!$D$8:$EE$8,'Proforma Summary'!K$10,'305 PF'!$D$54:$EE$54)</f>
        <v>0</v>
      </c>
      <c r="L50" s="27">
        <f>SUMIF('305 PF'!$D$8:$EE$8,'Proforma Summary'!L$10,'305 PF'!$D$54:$EE$54)</f>
        <v>0</v>
      </c>
      <c r="M50" s="136">
        <f>SUMIF('305 PF'!$D$8:$EE$8,'Proforma Summary'!M$10,'305 PF'!$D$54:$EE$54)</f>
        <v>5137478.257062112</v>
      </c>
      <c r="O50" s="131" t="s">
        <v>52</v>
      </c>
      <c r="P50"/>
      <c r="Q50" s="27">
        <f>SUMIF('75 PF'!$D$8:$EE$8,'Proforma Summary'!Q$10,'75 PF'!$D$56:$EE$56)</f>
        <v>0</v>
      </c>
      <c r="R50" s="27">
        <f>SUMIF('75 PF'!$D$8:$EE$8,'Proforma Summary'!R$10,'75 PF'!$D$56:$EE$56)</f>
        <v>0</v>
      </c>
      <c r="S50" s="27">
        <f>SUMIF('75 PF'!$D$8:$EE$8,'Proforma Summary'!S$10,'75 PF'!$D$56:$EE$56)</f>
        <v>0</v>
      </c>
      <c r="T50" s="27">
        <f>SUMIF('75 PF'!$D$8:$EE$8,'Proforma Summary'!T$10,'75 PF'!$D$56:$EE$56)</f>
        <v>0</v>
      </c>
      <c r="U50" s="27">
        <f>SUMIF('75 PF'!$D$8:$EE$8,'Proforma Summary'!U$10,'75 PF'!$D$56:$EE$56)</f>
        <v>0</v>
      </c>
      <c r="V50" s="27">
        <f>SUMIF('75 PF'!$D$8:$EE$8,'Proforma Summary'!V$10,'75 PF'!$D$56:$EE$56)</f>
        <v>0</v>
      </c>
      <c r="W50" s="27">
        <f>SUMIF('75 PF'!$D$8:$EE$8,'Proforma Summary'!W$10,'75 PF'!$D$56:$EE$56)</f>
        <v>0</v>
      </c>
      <c r="X50" s="27">
        <f>SUMIF('75 PF'!$D$8:$EE$8,'Proforma Summary'!X$10,'75 PF'!$D$56:$EE$56)</f>
        <v>0</v>
      </c>
      <c r="Y50" s="27">
        <f>SUMIF('75 PF'!$D$8:$EE$8,'Proforma Summary'!Y$10,'75 PF'!$D$56:$EE$56)</f>
        <v>0</v>
      </c>
      <c r="Z50" s="136">
        <f>SUMIF('75 PF'!$D$8:$EE$8,'Proforma Summary'!Z$10,'75 PF'!$D$56:$EE$56)</f>
        <v>16837232.59723562</v>
      </c>
      <c r="AB50" s="131" t="s">
        <v>52</v>
      </c>
      <c r="AC50"/>
      <c r="AD50" s="27">
        <f>SUMIF('507 PF'!$D$8:$EE$8,'Proforma Summary'!AD$10,'507 PF'!$D$58:$EE$58)</f>
        <v>0</v>
      </c>
      <c r="AE50" s="27">
        <f>SUMIF('507 PF'!$D$8:$EE$8,'Proforma Summary'!AE$10,'507 PF'!$D$58:$EE$58)</f>
        <v>0</v>
      </c>
      <c r="AF50" s="27">
        <f>SUMIF('507 PF'!$D$8:$EE$8,'Proforma Summary'!AF$10,'507 PF'!$D$58:$EE$58)</f>
        <v>0</v>
      </c>
      <c r="AG50" s="27">
        <f>SUMIF('507 PF'!$D$8:$EE$8,'Proforma Summary'!AG$10,'507 PF'!$D$58:$EE$58)</f>
        <v>0</v>
      </c>
      <c r="AH50" s="27">
        <f>SUMIF('507 PF'!$D$8:$EE$8,'Proforma Summary'!AH$10,'507 PF'!$D$58:$EE$58)</f>
        <v>0</v>
      </c>
      <c r="AI50" s="27">
        <f>SUMIF('507 PF'!$D$8:$EE$8,'Proforma Summary'!AI$10,'507 PF'!$D$58:$EE$58)</f>
        <v>0</v>
      </c>
      <c r="AJ50" s="27">
        <f>SUMIF('507 PF'!$D$8:$EE$8,'Proforma Summary'!AJ$10,'507 PF'!$D$58:$EE$58)</f>
        <v>0</v>
      </c>
      <c r="AK50" s="27">
        <f>SUMIF('507 PF'!$D$8:$EE$8,'Proforma Summary'!AK$10,'507 PF'!$D$58:$EE$58)</f>
        <v>0</v>
      </c>
      <c r="AL50" s="27">
        <f>SUMIF('507 PF'!$D$8:$EE$8,'Proforma Summary'!AL$10,'507 PF'!$D$58:$EE$58)</f>
        <v>0</v>
      </c>
      <c r="AM50" s="136">
        <f>SUMIF('507 PF'!$D$8:$EE$8,'Proforma Summary'!AM$10,'507 PF'!$D$58:$EE$58)</f>
        <v>8638973.4305306561</v>
      </c>
      <c r="AO50" s="131" t="s">
        <v>52</v>
      </c>
      <c r="AP50"/>
      <c r="AQ50" s="27">
        <f>SUMIF('901 PF'!$D$8:$EE$8,'Proforma Summary'!AQ$10,'901 PF'!$D58:$EE58)</f>
        <v>0</v>
      </c>
      <c r="AR50" s="27">
        <f>SUMIF('901 PF'!$D$8:$EE$8,'Proforma Summary'!AR$10,'901 PF'!$D58:$EE58)</f>
        <v>0</v>
      </c>
      <c r="AS50" s="27">
        <f>SUMIF('901 PF'!$D$8:$EE$8,'Proforma Summary'!AS$10,'901 PF'!$D58:$EE58)</f>
        <v>0</v>
      </c>
      <c r="AT50" s="27">
        <f>SUMIF('901 PF'!$D$8:$EE$8,'Proforma Summary'!AT$10,'901 PF'!$D58:$EE58)</f>
        <v>0</v>
      </c>
      <c r="AU50" s="27">
        <f>SUMIF('901 PF'!$D$8:$EE$8,'Proforma Summary'!AU$10,'901 PF'!$D58:$EE58)</f>
        <v>0</v>
      </c>
      <c r="AV50" s="27">
        <f>SUMIF('901 PF'!$D$8:$EE$8,'Proforma Summary'!AV$10,'901 PF'!$D58:$EE58)</f>
        <v>0</v>
      </c>
      <c r="AW50" s="27">
        <f>SUMIF('901 PF'!$D$8:$EE$8,'Proforma Summary'!AW$10,'901 PF'!$D58:$EE58)</f>
        <v>0</v>
      </c>
      <c r="AX50" s="27">
        <f>SUMIF('901 PF'!$D$8:$EE$8,'Proforma Summary'!AX$10,'901 PF'!$D58:$EE58)</f>
        <v>0</v>
      </c>
      <c r="AY50" s="27">
        <f>SUMIF('901 PF'!$D$8:$EE$8,'Proforma Summary'!AY$10,'901 PF'!$D58:$EE58)</f>
        <v>0</v>
      </c>
      <c r="AZ50" s="136">
        <f>SUMIF('901 PF'!$D$8:$EE$8,'Proforma Summary'!AZ$10,'901 PF'!$D58:$EE58)</f>
        <v>15965552.689689962</v>
      </c>
    </row>
    <row r="51" spans="2:52" x14ac:dyDescent="0.35">
      <c r="B51" s="131"/>
      <c r="C51"/>
      <c r="D51"/>
      <c r="E51"/>
      <c r="F51"/>
      <c r="G51"/>
      <c r="H51" s="43"/>
      <c r="I51" s="43"/>
      <c r="J51" s="43"/>
      <c r="K51" s="43"/>
      <c r="L51" s="43"/>
      <c r="M51" s="143"/>
      <c r="O51" s="131"/>
      <c r="P51"/>
      <c r="Q51"/>
      <c r="R51"/>
      <c r="S51"/>
      <c r="T51"/>
      <c r="U51" s="43"/>
      <c r="V51" s="43"/>
      <c r="W51" s="43"/>
      <c r="X51" s="43"/>
      <c r="Y51" s="43"/>
      <c r="Z51" s="143"/>
      <c r="AB51" s="131"/>
      <c r="AC51"/>
      <c r="AD51"/>
      <c r="AE51"/>
      <c r="AF51"/>
      <c r="AG51"/>
      <c r="AH51" s="43"/>
      <c r="AI51" s="43"/>
      <c r="AJ51" s="43"/>
      <c r="AK51" s="43"/>
      <c r="AL51" s="43"/>
      <c r="AM51" s="143"/>
      <c r="AO51" s="131"/>
      <c r="AP51"/>
      <c r="AQ51"/>
      <c r="AR51"/>
      <c r="AS51"/>
      <c r="AT51"/>
      <c r="AU51" s="43"/>
      <c r="AV51" s="43"/>
      <c r="AW51" s="43"/>
      <c r="AX51" s="43"/>
      <c r="AY51" s="43"/>
      <c r="AZ51" s="143"/>
    </row>
    <row r="52" spans="2:52" x14ac:dyDescent="0.35">
      <c r="B52" s="131" t="s">
        <v>53</v>
      </c>
      <c r="C52"/>
      <c r="D52" s="27">
        <f>SUMIF('305 PF'!$D$8:$EE$8,'Proforma Summary'!D$10,'305 PF'!$D$56:$EE$56)</f>
        <v>86692.455807812163</v>
      </c>
      <c r="E52" s="27">
        <f>SUMIF('305 PF'!$D$8:$EE$8,'Proforma Summary'!E$10,'305 PF'!$D$56:$EE$56)</f>
        <v>88166.67224036617</v>
      </c>
      <c r="F52" s="27">
        <f>SUMIF('305 PF'!$D$8:$EE$8,'Proforma Summary'!F$10,'305 PF'!$D$56:$EE$56)</f>
        <v>95493.919042228081</v>
      </c>
      <c r="G52" s="27">
        <f>SUMIF('305 PF'!$D$8:$EE$8,'Proforma Summary'!G$10,'305 PF'!$D$56:$EE$56)</f>
        <v>99949.600115038513</v>
      </c>
      <c r="H52" s="27">
        <f>SUMIF('305 PF'!$D$8:$EE$8,'Proforma Summary'!H$10,'305 PF'!$D$56:$EE$56)</f>
        <v>104441.85961504019</v>
      </c>
      <c r="I52" s="27">
        <f>SUMIF('305 PF'!$D$8:$EE$8,'Proforma Summary'!I$10,'305 PF'!$D$56:$EE$56)</f>
        <v>108970.64108286338</v>
      </c>
      <c r="J52" s="27">
        <f>SUMIF('305 PF'!$D$8:$EE$8,'Proforma Summary'!J$10,'305 PF'!$D$56:$EE$56)</f>
        <v>113535.87510953151</v>
      </c>
      <c r="K52" s="27">
        <f>SUMIF('305 PF'!$D$8:$EE$8,'Proforma Summary'!K$10,'305 PF'!$D$56:$EE$56)</f>
        <v>118137.47890016407</v>
      </c>
      <c r="L52" s="27">
        <f>SUMIF('305 PF'!$D$8:$EE$8,'Proforma Summary'!L$10,'305 PF'!$D$56:$EE$56)</f>
        <v>122775.3558262919</v>
      </c>
      <c r="M52" s="136">
        <f>SUMIF('305 PF'!$D$8:$EE$8,'Proforma Summary'!M$10,'305 PF'!$D$56:$EE$56)</f>
        <v>127449.39496651973</v>
      </c>
      <c r="O52" s="131" t="s">
        <v>53</v>
      </c>
      <c r="P52"/>
      <c r="Q52" s="27">
        <f>SUMIF('75 PF'!$D$8:$EE$8,'Proforma Summary'!Q10,'75 PF'!$D$58:$EE$58)</f>
        <v>424304.56856702897</v>
      </c>
      <c r="R52" s="27">
        <f>SUMIF('75 PF'!$D$8:$EE$8,'Proforma Summary'!R10,'75 PF'!$D$58:$EE$58)</f>
        <v>454040.95501638728</v>
      </c>
      <c r="S52" s="27">
        <f>SUMIF('75 PF'!$D$8:$EE$8,'Proforma Summary'!S10,'75 PF'!$D$58:$EE$58)</f>
        <v>456023.20798534225</v>
      </c>
      <c r="T52" s="27">
        <f>SUMIF('75 PF'!$D$8:$EE$8,'Proforma Summary'!T10,'75 PF'!$D$58:$EE$58)</f>
        <v>472090.24613744469</v>
      </c>
      <c r="U52" s="27">
        <f>SUMIF('75 PF'!$D$8:$EE$8,'Proforma Summary'!U10,'75 PF'!$D$58:$EE$58)</f>
        <v>488295.86845143168</v>
      </c>
      <c r="V52" s="27">
        <f>SUMIF('75 PF'!$D$8:$EE$8,'Proforma Summary'!V10,'75 PF'!$D$58:$EE$58)</f>
        <v>504640.10526152398</v>
      </c>
      <c r="W52" s="27">
        <f>SUMIF('75 PF'!$D$8:$EE$8,'Proforma Summary'!W10,'75 PF'!$D$58:$EE$58)</f>
        <v>521122.94638839056</v>
      </c>
      <c r="X52" s="27">
        <f>SUMIF('75 PF'!$D$8:$EE$8,'Proforma Summary'!X10,'75 PF'!$D$58:$EE$58)</f>
        <v>537744.33971207577</v>
      </c>
      <c r="Y52" s="27">
        <f>SUMIF('75 PF'!$D$8:$EE$8,'Proforma Summary'!Y10,'75 PF'!$D$58:$EE$58)</f>
        <v>554504.18970712938</v>
      </c>
      <c r="Z52" s="136">
        <f>SUMIF('75 PF'!$D$8:$EE$8,'Proforma Summary'!Z10,'75 PF'!$D$58:$EE$58)</f>
        <v>571402.35593905475</v>
      </c>
      <c r="AB52" s="131" t="s">
        <v>53</v>
      </c>
      <c r="AC52"/>
      <c r="AD52" s="27">
        <f>SUMIF('507 PF'!$D$8:$EE$8,'Proforma Summary'!AD$10,'507 PF'!$D60:$EE60)</f>
        <v>158371.48115830205</v>
      </c>
      <c r="AE52" s="27">
        <f>SUMIF('507 PF'!$D$8:$EE$8,'Proforma Summary'!AE$10,'507 PF'!$D60:$EE60)</f>
        <v>179684.02817455202</v>
      </c>
      <c r="AF52" s="27">
        <f>SUMIF('507 PF'!$D$8:$EE$8,'Proforma Summary'!AF$10,'507 PF'!$D60:$EE60)</f>
        <v>175905.5092929221</v>
      </c>
      <c r="AG52" s="27">
        <f>SUMIF('507 PF'!$D$8:$EE$8,'Proforma Summary'!AG$10,'507 PF'!$D60:$EE60)</f>
        <v>184774.43172150606</v>
      </c>
      <c r="AH52" s="27">
        <f>SUMIF('507 PF'!$D$8:$EE$8,'Proforma Summary'!AH$10,'507 PF'!$D60:$EE60)</f>
        <v>193710.94900491158</v>
      </c>
      <c r="AI52" s="27">
        <f>SUMIF('507 PF'!$D$8:$EE$8,'Proforma Summary'!AI$10,'507 PF'!$D60:$EE60)</f>
        <v>202714.76628633065</v>
      </c>
      <c r="AJ52" s="27">
        <f>SUMIF('507 PF'!$D$8:$EE$8,'Proforma Summary'!AJ$10,'507 PF'!$D60:$EE60)</f>
        <v>211785.55811050779</v>
      </c>
      <c r="AK52" s="27">
        <f>SUMIF('507 PF'!$D$8:$EE$8,'Proforma Summary'!AK$10,'507 PF'!$D60:$EE60)</f>
        <v>220922.96744125534</v>
      </c>
      <c r="AL52" s="27">
        <f>SUMIF('507 PF'!$D$8:$EE$8,'Proforma Summary'!AL$10,'507 PF'!$D60:$EE60)</f>
        <v>230126.60465375555</v>
      </c>
      <c r="AM52" s="136">
        <f>SUMIF('507 PF'!$D$8:$EE$8,'Proforma Summary'!AM$10,'507 PF'!$D60:$EE60)</f>
        <v>239396.04650107166</v>
      </c>
      <c r="AO52" s="131" t="s">
        <v>53</v>
      </c>
      <c r="AP52"/>
      <c r="AQ52" s="27">
        <f>SUMIF('901 PF'!$D$8:$EE$8,'Proforma Summary'!AQ$10,'901 PF'!$D60:$EE60)</f>
        <v>405180.90609071334</v>
      </c>
      <c r="AR52" s="27">
        <f>SUMIF('901 PF'!$D$8:$EE$8,'Proforma Summary'!AR$10,'901 PF'!$D60:$EE60)</f>
        <v>440685.56458946294</v>
      </c>
      <c r="AS52" s="27">
        <f>SUMIF('901 PF'!$D$8:$EE$8,'Proforma Summary'!AS$10,'901 PF'!$D60:$EE60)</f>
        <v>434367.84621626319</v>
      </c>
      <c r="AT52" s="27">
        <f>SUMIF('901 PF'!$D$8:$EE$8,'Proforma Summary'!AT$10,'901 PF'!$D60:$EE60)</f>
        <v>449130.73866263847</v>
      </c>
      <c r="AU52" s="27">
        <f>SUMIF('901 PF'!$D$8:$EE$8,'Proforma Summary'!AU$10,'901 PF'!$D60:$EE60)</f>
        <v>464006.0000239333</v>
      </c>
      <c r="AV52" s="27">
        <f>SUMIF('901 PF'!$D$8:$EE$8,'Proforma Summary'!AV$10,'901 PF'!$D60:$EE60)</f>
        <v>478993.13434443274</v>
      </c>
      <c r="AW52" s="27">
        <f>SUMIF('901 PF'!$D$8:$EE$8,'Proforma Summary'!AW$10,'901 PF'!$D60:$EE60)</f>
        <v>494091.59459930361</v>
      </c>
      <c r="AX52" s="27">
        <f>SUMIF('901 PF'!$D$8:$EE$8,'Proforma Summary'!AX$10,'901 PF'!$D60:$EE60)</f>
        <v>509300.78105595097</v>
      </c>
      <c r="AY52" s="27">
        <f>SUMIF('901 PF'!$D$8:$EE$8,'Proforma Summary'!AY$10,'901 PF'!$D60:$EE60)</f>
        <v>524620.03959336109</v>
      </c>
      <c r="AZ52" s="136">
        <f>SUMIF('901 PF'!$D$8:$EE$8,'Proforma Summary'!AZ$10,'901 PF'!$D60:$EE60)</f>
        <v>540048.6599784242</v>
      </c>
    </row>
    <row r="53" spans="2:52" x14ac:dyDescent="0.35">
      <c r="B53" s="131" t="s">
        <v>54</v>
      </c>
      <c r="C53"/>
      <c r="D53" s="27">
        <f>SUMIF('305 PF'!$D$8:$EE$8,'Proforma Summary'!D$10,'305 PF'!$D$57:$EE$57)</f>
        <v>0</v>
      </c>
      <c r="E53" s="27">
        <f>SUMIF('305 PF'!$D$8:$EE$8,'Proforma Summary'!E$10,'305 PF'!$D$57:$EE$57)</f>
        <v>0</v>
      </c>
      <c r="F53" s="27">
        <f>SUMIF('305 PF'!$D$8:$EE$8,'Proforma Summary'!F$10,'305 PF'!$D$57:$EE$57)</f>
        <v>0</v>
      </c>
      <c r="G53" s="27">
        <f>SUMIF('305 PF'!$D$8:$EE$8,'Proforma Summary'!G$10,'305 PF'!$D$57:$EE$57)</f>
        <v>0</v>
      </c>
      <c r="H53" s="27">
        <f>SUMIF('305 PF'!$D$8:$EE$8,'Proforma Summary'!H$10,'305 PF'!$D$57:$EE$57)</f>
        <v>0</v>
      </c>
      <c r="I53" s="27">
        <f>SUMIF('305 PF'!$D$8:$EE$8,'Proforma Summary'!I$10,'305 PF'!$D$57:$EE$57)</f>
        <v>0</v>
      </c>
      <c r="J53" s="27">
        <f>SUMIF('305 PF'!$D$8:$EE$8,'Proforma Summary'!J$10,'305 PF'!$D$57:$EE$57)</f>
        <v>0</v>
      </c>
      <c r="K53" s="27">
        <f>SUMIF('305 PF'!$D$8:$EE$8,'Proforma Summary'!K$10,'305 PF'!$D$57:$EE$57)</f>
        <v>0</v>
      </c>
      <c r="L53" s="27">
        <f>SUMIF('305 PF'!$D$8:$EE$8,'Proforma Summary'!L$10,'305 PF'!$D$57:$EE$57)</f>
        <v>0</v>
      </c>
      <c r="M53" s="136">
        <f>SUMIF('305 PF'!$D$8:$EE$8,'Proforma Summary'!M$10,'305 PF'!$D$57:$EE$57)</f>
        <v>5137478.257062112</v>
      </c>
      <c r="O53" s="131" t="s">
        <v>54</v>
      </c>
      <c r="P53"/>
      <c r="Q53" s="27">
        <f>SUMIF('75 PF'!$D$8:$EE$8,'Proforma Summary'!Q10,'75 PF'!$D$59:$EE$59)</f>
        <v>0</v>
      </c>
      <c r="R53" s="27">
        <f>SUMIF('75 PF'!$D$8:$EE$8,'Proforma Summary'!R10,'75 PF'!$D$59:$EE$59)</f>
        <v>0</v>
      </c>
      <c r="S53" s="27">
        <f>SUMIF('75 PF'!$D$8:$EE$8,'Proforma Summary'!S10,'75 PF'!$D$59:$EE$59)</f>
        <v>0</v>
      </c>
      <c r="T53" s="27">
        <f>SUMIF('75 PF'!$D$8:$EE$8,'Proforma Summary'!T10,'75 PF'!$D$59:$EE$59)</f>
        <v>0</v>
      </c>
      <c r="U53" s="27">
        <f>SUMIF('75 PF'!$D$8:$EE$8,'Proforma Summary'!U10,'75 PF'!$D$59:$EE$59)</f>
        <v>0</v>
      </c>
      <c r="V53" s="27">
        <f>SUMIF('75 PF'!$D$8:$EE$8,'Proforma Summary'!V10,'75 PF'!$D$59:$EE$59)</f>
        <v>0</v>
      </c>
      <c r="W53" s="27">
        <f>SUMIF('75 PF'!$D$8:$EE$8,'Proforma Summary'!W10,'75 PF'!$D$59:$EE$59)</f>
        <v>0</v>
      </c>
      <c r="X53" s="27">
        <f>SUMIF('75 PF'!$D$8:$EE$8,'Proforma Summary'!X10,'75 PF'!$D$59:$EE$59)</f>
        <v>0</v>
      </c>
      <c r="Y53" s="27">
        <f>SUMIF('75 PF'!$D$8:$EE$8,'Proforma Summary'!Y10,'75 PF'!$D$59:$EE$59)</f>
        <v>0</v>
      </c>
      <c r="Z53" s="136">
        <f>SUMIF('75 PF'!$D$8:$EE$8,'Proforma Summary'!Z10,'75 PF'!$D$59:$EE$59)</f>
        <v>16837232.59723562</v>
      </c>
      <c r="AB53" s="131" t="s">
        <v>54</v>
      </c>
      <c r="AC53"/>
      <c r="AD53" s="27">
        <f>SUMIF('507 PF'!$D$8:$EE$8,'Proforma Summary'!AD$10,'507 PF'!$D61:$EE61)</f>
        <v>0</v>
      </c>
      <c r="AE53" s="27">
        <f>SUMIF('507 PF'!$D$8:$EE$8,'Proforma Summary'!AE$10,'507 PF'!$D61:$EE61)</f>
        <v>0</v>
      </c>
      <c r="AF53" s="27">
        <f>SUMIF('507 PF'!$D$8:$EE$8,'Proforma Summary'!AF$10,'507 PF'!$D61:$EE61)</f>
        <v>0</v>
      </c>
      <c r="AG53" s="27">
        <f>SUMIF('507 PF'!$D$8:$EE$8,'Proforma Summary'!AG$10,'507 PF'!$D61:$EE61)</f>
        <v>0</v>
      </c>
      <c r="AH53" s="27">
        <f>SUMIF('507 PF'!$D$8:$EE$8,'Proforma Summary'!AH$10,'507 PF'!$D61:$EE61)</f>
        <v>0</v>
      </c>
      <c r="AI53" s="27">
        <f>SUMIF('507 PF'!$D$8:$EE$8,'Proforma Summary'!AI$10,'507 PF'!$D61:$EE61)</f>
        <v>0</v>
      </c>
      <c r="AJ53" s="27">
        <f>SUMIF('507 PF'!$D$8:$EE$8,'Proforma Summary'!AJ$10,'507 PF'!$D61:$EE61)</f>
        <v>0</v>
      </c>
      <c r="AK53" s="27">
        <f>SUMIF('507 PF'!$D$8:$EE$8,'Proforma Summary'!AK$10,'507 PF'!$D61:$EE61)</f>
        <v>0</v>
      </c>
      <c r="AL53" s="27">
        <f>SUMIF('507 PF'!$D$8:$EE$8,'Proforma Summary'!AL$10,'507 PF'!$D61:$EE61)</f>
        <v>0</v>
      </c>
      <c r="AM53" s="136">
        <f>SUMIF('507 PF'!$D$8:$EE$8,'Proforma Summary'!AM$10,'507 PF'!$D61:$EE61)</f>
        <v>8638973.4305306561</v>
      </c>
      <c r="AO53" s="131" t="s">
        <v>54</v>
      </c>
      <c r="AP53"/>
      <c r="AQ53" s="27">
        <f>SUMIF('901 PF'!$D$8:$EE$8,'Proforma Summary'!AQ$10,'901 PF'!$D61:$EE61)</f>
        <v>0</v>
      </c>
      <c r="AR53" s="27">
        <f>SUMIF('901 PF'!$D$8:$EE$8,'Proforma Summary'!AR$10,'901 PF'!$D61:$EE61)</f>
        <v>0</v>
      </c>
      <c r="AS53" s="27">
        <f>SUMIF('901 PF'!$D$8:$EE$8,'Proforma Summary'!AS$10,'901 PF'!$D61:$EE61)</f>
        <v>0</v>
      </c>
      <c r="AT53" s="27">
        <f>SUMIF('901 PF'!$D$8:$EE$8,'Proforma Summary'!AT$10,'901 PF'!$D61:$EE61)</f>
        <v>0</v>
      </c>
      <c r="AU53" s="27">
        <f>SUMIF('901 PF'!$D$8:$EE$8,'Proforma Summary'!AU$10,'901 PF'!$D61:$EE61)</f>
        <v>0</v>
      </c>
      <c r="AV53" s="27">
        <f>SUMIF('901 PF'!$D$8:$EE$8,'Proforma Summary'!AV$10,'901 PF'!$D61:$EE61)</f>
        <v>0</v>
      </c>
      <c r="AW53" s="27">
        <f>SUMIF('901 PF'!$D$8:$EE$8,'Proforma Summary'!AW$10,'901 PF'!$D61:$EE61)</f>
        <v>0</v>
      </c>
      <c r="AX53" s="27">
        <f>SUMIF('901 PF'!$D$8:$EE$8,'Proforma Summary'!AX$10,'901 PF'!$D61:$EE61)</f>
        <v>0</v>
      </c>
      <c r="AY53" s="27">
        <f>SUMIF('901 PF'!$D$8:$EE$8,'Proforma Summary'!AY$10,'901 PF'!$D61:$EE61)</f>
        <v>0</v>
      </c>
      <c r="AZ53" s="136">
        <f>SUMIF('901 PF'!$D$8:$EE$8,'Proforma Summary'!AZ$10,'901 PF'!$D61:$EE61)</f>
        <v>15965552.689689962</v>
      </c>
    </row>
    <row r="54" spans="2:52" x14ac:dyDescent="0.35">
      <c r="B54" s="133" t="s">
        <v>55</v>
      </c>
      <c r="C54" s="31">
        <f>-Assumptions!D55</f>
        <v>-2353730.0526317698</v>
      </c>
      <c r="D54" s="31">
        <f>SUM(D52:D53)</f>
        <v>86692.455807812163</v>
      </c>
      <c r="E54" s="31">
        <f t="shared" ref="E54:M54" si="12">SUM(E52:E53)</f>
        <v>88166.67224036617</v>
      </c>
      <c r="F54" s="31">
        <f t="shared" si="12"/>
        <v>95493.919042228081</v>
      </c>
      <c r="G54" s="31">
        <f t="shared" si="12"/>
        <v>99949.600115038513</v>
      </c>
      <c r="H54" s="31">
        <f t="shared" si="12"/>
        <v>104441.85961504019</v>
      </c>
      <c r="I54" s="31">
        <f t="shared" si="12"/>
        <v>108970.64108286338</v>
      </c>
      <c r="J54" s="31">
        <f t="shared" si="12"/>
        <v>113535.87510953151</v>
      </c>
      <c r="K54" s="31">
        <f t="shared" si="12"/>
        <v>118137.47890016407</v>
      </c>
      <c r="L54" s="31">
        <f t="shared" si="12"/>
        <v>122775.3558262919</v>
      </c>
      <c r="M54" s="144">
        <f t="shared" si="12"/>
        <v>5264927.6520286314</v>
      </c>
      <c r="O54" s="133" t="s">
        <v>55</v>
      </c>
      <c r="P54" s="31">
        <f>-Assumptions!L55</f>
        <v>-7282642.8201780878</v>
      </c>
      <c r="Q54" s="31">
        <f>SUM(Q52:Q53)</f>
        <v>424304.56856702897</v>
      </c>
      <c r="R54" s="31">
        <f t="shared" ref="R54:Z54" si="13">SUM(R52:R53)</f>
        <v>454040.95501638728</v>
      </c>
      <c r="S54" s="31">
        <f t="shared" si="13"/>
        <v>456023.20798534225</v>
      </c>
      <c r="T54" s="31">
        <f t="shared" si="13"/>
        <v>472090.24613744469</v>
      </c>
      <c r="U54" s="31">
        <f t="shared" si="13"/>
        <v>488295.86845143168</v>
      </c>
      <c r="V54" s="31">
        <f t="shared" si="13"/>
        <v>504640.10526152398</v>
      </c>
      <c r="W54" s="31">
        <f t="shared" si="13"/>
        <v>521122.94638839056</v>
      </c>
      <c r="X54" s="31">
        <f t="shared" si="13"/>
        <v>537744.33971207577</v>
      </c>
      <c r="Y54" s="31">
        <f t="shared" si="13"/>
        <v>554504.18970712938</v>
      </c>
      <c r="Z54" s="144">
        <f t="shared" si="13"/>
        <v>17408634.953174673</v>
      </c>
      <c r="AB54" s="133" t="s">
        <v>55</v>
      </c>
      <c r="AC54" s="31">
        <f>-Assumptions!T55</f>
        <v>-4956114.3776333416</v>
      </c>
      <c r="AD54" s="39">
        <f>SUMIF('507 PF'!$D$8:$EE$8,'Proforma Summary'!AD$10,'507 PF'!$D62:$EE62)</f>
        <v>158371.48115830205</v>
      </c>
      <c r="AE54" s="39">
        <f>SUMIF('507 PF'!$D$8:$EE$8,'Proforma Summary'!AE$10,'507 PF'!$D62:$EE62)</f>
        <v>179684.02817455202</v>
      </c>
      <c r="AF54" s="39">
        <f>SUMIF('507 PF'!$D$8:$EE$8,'Proforma Summary'!AF$10,'507 PF'!$D62:$EE62)</f>
        <v>175905.5092929221</v>
      </c>
      <c r="AG54" s="39">
        <f>SUMIF('507 PF'!$D$8:$EE$8,'Proforma Summary'!AG$10,'507 PF'!$D62:$EE62)</f>
        <v>184774.43172150606</v>
      </c>
      <c r="AH54" s="39">
        <f>SUMIF('507 PF'!$D$8:$EE$8,'Proforma Summary'!AH$10,'507 PF'!$D62:$EE62)</f>
        <v>193710.94900491158</v>
      </c>
      <c r="AI54" s="39">
        <f>SUMIF('507 PF'!$D$8:$EE$8,'Proforma Summary'!AI$10,'507 PF'!$D62:$EE62)</f>
        <v>202714.76628633065</v>
      </c>
      <c r="AJ54" s="39">
        <f>SUMIF('507 PF'!$D$8:$EE$8,'Proforma Summary'!AJ$10,'507 PF'!$D62:$EE62)</f>
        <v>211785.55811050779</v>
      </c>
      <c r="AK54" s="39">
        <f>SUMIF('507 PF'!$D$8:$EE$8,'Proforma Summary'!AK$10,'507 PF'!$D62:$EE62)</f>
        <v>220922.96744125534</v>
      </c>
      <c r="AL54" s="39">
        <f>SUMIF('507 PF'!$D$8:$EE$8,'Proforma Summary'!AL$10,'507 PF'!$D62:$EE62)</f>
        <v>230126.60465375555</v>
      </c>
      <c r="AM54" s="140">
        <f>SUMIF('507 PF'!$D$8:$EE$8,'Proforma Summary'!AM$10,'507 PF'!$D62:$EE62)</f>
        <v>8878369.4770317283</v>
      </c>
      <c r="AO54" s="133" t="s">
        <v>55</v>
      </c>
      <c r="AP54" s="31">
        <f>-Assumptions!AB55</f>
        <v>-6957790.0168994572</v>
      </c>
      <c r="AQ54" s="39">
        <f>SUMIF('901 PF'!$D$8:$EE$8,'Proforma Summary'!AQ$10,'901 PF'!$D62:$EE62)</f>
        <v>405180.90609071334</v>
      </c>
      <c r="AR54" s="39">
        <f>SUMIF('901 PF'!$D$8:$EE$8,'Proforma Summary'!AR$10,'901 PF'!$D62:$EE62)</f>
        <v>440685.56458946294</v>
      </c>
      <c r="AS54" s="39">
        <f>SUMIF('901 PF'!$D$8:$EE$8,'Proforma Summary'!AS$10,'901 PF'!$D62:$EE62)</f>
        <v>434367.84621626319</v>
      </c>
      <c r="AT54" s="39">
        <f>SUMIF('901 PF'!$D$8:$EE$8,'Proforma Summary'!AT$10,'901 PF'!$D62:$EE62)</f>
        <v>449130.73866263847</v>
      </c>
      <c r="AU54" s="39">
        <f>SUMIF('901 PF'!$D$8:$EE$8,'Proforma Summary'!AU$10,'901 PF'!$D62:$EE62)</f>
        <v>464006.0000239333</v>
      </c>
      <c r="AV54" s="39">
        <f>SUMIF('901 PF'!$D$8:$EE$8,'Proforma Summary'!AV$10,'901 PF'!$D62:$EE62)</f>
        <v>478993.13434443274</v>
      </c>
      <c r="AW54" s="39">
        <f>SUMIF('901 PF'!$D$8:$EE$8,'Proforma Summary'!AW$10,'901 PF'!$D62:$EE62)</f>
        <v>494091.59459930361</v>
      </c>
      <c r="AX54" s="39">
        <f>SUMIF('901 PF'!$D$8:$EE$8,'Proforma Summary'!AX$10,'901 PF'!$D62:$EE62)</f>
        <v>509300.78105595097</v>
      </c>
      <c r="AY54" s="39">
        <f>SUMIF('901 PF'!$D$8:$EE$8,'Proforma Summary'!AY$10,'901 PF'!$D62:$EE62)</f>
        <v>524620.03959336109</v>
      </c>
      <c r="AZ54" s="140">
        <f>SUMIF('901 PF'!$D$8:$EE$8,'Proforma Summary'!AZ$10,'901 PF'!$D62:$EE62)</f>
        <v>16505601.349668387</v>
      </c>
    </row>
    <row r="55" spans="2:52" x14ac:dyDescent="0.35">
      <c r="B55" s="131"/>
      <c r="C55"/>
      <c r="D55"/>
      <c r="E55"/>
      <c r="F55"/>
      <c r="G55"/>
      <c r="H55" s="10"/>
      <c r="I55"/>
      <c r="J55"/>
      <c r="K55"/>
      <c r="L55"/>
      <c r="M55" s="132"/>
      <c r="O55" s="131"/>
      <c r="P55"/>
      <c r="Q55"/>
      <c r="R55"/>
      <c r="S55"/>
      <c r="T55"/>
      <c r="U55" s="10"/>
      <c r="V55"/>
      <c r="W55"/>
      <c r="X55"/>
      <c r="Y55"/>
      <c r="Z55" s="132"/>
      <c r="AB55" s="131"/>
      <c r="AC55"/>
      <c r="AD55"/>
      <c r="AE55"/>
      <c r="AF55"/>
      <c r="AG55"/>
      <c r="AH55" s="10"/>
      <c r="AI55"/>
      <c r="AJ55"/>
      <c r="AK55"/>
      <c r="AL55"/>
      <c r="AM55" s="132"/>
      <c r="AO55" s="131"/>
      <c r="AP55"/>
      <c r="AQ55"/>
      <c r="AR55"/>
      <c r="AS55"/>
      <c r="AT55"/>
      <c r="AU55" s="10"/>
      <c r="AV55"/>
      <c r="AW55"/>
      <c r="AX55"/>
      <c r="AY55"/>
      <c r="AZ55" s="132"/>
    </row>
    <row r="56" spans="2:52" x14ac:dyDescent="0.35">
      <c r="B56" s="131" t="s">
        <v>62</v>
      </c>
      <c r="C56"/>
      <c r="D56" s="74">
        <f>D52/Assumptions!$D$55</f>
        <v>3.6831944984888544E-2</v>
      </c>
      <c r="E56" s="74">
        <f>E52/Assumptions!$D$55</f>
        <v>3.7458276976913563E-2</v>
      </c>
      <c r="F56" s="74">
        <f>F52/Assumptions!$D$55</f>
        <v>4.0571313152692988E-2</v>
      </c>
      <c r="G56" s="74">
        <f>G52/Assumptions!$D$55</f>
        <v>4.2464342928060991E-2</v>
      </c>
      <c r="H56" s="74">
        <f>H52/Assumptions!$D$55</f>
        <v>4.4372913324644388E-2</v>
      </c>
      <c r="I56" s="74">
        <f>I52/Assumptions!$D$55</f>
        <v>4.6297000355253283E-2</v>
      </c>
      <c r="J56" s="74">
        <f>J52/Assumptions!$D$55</f>
        <v>4.8236574530959468E-2</v>
      </c>
      <c r="K56" s="74">
        <f>K52/Assumptions!$D$55</f>
        <v>5.0191600675732265E-2</v>
      </c>
      <c r="L56" s="74">
        <f>L52/Assumptions!$D$55</f>
        <v>5.216203773623633E-2</v>
      </c>
      <c r="M56" s="142">
        <f>M52/Assumptions!$D$55</f>
        <v>5.4147838586678654E-2</v>
      </c>
      <c r="O56" s="131" t="s">
        <v>62</v>
      </c>
      <c r="P56" s="4"/>
      <c r="Q56" s="74">
        <f>Q52/Assumptions!$L$55</f>
        <v>5.8262443874276558E-2</v>
      </c>
      <c r="R56" s="74">
        <f>R52/Assumptions!$L$55</f>
        <v>6.2345630044957259E-2</v>
      </c>
      <c r="S56" s="74">
        <f>S52/Assumptions!$L$55</f>
        <v>6.2617818729463759E-2</v>
      </c>
      <c r="T56" s="74">
        <f>T52/Assumptions!$L$55</f>
        <v>6.4824028555872562E-2</v>
      </c>
      <c r="U56" s="74">
        <f>U52/Assumptions!$L$55</f>
        <v>6.7049267760119394E-2</v>
      </c>
      <c r="V56" s="74">
        <f>V52/Assumptions!$L$55</f>
        <v>6.9293540507480725E-2</v>
      </c>
      <c r="W56" s="74">
        <f>W52/Assumptions!$L$55</f>
        <v>7.1556845400204197E-2</v>
      </c>
      <c r="X56" s="74">
        <f>X52/Assumptions!$L$55</f>
        <v>7.3839175281553343E-2</v>
      </c>
      <c r="Y56" s="74">
        <f>Y52/Assumptions!$L$55</f>
        <v>7.6140517034662111E-2</v>
      </c>
      <c r="Z56" s="142">
        <f>Z52/Assumptions!$L$55</f>
        <v>7.8460851376078042E-2</v>
      </c>
      <c r="AB56" s="131" t="s">
        <v>62</v>
      </c>
      <c r="AC56" s="4"/>
      <c r="AD56" s="74">
        <f>AD52/Assumptions!$T$55</f>
        <v>3.1954767200899035E-2</v>
      </c>
      <c r="AE56" s="74">
        <f>AE52/Assumptions!$T$55</f>
        <v>3.6255020462291121E-2</v>
      </c>
      <c r="AF56" s="74">
        <f>AF52/Assumptions!$T$55</f>
        <v>3.5492625046502864E-2</v>
      </c>
      <c r="AG56" s="74">
        <f>AG52/Assumptions!$T$55</f>
        <v>3.7282116118098972E-2</v>
      </c>
      <c r="AH56" s="74">
        <f>AH52/Assumptions!$T$55</f>
        <v>3.9085245869045701E-2</v>
      </c>
      <c r="AI56" s="74">
        <f>AI52/Assumptions!$T$55</f>
        <v>4.0901954805799216E-2</v>
      </c>
      <c r="AJ56" s="74">
        <f>AJ52/Assumptions!$T$55</f>
        <v>4.2732177260937275E-2</v>
      </c>
      <c r="AK56" s="74">
        <f>AK52/Assumptions!$T$55</f>
        <v>4.4575841194922368E-2</v>
      </c>
      <c r="AL56" s="74">
        <f>AL52/Assumptions!$T$55</f>
        <v>4.6432867992777495E-2</v>
      </c>
      <c r="AM56" s="142">
        <f>AM52/Assumptions!$T$55</f>
        <v>4.8303172255558149E-2</v>
      </c>
      <c r="AO56" s="131" t="s">
        <v>62</v>
      </c>
      <c r="AP56" s="4"/>
      <c r="AQ56" s="74">
        <f>AQ52/Assumptions!$AB$55</f>
        <v>5.823413829773362E-2</v>
      </c>
      <c r="AR56" s="74">
        <f>AR52/Assumptions!$AB$55</f>
        <v>6.3337002628579192E-2</v>
      </c>
      <c r="AS56" s="74">
        <f>AS52/Assumptions!$AB$55</f>
        <v>6.242899615556765E-2</v>
      </c>
      <c r="AT56" s="74">
        <f>AT52/Assumptions!$AB$55</f>
        <v>6.4550775112753533E-2</v>
      </c>
      <c r="AU56" s="74">
        <f>AU52/Assumptions!$AB$55</f>
        <v>6.6688704157057105E-2</v>
      </c>
      <c r="AV56" s="74">
        <f>AV52/Assumptions!$AB$55</f>
        <v>6.8842712007839882E-2</v>
      </c>
      <c r="AW56" s="74">
        <f>AW52/Assumptions!$AB$55</f>
        <v>7.1012720044615771E-2</v>
      </c>
      <c r="AX56" s="74">
        <f>AX52/Assumptions!$AB$55</f>
        <v>7.3198642071539047E-2</v>
      </c>
      <c r="AY56" s="74">
        <f>AY52/Assumptions!$AB$55</f>
        <v>7.5400384075853907E-2</v>
      </c>
      <c r="AZ56" s="142">
        <f>AZ52/Assumptions!$AB$55</f>
        <v>7.7617843980161055E-2</v>
      </c>
    </row>
    <row r="57" spans="2:52" x14ac:dyDescent="0.35">
      <c r="B57" s="137" t="s">
        <v>63</v>
      </c>
      <c r="C57" s="35"/>
      <c r="D57" s="75">
        <f>MIN(D56:M56)</f>
        <v>3.6831944984888544E-2</v>
      </c>
      <c r="E57" s="35"/>
      <c r="F57" s="40"/>
      <c r="G57" s="42"/>
      <c r="H57" s="35"/>
      <c r="I57" s="35"/>
      <c r="J57" s="35"/>
      <c r="K57" s="35"/>
      <c r="L57" s="35"/>
      <c r="M57" s="145"/>
      <c r="O57" s="137" t="s">
        <v>63</v>
      </c>
      <c r="P57"/>
      <c r="Q57" s="75">
        <f>MIN(Q56:Z56)</f>
        <v>5.8262443874276558E-2</v>
      </c>
      <c r="R57" s="35"/>
      <c r="S57" s="40"/>
      <c r="T57" s="42"/>
      <c r="U57" s="35"/>
      <c r="V57" s="35"/>
      <c r="W57" s="35"/>
      <c r="X57" s="35"/>
      <c r="Y57" s="35"/>
      <c r="Z57" s="145"/>
      <c r="AB57" s="137" t="s">
        <v>63</v>
      </c>
      <c r="AC57"/>
      <c r="AD57" s="75">
        <f>MIN(AD56:AM56)</f>
        <v>3.1954767200899035E-2</v>
      </c>
      <c r="AE57" s="35"/>
      <c r="AF57" s="40"/>
      <c r="AG57" s="42"/>
      <c r="AH57" s="35"/>
      <c r="AI57" s="35"/>
      <c r="AJ57" s="35"/>
      <c r="AK57" s="35"/>
      <c r="AL57" s="35"/>
      <c r="AM57" s="145"/>
      <c r="AO57" s="137" t="s">
        <v>63</v>
      </c>
      <c r="AP57"/>
      <c r="AQ57" s="75">
        <f>MIN(AQ56:AZ56)</f>
        <v>5.823413829773362E-2</v>
      </c>
      <c r="AR57" s="35"/>
      <c r="AS57" s="40"/>
      <c r="AT57" s="42"/>
      <c r="AU57" s="35"/>
      <c r="AV57" s="35"/>
      <c r="AW57" s="35"/>
      <c r="AX57" s="35"/>
      <c r="AY57" s="35"/>
      <c r="AZ57" s="145"/>
    </row>
    <row r="58" spans="2:52" x14ac:dyDescent="0.35">
      <c r="B58" s="131"/>
      <c r="C58"/>
      <c r="D58"/>
      <c r="E58"/>
      <c r="F58" s="126"/>
      <c r="G58" s="43"/>
      <c r="H58" s="146"/>
      <c r="I58" s="43"/>
      <c r="J58" s="43"/>
      <c r="K58" s="43"/>
      <c r="L58" s="43"/>
      <c r="M58" s="143"/>
      <c r="O58" s="131"/>
      <c r="P58"/>
      <c r="Q58"/>
      <c r="R58"/>
      <c r="S58" s="126"/>
      <c r="T58" s="43"/>
      <c r="U58" s="146"/>
      <c r="V58" s="43"/>
      <c r="W58" s="43"/>
      <c r="X58" s="43"/>
      <c r="Y58" s="43"/>
      <c r="Z58" s="143"/>
      <c r="AB58" s="131"/>
      <c r="AC58"/>
      <c r="AD58"/>
      <c r="AE58"/>
      <c r="AF58" s="126"/>
      <c r="AG58" s="43"/>
      <c r="AH58" s="146"/>
      <c r="AI58" s="43"/>
      <c r="AJ58" s="43"/>
      <c r="AK58" s="43"/>
      <c r="AL58" s="43"/>
      <c r="AM58" s="143"/>
      <c r="AO58" s="131"/>
      <c r="AP58"/>
      <c r="AQ58"/>
      <c r="AR58"/>
      <c r="AS58" s="126"/>
      <c r="AT58" s="43"/>
      <c r="AU58" s="146"/>
      <c r="AV58" s="43"/>
      <c r="AW58" s="43"/>
      <c r="AX58" s="43"/>
      <c r="AY58" s="43"/>
      <c r="AZ58" s="143"/>
    </row>
    <row r="59" spans="2:52" x14ac:dyDescent="0.35">
      <c r="B59" s="131" t="s">
        <v>35</v>
      </c>
      <c r="C59"/>
      <c r="D59" s="147">
        <f t="shared" ref="D59:M59" si="14">D44/D48</f>
        <v>1.2866743400263831</v>
      </c>
      <c r="E59" s="147">
        <f t="shared" si="14"/>
        <v>1.2915492742858921</v>
      </c>
      <c r="F59" s="147">
        <f t="shared" si="14"/>
        <v>1.3157789909499447</v>
      </c>
      <c r="G59" s="147">
        <f t="shared" si="14"/>
        <v>1.3305130230985749</v>
      </c>
      <c r="H59" s="147">
        <f t="shared" si="14"/>
        <v>1.3453680126751202</v>
      </c>
      <c r="I59" s="147">
        <f t="shared" si="14"/>
        <v>1.3603437729799164</v>
      </c>
      <c r="J59" s="147">
        <f t="shared" si="14"/>
        <v>1.375440074491578</v>
      </c>
      <c r="K59" s="147">
        <f t="shared" si="14"/>
        <v>1.3906566434242527</v>
      </c>
      <c r="L59" s="147">
        <f t="shared" si="14"/>
        <v>1.4059931602472255</v>
      </c>
      <c r="M59" s="148">
        <f t="shared" si="14"/>
        <v>1.4214492581659739</v>
      </c>
      <c r="O59" s="131" t="s">
        <v>35</v>
      </c>
      <c r="P59" s="4"/>
      <c r="Q59" s="147">
        <f ca="1">Q44/Q48</f>
        <v>1.443593166011133</v>
      </c>
      <c r="R59" s="147">
        <f t="shared" ref="R59:Z59" ca="1" si="15">R44/R48</f>
        <v>1.4746813483876513</v>
      </c>
      <c r="S59" s="147">
        <f t="shared" ca="1" si="15"/>
        <v>1.4767537132299706</v>
      </c>
      <c r="T59" s="147">
        <f t="shared" ca="1" si="15"/>
        <v>1.4935511480216415</v>
      </c>
      <c r="U59" s="147">
        <f t="shared" ca="1" si="15"/>
        <v>1.5104934669170516</v>
      </c>
      <c r="V59" s="147">
        <f t="shared" ca="1" si="15"/>
        <v>1.5275807016293956</v>
      </c>
      <c r="W59" s="147">
        <f t="shared" ca="1" si="15"/>
        <v>1.5448128415165956</v>
      </c>
      <c r="X59" s="147">
        <f t="shared" ca="1" si="15"/>
        <v>1.562189832089359</v>
      </c>
      <c r="Y59" s="147">
        <f t="shared" ca="1" si="15"/>
        <v>1.5797115734797145</v>
      </c>
      <c r="Z59" s="148">
        <f t="shared" ca="1" si="15"/>
        <v>1.5973779188691066</v>
      </c>
      <c r="AB59" s="131" t="s">
        <v>35</v>
      </c>
      <c r="AC59" s="4"/>
      <c r="AD59" s="147">
        <f>AD44/AD48</f>
        <v>1.2500000000000044</v>
      </c>
      <c r="AE59" s="147">
        <f t="shared" ref="AE59:AM59" si="16">AE44/AE48</f>
        <v>1.2836432842270225</v>
      </c>
      <c r="AF59" s="147">
        <f t="shared" si="16"/>
        <v>1.2776786388660104</v>
      </c>
      <c r="AG59" s="147">
        <f t="shared" si="16"/>
        <v>1.2916788274790711</v>
      </c>
      <c r="AH59" s="147">
        <f t="shared" si="16"/>
        <v>1.3057857191019271</v>
      </c>
      <c r="AI59" s="147">
        <f t="shared" si="16"/>
        <v>1.3199988482833414</v>
      </c>
      <c r="AJ59" s="147">
        <f t="shared" si="16"/>
        <v>1.334317701270374</v>
      </c>
      <c r="AK59" s="147">
        <f t="shared" si="16"/>
        <v>1.3487417144574669</v>
      </c>
      <c r="AL59" s="147">
        <f t="shared" si="16"/>
        <v>1.3632702727957273</v>
      </c>
      <c r="AM59" s="148">
        <f t="shared" si="16"/>
        <v>1.3779027081614907</v>
      </c>
      <c r="AO59" s="131" t="s">
        <v>35</v>
      </c>
      <c r="AP59" s="4"/>
      <c r="AQ59" s="147">
        <f>AQ44/AQ48</f>
        <v>1.4435931660111341</v>
      </c>
      <c r="AR59" s="147">
        <f>AR44/AR48</f>
        <v>1.4824637634031987</v>
      </c>
      <c r="AS59" s="147">
        <f t="shared" ref="AS59:AZ59" si="17">AS44/AS48</f>
        <v>1.4755471080203639</v>
      </c>
      <c r="AT59" s="147">
        <f t="shared" si="17"/>
        <v>1.4917095631146902</v>
      </c>
      <c r="AU59" s="147">
        <f t="shared" si="17"/>
        <v>1.5079950400049129</v>
      </c>
      <c r="AV59" s="147">
        <f t="shared" si="17"/>
        <v>1.524402995717357</v>
      </c>
      <c r="AW59" s="147">
        <f t="shared" si="17"/>
        <v>1.5409328313677373</v>
      </c>
      <c r="AX59" s="147">
        <f t="shared" si="17"/>
        <v>1.5575838903671644</v>
      </c>
      <c r="AY59" s="147">
        <f t="shared" si="17"/>
        <v>1.5743554565821611</v>
      </c>
      <c r="AZ59" s="148">
        <f t="shared" si="17"/>
        <v>1.5912467524475733</v>
      </c>
    </row>
    <row r="60" spans="2:52" ht="15" thickBot="1" x14ac:dyDescent="0.4">
      <c r="B60" s="149" t="s">
        <v>63</v>
      </c>
      <c r="C60" s="150"/>
      <c r="D60" s="151">
        <f>MIN(D59:M59)</f>
        <v>1.2866743400263831</v>
      </c>
      <c r="E60" s="150"/>
      <c r="F60" s="152"/>
      <c r="G60" s="150"/>
      <c r="H60" s="150"/>
      <c r="I60" s="150"/>
      <c r="J60" s="150"/>
      <c r="K60" s="150"/>
      <c r="L60" s="150"/>
      <c r="M60" s="153"/>
      <c r="O60" s="149" t="s">
        <v>63</v>
      </c>
      <c r="P60" s="154"/>
      <c r="Q60" s="151">
        <f ca="1">MIN(Q59:Z59)</f>
        <v>1.443593166011133</v>
      </c>
      <c r="R60" s="150"/>
      <c r="S60" s="152"/>
      <c r="T60" s="150"/>
      <c r="U60" s="150"/>
      <c r="V60" s="150"/>
      <c r="W60" s="150"/>
      <c r="X60" s="150"/>
      <c r="Y60" s="150"/>
      <c r="Z60" s="153"/>
      <c r="AB60" s="149" t="s">
        <v>63</v>
      </c>
      <c r="AC60" s="154"/>
      <c r="AD60" s="151">
        <f>MIN(AD59:AM59)</f>
        <v>1.2500000000000044</v>
      </c>
      <c r="AE60" s="150"/>
      <c r="AF60" s="152"/>
      <c r="AG60" s="150"/>
      <c r="AH60" s="150"/>
      <c r="AI60" s="150"/>
      <c r="AJ60" s="150"/>
      <c r="AK60" s="150"/>
      <c r="AL60" s="150"/>
      <c r="AM60" s="153"/>
      <c r="AO60" s="149" t="s">
        <v>63</v>
      </c>
      <c r="AP60" s="154"/>
      <c r="AQ60" s="151">
        <f>MIN(AQ59:AZ59)</f>
        <v>1.4435931660111341</v>
      </c>
      <c r="AR60" s="150"/>
      <c r="AS60" s="152"/>
      <c r="AT60" s="150"/>
      <c r="AU60" s="150"/>
      <c r="AV60" s="150"/>
      <c r="AW60" s="150"/>
      <c r="AX60" s="150"/>
      <c r="AY60" s="150"/>
      <c r="AZ60" s="153"/>
    </row>
  </sheetData>
  <sheetProtection sheet="1" objects="1" scenarios="1"/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5524-9246-4075-9387-558A2E06CEAC}">
  <dimension ref="B6:BI71"/>
  <sheetViews>
    <sheetView showGridLines="0" zoomScale="80" zoomScaleNormal="80" workbookViewId="0">
      <selection activeCell="I3" sqref="I3"/>
    </sheetView>
  </sheetViews>
  <sheetFormatPr defaultColWidth="8.81640625" defaultRowHeight="14.5" x14ac:dyDescent="0.35"/>
  <cols>
    <col min="1" max="2" width="2.6328125" style="103" customWidth="1"/>
    <col min="3" max="3" width="43.7265625" style="103" bestFit="1" customWidth="1"/>
    <col min="4" max="4" width="13.81640625" style="103" bestFit="1" customWidth="1"/>
    <col min="5" max="5" width="7.36328125" style="103" bestFit="1" customWidth="1"/>
    <col min="6" max="6" width="11.36328125" style="103" bestFit="1" customWidth="1"/>
    <col min="7" max="15" width="10.7265625" style="103" bestFit="1" customWidth="1"/>
    <col min="16" max="16" width="11.36328125" style="103" bestFit="1" customWidth="1"/>
    <col min="17" max="17" width="8.81640625" style="103"/>
    <col min="18" max="18" width="43.7265625" style="103" bestFit="1" customWidth="1"/>
    <col min="19" max="19" width="13.81640625" style="103" bestFit="1" customWidth="1"/>
    <col min="20" max="20" width="7.36328125" style="103" bestFit="1" customWidth="1"/>
    <col min="21" max="21" width="11.36328125" style="103" bestFit="1" customWidth="1"/>
    <col min="22" max="27" width="10.7265625" style="103" bestFit="1" customWidth="1"/>
    <col min="28" max="30" width="11.81640625" style="103" bestFit="1" customWidth="1"/>
    <col min="31" max="31" width="12.453125" style="103" bestFit="1" customWidth="1"/>
    <col min="32" max="32" width="8.81640625" style="103"/>
    <col min="33" max="33" width="43.7265625" style="103" bestFit="1" customWidth="1"/>
    <col min="34" max="34" width="13.81640625" style="103" bestFit="1" customWidth="1"/>
    <col min="35" max="35" width="7.36328125" style="103" bestFit="1" customWidth="1"/>
    <col min="36" max="36" width="11.36328125" style="103" bestFit="1" customWidth="1"/>
    <col min="37" max="45" width="10.7265625" style="103" bestFit="1" customWidth="1"/>
    <col min="46" max="46" width="11.36328125" style="103" bestFit="1" customWidth="1"/>
    <col min="47" max="47" width="8.81640625" style="103"/>
    <col min="48" max="48" width="43.7265625" style="103" bestFit="1" customWidth="1"/>
    <col min="49" max="49" width="13.81640625" style="103" bestFit="1" customWidth="1"/>
    <col min="50" max="50" width="7.36328125" style="103" bestFit="1" customWidth="1"/>
    <col min="51" max="51" width="11.36328125" style="103" bestFit="1" customWidth="1"/>
    <col min="52" max="58" width="10.7265625" style="103" bestFit="1" customWidth="1"/>
    <col min="59" max="60" width="11.81640625" style="103" bestFit="1" customWidth="1"/>
    <col min="61" max="61" width="12.453125" style="103" bestFit="1" customWidth="1"/>
    <col min="62" max="16384" width="8.81640625" style="103"/>
  </cols>
  <sheetData>
    <row r="6" spans="2:61" ht="15" thickBot="1" x14ac:dyDescent="0.4"/>
    <row r="7" spans="2:61" ht="18.5" x14ac:dyDescent="0.45">
      <c r="B7" s="127" t="s">
        <v>137</v>
      </c>
      <c r="C7" s="128"/>
      <c r="D7" s="128"/>
      <c r="E7" s="128"/>
      <c r="F7" s="128"/>
      <c r="G7" s="128"/>
      <c r="H7" s="128"/>
      <c r="I7" s="219"/>
      <c r="J7" s="219"/>
      <c r="K7" s="219"/>
      <c r="L7" s="219"/>
      <c r="M7" s="219"/>
      <c r="N7" s="219"/>
      <c r="O7" s="219"/>
      <c r="P7" s="220"/>
      <c r="R7" s="127" t="s">
        <v>136</v>
      </c>
      <c r="S7" s="129"/>
      <c r="T7" s="128"/>
      <c r="U7" s="128"/>
      <c r="V7" s="128"/>
      <c r="W7" s="128"/>
      <c r="X7" s="128"/>
      <c r="Y7" s="219"/>
      <c r="Z7" s="219"/>
      <c r="AA7" s="219"/>
      <c r="AB7" s="219"/>
      <c r="AC7" s="219"/>
      <c r="AD7" s="219"/>
      <c r="AE7" s="220"/>
      <c r="AG7" s="127" t="s">
        <v>135</v>
      </c>
      <c r="AH7" s="129"/>
      <c r="AI7" s="128"/>
      <c r="AJ7" s="128"/>
      <c r="AK7" s="128"/>
      <c r="AL7" s="128"/>
      <c r="AM7" s="128"/>
      <c r="AN7" s="219"/>
      <c r="AO7" s="219"/>
      <c r="AP7" s="219"/>
      <c r="AQ7" s="219"/>
      <c r="AR7" s="219"/>
      <c r="AS7" s="219"/>
      <c r="AT7" s="220"/>
      <c r="AV7" s="127" t="s">
        <v>134</v>
      </c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20"/>
    </row>
    <row r="8" spans="2:61" x14ac:dyDescent="0.35">
      <c r="B8" s="131"/>
      <c r="C8"/>
      <c r="D8"/>
      <c r="E8"/>
      <c r="F8"/>
      <c r="G8"/>
      <c r="H8"/>
      <c r="I8"/>
      <c r="J8"/>
      <c r="K8"/>
      <c r="L8"/>
      <c r="M8"/>
      <c r="N8"/>
      <c r="O8"/>
      <c r="P8" s="132"/>
      <c r="R8" s="131"/>
      <c r="S8"/>
      <c r="T8"/>
      <c r="U8"/>
      <c r="V8"/>
      <c r="W8"/>
      <c r="X8"/>
      <c r="Y8"/>
      <c r="Z8"/>
      <c r="AA8"/>
      <c r="AB8"/>
      <c r="AC8"/>
      <c r="AD8"/>
      <c r="AE8" s="132"/>
      <c r="AG8" s="131"/>
      <c r="AH8"/>
      <c r="AI8"/>
      <c r="AJ8"/>
      <c r="AK8"/>
      <c r="AL8"/>
      <c r="AM8"/>
      <c r="AN8"/>
      <c r="AO8"/>
      <c r="AP8"/>
      <c r="AQ8"/>
      <c r="AR8"/>
      <c r="AS8"/>
      <c r="AT8" s="132"/>
      <c r="AV8" s="131"/>
      <c r="AW8"/>
      <c r="AX8"/>
      <c r="AY8"/>
      <c r="AZ8"/>
      <c r="BA8"/>
      <c r="BB8"/>
      <c r="BC8"/>
      <c r="BD8"/>
      <c r="BE8"/>
      <c r="BF8"/>
      <c r="BG8"/>
      <c r="BH8"/>
      <c r="BI8" s="132"/>
    </row>
    <row r="9" spans="2:61" x14ac:dyDescent="0.35">
      <c r="B9" s="131"/>
      <c r="C9" s="21" t="s">
        <v>42</v>
      </c>
      <c r="D9" s="21"/>
      <c r="E9" s="21"/>
      <c r="F9" s="21">
        <v>0</v>
      </c>
      <c r="G9" s="21">
        <v>1</v>
      </c>
      <c r="H9" s="21">
        <f>G9+1</f>
        <v>2</v>
      </c>
      <c r="I9" s="21">
        <f t="shared" ref="I9:P9" si="0">H9+1</f>
        <v>3</v>
      </c>
      <c r="J9" s="21">
        <f t="shared" si="0"/>
        <v>4</v>
      </c>
      <c r="K9" s="21">
        <f t="shared" si="0"/>
        <v>5</v>
      </c>
      <c r="L9" s="21">
        <f t="shared" si="0"/>
        <v>6</v>
      </c>
      <c r="M9" s="21">
        <f t="shared" si="0"/>
        <v>7</v>
      </c>
      <c r="N9" s="21">
        <f t="shared" si="0"/>
        <v>8</v>
      </c>
      <c r="O9" s="21">
        <f t="shared" si="0"/>
        <v>9</v>
      </c>
      <c r="P9" s="194">
        <f t="shared" si="0"/>
        <v>10</v>
      </c>
      <c r="R9" s="229" t="s">
        <v>42</v>
      </c>
      <c r="S9" s="21"/>
      <c r="T9" s="21"/>
      <c r="U9" s="21">
        <v>0</v>
      </c>
      <c r="V9" s="21">
        <v>1</v>
      </c>
      <c r="W9" s="21">
        <f>V9+1</f>
        <v>2</v>
      </c>
      <c r="X9" s="21">
        <f t="shared" ref="X9" si="1">W9+1</f>
        <v>3</v>
      </c>
      <c r="Y9" s="21">
        <f t="shared" ref="Y9" si="2">X9+1</f>
        <v>4</v>
      </c>
      <c r="Z9" s="21">
        <f t="shared" ref="Z9" si="3">Y9+1</f>
        <v>5</v>
      </c>
      <c r="AA9" s="21">
        <f t="shared" ref="AA9" si="4">Z9+1</f>
        <v>6</v>
      </c>
      <c r="AB9" s="21">
        <f t="shared" ref="AB9" si="5">AA9+1</f>
        <v>7</v>
      </c>
      <c r="AC9" s="21">
        <f t="shared" ref="AC9" si="6">AB9+1</f>
        <v>8</v>
      </c>
      <c r="AD9" s="21">
        <f t="shared" ref="AD9" si="7">AC9+1</f>
        <v>9</v>
      </c>
      <c r="AE9" s="194">
        <f t="shared" ref="AE9" si="8">AD9+1</f>
        <v>10</v>
      </c>
      <c r="AG9" s="229" t="s">
        <v>42</v>
      </c>
      <c r="AH9" s="21"/>
      <c r="AI9" s="21"/>
      <c r="AJ9" s="21">
        <v>0</v>
      </c>
      <c r="AK9" s="21">
        <v>1</v>
      </c>
      <c r="AL9" s="21">
        <f>AK9+1</f>
        <v>2</v>
      </c>
      <c r="AM9" s="21">
        <f t="shared" ref="AM9" si="9">AL9+1</f>
        <v>3</v>
      </c>
      <c r="AN9" s="21">
        <f t="shared" ref="AN9" si="10">AM9+1</f>
        <v>4</v>
      </c>
      <c r="AO9" s="21">
        <f t="shared" ref="AO9" si="11">AN9+1</f>
        <v>5</v>
      </c>
      <c r="AP9" s="21">
        <f t="shared" ref="AP9" si="12">AO9+1</f>
        <v>6</v>
      </c>
      <c r="AQ9" s="21">
        <f t="shared" ref="AQ9" si="13">AP9+1</f>
        <v>7</v>
      </c>
      <c r="AR9" s="21">
        <f t="shared" ref="AR9" si="14">AQ9+1</f>
        <v>8</v>
      </c>
      <c r="AS9" s="21">
        <f t="shared" ref="AS9" si="15">AR9+1</f>
        <v>9</v>
      </c>
      <c r="AT9" s="194">
        <f t="shared" ref="AT9" si="16">AS9+1</f>
        <v>10</v>
      </c>
      <c r="AV9" s="229" t="s">
        <v>42</v>
      </c>
      <c r="AW9" s="21"/>
      <c r="AX9" s="21"/>
      <c r="AY9" s="21">
        <v>0</v>
      </c>
      <c r="AZ9" s="21">
        <v>1</v>
      </c>
      <c r="BA9" s="21">
        <f>AZ9+1</f>
        <v>2</v>
      </c>
      <c r="BB9" s="21">
        <f t="shared" ref="BB9" si="17">BA9+1</f>
        <v>3</v>
      </c>
      <c r="BC9" s="21">
        <f t="shared" ref="BC9" si="18">BB9+1</f>
        <v>4</v>
      </c>
      <c r="BD9" s="21">
        <f t="shared" ref="BD9" si="19">BC9+1</f>
        <v>5</v>
      </c>
      <c r="BE9" s="21">
        <f t="shared" ref="BE9" si="20">BD9+1</f>
        <v>6</v>
      </c>
      <c r="BF9" s="21">
        <f t="shared" ref="BF9" si="21">BE9+1</f>
        <v>7</v>
      </c>
      <c r="BG9" s="21">
        <f t="shared" ref="BG9" si="22">BF9+1</f>
        <v>8</v>
      </c>
      <c r="BH9" s="21">
        <f t="shared" ref="BH9" si="23">BG9+1</f>
        <v>9</v>
      </c>
      <c r="BI9" s="194">
        <f t="shared" ref="BI9" si="24">BH9+1</f>
        <v>10</v>
      </c>
    </row>
    <row r="10" spans="2:61" x14ac:dyDescent="0.35">
      <c r="B10" s="131"/>
      <c r="C10"/>
      <c r="D10"/>
      <c r="E10"/>
      <c r="F10" s="164"/>
      <c r="G10" s="27"/>
      <c r="H10" s="27"/>
      <c r="I10" s="27"/>
      <c r="J10" s="27"/>
      <c r="K10" s="27"/>
      <c r="L10" s="27"/>
      <c r="M10" s="27"/>
      <c r="N10" s="27"/>
      <c r="O10" s="27"/>
      <c r="P10" s="136"/>
      <c r="R10" s="131"/>
      <c r="S10"/>
      <c r="T10"/>
      <c r="U10" s="164"/>
      <c r="V10" s="27"/>
      <c r="W10" s="27"/>
      <c r="X10" s="27"/>
      <c r="Y10" s="27"/>
      <c r="Z10" s="27"/>
      <c r="AA10" s="27"/>
      <c r="AB10" s="27"/>
      <c r="AC10" s="27"/>
      <c r="AD10" s="27"/>
      <c r="AE10" s="136"/>
      <c r="AG10" s="131"/>
      <c r="AH10"/>
      <c r="AI10"/>
      <c r="AJ10" s="164"/>
      <c r="AK10" s="27"/>
      <c r="AL10" s="27"/>
      <c r="AM10" s="27"/>
      <c r="AN10" s="27"/>
      <c r="AO10" s="27"/>
      <c r="AP10" s="27"/>
      <c r="AQ10" s="27"/>
      <c r="AR10" s="27"/>
      <c r="AS10" s="27"/>
      <c r="AT10" s="136"/>
      <c r="AV10" s="131"/>
      <c r="AW10"/>
      <c r="AX10"/>
      <c r="AY10" s="164"/>
      <c r="AZ10" s="27"/>
      <c r="BA10" s="27"/>
      <c r="BB10" s="27"/>
      <c r="BC10" s="27"/>
      <c r="BD10" s="27"/>
      <c r="BE10" s="27"/>
      <c r="BF10" s="27"/>
      <c r="BG10" s="27"/>
      <c r="BH10" s="27"/>
      <c r="BI10" s="136"/>
    </row>
    <row r="11" spans="2:61" x14ac:dyDescent="0.35">
      <c r="B11" s="131"/>
      <c r="C11" s="21" t="s">
        <v>73</v>
      </c>
      <c r="D11" s="4"/>
      <c r="E11" s="4"/>
      <c r="F11" s="53">
        <f>Assumptions!D55</f>
        <v>2353730.0526317698</v>
      </c>
      <c r="G11" s="28"/>
      <c r="H11" s="28"/>
      <c r="I11" s="28"/>
      <c r="J11" s="28"/>
      <c r="K11" s="28"/>
      <c r="L11" s="28"/>
      <c r="M11" s="28"/>
      <c r="N11" s="28"/>
      <c r="O11" s="28"/>
      <c r="P11" s="156"/>
      <c r="R11" s="229" t="s">
        <v>73</v>
      </c>
      <c r="S11" s="4"/>
      <c r="T11" s="4"/>
      <c r="U11" s="53">
        <f>Assumptions!L55</f>
        <v>7282642.8201780878</v>
      </c>
      <c r="V11" s="28"/>
      <c r="W11" s="28"/>
      <c r="X11" s="28"/>
      <c r="Y11" s="28"/>
      <c r="Z11" s="28"/>
      <c r="AA11" s="28"/>
      <c r="AB11" s="28"/>
      <c r="AC11" s="28"/>
      <c r="AD11" s="28"/>
      <c r="AE11" s="156"/>
      <c r="AG11" s="229" t="s">
        <v>73</v>
      </c>
      <c r="AH11" s="4"/>
      <c r="AI11" s="4"/>
      <c r="AJ11" s="53">
        <f>Assumptions!T55</f>
        <v>4956114.3776333416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156"/>
      <c r="AV11" s="229" t="s">
        <v>73</v>
      </c>
      <c r="AW11" s="4"/>
      <c r="AX11" s="4"/>
      <c r="AY11" s="53">
        <f>Assumptions!AB55</f>
        <v>6957790.0168994572</v>
      </c>
      <c r="AZ11" s="28"/>
      <c r="BA11" s="28"/>
      <c r="BB11" s="28"/>
      <c r="BC11" s="28"/>
      <c r="BD11" s="28"/>
      <c r="BE11" s="28"/>
      <c r="BF11" s="28"/>
      <c r="BG11" s="28"/>
      <c r="BH11" s="28"/>
      <c r="BI11" s="156"/>
    </row>
    <row r="12" spans="2:61" x14ac:dyDescent="0.35">
      <c r="B12" s="131"/>
      <c r="C12" t="s">
        <v>118</v>
      </c>
      <c r="D12" s="164"/>
      <c r="E12" s="125">
        <f>F12/$F$11</f>
        <v>0.04</v>
      </c>
      <c r="F12" s="32">
        <f>Assumptions!D57</f>
        <v>94149.202105270801</v>
      </c>
      <c r="G12" s="27">
        <f>G$11*$E12</f>
        <v>0</v>
      </c>
      <c r="H12" s="27">
        <f t="shared" ref="H12:P14" si="25">H$11*$E12</f>
        <v>0</v>
      </c>
      <c r="I12" s="27">
        <f t="shared" si="25"/>
        <v>0</v>
      </c>
      <c r="J12" s="27">
        <f t="shared" si="25"/>
        <v>0</v>
      </c>
      <c r="K12" s="27">
        <f t="shared" si="25"/>
        <v>0</v>
      </c>
      <c r="L12" s="27">
        <f t="shared" si="25"/>
        <v>0</v>
      </c>
      <c r="M12" s="27">
        <f t="shared" si="25"/>
        <v>0</v>
      </c>
      <c r="N12" s="27">
        <f t="shared" si="25"/>
        <v>0</v>
      </c>
      <c r="O12" s="27">
        <f t="shared" si="25"/>
        <v>0</v>
      </c>
      <c r="P12" s="136">
        <f t="shared" si="25"/>
        <v>0</v>
      </c>
      <c r="R12" s="131" t="s">
        <v>118</v>
      </c>
      <c r="S12" s="164"/>
      <c r="T12" s="125">
        <f>U12/$U$11</f>
        <v>4.0000000000000008E-2</v>
      </c>
      <c r="U12" s="32">
        <f>Assumptions!L57</f>
        <v>291305.71280712355</v>
      </c>
      <c r="V12" s="27">
        <f>V$11*$T12</f>
        <v>0</v>
      </c>
      <c r="W12" s="27">
        <f t="shared" ref="W12:AE14" si="26">W$11*$T12</f>
        <v>0</v>
      </c>
      <c r="X12" s="27">
        <f t="shared" si="26"/>
        <v>0</v>
      </c>
      <c r="Y12" s="27">
        <f t="shared" si="26"/>
        <v>0</v>
      </c>
      <c r="Z12" s="27">
        <f t="shared" si="26"/>
        <v>0</v>
      </c>
      <c r="AA12" s="27">
        <f t="shared" si="26"/>
        <v>0</v>
      </c>
      <c r="AB12" s="27">
        <f t="shared" si="26"/>
        <v>0</v>
      </c>
      <c r="AC12" s="27">
        <f t="shared" si="26"/>
        <v>0</v>
      </c>
      <c r="AD12" s="27">
        <f t="shared" si="26"/>
        <v>0</v>
      </c>
      <c r="AE12" s="136">
        <f t="shared" si="26"/>
        <v>0</v>
      </c>
      <c r="AG12" s="131" t="s">
        <v>118</v>
      </c>
      <c r="AH12" s="164"/>
      <c r="AI12" s="125">
        <f>AJ12/$AJ$11</f>
        <v>4.0000000000000008E-2</v>
      </c>
      <c r="AJ12" s="32">
        <f>Assumptions!T57</f>
        <v>198244.5751053337</v>
      </c>
      <c r="AK12" s="27">
        <f>AK$11*$E12</f>
        <v>0</v>
      </c>
      <c r="AL12" s="27">
        <f t="shared" ref="AK12:AT14" si="27">AL$11*$E12</f>
        <v>0</v>
      </c>
      <c r="AM12" s="27">
        <f t="shared" si="27"/>
        <v>0</v>
      </c>
      <c r="AN12" s="27">
        <f t="shared" si="27"/>
        <v>0</v>
      </c>
      <c r="AO12" s="27">
        <f t="shared" si="27"/>
        <v>0</v>
      </c>
      <c r="AP12" s="27">
        <f t="shared" si="27"/>
        <v>0</v>
      </c>
      <c r="AQ12" s="27">
        <f t="shared" si="27"/>
        <v>0</v>
      </c>
      <c r="AR12" s="27">
        <f t="shared" si="27"/>
        <v>0</v>
      </c>
      <c r="AS12" s="27">
        <f t="shared" si="27"/>
        <v>0</v>
      </c>
      <c r="AT12" s="136">
        <f t="shared" si="27"/>
        <v>0</v>
      </c>
      <c r="AV12" s="131" t="s">
        <v>118</v>
      </c>
      <c r="AW12" s="164"/>
      <c r="AX12" s="125">
        <f>AY12/$AY$11</f>
        <v>4.0000000000000008E-2</v>
      </c>
      <c r="AY12" s="32">
        <f>Assumptions!AB57</f>
        <v>278311.60067597835</v>
      </c>
      <c r="AZ12" s="73">
        <f>$AX12*AZ$11</f>
        <v>0</v>
      </c>
      <c r="BA12" s="73">
        <f t="shared" ref="BA12:BI14" si="28">$AX12*BA$11</f>
        <v>0</v>
      </c>
      <c r="BB12" s="73">
        <f t="shared" si="28"/>
        <v>0</v>
      </c>
      <c r="BC12" s="73">
        <f t="shared" si="28"/>
        <v>0</v>
      </c>
      <c r="BD12" s="73">
        <f t="shared" si="28"/>
        <v>0</v>
      </c>
      <c r="BE12" s="73">
        <f t="shared" si="28"/>
        <v>0</v>
      </c>
      <c r="BF12" s="73">
        <f t="shared" si="28"/>
        <v>0</v>
      </c>
      <c r="BG12" s="73">
        <f t="shared" si="28"/>
        <v>0</v>
      </c>
      <c r="BH12" s="73">
        <f t="shared" si="28"/>
        <v>0</v>
      </c>
      <c r="BI12" s="232">
        <f t="shared" si="28"/>
        <v>0</v>
      </c>
    </row>
    <row r="13" spans="2:61" x14ac:dyDescent="0.35">
      <c r="B13" s="131"/>
      <c r="C13" t="s">
        <v>119</v>
      </c>
      <c r="D13" s="164"/>
      <c r="E13" s="125">
        <f>F13/$F$11</f>
        <v>0.16</v>
      </c>
      <c r="F13" s="32">
        <f>Assumptions!D58</f>
        <v>376596.8084210832</v>
      </c>
      <c r="G13" s="27">
        <f>G$11*$E13</f>
        <v>0</v>
      </c>
      <c r="H13" s="27">
        <f t="shared" si="25"/>
        <v>0</v>
      </c>
      <c r="I13" s="27">
        <f t="shared" si="25"/>
        <v>0</v>
      </c>
      <c r="J13" s="27">
        <f t="shared" si="25"/>
        <v>0</v>
      </c>
      <c r="K13" s="27">
        <f t="shared" si="25"/>
        <v>0</v>
      </c>
      <c r="L13" s="27">
        <f t="shared" si="25"/>
        <v>0</v>
      </c>
      <c r="M13" s="27">
        <f t="shared" si="25"/>
        <v>0</v>
      </c>
      <c r="N13" s="27">
        <f t="shared" si="25"/>
        <v>0</v>
      </c>
      <c r="O13" s="27">
        <f t="shared" si="25"/>
        <v>0</v>
      </c>
      <c r="P13" s="136">
        <f t="shared" si="25"/>
        <v>0</v>
      </c>
      <c r="R13" s="131" t="s">
        <v>119</v>
      </c>
      <c r="S13" s="164"/>
      <c r="T13" s="125">
        <f t="shared" ref="T13:T14" si="29">U13/$U$11</f>
        <v>0.16000000000000003</v>
      </c>
      <c r="U13" s="32">
        <f>Assumptions!L58</f>
        <v>1165222.8512284942</v>
      </c>
      <c r="V13" s="27">
        <f>V$11*$T13</f>
        <v>0</v>
      </c>
      <c r="W13" s="27">
        <f t="shared" si="26"/>
        <v>0</v>
      </c>
      <c r="X13" s="27">
        <f t="shared" si="26"/>
        <v>0</v>
      </c>
      <c r="Y13" s="27">
        <f t="shared" si="26"/>
        <v>0</v>
      </c>
      <c r="Z13" s="27">
        <f t="shared" si="26"/>
        <v>0</v>
      </c>
      <c r="AA13" s="27">
        <f t="shared" si="26"/>
        <v>0</v>
      </c>
      <c r="AB13" s="27">
        <f t="shared" si="26"/>
        <v>0</v>
      </c>
      <c r="AC13" s="27">
        <f t="shared" si="26"/>
        <v>0</v>
      </c>
      <c r="AD13" s="27">
        <f t="shared" si="26"/>
        <v>0</v>
      </c>
      <c r="AE13" s="136">
        <f t="shared" si="26"/>
        <v>0</v>
      </c>
      <c r="AG13" s="131" t="s">
        <v>119</v>
      </c>
      <c r="AH13" s="164"/>
      <c r="AI13" s="125">
        <f t="shared" ref="AI13:AI14" si="30">AJ13/$AJ$11</f>
        <v>0.16000000000000003</v>
      </c>
      <c r="AJ13" s="32">
        <f>Assumptions!T58</f>
        <v>792978.3004213348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136"/>
      <c r="AV13" s="131" t="s">
        <v>119</v>
      </c>
      <c r="AW13" s="164"/>
      <c r="AX13" s="125">
        <f t="shared" ref="AX13:AX14" si="31">AY13/$AY$11</f>
        <v>0.16000000000000003</v>
      </c>
      <c r="AY13" s="32">
        <f>Assumptions!AB58</f>
        <v>1113246.4027039134</v>
      </c>
      <c r="AZ13" s="32">
        <f t="shared" ref="AZ13:AZ14" si="32">$AX13*AZ$11</f>
        <v>0</v>
      </c>
      <c r="BA13" s="32">
        <f t="shared" si="28"/>
        <v>0</v>
      </c>
      <c r="BB13" s="32">
        <f t="shared" si="28"/>
        <v>0</v>
      </c>
      <c r="BC13" s="32">
        <f t="shared" si="28"/>
        <v>0</v>
      </c>
      <c r="BD13" s="32">
        <f t="shared" si="28"/>
        <v>0</v>
      </c>
      <c r="BE13" s="32">
        <f t="shared" si="28"/>
        <v>0</v>
      </c>
      <c r="BF13" s="32">
        <f t="shared" si="28"/>
        <v>0</v>
      </c>
      <c r="BG13" s="32">
        <f t="shared" si="28"/>
        <v>0</v>
      </c>
      <c r="BH13" s="32">
        <f t="shared" si="28"/>
        <v>0</v>
      </c>
      <c r="BI13" s="191">
        <f t="shared" si="28"/>
        <v>0</v>
      </c>
    </row>
    <row r="14" spans="2:61" x14ac:dyDescent="0.35">
      <c r="B14" s="131"/>
      <c r="C14" s="4" t="s">
        <v>2</v>
      </c>
      <c r="D14" s="48"/>
      <c r="E14" s="46">
        <f>F14/$F$11</f>
        <v>0.8</v>
      </c>
      <c r="F14" s="28">
        <f>Assumptions!D60</f>
        <v>1882984.0421054158</v>
      </c>
      <c r="G14" s="28">
        <f>G$11*$E14</f>
        <v>0</v>
      </c>
      <c r="H14" s="28">
        <f t="shared" si="25"/>
        <v>0</v>
      </c>
      <c r="I14" s="28">
        <f t="shared" si="25"/>
        <v>0</v>
      </c>
      <c r="J14" s="28">
        <f t="shared" si="25"/>
        <v>0</v>
      </c>
      <c r="K14" s="28">
        <f t="shared" si="25"/>
        <v>0</v>
      </c>
      <c r="L14" s="28">
        <f t="shared" si="25"/>
        <v>0</v>
      </c>
      <c r="M14" s="28">
        <f t="shared" si="25"/>
        <v>0</v>
      </c>
      <c r="N14" s="28">
        <f t="shared" si="25"/>
        <v>0</v>
      </c>
      <c r="O14" s="28">
        <f t="shared" si="25"/>
        <v>0</v>
      </c>
      <c r="P14" s="156">
        <f t="shared" si="25"/>
        <v>0</v>
      </c>
      <c r="R14" s="181" t="s">
        <v>2</v>
      </c>
      <c r="S14" s="48"/>
      <c r="T14" s="46">
        <f t="shared" si="29"/>
        <v>0.80000000000000016</v>
      </c>
      <c r="U14" s="28">
        <f>Assumptions!L60</f>
        <v>5826114.256142471</v>
      </c>
      <c r="V14" s="28">
        <f>V$11*$T14</f>
        <v>0</v>
      </c>
      <c r="W14" s="28">
        <f t="shared" si="26"/>
        <v>0</v>
      </c>
      <c r="X14" s="28">
        <f t="shared" si="26"/>
        <v>0</v>
      </c>
      <c r="Y14" s="28">
        <f t="shared" si="26"/>
        <v>0</v>
      </c>
      <c r="Z14" s="28">
        <f t="shared" si="26"/>
        <v>0</v>
      </c>
      <c r="AA14" s="28">
        <f t="shared" si="26"/>
        <v>0</v>
      </c>
      <c r="AB14" s="28">
        <f t="shared" si="26"/>
        <v>0</v>
      </c>
      <c r="AC14" s="28">
        <f t="shared" si="26"/>
        <v>0</v>
      </c>
      <c r="AD14" s="28">
        <f t="shared" si="26"/>
        <v>0</v>
      </c>
      <c r="AE14" s="156">
        <f t="shared" si="26"/>
        <v>0</v>
      </c>
      <c r="AG14" s="181" t="s">
        <v>2</v>
      </c>
      <c r="AH14" s="48"/>
      <c r="AI14" s="46">
        <f t="shared" si="30"/>
        <v>0.8</v>
      </c>
      <c r="AJ14" s="28">
        <f>Assumptions!T60</f>
        <v>3964891.5021066735</v>
      </c>
      <c r="AK14" s="28">
        <f t="shared" si="27"/>
        <v>0</v>
      </c>
      <c r="AL14" s="28">
        <f t="shared" si="27"/>
        <v>0</v>
      </c>
      <c r="AM14" s="28">
        <f t="shared" si="27"/>
        <v>0</v>
      </c>
      <c r="AN14" s="28">
        <f t="shared" si="27"/>
        <v>0</v>
      </c>
      <c r="AO14" s="28">
        <f t="shared" si="27"/>
        <v>0</v>
      </c>
      <c r="AP14" s="28">
        <f t="shared" si="27"/>
        <v>0</v>
      </c>
      <c r="AQ14" s="28">
        <f t="shared" si="27"/>
        <v>0</v>
      </c>
      <c r="AR14" s="28">
        <f t="shared" si="27"/>
        <v>0</v>
      </c>
      <c r="AS14" s="28">
        <f t="shared" si="27"/>
        <v>0</v>
      </c>
      <c r="AT14" s="156">
        <f t="shared" si="27"/>
        <v>0</v>
      </c>
      <c r="AV14" s="181" t="s">
        <v>2</v>
      </c>
      <c r="AW14" s="48"/>
      <c r="AX14" s="46">
        <f t="shared" si="31"/>
        <v>0.80000000000000016</v>
      </c>
      <c r="AY14" s="28">
        <f>Assumptions!AB60</f>
        <v>5566232.0135195665</v>
      </c>
      <c r="AZ14" s="49">
        <f t="shared" si="32"/>
        <v>0</v>
      </c>
      <c r="BA14" s="49">
        <f t="shared" si="28"/>
        <v>0</v>
      </c>
      <c r="BB14" s="49">
        <f t="shared" si="28"/>
        <v>0</v>
      </c>
      <c r="BC14" s="49">
        <f t="shared" si="28"/>
        <v>0</v>
      </c>
      <c r="BD14" s="49">
        <f t="shared" si="28"/>
        <v>0</v>
      </c>
      <c r="BE14" s="49">
        <f t="shared" si="28"/>
        <v>0</v>
      </c>
      <c r="BF14" s="49">
        <f t="shared" si="28"/>
        <v>0</v>
      </c>
      <c r="BG14" s="49">
        <f t="shared" si="28"/>
        <v>0</v>
      </c>
      <c r="BH14" s="49">
        <f t="shared" si="28"/>
        <v>0</v>
      </c>
      <c r="BI14" s="233">
        <f>$AX14*BI$11</f>
        <v>0</v>
      </c>
    </row>
    <row r="15" spans="2:61" x14ac:dyDescent="0.35">
      <c r="B15" s="131"/>
      <c r="C15"/>
      <c r="D15"/>
      <c r="E15"/>
      <c r="F15"/>
      <c r="G15" s="27"/>
      <c r="H15" s="27"/>
      <c r="I15" s="27"/>
      <c r="J15" s="27"/>
      <c r="K15" s="27"/>
      <c r="L15" s="27"/>
      <c r="M15" s="27"/>
      <c r="N15" s="27"/>
      <c r="O15" s="27"/>
      <c r="P15" s="136"/>
      <c r="R15" s="131"/>
      <c r="S15"/>
      <c r="T15"/>
      <c r="U15"/>
      <c r="V15" s="27"/>
      <c r="W15" s="27"/>
      <c r="X15" s="27"/>
      <c r="Y15" s="27"/>
      <c r="Z15" s="27"/>
      <c r="AA15" s="27"/>
      <c r="AB15" s="27"/>
      <c r="AC15" s="27"/>
      <c r="AD15" s="27"/>
      <c r="AE15" s="136"/>
      <c r="AG15" s="131"/>
      <c r="AH15"/>
      <c r="AI15"/>
      <c r="AJ15"/>
      <c r="AK15" s="27"/>
      <c r="AL15" s="27"/>
      <c r="AM15" s="27"/>
      <c r="AN15" s="27"/>
      <c r="AO15" s="27"/>
      <c r="AP15" s="27"/>
      <c r="AQ15" s="27"/>
      <c r="AR15" s="27"/>
      <c r="AS15" s="27"/>
      <c r="AT15" s="136"/>
      <c r="AV15" s="131"/>
      <c r="AW15"/>
      <c r="AX15"/>
      <c r="AY15"/>
      <c r="AZ15" s="27"/>
      <c r="BA15" s="27"/>
      <c r="BB15" s="27"/>
      <c r="BC15" s="27"/>
      <c r="BD15" s="27"/>
      <c r="BE15" s="27"/>
      <c r="BF15" s="27"/>
      <c r="BG15" s="27"/>
      <c r="BH15" s="27"/>
      <c r="BI15" s="136"/>
    </row>
    <row r="16" spans="2:61" x14ac:dyDescent="0.35">
      <c r="B16" s="131"/>
      <c r="C16"/>
      <c r="D16"/>
      <c r="E16"/>
      <c r="F16"/>
      <c r="G16" s="27"/>
      <c r="H16" s="27"/>
      <c r="I16" s="27"/>
      <c r="J16" s="27"/>
      <c r="K16" s="27"/>
      <c r="L16" s="27"/>
      <c r="M16" s="27"/>
      <c r="N16" s="27"/>
      <c r="O16" s="27"/>
      <c r="P16" s="136"/>
      <c r="R16" s="131"/>
      <c r="S16"/>
      <c r="T16"/>
      <c r="U16"/>
      <c r="V16" s="27"/>
      <c r="W16" s="27"/>
      <c r="X16" s="27"/>
      <c r="Y16" s="27"/>
      <c r="Z16" s="27"/>
      <c r="AA16" s="27"/>
      <c r="AB16" s="27"/>
      <c r="AC16" s="27"/>
      <c r="AD16" s="27"/>
      <c r="AE16" s="136"/>
      <c r="AG16" s="131"/>
      <c r="AH16"/>
      <c r="AI16"/>
      <c r="AJ16"/>
      <c r="AK16" s="27"/>
      <c r="AL16" s="27"/>
      <c r="AM16" s="27"/>
      <c r="AN16" s="27"/>
      <c r="AO16" s="27"/>
      <c r="AP16" s="27"/>
      <c r="AQ16" s="27"/>
      <c r="AR16" s="27"/>
      <c r="AS16" s="27"/>
      <c r="AT16" s="136"/>
      <c r="AV16" s="131"/>
      <c r="AW16"/>
      <c r="AX16"/>
      <c r="AY16"/>
      <c r="AZ16" s="27"/>
      <c r="BA16" s="27"/>
      <c r="BB16" s="27"/>
      <c r="BC16" s="27"/>
      <c r="BD16" s="27"/>
      <c r="BE16" s="27"/>
      <c r="BF16" s="27"/>
      <c r="BG16" s="27"/>
      <c r="BH16" s="27"/>
      <c r="BI16" s="136"/>
    </row>
    <row r="17" spans="2:61" x14ac:dyDescent="0.35">
      <c r="B17" s="131"/>
      <c r="C17" s="23" t="s">
        <v>74</v>
      </c>
      <c r="D17"/>
      <c r="E17"/>
      <c r="F17"/>
      <c r="G17" s="221"/>
      <c r="H17" s="27"/>
      <c r="I17" s="27"/>
      <c r="J17" s="27"/>
      <c r="K17" s="27"/>
      <c r="L17" s="27"/>
      <c r="M17" s="27"/>
      <c r="N17" s="27"/>
      <c r="O17" s="27"/>
      <c r="P17" s="136"/>
      <c r="R17" s="135" t="s">
        <v>74</v>
      </c>
      <c r="S17"/>
      <c r="T17"/>
      <c r="U17"/>
      <c r="V17" s="221"/>
      <c r="W17" s="27"/>
      <c r="X17" s="27"/>
      <c r="Y17" s="27"/>
      <c r="Z17" s="27"/>
      <c r="AA17" s="27"/>
      <c r="AB17" s="27"/>
      <c r="AC17" s="27"/>
      <c r="AD17" s="27"/>
      <c r="AE17" s="136"/>
      <c r="AG17" s="135" t="s">
        <v>74</v>
      </c>
      <c r="AH17"/>
      <c r="AI17"/>
      <c r="AJ17"/>
      <c r="AK17" s="221"/>
      <c r="AL17" s="27"/>
      <c r="AM17" s="27"/>
      <c r="AN17" s="27"/>
      <c r="AO17" s="27"/>
      <c r="AP17" s="27"/>
      <c r="AQ17" s="27"/>
      <c r="AR17" s="27"/>
      <c r="AS17" s="27"/>
      <c r="AT17" s="136"/>
      <c r="AV17" s="135" t="s">
        <v>74</v>
      </c>
      <c r="AW17"/>
      <c r="AX17"/>
      <c r="AY17"/>
      <c r="AZ17" s="221"/>
      <c r="BA17" s="27"/>
      <c r="BB17" s="27"/>
      <c r="BC17" s="27"/>
      <c r="BD17" s="27"/>
      <c r="BE17" s="27"/>
      <c r="BF17" s="27"/>
      <c r="BG17" s="27"/>
      <c r="BH17" s="27"/>
      <c r="BI17" s="136"/>
    </row>
    <row r="18" spans="2:61" x14ac:dyDescent="0.35">
      <c r="B18" s="131"/>
      <c r="C18" t="s">
        <v>75</v>
      </c>
      <c r="D18"/>
      <c r="E18"/>
      <c r="F18"/>
      <c r="G18" s="222">
        <f>'Proforma Summary'!D52</f>
        <v>86692.455807812163</v>
      </c>
      <c r="H18" s="222">
        <f>'Proforma Summary'!E52</f>
        <v>88166.67224036617</v>
      </c>
      <c r="I18" s="222">
        <f>'Proforma Summary'!F52</f>
        <v>95493.919042228081</v>
      </c>
      <c r="J18" s="222">
        <f>'Proforma Summary'!G52</f>
        <v>99949.600115038513</v>
      </c>
      <c r="K18" s="222">
        <f>'Proforma Summary'!H52</f>
        <v>104441.85961504019</v>
      </c>
      <c r="L18" s="222">
        <f>'Proforma Summary'!I52</f>
        <v>108970.64108286338</v>
      </c>
      <c r="M18" s="222">
        <f>'Proforma Summary'!J52</f>
        <v>113535.87510953151</v>
      </c>
      <c r="N18" s="222">
        <f>'Proforma Summary'!K52</f>
        <v>118137.47890016407</v>
      </c>
      <c r="O18" s="222">
        <f>'Proforma Summary'!L52</f>
        <v>122775.3558262919</v>
      </c>
      <c r="P18" s="223">
        <f>'Proforma Summary'!M52</f>
        <v>127449.39496651973</v>
      </c>
      <c r="Q18" s="235"/>
      <c r="R18" s="131" t="s">
        <v>75</v>
      </c>
      <c r="S18"/>
      <c r="T18"/>
      <c r="U18"/>
      <c r="V18" s="222">
        <f>'Proforma Summary'!Q52</f>
        <v>424304.56856702897</v>
      </c>
      <c r="W18" s="222">
        <f>'Proforma Summary'!R52</f>
        <v>454040.95501638728</v>
      </c>
      <c r="X18" s="222">
        <f>'Proforma Summary'!S52</f>
        <v>456023.20798534225</v>
      </c>
      <c r="Y18" s="222">
        <f>'Proforma Summary'!T52</f>
        <v>472090.24613744469</v>
      </c>
      <c r="Z18" s="222">
        <f>'Proforma Summary'!U52</f>
        <v>488295.86845143168</v>
      </c>
      <c r="AA18" s="222">
        <f>'Proforma Summary'!V52</f>
        <v>504640.10526152398</v>
      </c>
      <c r="AB18" s="222">
        <f>'Proforma Summary'!W52</f>
        <v>521122.94638839056</v>
      </c>
      <c r="AC18" s="222">
        <f>'Proforma Summary'!X52</f>
        <v>537744.33971207577</v>
      </c>
      <c r="AD18" s="222">
        <f>'Proforma Summary'!Y52</f>
        <v>554504.18970712938</v>
      </c>
      <c r="AE18" s="223">
        <f>'Proforma Summary'!Z52</f>
        <v>571402.35593905475</v>
      </c>
      <c r="AG18" s="131" t="s">
        <v>75</v>
      </c>
      <c r="AH18"/>
      <c r="AI18"/>
      <c r="AJ18"/>
      <c r="AK18" s="222">
        <f>'Proforma Summary'!AD52</f>
        <v>158371.48115830205</v>
      </c>
      <c r="AL18" s="222">
        <f>'Proforma Summary'!AE52</f>
        <v>179684.02817455202</v>
      </c>
      <c r="AM18" s="222">
        <f>'Proforma Summary'!AF52</f>
        <v>175905.5092929221</v>
      </c>
      <c r="AN18" s="222">
        <f>'Proforma Summary'!AG52</f>
        <v>184774.43172150606</v>
      </c>
      <c r="AO18" s="222">
        <f>'Proforma Summary'!AH52</f>
        <v>193710.94900491158</v>
      </c>
      <c r="AP18" s="222">
        <f>'Proforma Summary'!AI52</f>
        <v>202714.76628633065</v>
      </c>
      <c r="AQ18" s="222">
        <f>'Proforma Summary'!AJ52</f>
        <v>211785.55811050779</v>
      </c>
      <c r="AR18" s="222">
        <f>'Proforma Summary'!AK52</f>
        <v>220922.96744125534</v>
      </c>
      <c r="AS18" s="222">
        <f>'Proforma Summary'!AL52</f>
        <v>230126.60465375555</v>
      </c>
      <c r="AT18" s="223">
        <f>'Proforma Summary'!AM52</f>
        <v>239396.04650107166</v>
      </c>
      <c r="AV18" s="131" t="s">
        <v>75</v>
      </c>
      <c r="AW18"/>
      <c r="AX18"/>
      <c r="AY18"/>
      <c r="AZ18" s="222">
        <f>'Proforma Summary'!AQ52</f>
        <v>405180.90609071334</v>
      </c>
      <c r="BA18" s="222">
        <f>'Proforma Summary'!AR52</f>
        <v>440685.56458946294</v>
      </c>
      <c r="BB18" s="222">
        <f>'Proforma Summary'!AS52</f>
        <v>434367.84621626319</v>
      </c>
      <c r="BC18" s="222">
        <f>'Proforma Summary'!AT52</f>
        <v>449130.73866263847</v>
      </c>
      <c r="BD18" s="222">
        <f>'Proforma Summary'!AU52</f>
        <v>464006.0000239333</v>
      </c>
      <c r="BE18" s="222">
        <f>'Proforma Summary'!AV52</f>
        <v>478993.13434443274</v>
      </c>
      <c r="BF18" s="222">
        <f>'Proforma Summary'!AW52</f>
        <v>494091.59459930361</v>
      </c>
      <c r="BG18" s="222">
        <f>'Proforma Summary'!AX52</f>
        <v>509300.78105595097</v>
      </c>
      <c r="BH18" s="222">
        <f>'Proforma Summary'!AY52</f>
        <v>524620.03959336109</v>
      </c>
      <c r="BI18" s="223">
        <f>'Proforma Summary'!AZ52</f>
        <v>540048.6599784242</v>
      </c>
    </row>
    <row r="19" spans="2:61" x14ac:dyDescent="0.35">
      <c r="B19" s="131"/>
      <c r="C19" s="4" t="s">
        <v>76</v>
      </c>
      <c r="D19" s="4"/>
      <c r="E19" s="4"/>
      <c r="F19" s="4"/>
      <c r="G19" s="222">
        <f>'Proforma Summary'!D53</f>
        <v>0</v>
      </c>
      <c r="H19" s="222">
        <f>'Proforma Summary'!E53</f>
        <v>0</v>
      </c>
      <c r="I19" s="222">
        <f>'Proforma Summary'!F53</f>
        <v>0</v>
      </c>
      <c r="J19" s="222">
        <f>'Proforma Summary'!G53</f>
        <v>0</v>
      </c>
      <c r="K19" s="222">
        <f>'Proforma Summary'!H53</f>
        <v>0</v>
      </c>
      <c r="L19" s="222">
        <f>'Proforma Summary'!I53</f>
        <v>0</v>
      </c>
      <c r="M19" s="222">
        <f>'Proforma Summary'!J53</f>
        <v>0</v>
      </c>
      <c r="N19" s="222">
        <f>'Proforma Summary'!K53</f>
        <v>0</v>
      </c>
      <c r="O19" s="222">
        <f>'Proforma Summary'!L53</f>
        <v>0</v>
      </c>
      <c r="P19" s="223">
        <f>'Proforma Summary'!M53</f>
        <v>5137478.257062112</v>
      </c>
      <c r="Q19" s="235"/>
      <c r="R19" s="181" t="s">
        <v>76</v>
      </c>
      <c r="S19" s="4"/>
      <c r="T19" s="4"/>
      <c r="U19" s="4"/>
      <c r="V19" s="222">
        <f>'Proforma Summary'!Q53</f>
        <v>0</v>
      </c>
      <c r="W19" s="222">
        <f>'Proforma Summary'!R53</f>
        <v>0</v>
      </c>
      <c r="X19" s="222">
        <f>'Proforma Summary'!S53</f>
        <v>0</v>
      </c>
      <c r="Y19" s="222">
        <f>'Proforma Summary'!T53</f>
        <v>0</v>
      </c>
      <c r="Z19" s="222">
        <f>'Proforma Summary'!U53</f>
        <v>0</v>
      </c>
      <c r="AA19" s="222">
        <f>'Proforma Summary'!V53</f>
        <v>0</v>
      </c>
      <c r="AB19" s="222">
        <f>'Proforma Summary'!W53</f>
        <v>0</v>
      </c>
      <c r="AC19" s="222">
        <f>'Proforma Summary'!X53</f>
        <v>0</v>
      </c>
      <c r="AD19" s="222">
        <f>'Proforma Summary'!Y53</f>
        <v>0</v>
      </c>
      <c r="AE19" s="223">
        <f>'Proforma Summary'!Z53</f>
        <v>16837232.59723562</v>
      </c>
      <c r="AG19" s="181" t="s">
        <v>76</v>
      </c>
      <c r="AH19" s="4"/>
      <c r="AI19" s="4"/>
      <c r="AJ19" s="4"/>
      <c r="AK19" s="222">
        <f>'Proforma Summary'!AD53</f>
        <v>0</v>
      </c>
      <c r="AL19" s="222">
        <f>'Proforma Summary'!AE53</f>
        <v>0</v>
      </c>
      <c r="AM19" s="222">
        <f>'Proforma Summary'!AF53</f>
        <v>0</v>
      </c>
      <c r="AN19" s="222">
        <f>'Proforma Summary'!AG53</f>
        <v>0</v>
      </c>
      <c r="AO19" s="222">
        <f>'Proforma Summary'!AH53</f>
        <v>0</v>
      </c>
      <c r="AP19" s="222">
        <f>'Proforma Summary'!AI53</f>
        <v>0</v>
      </c>
      <c r="AQ19" s="222">
        <f>'Proforma Summary'!AJ53</f>
        <v>0</v>
      </c>
      <c r="AR19" s="222">
        <f>'Proforma Summary'!AK53</f>
        <v>0</v>
      </c>
      <c r="AS19" s="222">
        <f>'Proforma Summary'!AL53</f>
        <v>0</v>
      </c>
      <c r="AT19" s="223">
        <f>'Proforma Summary'!AM53</f>
        <v>8638973.4305306561</v>
      </c>
      <c r="AV19" s="181" t="s">
        <v>76</v>
      </c>
      <c r="AW19" s="4"/>
      <c r="AX19" s="4"/>
      <c r="AY19" s="4"/>
      <c r="AZ19" s="53">
        <f>'Proforma Summary'!AQ53</f>
        <v>0</v>
      </c>
      <c r="BA19" s="53">
        <f>'Proforma Summary'!AR53</f>
        <v>0</v>
      </c>
      <c r="BB19" s="53">
        <f>'Proforma Summary'!AS53</f>
        <v>0</v>
      </c>
      <c r="BC19" s="53">
        <f>'Proforma Summary'!AT53</f>
        <v>0</v>
      </c>
      <c r="BD19" s="53">
        <f>'Proforma Summary'!AU53</f>
        <v>0</v>
      </c>
      <c r="BE19" s="53">
        <f>'Proforma Summary'!AV53</f>
        <v>0</v>
      </c>
      <c r="BF19" s="53">
        <f>'Proforma Summary'!AW53</f>
        <v>0</v>
      </c>
      <c r="BG19" s="53">
        <f>'Proforma Summary'!AX53</f>
        <v>0</v>
      </c>
      <c r="BH19" s="53">
        <f>'Proforma Summary'!AY53</f>
        <v>0</v>
      </c>
      <c r="BI19" s="234">
        <f>'Proforma Summary'!AZ53</f>
        <v>15965552.689689962</v>
      </c>
    </row>
    <row r="20" spans="2:61" x14ac:dyDescent="0.35">
      <c r="B20" s="131"/>
      <c r="C20" t="s">
        <v>77</v>
      </c>
      <c r="D20"/>
      <c r="E20"/>
      <c r="F20"/>
      <c r="G20" s="72">
        <f>SUM(G18:G19)</f>
        <v>86692.455807812163</v>
      </c>
      <c r="H20" s="72">
        <f t="shared" ref="H20:P20" si="33">SUM(H18:H19)</f>
        <v>88166.67224036617</v>
      </c>
      <c r="I20" s="72">
        <f t="shared" si="33"/>
        <v>95493.919042228081</v>
      </c>
      <c r="J20" s="72">
        <f t="shared" si="33"/>
        <v>99949.600115038513</v>
      </c>
      <c r="K20" s="72">
        <f t="shared" si="33"/>
        <v>104441.85961504019</v>
      </c>
      <c r="L20" s="72">
        <f t="shared" si="33"/>
        <v>108970.64108286338</v>
      </c>
      <c r="M20" s="72">
        <f t="shared" si="33"/>
        <v>113535.87510953151</v>
      </c>
      <c r="N20" s="72">
        <f t="shared" si="33"/>
        <v>118137.47890016407</v>
      </c>
      <c r="O20" s="72">
        <f t="shared" si="33"/>
        <v>122775.3558262919</v>
      </c>
      <c r="P20" s="138">
        <f t="shared" si="33"/>
        <v>5264927.6520286314</v>
      </c>
      <c r="R20" s="131" t="s">
        <v>77</v>
      </c>
      <c r="S20"/>
      <c r="T20"/>
      <c r="U20"/>
      <c r="V20" s="124">
        <f>'Proforma Summary'!Q54</f>
        <v>424304.56856702897</v>
      </c>
      <c r="W20" s="124">
        <f>'Proforma Summary'!R54</f>
        <v>454040.95501638728</v>
      </c>
      <c r="X20" s="124">
        <f>'Proforma Summary'!S54</f>
        <v>456023.20798534225</v>
      </c>
      <c r="Y20" s="124">
        <f>'Proforma Summary'!T54</f>
        <v>472090.24613744469</v>
      </c>
      <c r="Z20" s="124">
        <f>'Proforma Summary'!U54</f>
        <v>488295.86845143168</v>
      </c>
      <c r="AA20" s="124">
        <f>'Proforma Summary'!V54</f>
        <v>504640.10526152398</v>
      </c>
      <c r="AB20" s="124">
        <f>'Proforma Summary'!W54</f>
        <v>521122.94638839056</v>
      </c>
      <c r="AC20" s="124">
        <f>'Proforma Summary'!X54</f>
        <v>537744.33971207577</v>
      </c>
      <c r="AD20" s="124">
        <f>'Proforma Summary'!Y54</f>
        <v>554504.18970712938</v>
      </c>
      <c r="AE20" s="230">
        <f>'Proforma Summary'!Z54</f>
        <v>17408634.953174673</v>
      </c>
      <c r="AG20" s="131" t="s">
        <v>77</v>
      </c>
      <c r="AH20"/>
      <c r="AI20"/>
      <c r="AJ20"/>
      <c r="AK20" s="72">
        <f>SUM(AK18:AK19)</f>
        <v>158371.48115830205</v>
      </c>
      <c r="AL20" s="72">
        <f t="shared" ref="AL20:AT20" si="34">SUM(AL18:AL19)</f>
        <v>179684.02817455202</v>
      </c>
      <c r="AM20" s="72">
        <f t="shared" si="34"/>
        <v>175905.5092929221</v>
      </c>
      <c r="AN20" s="72">
        <f t="shared" si="34"/>
        <v>184774.43172150606</v>
      </c>
      <c r="AO20" s="72">
        <f t="shared" si="34"/>
        <v>193710.94900491158</v>
      </c>
      <c r="AP20" s="72">
        <f t="shared" si="34"/>
        <v>202714.76628633065</v>
      </c>
      <c r="AQ20" s="72">
        <f t="shared" si="34"/>
        <v>211785.55811050779</v>
      </c>
      <c r="AR20" s="72">
        <f t="shared" si="34"/>
        <v>220922.96744125534</v>
      </c>
      <c r="AS20" s="72">
        <f t="shared" si="34"/>
        <v>230126.60465375555</v>
      </c>
      <c r="AT20" s="138">
        <f t="shared" si="34"/>
        <v>8878369.4770317283</v>
      </c>
      <c r="AV20" s="131" t="s">
        <v>77</v>
      </c>
      <c r="AW20"/>
      <c r="AX20"/>
      <c r="AY20"/>
      <c r="AZ20" s="222">
        <f>'Proforma Summary'!AQ54</f>
        <v>405180.90609071334</v>
      </c>
      <c r="BA20" s="222">
        <f>'Proforma Summary'!AR54</f>
        <v>440685.56458946294</v>
      </c>
      <c r="BB20" s="222">
        <f>'Proforma Summary'!AS54</f>
        <v>434367.84621626319</v>
      </c>
      <c r="BC20" s="222">
        <f>'Proforma Summary'!AT54</f>
        <v>449130.73866263847</v>
      </c>
      <c r="BD20" s="222">
        <f>'Proforma Summary'!AU54</f>
        <v>464006.0000239333</v>
      </c>
      <c r="BE20" s="222">
        <f>'Proforma Summary'!AV54</f>
        <v>478993.13434443274</v>
      </c>
      <c r="BF20" s="222">
        <f>'Proforma Summary'!AW54</f>
        <v>494091.59459930361</v>
      </c>
      <c r="BG20" s="222">
        <f>'Proforma Summary'!AX54</f>
        <v>509300.78105595097</v>
      </c>
      <c r="BH20" s="222">
        <f>'Proforma Summary'!AY54</f>
        <v>524620.03959336109</v>
      </c>
      <c r="BI20" s="223">
        <f>'Proforma Summary'!AZ54</f>
        <v>16505601.349668387</v>
      </c>
    </row>
    <row r="21" spans="2:61" x14ac:dyDescent="0.35">
      <c r="B21" s="131"/>
      <c r="C21"/>
      <c r="D21"/>
      <c r="E21"/>
      <c r="F21"/>
      <c r="G21" s="221"/>
      <c r="H21" s="27"/>
      <c r="I21" s="27"/>
      <c r="J21" s="27"/>
      <c r="K21" s="27"/>
      <c r="L21" s="27"/>
      <c r="M21" s="27"/>
      <c r="N21" s="27"/>
      <c r="O21" s="27"/>
      <c r="P21" s="136"/>
      <c r="R21" s="131"/>
      <c r="S21"/>
      <c r="T21"/>
      <c r="U21"/>
      <c r="V21" s="221"/>
      <c r="W21" s="27"/>
      <c r="X21" s="27"/>
      <c r="Y21" s="27"/>
      <c r="Z21" s="27"/>
      <c r="AA21" s="27"/>
      <c r="AB21" s="27"/>
      <c r="AC21" s="27"/>
      <c r="AD21" s="27"/>
      <c r="AE21" s="136"/>
      <c r="AG21" s="131"/>
      <c r="AH21"/>
      <c r="AI21"/>
      <c r="AJ21"/>
      <c r="AK21" s="221"/>
      <c r="AL21" s="27"/>
      <c r="AM21" s="27"/>
      <c r="AN21" s="27"/>
      <c r="AO21" s="27"/>
      <c r="AP21" s="27"/>
      <c r="AQ21" s="27"/>
      <c r="AR21" s="27"/>
      <c r="AS21" s="27"/>
      <c r="AT21" s="136"/>
      <c r="AV21" s="131"/>
      <c r="AW21"/>
      <c r="AX21"/>
      <c r="AY21"/>
      <c r="AZ21" s="221"/>
      <c r="BA21" s="27"/>
      <c r="BB21" s="27"/>
      <c r="BC21" s="27"/>
      <c r="BD21" s="27"/>
      <c r="BE21" s="27"/>
      <c r="BF21" s="27"/>
      <c r="BG21" s="27"/>
      <c r="BH21" s="27"/>
      <c r="BI21" s="136"/>
    </row>
    <row r="22" spans="2:61" x14ac:dyDescent="0.35">
      <c r="B22" s="131"/>
      <c r="C22" s="23" t="s">
        <v>120</v>
      </c>
      <c r="D22"/>
      <c r="E22" s="204" t="s">
        <v>83</v>
      </c>
      <c r="F22"/>
      <c r="G22" s="221"/>
      <c r="H22" s="27"/>
      <c r="I22" s="27"/>
      <c r="J22" s="27"/>
      <c r="K22" s="27"/>
      <c r="L22" s="27"/>
      <c r="M22" s="27"/>
      <c r="N22" s="27"/>
      <c r="O22" s="27"/>
      <c r="P22" s="136"/>
      <c r="R22" s="135" t="s">
        <v>120</v>
      </c>
      <c r="S22"/>
      <c r="T22" s="204" t="s">
        <v>83</v>
      </c>
      <c r="U22"/>
      <c r="V22" s="221"/>
      <c r="W22" s="27"/>
      <c r="X22" s="27"/>
      <c r="Y22" s="27"/>
      <c r="Z22" s="27"/>
      <c r="AA22" s="27"/>
      <c r="AB22" s="27"/>
      <c r="AC22" s="27"/>
      <c r="AD22" s="27"/>
      <c r="AE22" s="136"/>
      <c r="AG22" s="135" t="s">
        <v>120</v>
      </c>
      <c r="AH22"/>
      <c r="AI22" s="204" t="s">
        <v>83</v>
      </c>
      <c r="AJ22"/>
      <c r="AK22" s="221"/>
      <c r="AL22" s="27"/>
      <c r="AM22" s="27"/>
      <c r="AN22" s="27"/>
      <c r="AO22" s="27"/>
      <c r="AP22" s="27"/>
      <c r="AQ22" s="27"/>
      <c r="AR22" s="27"/>
      <c r="AS22" s="27"/>
      <c r="AT22" s="136"/>
      <c r="AV22" s="135" t="s">
        <v>120</v>
      </c>
      <c r="AW22"/>
      <c r="AX22" s="204" t="s">
        <v>83</v>
      </c>
      <c r="AY22"/>
      <c r="AZ22" s="221"/>
      <c r="BA22" s="27"/>
      <c r="BB22" s="27"/>
      <c r="BC22" s="27"/>
      <c r="BD22" s="27"/>
      <c r="BE22" s="27"/>
      <c r="BF22" s="27"/>
      <c r="BG22" s="27"/>
      <c r="BH22" s="27"/>
      <c r="BI22" s="136"/>
    </row>
    <row r="23" spans="2:61" x14ac:dyDescent="0.35">
      <c r="B23" s="131"/>
      <c r="C23" t="str">
        <f>Assumptions!B84</f>
        <v>Pre-hurdle</v>
      </c>
      <c r="D23"/>
      <c r="E23" s="84">
        <f>Assumptions!$F84*Assumptions!$C$57</f>
        <v>0.03</v>
      </c>
      <c r="F23"/>
      <c r="G23" s="27">
        <f>G37/$E37*$E23</f>
        <v>2600.7736742343645</v>
      </c>
      <c r="H23" s="27">
        <f t="shared" ref="H23:P23" si="35">H37/$E37*$E23</f>
        <v>2645.0001672109852</v>
      </c>
      <c r="I23" s="27">
        <f t="shared" si="35"/>
        <v>2864.8175712668422</v>
      </c>
      <c r="J23" s="27">
        <f t="shared" si="35"/>
        <v>2998.4880034511552</v>
      </c>
      <c r="K23" s="27">
        <f t="shared" si="35"/>
        <v>3133.2557884512053</v>
      </c>
      <c r="L23" s="27">
        <f t="shared" si="35"/>
        <v>3269.1192324859007</v>
      </c>
      <c r="M23" s="27">
        <f t="shared" si="35"/>
        <v>3406.0762532859453</v>
      </c>
      <c r="N23" s="27">
        <f t="shared" si="35"/>
        <v>3544.1243670049221</v>
      </c>
      <c r="O23" s="27">
        <f t="shared" si="35"/>
        <v>3683.2606747887567</v>
      </c>
      <c r="P23" s="136">
        <f t="shared" si="35"/>
        <v>102261.86798741695</v>
      </c>
      <c r="R23" s="131" t="s">
        <v>69</v>
      </c>
      <c r="S23"/>
      <c r="T23" s="84">
        <f>Assumptions!$N84*Assumptions!$K$57</f>
        <v>0.03</v>
      </c>
      <c r="U23"/>
      <c r="V23" s="27">
        <f>V37/$T37*$T23</f>
        <v>12729.137057010867</v>
      </c>
      <c r="W23" s="27">
        <f t="shared" ref="W23:AE23" si="36">W37/$T37*$T23</f>
        <v>13621.228650491619</v>
      </c>
      <c r="X23" s="27">
        <f t="shared" si="36"/>
        <v>13680.696239560268</v>
      </c>
      <c r="Y23" s="27">
        <f t="shared" si="36"/>
        <v>14162.70738412334</v>
      </c>
      <c r="Z23" s="27">
        <f t="shared" si="36"/>
        <v>14648.876053542948</v>
      </c>
      <c r="AA23" s="27">
        <f t="shared" si="36"/>
        <v>15139.203157845719</v>
      </c>
      <c r="AB23" s="27">
        <f t="shared" si="36"/>
        <v>15633.688391651718</v>
      </c>
      <c r="AC23" s="27">
        <f t="shared" si="36"/>
        <v>16132.330191362273</v>
      </c>
      <c r="AD23" s="27">
        <f t="shared" si="36"/>
        <v>16635.125691213882</v>
      </c>
      <c r="AE23" s="136">
        <f t="shared" si="36"/>
        <v>248758.83609194</v>
      </c>
      <c r="AG23" s="131" t="s">
        <v>69</v>
      </c>
      <c r="AH23"/>
      <c r="AI23" s="84">
        <f>Assumptions!$V84*Assumptions!$S$57</f>
        <v>0.03</v>
      </c>
      <c r="AJ23"/>
      <c r="AK23" s="27">
        <f>AK37/$AI37*$AI23</f>
        <v>4751.1444347490615</v>
      </c>
      <c r="AL23" s="27">
        <f t="shared" ref="AL23:AT23" si="37">AL37/$AI37*$AI23</f>
        <v>5390.5208452365605</v>
      </c>
      <c r="AM23" s="27">
        <f t="shared" si="37"/>
        <v>5277.1652787876619</v>
      </c>
      <c r="AN23" s="27">
        <f t="shared" si="37"/>
        <v>5543.2329516451819</v>
      </c>
      <c r="AO23" s="27">
        <f t="shared" si="37"/>
        <v>5811.3284701473476</v>
      </c>
      <c r="AP23" s="27">
        <f t="shared" si="37"/>
        <v>6081.442988589919</v>
      </c>
      <c r="AQ23" s="27">
        <f t="shared" si="37"/>
        <v>6353.566743315233</v>
      </c>
      <c r="AR23" s="27">
        <f t="shared" si="37"/>
        <v>6627.6890232376591</v>
      </c>
      <c r="AS23" s="27">
        <f t="shared" si="37"/>
        <v>6903.7981396126661</v>
      </c>
      <c r="AT23" s="136">
        <f t="shared" si="37"/>
        <v>224795.86435655563</v>
      </c>
      <c r="AV23" s="131" t="s">
        <v>69</v>
      </c>
      <c r="AW23"/>
      <c r="AX23" s="84">
        <f>Assumptions!$AD84*Assumptions!$AA$57</f>
        <v>0.03</v>
      </c>
      <c r="AY23"/>
      <c r="AZ23" s="27">
        <f>AZ37/$E37*$E23</f>
        <v>12155.4271827214</v>
      </c>
      <c r="BA23" s="27">
        <f t="shared" ref="BA23:BI23" si="38">BA37/$E37*$E23</f>
        <v>13220.566937683887</v>
      </c>
      <c r="BB23" s="27">
        <f t="shared" si="38"/>
        <v>13031.035386487894</v>
      </c>
      <c r="BC23" s="27">
        <f t="shared" si="38"/>
        <v>13473.922159879154</v>
      </c>
      <c r="BD23" s="27">
        <f t="shared" si="38"/>
        <v>13920.180000718001</v>
      </c>
      <c r="BE23" s="27">
        <f t="shared" si="38"/>
        <v>14369.794030332981</v>
      </c>
      <c r="BF23" s="27">
        <f t="shared" si="38"/>
        <v>14822.747837979108</v>
      </c>
      <c r="BG23" s="27">
        <f t="shared" si="38"/>
        <v>15279.023431678528</v>
      </c>
      <c r="BH23" s="27">
        <f t="shared" si="38"/>
        <v>15738.601187800832</v>
      </c>
      <c r="BI23" s="136">
        <f t="shared" si="38"/>
        <v>238153.92404568254</v>
      </c>
    </row>
    <row r="24" spans="2:61" x14ac:dyDescent="0.35">
      <c r="B24" s="131"/>
      <c r="C24" t="str">
        <f>Assumptions!B85</f>
        <v>1st hurdle</v>
      </c>
      <c r="D24"/>
      <c r="E24" s="84">
        <f>Assumptions!$F85*Assumptions!$C$57</f>
        <v>4.0000000000000008E-2</v>
      </c>
      <c r="F24"/>
      <c r="G24" s="27">
        <f>G38/$E38*$E24</f>
        <v>0</v>
      </c>
      <c r="H24" s="27">
        <f t="shared" ref="H24:P24" si="39">H38/$E38*$E24</f>
        <v>0</v>
      </c>
      <c r="I24" s="27">
        <f t="shared" si="39"/>
        <v>0</v>
      </c>
      <c r="J24" s="27">
        <f t="shared" si="39"/>
        <v>0</v>
      </c>
      <c r="K24" s="27">
        <f t="shared" si="39"/>
        <v>0</v>
      </c>
      <c r="L24" s="27">
        <f t="shared" si="39"/>
        <v>5.8207660913467419E-13</v>
      </c>
      <c r="M24" s="27">
        <f t="shared" si="39"/>
        <v>0</v>
      </c>
      <c r="N24" s="27">
        <f t="shared" si="39"/>
        <v>5.8207660913467419E-13</v>
      </c>
      <c r="O24" s="27">
        <f t="shared" si="39"/>
        <v>0</v>
      </c>
      <c r="P24" s="136">
        <f t="shared" si="39"/>
        <v>74247.948764589339</v>
      </c>
      <c r="R24" s="131" t="s">
        <v>70</v>
      </c>
      <c r="S24"/>
      <c r="T24" s="84">
        <f>Assumptions!$N85*Assumptions!$K$57</f>
        <v>4.0000000000000008E-2</v>
      </c>
      <c r="U24"/>
      <c r="V24" s="27">
        <f t="shared" ref="V24:AE26" si="40">V38/$T38*$T24</f>
        <v>2.3283064365386967E-12</v>
      </c>
      <c r="W24" s="27">
        <f t="shared" si="40"/>
        <v>0</v>
      </c>
      <c r="X24" s="27">
        <f t="shared" si="40"/>
        <v>2.3283064365386967E-12</v>
      </c>
      <c r="Y24" s="27">
        <f t="shared" si="40"/>
        <v>0</v>
      </c>
      <c r="Z24" s="27">
        <f t="shared" si="40"/>
        <v>2.3283064365386967E-12</v>
      </c>
      <c r="AA24" s="27">
        <f t="shared" si="40"/>
        <v>0</v>
      </c>
      <c r="AB24" s="27">
        <f t="shared" si="40"/>
        <v>0</v>
      </c>
      <c r="AC24" s="27">
        <f t="shared" si="40"/>
        <v>0</v>
      </c>
      <c r="AD24" s="27">
        <f t="shared" si="40"/>
        <v>2.3283064365386967E-12</v>
      </c>
      <c r="AE24" s="136">
        <f t="shared" si="40"/>
        <v>215611.23847457397</v>
      </c>
      <c r="AG24" s="131" t="s">
        <v>70</v>
      </c>
      <c r="AH24"/>
      <c r="AI24" s="84">
        <f>Assumptions!$V85*Assumptions!$S$57</f>
        <v>4.0000000000000008E-2</v>
      </c>
      <c r="AJ24"/>
      <c r="AK24" s="27">
        <f t="shared" ref="AK24:AT26" si="41">AK38/$AI38*$AI24</f>
        <v>0</v>
      </c>
      <c r="AL24" s="27">
        <f t="shared" si="41"/>
        <v>0</v>
      </c>
      <c r="AM24" s="27">
        <f t="shared" si="41"/>
        <v>1.1641532182693484E-12</v>
      </c>
      <c r="AN24" s="27">
        <f t="shared" si="41"/>
        <v>0</v>
      </c>
      <c r="AO24" s="27">
        <f t="shared" si="41"/>
        <v>0</v>
      </c>
      <c r="AP24" s="27">
        <f t="shared" si="41"/>
        <v>0</v>
      </c>
      <c r="AQ24" s="27">
        <f t="shared" si="41"/>
        <v>0</v>
      </c>
      <c r="AR24" s="27">
        <f t="shared" si="41"/>
        <v>1.1641532182693484E-12</v>
      </c>
      <c r="AS24" s="27">
        <f t="shared" si="41"/>
        <v>1.1641532182693484E-12</v>
      </c>
      <c r="AT24" s="136">
        <f>AT38/$AI38*$AI24</f>
        <v>55406.959939194996</v>
      </c>
      <c r="AV24" s="131" t="s">
        <v>70</v>
      </c>
      <c r="AW24"/>
      <c r="AX24" s="84">
        <f>Assumptions!$AD85*Assumptions!$AA$57</f>
        <v>4.0000000000000008E-2</v>
      </c>
      <c r="AY24"/>
      <c r="AZ24" s="27">
        <f>AZ38/$E38*$E24</f>
        <v>2.3283064365386967E-12</v>
      </c>
      <c r="BA24" s="27">
        <f t="shared" ref="BA24:BI24" si="42">BA38/$E38*$E24</f>
        <v>0</v>
      </c>
      <c r="BB24" s="27">
        <f t="shared" si="42"/>
        <v>0</v>
      </c>
      <c r="BC24" s="27">
        <f t="shared" si="42"/>
        <v>0</v>
      </c>
      <c r="BD24" s="27">
        <f t="shared" si="42"/>
        <v>0</v>
      </c>
      <c r="BE24" s="27">
        <f t="shared" si="42"/>
        <v>0</v>
      </c>
      <c r="BF24" s="27">
        <f t="shared" si="42"/>
        <v>0</v>
      </c>
      <c r="BG24" s="27">
        <f t="shared" si="42"/>
        <v>2.3283064365386967E-12</v>
      </c>
      <c r="BH24" s="27">
        <f t="shared" si="42"/>
        <v>2.3283064365386967E-12</v>
      </c>
      <c r="BI24" s="136">
        <f t="shared" si="42"/>
        <v>205984.27328607583</v>
      </c>
    </row>
    <row r="25" spans="2:61" x14ac:dyDescent="0.35">
      <c r="B25" s="131"/>
      <c r="C25" t="str">
        <f>Assumptions!B86</f>
        <v>2nd hurdle</v>
      </c>
      <c r="D25"/>
      <c r="E25" s="84">
        <f>Assumptions!$F86*Assumptions!$C$57</f>
        <v>0.06</v>
      </c>
      <c r="F25"/>
      <c r="G25" s="27">
        <f t="shared" ref="G25:P25" si="43">G39/$E39*$E25</f>
        <v>3.274180926382541E-13</v>
      </c>
      <c r="H25" s="27">
        <f t="shared" si="43"/>
        <v>3.274180926382541E-13</v>
      </c>
      <c r="I25" s="27">
        <f t="shared" si="43"/>
        <v>-1.0913936421275138E-13</v>
      </c>
      <c r="J25" s="27">
        <f t="shared" si="43"/>
        <v>0</v>
      </c>
      <c r="K25" s="27">
        <f t="shared" si="43"/>
        <v>2.1827872842550277E-13</v>
      </c>
      <c r="L25" s="27">
        <f t="shared" si="43"/>
        <v>-3.0559021979570412E-14</v>
      </c>
      <c r="M25" s="27">
        <f t="shared" si="43"/>
        <v>-2.1827872842550277E-13</v>
      </c>
      <c r="N25" s="27">
        <f t="shared" si="43"/>
        <v>1.8771970644593236E-13</v>
      </c>
      <c r="O25" s="27">
        <f t="shared" si="43"/>
        <v>-4.3655745685100554E-13</v>
      </c>
      <c r="P25" s="136">
        <f t="shared" si="43"/>
        <v>-1.0477378964424131E-11</v>
      </c>
      <c r="R25" s="131" t="s">
        <v>71</v>
      </c>
      <c r="S25"/>
      <c r="T25" s="84">
        <f>Assumptions!$N86*Assumptions!$K$57</f>
        <v>0.06</v>
      </c>
      <c r="U25"/>
      <c r="V25" s="27">
        <f t="shared" si="40"/>
        <v>1.187436282634735E-12</v>
      </c>
      <c r="W25" s="27">
        <f t="shared" si="40"/>
        <v>-1.7462298274040222E-12</v>
      </c>
      <c r="X25" s="27">
        <f t="shared" si="40"/>
        <v>-1.431908458471298E-12</v>
      </c>
      <c r="Y25" s="27">
        <f t="shared" si="40"/>
        <v>-8.7311491370201108E-13</v>
      </c>
      <c r="Z25" s="27">
        <f t="shared" si="40"/>
        <v>-1.2223608791828165E-13</v>
      </c>
      <c r="AA25" s="27">
        <f t="shared" si="40"/>
        <v>1.3096723705530164E-12</v>
      </c>
      <c r="AB25" s="27">
        <f t="shared" si="40"/>
        <v>-1.7462298274040222E-12</v>
      </c>
      <c r="AC25" s="27">
        <f t="shared" si="40"/>
        <v>-4.3655745685100554E-13</v>
      </c>
      <c r="AD25" s="27">
        <f t="shared" si="40"/>
        <v>-5.5879354476928716E-13</v>
      </c>
      <c r="AE25" s="136">
        <f t="shared" si="40"/>
        <v>223583.56729473951</v>
      </c>
      <c r="AG25" s="131" t="s">
        <v>71</v>
      </c>
      <c r="AH25"/>
      <c r="AI25" s="84">
        <f>Assumptions!$V86*Assumptions!$S$57</f>
        <v>0.06</v>
      </c>
      <c r="AJ25"/>
      <c r="AK25" s="27">
        <f t="shared" si="41"/>
        <v>0</v>
      </c>
      <c r="AL25" s="27">
        <f t="shared" si="41"/>
        <v>4.3655745685100554E-13</v>
      </c>
      <c r="AM25" s="27">
        <f t="shared" si="41"/>
        <v>-4.9767550081014635E-13</v>
      </c>
      <c r="AN25" s="27">
        <f t="shared" si="41"/>
        <v>-6.5483618527650821E-13</v>
      </c>
      <c r="AO25" s="27">
        <f t="shared" si="41"/>
        <v>-4.3655745685100554E-13</v>
      </c>
      <c r="AP25" s="27">
        <f t="shared" si="41"/>
        <v>-8.7311491370201108E-13</v>
      </c>
      <c r="AQ25" s="27">
        <f t="shared" si="41"/>
        <v>2.1827872842550277E-13</v>
      </c>
      <c r="AR25" s="27">
        <f t="shared" si="41"/>
        <v>5.937181413173675E-13</v>
      </c>
      <c r="AS25" s="27">
        <f t="shared" si="41"/>
        <v>-4.9767550081014635E-13</v>
      </c>
      <c r="AT25" s="136">
        <f t="shared" si="41"/>
        <v>-8.7311491370201108E-12</v>
      </c>
      <c r="AV25" s="131" t="s">
        <v>71</v>
      </c>
      <c r="AW25"/>
      <c r="AX25" s="84">
        <f>Assumptions!$AD86*Assumptions!$AA$57</f>
        <v>0.06</v>
      </c>
      <c r="AY25"/>
      <c r="AZ25" s="27">
        <f t="shared" ref="AZ25:BI25" si="44">AZ39/$E39*$E25</f>
        <v>-5.5879354476928716E-13</v>
      </c>
      <c r="BA25" s="27">
        <f t="shared" si="44"/>
        <v>1.3096723705530164E-12</v>
      </c>
      <c r="BB25" s="27">
        <f t="shared" si="44"/>
        <v>1.3096723705530164E-12</v>
      </c>
      <c r="BC25" s="27">
        <f t="shared" si="44"/>
        <v>-1.3096723705530164E-12</v>
      </c>
      <c r="BD25" s="27">
        <f t="shared" si="44"/>
        <v>-4.3655745685100554E-13</v>
      </c>
      <c r="BE25" s="27">
        <f t="shared" si="44"/>
        <v>0</v>
      </c>
      <c r="BF25" s="27">
        <f t="shared" si="44"/>
        <v>1.3096723705530164E-12</v>
      </c>
      <c r="BG25" s="27">
        <f t="shared" si="44"/>
        <v>-1.431908458471298E-12</v>
      </c>
      <c r="BH25" s="27">
        <f t="shared" si="44"/>
        <v>-5.5879354476928716E-13</v>
      </c>
      <c r="BI25" s="136">
        <f t="shared" si="44"/>
        <v>205051.82295962455</v>
      </c>
    </row>
    <row r="26" spans="2:61" x14ac:dyDescent="0.35">
      <c r="B26" s="131"/>
      <c r="C26" s="4" t="str">
        <f>Assumptions!B87</f>
        <v>Thereafter</v>
      </c>
      <c r="D26" s="4"/>
      <c r="E26" s="50">
        <f>Assumptions!$F87*Assumptions!$C$57</f>
        <v>0.1</v>
      </c>
      <c r="F26" s="4"/>
      <c r="G26" s="51">
        <f>G40/$E40*$E26</f>
        <v>3.6379788070917132E-13</v>
      </c>
      <c r="H26" s="28">
        <f t="shared" ref="H26:P26" si="45">H40/$E40*$E26</f>
        <v>3.6379788070917132E-13</v>
      </c>
      <c r="I26" s="28">
        <f t="shared" si="45"/>
        <v>-1.8189894035458566E-13</v>
      </c>
      <c r="J26" s="28">
        <f t="shared" si="45"/>
        <v>0</v>
      </c>
      <c r="K26" s="28">
        <f t="shared" si="45"/>
        <v>3.6379788070917132E-13</v>
      </c>
      <c r="L26" s="28">
        <f t="shared" si="45"/>
        <v>-3.6379788070917132E-13</v>
      </c>
      <c r="M26" s="28">
        <f t="shared" si="45"/>
        <v>-3.6379788070917132E-13</v>
      </c>
      <c r="N26" s="28">
        <f t="shared" si="45"/>
        <v>-1.4551915228366853E-12</v>
      </c>
      <c r="O26" s="28">
        <f t="shared" si="45"/>
        <v>-5.4569682106375702E-13</v>
      </c>
      <c r="P26" s="156">
        <f t="shared" si="45"/>
        <v>0</v>
      </c>
      <c r="R26" s="181" t="s">
        <v>72</v>
      </c>
      <c r="S26" s="4"/>
      <c r="T26" s="50">
        <f>Assumptions!$N87*Assumptions!$K$57</f>
        <v>0.1</v>
      </c>
      <c r="U26" s="4"/>
      <c r="V26" s="27">
        <f t="shared" si="40"/>
        <v>-5.820766091346741E-12</v>
      </c>
      <c r="W26" s="27">
        <f t="shared" si="40"/>
        <v>-2.1827872842550281E-12</v>
      </c>
      <c r="X26" s="27">
        <f t="shared" si="40"/>
        <v>-2.9103830456733705E-12</v>
      </c>
      <c r="Y26" s="27">
        <f t="shared" si="40"/>
        <v>-1.4551915228366853E-12</v>
      </c>
      <c r="Z26" s="27">
        <f t="shared" si="40"/>
        <v>-1.4551915228366853E-12</v>
      </c>
      <c r="AA26" s="27">
        <f t="shared" si="40"/>
        <v>1.4551915228366853E-12</v>
      </c>
      <c r="AB26" s="27">
        <f t="shared" si="40"/>
        <v>-2.1827872842550281E-12</v>
      </c>
      <c r="AC26" s="27">
        <f t="shared" si="40"/>
        <v>-7.2759576141834263E-13</v>
      </c>
      <c r="AD26" s="27">
        <f t="shared" si="40"/>
        <v>-2.9103830456733705E-12</v>
      </c>
      <c r="AE26" s="136">
        <f t="shared" si="40"/>
        <v>-2.3283064365386963E-10</v>
      </c>
      <c r="AG26" s="181" t="s">
        <v>72</v>
      </c>
      <c r="AH26" s="4"/>
      <c r="AI26" s="50">
        <f>Assumptions!$V87*Assumptions!$S$57</f>
        <v>0.1</v>
      </c>
      <c r="AJ26" s="4"/>
      <c r="AK26" s="27">
        <f t="shared" si="41"/>
        <v>0</v>
      </c>
      <c r="AL26" s="27">
        <f t="shared" si="41"/>
        <v>7.2759576141834263E-13</v>
      </c>
      <c r="AM26" s="27">
        <f t="shared" si="41"/>
        <v>-1.091393642127514E-12</v>
      </c>
      <c r="AN26" s="27">
        <f t="shared" si="41"/>
        <v>-7.2759576141834263E-13</v>
      </c>
      <c r="AO26" s="27">
        <f t="shared" si="41"/>
        <v>-7.2759576141834263E-13</v>
      </c>
      <c r="AP26" s="27">
        <f t="shared" si="41"/>
        <v>-1.091393642127514E-12</v>
      </c>
      <c r="AQ26" s="27">
        <f t="shared" si="41"/>
        <v>3.6379788070917132E-13</v>
      </c>
      <c r="AR26" s="27">
        <f t="shared" si="41"/>
        <v>-2.9103830456733705E-12</v>
      </c>
      <c r="AS26" s="27">
        <f t="shared" si="41"/>
        <v>-1.091393642127514E-12</v>
      </c>
      <c r="AT26" s="136">
        <f>AT40/$AI40*$AI26</f>
        <v>-2.3283064365386964E-11</v>
      </c>
      <c r="AV26" s="181" t="s">
        <v>72</v>
      </c>
      <c r="AW26" s="4"/>
      <c r="AX26" s="50">
        <f>Assumptions!$AD87*Assumptions!$AA$57</f>
        <v>0.1</v>
      </c>
      <c r="AY26" s="4"/>
      <c r="AZ26" s="51">
        <f t="shared" ref="AZ26:BI26" si="46">AZ40/$E40*$E26</f>
        <v>-2.1827872842550281E-12</v>
      </c>
      <c r="BA26" s="28">
        <f t="shared" si="46"/>
        <v>1.4551915228366853E-12</v>
      </c>
      <c r="BB26" s="28">
        <f t="shared" si="46"/>
        <v>1.4551915228366853E-12</v>
      </c>
      <c r="BC26" s="28">
        <f t="shared" si="46"/>
        <v>-1.4551915228366853E-12</v>
      </c>
      <c r="BD26" s="28">
        <f t="shared" si="46"/>
        <v>-7.2759576141834263E-13</v>
      </c>
      <c r="BE26" s="28">
        <f t="shared" si="46"/>
        <v>0</v>
      </c>
      <c r="BF26" s="28">
        <f t="shared" si="46"/>
        <v>1.4551915228366853E-12</v>
      </c>
      <c r="BG26" s="28">
        <f t="shared" si="46"/>
        <v>-2.9103830456733705E-12</v>
      </c>
      <c r="BH26" s="28">
        <f t="shared" si="46"/>
        <v>-2.1827872842550281E-12</v>
      </c>
      <c r="BI26" s="156">
        <f t="shared" si="46"/>
        <v>0</v>
      </c>
    </row>
    <row r="27" spans="2:61" x14ac:dyDescent="0.35">
      <c r="B27" s="131"/>
      <c r="C27" s="14" t="s">
        <v>122</v>
      </c>
      <c r="D27" s="14"/>
      <c r="E27" s="14"/>
      <c r="F27" s="14"/>
      <c r="G27" s="39">
        <f>SUM(G23:G26)</f>
        <v>2600.7736742343654</v>
      </c>
      <c r="H27" s="39">
        <f t="shared" ref="H27:P27" si="47">SUM(H23:H26)</f>
        <v>2645.0001672109861</v>
      </c>
      <c r="I27" s="39">
        <f t="shared" si="47"/>
        <v>2864.8175712668422</v>
      </c>
      <c r="J27" s="39">
        <f t="shared" si="47"/>
        <v>2998.4880034511552</v>
      </c>
      <c r="K27" s="39">
        <f t="shared" si="47"/>
        <v>3133.2557884512057</v>
      </c>
      <c r="L27" s="39">
        <f t="shared" si="47"/>
        <v>3269.1192324859007</v>
      </c>
      <c r="M27" s="39">
        <f t="shared" si="47"/>
        <v>3406.0762532859449</v>
      </c>
      <c r="N27" s="39">
        <f t="shared" si="47"/>
        <v>3544.1243670049212</v>
      </c>
      <c r="O27" s="39">
        <f t="shared" si="47"/>
        <v>3683.2606747887558</v>
      </c>
      <c r="P27" s="140">
        <f t="shared" si="47"/>
        <v>176509.8167520063</v>
      </c>
      <c r="R27" s="133" t="s">
        <v>122</v>
      </c>
      <c r="S27" s="14"/>
      <c r="T27" s="14"/>
      <c r="U27" s="14"/>
      <c r="V27" s="39">
        <f>SUM(V23:V26)</f>
        <v>12729.137057010865</v>
      </c>
      <c r="W27" s="39">
        <f t="shared" ref="W27:AD27" si="48">SUM(W23:W26)</f>
        <v>13621.228650491616</v>
      </c>
      <c r="X27" s="39">
        <f t="shared" si="48"/>
        <v>13680.696239560264</v>
      </c>
      <c r="Y27" s="39">
        <f t="shared" si="48"/>
        <v>14162.707384123338</v>
      </c>
      <c r="Z27" s="39">
        <f t="shared" si="48"/>
        <v>14648.876053542948</v>
      </c>
      <c r="AA27" s="39">
        <f t="shared" si="48"/>
        <v>15139.203157845723</v>
      </c>
      <c r="AB27" s="39">
        <f t="shared" si="48"/>
        <v>15633.688391651714</v>
      </c>
      <c r="AC27" s="39">
        <f t="shared" si="48"/>
        <v>16132.330191362273</v>
      </c>
      <c r="AD27" s="39">
        <f t="shared" si="48"/>
        <v>16635.125691213882</v>
      </c>
      <c r="AE27" s="140">
        <f>SUM(AE23:AE26)</f>
        <v>687953.6418612533</v>
      </c>
      <c r="AG27" s="133" t="s">
        <v>122</v>
      </c>
      <c r="AH27" s="14"/>
      <c r="AI27" s="14"/>
      <c r="AJ27" s="14"/>
      <c r="AK27" s="39">
        <f>SUM(AK23:AK26)</f>
        <v>4751.1444347490615</v>
      </c>
      <c r="AL27" s="39">
        <f t="shared" ref="AL27:AS27" si="49">SUM(AL23:AL26)</f>
        <v>5390.5208452365614</v>
      </c>
      <c r="AM27" s="39">
        <f t="shared" si="49"/>
        <v>5277.165278787661</v>
      </c>
      <c r="AN27" s="39">
        <f t="shared" si="49"/>
        <v>5543.23295164518</v>
      </c>
      <c r="AO27" s="39">
        <f t="shared" si="49"/>
        <v>5811.3284701473467</v>
      </c>
      <c r="AP27" s="39">
        <f t="shared" si="49"/>
        <v>6081.4429885899171</v>
      </c>
      <c r="AQ27" s="39">
        <f t="shared" si="49"/>
        <v>6353.566743315233</v>
      </c>
      <c r="AR27" s="39">
        <f t="shared" si="49"/>
        <v>6627.6890232376581</v>
      </c>
      <c r="AS27" s="39">
        <f t="shared" si="49"/>
        <v>6903.7981396126652</v>
      </c>
      <c r="AT27" s="140">
        <f>SUM(AT23:AT26)</f>
        <v>280202.82429575064</v>
      </c>
      <c r="AV27" s="133" t="s">
        <v>122</v>
      </c>
      <c r="AW27" s="14"/>
      <c r="AX27" s="14"/>
      <c r="AY27" s="14"/>
      <c r="AZ27" s="39">
        <f>SUM(AZ23:AZ26)</f>
        <v>12155.4271827214</v>
      </c>
      <c r="BA27" s="39">
        <f t="shared" ref="BA27:BI27" si="50">SUM(BA23:BA26)</f>
        <v>13220.566937683891</v>
      </c>
      <c r="BB27" s="39">
        <f t="shared" si="50"/>
        <v>13031.035386487898</v>
      </c>
      <c r="BC27" s="39">
        <f t="shared" si="50"/>
        <v>13473.92215987915</v>
      </c>
      <c r="BD27" s="39">
        <f t="shared" si="50"/>
        <v>13920.180000718001</v>
      </c>
      <c r="BE27" s="39">
        <f t="shared" si="50"/>
        <v>14369.794030332981</v>
      </c>
      <c r="BF27" s="39">
        <f t="shared" si="50"/>
        <v>14822.747837979112</v>
      </c>
      <c r="BG27" s="39">
        <f t="shared" si="50"/>
        <v>15279.023431678525</v>
      </c>
      <c r="BH27" s="39">
        <f t="shared" si="50"/>
        <v>15738.601187800832</v>
      </c>
      <c r="BI27" s="140">
        <f t="shared" si="50"/>
        <v>649190.02029138291</v>
      </c>
    </row>
    <row r="28" spans="2:61" x14ac:dyDescent="0.35">
      <c r="B28" s="131"/>
      <c r="C28"/>
      <c r="D28"/>
      <c r="E28"/>
      <c r="F28"/>
      <c r="G28" s="221"/>
      <c r="H28" s="27"/>
      <c r="I28" s="27"/>
      <c r="J28" s="27"/>
      <c r="K28" s="27"/>
      <c r="L28" s="27"/>
      <c r="M28" s="27"/>
      <c r="N28" s="27"/>
      <c r="O28" s="27"/>
      <c r="P28" s="136"/>
      <c r="R28" s="131"/>
      <c r="S28"/>
      <c r="T28"/>
      <c r="U28"/>
      <c r="V28" s="221"/>
      <c r="W28" s="27"/>
      <c r="X28" s="27"/>
      <c r="Y28" s="27"/>
      <c r="Z28" s="27"/>
      <c r="AA28" s="27"/>
      <c r="AB28" s="27"/>
      <c r="AC28" s="27"/>
      <c r="AD28" s="27"/>
      <c r="AE28" s="136"/>
      <c r="AG28" s="131"/>
      <c r="AH28"/>
      <c r="AI28"/>
      <c r="AJ28"/>
      <c r="AK28" s="221"/>
      <c r="AL28" s="27"/>
      <c r="AM28" s="27"/>
      <c r="AN28" s="27"/>
      <c r="AO28" s="27"/>
      <c r="AP28" s="27"/>
      <c r="AQ28" s="27"/>
      <c r="AR28" s="27"/>
      <c r="AS28" s="27"/>
      <c r="AT28" s="136"/>
      <c r="AV28" s="131"/>
      <c r="AW28"/>
      <c r="AX28"/>
      <c r="AY28"/>
      <c r="AZ28" s="221"/>
      <c r="BA28" s="27"/>
      <c r="BB28" s="27"/>
      <c r="BC28" s="27"/>
      <c r="BD28" s="27"/>
      <c r="BE28" s="27"/>
      <c r="BF28" s="27"/>
      <c r="BG28" s="27"/>
      <c r="BH28" s="27"/>
      <c r="BI28" s="136"/>
    </row>
    <row r="29" spans="2:61" x14ac:dyDescent="0.35">
      <c r="B29" s="131"/>
      <c r="C29" s="23" t="s">
        <v>121</v>
      </c>
      <c r="D29"/>
      <c r="E29" s="204" t="s">
        <v>83</v>
      </c>
      <c r="F29"/>
      <c r="G29" s="221"/>
      <c r="H29" s="27"/>
      <c r="I29" s="27"/>
      <c r="J29" s="27"/>
      <c r="K29" s="27"/>
      <c r="L29" s="27"/>
      <c r="M29" s="27"/>
      <c r="N29" s="27"/>
      <c r="O29" s="27"/>
      <c r="P29" s="136"/>
      <c r="R29" s="135" t="s">
        <v>121</v>
      </c>
      <c r="S29"/>
      <c r="T29" s="204" t="s">
        <v>83</v>
      </c>
      <c r="U29"/>
      <c r="V29" s="221"/>
      <c r="W29" s="27"/>
      <c r="X29" s="27"/>
      <c r="Y29" s="27"/>
      <c r="Z29" s="27"/>
      <c r="AA29" s="27"/>
      <c r="AB29" s="27"/>
      <c r="AC29" s="27"/>
      <c r="AD29" s="27"/>
      <c r="AE29" s="136"/>
      <c r="AG29" s="135" t="s">
        <v>121</v>
      </c>
      <c r="AH29"/>
      <c r="AI29" s="204" t="s">
        <v>83</v>
      </c>
      <c r="AJ29"/>
      <c r="AK29" s="221"/>
      <c r="AL29" s="27"/>
      <c r="AM29" s="27"/>
      <c r="AN29" s="27"/>
      <c r="AO29" s="27"/>
      <c r="AP29" s="27"/>
      <c r="AQ29" s="27"/>
      <c r="AR29" s="27"/>
      <c r="AS29" s="27"/>
      <c r="AT29" s="136"/>
      <c r="AV29" s="135" t="s">
        <v>121</v>
      </c>
      <c r="AW29"/>
      <c r="AX29" s="204" t="s">
        <v>83</v>
      </c>
      <c r="AY29"/>
      <c r="AZ29" s="221"/>
      <c r="BA29" s="27"/>
      <c r="BB29" s="27"/>
      <c r="BC29" s="27"/>
      <c r="BD29" s="27"/>
      <c r="BE29" s="27"/>
      <c r="BF29" s="27"/>
      <c r="BG29" s="27"/>
      <c r="BH29" s="27"/>
      <c r="BI29" s="136"/>
    </row>
    <row r="30" spans="2:61" x14ac:dyDescent="0.35">
      <c r="B30" s="131"/>
      <c r="C30" t="s">
        <v>69</v>
      </c>
      <c r="D30"/>
      <c r="E30" s="84">
        <f>Assumptions!G84*Assumptions!$C$58</f>
        <v>0.12</v>
      </c>
      <c r="F30"/>
      <c r="G30" s="27">
        <f>G37/$E37*$E30</f>
        <v>10403.094696937458</v>
      </c>
      <c r="H30" s="27">
        <f t="shared" ref="H30:P30" si="51">H37/$E37*$E30</f>
        <v>10580.000668843941</v>
      </c>
      <c r="I30" s="27">
        <f t="shared" si="51"/>
        <v>11459.270285067369</v>
      </c>
      <c r="J30" s="27">
        <f t="shared" si="51"/>
        <v>11993.952013804621</v>
      </c>
      <c r="K30" s="27">
        <f t="shared" si="51"/>
        <v>12533.023153804821</v>
      </c>
      <c r="L30" s="27">
        <f t="shared" si="51"/>
        <v>13076.476929943603</v>
      </c>
      <c r="M30" s="27">
        <f t="shared" si="51"/>
        <v>13624.305013143781</v>
      </c>
      <c r="N30" s="27">
        <f t="shared" si="51"/>
        <v>14176.497468019688</v>
      </c>
      <c r="O30" s="27">
        <f t="shared" si="51"/>
        <v>14733.042699155027</v>
      </c>
      <c r="P30" s="136">
        <f t="shared" si="51"/>
        <v>409047.47194966779</v>
      </c>
      <c r="R30" s="131" t="s">
        <v>69</v>
      </c>
      <c r="S30"/>
      <c r="T30" s="84">
        <f>Assumptions!O84*Assumptions!$K$58</f>
        <v>0.12</v>
      </c>
      <c r="U30"/>
      <c r="V30" s="27">
        <f>V37/$T37*$T30</f>
        <v>50916.548228043466</v>
      </c>
      <c r="W30" s="27">
        <f t="shared" ref="W30:AE30" si="52">W37/$T37*$T30</f>
        <v>54484.914601966477</v>
      </c>
      <c r="X30" s="27">
        <f t="shared" si="52"/>
        <v>54722.784958241071</v>
      </c>
      <c r="Y30" s="27">
        <f t="shared" si="52"/>
        <v>56650.829536493358</v>
      </c>
      <c r="Z30" s="27">
        <f t="shared" si="52"/>
        <v>58595.504214171793</v>
      </c>
      <c r="AA30" s="27">
        <f t="shared" si="52"/>
        <v>60556.812631382876</v>
      </c>
      <c r="AB30" s="27">
        <f t="shared" si="52"/>
        <v>62534.753566606872</v>
      </c>
      <c r="AC30" s="27">
        <f t="shared" si="52"/>
        <v>64529.320765449091</v>
      </c>
      <c r="AD30" s="27">
        <f t="shared" si="52"/>
        <v>66540.502764855526</v>
      </c>
      <c r="AE30" s="136">
        <f t="shared" si="52"/>
        <v>995035.34436776</v>
      </c>
      <c r="AG30" s="131" t="s">
        <v>69</v>
      </c>
      <c r="AH30"/>
      <c r="AI30" s="84">
        <f>Assumptions!W84*Assumptions!$S$58</f>
        <v>0.12</v>
      </c>
      <c r="AJ30"/>
      <c r="AK30" s="27">
        <f>AK37/$AI37*$AI30</f>
        <v>19004.577738996246</v>
      </c>
      <c r="AL30" s="27">
        <f t="shared" ref="AL30:AT30" si="53">AL37/$AI37*$AI30</f>
        <v>21562.083380946242</v>
      </c>
      <c r="AM30" s="27">
        <f t="shared" si="53"/>
        <v>21108.661115150648</v>
      </c>
      <c r="AN30" s="27">
        <f t="shared" si="53"/>
        <v>22172.931806580727</v>
      </c>
      <c r="AO30" s="27">
        <f t="shared" si="53"/>
        <v>23245.31388058939</v>
      </c>
      <c r="AP30" s="27">
        <f t="shared" si="53"/>
        <v>24325.771954359676</v>
      </c>
      <c r="AQ30" s="27">
        <f t="shared" si="53"/>
        <v>25414.266973260932</v>
      </c>
      <c r="AR30" s="27">
        <f t="shared" si="53"/>
        <v>26510.756092950636</v>
      </c>
      <c r="AS30" s="27">
        <f t="shared" si="53"/>
        <v>27615.192558450664</v>
      </c>
      <c r="AT30" s="136">
        <f t="shared" si="53"/>
        <v>899183.45742622251</v>
      </c>
      <c r="AV30" s="131" t="s">
        <v>69</v>
      </c>
      <c r="AW30"/>
      <c r="AX30" s="84">
        <f>Assumptions!AE84*Assumptions!$AA$58</f>
        <v>0.12</v>
      </c>
      <c r="AY30"/>
      <c r="AZ30" s="27">
        <f>AZ37/$E37*$E30</f>
        <v>48621.708730885599</v>
      </c>
      <c r="BA30" s="27">
        <f t="shared" ref="BA30:BI30" si="54">BA37/$E37*$E30</f>
        <v>52882.267750735547</v>
      </c>
      <c r="BB30" s="27">
        <f t="shared" si="54"/>
        <v>52124.141545951577</v>
      </c>
      <c r="BC30" s="27">
        <f t="shared" si="54"/>
        <v>53895.688639516615</v>
      </c>
      <c r="BD30" s="27">
        <f t="shared" si="54"/>
        <v>55680.720002872004</v>
      </c>
      <c r="BE30" s="27">
        <f t="shared" si="54"/>
        <v>57479.176121331926</v>
      </c>
      <c r="BF30" s="27">
        <f t="shared" si="54"/>
        <v>59290.991351916433</v>
      </c>
      <c r="BG30" s="27">
        <f t="shared" si="54"/>
        <v>61116.093726714113</v>
      </c>
      <c r="BH30" s="27">
        <f t="shared" si="54"/>
        <v>62954.404751203328</v>
      </c>
      <c r="BI30" s="136">
        <f t="shared" si="54"/>
        <v>952615.69618273014</v>
      </c>
    </row>
    <row r="31" spans="2:61" x14ac:dyDescent="0.35">
      <c r="B31" s="131"/>
      <c r="C31" t="s">
        <v>70</v>
      </c>
      <c r="D31"/>
      <c r="E31" s="84">
        <f>Assumptions!G85*Assumptions!$C$58</f>
        <v>0.16000000000000003</v>
      </c>
      <c r="F31"/>
      <c r="G31" s="27">
        <f t="shared" ref="G31:P33" si="55">G38/$E38*$E31</f>
        <v>0</v>
      </c>
      <c r="H31" s="27">
        <f t="shared" si="55"/>
        <v>0</v>
      </c>
      <c r="I31" s="27">
        <f t="shared" si="55"/>
        <v>0</v>
      </c>
      <c r="J31" s="27">
        <f t="shared" si="55"/>
        <v>0</v>
      </c>
      <c r="K31" s="27">
        <f t="shared" si="55"/>
        <v>0</v>
      </c>
      <c r="L31" s="27">
        <f t="shared" si="55"/>
        <v>2.3283064365386967E-12</v>
      </c>
      <c r="M31" s="27">
        <f t="shared" si="55"/>
        <v>0</v>
      </c>
      <c r="N31" s="27">
        <f t="shared" si="55"/>
        <v>2.3283064365386967E-12</v>
      </c>
      <c r="O31" s="27">
        <f t="shared" si="55"/>
        <v>0</v>
      </c>
      <c r="P31" s="136">
        <f t="shared" si="55"/>
        <v>296991.79505835735</v>
      </c>
      <c r="R31" s="131" t="s">
        <v>70</v>
      </c>
      <c r="S31"/>
      <c r="T31" s="84">
        <f>Assumptions!O85*Assumptions!$K$58</f>
        <v>0.16000000000000003</v>
      </c>
      <c r="U31"/>
      <c r="V31" s="27">
        <f>V38/$T38*$T31</f>
        <v>9.313225746154787E-12</v>
      </c>
      <c r="W31" s="27">
        <f t="shared" ref="V31:AE33" si="56">W38/$T38*$T31</f>
        <v>0</v>
      </c>
      <c r="X31" s="27">
        <f t="shared" si="56"/>
        <v>9.313225746154787E-12</v>
      </c>
      <c r="Y31" s="27">
        <f t="shared" si="56"/>
        <v>0</v>
      </c>
      <c r="Z31" s="27">
        <f t="shared" si="56"/>
        <v>9.313225746154787E-12</v>
      </c>
      <c r="AA31" s="27">
        <f t="shared" si="56"/>
        <v>0</v>
      </c>
      <c r="AB31" s="27">
        <f t="shared" si="56"/>
        <v>0</v>
      </c>
      <c r="AC31" s="27">
        <f t="shared" si="56"/>
        <v>0</v>
      </c>
      <c r="AD31" s="27">
        <f t="shared" si="56"/>
        <v>9.313225746154787E-12</v>
      </c>
      <c r="AE31" s="136">
        <f t="shared" si="56"/>
        <v>862444.95389829588</v>
      </c>
      <c r="AG31" s="131" t="s">
        <v>70</v>
      </c>
      <c r="AH31"/>
      <c r="AI31" s="84">
        <f>Assumptions!W85*Assumptions!$S$58</f>
        <v>0.16000000000000003</v>
      </c>
      <c r="AJ31"/>
      <c r="AK31" s="27">
        <f t="shared" ref="AK31:AT31" si="57">AK38/$AI38*$AI31</f>
        <v>0</v>
      </c>
      <c r="AL31" s="27">
        <f t="shared" si="57"/>
        <v>0</v>
      </c>
      <c r="AM31" s="27">
        <f t="shared" si="57"/>
        <v>4.6566128730773935E-12</v>
      </c>
      <c r="AN31" s="27">
        <f t="shared" si="57"/>
        <v>0</v>
      </c>
      <c r="AO31" s="27">
        <f t="shared" si="57"/>
        <v>0</v>
      </c>
      <c r="AP31" s="27">
        <f t="shared" si="57"/>
        <v>0</v>
      </c>
      <c r="AQ31" s="27">
        <f t="shared" si="57"/>
        <v>0</v>
      </c>
      <c r="AR31" s="27">
        <f t="shared" si="57"/>
        <v>4.6566128730773935E-12</v>
      </c>
      <c r="AS31" s="27">
        <f t="shared" si="57"/>
        <v>4.6566128730773935E-12</v>
      </c>
      <c r="AT31" s="136">
        <f t="shared" si="57"/>
        <v>221627.83975677998</v>
      </c>
      <c r="AV31" s="131" t="s">
        <v>70</v>
      </c>
      <c r="AW31"/>
      <c r="AX31" s="84">
        <f>Assumptions!AE85*Assumptions!$AA$58</f>
        <v>0.16000000000000003</v>
      </c>
      <c r="AY31"/>
      <c r="AZ31" s="27">
        <f t="shared" ref="AZ31:BI31" si="58">AZ38/$E38*$E31</f>
        <v>9.313225746154787E-12</v>
      </c>
      <c r="BA31" s="27">
        <f t="shared" si="58"/>
        <v>0</v>
      </c>
      <c r="BB31" s="27">
        <f t="shared" si="58"/>
        <v>0</v>
      </c>
      <c r="BC31" s="27">
        <f t="shared" si="58"/>
        <v>0</v>
      </c>
      <c r="BD31" s="27">
        <f t="shared" si="58"/>
        <v>0</v>
      </c>
      <c r="BE31" s="27">
        <f t="shared" si="58"/>
        <v>0</v>
      </c>
      <c r="BF31" s="27">
        <f t="shared" si="58"/>
        <v>0</v>
      </c>
      <c r="BG31" s="27">
        <f t="shared" si="58"/>
        <v>9.313225746154787E-12</v>
      </c>
      <c r="BH31" s="27">
        <f t="shared" si="58"/>
        <v>9.313225746154787E-12</v>
      </c>
      <c r="BI31" s="136">
        <f t="shared" si="58"/>
        <v>823937.0931443033</v>
      </c>
    </row>
    <row r="32" spans="2:61" x14ac:dyDescent="0.35">
      <c r="B32" s="131"/>
      <c r="C32" t="s">
        <v>71</v>
      </c>
      <c r="D32"/>
      <c r="E32" s="84">
        <f>Assumptions!G86*Assumptions!$C$58</f>
        <v>0.24</v>
      </c>
      <c r="F32"/>
      <c r="G32" s="27">
        <f t="shared" si="55"/>
        <v>1.3096723705530164E-12</v>
      </c>
      <c r="H32" s="27">
        <f t="shared" si="55"/>
        <v>1.3096723705530164E-12</v>
      </c>
      <c r="I32" s="27">
        <f t="shared" si="55"/>
        <v>-4.3655745685100554E-13</v>
      </c>
      <c r="J32" s="27">
        <f t="shared" si="55"/>
        <v>0</v>
      </c>
      <c r="K32" s="27">
        <f t="shared" si="55"/>
        <v>8.7311491370201108E-13</v>
      </c>
      <c r="L32" s="27">
        <f t="shared" si="55"/>
        <v>-1.2223608791828165E-13</v>
      </c>
      <c r="M32" s="27">
        <f t="shared" si="55"/>
        <v>-8.7311491370201108E-13</v>
      </c>
      <c r="N32" s="27">
        <f t="shared" si="55"/>
        <v>7.5087882578372945E-13</v>
      </c>
      <c r="O32" s="27">
        <f t="shared" si="55"/>
        <v>-1.7462298274040222E-12</v>
      </c>
      <c r="P32" s="136">
        <f t="shared" si="55"/>
        <v>-4.1909515857696525E-11</v>
      </c>
      <c r="R32" s="131" t="s">
        <v>71</v>
      </c>
      <c r="S32"/>
      <c r="T32" s="84">
        <f>Assumptions!O86*Assumptions!$K$58</f>
        <v>0.24</v>
      </c>
      <c r="U32"/>
      <c r="V32" s="27">
        <f t="shared" si="56"/>
        <v>4.74974513053894E-12</v>
      </c>
      <c r="W32" s="27">
        <f t="shared" si="56"/>
        <v>-6.9849193096160886E-12</v>
      </c>
      <c r="X32" s="27">
        <f t="shared" si="56"/>
        <v>-5.7276338338851921E-12</v>
      </c>
      <c r="Y32" s="27">
        <f t="shared" si="56"/>
        <v>-3.4924596548080443E-12</v>
      </c>
      <c r="Z32" s="27">
        <f t="shared" si="56"/>
        <v>-4.8894435167312659E-13</v>
      </c>
      <c r="AA32" s="27">
        <f t="shared" si="56"/>
        <v>5.2386894822120656E-12</v>
      </c>
      <c r="AB32" s="27">
        <f t="shared" si="56"/>
        <v>-6.9849193096160886E-12</v>
      </c>
      <c r="AC32" s="27">
        <f t="shared" si="56"/>
        <v>-1.7462298274040222E-12</v>
      </c>
      <c r="AD32" s="27">
        <f>AD39/$T39*$T32</f>
        <v>-2.2351741790771486E-12</v>
      </c>
      <c r="AE32" s="136">
        <f t="shared" si="56"/>
        <v>894334.26917895803</v>
      </c>
      <c r="AG32" s="131" t="s">
        <v>71</v>
      </c>
      <c r="AH32"/>
      <c r="AI32" s="84">
        <f>Assumptions!W86*Assumptions!$S$58</f>
        <v>0.24</v>
      </c>
      <c r="AJ32"/>
      <c r="AK32" s="27">
        <f t="shared" ref="AK32:AT32" si="59">AK39/$AI39*$AI32</f>
        <v>0</v>
      </c>
      <c r="AL32" s="27">
        <f t="shared" si="59"/>
        <v>1.7462298274040222E-12</v>
      </c>
      <c r="AM32" s="27">
        <f t="shared" si="59"/>
        <v>-1.9907020032405854E-12</v>
      </c>
      <c r="AN32" s="27">
        <f t="shared" si="59"/>
        <v>-2.6193447411060328E-12</v>
      </c>
      <c r="AO32" s="27">
        <f t="shared" si="59"/>
        <v>-1.7462298274040222E-12</v>
      </c>
      <c r="AP32" s="27">
        <f t="shared" si="59"/>
        <v>-3.4924596548080443E-12</v>
      </c>
      <c r="AQ32" s="27">
        <f t="shared" si="59"/>
        <v>8.7311491370201108E-13</v>
      </c>
      <c r="AR32" s="27">
        <f t="shared" si="59"/>
        <v>2.37487256526947E-12</v>
      </c>
      <c r="AS32" s="27">
        <f t="shared" si="59"/>
        <v>-1.9907020032405854E-12</v>
      </c>
      <c r="AT32" s="136">
        <f t="shared" si="59"/>
        <v>-3.4924596548080443E-11</v>
      </c>
      <c r="AV32" s="131" t="s">
        <v>71</v>
      </c>
      <c r="AW32"/>
      <c r="AX32" s="84">
        <f>Assumptions!AE86*Assumptions!$AA$58</f>
        <v>0.24</v>
      </c>
      <c r="AY32"/>
      <c r="AZ32" s="27">
        <f t="shared" ref="AZ32:BI32" si="60">AZ39/$E39*$E32</f>
        <v>-2.2351741790771486E-12</v>
      </c>
      <c r="BA32" s="27">
        <f t="shared" si="60"/>
        <v>5.2386894822120656E-12</v>
      </c>
      <c r="BB32" s="27">
        <f t="shared" si="60"/>
        <v>5.2386894822120656E-12</v>
      </c>
      <c r="BC32" s="27">
        <f t="shared" si="60"/>
        <v>-5.2386894822120656E-12</v>
      </c>
      <c r="BD32" s="27">
        <f t="shared" si="60"/>
        <v>-1.7462298274040222E-12</v>
      </c>
      <c r="BE32" s="27">
        <f t="shared" si="60"/>
        <v>0</v>
      </c>
      <c r="BF32" s="27">
        <f t="shared" si="60"/>
        <v>5.2386894822120656E-12</v>
      </c>
      <c r="BG32" s="27">
        <f t="shared" si="60"/>
        <v>-5.7276338338851921E-12</v>
      </c>
      <c r="BH32" s="27">
        <f t="shared" si="60"/>
        <v>-2.2351741790771486E-12</v>
      </c>
      <c r="BI32" s="136">
        <f t="shared" si="60"/>
        <v>820207.2918384982</v>
      </c>
    </row>
    <row r="33" spans="2:61" x14ac:dyDescent="0.35">
      <c r="B33" s="131"/>
      <c r="C33" s="4" t="s">
        <v>72</v>
      </c>
      <c r="D33" s="4"/>
      <c r="E33" s="50">
        <f>Assumptions!G87*Assumptions!$C$58</f>
        <v>0.4</v>
      </c>
      <c r="F33" s="4"/>
      <c r="G33" s="27">
        <f t="shared" si="55"/>
        <v>1.4551915228366853E-12</v>
      </c>
      <c r="H33" s="27">
        <f t="shared" si="55"/>
        <v>1.4551915228366853E-12</v>
      </c>
      <c r="I33" s="27">
        <f t="shared" si="55"/>
        <v>-7.2759576141834263E-13</v>
      </c>
      <c r="J33" s="27">
        <f t="shared" si="55"/>
        <v>0</v>
      </c>
      <c r="K33" s="27">
        <f t="shared" si="55"/>
        <v>1.4551915228366853E-12</v>
      </c>
      <c r="L33" s="27">
        <f t="shared" si="55"/>
        <v>-1.4551915228366853E-12</v>
      </c>
      <c r="M33" s="27">
        <f t="shared" si="55"/>
        <v>-1.4551915228366853E-12</v>
      </c>
      <c r="N33" s="27">
        <f t="shared" si="55"/>
        <v>-5.820766091346741E-12</v>
      </c>
      <c r="O33" s="27">
        <f t="shared" si="55"/>
        <v>-2.1827872842550281E-12</v>
      </c>
      <c r="P33" s="136">
        <f t="shared" si="55"/>
        <v>0</v>
      </c>
      <c r="R33" s="181" t="s">
        <v>72</v>
      </c>
      <c r="S33" s="4"/>
      <c r="T33" s="50">
        <f>Assumptions!O87*Assumptions!$K$58</f>
        <v>0.4</v>
      </c>
      <c r="U33" s="4"/>
      <c r="V33" s="27">
        <f t="shared" si="56"/>
        <v>-2.3283064365386964E-11</v>
      </c>
      <c r="W33" s="27">
        <f t="shared" si="56"/>
        <v>-8.7311491370201124E-12</v>
      </c>
      <c r="X33" s="27">
        <f t="shared" si="56"/>
        <v>-1.1641532182693482E-11</v>
      </c>
      <c r="Y33" s="27">
        <f t="shared" si="56"/>
        <v>-5.820766091346741E-12</v>
      </c>
      <c r="Z33" s="27">
        <f t="shared" si="56"/>
        <v>-5.820766091346741E-12</v>
      </c>
      <c r="AA33" s="27">
        <f t="shared" si="56"/>
        <v>5.820766091346741E-12</v>
      </c>
      <c r="AB33" s="27">
        <f t="shared" si="56"/>
        <v>-8.7311491370201124E-12</v>
      </c>
      <c r="AC33" s="27">
        <f t="shared" si="56"/>
        <v>-2.9103830456733705E-12</v>
      </c>
      <c r="AD33" s="27">
        <f t="shared" si="56"/>
        <v>-1.1641532182693482E-11</v>
      </c>
      <c r="AE33" s="136">
        <f t="shared" si="56"/>
        <v>-9.3132257461547852E-10</v>
      </c>
      <c r="AG33" s="181" t="s">
        <v>72</v>
      </c>
      <c r="AH33" s="4"/>
      <c r="AI33" s="50">
        <f>Assumptions!W87*Assumptions!$S$58</f>
        <v>0.4</v>
      </c>
      <c r="AJ33" s="4"/>
      <c r="AK33" s="27">
        <f t="shared" ref="AK33:AT33" si="61">AK40/$AI40*$AI33</f>
        <v>0</v>
      </c>
      <c r="AL33" s="27">
        <f t="shared" si="61"/>
        <v>2.9103830456733705E-12</v>
      </c>
      <c r="AM33" s="27">
        <f t="shared" si="61"/>
        <v>-4.3655745685100562E-12</v>
      </c>
      <c r="AN33" s="27">
        <f t="shared" si="61"/>
        <v>-2.9103830456733705E-12</v>
      </c>
      <c r="AO33" s="27">
        <f t="shared" si="61"/>
        <v>-2.9103830456733705E-12</v>
      </c>
      <c r="AP33" s="27">
        <f t="shared" si="61"/>
        <v>-4.3655745685100562E-12</v>
      </c>
      <c r="AQ33" s="27">
        <f t="shared" si="61"/>
        <v>1.4551915228366853E-12</v>
      </c>
      <c r="AR33" s="27">
        <f t="shared" si="61"/>
        <v>-1.1641532182693482E-11</v>
      </c>
      <c r="AS33" s="27">
        <f t="shared" si="61"/>
        <v>-4.3655745685100562E-12</v>
      </c>
      <c r="AT33" s="136">
        <f t="shared" si="61"/>
        <v>-9.3132257461547857E-11</v>
      </c>
      <c r="AV33" s="181" t="s">
        <v>72</v>
      </c>
      <c r="AW33" s="4"/>
      <c r="AX33" s="50">
        <f>Assumptions!AE87*Assumptions!$AA$58</f>
        <v>0.4</v>
      </c>
      <c r="AY33" s="4"/>
      <c r="AZ33" s="27">
        <f t="shared" ref="AZ33:BI33" si="62">AZ40/$E40*$E33</f>
        <v>-8.7311491370201124E-12</v>
      </c>
      <c r="BA33" s="27">
        <f t="shared" si="62"/>
        <v>5.820766091346741E-12</v>
      </c>
      <c r="BB33" s="27">
        <f t="shared" si="62"/>
        <v>5.820766091346741E-12</v>
      </c>
      <c r="BC33" s="27">
        <f t="shared" si="62"/>
        <v>-5.820766091346741E-12</v>
      </c>
      <c r="BD33" s="27">
        <f t="shared" si="62"/>
        <v>-2.9103830456733705E-12</v>
      </c>
      <c r="BE33" s="27">
        <f t="shared" si="62"/>
        <v>0</v>
      </c>
      <c r="BF33" s="27">
        <f t="shared" si="62"/>
        <v>5.820766091346741E-12</v>
      </c>
      <c r="BG33" s="27">
        <f t="shared" si="62"/>
        <v>-1.1641532182693482E-11</v>
      </c>
      <c r="BH33" s="27">
        <f t="shared" si="62"/>
        <v>-8.7311491370201124E-12</v>
      </c>
      <c r="BI33" s="136">
        <f t="shared" si="62"/>
        <v>0</v>
      </c>
    </row>
    <row r="34" spans="2:61" x14ac:dyDescent="0.35">
      <c r="B34" s="131"/>
      <c r="C34" s="14" t="s">
        <v>123</v>
      </c>
      <c r="D34" s="14"/>
      <c r="E34" s="14"/>
      <c r="F34" s="14"/>
      <c r="G34" s="39">
        <f>SUM(G30:G33)</f>
        <v>10403.094696937462</v>
      </c>
      <c r="H34" s="39">
        <f t="shared" ref="H34:P34" si="63">SUM(H30:H33)</f>
        <v>10580.000668843944</v>
      </c>
      <c r="I34" s="39">
        <f t="shared" si="63"/>
        <v>11459.270285067369</v>
      </c>
      <c r="J34" s="39">
        <f t="shared" si="63"/>
        <v>11993.952013804621</v>
      </c>
      <c r="K34" s="39">
        <f t="shared" si="63"/>
        <v>12533.023153804823</v>
      </c>
      <c r="L34" s="39">
        <f t="shared" si="63"/>
        <v>13076.476929943603</v>
      </c>
      <c r="M34" s="39">
        <f t="shared" si="63"/>
        <v>13624.305013143779</v>
      </c>
      <c r="N34" s="39">
        <f t="shared" si="63"/>
        <v>14176.497468019685</v>
      </c>
      <c r="O34" s="39">
        <f t="shared" si="63"/>
        <v>14733.042699155023</v>
      </c>
      <c r="P34" s="140">
        <f t="shared" si="63"/>
        <v>706039.2670080252</v>
      </c>
      <c r="R34" s="133" t="s">
        <v>123</v>
      </c>
      <c r="S34" s="14"/>
      <c r="T34" s="14"/>
      <c r="U34" s="14"/>
      <c r="V34" s="39">
        <f>SUM(V30:V33)</f>
        <v>50916.548228043459</v>
      </c>
      <c r="W34" s="39">
        <f t="shared" ref="W34:AE34" si="64">SUM(W30:W33)</f>
        <v>54484.914601966462</v>
      </c>
      <c r="X34" s="39">
        <f t="shared" si="64"/>
        <v>54722.784958241056</v>
      </c>
      <c r="Y34" s="39">
        <f t="shared" si="64"/>
        <v>56650.829536493351</v>
      </c>
      <c r="Z34" s="39">
        <f t="shared" si="64"/>
        <v>58595.504214171793</v>
      </c>
      <c r="AA34" s="39">
        <f t="shared" si="64"/>
        <v>60556.812631382891</v>
      </c>
      <c r="AB34" s="39">
        <f t="shared" si="64"/>
        <v>62534.753566606858</v>
      </c>
      <c r="AC34" s="39">
        <f t="shared" si="64"/>
        <v>64529.320765449091</v>
      </c>
      <c r="AD34" s="39">
        <f t="shared" si="64"/>
        <v>66540.502764855526</v>
      </c>
      <c r="AE34" s="140">
        <f t="shared" si="64"/>
        <v>2751814.5674450132</v>
      </c>
      <c r="AG34" s="133" t="s">
        <v>123</v>
      </c>
      <c r="AH34" s="14"/>
      <c r="AI34" s="14"/>
      <c r="AJ34" s="14"/>
      <c r="AK34" s="39">
        <f>SUM(AK30:AK33)</f>
        <v>19004.577738996246</v>
      </c>
      <c r="AL34" s="39">
        <f t="shared" ref="AL34:AS34" si="65">SUM(AL30:AL33)</f>
        <v>21562.083380946246</v>
      </c>
      <c r="AM34" s="39">
        <f t="shared" si="65"/>
        <v>21108.661115150644</v>
      </c>
      <c r="AN34" s="39">
        <f t="shared" si="65"/>
        <v>22172.93180658072</v>
      </c>
      <c r="AO34" s="39">
        <f t="shared" si="65"/>
        <v>23245.313880589387</v>
      </c>
      <c r="AP34" s="39">
        <f t="shared" si="65"/>
        <v>24325.771954359669</v>
      </c>
      <c r="AQ34" s="39">
        <f t="shared" si="65"/>
        <v>25414.266973260932</v>
      </c>
      <c r="AR34" s="39">
        <f t="shared" si="65"/>
        <v>26510.756092950633</v>
      </c>
      <c r="AS34" s="39">
        <f t="shared" si="65"/>
        <v>27615.192558450661</v>
      </c>
      <c r="AT34" s="140">
        <f>SUM(AT30:AT33)</f>
        <v>1120811.2971830026</v>
      </c>
      <c r="AV34" s="133" t="s">
        <v>123</v>
      </c>
      <c r="AW34" s="14"/>
      <c r="AX34" s="14"/>
      <c r="AY34" s="14"/>
      <c r="AZ34" s="39">
        <f>SUM(AZ30:AZ33)</f>
        <v>48621.708730885599</v>
      </c>
      <c r="BA34" s="39">
        <f t="shared" ref="BA34:BI34" si="66">SUM(BA30:BA33)</f>
        <v>52882.267750735562</v>
      </c>
      <c r="BB34" s="39">
        <f t="shared" si="66"/>
        <v>52124.141545951592</v>
      </c>
      <c r="BC34" s="39">
        <f t="shared" si="66"/>
        <v>53895.6886395166</v>
      </c>
      <c r="BD34" s="39">
        <f t="shared" si="66"/>
        <v>55680.720002872004</v>
      </c>
      <c r="BE34" s="39">
        <f t="shared" si="66"/>
        <v>57479.176121331926</v>
      </c>
      <c r="BF34" s="39">
        <f t="shared" si="66"/>
        <v>59290.991351916447</v>
      </c>
      <c r="BG34" s="39">
        <f t="shared" si="66"/>
        <v>61116.093726714098</v>
      </c>
      <c r="BH34" s="39">
        <f t="shared" si="66"/>
        <v>62954.404751203328</v>
      </c>
      <c r="BI34" s="140">
        <f t="shared" si="66"/>
        <v>2596760.0811655317</v>
      </c>
    </row>
    <row r="35" spans="2:61" x14ac:dyDescent="0.35">
      <c r="B35" s="131"/>
      <c r="C35"/>
      <c r="D35"/>
      <c r="E35"/>
      <c r="F35"/>
      <c r="G35" s="221"/>
      <c r="H35" s="27"/>
      <c r="I35" s="27"/>
      <c r="J35" s="27"/>
      <c r="K35" s="27"/>
      <c r="L35" s="27"/>
      <c r="M35" s="27"/>
      <c r="N35" s="27"/>
      <c r="O35" s="27"/>
      <c r="P35" s="136"/>
      <c r="R35" s="131"/>
      <c r="S35"/>
      <c r="T35"/>
      <c r="U35"/>
      <c r="V35" s="221"/>
      <c r="W35" s="27"/>
      <c r="X35" s="27"/>
      <c r="Y35" s="27"/>
      <c r="Z35" s="27"/>
      <c r="AA35" s="27"/>
      <c r="AB35" s="27"/>
      <c r="AC35" s="27"/>
      <c r="AD35" s="27"/>
      <c r="AE35" s="136"/>
      <c r="AG35" s="131"/>
      <c r="AH35"/>
      <c r="AI35"/>
      <c r="AJ35"/>
      <c r="AK35" s="221"/>
      <c r="AL35" s="27"/>
      <c r="AM35" s="27"/>
      <c r="AN35" s="27"/>
      <c r="AO35" s="27"/>
      <c r="AP35" s="27"/>
      <c r="AQ35" s="27"/>
      <c r="AR35" s="27"/>
      <c r="AS35" s="27"/>
      <c r="AT35" s="136"/>
      <c r="AV35" s="131"/>
      <c r="AW35"/>
      <c r="AX35"/>
      <c r="AY35"/>
      <c r="AZ35" s="221"/>
      <c r="BA35" s="27"/>
      <c r="BB35" s="27"/>
      <c r="BC35" s="27"/>
      <c r="BD35" s="27"/>
      <c r="BE35" s="27"/>
      <c r="BF35" s="27"/>
      <c r="BG35" s="27"/>
      <c r="BH35" s="27"/>
      <c r="BI35" s="136"/>
    </row>
    <row r="36" spans="2:61" x14ac:dyDescent="0.35">
      <c r="B36" s="131"/>
      <c r="C36" s="23" t="s">
        <v>78</v>
      </c>
      <c r="D36"/>
      <c r="E36" s="204" t="str">
        <f>E22</f>
        <v>Split %</v>
      </c>
      <c r="F36"/>
      <c r="G36" s="221"/>
      <c r="H36" s="27"/>
      <c r="I36" s="27"/>
      <c r="J36" s="27"/>
      <c r="K36" s="27"/>
      <c r="L36" s="27"/>
      <c r="M36" s="27"/>
      <c r="N36" s="27"/>
      <c r="O36" s="27"/>
      <c r="P36" s="136"/>
      <c r="R36" s="135" t="s">
        <v>78</v>
      </c>
      <c r="S36"/>
      <c r="T36" s="204" t="str">
        <f>T22</f>
        <v>Split %</v>
      </c>
      <c r="U36"/>
      <c r="V36" s="221"/>
      <c r="W36" s="27"/>
      <c r="X36" s="27"/>
      <c r="Y36" s="27"/>
      <c r="Z36" s="27"/>
      <c r="AA36" s="27"/>
      <c r="AB36" s="27"/>
      <c r="AC36" s="27"/>
      <c r="AD36" s="27"/>
      <c r="AE36" s="136"/>
      <c r="AG36" s="135" t="s">
        <v>78</v>
      </c>
      <c r="AH36"/>
      <c r="AI36" s="204" t="str">
        <f>AI22</f>
        <v>Split %</v>
      </c>
      <c r="AJ36"/>
      <c r="AK36" s="221"/>
      <c r="AL36" s="27"/>
      <c r="AM36" s="27"/>
      <c r="AN36" s="27"/>
      <c r="AO36" s="27"/>
      <c r="AP36" s="27"/>
      <c r="AQ36" s="27"/>
      <c r="AR36" s="27"/>
      <c r="AS36" s="27"/>
      <c r="AT36" s="136"/>
      <c r="AV36" s="135" t="s">
        <v>78</v>
      </c>
      <c r="AW36"/>
      <c r="AX36" s="204" t="str">
        <f>AX22</f>
        <v>Split %</v>
      </c>
      <c r="AY36"/>
      <c r="AZ36" s="221"/>
      <c r="BA36" s="27"/>
      <c r="BB36" s="27"/>
      <c r="BC36" s="27"/>
      <c r="BD36" s="27"/>
      <c r="BE36" s="27"/>
      <c r="BF36" s="27"/>
      <c r="BG36" s="27"/>
      <c r="BH36" s="27"/>
      <c r="BI36" s="136"/>
    </row>
    <row r="37" spans="2:61" x14ac:dyDescent="0.35">
      <c r="B37" s="131"/>
      <c r="C37" t="str">
        <f>C23</f>
        <v>Pre-hurdle</v>
      </c>
      <c r="D37"/>
      <c r="E37" s="125">
        <f>Assumptions!H84</f>
        <v>0.85</v>
      </c>
      <c r="F37"/>
      <c r="G37" s="27">
        <f>MIN(G20*$E37,SUM(G45:G47))</f>
        <v>73688.58743664033</v>
      </c>
      <c r="H37" s="27">
        <f t="shared" ref="H37:O37" si="67">MIN(H20*$E37,SUM(H45:H47))</f>
        <v>74941.671404311244</v>
      </c>
      <c r="I37" s="27">
        <f t="shared" si="67"/>
        <v>81169.831185893869</v>
      </c>
      <c r="J37" s="27">
        <f t="shared" si="67"/>
        <v>84957.160097782733</v>
      </c>
      <c r="K37" s="27">
        <f t="shared" si="67"/>
        <v>88775.580672784155</v>
      </c>
      <c r="L37" s="27">
        <f t="shared" si="67"/>
        <v>92625.044920433866</v>
      </c>
      <c r="M37" s="27">
        <f t="shared" si="67"/>
        <v>96505.49384310178</v>
      </c>
      <c r="N37" s="27">
        <f t="shared" si="67"/>
        <v>100416.85706513945</v>
      </c>
      <c r="O37" s="27">
        <f t="shared" si="67"/>
        <v>104359.05245234811</v>
      </c>
      <c r="P37" s="136">
        <f>MIN(P20*$E37,SUM(P45:P47))</f>
        <v>2897419.5929768137</v>
      </c>
      <c r="R37" s="131" t="s">
        <v>69</v>
      </c>
      <c r="S37"/>
      <c r="T37" s="125">
        <f>Assumptions!P84</f>
        <v>0.85</v>
      </c>
      <c r="U37"/>
      <c r="V37" s="27">
        <f>MIN(V20*$T37,SUM(V45:V47))</f>
        <v>360658.88328197459</v>
      </c>
      <c r="W37" s="27">
        <f t="shared" ref="W37:AE37" si="68">MIN(W20*$T37,SUM(W45:W47))</f>
        <v>385934.8117639292</v>
      </c>
      <c r="X37" s="27">
        <f t="shared" si="68"/>
        <v>387619.72678754089</v>
      </c>
      <c r="Y37" s="27">
        <f t="shared" si="68"/>
        <v>401276.70921682799</v>
      </c>
      <c r="Z37" s="27">
        <f t="shared" si="68"/>
        <v>415051.48818371689</v>
      </c>
      <c r="AA37" s="27">
        <f t="shared" si="68"/>
        <v>428944.08947229537</v>
      </c>
      <c r="AB37" s="27">
        <f t="shared" si="68"/>
        <v>442954.50443013199</v>
      </c>
      <c r="AC37" s="27">
        <f t="shared" si="68"/>
        <v>457082.68875526439</v>
      </c>
      <c r="AD37" s="27">
        <f t="shared" si="68"/>
        <v>471328.56125105993</v>
      </c>
      <c r="AE37" s="136">
        <f t="shared" si="68"/>
        <v>7048167.0226049665</v>
      </c>
      <c r="AG37" s="131" t="s">
        <v>69</v>
      </c>
      <c r="AH37"/>
      <c r="AI37" s="125">
        <f>Assumptions!X84</f>
        <v>0.85</v>
      </c>
      <c r="AJ37"/>
      <c r="AK37" s="27">
        <f>MIN(AK20*$E37,SUM(AK45:AK47))</f>
        <v>134615.75898455674</v>
      </c>
      <c r="AL37" s="27">
        <f t="shared" ref="AL37:AS37" si="69">MIN(AL20*$E37,SUM(AL45:AL47))</f>
        <v>152731.42394836922</v>
      </c>
      <c r="AM37" s="27">
        <f t="shared" si="69"/>
        <v>149519.68289898377</v>
      </c>
      <c r="AN37" s="27">
        <f t="shared" si="69"/>
        <v>157058.26696328016</v>
      </c>
      <c r="AO37" s="27">
        <f t="shared" si="69"/>
        <v>164654.30665417484</v>
      </c>
      <c r="AP37" s="27">
        <f t="shared" si="69"/>
        <v>172307.55134338106</v>
      </c>
      <c r="AQ37" s="27">
        <f t="shared" si="69"/>
        <v>180017.72439393162</v>
      </c>
      <c r="AR37" s="27">
        <f t="shared" si="69"/>
        <v>187784.52232506702</v>
      </c>
      <c r="AS37" s="27">
        <f t="shared" si="69"/>
        <v>195607.61395569221</v>
      </c>
      <c r="AT37" s="136">
        <f>MIN(AT20*$E37,SUM(AT45:AT47))</f>
        <v>6369216.1567690764</v>
      </c>
      <c r="AV37" s="131" t="s">
        <v>69</v>
      </c>
      <c r="AW37"/>
      <c r="AX37" s="125">
        <f>Assumptions!AF84</f>
        <v>0.85</v>
      </c>
      <c r="AY37"/>
      <c r="AZ37" s="27">
        <f>MIN(AZ20*$E37,SUM(AZ45:AZ47))</f>
        <v>344403.77017710631</v>
      </c>
      <c r="BA37" s="27">
        <f t="shared" ref="BA37:BH37" si="70">MIN(BA20*$E37,SUM(BA45:BA47))</f>
        <v>374582.72990104347</v>
      </c>
      <c r="BB37" s="27">
        <f t="shared" si="70"/>
        <v>369212.66928382369</v>
      </c>
      <c r="BC37" s="27">
        <f t="shared" si="70"/>
        <v>381761.1278632427</v>
      </c>
      <c r="BD37" s="27">
        <f t="shared" si="70"/>
        <v>394405.10002034332</v>
      </c>
      <c r="BE37" s="27">
        <f t="shared" si="70"/>
        <v>407144.16419276781</v>
      </c>
      <c r="BF37" s="27">
        <f t="shared" si="70"/>
        <v>419977.85540940805</v>
      </c>
      <c r="BG37" s="27">
        <f t="shared" si="70"/>
        <v>432905.66389755829</v>
      </c>
      <c r="BH37" s="27">
        <f t="shared" si="70"/>
        <v>445927.0336543569</v>
      </c>
      <c r="BI37" s="136">
        <f>MIN(BI20*$E37,SUM(BI45:BI47))</f>
        <v>6747694.5146276718</v>
      </c>
    </row>
    <row r="38" spans="2:61" x14ac:dyDescent="0.35">
      <c r="B38" s="131"/>
      <c r="C38" t="str">
        <f>C24</f>
        <v>1st hurdle</v>
      </c>
      <c r="D38"/>
      <c r="E38" s="125">
        <f>Assumptions!H85</f>
        <v>0.79999999999999993</v>
      </c>
      <c r="F38"/>
      <c r="G38" s="27">
        <f>MIN((G20-G23-G30-G37)*$E38,SUM(G52:G54)-SUM(G45:G47))</f>
        <v>0</v>
      </c>
      <c r="H38" s="27">
        <f t="shared" ref="H38:P38" si="71">MIN((H20-H23-H30-H37)*$E38,SUM(H52:H54)-SUM(H45:H47))</f>
        <v>0</v>
      </c>
      <c r="I38" s="27">
        <f t="shared" si="71"/>
        <v>0</v>
      </c>
      <c r="J38" s="27">
        <f t="shared" si="71"/>
        <v>0</v>
      </c>
      <c r="K38" s="27">
        <f t="shared" si="71"/>
        <v>0</v>
      </c>
      <c r="L38" s="27">
        <f t="shared" si="71"/>
        <v>1.164153218269348E-11</v>
      </c>
      <c r="M38" s="27">
        <f t="shared" si="71"/>
        <v>0</v>
      </c>
      <c r="N38" s="27">
        <f t="shared" si="71"/>
        <v>1.164153218269348E-11</v>
      </c>
      <c r="O38" s="27">
        <f t="shared" si="71"/>
        <v>0</v>
      </c>
      <c r="P38" s="136">
        <f t="shared" si="71"/>
        <v>1484958.9752917865</v>
      </c>
      <c r="R38" s="131" t="s">
        <v>70</v>
      </c>
      <c r="S38"/>
      <c r="T38" s="125">
        <f>Assumptions!P85</f>
        <v>0.79999999999999993</v>
      </c>
      <c r="U38"/>
      <c r="V38" s="27">
        <f>MIN((V20-V23-V30-V37)*$T38,SUM(V52:V54)-SUM(V45:V47))</f>
        <v>4.6566128730773922E-11</v>
      </c>
      <c r="W38" s="27">
        <f t="shared" ref="W38:AE38" si="72">MIN((W20-W23-W30-W37)*$T38,SUM(W52:W54)-SUM(W45:W47))</f>
        <v>0</v>
      </c>
      <c r="X38" s="27">
        <f t="shared" si="72"/>
        <v>4.6566128730773922E-11</v>
      </c>
      <c r="Y38" s="27">
        <f t="shared" si="72"/>
        <v>0</v>
      </c>
      <c r="Z38" s="27">
        <f t="shared" si="72"/>
        <v>4.6566128730773922E-11</v>
      </c>
      <c r="AA38" s="27">
        <f t="shared" si="72"/>
        <v>0</v>
      </c>
      <c r="AB38" s="27">
        <f t="shared" si="72"/>
        <v>0</v>
      </c>
      <c r="AC38" s="27">
        <f t="shared" si="72"/>
        <v>0</v>
      </c>
      <c r="AD38" s="27">
        <f t="shared" si="72"/>
        <v>4.6566128730773922E-11</v>
      </c>
      <c r="AE38" s="136">
        <f t="shared" si="72"/>
        <v>4312224.7694914788</v>
      </c>
      <c r="AG38" s="131" t="s">
        <v>70</v>
      </c>
      <c r="AH38"/>
      <c r="AI38" s="125">
        <f>Assumptions!X85</f>
        <v>0.79999999999999993</v>
      </c>
      <c r="AJ38"/>
      <c r="AK38" s="27">
        <f>MIN((AK20-AK23-AK30-AK37)*$E38,SUM(AK52:AK54)-SUM(AK45:AK47))</f>
        <v>0</v>
      </c>
      <c r="AL38" s="27">
        <f t="shared" ref="AL38:AT38" si="73">MIN((AL20-AL23-AL30-AL37)*$E38,SUM(AL52:AL54)-SUM(AL45:AL47))</f>
        <v>0</v>
      </c>
      <c r="AM38" s="27">
        <f t="shared" si="73"/>
        <v>2.3283064365386961E-11</v>
      </c>
      <c r="AN38" s="27">
        <f t="shared" si="73"/>
        <v>0</v>
      </c>
      <c r="AO38" s="27">
        <f t="shared" si="73"/>
        <v>0</v>
      </c>
      <c r="AP38" s="27">
        <f t="shared" si="73"/>
        <v>0</v>
      </c>
      <c r="AQ38" s="27">
        <f t="shared" si="73"/>
        <v>0</v>
      </c>
      <c r="AR38" s="27">
        <f t="shared" si="73"/>
        <v>2.3283064365386961E-11</v>
      </c>
      <c r="AS38" s="27">
        <f t="shared" si="73"/>
        <v>2.3283064365386961E-11</v>
      </c>
      <c r="AT38" s="136">
        <f t="shared" si="73"/>
        <v>1108139.1987838997</v>
      </c>
      <c r="AV38" s="131" t="s">
        <v>70</v>
      </c>
      <c r="AW38"/>
      <c r="AX38" s="125">
        <f>Assumptions!AF85</f>
        <v>0.79999999999999993</v>
      </c>
      <c r="AY38"/>
      <c r="AZ38" s="27">
        <f>MIN((AZ20-AZ23-AZ30-AZ37)*$E38,SUM(AZ52:AZ54)-SUM(AZ45:AZ47))</f>
        <v>4.6566128730773922E-11</v>
      </c>
      <c r="BA38" s="27">
        <f t="shared" ref="BA38:BI38" si="74">MIN((BA20-BA23-BA30-BA37)*$E38,SUM(BA52:BA54)-SUM(BA45:BA47))</f>
        <v>0</v>
      </c>
      <c r="BB38" s="27">
        <f t="shared" si="74"/>
        <v>0</v>
      </c>
      <c r="BC38" s="27">
        <f t="shared" si="74"/>
        <v>0</v>
      </c>
      <c r="BD38" s="27">
        <f t="shared" si="74"/>
        <v>0</v>
      </c>
      <c r="BE38" s="27">
        <f t="shared" si="74"/>
        <v>0</v>
      </c>
      <c r="BF38" s="27">
        <f t="shared" si="74"/>
        <v>0</v>
      </c>
      <c r="BG38" s="27">
        <f t="shared" si="74"/>
        <v>4.6566128730773922E-11</v>
      </c>
      <c r="BH38" s="27">
        <f t="shared" si="74"/>
        <v>4.6566128730773922E-11</v>
      </c>
      <c r="BI38" s="136">
        <f t="shared" si="74"/>
        <v>4119685.465721515</v>
      </c>
    </row>
    <row r="39" spans="2:61" x14ac:dyDescent="0.35">
      <c r="B39" s="131"/>
      <c r="C39" t="str">
        <f>C25</f>
        <v>2nd hurdle</v>
      </c>
      <c r="D39"/>
      <c r="E39" s="125">
        <f>Assumptions!H86</f>
        <v>0.7</v>
      </c>
      <c r="F39"/>
      <c r="G39" s="27">
        <f>MIN((G20-G23-G24-G37-G38-G30-G31)*$E39,SUM(G59:G61)-SUM(G52:G54))</f>
        <v>3.819877747446298E-12</v>
      </c>
      <c r="H39" s="27">
        <f t="shared" ref="H39:P39" si="75">MIN((H20-H23-H24-H37-H38-H30-H31)*$E39,SUM(H59:H61)-SUM(H52:H54))</f>
        <v>3.819877747446298E-12</v>
      </c>
      <c r="I39" s="27">
        <f t="shared" si="75"/>
        <v>-1.2732925824820995E-12</v>
      </c>
      <c r="J39" s="27">
        <f t="shared" si="75"/>
        <v>0</v>
      </c>
      <c r="K39" s="27">
        <f t="shared" si="75"/>
        <v>2.5465851649641989E-12</v>
      </c>
      <c r="L39" s="27">
        <f t="shared" si="75"/>
        <v>-3.5652192309498819E-13</v>
      </c>
      <c r="M39" s="27">
        <f t="shared" si="75"/>
        <v>-2.5465851649641989E-12</v>
      </c>
      <c r="N39" s="27">
        <f t="shared" si="75"/>
        <v>2.1900632418692107E-12</v>
      </c>
      <c r="O39" s="27">
        <f t="shared" si="75"/>
        <v>-5.0931703299283978E-12</v>
      </c>
      <c r="P39" s="136">
        <f t="shared" si="75"/>
        <v>-1.2223608791828153E-10</v>
      </c>
      <c r="Q39" s="116"/>
      <c r="R39" s="131" t="s">
        <v>71</v>
      </c>
      <c r="S39"/>
      <c r="T39" s="125">
        <f>Assumptions!P86</f>
        <v>0.7</v>
      </c>
      <c r="U39"/>
      <c r="V39" s="27">
        <f>MIN((V20-V23-V24-V37-V38-V30-V31)*$T39,SUM(V59:V61)-SUM(V52:V54))</f>
        <v>1.3853423297405241E-11</v>
      </c>
      <c r="W39" s="27">
        <f t="shared" ref="W39:AE39" si="76">MIN((W20-W23-W24-W37-W38-W30-W31)*$T39,SUM(W59:W61)-SUM(W52:W54))</f>
        <v>-2.0372681319713591E-11</v>
      </c>
      <c r="X39" s="27">
        <f t="shared" si="76"/>
        <v>-1.6705598682165145E-11</v>
      </c>
      <c r="Y39" s="27">
        <f t="shared" si="76"/>
        <v>-1.0186340659856796E-11</v>
      </c>
      <c r="Z39" s="27">
        <f t="shared" si="76"/>
        <v>-1.4260876923799527E-12</v>
      </c>
      <c r="AA39" s="27">
        <f t="shared" si="76"/>
        <v>1.5279510989785192E-11</v>
      </c>
      <c r="AB39" s="27">
        <f t="shared" si="76"/>
        <v>-2.0372681319713591E-11</v>
      </c>
      <c r="AC39" s="27">
        <f t="shared" si="76"/>
        <v>-5.0931703299283978E-12</v>
      </c>
      <c r="AD39" s="27">
        <f t="shared" si="76"/>
        <v>-6.5192580223083506E-12</v>
      </c>
      <c r="AE39" s="136">
        <f t="shared" si="76"/>
        <v>2608474.9517719606</v>
      </c>
      <c r="AG39" s="131" t="s">
        <v>71</v>
      </c>
      <c r="AH39"/>
      <c r="AI39" s="125">
        <f>Assumptions!X86</f>
        <v>0.7</v>
      </c>
      <c r="AJ39"/>
      <c r="AK39" s="27">
        <f>MIN((AK20-AK23-AK24-AK37-AK38-AK30-AK31)*$E39,SUM(AK59:AK61)-SUM(AK52:AK54))</f>
        <v>0</v>
      </c>
      <c r="AL39" s="27">
        <f t="shared" ref="AL39:AS39" si="77">MIN((AL20-AL23-AL24-AL37-AL38-AL30-AL31)*$E39,SUM(AL59:AL61)-SUM(AL52:AL54))</f>
        <v>5.0931703299283978E-12</v>
      </c>
      <c r="AM39" s="27">
        <f t="shared" si="77"/>
        <v>-5.8062141761183742E-12</v>
      </c>
      <c r="AN39" s="27">
        <f t="shared" si="77"/>
        <v>-7.6397554948925959E-12</v>
      </c>
      <c r="AO39" s="27">
        <f t="shared" si="77"/>
        <v>-5.0931703299283978E-12</v>
      </c>
      <c r="AP39" s="27">
        <f t="shared" si="77"/>
        <v>-1.0186340659856796E-11</v>
      </c>
      <c r="AQ39" s="27">
        <f t="shared" si="77"/>
        <v>2.5465851649641989E-12</v>
      </c>
      <c r="AR39" s="27">
        <f t="shared" si="77"/>
        <v>6.9267116487026203E-12</v>
      </c>
      <c r="AS39" s="27">
        <f t="shared" si="77"/>
        <v>-5.8062141761183742E-12</v>
      </c>
      <c r="AT39" s="136">
        <f>MIN((AT20-AT23-AT24-AT37-AT38-AT30-AT31)*$E39,SUM(AT59:AT61)-SUM(AT52:AT54))</f>
        <v>-1.0186340659856796E-10</v>
      </c>
      <c r="AV39" s="131" t="s">
        <v>71</v>
      </c>
      <c r="AW39"/>
      <c r="AX39" s="125">
        <f>Assumptions!AF86</f>
        <v>0.7</v>
      </c>
      <c r="AY39"/>
      <c r="AZ39" s="27">
        <f>MIN((AZ20-AZ23-AZ24-AZ37-AZ38-AZ30-AZ31)*$E39,SUM(AZ59:AZ61)-SUM(AZ52:AZ54))</f>
        <v>-6.5192580223083506E-12</v>
      </c>
      <c r="BA39" s="27">
        <f t="shared" ref="BA39:BI39" si="78">MIN((BA20-BA23-BA24-BA37-BA38-BA30-BA31)*$E39,SUM(BA59:BA61)-SUM(BA52:BA54))</f>
        <v>1.5279510989785192E-11</v>
      </c>
      <c r="BB39" s="27">
        <f t="shared" si="78"/>
        <v>1.5279510989785192E-11</v>
      </c>
      <c r="BC39" s="27">
        <f t="shared" si="78"/>
        <v>-1.5279510989785192E-11</v>
      </c>
      <c r="BD39" s="27">
        <f t="shared" si="78"/>
        <v>-5.0931703299283978E-12</v>
      </c>
      <c r="BE39" s="27">
        <f t="shared" si="78"/>
        <v>0</v>
      </c>
      <c r="BF39" s="27">
        <f t="shared" si="78"/>
        <v>1.5279510989785192E-11</v>
      </c>
      <c r="BG39" s="27">
        <f t="shared" si="78"/>
        <v>-1.6705598682165145E-11</v>
      </c>
      <c r="BH39" s="27">
        <f t="shared" si="78"/>
        <v>-6.5192580223083506E-12</v>
      </c>
      <c r="BI39" s="136">
        <f t="shared" si="78"/>
        <v>2392271.2678622864</v>
      </c>
    </row>
    <row r="40" spans="2:61" x14ac:dyDescent="0.35">
      <c r="B40" s="131"/>
      <c r="C40" s="4" t="str">
        <f>C26</f>
        <v>Thereafter</v>
      </c>
      <c r="D40" s="4"/>
      <c r="E40" s="50">
        <f>Assumptions!H87</f>
        <v>0.5</v>
      </c>
      <c r="F40" s="4"/>
      <c r="G40" s="28">
        <f>(G20-SUM(G23:G25)-SUM(G37:G39)-SUM(G30:G32))*$E40</f>
        <v>1.8189894035458565E-12</v>
      </c>
      <c r="H40" s="28">
        <f t="shared" ref="H40:P40" si="79">(H20-SUM(H23:H25)-SUM(H37:H39)-SUM(H30:H32))*$E40</f>
        <v>1.8189894035458565E-12</v>
      </c>
      <c r="I40" s="28">
        <f t="shared" si="79"/>
        <v>-9.0949470177292824E-13</v>
      </c>
      <c r="J40" s="28">
        <f t="shared" si="79"/>
        <v>0</v>
      </c>
      <c r="K40" s="28">
        <f t="shared" si="79"/>
        <v>1.8189894035458565E-12</v>
      </c>
      <c r="L40" s="28">
        <f t="shared" si="79"/>
        <v>-1.8189894035458565E-12</v>
      </c>
      <c r="M40" s="28">
        <f t="shared" si="79"/>
        <v>-1.8189894035458565E-12</v>
      </c>
      <c r="N40" s="28">
        <f t="shared" si="79"/>
        <v>-7.2759576141834259E-12</v>
      </c>
      <c r="O40" s="28">
        <f t="shared" si="79"/>
        <v>-2.7284841053187847E-12</v>
      </c>
      <c r="P40" s="156">
        <f t="shared" si="79"/>
        <v>0</v>
      </c>
      <c r="Q40" s="116"/>
      <c r="R40" s="181" t="s">
        <v>72</v>
      </c>
      <c r="S40" s="4"/>
      <c r="T40" s="125">
        <f>Assumptions!P87</f>
        <v>0.5</v>
      </c>
      <c r="U40" s="4"/>
      <c r="V40" s="28">
        <f>(V20-SUM(V23:V25)-SUM(V37:V39)-SUM(V30:V32))*$T40</f>
        <v>-2.9103830456733704E-11</v>
      </c>
      <c r="W40" s="28">
        <f t="shared" ref="W40:AE40" si="80">(W20-SUM(W23:W25)-SUM(W37:W39)-SUM(W30:W32))*$T40</f>
        <v>-1.0913936421275139E-11</v>
      </c>
      <c r="X40" s="28">
        <f t="shared" si="80"/>
        <v>-1.4551915228366852E-11</v>
      </c>
      <c r="Y40" s="28">
        <f t="shared" si="80"/>
        <v>-7.2759576141834259E-12</v>
      </c>
      <c r="Z40" s="28">
        <f t="shared" si="80"/>
        <v>-7.2759576141834259E-12</v>
      </c>
      <c r="AA40" s="28">
        <f t="shared" si="80"/>
        <v>7.2759576141834259E-12</v>
      </c>
      <c r="AB40" s="28">
        <f t="shared" si="80"/>
        <v>-1.0913936421275139E-11</v>
      </c>
      <c r="AC40" s="28">
        <f t="shared" si="80"/>
        <v>-3.637978807091713E-12</v>
      </c>
      <c r="AD40" s="28">
        <f t="shared" si="80"/>
        <v>-1.4551915228366852E-11</v>
      </c>
      <c r="AE40" s="156">
        <f t="shared" si="80"/>
        <v>-1.1641532182693481E-9</v>
      </c>
      <c r="AG40" s="181" t="s">
        <v>72</v>
      </c>
      <c r="AH40" s="4"/>
      <c r="AI40" s="50">
        <f>Assumptions!X87</f>
        <v>0.5</v>
      </c>
      <c r="AJ40" s="4"/>
      <c r="AK40" s="28">
        <f>(AK20-SUM(AK23:AK25)-SUM(AK37:AK39)-SUM(AK30:AK32))*$E40</f>
        <v>0</v>
      </c>
      <c r="AL40" s="28">
        <f t="shared" ref="AL40:AT40" si="81">(AL20-SUM(AL23:AL25)-SUM(AL37:AL39)-SUM(AL30:AL32))*$E40</f>
        <v>3.637978807091713E-12</v>
      </c>
      <c r="AM40" s="28">
        <f t="shared" si="81"/>
        <v>-5.4569682106375694E-12</v>
      </c>
      <c r="AN40" s="28">
        <f t="shared" si="81"/>
        <v>-3.637978807091713E-12</v>
      </c>
      <c r="AO40" s="28">
        <f t="shared" si="81"/>
        <v>-3.637978807091713E-12</v>
      </c>
      <c r="AP40" s="28">
        <f t="shared" si="81"/>
        <v>-5.4569682106375694E-12</v>
      </c>
      <c r="AQ40" s="28">
        <f t="shared" si="81"/>
        <v>1.8189894035458565E-12</v>
      </c>
      <c r="AR40" s="28">
        <f t="shared" si="81"/>
        <v>-1.4551915228366852E-11</v>
      </c>
      <c r="AS40" s="28">
        <f t="shared" si="81"/>
        <v>-5.4569682106375694E-12</v>
      </c>
      <c r="AT40" s="156">
        <f t="shared" si="81"/>
        <v>-1.1641532182693481E-10</v>
      </c>
      <c r="AV40" s="181" t="s">
        <v>72</v>
      </c>
      <c r="AW40" s="4"/>
      <c r="AX40" s="46">
        <f>Assumptions!AF87</f>
        <v>0.5</v>
      </c>
      <c r="AY40" s="4"/>
      <c r="AZ40" s="28">
        <f>(AZ20-SUM(AZ23:AZ25)-SUM(AZ37:AZ39)-SUM(AZ30:AZ32))*$E40</f>
        <v>-1.0913936421275139E-11</v>
      </c>
      <c r="BA40" s="28">
        <f t="shared" ref="BA40:BI40" si="82">(BA20-SUM(BA23:BA25)-SUM(BA37:BA39)-SUM(BA30:BA32))*$E40</f>
        <v>7.2759576141834259E-12</v>
      </c>
      <c r="BB40" s="28">
        <f t="shared" si="82"/>
        <v>7.2759576141834259E-12</v>
      </c>
      <c r="BC40" s="28">
        <f t="shared" si="82"/>
        <v>-7.2759576141834259E-12</v>
      </c>
      <c r="BD40" s="28">
        <f t="shared" si="82"/>
        <v>-3.637978807091713E-12</v>
      </c>
      <c r="BE40" s="28">
        <f t="shared" si="82"/>
        <v>0</v>
      </c>
      <c r="BF40" s="28">
        <f t="shared" si="82"/>
        <v>7.2759576141834259E-12</v>
      </c>
      <c r="BG40" s="28">
        <f t="shared" si="82"/>
        <v>-1.4551915228366852E-11</v>
      </c>
      <c r="BH40" s="28">
        <f t="shared" si="82"/>
        <v>-1.0913936421275139E-11</v>
      </c>
      <c r="BI40" s="156">
        <f t="shared" si="82"/>
        <v>0</v>
      </c>
    </row>
    <row r="41" spans="2:61" x14ac:dyDescent="0.35">
      <c r="B41" s="131"/>
      <c r="C41" s="14" t="s">
        <v>124</v>
      </c>
      <c r="D41" s="14"/>
      <c r="E41" s="14"/>
      <c r="F41" s="14"/>
      <c r="G41" s="39">
        <f>SUM(G37:G40)</f>
        <v>73688.58743664033</v>
      </c>
      <c r="H41" s="39">
        <f t="shared" ref="H41:P41" si="83">SUM(H37:H40)</f>
        <v>74941.671404311244</v>
      </c>
      <c r="I41" s="39">
        <f t="shared" si="83"/>
        <v>81169.831185893869</v>
      </c>
      <c r="J41" s="39">
        <f t="shared" si="83"/>
        <v>84957.160097782733</v>
      </c>
      <c r="K41" s="39">
        <f t="shared" si="83"/>
        <v>88775.580672784155</v>
      </c>
      <c r="L41" s="39">
        <f t="shared" si="83"/>
        <v>92625.04492043388</v>
      </c>
      <c r="M41" s="39">
        <f t="shared" si="83"/>
        <v>96505.49384310178</v>
      </c>
      <c r="N41" s="39">
        <f t="shared" si="83"/>
        <v>100416.85706513945</v>
      </c>
      <c r="O41" s="39">
        <f t="shared" si="83"/>
        <v>104359.05245234811</v>
      </c>
      <c r="P41" s="140">
        <f t="shared" si="83"/>
        <v>4382378.5682685999</v>
      </c>
      <c r="R41" s="133" t="s">
        <v>124</v>
      </c>
      <c r="S41" s="14"/>
      <c r="T41" s="14"/>
      <c r="U41" s="14"/>
      <c r="V41" s="39">
        <f>SUM(V37:V40)</f>
        <v>360658.88328197459</v>
      </c>
      <c r="W41" s="39">
        <f t="shared" ref="W41:AE41" si="84">SUM(W37:W40)</f>
        <v>385934.8117639292</v>
      </c>
      <c r="X41" s="39">
        <f t="shared" si="84"/>
        <v>387619.72678754095</v>
      </c>
      <c r="Y41" s="39">
        <f t="shared" si="84"/>
        <v>401276.70921682799</v>
      </c>
      <c r="Z41" s="39">
        <f t="shared" si="84"/>
        <v>415051.48818371695</v>
      </c>
      <c r="AA41" s="39">
        <f t="shared" si="84"/>
        <v>428944.08947229537</v>
      </c>
      <c r="AB41" s="39">
        <f t="shared" si="84"/>
        <v>442954.50443013199</v>
      </c>
      <c r="AC41" s="39">
        <f t="shared" si="84"/>
        <v>457082.68875526439</v>
      </c>
      <c r="AD41" s="39">
        <f t="shared" si="84"/>
        <v>471328.56125105999</v>
      </c>
      <c r="AE41" s="140">
        <f t="shared" si="84"/>
        <v>13968866.743868405</v>
      </c>
      <c r="AG41" s="133" t="s">
        <v>124</v>
      </c>
      <c r="AH41" s="14"/>
      <c r="AI41" s="14"/>
      <c r="AJ41" s="14"/>
      <c r="AK41" s="39">
        <f>SUM(AK37:AK40)</f>
        <v>134615.75898455674</v>
      </c>
      <c r="AL41" s="39">
        <f t="shared" ref="AL41:AT41" si="85">SUM(AL37:AL40)</f>
        <v>152731.42394836922</v>
      </c>
      <c r="AM41" s="39">
        <f t="shared" si="85"/>
        <v>149519.6828989838</v>
      </c>
      <c r="AN41" s="39">
        <f t="shared" si="85"/>
        <v>157058.26696328016</v>
      </c>
      <c r="AO41" s="39">
        <f t="shared" si="85"/>
        <v>164654.30665417484</v>
      </c>
      <c r="AP41" s="39">
        <f t="shared" si="85"/>
        <v>172307.55134338106</v>
      </c>
      <c r="AQ41" s="39">
        <f t="shared" si="85"/>
        <v>180017.72439393162</v>
      </c>
      <c r="AR41" s="39">
        <f t="shared" si="85"/>
        <v>187784.52232506702</v>
      </c>
      <c r="AS41" s="39">
        <f t="shared" si="85"/>
        <v>195607.61395569224</v>
      </c>
      <c r="AT41" s="140">
        <f t="shared" si="85"/>
        <v>7477355.355552976</v>
      </c>
      <c r="AV41" s="133" t="s">
        <v>124</v>
      </c>
      <c r="AW41" s="14"/>
      <c r="AX41" s="14"/>
      <c r="AY41" s="14"/>
      <c r="AZ41" s="39">
        <f>SUM(AZ37:AZ40)</f>
        <v>344403.77017710637</v>
      </c>
      <c r="BA41" s="39">
        <f t="shared" ref="BA41:BI41" si="86">SUM(BA37:BA40)</f>
        <v>374582.72990104347</v>
      </c>
      <c r="BB41" s="39">
        <f t="shared" si="86"/>
        <v>369212.66928382369</v>
      </c>
      <c r="BC41" s="39">
        <f t="shared" si="86"/>
        <v>381761.1278632427</v>
      </c>
      <c r="BD41" s="39">
        <f t="shared" si="86"/>
        <v>394405.10002034332</v>
      </c>
      <c r="BE41" s="39">
        <f t="shared" si="86"/>
        <v>407144.16419276781</v>
      </c>
      <c r="BF41" s="39">
        <f t="shared" si="86"/>
        <v>419977.85540940805</v>
      </c>
      <c r="BG41" s="39">
        <f t="shared" si="86"/>
        <v>432905.66389755835</v>
      </c>
      <c r="BH41" s="39">
        <f t="shared" si="86"/>
        <v>445927.03365435696</v>
      </c>
      <c r="BI41" s="140">
        <f t="shared" si="86"/>
        <v>13259651.248211473</v>
      </c>
    </row>
    <row r="42" spans="2:61" x14ac:dyDescent="0.35">
      <c r="B42" s="131"/>
      <c r="C42"/>
      <c r="D42"/>
      <c r="E42"/>
      <c r="F42"/>
      <c r="G42" s="27"/>
      <c r="H42" s="27"/>
      <c r="I42" s="27"/>
      <c r="J42" s="27"/>
      <c r="K42" s="27"/>
      <c r="L42" s="27"/>
      <c r="M42" s="27"/>
      <c r="N42" s="27"/>
      <c r="O42" s="27"/>
      <c r="P42" s="136"/>
      <c r="R42" s="131"/>
      <c r="S42"/>
      <c r="T42"/>
      <c r="U42"/>
      <c r="V42" s="27"/>
      <c r="W42" s="27"/>
      <c r="X42" s="27"/>
      <c r="Y42" s="27"/>
      <c r="Z42" s="27"/>
      <c r="AA42" s="27"/>
      <c r="AB42" s="27"/>
      <c r="AC42" s="27"/>
      <c r="AD42" s="27"/>
      <c r="AE42" s="136"/>
      <c r="AG42" s="131"/>
      <c r="AH42"/>
      <c r="AI42"/>
      <c r="AJ42"/>
      <c r="AK42" s="27"/>
      <c r="AL42" s="27"/>
      <c r="AM42" s="27"/>
      <c r="AN42" s="27"/>
      <c r="AO42" s="27"/>
      <c r="AP42" s="27"/>
      <c r="AQ42" s="27"/>
      <c r="AR42" s="27"/>
      <c r="AS42" s="27"/>
      <c r="AT42" s="136"/>
      <c r="AV42" s="131"/>
      <c r="AW42"/>
      <c r="AX42"/>
      <c r="AY42"/>
      <c r="AZ42" s="27"/>
      <c r="BA42" s="27"/>
      <c r="BB42" s="27"/>
      <c r="BC42" s="27"/>
      <c r="BD42" s="27"/>
      <c r="BE42" s="27"/>
      <c r="BF42" s="27"/>
      <c r="BG42" s="27"/>
      <c r="BH42" s="27"/>
      <c r="BI42" s="136"/>
    </row>
    <row r="43" spans="2:61" x14ac:dyDescent="0.35">
      <c r="B43" s="131"/>
      <c r="C43"/>
      <c r="D43"/>
      <c r="E43"/>
      <c r="F43"/>
      <c r="G43" s="27"/>
      <c r="H43" s="27"/>
      <c r="I43" s="27"/>
      <c r="J43" s="27"/>
      <c r="K43" s="27"/>
      <c r="L43" s="27"/>
      <c r="M43" s="27"/>
      <c r="N43" s="27"/>
      <c r="O43" s="27"/>
      <c r="P43" s="136"/>
      <c r="R43" s="131"/>
      <c r="S43"/>
      <c r="T43"/>
      <c r="U43"/>
      <c r="V43" s="27"/>
      <c r="W43" s="27"/>
      <c r="X43" s="27"/>
      <c r="Y43" s="27"/>
      <c r="Z43" s="27"/>
      <c r="AA43" s="27"/>
      <c r="AB43" s="27"/>
      <c r="AC43" s="27"/>
      <c r="AD43" s="27"/>
      <c r="AE43" s="136"/>
      <c r="AG43" s="131"/>
      <c r="AH43"/>
      <c r="AI43"/>
      <c r="AJ43"/>
      <c r="AK43" s="27"/>
      <c r="AL43" s="27"/>
      <c r="AM43" s="27"/>
      <c r="AN43" s="27"/>
      <c r="AO43" s="27"/>
      <c r="AP43" s="27"/>
      <c r="AQ43" s="27"/>
      <c r="AR43" s="27"/>
      <c r="AS43" s="27"/>
      <c r="AT43" s="136"/>
      <c r="AV43" s="131"/>
      <c r="AW43"/>
      <c r="AX43"/>
      <c r="AY43"/>
      <c r="AZ43" s="27"/>
      <c r="BA43" s="27"/>
      <c r="BB43" s="27"/>
      <c r="BC43" s="27"/>
      <c r="BD43" s="27"/>
      <c r="BE43" s="27"/>
      <c r="BF43" s="27"/>
      <c r="BG43" s="27"/>
      <c r="BH43" s="27"/>
      <c r="BI43" s="136"/>
    </row>
    <row r="44" spans="2:61" x14ac:dyDescent="0.35">
      <c r="B44" s="131"/>
      <c r="C44" s="21" t="s">
        <v>69</v>
      </c>
      <c r="D44" s="4"/>
      <c r="E44" s="4"/>
      <c r="F44" s="4"/>
      <c r="G44" s="28"/>
      <c r="H44" s="28"/>
      <c r="I44" s="28"/>
      <c r="J44" s="28"/>
      <c r="K44" s="28"/>
      <c r="L44" s="28"/>
      <c r="M44" s="28"/>
      <c r="N44" s="28"/>
      <c r="O44" s="28"/>
      <c r="P44" s="156"/>
      <c r="R44" s="229" t="s">
        <v>69</v>
      </c>
      <c r="S44" s="4"/>
      <c r="T44" s="4"/>
      <c r="U44" s="4"/>
      <c r="V44" s="28"/>
      <c r="W44" s="28"/>
      <c r="X44" s="28"/>
      <c r="Y44" s="28"/>
      <c r="Z44" s="28"/>
      <c r="AA44" s="28"/>
      <c r="AB44" s="28"/>
      <c r="AC44" s="28"/>
      <c r="AD44" s="28"/>
      <c r="AE44" s="156"/>
      <c r="AG44" s="229" t="s">
        <v>69</v>
      </c>
      <c r="AH44" s="4"/>
      <c r="AI44" s="4"/>
      <c r="AJ44" s="4"/>
      <c r="AK44" s="28"/>
      <c r="AL44" s="28"/>
      <c r="AM44" s="28"/>
      <c r="AN44" s="28"/>
      <c r="AO44" s="28"/>
      <c r="AP44" s="28"/>
      <c r="AQ44" s="28"/>
      <c r="AR44" s="28"/>
      <c r="AS44" s="28"/>
      <c r="AT44" s="156"/>
      <c r="AV44" s="229" t="s">
        <v>69</v>
      </c>
      <c r="AW44" s="4"/>
      <c r="AX44" s="4"/>
      <c r="AY44" s="4"/>
      <c r="AZ44" s="28"/>
      <c r="BA44" s="28"/>
      <c r="BB44" s="28"/>
      <c r="BC44" s="28"/>
      <c r="BD44" s="28"/>
      <c r="BE44" s="28"/>
      <c r="BF44" s="28"/>
      <c r="BG44" s="28"/>
      <c r="BH44" s="28"/>
      <c r="BI44" s="156"/>
    </row>
    <row r="45" spans="2:61" x14ac:dyDescent="0.35">
      <c r="B45" s="131"/>
      <c r="C45" t="s">
        <v>79</v>
      </c>
      <c r="D45"/>
      <c r="E45" s="6"/>
      <c r="F45" s="32">
        <f>F14</f>
        <v>1882984.0421054158</v>
      </c>
      <c r="G45" s="27">
        <f>G14</f>
        <v>0</v>
      </c>
      <c r="H45" s="27">
        <f t="shared" ref="H45:P45" si="87">H14</f>
        <v>0</v>
      </c>
      <c r="I45" s="27">
        <f t="shared" si="87"/>
        <v>0</v>
      </c>
      <c r="J45" s="27">
        <f t="shared" si="87"/>
        <v>0</v>
      </c>
      <c r="K45" s="27">
        <f t="shared" si="87"/>
        <v>0</v>
      </c>
      <c r="L45" s="27">
        <f t="shared" si="87"/>
        <v>0</v>
      </c>
      <c r="M45" s="27">
        <f t="shared" si="87"/>
        <v>0</v>
      </c>
      <c r="N45" s="27">
        <f t="shared" si="87"/>
        <v>0</v>
      </c>
      <c r="O45" s="27">
        <f t="shared" si="87"/>
        <v>0</v>
      </c>
      <c r="P45" s="136">
        <f t="shared" si="87"/>
        <v>0</v>
      </c>
      <c r="R45" s="131" t="s">
        <v>79</v>
      </c>
      <c r="S45"/>
      <c r="T45" s="6"/>
      <c r="U45" s="32">
        <f>U14</f>
        <v>5826114.256142471</v>
      </c>
      <c r="V45" s="27">
        <f>V14</f>
        <v>0</v>
      </c>
      <c r="W45" s="27">
        <f t="shared" ref="W45:AE45" si="88">W14</f>
        <v>0</v>
      </c>
      <c r="X45" s="27">
        <f t="shared" si="88"/>
        <v>0</v>
      </c>
      <c r="Y45" s="27">
        <f t="shared" si="88"/>
        <v>0</v>
      </c>
      <c r="Z45" s="27">
        <f t="shared" si="88"/>
        <v>0</v>
      </c>
      <c r="AA45" s="27">
        <f t="shared" si="88"/>
        <v>0</v>
      </c>
      <c r="AB45" s="27">
        <f t="shared" si="88"/>
        <v>0</v>
      </c>
      <c r="AC45" s="27">
        <f t="shared" si="88"/>
        <v>0</v>
      </c>
      <c r="AD45" s="27">
        <f t="shared" si="88"/>
        <v>0</v>
      </c>
      <c r="AE45" s="136">
        <f t="shared" si="88"/>
        <v>0</v>
      </c>
      <c r="AG45" s="131" t="s">
        <v>79</v>
      </c>
      <c r="AH45"/>
      <c r="AI45" s="6"/>
      <c r="AJ45" s="32">
        <f>AJ14</f>
        <v>3964891.5021066735</v>
      </c>
      <c r="AK45" s="27">
        <f>AK14</f>
        <v>0</v>
      </c>
      <c r="AL45" s="27">
        <f t="shared" ref="AL45:AT45" si="89">AL14</f>
        <v>0</v>
      </c>
      <c r="AM45" s="27">
        <f t="shared" si="89"/>
        <v>0</v>
      </c>
      <c r="AN45" s="27">
        <f t="shared" si="89"/>
        <v>0</v>
      </c>
      <c r="AO45" s="27">
        <f t="shared" si="89"/>
        <v>0</v>
      </c>
      <c r="AP45" s="27">
        <f t="shared" si="89"/>
        <v>0</v>
      </c>
      <c r="AQ45" s="27">
        <f t="shared" si="89"/>
        <v>0</v>
      </c>
      <c r="AR45" s="27">
        <f t="shared" si="89"/>
        <v>0</v>
      </c>
      <c r="AS45" s="27">
        <f t="shared" si="89"/>
        <v>0</v>
      </c>
      <c r="AT45" s="136">
        <f t="shared" si="89"/>
        <v>0</v>
      </c>
      <c r="AV45" s="131" t="s">
        <v>79</v>
      </c>
      <c r="AW45"/>
      <c r="AX45" s="6"/>
      <c r="AY45" s="32">
        <f>AY14</f>
        <v>5566232.0135195665</v>
      </c>
      <c r="AZ45" s="27">
        <f>AZ14</f>
        <v>0</v>
      </c>
      <c r="BA45" s="27">
        <f t="shared" ref="BA45:BI45" si="90">BA14</f>
        <v>0</v>
      </c>
      <c r="BB45" s="27">
        <f t="shared" si="90"/>
        <v>0</v>
      </c>
      <c r="BC45" s="27">
        <f t="shared" si="90"/>
        <v>0</v>
      </c>
      <c r="BD45" s="27">
        <f t="shared" si="90"/>
        <v>0</v>
      </c>
      <c r="BE45" s="27">
        <f t="shared" si="90"/>
        <v>0</v>
      </c>
      <c r="BF45" s="27">
        <f t="shared" si="90"/>
        <v>0</v>
      </c>
      <c r="BG45" s="27">
        <f t="shared" si="90"/>
        <v>0</v>
      </c>
      <c r="BH45" s="27">
        <f t="shared" si="90"/>
        <v>0</v>
      </c>
      <c r="BI45" s="136">
        <f t="shared" si="90"/>
        <v>0</v>
      </c>
    </row>
    <row r="46" spans="2:61" x14ac:dyDescent="0.35">
      <c r="B46" s="131"/>
      <c r="C46" t="s">
        <v>43</v>
      </c>
      <c r="D46"/>
      <c r="E46"/>
      <c r="F46"/>
      <c r="G46" s="27">
        <f>F49</f>
        <v>1882984.0421054158</v>
      </c>
      <c r="H46" s="27">
        <f t="shared" ref="H46:P46" si="91">G49</f>
        <v>1959934.1780372087</v>
      </c>
      <c r="I46" s="27">
        <f t="shared" si="91"/>
        <v>2041787.2408758744</v>
      </c>
      <c r="J46" s="27">
        <f t="shared" si="91"/>
        <v>2123960.3889600504</v>
      </c>
      <c r="K46" s="27">
        <f t="shared" si="91"/>
        <v>2208920.0599790718</v>
      </c>
      <c r="L46" s="27">
        <f t="shared" si="91"/>
        <v>2296858.0841046134</v>
      </c>
      <c r="M46" s="27">
        <f t="shared" si="91"/>
        <v>2387981.6859125486</v>
      </c>
      <c r="N46" s="27">
        <f t="shared" si="91"/>
        <v>2482514.7269424507</v>
      </c>
      <c r="O46" s="27">
        <f t="shared" si="91"/>
        <v>2580699.0480327075</v>
      </c>
      <c r="P46" s="136">
        <f t="shared" si="91"/>
        <v>2682795.9194229757</v>
      </c>
      <c r="R46" s="131" t="s">
        <v>43</v>
      </c>
      <c r="S46"/>
      <c r="T46"/>
      <c r="U46"/>
      <c r="V46" s="27">
        <f>U49</f>
        <v>5826114.256142471</v>
      </c>
      <c r="W46" s="27">
        <f t="shared" ref="W46" si="92">V49</f>
        <v>5931544.5133518949</v>
      </c>
      <c r="X46" s="27">
        <f t="shared" ref="X46" si="93">W49</f>
        <v>6020133.2626561169</v>
      </c>
      <c r="Y46" s="27">
        <f t="shared" ref="Y46" si="94">X49</f>
        <v>6114124.1968810651</v>
      </c>
      <c r="Z46" s="27">
        <f t="shared" ref="Z46" si="95">Y49</f>
        <v>6201977.4234147221</v>
      </c>
      <c r="AA46" s="27">
        <f t="shared" ref="AA46" si="96">Z49</f>
        <v>6283084.1291041831</v>
      </c>
      <c r="AB46" s="27">
        <f t="shared" ref="AB46" si="97">AA49</f>
        <v>6356786.7699602218</v>
      </c>
      <c r="AC46" s="27">
        <f t="shared" ref="AC46" si="98">AB49</f>
        <v>6422375.207126908</v>
      </c>
      <c r="AD46" s="27">
        <f t="shared" ref="AD46" si="99">AC49</f>
        <v>6479082.5349417962</v>
      </c>
      <c r="AE46" s="136">
        <f t="shared" ref="AE46" si="100">AD49</f>
        <v>6526080.57648608</v>
      </c>
      <c r="AG46" s="131" t="s">
        <v>43</v>
      </c>
      <c r="AH46"/>
      <c r="AI46"/>
      <c r="AJ46"/>
      <c r="AK46" s="27">
        <f>AJ49</f>
        <v>3964891.5021066735</v>
      </c>
      <c r="AL46" s="27">
        <f t="shared" ref="AL46" si="101">AK49</f>
        <v>4147467.0632906505</v>
      </c>
      <c r="AM46" s="27">
        <f t="shared" ref="AM46" si="102">AL49</f>
        <v>4326533.0044055339</v>
      </c>
      <c r="AN46" s="27">
        <f t="shared" ref="AN46" si="103">AM49</f>
        <v>4523135.9618589934</v>
      </c>
      <c r="AO46" s="27">
        <f t="shared" ref="AO46" si="104">AN49</f>
        <v>4727928.5718444334</v>
      </c>
      <c r="AP46" s="27">
        <f t="shared" ref="AP46" si="105">AO49</f>
        <v>4941508.5509378137</v>
      </c>
      <c r="AQ46" s="27">
        <f t="shared" ref="AQ46" si="106">AP49</f>
        <v>5164521.6836694572</v>
      </c>
      <c r="AR46" s="27">
        <f t="shared" ref="AR46" si="107">AQ49</f>
        <v>5397665.693969083</v>
      </c>
      <c r="AS46" s="27">
        <f t="shared" ref="AS46" si="108">AR49</f>
        <v>5641694.4271615427</v>
      </c>
      <c r="AT46" s="136">
        <f t="shared" ref="AT46" si="109">AS49</f>
        <v>5897422.3673787741</v>
      </c>
      <c r="AV46" s="131" t="s">
        <v>43</v>
      </c>
      <c r="AW46"/>
      <c r="AX46"/>
      <c r="AY46"/>
      <c r="AZ46" s="27">
        <f>AY49</f>
        <v>5566232.0135195665</v>
      </c>
      <c r="BA46" s="27">
        <f t="shared" ref="BA46" si="110">AZ49</f>
        <v>5667126.8044240251</v>
      </c>
      <c r="BB46" s="27">
        <f t="shared" ref="BB46" si="111">BA49</f>
        <v>5745914.2188769039</v>
      </c>
      <c r="BC46" s="27">
        <f t="shared" ref="BC46" si="112">BB49</f>
        <v>5836374.6871032324</v>
      </c>
      <c r="BD46" s="27">
        <f t="shared" ref="BD46" si="113">BC49</f>
        <v>5921523.5342082484</v>
      </c>
      <c r="BE46" s="27">
        <f t="shared" ref="BE46" si="114">BD49</f>
        <v>6000840.3169245645</v>
      </c>
      <c r="BF46" s="27">
        <f t="shared" ref="BF46" si="115">BE49</f>
        <v>6073763.3780857623</v>
      </c>
      <c r="BG46" s="27">
        <f t="shared" ref="BG46" si="116">BF49</f>
        <v>6139686.5929232156</v>
      </c>
      <c r="BH46" s="27">
        <f t="shared" ref="BH46" si="117">BG49</f>
        <v>6197955.8564595142</v>
      </c>
      <c r="BI46" s="136">
        <f t="shared" ref="BI46" si="118">BH49</f>
        <v>6247865.2913219184</v>
      </c>
    </row>
    <row r="47" spans="2:61" x14ac:dyDescent="0.35">
      <c r="B47" s="131"/>
      <c r="C47" t="s">
        <v>44</v>
      </c>
      <c r="D47" s="125">
        <f>Assumptions!E84</f>
        <v>0.08</v>
      </c>
      <c r="E47"/>
      <c r="F47" s="6"/>
      <c r="G47" s="27">
        <f>G46*$D47</f>
        <v>150638.72336843328</v>
      </c>
      <c r="H47" s="27">
        <f t="shared" ref="H47:P47" si="119">H46*$D47</f>
        <v>156794.7342429767</v>
      </c>
      <c r="I47" s="27">
        <f t="shared" si="119"/>
        <v>163342.97927006995</v>
      </c>
      <c r="J47" s="27">
        <f t="shared" si="119"/>
        <v>169916.83111680404</v>
      </c>
      <c r="K47" s="27">
        <f t="shared" si="119"/>
        <v>176713.60479832574</v>
      </c>
      <c r="L47" s="27">
        <f t="shared" si="119"/>
        <v>183748.64672836909</v>
      </c>
      <c r="M47" s="27">
        <f t="shared" si="119"/>
        <v>191038.5348730039</v>
      </c>
      <c r="N47" s="27">
        <f t="shared" si="119"/>
        <v>198601.17815539608</v>
      </c>
      <c r="O47" s="27">
        <f t="shared" si="119"/>
        <v>206455.92384261661</v>
      </c>
      <c r="P47" s="136">
        <f t="shared" si="119"/>
        <v>214623.67355383807</v>
      </c>
      <c r="R47" s="131" t="s">
        <v>44</v>
      </c>
      <c r="S47" s="125">
        <f>Assumptions!M84</f>
        <v>0.08</v>
      </c>
      <c r="T47"/>
      <c r="U47" s="6"/>
      <c r="V47" s="27">
        <f>V46*$S47</f>
        <v>466089.1404913977</v>
      </c>
      <c r="W47" s="27">
        <f t="shared" ref="W47:AE47" si="120">W46*$S47</f>
        <v>474523.56106815161</v>
      </c>
      <c r="X47" s="27">
        <f t="shared" si="120"/>
        <v>481610.66101248935</v>
      </c>
      <c r="Y47" s="27">
        <f t="shared" si="120"/>
        <v>489129.93575048522</v>
      </c>
      <c r="Z47" s="27">
        <f t="shared" si="120"/>
        <v>496158.19387317775</v>
      </c>
      <c r="AA47" s="27">
        <f t="shared" si="120"/>
        <v>502646.73032833467</v>
      </c>
      <c r="AB47" s="27">
        <f t="shared" si="120"/>
        <v>508542.94159681775</v>
      </c>
      <c r="AC47" s="27">
        <f t="shared" si="120"/>
        <v>513790.01657015266</v>
      </c>
      <c r="AD47" s="27">
        <f t="shared" si="120"/>
        <v>518326.60279534373</v>
      </c>
      <c r="AE47" s="136">
        <f t="shared" si="120"/>
        <v>522086.44611888641</v>
      </c>
      <c r="AG47" s="131" t="s">
        <v>44</v>
      </c>
      <c r="AH47" s="125">
        <f>Assumptions!U84</f>
        <v>0.08</v>
      </c>
      <c r="AI47"/>
      <c r="AJ47" s="6"/>
      <c r="AK47" s="27">
        <f>AK46*$AH47</f>
        <v>317191.32016853389</v>
      </c>
      <c r="AL47" s="27">
        <f t="shared" ref="AL47:AT47" si="121">AL46*$AH47</f>
        <v>331797.36506325204</v>
      </c>
      <c r="AM47" s="27">
        <f t="shared" si="121"/>
        <v>346122.64035244274</v>
      </c>
      <c r="AN47" s="27">
        <f t="shared" si="121"/>
        <v>361850.87694871949</v>
      </c>
      <c r="AO47" s="27">
        <f t="shared" si="121"/>
        <v>378234.28574755468</v>
      </c>
      <c r="AP47" s="27">
        <f t="shared" si="121"/>
        <v>395320.68407502508</v>
      </c>
      <c r="AQ47" s="27">
        <f t="shared" si="121"/>
        <v>413161.73469355656</v>
      </c>
      <c r="AR47" s="27">
        <f t="shared" si="121"/>
        <v>431813.25551752665</v>
      </c>
      <c r="AS47" s="27">
        <f t="shared" si="121"/>
        <v>451335.55417292344</v>
      </c>
      <c r="AT47" s="136">
        <f t="shared" si="121"/>
        <v>471793.78939030191</v>
      </c>
      <c r="AV47" s="131" t="s">
        <v>44</v>
      </c>
      <c r="AW47" s="125">
        <f>Assumptions!AC84</f>
        <v>0.08</v>
      </c>
      <c r="AX47"/>
      <c r="AY47" s="6"/>
      <c r="AZ47" s="27">
        <f>AZ46*$AW47</f>
        <v>445298.56108156533</v>
      </c>
      <c r="BA47" s="27">
        <f t="shared" ref="BA47:BI47" si="122">BA46*$AW47</f>
        <v>453370.14435392199</v>
      </c>
      <c r="BB47" s="27">
        <f t="shared" si="122"/>
        <v>459673.1375101523</v>
      </c>
      <c r="BC47" s="27">
        <f t="shared" si="122"/>
        <v>466909.97496825858</v>
      </c>
      <c r="BD47" s="27">
        <f t="shared" si="122"/>
        <v>473721.8827366599</v>
      </c>
      <c r="BE47" s="27">
        <f t="shared" si="122"/>
        <v>480067.22535396519</v>
      </c>
      <c r="BF47" s="27">
        <f t="shared" si="122"/>
        <v>485901.07024686097</v>
      </c>
      <c r="BG47" s="27">
        <f t="shared" si="122"/>
        <v>491174.92743385723</v>
      </c>
      <c r="BH47" s="27">
        <f t="shared" si="122"/>
        <v>495836.46851676115</v>
      </c>
      <c r="BI47" s="136">
        <f t="shared" si="122"/>
        <v>499829.22330575349</v>
      </c>
    </row>
    <row r="48" spans="2:61" x14ac:dyDescent="0.35">
      <c r="B48" s="131"/>
      <c r="C48" t="s">
        <v>80</v>
      </c>
      <c r="D48"/>
      <c r="E48"/>
      <c r="F48" s="6"/>
      <c r="G48" s="27">
        <f>-G37</f>
        <v>-73688.58743664033</v>
      </c>
      <c r="H48" s="27">
        <f t="shared" ref="H48:P48" si="123">-H37</f>
        <v>-74941.671404311244</v>
      </c>
      <c r="I48" s="27">
        <f t="shared" si="123"/>
        <v>-81169.831185893869</v>
      </c>
      <c r="J48" s="27">
        <f t="shared" si="123"/>
        <v>-84957.160097782733</v>
      </c>
      <c r="K48" s="27">
        <f t="shared" si="123"/>
        <v>-88775.580672784155</v>
      </c>
      <c r="L48" s="27">
        <f t="shared" si="123"/>
        <v>-92625.044920433866</v>
      </c>
      <c r="M48" s="27">
        <f t="shared" si="123"/>
        <v>-96505.49384310178</v>
      </c>
      <c r="N48" s="27">
        <f t="shared" si="123"/>
        <v>-100416.85706513945</v>
      </c>
      <c r="O48" s="27">
        <f t="shared" si="123"/>
        <v>-104359.05245234811</v>
      </c>
      <c r="P48" s="136">
        <f t="shared" si="123"/>
        <v>-2897419.5929768137</v>
      </c>
      <c r="R48" s="131" t="s">
        <v>80</v>
      </c>
      <c r="S48"/>
      <c r="T48"/>
      <c r="U48" s="6"/>
      <c r="V48" s="27">
        <f>-V37</f>
        <v>-360658.88328197459</v>
      </c>
      <c r="W48" s="27">
        <f t="shared" ref="W48:AE48" si="124">-W37</f>
        <v>-385934.8117639292</v>
      </c>
      <c r="X48" s="27">
        <f t="shared" si="124"/>
        <v>-387619.72678754089</v>
      </c>
      <c r="Y48" s="27">
        <f t="shared" si="124"/>
        <v>-401276.70921682799</v>
      </c>
      <c r="Z48" s="27">
        <f t="shared" si="124"/>
        <v>-415051.48818371689</v>
      </c>
      <c r="AA48" s="27">
        <f t="shared" si="124"/>
        <v>-428944.08947229537</v>
      </c>
      <c r="AB48" s="27">
        <f t="shared" si="124"/>
        <v>-442954.50443013199</v>
      </c>
      <c r="AC48" s="27">
        <f t="shared" si="124"/>
        <v>-457082.68875526439</v>
      </c>
      <c r="AD48" s="27">
        <f>-AD37</f>
        <v>-471328.56125105993</v>
      </c>
      <c r="AE48" s="136">
        <f t="shared" si="124"/>
        <v>-7048167.0226049665</v>
      </c>
      <c r="AG48" s="131" t="s">
        <v>80</v>
      </c>
      <c r="AH48"/>
      <c r="AI48"/>
      <c r="AJ48" s="6"/>
      <c r="AK48" s="27">
        <f>-AK37</f>
        <v>-134615.75898455674</v>
      </c>
      <c r="AL48" s="27">
        <f t="shared" ref="AL48:AT48" si="125">-AL37</f>
        <v>-152731.42394836922</v>
      </c>
      <c r="AM48" s="27">
        <f t="shared" si="125"/>
        <v>-149519.68289898377</v>
      </c>
      <c r="AN48" s="27">
        <f t="shared" si="125"/>
        <v>-157058.26696328016</v>
      </c>
      <c r="AO48" s="27">
        <f t="shared" si="125"/>
        <v>-164654.30665417484</v>
      </c>
      <c r="AP48" s="27">
        <f t="shared" si="125"/>
        <v>-172307.55134338106</v>
      </c>
      <c r="AQ48" s="27">
        <f t="shared" si="125"/>
        <v>-180017.72439393162</v>
      </c>
      <c r="AR48" s="27">
        <f t="shared" si="125"/>
        <v>-187784.52232506702</v>
      </c>
      <c r="AS48" s="27">
        <f t="shared" si="125"/>
        <v>-195607.61395569221</v>
      </c>
      <c r="AT48" s="136">
        <f t="shared" si="125"/>
        <v>-6369216.1567690764</v>
      </c>
      <c r="AV48" s="131" t="s">
        <v>80</v>
      </c>
      <c r="AW48"/>
      <c r="AX48"/>
      <c r="AY48" s="6"/>
      <c r="AZ48" s="27">
        <f>-AZ37</f>
        <v>-344403.77017710631</v>
      </c>
      <c r="BA48" s="27">
        <f t="shared" ref="BA48:BI48" si="126">-BA37</f>
        <v>-374582.72990104347</v>
      </c>
      <c r="BB48" s="27">
        <f t="shared" si="126"/>
        <v>-369212.66928382369</v>
      </c>
      <c r="BC48" s="27">
        <f t="shared" si="126"/>
        <v>-381761.1278632427</v>
      </c>
      <c r="BD48" s="27">
        <f t="shared" si="126"/>
        <v>-394405.10002034332</v>
      </c>
      <c r="BE48" s="27">
        <f t="shared" si="126"/>
        <v>-407144.16419276781</v>
      </c>
      <c r="BF48" s="27">
        <f t="shared" si="126"/>
        <v>-419977.85540940805</v>
      </c>
      <c r="BG48" s="27">
        <f t="shared" si="126"/>
        <v>-432905.66389755829</v>
      </c>
      <c r="BH48" s="27">
        <f t="shared" si="126"/>
        <v>-445927.0336543569</v>
      </c>
      <c r="BI48" s="136">
        <f t="shared" si="126"/>
        <v>-6747694.5146276718</v>
      </c>
    </row>
    <row r="49" spans="2:61" x14ac:dyDescent="0.35">
      <c r="B49" s="131"/>
      <c r="C49" s="4" t="s">
        <v>47</v>
      </c>
      <c r="D49" s="4"/>
      <c r="E49" s="4"/>
      <c r="F49" s="49">
        <f>SUM(F45:F48)</f>
        <v>1882984.0421054158</v>
      </c>
      <c r="G49" s="28">
        <f>SUM(G45:G48)</f>
        <v>1959934.1780372087</v>
      </c>
      <c r="H49" s="28">
        <f t="shared" ref="H49:P49" si="127">SUM(H45:H48)</f>
        <v>2041787.2408758744</v>
      </c>
      <c r="I49" s="28">
        <f t="shared" si="127"/>
        <v>2123960.3889600504</v>
      </c>
      <c r="J49" s="28">
        <f t="shared" si="127"/>
        <v>2208920.0599790718</v>
      </c>
      <c r="K49" s="28">
        <f t="shared" si="127"/>
        <v>2296858.0841046134</v>
      </c>
      <c r="L49" s="28">
        <f t="shared" si="127"/>
        <v>2387981.6859125486</v>
      </c>
      <c r="M49" s="28">
        <f t="shared" si="127"/>
        <v>2482514.7269424507</v>
      </c>
      <c r="N49" s="28">
        <f t="shared" si="127"/>
        <v>2580699.0480327075</v>
      </c>
      <c r="O49" s="28">
        <f t="shared" si="127"/>
        <v>2682795.9194229757</v>
      </c>
      <c r="P49" s="156">
        <f t="shared" si="127"/>
        <v>0</v>
      </c>
      <c r="R49" s="181" t="s">
        <v>47</v>
      </c>
      <c r="S49" s="4"/>
      <c r="T49" s="4"/>
      <c r="U49" s="49">
        <f>SUM(U45:U48)</f>
        <v>5826114.256142471</v>
      </c>
      <c r="V49" s="28">
        <f>SUM(V45:V48)</f>
        <v>5931544.5133518949</v>
      </c>
      <c r="W49" s="28">
        <f t="shared" ref="W49:AD49" si="128">SUM(W45:W48)</f>
        <v>6020133.2626561169</v>
      </c>
      <c r="X49" s="28">
        <f t="shared" si="128"/>
        <v>6114124.1968810651</v>
      </c>
      <c r="Y49" s="28">
        <f t="shared" si="128"/>
        <v>6201977.4234147221</v>
      </c>
      <c r="Z49" s="28">
        <f t="shared" si="128"/>
        <v>6283084.1291041831</v>
      </c>
      <c r="AA49" s="28">
        <f t="shared" si="128"/>
        <v>6356786.7699602218</v>
      </c>
      <c r="AB49" s="28">
        <f t="shared" si="128"/>
        <v>6422375.207126908</v>
      </c>
      <c r="AC49" s="28">
        <f t="shared" si="128"/>
        <v>6479082.5349417962</v>
      </c>
      <c r="AD49" s="28">
        <f t="shared" si="128"/>
        <v>6526080.57648608</v>
      </c>
      <c r="AE49" s="156">
        <f>SUM(AE45:AE48)</f>
        <v>0</v>
      </c>
      <c r="AG49" s="181" t="s">
        <v>47</v>
      </c>
      <c r="AH49" s="4"/>
      <c r="AI49" s="4"/>
      <c r="AJ49" s="49">
        <f>SUM(AJ45:AJ48)</f>
        <v>3964891.5021066735</v>
      </c>
      <c r="AK49" s="28">
        <f>SUM(AK45:AK48)</f>
        <v>4147467.0632906505</v>
      </c>
      <c r="AL49" s="28">
        <f t="shared" ref="AL49:AT49" si="129">SUM(AL45:AL48)</f>
        <v>4326533.0044055339</v>
      </c>
      <c r="AM49" s="28">
        <f t="shared" si="129"/>
        <v>4523135.9618589934</v>
      </c>
      <c r="AN49" s="28">
        <f t="shared" si="129"/>
        <v>4727928.5718444334</v>
      </c>
      <c r="AO49" s="28">
        <f t="shared" si="129"/>
        <v>4941508.5509378137</v>
      </c>
      <c r="AP49" s="28">
        <f t="shared" si="129"/>
        <v>5164521.6836694572</v>
      </c>
      <c r="AQ49" s="28">
        <f t="shared" si="129"/>
        <v>5397665.693969083</v>
      </c>
      <c r="AR49" s="28">
        <f t="shared" si="129"/>
        <v>5641694.4271615427</v>
      </c>
      <c r="AS49" s="28">
        <f t="shared" si="129"/>
        <v>5897422.3673787741</v>
      </c>
      <c r="AT49" s="156">
        <f t="shared" si="129"/>
        <v>0</v>
      </c>
      <c r="AV49" s="181" t="s">
        <v>47</v>
      </c>
      <c r="AW49" s="4"/>
      <c r="AX49" s="4"/>
      <c r="AY49" s="49">
        <f>SUM(AY45:AY48)</f>
        <v>5566232.0135195665</v>
      </c>
      <c r="AZ49" s="28">
        <f>SUM(AZ45:AZ48)</f>
        <v>5667126.8044240251</v>
      </c>
      <c r="BA49" s="28">
        <f t="shared" ref="BA49:BI49" si="130">SUM(BA45:BA48)</f>
        <v>5745914.2188769039</v>
      </c>
      <c r="BB49" s="28">
        <f t="shared" si="130"/>
        <v>5836374.6871032324</v>
      </c>
      <c r="BC49" s="28">
        <f t="shared" si="130"/>
        <v>5921523.5342082484</v>
      </c>
      <c r="BD49" s="28">
        <f t="shared" si="130"/>
        <v>6000840.3169245645</v>
      </c>
      <c r="BE49" s="28">
        <f t="shared" si="130"/>
        <v>6073763.3780857623</v>
      </c>
      <c r="BF49" s="28">
        <f t="shared" si="130"/>
        <v>6139686.5929232156</v>
      </c>
      <c r="BG49" s="28">
        <f t="shared" si="130"/>
        <v>6197955.8564595142</v>
      </c>
      <c r="BH49" s="28">
        <f t="shared" si="130"/>
        <v>6247865.2913219184</v>
      </c>
      <c r="BI49" s="156">
        <f t="shared" si="130"/>
        <v>0</v>
      </c>
    </row>
    <row r="50" spans="2:61" x14ac:dyDescent="0.35">
      <c r="B50" s="131"/>
      <c r="C50"/>
      <c r="D50"/>
      <c r="E50"/>
      <c r="F50"/>
      <c r="G50" s="221"/>
      <c r="H50" s="27"/>
      <c r="I50" s="27"/>
      <c r="J50" s="27"/>
      <c r="K50" s="27"/>
      <c r="L50" s="27"/>
      <c r="M50" s="27"/>
      <c r="N50" s="27"/>
      <c r="O50" s="27"/>
      <c r="P50" s="136"/>
      <c r="R50" s="131"/>
      <c r="S50"/>
      <c r="T50"/>
      <c r="U50"/>
      <c r="V50" s="221"/>
      <c r="W50" s="27"/>
      <c r="X50" s="27"/>
      <c r="Y50" s="27"/>
      <c r="Z50" s="27"/>
      <c r="AA50" s="27"/>
      <c r="AB50" s="27"/>
      <c r="AC50" s="27"/>
      <c r="AD50" s="27"/>
      <c r="AE50" s="136"/>
      <c r="AG50" s="131"/>
      <c r="AH50"/>
      <c r="AI50"/>
      <c r="AJ50"/>
      <c r="AK50" s="221"/>
      <c r="AL50" s="27"/>
      <c r="AM50" s="27"/>
      <c r="AN50" s="27"/>
      <c r="AO50" s="27"/>
      <c r="AP50" s="27"/>
      <c r="AQ50" s="27"/>
      <c r="AR50" s="27"/>
      <c r="AS50" s="27"/>
      <c r="AT50" s="136"/>
      <c r="AV50" s="131"/>
      <c r="AW50"/>
      <c r="AX50"/>
      <c r="AY50"/>
      <c r="AZ50" s="221"/>
      <c r="BA50" s="27"/>
      <c r="BB50" s="27"/>
      <c r="BC50" s="27"/>
      <c r="BD50" s="27"/>
      <c r="BE50" s="27"/>
      <c r="BF50" s="27"/>
      <c r="BG50" s="27"/>
      <c r="BH50" s="27"/>
      <c r="BI50" s="136"/>
    </row>
    <row r="51" spans="2:61" x14ac:dyDescent="0.35">
      <c r="B51" s="131"/>
      <c r="C51" s="21" t="str">
        <f>C38</f>
        <v>1st hurdle</v>
      </c>
      <c r="D51" s="4"/>
      <c r="E51" s="4"/>
      <c r="F51" s="4"/>
      <c r="G51" s="28"/>
      <c r="H51" s="28"/>
      <c r="I51" s="28"/>
      <c r="J51" s="28"/>
      <c r="K51" s="28"/>
      <c r="L51" s="28"/>
      <c r="M51" s="28"/>
      <c r="N51" s="28"/>
      <c r="O51" s="28"/>
      <c r="P51" s="156"/>
      <c r="R51" s="229" t="str">
        <f>C51</f>
        <v>1st hurdle</v>
      </c>
      <c r="S51" s="4"/>
      <c r="T51" s="4"/>
      <c r="U51" s="4"/>
      <c r="V51" s="28"/>
      <c r="W51" s="28"/>
      <c r="X51" s="28"/>
      <c r="Y51" s="28"/>
      <c r="Z51" s="28"/>
      <c r="AA51" s="28"/>
      <c r="AB51" s="28"/>
      <c r="AC51" s="28"/>
      <c r="AD51" s="28"/>
      <c r="AE51" s="156"/>
      <c r="AG51" s="229" t="str">
        <f>AG38</f>
        <v>1st hurdle</v>
      </c>
      <c r="AH51" s="4"/>
      <c r="AI51" s="4"/>
      <c r="AJ51" s="4"/>
      <c r="AK51" s="28"/>
      <c r="AL51" s="28"/>
      <c r="AM51" s="28"/>
      <c r="AN51" s="28"/>
      <c r="AO51" s="28"/>
      <c r="AP51" s="28"/>
      <c r="AQ51" s="28"/>
      <c r="AR51" s="28"/>
      <c r="AS51" s="28"/>
      <c r="AT51" s="156"/>
      <c r="AV51" s="229" t="str">
        <f>AV38</f>
        <v>1st hurdle</v>
      </c>
      <c r="AW51" s="4"/>
      <c r="AX51" s="4"/>
      <c r="AY51" s="4"/>
      <c r="AZ51" s="28"/>
      <c r="BA51" s="28"/>
      <c r="BB51" s="28"/>
      <c r="BC51" s="28"/>
      <c r="BD51" s="28"/>
      <c r="BE51" s="28"/>
      <c r="BF51" s="28"/>
      <c r="BG51" s="28"/>
      <c r="BH51" s="28"/>
      <c r="BI51" s="156"/>
    </row>
    <row r="52" spans="2:61" x14ac:dyDescent="0.35">
      <c r="B52" s="131"/>
      <c r="C52" t="str">
        <f>C45</f>
        <v>Funding</v>
      </c>
      <c r="D52"/>
      <c r="E52"/>
      <c r="F52" s="32">
        <f>F14</f>
        <v>1882984.0421054158</v>
      </c>
      <c r="G52" s="27">
        <f t="shared" ref="G52:I52" si="131">G14</f>
        <v>0</v>
      </c>
      <c r="H52" s="27">
        <f t="shared" si="131"/>
        <v>0</v>
      </c>
      <c r="I52" s="27">
        <f t="shared" si="131"/>
        <v>0</v>
      </c>
      <c r="J52" s="27">
        <f t="shared" ref="J52:P52" si="132">J14</f>
        <v>0</v>
      </c>
      <c r="K52" s="27">
        <f t="shared" si="132"/>
        <v>0</v>
      </c>
      <c r="L52" s="27">
        <f t="shared" si="132"/>
        <v>0</v>
      </c>
      <c r="M52" s="27">
        <f t="shared" si="132"/>
        <v>0</v>
      </c>
      <c r="N52" s="27">
        <f t="shared" si="132"/>
        <v>0</v>
      </c>
      <c r="O52" s="27">
        <f t="shared" si="132"/>
        <v>0</v>
      </c>
      <c r="P52" s="136">
        <f t="shared" si="132"/>
        <v>0</v>
      </c>
      <c r="R52" s="131" t="str">
        <f>R45</f>
        <v>Funding</v>
      </c>
      <c r="S52"/>
      <c r="T52"/>
      <c r="U52" s="32">
        <f>U14</f>
        <v>5826114.256142471</v>
      </c>
      <c r="V52" s="27">
        <f t="shared" ref="V52:AE52" si="133">V14</f>
        <v>0</v>
      </c>
      <c r="W52" s="27">
        <f t="shared" si="133"/>
        <v>0</v>
      </c>
      <c r="X52" s="27">
        <f t="shared" si="133"/>
        <v>0</v>
      </c>
      <c r="Y52" s="27">
        <f t="shared" si="133"/>
        <v>0</v>
      </c>
      <c r="Z52" s="27">
        <f t="shared" si="133"/>
        <v>0</v>
      </c>
      <c r="AA52" s="27">
        <f t="shared" si="133"/>
        <v>0</v>
      </c>
      <c r="AB52" s="27">
        <f t="shared" si="133"/>
        <v>0</v>
      </c>
      <c r="AC52" s="27">
        <f t="shared" si="133"/>
        <v>0</v>
      </c>
      <c r="AD52" s="27">
        <f t="shared" si="133"/>
        <v>0</v>
      </c>
      <c r="AE52" s="136">
        <f t="shared" si="133"/>
        <v>0</v>
      </c>
      <c r="AG52" s="131" t="str">
        <f>AG45</f>
        <v>Funding</v>
      </c>
      <c r="AH52"/>
      <c r="AI52"/>
      <c r="AJ52" s="32">
        <f>AJ14</f>
        <v>3964891.5021066735</v>
      </c>
      <c r="AK52" s="27">
        <f t="shared" ref="AK52:AT52" si="134">AK14</f>
        <v>0</v>
      </c>
      <c r="AL52" s="27">
        <f t="shared" si="134"/>
        <v>0</v>
      </c>
      <c r="AM52" s="27">
        <f t="shared" si="134"/>
        <v>0</v>
      </c>
      <c r="AN52" s="27">
        <f t="shared" si="134"/>
        <v>0</v>
      </c>
      <c r="AO52" s="27">
        <f t="shared" si="134"/>
        <v>0</v>
      </c>
      <c r="AP52" s="27">
        <f t="shared" si="134"/>
        <v>0</v>
      </c>
      <c r="AQ52" s="27">
        <f t="shared" si="134"/>
        <v>0</v>
      </c>
      <c r="AR52" s="27">
        <f t="shared" si="134"/>
        <v>0</v>
      </c>
      <c r="AS52" s="27">
        <f t="shared" si="134"/>
        <v>0</v>
      </c>
      <c r="AT52" s="136">
        <f t="shared" si="134"/>
        <v>0</v>
      </c>
      <c r="AV52" s="131" t="str">
        <f>AV45</f>
        <v>Funding</v>
      </c>
      <c r="AW52"/>
      <c r="AX52"/>
      <c r="AY52" s="32">
        <f>AY14</f>
        <v>5566232.0135195665</v>
      </c>
      <c r="AZ52" s="27">
        <f t="shared" ref="AZ52:BI52" si="135">AZ14</f>
        <v>0</v>
      </c>
      <c r="BA52" s="27">
        <f t="shared" si="135"/>
        <v>0</v>
      </c>
      <c r="BB52" s="27">
        <f t="shared" si="135"/>
        <v>0</v>
      </c>
      <c r="BC52" s="27">
        <f t="shared" si="135"/>
        <v>0</v>
      </c>
      <c r="BD52" s="27">
        <f t="shared" si="135"/>
        <v>0</v>
      </c>
      <c r="BE52" s="27">
        <f t="shared" si="135"/>
        <v>0</v>
      </c>
      <c r="BF52" s="27">
        <f t="shared" si="135"/>
        <v>0</v>
      </c>
      <c r="BG52" s="27">
        <f t="shared" si="135"/>
        <v>0</v>
      </c>
      <c r="BH52" s="27">
        <f t="shared" si="135"/>
        <v>0</v>
      </c>
      <c r="BI52" s="136">
        <f t="shared" si="135"/>
        <v>0</v>
      </c>
    </row>
    <row r="53" spans="2:61" x14ac:dyDescent="0.35">
      <c r="B53" s="131"/>
      <c r="C53" t="str">
        <f t="shared" ref="C53:C56" si="136">C46</f>
        <v>Beginning Balance</v>
      </c>
      <c r="D53"/>
      <c r="E53"/>
      <c r="F53"/>
      <c r="G53" s="27">
        <f>F56</f>
        <v>1882984.0421054158</v>
      </c>
      <c r="H53" s="27">
        <f t="shared" ref="H53:P53" si="137">G56</f>
        <v>2035253.5397214254</v>
      </c>
      <c r="I53" s="27">
        <f t="shared" si="137"/>
        <v>2204542.293083685</v>
      </c>
      <c r="J53" s="27">
        <f t="shared" si="137"/>
        <v>2387917.5370678329</v>
      </c>
      <c r="K53" s="27">
        <f t="shared" si="137"/>
        <v>2589510.4814181905</v>
      </c>
      <c r="L53" s="27">
        <f t="shared" si="137"/>
        <v>2811476.1585155893</v>
      </c>
      <c r="M53" s="27">
        <f t="shared" si="137"/>
        <v>3056228.2526170262</v>
      </c>
      <c r="N53" s="27">
        <f t="shared" si="137"/>
        <v>3326470.1490879674</v>
      </c>
      <c r="O53" s="27">
        <f t="shared" si="137"/>
        <v>3625229.7099133842</v>
      </c>
      <c r="P53" s="136">
        <f t="shared" si="137"/>
        <v>3955898.222650642</v>
      </c>
      <c r="R53" s="131" t="str">
        <f t="shared" ref="R53:R56" si="138">R46</f>
        <v>Beginning Balance</v>
      </c>
      <c r="S53"/>
      <c r="T53"/>
      <c r="U53"/>
      <c r="V53" s="27">
        <f>U56</f>
        <v>5826114.256142471</v>
      </c>
      <c r="W53" s="27">
        <f t="shared" ref="W53" si="139">V56</f>
        <v>6164589.0835975921</v>
      </c>
      <c r="X53" s="27">
        <f t="shared" ref="X53" si="140">W56</f>
        <v>6518404.9618653739</v>
      </c>
      <c r="Y53" s="27">
        <f t="shared" ref="Y53" si="141">X56</f>
        <v>6912993.8305016775</v>
      </c>
      <c r="Z53" s="27">
        <f t="shared" ref="Z53" si="142">Y56</f>
        <v>7341276.3809450511</v>
      </c>
      <c r="AA53" s="27">
        <f t="shared" ref="AA53" si="143">Z56</f>
        <v>7807178.05847474</v>
      </c>
      <c r="AB53" s="27">
        <f t="shared" ref="AB53" si="144">AA56</f>
        <v>8315095.3360194135</v>
      </c>
      <c r="AC53" s="27">
        <f t="shared" ref="AC53" si="145">AB56</f>
        <v>8869952.2719116118</v>
      </c>
      <c r="AD53" s="27">
        <f t="shared" ref="AD53" si="146">AC56</f>
        <v>9477263.8557857405</v>
      </c>
      <c r="AE53" s="136">
        <f t="shared" ref="AE53" si="147">AD56</f>
        <v>10143206.95722897</v>
      </c>
      <c r="AG53" s="131" t="str">
        <f t="shared" ref="AG53:AG56" si="148">AG46</f>
        <v>Beginning Balance</v>
      </c>
      <c r="AH53"/>
      <c r="AI53"/>
      <c r="AJ53"/>
      <c r="AK53" s="27">
        <f>AJ56</f>
        <v>3964891.5021066735</v>
      </c>
      <c r="AL53" s="27">
        <f t="shared" ref="AL53" si="149">AK56</f>
        <v>4306062.7233749181</v>
      </c>
      <c r="AM53" s="27">
        <f t="shared" ref="AM53" si="150">AL56</f>
        <v>4670058.8262315392</v>
      </c>
      <c r="AN53" s="27">
        <f t="shared" ref="AN53" si="151">AM56</f>
        <v>5080946.2024803404</v>
      </c>
      <c r="AO53" s="27">
        <f t="shared" ref="AO53" si="152">AN56</f>
        <v>5533601.4798147017</v>
      </c>
      <c r="AP53" s="27">
        <f t="shared" ref="AP53" si="153">AO56</f>
        <v>6032979.3507382907</v>
      </c>
      <c r="AQ53" s="27">
        <f t="shared" ref="AQ53" si="154">AP56</f>
        <v>6584629.321483504</v>
      </c>
      <c r="AR53" s="27">
        <f t="shared" ref="AR53" si="155">AQ56</f>
        <v>7194767.1156675937</v>
      </c>
      <c r="AS53" s="27">
        <f t="shared" ref="AS53" si="156">AR56</f>
        <v>7870354.6472226381</v>
      </c>
      <c r="AT53" s="136">
        <f t="shared" ref="AT53" si="157">AS56</f>
        <v>8619189.5909336638</v>
      </c>
      <c r="AV53" s="131" t="str">
        <f t="shared" ref="AV53:AV56" si="158">AV46</f>
        <v>Beginning Balance</v>
      </c>
      <c r="AW53"/>
      <c r="AX53"/>
      <c r="AY53"/>
      <c r="AZ53" s="27">
        <f>AY56</f>
        <v>5566232.0135195665</v>
      </c>
      <c r="BA53" s="27">
        <f t="shared" ref="BA53" si="159">AZ56</f>
        <v>5889776.0849648081</v>
      </c>
      <c r="BB53" s="27">
        <f t="shared" ref="BB53" si="160">BA56</f>
        <v>6221966.4852595413</v>
      </c>
      <c r="BC53" s="27">
        <f t="shared" ref="BC53" si="161">BB56</f>
        <v>6599389.7942068623</v>
      </c>
      <c r="BD53" s="27">
        <f t="shared" ref="BD53" si="162">BC56</f>
        <v>7009555.4416484432</v>
      </c>
      <c r="BE53" s="27">
        <f t="shared" ref="BE53" si="163">BD56</f>
        <v>7456296.994625913</v>
      </c>
      <c r="BF53" s="27">
        <f t="shared" ref="BF53" si="164">BE56</f>
        <v>7943908.4697882552</v>
      </c>
      <c r="BG53" s="27">
        <f t="shared" ref="BG53" si="165">BF56</f>
        <v>8477199.6307534371</v>
      </c>
      <c r="BH53" s="27">
        <f t="shared" ref="BH53" si="166">BG56</f>
        <v>9061557.9225462899</v>
      </c>
      <c r="BI53" s="136">
        <f t="shared" ref="BI53" si="167">BH56</f>
        <v>9703017.8395974878</v>
      </c>
    </row>
    <row r="54" spans="2:61" x14ac:dyDescent="0.35">
      <c r="B54" s="131"/>
      <c r="C54" t="str">
        <f t="shared" si="136"/>
        <v>Interest</v>
      </c>
      <c r="D54" s="125">
        <f>Assumptions!E85</f>
        <v>0.12</v>
      </c>
      <c r="E54"/>
      <c r="F54"/>
      <c r="G54" s="27">
        <f>G53*$D54</f>
        <v>225958.0850526499</v>
      </c>
      <c r="H54" s="27">
        <f t="shared" ref="H54" si="168">H53*$D54</f>
        <v>244230.42476657103</v>
      </c>
      <c r="I54" s="27">
        <f t="shared" ref="I54" si="169">I53*$D54</f>
        <v>264545.07517004217</v>
      </c>
      <c r="J54" s="27">
        <f t="shared" ref="J54" si="170">J53*$D54</f>
        <v>286550.10444813996</v>
      </c>
      <c r="K54" s="27">
        <f t="shared" ref="K54" si="171">K53*$D54</f>
        <v>310741.25777018286</v>
      </c>
      <c r="L54" s="27">
        <f t="shared" ref="L54" si="172">L53*$D54</f>
        <v>337377.13902187068</v>
      </c>
      <c r="M54" s="27">
        <f t="shared" ref="M54" si="173">M53*$D54</f>
        <v>366747.39031404315</v>
      </c>
      <c r="N54" s="27">
        <f t="shared" ref="N54" si="174">N53*$D54</f>
        <v>399176.41789055604</v>
      </c>
      <c r="O54" s="27">
        <f t="shared" ref="O54" si="175">O53*$D54</f>
        <v>435027.5651896061</v>
      </c>
      <c r="P54" s="136">
        <f t="shared" ref="P54" si="176">P53*$D54</f>
        <v>474707.78671807703</v>
      </c>
      <c r="R54" s="131" t="str">
        <f t="shared" si="138"/>
        <v>Interest</v>
      </c>
      <c r="S54" s="125">
        <f>Assumptions!M85</f>
        <v>0.12</v>
      </c>
      <c r="T54"/>
      <c r="U54"/>
      <c r="V54" s="27">
        <f>V53*$S54</f>
        <v>699133.71073709649</v>
      </c>
      <c r="W54" s="27">
        <f t="shared" ref="W54:AE54" si="177">W53*$S54</f>
        <v>739750.69003171101</v>
      </c>
      <c r="X54" s="27">
        <f t="shared" si="177"/>
        <v>782208.59542384488</v>
      </c>
      <c r="Y54" s="27">
        <f t="shared" si="177"/>
        <v>829559.25966020126</v>
      </c>
      <c r="Z54" s="27">
        <f t="shared" si="177"/>
        <v>880953.16571340605</v>
      </c>
      <c r="AA54" s="27">
        <f t="shared" si="177"/>
        <v>936861.36701696878</v>
      </c>
      <c r="AB54" s="27">
        <f t="shared" si="177"/>
        <v>997811.44032232964</v>
      </c>
      <c r="AC54" s="27">
        <f t="shared" si="177"/>
        <v>1064394.2726293933</v>
      </c>
      <c r="AD54" s="27">
        <f t="shared" si="177"/>
        <v>1137271.6626942889</v>
      </c>
      <c r="AE54" s="136">
        <f t="shared" si="177"/>
        <v>1217184.8348674763</v>
      </c>
      <c r="AG54" s="131" t="str">
        <f t="shared" si="148"/>
        <v>Interest</v>
      </c>
      <c r="AH54" s="125">
        <f>Assumptions!U85</f>
        <v>0.12</v>
      </c>
      <c r="AI54"/>
      <c r="AJ54"/>
      <c r="AK54" s="27">
        <f>AK53*$AH54</f>
        <v>475786.9802528008</v>
      </c>
      <c r="AL54" s="27">
        <f t="shared" ref="AL54:AT54" si="178">AL53*$AH54</f>
        <v>516727.52680499014</v>
      </c>
      <c r="AM54" s="27">
        <f t="shared" si="178"/>
        <v>560407.05914778472</v>
      </c>
      <c r="AN54" s="27">
        <f t="shared" si="178"/>
        <v>609713.54429764079</v>
      </c>
      <c r="AO54" s="27">
        <f t="shared" si="178"/>
        <v>664032.17757776415</v>
      </c>
      <c r="AP54" s="27">
        <f t="shared" si="178"/>
        <v>723957.52208859485</v>
      </c>
      <c r="AQ54" s="27">
        <f t="shared" si="178"/>
        <v>790155.51857802051</v>
      </c>
      <c r="AR54" s="27">
        <f t="shared" si="178"/>
        <v>863372.0538801112</v>
      </c>
      <c r="AS54" s="27">
        <f t="shared" si="178"/>
        <v>944442.55766671652</v>
      </c>
      <c r="AT54" s="136">
        <f t="shared" si="178"/>
        <v>1034302.7509120397</v>
      </c>
      <c r="AV54" s="131" t="str">
        <f t="shared" si="158"/>
        <v>Interest</v>
      </c>
      <c r="AW54" s="125">
        <f>Assumptions!AC85</f>
        <v>0.12</v>
      </c>
      <c r="AX54"/>
      <c r="AY54"/>
      <c r="AZ54" s="27">
        <f>AZ53*$AW54</f>
        <v>667947.84162234794</v>
      </c>
      <c r="BA54" s="27">
        <f t="shared" ref="BA54:BI54" si="179">BA53*$AW54</f>
        <v>706773.13019577693</v>
      </c>
      <c r="BB54" s="27">
        <f t="shared" si="179"/>
        <v>746635.97823114495</v>
      </c>
      <c r="BC54" s="27">
        <f t="shared" si="179"/>
        <v>791926.77530482342</v>
      </c>
      <c r="BD54" s="27">
        <f t="shared" si="179"/>
        <v>841146.65299781319</v>
      </c>
      <c r="BE54" s="27">
        <f t="shared" si="179"/>
        <v>894755.63935510954</v>
      </c>
      <c r="BF54" s="27">
        <f t="shared" si="179"/>
        <v>953269.01637459057</v>
      </c>
      <c r="BG54" s="27">
        <f t="shared" si="179"/>
        <v>1017263.9556904124</v>
      </c>
      <c r="BH54" s="27">
        <f t="shared" si="179"/>
        <v>1087386.9507055548</v>
      </c>
      <c r="BI54" s="136">
        <f t="shared" si="179"/>
        <v>1164362.1407516985</v>
      </c>
    </row>
    <row r="55" spans="2:61" x14ac:dyDescent="0.35">
      <c r="B55" s="131"/>
      <c r="C55" t="str">
        <f t="shared" si="136"/>
        <v>Repayment</v>
      </c>
      <c r="D55"/>
      <c r="E55"/>
      <c r="F55" s="6"/>
      <c r="G55" s="27">
        <f>-G37-G38</f>
        <v>-73688.58743664033</v>
      </c>
      <c r="H55" s="27">
        <f t="shared" ref="H55:P55" si="180">-H37-H38</f>
        <v>-74941.671404311244</v>
      </c>
      <c r="I55" s="27">
        <f t="shared" si="180"/>
        <v>-81169.831185893869</v>
      </c>
      <c r="J55" s="27">
        <f t="shared" si="180"/>
        <v>-84957.160097782733</v>
      </c>
      <c r="K55" s="27">
        <f t="shared" si="180"/>
        <v>-88775.580672784155</v>
      </c>
      <c r="L55" s="27">
        <f t="shared" si="180"/>
        <v>-92625.04492043388</v>
      </c>
      <c r="M55" s="27">
        <f t="shared" si="180"/>
        <v>-96505.49384310178</v>
      </c>
      <c r="N55" s="27">
        <f t="shared" si="180"/>
        <v>-100416.85706513947</v>
      </c>
      <c r="O55" s="27">
        <f t="shared" si="180"/>
        <v>-104359.05245234811</v>
      </c>
      <c r="P55" s="136">
        <f t="shared" si="180"/>
        <v>-4382378.5682685999</v>
      </c>
      <c r="R55" s="131" t="str">
        <f t="shared" si="138"/>
        <v>Repayment</v>
      </c>
      <c r="S55"/>
      <c r="T55"/>
      <c r="U55" s="6"/>
      <c r="V55" s="27">
        <f>-V37-V38</f>
        <v>-360658.88328197465</v>
      </c>
      <c r="W55" s="27">
        <f t="shared" ref="W55:AE55" si="181">-W37-W38</f>
        <v>-385934.8117639292</v>
      </c>
      <c r="X55" s="27">
        <f t="shared" si="181"/>
        <v>-387619.72678754095</v>
      </c>
      <c r="Y55" s="27">
        <f t="shared" si="181"/>
        <v>-401276.70921682799</v>
      </c>
      <c r="Z55" s="27">
        <f t="shared" si="181"/>
        <v>-415051.48818371695</v>
      </c>
      <c r="AA55" s="27">
        <f t="shared" si="181"/>
        <v>-428944.08947229537</v>
      </c>
      <c r="AB55" s="27">
        <f t="shared" si="181"/>
        <v>-442954.50443013199</v>
      </c>
      <c r="AC55" s="27">
        <f t="shared" si="181"/>
        <v>-457082.68875526439</v>
      </c>
      <c r="AD55" s="27">
        <f t="shared" si="181"/>
        <v>-471328.56125105999</v>
      </c>
      <c r="AE55" s="136">
        <f t="shared" si="181"/>
        <v>-11360391.792096445</v>
      </c>
      <c r="AG55" s="131" t="str">
        <f t="shared" si="148"/>
        <v>Repayment</v>
      </c>
      <c r="AH55"/>
      <c r="AI55"/>
      <c r="AJ55" s="6"/>
      <c r="AK55" s="27">
        <f>-AK37-AK38</f>
        <v>-134615.75898455674</v>
      </c>
      <c r="AL55" s="27">
        <f t="shared" ref="AL55:AT55" si="182">-AL37-AL38</f>
        <v>-152731.42394836922</v>
      </c>
      <c r="AM55" s="27">
        <f t="shared" si="182"/>
        <v>-149519.6828989838</v>
      </c>
      <c r="AN55" s="27">
        <f t="shared" si="182"/>
        <v>-157058.26696328016</v>
      </c>
      <c r="AO55" s="27">
        <f t="shared" si="182"/>
        <v>-164654.30665417484</v>
      </c>
      <c r="AP55" s="27">
        <f t="shared" si="182"/>
        <v>-172307.55134338106</v>
      </c>
      <c r="AQ55" s="27">
        <f t="shared" si="182"/>
        <v>-180017.72439393162</v>
      </c>
      <c r="AR55" s="27">
        <f t="shared" si="182"/>
        <v>-187784.52232506705</v>
      </c>
      <c r="AS55" s="27">
        <f t="shared" si="182"/>
        <v>-195607.61395569224</v>
      </c>
      <c r="AT55" s="136">
        <f t="shared" si="182"/>
        <v>-7477355.355552976</v>
      </c>
      <c r="AV55" s="131" t="str">
        <f t="shared" si="158"/>
        <v>Repayment</v>
      </c>
      <c r="AW55"/>
      <c r="AX55"/>
      <c r="AY55" s="6"/>
      <c r="AZ55" s="27">
        <f>-AZ37-AZ38</f>
        <v>-344403.77017710637</v>
      </c>
      <c r="BA55" s="27">
        <f t="shared" ref="BA55:BI55" si="183">-BA37-BA38</f>
        <v>-374582.72990104347</v>
      </c>
      <c r="BB55" s="27">
        <f t="shared" si="183"/>
        <v>-369212.66928382369</v>
      </c>
      <c r="BC55" s="27">
        <f t="shared" si="183"/>
        <v>-381761.1278632427</v>
      </c>
      <c r="BD55" s="27">
        <f t="shared" si="183"/>
        <v>-394405.10002034332</v>
      </c>
      <c r="BE55" s="27">
        <f t="shared" si="183"/>
        <v>-407144.16419276781</v>
      </c>
      <c r="BF55" s="27">
        <f t="shared" si="183"/>
        <v>-419977.85540940805</v>
      </c>
      <c r="BG55" s="27">
        <f t="shared" si="183"/>
        <v>-432905.66389755835</v>
      </c>
      <c r="BH55" s="27">
        <f t="shared" si="183"/>
        <v>-445927.03365435696</v>
      </c>
      <c r="BI55" s="136">
        <f t="shared" si="183"/>
        <v>-10867379.980349187</v>
      </c>
    </row>
    <row r="56" spans="2:61" x14ac:dyDescent="0.35">
      <c r="B56" s="131"/>
      <c r="C56" s="4" t="str">
        <f t="shared" si="136"/>
        <v>Ending Balance</v>
      </c>
      <c r="D56" s="4"/>
      <c r="E56" s="4"/>
      <c r="F56" s="49">
        <f>SUM(F52:F55)</f>
        <v>1882984.0421054158</v>
      </c>
      <c r="G56" s="28">
        <f>SUM(G52:G55)</f>
        <v>2035253.5397214254</v>
      </c>
      <c r="H56" s="28">
        <f t="shared" ref="H56" si="184">SUM(H52:H55)</f>
        <v>2204542.293083685</v>
      </c>
      <c r="I56" s="28">
        <f t="shared" ref="I56" si="185">SUM(I52:I55)</f>
        <v>2387917.5370678329</v>
      </c>
      <c r="J56" s="28">
        <f t="shared" ref="J56" si="186">SUM(J52:J55)</f>
        <v>2589510.4814181905</v>
      </c>
      <c r="K56" s="28">
        <f t="shared" ref="K56" si="187">SUM(K52:K55)</f>
        <v>2811476.1585155893</v>
      </c>
      <c r="L56" s="28">
        <f t="shared" ref="L56" si="188">SUM(L52:L55)</f>
        <v>3056228.2526170262</v>
      </c>
      <c r="M56" s="28">
        <f t="shared" ref="M56" si="189">SUM(M52:M55)</f>
        <v>3326470.1490879674</v>
      </c>
      <c r="N56" s="28">
        <f t="shared" ref="N56" si="190">SUM(N52:N55)</f>
        <v>3625229.7099133842</v>
      </c>
      <c r="O56" s="28">
        <f t="shared" ref="O56" si="191">SUM(O52:O55)</f>
        <v>3955898.222650642</v>
      </c>
      <c r="P56" s="156">
        <f t="shared" ref="P56" si="192">SUM(P52:P55)</f>
        <v>48227.441100119613</v>
      </c>
      <c r="R56" s="181" t="str">
        <f t="shared" si="138"/>
        <v>Ending Balance</v>
      </c>
      <c r="S56" s="4"/>
      <c r="T56" s="4"/>
      <c r="U56" s="49">
        <f>SUM(U52:U55)</f>
        <v>5826114.256142471</v>
      </c>
      <c r="V56" s="28">
        <f>SUM(V52:V55)</f>
        <v>6164589.0835975921</v>
      </c>
      <c r="W56" s="28">
        <f t="shared" ref="W56:AD56" si="193">SUM(W52:W55)</f>
        <v>6518404.9618653739</v>
      </c>
      <c r="X56" s="28">
        <f t="shared" si="193"/>
        <v>6912993.8305016775</v>
      </c>
      <c r="Y56" s="28">
        <f t="shared" si="193"/>
        <v>7341276.3809450511</v>
      </c>
      <c r="Z56" s="28">
        <f t="shared" si="193"/>
        <v>7807178.05847474</v>
      </c>
      <c r="AA56" s="28">
        <f t="shared" si="193"/>
        <v>8315095.3360194135</v>
      </c>
      <c r="AB56" s="28">
        <f t="shared" si="193"/>
        <v>8869952.2719116118</v>
      </c>
      <c r="AC56" s="28">
        <f t="shared" si="193"/>
        <v>9477263.8557857405</v>
      </c>
      <c r="AD56" s="28">
        <f t="shared" si="193"/>
        <v>10143206.95722897</v>
      </c>
      <c r="AE56" s="156">
        <f>SUM(AE52:AE55)</f>
        <v>0</v>
      </c>
      <c r="AG56" s="181" t="str">
        <f t="shared" si="148"/>
        <v>Ending Balance</v>
      </c>
      <c r="AH56" s="4"/>
      <c r="AI56" s="4"/>
      <c r="AJ56" s="49">
        <f>SUM(AJ52:AJ55)</f>
        <v>3964891.5021066735</v>
      </c>
      <c r="AK56" s="28">
        <f>SUM(AK52:AK55)</f>
        <v>4306062.7233749181</v>
      </c>
      <c r="AL56" s="28">
        <f t="shared" ref="AL56:AT56" si="194">SUM(AL52:AL55)</f>
        <v>4670058.8262315392</v>
      </c>
      <c r="AM56" s="28">
        <f t="shared" si="194"/>
        <v>5080946.2024803404</v>
      </c>
      <c r="AN56" s="28">
        <f t="shared" si="194"/>
        <v>5533601.4798147017</v>
      </c>
      <c r="AO56" s="28">
        <f t="shared" si="194"/>
        <v>6032979.3507382907</v>
      </c>
      <c r="AP56" s="28">
        <f t="shared" si="194"/>
        <v>6584629.321483504</v>
      </c>
      <c r="AQ56" s="28">
        <f t="shared" si="194"/>
        <v>7194767.1156675937</v>
      </c>
      <c r="AR56" s="28">
        <f t="shared" si="194"/>
        <v>7870354.6472226381</v>
      </c>
      <c r="AS56" s="28">
        <f t="shared" si="194"/>
        <v>8619189.5909336638</v>
      </c>
      <c r="AT56" s="156">
        <f t="shared" si="194"/>
        <v>2176136.9862927282</v>
      </c>
      <c r="AV56" s="181" t="str">
        <f t="shared" si="158"/>
        <v>Ending Balance</v>
      </c>
      <c r="AW56" s="4"/>
      <c r="AX56" s="4"/>
      <c r="AY56" s="49">
        <f>SUM(AY52:AY55)</f>
        <v>5566232.0135195665</v>
      </c>
      <c r="AZ56" s="28">
        <f>SUM(AZ52:AZ55)</f>
        <v>5889776.0849648081</v>
      </c>
      <c r="BA56" s="28">
        <f t="shared" ref="BA56:BI56" si="195">SUM(BA52:BA55)</f>
        <v>6221966.4852595413</v>
      </c>
      <c r="BB56" s="28">
        <f t="shared" si="195"/>
        <v>6599389.7942068623</v>
      </c>
      <c r="BC56" s="28">
        <f t="shared" si="195"/>
        <v>7009555.4416484432</v>
      </c>
      <c r="BD56" s="28">
        <f t="shared" si="195"/>
        <v>7456296.994625913</v>
      </c>
      <c r="BE56" s="28">
        <f t="shared" si="195"/>
        <v>7943908.4697882552</v>
      </c>
      <c r="BF56" s="28">
        <f t="shared" si="195"/>
        <v>8477199.6307534371</v>
      </c>
      <c r="BG56" s="28">
        <f t="shared" si="195"/>
        <v>9061557.9225462899</v>
      </c>
      <c r="BH56" s="28">
        <f t="shared" si="195"/>
        <v>9703017.8395974878</v>
      </c>
      <c r="BI56" s="156">
        <f t="shared" si="195"/>
        <v>0</v>
      </c>
    </row>
    <row r="57" spans="2:61" x14ac:dyDescent="0.35">
      <c r="B57" s="131"/>
      <c r="C57"/>
      <c r="D57"/>
      <c r="E57"/>
      <c r="F57"/>
      <c r="G57" s="27"/>
      <c r="H57" s="27"/>
      <c r="I57" s="27"/>
      <c r="J57" s="27"/>
      <c r="K57" s="27"/>
      <c r="L57" s="27"/>
      <c r="M57" s="27"/>
      <c r="N57" s="27"/>
      <c r="O57" s="27"/>
      <c r="P57" s="136"/>
      <c r="R57" s="131"/>
      <c r="S57"/>
      <c r="T57"/>
      <c r="U57"/>
      <c r="V57" s="27"/>
      <c r="W57" s="27"/>
      <c r="X57" s="27"/>
      <c r="Y57" s="27"/>
      <c r="Z57" s="27"/>
      <c r="AA57" s="27"/>
      <c r="AB57" s="27"/>
      <c r="AC57" s="27"/>
      <c r="AD57" s="27"/>
      <c r="AE57" s="136"/>
      <c r="AG57" s="131"/>
      <c r="AH57"/>
      <c r="AI57"/>
      <c r="AJ57"/>
      <c r="AK57" s="27"/>
      <c r="AL57" s="27"/>
      <c r="AM57" s="27"/>
      <c r="AN57" s="27"/>
      <c r="AO57" s="27"/>
      <c r="AP57" s="27"/>
      <c r="AQ57" s="27"/>
      <c r="AR57" s="27"/>
      <c r="AS57" s="27"/>
      <c r="AT57" s="136"/>
      <c r="AV57" s="131"/>
      <c r="AW57"/>
      <c r="AX57"/>
      <c r="AY57"/>
      <c r="AZ57" s="27"/>
      <c r="BA57" s="27"/>
      <c r="BB57" s="27"/>
      <c r="BC57" s="27"/>
      <c r="BD57" s="27"/>
      <c r="BE57" s="27"/>
      <c r="BF57" s="27"/>
      <c r="BG57" s="27"/>
      <c r="BH57" s="27"/>
      <c r="BI57" s="136"/>
    </row>
    <row r="58" spans="2:61" x14ac:dyDescent="0.35">
      <c r="B58" s="131"/>
      <c r="C58" s="21" t="str">
        <f>C25</f>
        <v>2nd hurdle</v>
      </c>
      <c r="D58" s="4"/>
      <c r="E58" s="4"/>
      <c r="F58" s="4"/>
      <c r="G58" s="28"/>
      <c r="H58" s="28"/>
      <c r="I58" s="28"/>
      <c r="J58" s="28"/>
      <c r="K58" s="28"/>
      <c r="L58" s="28"/>
      <c r="M58" s="28"/>
      <c r="N58" s="28"/>
      <c r="O58" s="28"/>
      <c r="P58" s="156"/>
      <c r="R58" s="229" t="str">
        <f>C58</f>
        <v>2nd hurdle</v>
      </c>
      <c r="S58" s="4"/>
      <c r="T58" s="4"/>
      <c r="U58" s="4"/>
      <c r="V58" s="28"/>
      <c r="W58" s="28"/>
      <c r="X58" s="28"/>
      <c r="Y58" s="28"/>
      <c r="Z58" s="28"/>
      <c r="AA58" s="28"/>
      <c r="AB58" s="28"/>
      <c r="AC58" s="28"/>
      <c r="AD58" s="28"/>
      <c r="AE58" s="156"/>
      <c r="AG58" s="229" t="str">
        <f>AG25</f>
        <v>2nd hurdle</v>
      </c>
      <c r="AH58" s="4"/>
      <c r="AI58" s="4"/>
      <c r="AJ58" s="4"/>
      <c r="AK58" s="28"/>
      <c r="AL58" s="28"/>
      <c r="AM58" s="28"/>
      <c r="AN58" s="28"/>
      <c r="AO58" s="28"/>
      <c r="AP58" s="28"/>
      <c r="AQ58" s="28"/>
      <c r="AR58" s="28"/>
      <c r="AS58" s="28"/>
      <c r="AT58" s="156"/>
      <c r="AV58" s="229" t="str">
        <f>AV25</f>
        <v>2nd hurdle</v>
      </c>
      <c r="AW58" s="4"/>
      <c r="AX58" s="4"/>
      <c r="AY58" s="4"/>
      <c r="AZ58" s="28"/>
      <c r="BA58" s="28"/>
      <c r="BB58" s="28"/>
      <c r="BC58" s="28"/>
      <c r="BD58" s="28"/>
      <c r="BE58" s="28"/>
      <c r="BF58" s="28"/>
      <c r="BG58" s="28"/>
      <c r="BH58" s="28"/>
      <c r="BI58" s="156"/>
    </row>
    <row r="59" spans="2:61" x14ac:dyDescent="0.35">
      <c r="B59" s="131"/>
      <c r="C59" t="str">
        <f>C52</f>
        <v>Funding</v>
      </c>
      <c r="D59"/>
      <c r="E59"/>
      <c r="F59" s="32">
        <f>F14</f>
        <v>1882984.0421054158</v>
      </c>
      <c r="G59" s="27">
        <f t="shared" ref="G59:I59" si="196">G14</f>
        <v>0</v>
      </c>
      <c r="H59" s="27">
        <f t="shared" si="196"/>
        <v>0</v>
      </c>
      <c r="I59" s="27">
        <f t="shared" si="196"/>
        <v>0</v>
      </c>
      <c r="J59" s="27">
        <f t="shared" ref="J59:P59" si="197">J14</f>
        <v>0</v>
      </c>
      <c r="K59" s="27">
        <f t="shared" si="197"/>
        <v>0</v>
      </c>
      <c r="L59" s="27">
        <f t="shared" si="197"/>
        <v>0</v>
      </c>
      <c r="M59" s="27">
        <f t="shared" si="197"/>
        <v>0</v>
      </c>
      <c r="N59" s="27">
        <f t="shared" si="197"/>
        <v>0</v>
      </c>
      <c r="O59" s="27">
        <f t="shared" si="197"/>
        <v>0</v>
      </c>
      <c r="P59" s="136">
        <f t="shared" si="197"/>
        <v>0</v>
      </c>
      <c r="R59" s="131" t="str">
        <f>R52</f>
        <v>Funding</v>
      </c>
      <c r="S59"/>
      <c r="T59"/>
      <c r="U59" s="32">
        <f>U14</f>
        <v>5826114.256142471</v>
      </c>
      <c r="V59" s="27">
        <f>V14</f>
        <v>0</v>
      </c>
      <c r="W59" s="27">
        <f t="shared" ref="W59:AE59" si="198">W14</f>
        <v>0</v>
      </c>
      <c r="X59" s="27">
        <f t="shared" si="198"/>
        <v>0</v>
      </c>
      <c r="Y59" s="27">
        <f t="shared" si="198"/>
        <v>0</v>
      </c>
      <c r="Z59" s="27">
        <f t="shared" si="198"/>
        <v>0</v>
      </c>
      <c r="AA59" s="27">
        <f t="shared" si="198"/>
        <v>0</v>
      </c>
      <c r="AB59" s="27">
        <f t="shared" si="198"/>
        <v>0</v>
      </c>
      <c r="AC59" s="27">
        <f t="shared" si="198"/>
        <v>0</v>
      </c>
      <c r="AD59" s="27">
        <f t="shared" si="198"/>
        <v>0</v>
      </c>
      <c r="AE59" s="136">
        <f t="shared" si="198"/>
        <v>0</v>
      </c>
      <c r="AG59" s="131" t="str">
        <f>AG52</f>
        <v>Funding</v>
      </c>
      <c r="AH59"/>
      <c r="AI59"/>
      <c r="AJ59" s="32">
        <f>AJ14</f>
        <v>3964891.5021066735</v>
      </c>
      <c r="AK59" s="27">
        <f t="shared" ref="AK59:AT59" si="199">AK14</f>
        <v>0</v>
      </c>
      <c r="AL59" s="27">
        <f t="shared" si="199"/>
        <v>0</v>
      </c>
      <c r="AM59" s="27">
        <f t="shared" si="199"/>
        <v>0</v>
      </c>
      <c r="AN59" s="27">
        <f t="shared" si="199"/>
        <v>0</v>
      </c>
      <c r="AO59" s="27">
        <f t="shared" si="199"/>
        <v>0</v>
      </c>
      <c r="AP59" s="27">
        <f t="shared" si="199"/>
        <v>0</v>
      </c>
      <c r="AQ59" s="27">
        <f t="shared" si="199"/>
        <v>0</v>
      </c>
      <c r="AR59" s="27">
        <f t="shared" si="199"/>
        <v>0</v>
      </c>
      <c r="AS59" s="27">
        <f t="shared" si="199"/>
        <v>0</v>
      </c>
      <c r="AT59" s="136">
        <f t="shared" si="199"/>
        <v>0</v>
      </c>
      <c r="AV59" s="131" t="str">
        <f>AV52</f>
        <v>Funding</v>
      </c>
      <c r="AW59"/>
      <c r="AX59"/>
      <c r="AY59" s="32">
        <f>AY14</f>
        <v>5566232.0135195665</v>
      </c>
      <c r="AZ59" s="27">
        <f t="shared" ref="AZ59:BI59" si="200">AZ14</f>
        <v>0</v>
      </c>
      <c r="BA59" s="27">
        <f t="shared" si="200"/>
        <v>0</v>
      </c>
      <c r="BB59" s="27">
        <f t="shared" si="200"/>
        <v>0</v>
      </c>
      <c r="BC59" s="27">
        <f t="shared" si="200"/>
        <v>0</v>
      </c>
      <c r="BD59" s="27">
        <f t="shared" si="200"/>
        <v>0</v>
      </c>
      <c r="BE59" s="27">
        <f t="shared" si="200"/>
        <v>0</v>
      </c>
      <c r="BF59" s="27">
        <f t="shared" si="200"/>
        <v>0</v>
      </c>
      <c r="BG59" s="27">
        <f t="shared" si="200"/>
        <v>0</v>
      </c>
      <c r="BH59" s="27">
        <f t="shared" si="200"/>
        <v>0</v>
      </c>
      <c r="BI59" s="136">
        <f t="shared" si="200"/>
        <v>0</v>
      </c>
    </row>
    <row r="60" spans="2:61" x14ac:dyDescent="0.35">
      <c r="B60" s="131"/>
      <c r="C60" t="str">
        <f t="shared" ref="C60:C63" si="201">C53</f>
        <v>Beginning Balance</v>
      </c>
      <c r="D60"/>
      <c r="E60"/>
      <c r="F60"/>
      <c r="G60" s="27">
        <f>F63</f>
        <v>1882984.0421054158</v>
      </c>
      <c r="H60" s="27">
        <f t="shared" ref="H60:P60" si="202">G63</f>
        <v>2072913.2205635335</v>
      </c>
      <c r="I60" s="27">
        <f t="shared" si="202"/>
        <v>2288179.4000381166</v>
      </c>
      <c r="J60" s="27">
        <f t="shared" si="202"/>
        <v>2527354.6848575589</v>
      </c>
      <c r="K60" s="27">
        <f t="shared" si="202"/>
        <v>2796227.1806398341</v>
      </c>
      <c r="L60" s="27">
        <f t="shared" si="202"/>
        <v>3098923.4052566267</v>
      </c>
      <c r="M60" s="27">
        <f t="shared" si="202"/>
        <v>3440147.6370721208</v>
      </c>
      <c r="N60" s="27">
        <f t="shared" si="202"/>
        <v>3825262.812419116</v>
      </c>
      <c r="O60" s="27">
        <f t="shared" si="202"/>
        <v>4260382.7490926534</v>
      </c>
      <c r="P60" s="136">
        <f t="shared" si="202"/>
        <v>4752477.2815132765</v>
      </c>
      <c r="R60" s="131" t="str">
        <f t="shared" ref="R60:R63" si="203">R53</f>
        <v>Beginning Balance</v>
      </c>
      <c r="S60"/>
      <c r="T60"/>
      <c r="U60"/>
      <c r="V60" s="27">
        <f>U63</f>
        <v>5826114.256142471</v>
      </c>
      <c r="W60" s="27">
        <f t="shared" ref="W60" si="204">V63</f>
        <v>6281111.3687204421</v>
      </c>
      <c r="X60" s="27">
        <f t="shared" ref="X60" si="205">W63</f>
        <v>6774532.1485773753</v>
      </c>
      <c r="Y60" s="27">
        <f t="shared" ref="Y60" si="206">X63</f>
        <v>7335346.9225906674</v>
      </c>
      <c r="Z60" s="27">
        <f t="shared" ref="Z60" si="207">Y63</f>
        <v>7961018.7825365327</v>
      </c>
      <c r="AA60" s="27">
        <f t="shared" ref="AA60" si="208">Z63</f>
        <v>8660509.9239079319</v>
      </c>
      <c r="AB60" s="27">
        <f t="shared" ref="AB60" si="209">AA63</f>
        <v>9444037.2237827461</v>
      </c>
      <c r="AC60" s="27">
        <f t="shared" ref="AC60" si="210">AB63</f>
        <v>10323247.930682199</v>
      </c>
      <c r="AD60" s="27">
        <f t="shared" ref="AD60" si="211">AC63</f>
        <v>11311419.952222442</v>
      </c>
      <c r="AE60" s="136">
        <f t="shared" ref="AE60" si="212">AD63</f>
        <v>12423690.184282525</v>
      </c>
      <c r="AG60" s="131" t="str">
        <f t="shared" ref="AG60:AG63" si="213">AG53</f>
        <v>Beginning Balance</v>
      </c>
      <c r="AH60"/>
      <c r="AI60"/>
      <c r="AJ60"/>
      <c r="AK60" s="27">
        <f>AJ63</f>
        <v>3964891.5021066735</v>
      </c>
      <c r="AL60" s="27">
        <f t="shared" ref="AL60" si="214">AK63</f>
        <v>4385360.5534170512</v>
      </c>
      <c r="AM60" s="27">
        <f t="shared" ref="AM60" si="215">AL63</f>
        <v>4846579.6069470691</v>
      </c>
      <c r="AN60" s="27">
        <f t="shared" ref="AN60" si="216">AM63</f>
        <v>5375581.0690206755</v>
      </c>
      <c r="AO60" s="27">
        <f t="shared" ref="AO60" si="217">AN63</f>
        <v>5971104.1517202901</v>
      </c>
      <c r="AP60" s="27">
        <f t="shared" ref="AP60" si="218">AO63</f>
        <v>6642404.4263069564</v>
      </c>
      <c r="AQ60" s="27">
        <f t="shared" ref="AQ60" si="219">AP63</f>
        <v>7400033.4946465492</v>
      </c>
      <c r="AR60" s="27">
        <f t="shared" ref="AR60" si="220">AQ63</f>
        <v>8256020.4595031356</v>
      </c>
      <c r="AS60" s="27">
        <f t="shared" ref="AS60" si="221">AR63</f>
        <v>9224078.8015085086</v>
      </c>
      <c r="AT60" s="136">
        <f t="shared" ref="AT60" si="222">AS63</f>
        <v>10319842.219764009</v>
      </c>
      <c r="AV60" s="131" t="str">
        <f t="shared" ref="AV60:AV63" si="223">AV53</f>
        <v>Beginning Balance</v>
      </c>
      <c r="AW60"/>
      <c r="AX60"/>
      <c r="AY60"/>
      <c r="AZ60" s="27">
        <f>AY63</f>
        <v>5566232.0135195665</v>
      </c>
      <c r="BA60" s="27">
        <f t="shared" ref="BA60" si="224">AZ63</f>
        <v>6001100.7252351996</v>
      </c>
      <c r="BB60" s="27">
        <f t="shared" ref="BB60" si="225">BA63</f>
        <v>6466672.0968670836</v>
      </c>
      <c r="BC60" s="27">
        <f t="shared" ref="BC60" si="226">BB63</f>
        <v>7002793.5211446509</v>
      </c>
      <c r="BD60" s="27">
        <f t="shared" ref="BD60" si="227">BC63</f>
        <v>7601423.4862416601</v>
      </c>
      <c r="BE60" s="27">
        <f t="shared" ref="BE60" si="228">BD63</f>
        <v>8271217.6742951497</v>
      </c>
      <c r="BF60" s="27">
        <f t="shared" ref="BF60" si="229">BE63</f>
        <v>9022043.9845037032</v>
      </c>
      <c r="BG60" s="27">
        <f t="shared" ref="BG60" si="230">BF63</f>
        <v>9865152.2869248148</v>
      </c>
      <c r="BH60" s="27">
        <f t="shared" ref="BH60" si="231">BG63</f>
        <v>10813367.943196731</v>
      </c>
      <c r="BI60" s="136">
        <f t="shared" ref="BI60" si="232">BH63</f>
        <v>11881312.421589917</v>
      </c>
    </row>
    <row r="61" spans="2:61" x14ac:dyDescent="0.35">
      <c r="B61" s="131"/>
      <c r="C61" t="str">
        <f t="shared" si="201"/>
        <v>Interest</v>
      </c>
      <c r="D61" s="125">
        <f>Assumptions!E86</f>
        <v>0.14000000000000001</v>
      </c>
      <c r="E61"/>
      <c r="F61"/>
      <c r="G61" s="27">
        <f>G60*$D61</f>
        <v>263617.76589475822</v>
      </c>
      <c r="H61" s="27">
        <f t="shared" ref="H61" si="233">H60*$D61</f>
        <v>290207.85087889474</v>
      </c>
      <c r="I61" s="27">
        <f t="shared" ref="I61" si="234">I60*$D61</f>
        <v>320345.11600533634</v>
      </c>
      <c r="J61" s="27">
        <f t="shared" ref="J61" si="235">J60*$D61</f>
        <v>353829.6558800583</v>
      </c>
      <c r="K61" s="27">
        <f t="shared" ref="K61" si="236">K60*$D61</f>
        <v>391471.80528957682</v>
      </c>
      <c r="L61" s="27">
        <f t="shared" ref="L61" si="237">L60*$D61</f>
        <v>433849.27673592779</v>
      </c>
      <c r="M61" s="27">
        <f t="shared" ref="M61" si="238">M60*$D61</f>
        <v>481620.66919009696</v>
      </c>
      <c r="N61" s="27">
        <f t="shared" ref="N61" si="239">N60*$D61</f>
        <v>535536.79373867635</v>
      </c>
      <c r="O61" s="27">
        <f t="shared" ref="O61" si="240">O60*$D61</f>
        <v>596453.58487297152</v>
      </c>
      <c r="P61" s="136">
        <f t="shared" ref="P61" si="241">P60*$D61</f>
        <v>665346.8194118588</v>
      </c>
      <c r="R61" s="131" t="str">
        <f t="shared" si="203"/>
        <v>Interest</v>
      </c>
      <c r="S61" s="125">
        <f>Assumptions!M86</f>
        <v>0.14000000000000001</v>
      </c>
      <c r="T61"/>
      <c r="U61"/>
      <c r="V61" s="27">
        <f>V60*$S61</f>
        <v>815655.99585994601</v>
      </c>
      <c r="W61" s="27">
        <f t="shared" ref="W61:AE61" si="242">W60*$S61</f>
        <v>879355.59162086202</v>
      </c>
      <c r="X61" s="27">
        <f t="shared" si="242"/>
        <v>948434.50080083264</v>
      </c>
      <c r="Y61" s="27">
        <f t="shared" si="242"/>
        <v>1026948.5691626936</v>
      </c>
      <c r="Z61" s="27">
        <f t="shared" si="242"/>
        <v>1114542.6295551148</v>
      </c>
      <c r="AA61" s="27">
        <f t="shared" si="242"/>
        <v>1212471.3893471106</v>
      </c>
      <c r="AB61" s="27">
        <f t="shared" si="242"/>
        <v>1322165.2113295845</v>
      </c>
      <c r="AC61" s="27">
        <f t="shared" si="242"/>
        <v>1445254.7102955079</v>
      </c>
      <c r="AD61" s="27">
        <f t="shared" si="242"/>
        <v>1583598.7933111421</v>
      </c>
      <c r="AE61" s="136">
        <f t="shared" si="242"/>
        <v>1739316.6257995537</v>
      </c>
      <c r="AG61" s="131" t="str">
        <f t="shared" si="213"/>
        <v>Interest</v>
      </c>
      <c r="AH61" s="125">
        <f>Assumptions!U86</f>
        <v>0.14000000000000001</v>
      </c>
      <c r="AI61"/>
      <c r="AJ61"/>
      <c r="AK61" s="27">
        <f>AK60*$AH61</f>
        <v>555084.81029493432</v>
      </c>
      <c r="AL61" s="27">
        <f t="shared" ref="AL61:AT61" si="243">AL60*$AH61</f>
        <v>613950.47747838718</v>
      </c>
      <c r="AM61" s="27">
        <f t="shared" si="243"/>
        <v>678521.14497258968</v>
      </c>
      <c r="AN61" s="27">
        <f t="shared" si="243"/>
        <v>752581.34966289462</v>
      </c>
      <c r="AO61" s="27">
        <f t="shared" si="243"/>
        <v>835954.58124084072</v>
      </c>
      <c r="AP61" s="27">
        <f t="shared" si="243"/>
        <v>929936.61968297395</v>
      </c>
      <c r="AQ61" s="27">
        <f t="shared" si="243"/>
        <v>1036004.6892505169</v>
      </c>
      <c r="AR61" s="27">
        <f t="shared" si="243"/>
        <v>1155842.8643304391</v>
      </c>
      <c r="AS61" s="27">
        <f t="shared" si="243"/>
        <v>1291371.0322111913</v>
      </c>
      <c r="AT61" s="136">
        <f t="shared" si="243"/>
        <v>1444777.9107669615</v>
      </c>
      <c r="AV61" s="131" t="str">
        <f t="shared" si="223"/>
        <v>Interest</v>
      </c>
      <c r="AW61" s="125">
        <f>Assumptions!AC86</f>
        <v>0.14000000000000001</v>
      </c>
      <c r="AX61"/>
      <c r="AY61"/>
      <c r="AZ61" s="27">
        <f>AZ60*$AW61</f>
        <v>779272.48189273942</v>
      </c>
      <c r="BA61" s="27">
        <f t="shared" ref="BA61:BI61" si="244">BA60*$AW61</f>
        <v>840154.10153292806</v>
      </c>
      <c r="BB61" s="27">
        <f t="shared" si="244"/>
        <v>905334.09356139181</v>
      </c>
      <c r="BC61" s="27">
        <f t="shared" si="244"/>
        <v>980391.09296025126</v>
      </c>
      <c r="BD61" s="27">
        <f t="shared" si="244"/>
        <v>1064199.2880738324</v>
      </c>
      <c r="BE61" s="27">
        <f t="shared" si="244"/>
        <v>1157970.474401321</v>
      </c>
      <c r="BF61" s="27">
        <f t="shared" si="244"/>
        <v>1263086.1578305187</v>
      </c>
      <c r="BG61" s="27">
        <f t="shared" si="244"/>
        <v>1381121.3201694742</v>
      </c>
      <c r="BH61" s="27">
        <f t="shared" si="244"/>
        <v>1513871.5120475425</v>
      </c>
      <c r="BI61" s="136">
        <f t="shared" si="244"/>
        <v>1663383.7390225886</v>
      </c>
    </row>
    <row r="62" spans="2:61" x14ac:dyDescent="0.35">
      <c r="B62" s="131"/>
      <c r="C62" t="str">
        <f t="shared" si="201"/>
        <v>Repayment</v>
      </c>
      <c r="D62"/>
      <c r="E62"/>
      <c r="F62" s="164"/>
      <c r="G62" s="27">
        <f>-G37-G38-G39</f>
        <v>-73688.58743664033</v>
      </c>
      <c r="H62" s="27">
        <f t="shared" ref="H62:P62" si="245">-H37-H38-H39</f>
        <v>-74941.671404311244</v>
      </c>
      <c r="I62" s="27">
        <f t="shared" si="245"/>
        <v>-81169.831185893869</v>
      </c>
      <c r="J62" s="27">
        <f t="shared" si="245"/>
        <v>-84957.160097782733</v>
      </c>
      <c r="K62" s="27">
        <f t="shared" si="245"/>
        <v>-88775.580672784155</v>
      </c>
      <c r="L62" s="27">
        <f t="shared" si="245"/>
        <v>-92625.04492043388</v>
      </c>
      <c r="M62" s="27">
        <f t="shared" si="245"/>
        <v>-96505.49384310178</v>
      </c>
      <c r="N62" s="27">
        <f t="shared" si="245"/>
        <v>-100416.85706513947</v>
      </c>
      <c r="O62" s="27">
        <f t="shared" si="245"/>
        <v>-104359.05245234811</v>
      </c>
      <c r="P62" s="136">
        <f t="shared" si="245"/>
        <v>-4382378.5682685999</v>
      </c>
      <c r="R62" s="131" t="str">
        <f t="shared" si="203"/>
        <v>Repayment</v>
      </c>
      <c r="S62"/>
      <c r="T62"/>
      <c r="U62" s="164"/>
      <c r="V62" s="27">
        <f>-V37-V38-V39</f>
        <v>-360658.88328197465</v>
      </c>
      <c r="W62" s="27">
        <f t="shared" ref="W62:AE62" si="246">-W37-W38-W39</f>
        <v>-385934.8117639292</v>
      </c>
      <c r="X62" s="27">
        <f t="shared" si="246"/>
        <v>-387619.72678754095</v>
      </c>
      <c r="Y62" s="27">
        <f t="shared" si="246"/>
        <v>-401276.70921682799</v>
      </c>
      <c r="Z62" s="27">
        <f t="shared" si="246"/>
        <v>-415051.48818371695</v>
      </c>
      <c r="AA62" s="27">
        <f t="shared" si="246"/>
        <v>-428944.08947229537</v>
      </c>
      <c r="AB62" s="27">
        <f t="shared" si="246"/>
        <v>-442954.50443013199</v>
      </c>
      <c r="AC62" s="27">
        <f t="shared" si="246"/>
        <v>-457082.68875526439</v>
      </c>
      <c r="AD62" s="27">
        <f t="shared" si="246"/>
        <v>-471328.56125105999</v>
      </c>
      <c r="AE62" s="136">
        <f t="shared" si="246"/>
        <v>-13968866.743868407</v>
      </c>
      <c r="AG62" s="131" t="str">
        <f t="shared" si="213"/>
        <v>Repayment</v>
      </c>
      <c r="AH62"/>
      <c r="AI62"/>
      <c r="AJ62" s="164"/>
      <c r="AK62" s="27">
        <f>-AK37-AK38-AK39</f>
        <v>-134615.75898455674</v>
      </c>
      <c r="AL62" s="27">
        <f t="shared" ref="AL62:AT62" si="247">-AL37-AL38-AL39</f>
        <v>-152731.42394836922</v>
      </c>
      <c r="AM62" s="27">
        <f t="shared" si="247"/>
        <v>-149519.6828989838</v>
      </c>
      <c r="AN62" s="27">
        <f t="shared" si="247"/>
        <v>-157058.26696328016</v>
      </c>
      <c r="AO62" s="27">
        <f t="shared" si="247"/>
        <v>-164654.30665417484</v>
      </c>
      <c r="AP62" s="27">
        <f t="shared" si="247"/>
        <v>-172307.55134338106</v>
      </c>
      <c r="AQ62" s="27">
        <f t="shared" si="247"/>
        <v>-180017.72439393162</v>
      </c>
      <c r="AR62" s="27">
        <f t="shared" si="247"/>
        <v>-187784.52232506705</v>
      </c>
      <c r="AS62" s="27">
        <f t="shared" si="247"/>
        <v>-195607.61395569224</v>
      </c>
      <c r="AT62" s="136">
        <f t="shared" si="247"/>
        <v>-7477355.355552976</v>
      </c>
      <c r="AV62" s="131" t="str">
        <f t="shared" si="223"/>
        <v>Repayment</v>
      </c>
      <c r="AW62"/>
      <c r="AX62"/>
      <c r="AY62" s="164"/>
      <c r="AZ62" s="27">
        <f>-AZ37-AZ38-AZ39</f>
        <v>-344403.77017710637</v>
      </c>
      <c r="BA62" s="27">
        <f t="shared" ref="BA62:BI62" si="248">-BA37-BA38-BA39</f>
        <v>-374582.72990104347</v>
      </c>
      <c r="BB62" s="27">
        <f t="shared" si="248"/>
        <v>-369212.66928382369</v>
      </c>
      <c r="BC62" s="27">
        <f t="shared" si="248"/>
        <v>-381761.1278632427</v>
      </c>
      <c r="BD62" s="27">
        <f t="shared" si="248"/>
        <v>-394405.10002034332</v>
      </c>
      <c r="BE62" s="27">
        <f t="shared" si="248"/>
        <v>-407144.16419276781</v>
      </c>
      <c r="BF62" s="27">
        <f t="shared" si="248"/>
        <v>-419977.85540940805</v>
      </c>
      <c r="BG62" s="27">
        <f t="shared" si="248"/>
        <v>-432905.66389755835</v>
      </c>
      <c r="BH62" s="27">
        <f t="shared" si="248"/>
        <v>-445927.03365435696</v>
      </c>
      <c r="BI62" s="136">
        <f t="shared" si="248"/>
        <v>-13259651.248211473</v>
      </c>
    </row>
    <row r="63" spans="2:61" x14ac:dyDescent="0.35">
      <c r="B63" s="131"/>
      <c r="C63" s="4" t="str">
        <f t="shared" si="201"/>
        <v>Ending Balance</v>
      </c>
      <c r="D63" s="4"/>
      <c r="E63" s="4"/>
      <c r="F63" s="49">
        <f>SUM(F59:F62)</f>
        <v>1882984.0421054158</v>
      </c>
      <c r="G63" s="28">
        <f>SUM(G59:G62)</f>
        <v>2072913.2205635335</v>
      </c>
      <c r="H63" s="28">
        <f t="shared" ref="H63" si="249">SUM(H59:H62)</f>
        <v>2288179.4000381166</v>
      </c>
      <c r="I63" s="28">
        <f t="shared" ref="I63" si="250">SUM(I59:I62)</f>
        <v>2527354.6848575589</v>
      </c>
      <c r="J63" s="28">
        <f t="shared" ref="J63" si="251">SUM(J59:J62)</f>
        <v>2796227.1806398341</v>
      </c>
      <c r="K63" s="28">
        <f t="shared" ref="K63" si="252">SUM(K59:K62)</f>
        <v>3098923.4052566267</v>
      </c>
      <c r="L63" s="28">
        <f t="shared" ref="L63" si="253">SUM(L59:L62)</f>
        <v>3440147.6370721208</v>
      </c>
      <c r="M63" s="28">
        <f t="shared" ref="M63" si="254">SUM(M59:M62)</f>
        <v>3825262.812419116</v>
      </c>
      <c r="N63" s="28">
        <f t="shared" ref="N63" si="255">SUM(N59:N62)</f>
        <v>4260382.7490926534</v>
      </c>
      <c r="O63" s="28">
        <f t="shared" ref="O63" si="256">SUM(O59:O62)</f>
        <v>4752477.2815132765</v>
      </c>
      <c r="P63" s="156">
        <f t="shared" ref="P63" si="257">SUM(P59:P62)</f>
        <v>1035445.5326565355</v>
      </c>
      <c r="R63" s="181" t="str">
        <f t="shared" si="203"/>
        <v>Ending Balance</v>
      </c>
      <c r="S63" s="4"/>
      <c r="T63" s="4"/>
      <c r="U63" s="49">
        <f>SUM(U59:U62)</f>
        <v>5826114.256142471</v>
      </c>
      <c r="V63" s="28">
        <f>SUM(V59:V62)</f>
        <v>6281111.3687204421</v>
      </c>
      <c r="W63" s="28">
        <f t="shared" ref="W63:AE63" si="258">SUM(W59:W62)</f>
        <v>6774532.1485773753</v>
      </c>
      <c r="X63" s="28">
        <f t="shared" si="258"/>
        <v>7335346.9225906674</v>
      </c>
      <c r="Y63" s="28">
        <f t="shared" si="258"/>
        <v>7961018.7825365327</v>
      </c>
      <c r="Z63" s="28">
        <f t="shared" si="258"/>
        <v>8660509.9239079319</v>
      </c>
      <c r="AA63" s="28">
        <f t="shared" si="258"/>
        <v>9444037.2237827461</v>
      </c>
      <c r="AB63" s="28">
        <f t="shared" si="258"/>
        <v>10323247.930682199</v>
      </c>
      <c r="AC63" s="28">
        <f t="shared" si="258"/>
        <v>11311419.952222442</v>
      </c>
      <c r="AD63" s="28">
        <f t="shared" si="258"/>
        <v>12423690.184282525</v>
      </c>
      <c r="AE63" s="156">
        <f t="shared" si="258"/>
        <v>194140.06621367112</v>
      </c>
      <c r="AG63" s="181" t="str">
        <f t="shared" si="213"/>
        <v>Ending Balance</v>
      </c>
      <c r="AH63" s="4"/>
      <c r="AI63" s="4"/>
      <c r="AJ63" s="49">
        <f>SUM(AJ59:AJ62)</f>
        <v>3964891.5021066735</v>
      </c>
      <c r="AK63" s="28">
        <f>SUM(AK59:AK62)</f>
        <v>4385360.5534170512</v>
      </c>
      <c r="AL63" s="28">
        <f t="shared" ref="AL63:AT63" si="259">SUM(AL59:AL62)</f>
        <v>4846579.6069470691</v>
      </c>
      <c r="AM63" s="28">
        <f t="shared" si="259"/>
        <v>5375581.0690206755</v>
      </c>
      <c r="AN63" s="28">
        <f t="shared" si="259"/>
        <v>5971104.1517202901</v>
      </c>
      <c r="AO63" s="28">
        <f t="shared" si="259"/>
        <v>6642404.4263069564</v>
      </c>
      <c r="AP63" s="28">
        <f t="shared" si="259"/>
        <v>7400033.4946465492</v>
      </c>
      <c r="AQ63" s="28">
        <f t="shared" si="259"/>
        <v>8256020.4595031356</v>
      </c>
      <c r="AR63" s="28">
        <f t="shared" si="259"/>
        <v>9224078.8015085086</v>
      </c>
      <c r="AS63" s="28">
        <f t="shared" si="259"/>
        <v>10319842.219764009</v>
      </c>
      <c r="AT63" s="156">
        <f t="shared" si="259"/>
        <v>4287264.7749779942</v>
      </c>
      <c r="AV63" s="181" t="str">
        <f t="shared" si="223"/>
        <v>Ending Balance</v>
      </c>
      <c r="AW63" s="4"/>
      <c r="AX63" s="4"/>
      <c r="AY63" s="49">
        <f>SUM(AY59:AY62)</f>
        <v>5566232.0135195665</v>
      </c>
      <c r="AZ63" s="28">
        <f>SUM(AZ59:AZ62)</f>
        <v>6001100.7252351996</v>
      </c>
      <c r="BA63" s="28">
        <f t="shared" ref="BA63:BI63" si="260">SUM(BA59:BA62)</f>
        <v>6466672.0968670836</v>
      </c>
      <c r="BB63" s="28">
        <f t="shared" si="260"/>
        <v>7002793.5211446509</v>
      </c>
      <c r="BC63" s="28">
        <f t="shared" si="260"/>
        <v>7601423.4862416601</v>
      </c>
      <c r="BD63" s="28">
        <f t="shared" si="260"/>
        <v>8271217.6742951497</v>
      </c>
      <c r="BE63" s="28">
        <f t="shared" si="260"/>
        <v>9022043.9845037032</v>
      </c>
      <c r="BF63" s="28">
        <f t="shared" si="260"/>
        <v>9865152.2869248148</v>
      </c>
      <c r="BG63" s="28">
        <f t="shared" si="260"/>
        <v>10813367.943196731</v>
      </c>
      <c r="BH63" s="28">
        <f>SUM(BH59:BH62)</f>
        <v>11881312.421589917</v>
      </c>
      <c r="BI63" s="156">
        <f t="shared" si="260"/>
        <v>285044.9124010317</v>
      </c>
    </row>
    <row r="64" spans="2:61" x14ac:dyDescent="0.35">
      <c r="B64" s="131"/>
      <c r="C64"/>
      <c r="D64"/>
      <c r="E64"/>
      <c r="F64"/>
      <c r="G64" s="27"/>
      <c r="H64" s="27"/>
      <c r="I64" s="27"/>
      <c r="J64" s="27"/>
      <c r="K64" s="27"/>
      <c r="L64" s="27"/>
      <c r="M64" s="27"/>
      <c r="N64" s="27"/>
      <c r="O64" s="27"/>
      <c r="P64" s="136"/>
      <c r="R64" s="131"/>
      <c r="S64"/>
      <c r="T64"/>
      <c r="U64"/>
      <c r="V64" s="27"/>
      <c r="W64" s="27"/>
      <c r="X64" s="27"/>
      <c r="Y64" s="27"/>
      <c r="Z64" s="27"/>
      <c r="AA64" s="27"/>
      <c r="AB64" s="27"/>
      <c r="AC64" s="27"/>
      <c r="AD64" s="27"/>
      <c r="AE64" s="136"/>
      <c r="AG64" s="131"/>
      <c r="AH64"/>
      <c r="AI64"/>
      <c r="AJ64"/>
      <c r="AK64" s="27"/>
      <c r="AL64" s="27"/>
      <c r="AM64" s="27"/>
      <c r="AN64" s="27"/>
      <c r="AO64" s="27"/>
      <c r="AP64" s="27"/>
      <c r="AQ64" s="27"/>
      <c r="AR64" s="27"/>
      <c r="AS64" s="27"/>
      <c r="AT64" s="136"/>
      <c r="AV64" s="131"/>
      <c r="AW64"/>
      <c r="AX64"/>
      <c r="AY64"/>
      <c r="AZ64" s="27"/>
      <c r="BA64" s="27"/>
      <c r="BB64" s="27"/>
      <c r="BC64" s="27"/>
      <c r="BD64" s="27"/>
      <c r="BE64" s="27"/>
      <c r="BF64" s="27"/>
      <c r="BG64" s="27"/>
      <c r="BH64" s="27"/>
      <c r="BI64" s="136"/>
    </row>
    <row r="65" spans="2:61" x14ac:dyDescent="0.35">
      <c r="B65" s="131"/>
      <c r="C65"/>
      <c r="D65" s="6"/>
      <c r="E65"/>
      <c r="F65"/>
      <c r="G65" s="27"/>
      <c r="H65" s="27"/>
      <c r="I65" s="27"/>
      <c r="J65" s="27"/>
      <c r="K65" s="27"/>
      <c r="L65" s="27"/>
      <c r="M65" s="27"/>
      <c r="N65" s="27"/>
      <c r="O65" s="27"/>
      <c r="P65" s="136"/>
      <c r="R65" s="131"/>
      <c r="S65" s="6"/>
      <c r="T65"/>
      <c r="U65"/>
      <c r="V65" s="27"/>
      <c r="W65" s="27"/>
      <c r="X65" s="27"/>
      <c r="Y65" s="27"/>
      <c r="Z65" s="27"/>
      <c r="AA65" s="27"/>
      <c r="AB65" s="27"/>
      <c r="AC65" s="27"/>
      <c r="AD65" s="27"/>
      <c r="AE65" s="136"/>
      <c r="AG65" s="131"/>
      <c r="AH65" s="6"/>
      <c r="AI65"/>
      <c r="AJ65"/>
      <c r="AK65" s="27"/>
      <c r="AL65" s="27"/>
      <c r="AM65" s="27"/>
      <c r="AN65" s="27"/>
      <c r="AO65" s="27"/>
      <c r="AP65" s="27"/>
      <c r="AQ65" s="27"/>
      <c r="AR65" s="27"/>
      <c r="AS65" s="27"/>
      <c r="AT65" s="136"/>
      <c r="AV65" s="131"/>
      <c r="AW65" s="6"/>
      <c r="AX65"/>
      <c r="AY65"/>
      <c r="AZ65" s="27"/>
      <c r="BA65" s="27"/>
      <c r="BB65" s="27"/>
      <c r="BC65" s="27"/>
      <c r="BD65" s="27"/>
      <c r="BE65" s="27"/>
      <c r="BF65" s="27"/>
      <c r="BG65" s="27"/>
      <c r="BH65" s="27"/>
      <c r="BI65" s="136"/>
    </row>
    <row r="66" spans="2:61" x14ac:dyDescent="0.35">
      <c r="B66" s="131"/>
      <c r="C66" s="21" t="s">
        <v>81</v>
      </c>
      <c r="D66" s="52" t="s">
        <v>84</v>
      </c>
      <c r="E66" s="52" t="s">
        <v>66</v>
      </c>
      <c r="F66" s="47"/>
      <c r="G66" s="51"/>
      <c r="H66" s="28"/>
      <c r="I66" s="28"/>
      <c r="J66" s="28"/>
      <c r="K66" s="28"/>
      <c r="L66" s="28"/>
      <c r="M66" s="28"/>
      <c r="N66" s="28"/>
      <c r="O66" s="28"/>
      <c r="P66" s="156"/>
      <c r="R66" s="229" t="s">
        <v>81</v>
      </c>
      <c r="S66" s="52" t="s">
        <v>84</v>
      </c>
      <c r="T66" s="52" t="s">
        <v>66</v>
      </c>
      <c r="U66" s="47"/>
      <c r="V66" s="51"/>
      <c r="W66" s="28"/>
      <c r="X66" s="28"/>
      <c r="Y66" s="28"/>
      <c r="Z66" s="28"/>
      <c r="AA66" s="28"/>
      <c r="AB66" s="28"/>
      <c r="AC66" s="28"/>
      <c r="AD66" s="28"/>
      <c r="AE66" s="156"/>
      <c r="AG66" s="229" t="s">
        <v>81</v>
      </c>
      <c r="AH66" s="52" t="s">
        <v>84</v>
      </c>
      <c r="AI66" s="52" t="s">
        <v>66</v>
      </c>
      <c r="AJ66" s="47"/>
      <c r="AK66" s="51"/>
      <c r="AL66" s="28"/>
      <c r="AM66" s="28"/>
      <c r="AN66" s="28"/>
      <c r="AO66" s="28"/>
      <c r="AP66" s="28"/>
      <c r="AQ66" s="28"/>
      <c r="AR66" s="28"/>
      <c r="AS66" s="28"/>
      <c r="AT66" s="156"/>
      <c r="AV66" s="229" t="s">
        <v>81</v>
      </c>
      <c r="AW66" s="52" t="s">
        <v>84</v>
      </c>
      <c r="AX66" s="52" t="s">
        <v>66</v>
      </c>
      <c r="AY66" s="47"/>
      <c r="AZ66" s="51"/>
      <c r="BA66" s="28"/>
      <c r="BB66" s="28"/>
      <c r="BC66" s="28"/>
      <c r="BD66" s="28"/>
      <c r="BE66" s="28"/>
      <c r="BF66" s="28"/>
      <c r="BG66" s="28"/>
      <c r="BH66" s="28"/>
      <c r="BI66" s="156"/>
    </row>
    <row r="67" spans="2:61" x14ac:dyDescent="0.35">
      <c r="B67" s="131"/>
      <c r="C67" t="s">
        <v>116</v>
      </c>
      <c r="D67" s="10">
        <f>-SUM(G67:P67)/F67</f>
        <v>2.1737277417960095</v>
      </c>
      <c r="E67" s="146">
        <f>IRR(F67:P67)</f>
        <v>8.8288316282339796E-2</v>
      </c>
      <c r="F67" s="27">
        <f>-F12</f>
        <v>-94149.202105270801</v>
      </c>
      <c r="G67" s="27">
        <f>G27</f>
        <v>2600.7736742343654</v>
      </c>
      <c r="H67" s="27">
        <f t="shared" ref="H67:I67" si="261">H27</f>
        <v>2645.0001672109861</v>
      </c>
      <c r="I67" s="27">
        <f t="shared" si="261"/>
        <v>2864.8175712668422</v>
      </c>
      <c r="J67" s="27">
        <f t="shared" ref="J67:P67" si="262">J27</f>
        <v>2998.4880034511552</v>
      </c>
      <c r="K67" s="27">
        <f t="shared" si="262"/>
        <v>3133.2557884512057</v>
      </c>
      <c r="L67" s="27">
        <f t="shared" si="262"/>
        <v>3269.1192324859007</v>
      </c>
      <c r="M67" s="27">
        <f t="shared" si="262"/>
        <v>3406.0762532859449</v>
      </c>
      <c r="N67" s="27">
        <f t="shared" si="262"/>
        <v>3544.1243670049212</v>
      </c>
      <c r="O67" s="27">
        <f t="shared" si="262"/>
        <v>3683.2606747887558</v>
      </c>
      <c r="P67" s="136">
        <f t="shared" si="262"/>
        <v>176509.8167520063</v>
      </c>
      <c r="R67" s="131" t="s">
        <v>116</v>
      </c>
      <c r="S67" s="10">
        <f>-SUM(V67:AE67)/U67</f>
        <v>2.816067789309745</v>
      </c>
      <c r="T67" s="146">
        <f>IRR(U67:AE67)</f>
        <v>0.12298864092175532</v>
      </c>
      <c r="U67" s="27">
        <f>-U12</f>
        <v>-291305.71280712355</v>
      </c>
      <c r="V67" s="27">
        <f>V27</f>
        <v>12729.137057010865</v>
      </c>
      <c r="W67" s="27">
        <f t="shared" ref="W67:AE67" si="263">W27</f>
        <v>13621.228650491616</v>
      </c>
      <c r="X67" s="27">
        <f t="shared" si="263"/>
        <v>13680.696239560264</v>
      </c>
      <c r="Y67" s="27">
        <f t="shared" si="263"/>
        <v>14162.707384123338</v>
      </c>
      <c r="Z67" s="27">
        <f t="shared" si="263"/>
        <v>14648.876053542948</v>
      </c>
      <c r="AA67" s="27">
        <f t="shared" si="263"/>
        <v>15139.203157845723</v>
      </c>
      <c r="AB67" s="27">
        <f t="shared" si="263"/>
        <v>15633.688391651714</v>
      </c>
      <c r="AC67" s="27">
        <f t="shared" si="263"/>
        <v>16132.330191362273</v>
      </c>
      <c r="AD67" s="27">
        <f t="shared" si="263"/>
        <v>16635.125691213882</v>
      </c>
      <c r="AE67" s="136">
        <f t="shared" si="263"/>
        <v>687953.6418612533</v>
      </c>
      <c r="AG67" s="131" t="s">
        <v>116</v>
      </c>
      <c r="AH67" s="10">
        <f>-SUM(AK67:AT67)/AJ67</f>
        <v>1.6794543456948006</v>
      </c>
      <c r="AI67" s="146">
        <f>IRR(AJ67:AT67)</f>
        <v>5.8455388709512945E-2</v>
      </c>
      <c r="AJ67" s="27">
        <f>-AJ12</f>
        <v>-198244.5751053337</v>
      </c>
      <c r="AK67" s="27">
        <f>AK27</f>
        <v>4751.1444347490615</v>
      </c>
      <c r="AL67" s="27">
        <f t="shared" ref="AL67:AT67" si="264">AL27</f>
        <v>5390.5208452365614</v>
      </c>
      <c r="AM67" s="27">
        <f t="shared" si="264"/>
        <v>5277.165278787661</v>
      </c>
      <c r="AN67" s="27">
        <f t="shared" si="264"/>
        <v>5543.23295164518</v>
      </c>
      <c r="AO67" s="27">
        <f t="shared" si="264"/>
        <v>5811.3284701473467</v>
      </c>
      <c r="AP67" s="27">
        <f t="shared" si="264"/>
        <v>6081.4429885899171</v>
      </c>
      <c r="AQ67" s="27">
        <f t="shared" si="264"/>
        <v>6353.566743315233</v>
      </c>
      <c r="AR67" s="27">
        <f t="shared" si="264"/>
        <v>6627.6890232376581</v>
      </c>
      <c r="AS67" s="27">
        <f t="shared" si="264"/>
        <v>6903.7981396126652</v>
      </c>
      <c r="AT67" s="136">
        <f t="shared" si="264"/>
        <v>280202.82429575064</v>
      </c>
      <c r="AV67" s="131" t="s">
        <v>116</v>
      </c>
      <c r="AW67" s="10">
        <f>-SUM(AZ67:BI67)/AY67</f>
        <v>2.7853719232824417</v>
      </c>
      <c r="AX67" s="146">
        <f>IRR(AY67:BI67)</f>
        <v>0.12171637388440204</v>
      </c>
      <c r="AY67" s="27">
        <f>-AY12</f>
        <v>-278311.60067597835</v>
      </c>
      <c r="AZ67" s="27">
        <f>AZ27</f>
        <v>12155.4271827214</v>
      </c>
      <c r="BA67" s="27">
        <f t="shared" ref="BA67:BI67" si="265">BA27</f>
        <v>13220.566937683891</v>
      </c>
      <c r="BB67" s="27">
        <f t="shared" si="265"/>
        <v>13031.035386487898</v>
      </c>
      <c r="BC67" s="27">
        <f t="shared" si="265"/>
        <v>13473.92215987915</v>
      </c>
      <c r="BD67" s="27">
        <f t="shared" si="265"/>
        <v>13920.180000718001</v>
      </c>
      <c r="BE67" s="27">
        <f t="shared" si="265"/>
        <v>14369.794030332981</v>
      </c>
      <c r="BF67" s="27">
        <f t="shared" si="265"/>
        <v>14822.747837979112</v>
      </c>
      <c r="BG67" s="27">
        <f t="shared" si="265"/>
        <v>15279.023431678525</v>
      </c>
      <c r="BH67" s="27">
        <f t="shared" si="265"/>
        <v>15738.601187800832</v>
      </c>
      <c r="BI67" s="136">
        <f t="shared" si="265"/>
        <v>649190.02029138291</v>
      </c>
    </row>
    <row r="68" spans="2:61" x14ac:dyDescent="0.35">
      <c r="B68" s="131"/>
      <c r="C68" t="s">
        <v>117</v>
      </c>
      <c r="D68" s="10">
        <f>-SUM(G68:P68)/F68</f>
        <v>2.1737277417960095</v>
      </c>
      <c r="E68" s="146">
        <f>IRR(F68:P68)</f>
        <v>8.8288316282339796E-2</v>
      </c>
      <c r="F68" s="27">
        <f>-F13</f>
        <v>-376596.8084210832</v>
      </c>
      <c r="G68" s="27">
        <f>G34</f>
        <v>10403.094696937462</v>
      </c>
      <c r="H68" s="27">
        <f t="shared" ref="H68:P68" si="266">H34</f>
        <v>10580.000668843944</v>
      </c>
      <c r="I68" s="27">
        <f t="shared" si="266"/>
        <v>11459.270285067369</v>
      </c>
      <c r="J68" s="27">
        <f t="shared" si="266"/>
        <v>11993.952013804621</v>
      </c>
      <c r="K68" s="27">
        <f t="shared" si="266"/>
        <v>12533.023153804823</v>
      </c>
      <c r="L68" s="27">
        <f t="shared" si="266"/>
        <v>13076.476929943603</v>
      </c>
      <c r="M68" s="27">
        <f t="shared" si="266"/>
        <v>13624.305013143779</v>
      </c>
      <c r="N68" s="27">
        <f t="shared" si="266"/>
        <v>14176.497468019685</v>
      </c>
      <c r="O68" s="27">
        <f t="shared" si="266"/>
        <v>14733.042699155023</v>
      </c>
      <c r="P68" s="136">
        <f t="shared" si="266"/>
        <v>706039.2670080252</v>
      </c>
      <c r="R68" s="131" t="s">
        <v>117</v>
      </c>
      <c r="S68" s="10">
        <f>-SUM(V68:AE68)/U68</f>
        <v>2.816067789309745</v>
      </c>
      <c r="T68" s="146">
        <f>IRR(U68:AE68)</f>
        <v>0.12298864092175532</v>
      </c>
      <c r="U68" s="27">
        <f>-U13</f>
        <v>-1165222.8512284942</v>
      </c>
      <c r="V68" s="27">
        <f>V34</f>
        <v>50916.548228043459</v>
      </c>
      <c r="W68" s="27">
        <f t="shared" ref="W68:AE68" si="267">W34</f>
        <v>54484.914601966462</v>
      </c>
      <c r="X68" s="27">
        <f t="shared" si="267"/>
        <v>54722.784958241056</v>
      </c>
      <c r="Y68" s="27">
        <f t="shared" si="267"/>
        <v>56650.829536493351</v>
      </c>
      <c r="Z68" s="27">
        <f t="shared" si="267"/>
        <v>58595.504214171793</v>
      </c>
      <c r="AA68" s="27">
        <f t="shared" si="267"/>
        <v>60556.812631382891</v>
      </c>
      <c r="AB68" s="27">
        <f t="shared" si="267"/>
        <v>62534.753566606858</v>
      </c>
      <c r="AC68" s="27">
        <f t="shared" si="267"/>
        <v>64529.320765449091</v>
      </c>
      <c r="AD68" s="27">
        <f t="shared" si="267"/>
        <v>66540.502764855526</v>
      </c>
      <c r="AE68" s="136">
        <f t="shared" si="267"/>
        <v>2751814.5674450132</v>
      </c>
      <c r="AG68" s="131" t="s">
        <v>117</v>
      </c>
      <c r="AH68" s="10">
        <f>-SUM(AK68:AT68)/AJ68</f>
        <v>1.6794543456948006</v>
      </c>
      <c r="AI68" s="146">
        <f>IRR(AJ68:AT68)</f>
        <v>5.8455388709512945E-2</v>
      </c>
      <c r="AJ68" s="27">
        <f>-AJ13</f>
        <v>-792978.3004213348</v>
      </c>
      <c r="AK68" s="27">
        <f>AK34</f>
        <v>19004.577738996246</v>
      </c>
      <c r="AL68" s="27">
        <f t="shared" ref="AL68:AT68" si="268">AL34</f>
        <v>21562.083380946246</v>
      </c>
      <c r="AM68" s="27">
        <f t="shared" si="268"/>
        <v>21108.661115150644</v>
      </c>
      <c r="AN68" s="27">
        <f t="shared" si="268"/>
        <v>22172.93180658072</v>
      </c>
      <c r="AO68" s="27">
        <f t="shared" si="268"/>
        <v>23245.313880589387</v>
      </c>
      <c r="AP68" s="27">
        <f t="shared" si="268"/>
        <v>24325.771954359669</v>
      </c>
      <c r="AQ68" s="27">
        <f t="shared" si="268"/>
        <v>25414.266973260932</v>
      </c>
      <c r="AR68" s="27">
        <f t="shared" si="268"/>
        <v>26510.756092950633</v>
      </c>
      <c r="AS68" s="27">
        <f t="shared" si="268"/>
        <v>27615.192558450661</v>
      </c>
      <c r="AT68" s="136">
        <f t="shared" si="268"/>
        <v>1120811.2971830026</v>
      </c>
      <c r="AV68" s="131" t="s">
        <v>117</v>
      </c>
      <c r="AW68" s="10">
        <f>-SUM(AZ68:BI68)/AY68</f>
        <v>2.7853719232824417</v>
      </c>
      <c r="AX68" s="146">
        <f>IRR(AY68:BI68)</f>
        <v>0.12171637388440204</v>
      </c>
      <c r="AY68" s="27">
        <f>-AY13</f>
        <v>-1113246.4027039134</v>
      </c>
      <c r="AZ68" s="27">
        <f>AZ34</f>
        <v>48621.708730885599</v>
      </c>
      <c r="BA68" s="27">
        <f t="shared" ref="BA68:BI68" si="269">BA34</f>
        <v>52882.267750735562</v>
      </c>
      <c r="BB68" s="27">
        <f t="shared" si="269"/>
        <v>52124.141545951592</v>
      </c>
      <c r="BC68" s="27">
        <f t="shared" si="269"/>
        <v>53895.6886395166</v>
      </c>
      <c r="BD68" s="27">
        <f t="shared" si="269"/>
        <v>55680.720002872004</v>
      </c>
      <c r="BE68" s="27">
        <f t="shared" si="269"/>
        <v>57479.176121331926</v>
      </c>
      <c r="BF68" s="27">
        <f t="shared" si="269"/>
        <v>59290.991351916447</v>
      </c>
      <c r="BG68" s="27">
        <f t="shared" si="269"/>
        <v>61116.093726714098</v>
      </c>
      <c r="BH68" s="27">
        <f t="shared" si="269"/>
        <v>62954.404751203328</v>
      </c>
      <c r="BI68" s="136">
        <f t="shared" si="269"/>
        <v>2596760.0811655317</v>
      </c>
    </row>
    <row r="69" spans="2:61" x14ac:dyDescent="0.35">
      <c r="B69" s="131"/>
      <c r="C69" t="s">
        <v>2</v>
      </c>
      <c r="D69" s="10">
        <f t="shared" ref="D69:D70" si="270">-SUM(G69:P69)/F69</f>
        <v>2.7508559454148855</v>
      </c>
      <c r="E69" s="43">
        <f t="shared" ref="E69:E70" si="271">IRR(F69:P69)</f>
        <v>0.11893095776917817</v>
      </c>
      <c r="F69" s="27">
        <f t="shared" ref="F69" si="272">-F14</f>
        <v>-1882984.0421054158</v>
      </c>
      <c r="G69" s="27">
        <f>G41</f>
        <v>73688.58743664033</v>
      </c>
      <c r="H69" s="27">
        <f t="shared" ref="H69:P69" si="273">H41</f>
        <v>74941.671404311244</v>
      </c>
      <c r="I69" s="27">
        <f t="shared" si="273"/>
        <v>81169.831185893869</v>
      </c>
      <c r="J69" s="27">
        <f t="shared" si="273"/>
        <v>84957.160097782733</v>
      </c>
      <c r="K69" s="27">
        <f t="shared" si="273"/>
        <v>88775.580672784155</v>
      </c>
      <c r="L69" s="27">
        <f t="shared" si="273"/>
        <v>92625.04492043388</v>
      </c>
      <c r="M69" s="27">
        <f t="shared" si="273"/>
        <v>96505.49384310178</v>
      </c>
      <c r="N69" s="27">
        <f t="shared" si="273"/>
        <v>100416.85706513945</v>
      </c>
      <c r="O69" s="27">
        <f>O41</f>
        <v>104359.05245234811</v>
      </c>
      <c r="P69" s="136">
        <f t="shared" si="273"/>
        <v>4382378.5682685999</v>
      </c>
      <c r="R69" s="131" t="s">
        <v>2</v>
      </c>
      <c r="S69" s="10">
        <f t="shared" ref="S69:S70" si="274">-SUM(V69:AE69)/U69</f>
        <v>3.0414299184622502</v>
      </c>
      <c r="T69" s="43">
        <f>IRR(U69:AE69)</f>
        <v>0.13872077513477854</v>
      </c>
      <c r="U69" s="27">
        <f t="shared" ref="U69" si="275">-U14</f>
        <v>-5826114.256142471</v>
      </c>
      <c r="V69" s="27">
        <f>V41</f>
        <v>360658.88328197459</v>
      </c>
      <c r="W69" s="27">
        <f t="shared" ref="W69:AC69" si="276">W41</f>
        <v>385934.8117639292</v>
      </c>
      <c r="X69" s="27">
        <f t="shared" si="276"/>
        <v>387619.72678754095</v>
      </c>
      <c r="Y69" s="27">
        <f t="shared" si="276"/>
        <v>401276.70921682799</v>
      </c>
      <c r="Z69" s="27">
        <f t="shared" si="276"/>
        <v>415051.48818371695</v>
      </c>
      <c r="AA69" s="27">
        <f t="shared" si="276"/>
        <v>428944.08947229537</v>
      </c>
      <c r="AB69" s="27">
        <f t="shared" si="276"/>
        <v>442954.50443013199</v>
      </c>
      <c r="AC69" s="27">
        <f t="shared" si="276"/>
        <v>457082.68875526439</v>
      </c>
      <c r="AD69" s="27">
        <f>AD41</f>
        <v>471328.56125105999</v>
      </c>
      <c r="AE69" s="136">
        <f t="shared" ref="AE69" si="277">AE41</f>
        <v>13968866.743868405</v>
      </c>
      <c r="AG69" s="131" t="s">
        <v>2</v>
      </c>
      <c r="AH69" s="10">
        <f t="shared" ref="AH69:AH70" si="278">-SUM(AK69:AT69)/AJ69</f>
        <v>2.2627736981588242</v>
      </c>
      <c r="AI69" s="43">
        <f t="shared" ref="AI69:AI70" si="279">IRR(AJ69:AT69)</f>
        <v>9.5094215958773987E-2</v>
      </c>
      <c r="AJ69" s="27">
        <f t="shared" ref="AJ69" si="280">-AJ14</f>
        <v>-3964891.5021066735</v>
      </c>
      <c r="AK69" s="27">
        <f>AK41</f>
        <v>134615.75898455674</v>
      </c>
      <c r="AL69" s="27">
        <f t="shared" ref="AL69:AR69" si="281">AL41</f>
        <v>152731.42394836922</v>
      </c>
      <c r="AM69" s="27">
        <f t="shared" si="281"/>
        <v>149519.6828989838</v>
      </c>
      <c r="AN69" s="27">
        <f t="shared" si="281"/>
        <v>157058.26696328016</v>
      </c>
      <c r="AO69" s="27">
        <f t="shared" si="281"/>
        <v>164654.30665417484</v>
      </c>
      <c r="AP69" s="27">
        <f t="shared" si="281"/>
        <v>172307.55134338106</v>
      </c>
      <c r="AQ69" s="27">
        <f t="shared" si="281"/>
        <v>180017.72439393162</v>
      </c>
      <c r="AR69" s="27">
        <f t="shared" si="281"/>
        <v>187784.52232506702</v>
      </c>
      <c r="AS69" s="27">
        <f>AS41</f>
        <v>195607.61395569224</v>
      </c>
      <c r="AT69" s="136">
        <f t="shared" ref="AT69" si="282">AT41</f>
        <v>7477355.355552976</v>
      </c>
      <c r="AV69" s="131" t="s">
        <v>2</v>
      </c>
      <c r="AW69" s="10">
        <f t="shared" ref="AW69:AW70" si="283">-SUM(AZ69:BI69)/AY69</f>
        <v>3.0235842346732178</v>
      </c>
      <c r="AX69" s="43">
        <f t="shared" ref="AX69:AX70" si="284">IRR(AY69:BI69)</f>
        <v>0.13802801249928276</v>
      </c>
      <c r="AY69" s="27">
        <f t="shared" ref="AY69" si="285">-AY14</f>
        <v>-5566232.0135195665</v>
      </c>
      <c r="AZ69" s="27">
        <f>AZ41</f>
        <v>344403.77017710637</v>
      </c>
      <c r="BA69" s="27">
        <f t="shared" ref="BA69:BG69" si="286">BA41</f>
        <v>374582.72990104347</v>
      </c>
      <c r="BB69" s="27">
        <f t="shared" si="286"/>
        <v>369212.66928382369</v>
      </c>
      <c r="BC69" s="27">
        <f t="shared" si="286"/>
        <v>381761.1278632427</v>
      </c>
      <c r="BD69" s="27">
        <f t="shared" si="286"/>
        <v>394405.10002034332</v>
      </c>
      <c r="BE69" s="27">
        <f t="shared" si="286"/>
        <v>407144.16419276781</v>
      </c>
      <c r="BF69" s="27">
        <f t="shared" si="286"/>
        <v>419977.85540940805</v>
      </c>
      <c r="BG69" s="27">
        <f t="shared" si="286"/>
        <v>432905.66389755835</v>
      </c>
      <c r="BH69" s="27">
        <f>BH41</f>
        <v>445927.03365435696</v>
      </c>
      <c r="BI69" s="136">
        <f t="shared" ref="BI69" si="287">BI41</f>
        <v>13259651.248211473</v>
      </c>
    </row>
    <row r="70" spans="2:61" ht="15" thickBot="1" x14ac:dyDescent="0.4">
      <c r="B70" s="209"/>
      <c r="C70" s="224" t="s">
        <v>82</v>
      </c>
      <c r="D70" s="225">
        <f t="shared" si="270"/>
        <v>2.6354303046911101</v>
      </c>
      <c r="E70" s="226">
        <f t="shared" si="271"/>
        <v>0.11320158712216255</v>
      </c>
      <c r="F70" s="227">
        <f>SUM(F67:F69)</f>
        <v>-2353730.0526317698</v>
      </c>
      <c r="G70" s="227">
        <f>SUM(G67:G69)</f>
        <v>86692.455807812163</v>
      </c>
      <c r="H70" s="227">
        <f t="shared" ref="H70:P70" si="288">SUM(H67:H69)</f>
        <v>88166.67224036617</v>
      </c>
      <c r="I70" s="227">
        <f t="shared" si="288"/>
        <v>95493.919042228081</v>
      </c>
      <c r="J70" s="227">
        <f t="shared" si="288"/>
        <v>99949.600115038513</v>
      </c>
      <c r="K70" s="227">
        <f t="shared" si="288"/>
        <v>104441.85961504019</v>
      </c>
      <c r="L70" s="227">
        <f t="shared" si="288"/>
        <v>108970.64108286338</v>
      </c>
      <c r="M70" s="227">
        <f t="shared" si="288"/>
        <v>113535.87510953151</v>
      </c>
      <c r="N70" s="227">
        <f t="shared" si="288"/>
        <v>118137.47890016406</v>
      </c>
      <c r="O70" s="227">
        <f t="shared" si="288"/>
        <v>122775.3558262919</v>
      </c>
      <c r="P70" s="228">
        <f t="shared" si="288"/>
        <v>5264927.6520286314</v>
      </c>
      <c r="R70" s="231" t="s">
        <v>82</v>
      </c>
      <c r="S70" s="225">
        <f t="shared" si="274"/>
        <v>2.9963574926317493</v>
      </c>
      <c r="T70" s="226">
        <f t="shared" ref="T70" si="289">IRR(U70:AE70)</f>
        <v>0.13556539302873882</v>
      </c>
      <c r="U70" s="227">
        <f>SUM(U67:U69)</f>
        <v>-7282642.8201780887</v>
      </c>
      <c r="V70" s="227">
        <f>SUM(V67:V69)</f>
        <v>424304.56856702891</v>
      </c>
      <c r="W70" s="227">
        <f t="shared" ref="W70:AE70" si="290">SUM(W67:W69)</f>
        <v>454040.95501638728</v>
      </c>
      <c r="X70" s="227">
        <f t="shared" si="290"/>
        <v>456023.20798534225</v>
      </c>
      <c r="Y70" s="227">
        <f t="shared" si="290"/>
        <v>472090.24613744469</v>
      </c>
      <c r="Z70" s="227">
        <f t="shared" si="290"/>
        <v>488295.86845143168</v>
      </c>
      <c r="AA70" s="227">
        <f t="shared" si="290"/>
        <v>504640.10526152398</v>
      </c>
      <c r="AB70" s="227">
        <f t="shared" si="290"/>
        <v>521122.94638839056</v>
      </c>
      <c r="AC70" s="227">
        <f t="shared" si="290"/>
        <v>537744.33971207577</v>
      </c>
      <c r="AD70" s="227">
        <f t="shared" si="290"/>
        <v>554504.18970712938</v>
      </c>
      <c r="AE70" s="228">
        <f t="shared" si="290"/>
        <v>17408634.953174673</v>
      </c>
      <c r="AG70" s="231" t="s">
        <v>82</v>
      </c>
      <c r="AH70" s="225">
        <f t="shared" si="278"/>
        <v>2.1461098276660193</v>
      </c>
      <c r="AI70" s="226">
        <f t="shared" si="279"/>
        <v>8.8409153618705716E-2</v>
      </c>
      <c r="AJ70" s="227">
        <f>SUM(AJ67:AJ69)</f>
        <v>-4956114.3776333425</v>
      </c>
      <c r="AK70" s="227">
        <f>SUM(AK67:AK69)</f>
        <v>158371.48115830205</v>
      </c>
      <c r="AL70" s="227">
        <f t="shared" ref="AL70:AT70" si="291">SUM(AL67:AL69)</f>
        <v>179684.02817455202</v>
      </c>
      <c r="AM70" s="227">
        <f t="shared" si="291"/>
        <v>175905.5092929221</v>
      </c>
      <c r="AN70" s="227">
        <f t="shared" si="291"/>
        <v>184774.43172150606</v>
      </c>
      <c r="AO70" s="227">
        <f t="shared" si="291"/>
        <v>193710.94900491158</v>
      </c>
      <c r="AP70" s="227">
        <f t="shared" si="291"/>
        <v>202714.76628633065</v>
      </c>
      <c r="AQ70" s="227">
        <f t="shared" si="291"/>
        <v>211785.55811050779</v>
      </c>
      <c r="AR70" s="227">
        <f t="shared" si="291"/>
        <v>220922.96744125531</v>
      </c>
      <c r="AS70" s="227">
        <f t="shared" si="291"/>
        <v>230126.60465375555</v>
      </c>
      <c r="AT70" s="228">
        <f t="shared" si="291"/>
        <v>8878369.4770317301</v>
      </c>
      <c r="AV70" s="231" t="s">
        <v>82</v>
      </c>
      <c r="AW70" s="225">
        <f t="shared" si="283"/>
        <v>2.9759417723950623</v>
      </c>
      <c r="AX70" s="226">
        <f t="shared" si="284"/>
        <v>0.13476227844368927</v>
      </c>
      <c r="AY70" s="227">
        <f>SUM(AY67:AY69)</f>
        <v>-6957790.0168994581</v>
      </c>
      <c r="AZ70" s="227">
        <f>SUM(AZ67:AZ69)</f>
        <v>405180.90609071334</v>
      </c>
      <c r="BA70" s="227">
        <f t="shared" ref="BA70:BI70" si="292">SUM(BA67:BA69)</f>
        <v>440685.56458946294</v>
      </c>
      <c r="BB70" s="227">
        <f t="shared" si="292"/>
        <v>434367.84621626319</v>
      </c>
      <c r="BC70" s="227">
        <f t="shared" si="292"/>
        <v>449130.73866263847</v>
      </c>
      <c r="BD70" s="227">
        <f t="shared" si="292"/>
        <v>464006.00002393336</v>
      </c>
      <c r="BE70" s="227">
        <f t="shared" si="292"/>
        <v>478993.13434443274</v>
      </c>
      <c r="BF70" s="227">
        <f t="shared" si="292"/>
        <v>494091.59459930361</v>
      </c>
      <c r="BG70" s="227">
        <f t="shared" si="292"/>
        <v>509300.78105595097</v>
      </c>
      <c r="BH70" s="227">
        <f t="shared" si="292"/>
        <v>524620.03959336109</v>
      </c>
      <c r="BI70" s="228">
        <f t="shared" si="292"/>
        <v>16505601.349668387</v>
      </c>
    </row>
    <row r="71" spans="2:61" x14ac:dyDescent="0.35">
      <c r="F71" s="116"/>
      <c r="G71" s="116"/>
      <c r="U71" s="116"/>
      <c r="V71" s="116"/>
      <c r="AJ71" s="116"/>
      <c r="AK71" s="116"/>
      <c r="AY71" s="116"/>
      <c r="AZ71" s="116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1C39-C357-4957-8783-AAACB3F790EE}">
  <dimension ref="A7:U39"/>
  <sheetViews>
    <sheetView showGridLines="0" tabSelected="1" topLeftCell="A8" zoomScaleNormal="100" workbookViewId="0">
      <selection activeCell="J30" sqref="J30"/>
    </sheetView>
  </sheetViews>
  <sheetFormatPr defaultColWidth="9.08984375" defaultRowHeight="14.5" x14ac:dyDescent="0.35"/>
  <cols>
    <col min="1" max="1" width="4.36328125" style="103" customWidth="1"/>
    <col min="2" max="2" width="25.7265625" style="103" bestFit="1" customWidth="1"/>
    <col min="3" max="3" width="11.81640625" style="103" bestFit="1" customWidth="1"/>
    <col min="4" max="6" width="12.90625" style="103" bestFit="1" customWidth="1"/>
    <col min="7" max="7" width="23.6328125" style="103" bestFit="1" customWidth="1"/>
    <col min="8" max="9" width="8.7265625" style="103" customWidth="1"/>
    <col min="10" max="10" width="14" style="103" bestFit="1" customWidth="1"/>
    <col min="11" max="11" width="8.7265625" style="103" customWidth="1"/>
    <col min="12" max="12" width="23.6328125" style="103" bestFit="1" customWidth="1"/>
    <col min="13" max="14" width="8.7265625" style="103" customWidth="1"/>
    <col min="15" max="15" width="11.81640625" style="103" bestFit="1" customWidth="1"/>
    <col min="16" max="16" width="8.7265625" style="103" customWidth="1"/>
    <col min="17" max="17" width="23.6328125" style="103" bestFit="1" customWidth="1"/>
    <col min="18" max="19" width="8.7265625" style="103" customWidth="1"/>
    <col min="20" max="20" width="11.81640625" style="103" bestFit="1" customWidth="1"/>
    <col min="21" max="16384" width="9.08984375" style="103"/>
  </cols>
  <sheetData>
    <row r="7" spans="1:21" s="247" customFormat="1" ht="18.5" x14ac:dyDescent="0.45">
      <c r="A7" s="87"/>
      <c r="B7" s="87" t="s">
        <v>141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248"/>
    </row>
    <row r="8" spans="1:2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35">
      <c r="A9"/>
      <c r="B9" s="86" t="str">
        <f>Assumptions!B7</f>
        <v>305 DANIEL</v>
      </c>
      <c r="C9" s="86"/>
      <c r="D9" s="86"/>
      <c r="E9" s="86"/>
      <c r="F9"/>
      <c r="G9" s="86" t="str">
        <f>Assumptions!J7</f>
        <v>75 ARMORY</v>
      </c>
      <c r="H9" s="86"/>
      <c r="I9" s="86"/>
      <c r="J9" s="86"/>
      <c r="K9"/>
      <c r="L9" s="86" t="str">
        <f>Assumptions!R7</f>
        <v>507 SECOND</v>
      </c>
      <c r="M9" s="86"/>
      <c r="N9" s="86"/>
      <c r="O9" s="86"/>
      <c r="P9"/>
      <c r="Q9" s="86" t="str">
        <f>Assumptions!Z7</f>
        <v>901 WESTERN</v>
      </c>
      <c r="R9" s="86"/>
      <c r="S9" s="86"/>
      <c r="T9" s="86"/>
      <c r="U9"/>
    </row>
    <row r="10" spans="1:21" x14ac:dyDescent="0.35">
      <c r="A10"/>
      <c r="B10" s="34" t="s">
        <v>108</v>
      </c>
      <c r="C10" s="35"/>
      <c r="D10" s="35"/>
      <c r="E10" s="76">
        <f>NPV(Assumptions!$D$78,'Proforma Summary'!D52:M52)</f>
        <v>632630.37882016273</v>
      </c>
      <c r="F10"/>
      <c r="G10" s="34" t="s">
        <v>108</v>
      </c>
      <c r="H10" s="35"/>
      <c r="I10" s="35"/>
      <c r="J10" s="76">
        <f>NPV(Assumptions!$L$78,'Proforma Summary'!Q52:Z52)</f>
        <v>2987826.7846027361</v>
      </c>
      <c r="K10"/>
      <c r="L10" s="34" t="s">
        <v>108</v>
      </c>
      <c r="M10" s="35"/>
      <c r="N10" s="35"/>
      <c r="O10" s="76">
        <f>NPV(Assumptions!$T$78,'Proforma Summary'!AD52:AM52)</f>
        <v>1187178.9233764855</v>
      </c>
      <c r="P10"/>
      <c r="Q10" s="34" t="s">
        <v>108</v>
      </c>
      <c r="R10" s="35"/>
      <c r="S10" s="35"/>
      <c r="T10" s="76">
        <f>NPV(Assumptions!$AB$78,'Proforma Summary'!AQ52:AZ52)</f>
        <v>2845990.8424725547</v>
      </c>
      <c r="U10"/>
    </row>
    <row r="11" spans="1:21" x14ac:dyDescent="0.35">
      <c r="A11"/>
      <c r="B11" s="1" t="s">
        <v>109</v>
      </c>
      <c r="C11"/>
      <c r="D11"/>
      <c r="E11" s="77">
        <f>NPV(Assumptions!$D$78,'Proforma Summary'!D53:M53)</f>
        <v>1980720.2666004226</v>
      </c>
      <c r="F11"/>
      <c r="G11" s="1" t="s">
        <v>109</v>
      </c>
      <c r="H11"/>
      <c r="I11"/>
      <c r="J11" s="77">
        <f>NPV(Assumptions!$L$78,'Proforma Summary'!Q53:Z53)</f>
        <v>6491482.0404283535</v>
      </c>
      <c r="K11"/>
      <c r="L11" s="1" t="s">
        <v>109</v>
      </c>
      <c r="M11"/>
      <c r="N11"/>
      <c r="O11" s="77">
        <f>NPV(Assumptions!$T$78,'Proforma Summary'!AD53:AM53)</f>
        <v>3330698.2337011127</v>
      </c>
      <c r="P11"/>
      <c r="Q11" s="1" t="s">
        <v>109</v>
      </c>
      <c r="R11"/>
      <c r="S11"/>
      <c r="T11" s="76">
        <f>NPV(Assumptions!$AB$78,'Proforma Summary'!AQ53:AZ53)</f>
        <v>6155411.7015435714</v>
      </c>
      <c r="U11"/>
    </row>
    <row r="12" spans="1:21" x14ac:dyDescent="0.35">
      <c r="A12"/>
      <c r="B12" s="1" t="s">
        <v>64</v>
      </c>
      <c r="C12"/>
      <c r="D12"/>
      <c r="E12" s="77">
        <f>SUM(E10:E11)</f>
        <v>2613350.6454205853</v>
      </c>
      <c r="F12"/>
      <c r="G12" s="1" t="s">
        <v>64</v>
      </c>
      <c r="H12"/>
      <c r="I12"/>
      <c r="J12" s="77">
        <f>SUM(J10:J11)</f>
        <v>9479308.8250310905</v>
      </c>
      <c r="K12"/>
      <c r="L12" s="1" t="s">
        <v>64</v>
      </c>
      <c r="M12"/>
      <c r="N12"/>
      <c r="O12" s="77">
        <f>SUM(O10:O11)</f>
        <v>4517877.1570775984</v>
      </c>
      <c r="P12"/>
      <c r="Q12" s="1" t="s">
        <v>64</v>
      </c>
      <c r="R12"/>
      <c r="S12"/>
      <c r="T12" s="77">
        <f>SUM(T10:T11)</f>
        <v>9001402.5440161265</v>
      </c>
      <c r="U12"/>
    </row>
    <row r="13" spans="1:21" x14ac:dyDescent="0.35">
      <c r="A13"/>
      <c r="B13" s="1" t="s">
        <v>110</v>
      </c>
      <c r="C13"/>
      <c r="D13"/>
      <c r="E13" s="77">
        <f>-Assumptions!D55</f>
        <v>-2353730.0526317698</v>
      </c>
      <c r="F13"/>
      <c r="G13" s="1" t="s">
        <v>110</v>
      </c>
      <c r="H13"/>
      <c r="I13"/>
      <c r="J13" s="77">
        <f>'Proforma Summary'!P54</f>
        <v>-7282642.8201780878</v>
      </c>
      <c r="K13"/>
      <c r="L13" s="1" t="s">
        <v>110</v>
      </c>
      <c r="M13"/>
      <c r="N13"/>
      <c r="O13" s="77">
        <f>'Proforma Summary'!AC54</f>
        <v>-4956114.3776333416</v>
      </c>
      <c r="P13"/>
      <c r="Q13" s="1" t="s">
        <v>110</v>
      </c>
      <c r="R13"/>
      <c r="S13"/>
      <c r="T13" s="77">
        <f>'Proforma Summary'!AP54</f>
        <v>-6957790.0168994572</v>
      </c>
      <c r="U13"/>
    </row>
    <row r="14" spans="1:21" x14ac:dyDescent="0.35">
      <c r="A14"/>
      <c r="B14" s="1" t="s">
        <v>65</v>
      </c>
      <c r="C14"/>
      <c r="D14"/>
      <c r="E14" s="77">
        <f>SUM(E12:E13)</f>
        <v>259620.5927888155</v>
      </c>
      <c r="F14"/>
      <c r="G14" s="1" t="s">
        <v>65</v>
      </c>
      <c r="H14"/>
      <c r="I14"/>
      <c r="J14" s="77">
        <f>SUM(J12:J13)</f>
        <v>2196666.0048530027</v>
      </c>
      <c r="K14"/>
      <c r="L14" s="1" t="s">
        <v>65</v>
      </c>
      <c r="M14"/>
      <c r="N14"/>
      <c r="O14" s="77">
        <f>SUM(O12:O13)</f>
        <v>-438237.2205557432</v>
      </c>
      <c r="P14"/>
      <c r="Q14" s="1" t="s">
        <v>65</v>
      </c>
      <c r="R14"/>
      <c r="S14"/>
      <c r="T14" s="77">
        <f>SUM(T12:T13)</f>
        <v>2043612.5271166693</v>
      </c>
      <c r="U14"/>
    </row>
    <row r="15" spans="1:21" x14ac:dyDescent="0.35">
      <c r="A15"/>
      <c r="B15" s="3" t="s">
        <v>66</v>
      </c>
      <c r="C15" s="4"/>
      <c r="D15" s="4"/>
      <c r="E15" s="78">
        <f>IRR('Proforma Summary'!C54:M54)</f>
        <v>0.11320158712216255</v>
      </c>
      <c r="F15"/>
      <c r="G15" s="3" t="s">
        <v>66</v>
      </c>
      <c r="H15" s="4"/>
      <c r="I15" s="4"/>
      <c r="J15" s="78">
        <f>IRR('Proforma Summary'!P54:Z54)</f>
        <v>0.13556539302873882</v>
      </c>
      <c r="K15"/>
      <c r="L15" s="3" t="s">
        <v>66</v>
      </c>
      <c r="M15" s="4"/>
      <c r="N15" s="4"/>
      <c r="O15" s="78">
        <f>IRR('Proforma Summary'!AC54:AM54)</f>
        <v>8.8409153618705494E-2</v>
      </c>
      <c r="P15"/>
      <c r="Q15" s="3" t="s">
        <v>66</v>
      </c>
      <c r="R15" s="4"/>
      <c r="S15" s="4"/>
      <c r="T15" s="78">
        <f>IRR('Proforma Summary'!AP54:AZ54)</f>
        <v>0.13476227844368927</v>
      </c>
      <c r="U15"/>
    </row>
    <row r="16" spans="1:2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47" customFormat="1" ht="18.5" x14ac:dyDescent="0.45">
      <c r="A17" s="87"/>
      <c r="B17" s="87" t="s">
        <v>142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248"/>
    </row>
    <row r="18" spans="1:2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5" thickBot="1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/>
      <c r="B20" s="236" t="s">
        <v>143</v>
      </c>
      <c r="C20" s="237" t="str">
        <f>B9</f>
        <v>305 DANIEL</v>
      </c>
      <c r="D20" s="237" t="str">
        <f>G9</f>
        <v>75 ARMORY</v>
      </c>
      <c r="E20" s="237" t="str">
        <f>L9</f>
        <v>507 SECOND</v>
      </c>
      <c r="F20" s="237" t="str">
        <f>Q9</f>
        <v>901 WESTERN</v>
      </c>
      <c r="G20" s="238" t="s">
        <v>144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/>
      <c r="B21" s="192" t="s">
        <v>1</v>
      </c>
      <c r="C21" s="242">
        <f>Assumptions!D55</f>
        <v>2353730.0526317698</v>
      </c>
      <c r="D21" s="242">
        <f>Assumptions!L55</f>
        <v>7282642.8201780878</v>
      </c>
      <c r="E21" s="242">
        <f>Assumptions!T55</f>
        <v>4956114.3776333416</v>
      </c>
      <c r="F21" s="242">
        <f>Assumptions!AB55</f>
        <v>6957790.0168994572</v>
      </c>
      <c r="G21" s="243">
        <f>SUM(C21:F21)</f>
        <v>21550277.267342657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/>
      <c r="B22" s="131" t="s">
        <v>116</v>
      </c>
      <c r="C22" s="239">
        <f>Assumptions!D57</f>
        <v>94149.202105270801</v>
      </c>
      <c r="D22" s="239">
        <f>Assumptions!L57</f>
        <v>291305.71280712355</v>
      </c>
      <c r="E22" s="239">
        <f>Assumptions!T57</f>
        <v>198244.5751053337</v>
      </c>
      <c r="F22" s="239">
        <f>Assumptions!AB57</f>
        <v>278311.60067597835</v>
      </c>
      <c r="G22" s="240">
        <f>SUM(C22:F22)</f>
        <v>862011.09069370641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/>
      <c r="B23" s="131" t="s">
        <v>117</v>
      </c>
      <c r="C23" s="239">
        <f>Assumptions!D58</f>
        <v>376596.8084210832</v>
      </c>
      <c r="D23" s="239">
        <f>Assumptions!L58</f>
        <v>1165222.8512284942</v>
      </c>
      <c r="E23" s="239">
        <f>Assumptions!T58</f>
        <v>792978.3004213348</v>
      </c>
      <c r="F23" s="239">
        <f>Assumptions!AB58</f>
        <v>1113246.4027039134</v>
      </c>
      <c r="G23" s="240">
        <f>SUM(C23:F23)</f>
        <v>3448044.3627748257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/>
      <c r="B24" s="131" t="s">
        <v>105</v>
      </c>
      <c r="C24" s="239">
        <f>Assumptions!D60</f>
        <v>1882984.0421054158</v>
      </c>
      <c r="D24" s="239">
        <f>Assumptions!L60</f>
        <v>5826114.256142471</v>
      </c>
      <c r="E24" s="239">
        <f>Assumptions!T60</f>
        <v>3964891.5021066735</v>
      </c>
      <c r="F24" s="239">
        <f>Assumptions!AB60</f>
        <v>5566232.0135195665</v>
      </c>
      <c r="G24" s="240">
        <f>SUM(C24:F24)</f>
        <v>17240221.813874125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/>
      <c r="B25" s="131"/>
      <c r="C25" s="239"/>
      <c r="D25" s="239"/>
      <c r="E25" s="239"/>
      <c r="F25" s="239"/>
      <c r="G25" s="240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/>
      <c r="B26" s="192" t="s">
        <v>3</v>
      </c>
      <c r="C26" s="242">
        <f>Assumptions!D62</f>
        <v>3987010.85924805</v>
      </c>
      <c r="D26" s="242">
        <f>Assumptions!L62</f>
        <v>12610949.752666917</v>
      </c>
      <c r="E26" s="242">
        <f>Assumptions!T62</f>
        <v>8352027.2751182476</v>
      </c>
      <c r="F26" s="242">
        <f>Assumptions!AB62</f>
        <v>12042566.651371865</v>
      </c>
      <c r="G26" s="243">
        <f>SUM(C26:F26)</f>
        <v>36992554.538405076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15" thickBot="1" x14ac:dyDescent="0.4">
      <c r="A27"/>
      <c r="B27" s="131"/>
      <c r="C27" s="1"/>
      <c r="D27" s="1"/>
      <c r="E27" s="1"/>
      <c r="F27" s="1"/>
      <c r="G27" s="241"/>
      <c r="H27"/>
      <c r="I27"/>
      <c r="J27" s="26"/>
      <c r="K27"/>
      <c r="L27"/>
      <c r="M27"/>
      <c r="N27"/>
      <c r="O27"/>
      <c r="P27"/>
      <c r="Q27"/>
      <c r="R27"/>
      <c r="S27"/>
      <c r="T27"/>
      <c r="U27"/>
    </row>
    <row r="28" spans="1:21" ht="15" thickBot="1" x14ac:dyDescent="0.4">
      <c r="A28"/>
      <c r="B28" s="244" t="s">
        <v>64</v>
      </c>
      <c r="C28" s="245">
        <f>C21+C26</f>
        <v>6340740.9118798198</v>
      </c>
      <c r="D28" s="245">
        <f>D21+D26</f>
        <v>19893592.572845004</v>
      </c>
      <c r="E28" s="245">
        <f>E21+E26</f>
        <v>13308141.652751589</v>
      </c>
      <c r="F28" s="245">
        <f>F21+F26</f>
        <v>19000356.668271322</v>
      </c>
      <c r="G28" s="246">
        <f>G21+G26</f>
        <v>58542831.805747733</v>
      </c>
      <c r="H28"/>
      <c r="I28"/>
      <c r="J28" s="26"/>
      <c r="K28"/>
      <c r="L28"/>
      <c r="M28"/>
      <c r="N28"/>
      <c r="O28"/>
      <c r="P28"/>
      <c r="Q28"/>
      <c r="R28"/>
      <c r="S28"/>
      <c r="T28"/>
      <c r="U28"/>
    </row>
    <row r="29" spans="1:21" ht="15" thickBot="1" x14ac:dyDescent="0.4">
      <c r="A29"/>
      <c r="B29"/>
      <c r="C29"/>
      <c r="D29"/>
      <c r="E29"/>
      <c r="F29"/>
      <c r="G29"/>
      <c r="H29"/>
      <c r="I29"/>
      <c r="J29" s="26"/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/>
      <c r="B30" s="257" t="s">
        <v>104</v>
      </c>
      <c r="C30" s="258"/>
      <c r="D30" s="258"/>
      <c r="E30" s="258"/>
      <c r="F30" s="258"/>
      <c r="G30" s="261">
        <f>SUM(Assumptions!D66,Assumptions!L66,Assumptions!T66,Assumptions!AB66)</f>
        <v>57017641.63582629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/>
      <c r="B31" s="259" t="s">
        <v>7</v>
      </c>
      <c r="C31" s="256"/>
      <c r="D31" s="256"/>
      <c r="E31" s="256"/>
      <c r="F31" s="256"/>
      <c r="G31" s="260">
        <f>SUM(Assumptions!D67,Assumptions!L67,Assumptions!T67,Assumptions!AB67)</f>
        <v>300000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/>
      <c r="B32" s="259" t="s">
        <v>8</v>
      </c>
      <c r="C32" s="256"/>
      <c r="D32" s="256"/>
      <c r="E32" s="256"/>
      <c r="F32" s="256"/>
      <c r="G32" s="260">
        <f>SUM(Assumptions!D68,Assumptions!L68,Assumptions!T68,Assumptions!AB68)</f>
        <v>369925.54538405081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ht="15" thickBot="1" x14ac:dyDescent="0.4">
      <c r="A33"/>
      <c r="B33" s="259" t="s">
        <v>115</v>
      </c>
      <c r="C33" s="256"/>
      <c r="D33" s="256"/>
      <c r="E33" s="256"/>
      <c r="F33" s="256"/>
      <c r="G33" s="260">
        <f>SUM(Assumptions!D69,Assumptions!L69,Assumptions!T69,Assumptions!AB69)</f>
        <v>855264.62453739438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ht="15" thickBot="1" x14ac:dyDescent="0.4">
      <c r="A34"/>
      <c r="B34" s="262" t="s">
        <v>64</v>
      </c>
      <c r="C34" s="263"/>
      <c r="D34" s="263"/>
      <c r="E34" s="263"/>
      <c r="F34" s="263"/>
      <c r="G34" s="255">
        <f>SUM(G30:G33)</f>
        <v>58542831.805747733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</sheetData>
  <pageMargins left="0.7" right="0.7" top="0.75" bottom="0.75" header="0.3" footer="0.3"/>
  <pageSetup orientation="portrait" r:id="rId1"/>
  <ignoredErrors>
    <ignoredError sqref="E13 J13 O13 T1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4D48-2850-414F-9BAD-E0D55E2E67DC}">
  <dimension ref="A7:EE60"/>
  <sheetViews>
    <sheetView showGridLines="0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EG21" sqref="EG21"/>
    </sheetView>
  </sheetViews>
  <sheetFormatPr defaultColWidth="8.81640625" defaultRowHeight="14.5" x14ac:dyDescent="0.35"/>
  <cols>
    <col min="1" max="2" width="2.6328125" customWidth="1"/>
    <col min="3" max="3" width="34.26953125" customWidth="1"/>
    <col min="4" max="97" width="11.453125" bestFit="1" customWidth="1"/>
    <col min="98" max="122" width="10.36328125" bestFit="1" customWidth="1"/>
    <col min="123" max="123" width="12" bestFit="1" customWidth="1"/>
    <col min="124" max="135" width="10.36328125" bestFit="1" customWidth="1"/>
  </cols>
  <sheetData>
    <row r="7" spans="1:135" x14ac:dyDescent="0.35">
      <c r="A7" s="86"/>
      <c r="B7" s="86"/>
      <c r="C7" s="99" t="s">
        <v>41</v>
      </c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86"/>
      <c r="C8" s="99" t="s">
        <v>42</v>
      </c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Assumptions!B11</f>
        <v>2x2</v>
      </c>
      <c r="D11" s="27">
        <f>Assumptions!$H11/12*(1+(IF(D8=Assumptions!$F$47,Assumptions!$F$50,IF('305 PF'!D8=Assumptions!$G$47,Assumptions!$G$50,Assumptions!$H$50))))^(D$8-1)</f>
        <v>21419.936999999998</v>
      </c>
      <c r="E11" s="27">
        <f>Assumptions!$H11/12*(1+(IF(E8=Assumptions!$F$47,Assumptions!$F$50,IF('305 PF'!E8=Assumptions!$G$47,Assumptions!$G$50,Assumptions!$H$50))))^(E$8-1)</f>
        <v>21419.936999999998</v>
      </c>
      <c r="F11" s="27">
        <f>Assumptions!$H11/12*(1+(IF(F8=Assumptions!$F$47,Assumptions!$F$50,IF('305 PF'!F8=Assumptions!$G$47,Assumptions!$G$50,Assumptions!$H$50))))^(F$8-1)</f>
        <v>21419.936999999998</v>
      </c>
      <c r="G11" s="27">
        <f>Assumptions!$H11/12*(1+(IF(G8=Assumptions!$F$47,Assumptions!$F$50,IF('305 PF'!G8=Assumptions!$G$47,Assumptions!$G$50,Assumptions!$H$50))))^(G$8-1)</f>
        <v>21419.936999999998</v>
      </c>
      <c r="H11" s="27">
        <f>Assumptions!$H11/12*(1+(IF(H8=Assumptions!$F$47,Assumptions!$F$50,IF('305 PF'!H8=Assumptions!$G$47,Assumptions!$G$50,Assumptions!$H$50))))^(H$8-1)</f>
        <v>21419.936999999998</v>
      </c>
      <c r="I11" s="27">
        <f>Assumptions!$H11/12*(1+(IF(I8=Assumptions!$F$47,Assumptions!$F$50,IF('305 PF'!I8=Assumptions!$G$47,Assumptions!$G$50,Assumptions!$H$50))))^(I$8-1)</f>
        <v>21419.936999999998</v>
      </c>
      <c r="J11" s="27">
        <f>Assumptions!$H11/12*(1+(IF(J8=Assumptions!$F$47,Assumptions!$F$50,IF('305 PF'!J8=Assumptions!$G$47,Assumptions!$G$50,Assumptions!$H$50))))^(J$8-1)</f>
        <v>21419.936999999998</v>
      </c>
      <c r="K11" s="27">
        <f>Assumptions!$H11/12*(1+(IF(K8=Assumptions!$F$47,Assumptions!$F$50,IF('305 PF'!K8=Assumptions!$G$47,Assumptions!$G$50,Assumptions!$H$50))))^(K$8-1)</f>
        <v>21419.936999999998</v>
      </c>
      <c r="L11" s="27">
        <f>Assumptions!$H11/12*(1+(IF(L8=Assumptions!$F$47,Assumptions!$F$50,IF('305 PF'!L8=Assumptions!$G$47,Assumptions!$G$50,Assumptions!$H$50))))^(L$8-1)</f>
        <v>21419.936999999998</v>
      </c>
      <c r="M11" s="27">
        <f>Assumptions!$H11/12*(1+(IF(M8=Assumptions!$F$47,Assumptions!$F$50,IF('305 PF'!M8=Assumptions!$G$47,Assumptions!$G$50,Assumptions!$H$50))))^(M$8-1)</f>
        <v>21419.936999999998</v>
      </c>
      <c r="N11" s="27">
        <f>Assumptions!$H11/12*(1+(IF(N8=Assumptions!$F$47,Assumptions!$F$50,IF('305 PF'!N8=Assumptions!$G$47,Assumptions!$G$50,Assumptions!$H$50))))^(N$8-1)</f>
        <v>21419.936999999998</v>
      </c>
      <c r="O11" s="27">
        <f>Assumptions!$H11/12*(1+(IF(O8=Assumptions!$F$47,Assumptions!$F$50,IF('305 PF'!O8=Assumptions!$G$47,Assumptions!$G$50,Assumptions!$H$50))))^(O$8-1)</f>
        <v>21419.936999999998</v>
      </c>
      <c r="P11" s="27">
        <f>Assumptions!$H11/12*(1+(IF(P8=Assumptions!$F$47,Assumptions!$F$50,IF('305 PF'!P8=Assumptions!$G$47,Assumptions!$G$50,Assumptions!$H$50))))^(P$8-1)</f>
        <v>21741.236054999998</v>
      </c>
      <c r="Q11" s="27">
        <f>Assumptions!$H11/12*(1+(IF(Q8=Assumptions!$F$47,Assumptions!$F$50,IF('305 PF'!Q8=Assumptions!$G$47,Assumptions!$G$50,Assumptions!$H$50))))^(Q$8-1)</f>
        <v>21741.236054999998</v>
      </c>
      <c r="R11" s="27">
        <f>Assumptions!$H11/12*(1+(IF(R8=Assumptions!$F$47,Assumptions!$F$50,IF('305 PF'!R8=Assumptions!$G$47,Assumptions!$G$50,Assumptions!$H$50))))^(R$8-1)</f>
        <v>21741.236054999998</v>
      </c>
      <c r="S11" s="27">
        <f>Assumptions!$H11/12*(1+(IF(S8=Assumptions!$F$47,Assumptions!$F$50,IF('305 PF'!S8=Assumptions!$G$47,Assumptions!$G$50,Assumptions!$H$50))))^(S$8-1)</f>
        <v>21741.236054999998</v>
      </c>
      <c r="T11" s="27">
        <f>Assumptions!$H11/12*(1+(IF(T8=Assumptions!$F$47,Assumptions!$F$50,IF('305 PF'!T8=Assumptions!$G$47,Assumptions!$G$50,Assumptions!$H$50))))^(T$8-1)</f>
        <v>21741.236054999998</v>
      </c>
      <c r="U11" s="27">
        <f>Assumptions!$H11/12*(1+(IF(U8=Assumptions!$F$47,Assumptions!$F$50,IF('305 PF'!U8=Assumptions!$G$47,Assumptions!$G$50,Assumptions!$H$50))))^(U$8-1)</f>
        <v>21741.236054999998</v>
      </c>
      <c r="V11" s="27">
        <f>Assumptions!$H11/12*(1+(IF(V8=Assumptions!$F$47,Assumptions!$F$50,IF('305 PF'!V8=Assumptions!$G$47,Assumptions!$G$50,Assumptions!$H$50))))^(V$8-1)</f>
        <v>21741.236054999998</v>
      </c>
      <c r="W11" s="27">
        <f>Assumptions!$H11/12*(1+(IF(W8=Assumptions!$F$47,Assumptions!$F$50,IF('305 PF'!W8=Assumptions!$G$47,Assumptions!$G$50,Assumptions!$H$50))))^(W$8-1)</f>
        <v>21741.236054999998</v>
      </c>
      <c r="X11" s="27">
        <f>Assumptions!$H11/12*(1+(IF(X8=Assumptions!$F$47,Assumptions!$F$50,IF('305 PF'!X8=Assumptions!$G$47,Assumptions!$G$50,Assumptions!$H$50))))^(X$8-1)</f>
        <v>21741.236054999998</v>
      </c>
      <c r="Y11" s="27">
        <f>Assumptions!$H11/12*(1+(IF(Y8=Assumptions!$F$47,Assumptions!$F$50,IF('305 PF'!Y8=Assumptions!$G$47,Assumptions!$G$50,Assumptions!$H$50))))^(Y$8-1)</f>
        <v>21741.236054999998</v>
      </c>
      <c r="Z11" s="27">
        <f>Assumptions!$H11/12*(1+(IF(Z8=Assumptions!$F$47,Assumptions!$F$50,IF('305 PF'!Z8=Assumptions!$G$47,Assumptions!$G$50,Assumptions!$H$50))))^(Z$8-1)</f>
        <v>21741.236054999998</v>
      </c>
      <c r="AA11" s="27">
        <f>Assumptions!$H11/12*(1+(IF(AA8=Assumptions!$F$47,Assumptions!$F$50,IF('305 PF'!AA8=Assumptions!$G$47,Assumptions!$G$50,Assumptions!$H$50))))^(AA$8-1)</f>
        <v>21741.236054999998</v>
      </c>
      <c r="AB11" s="27">
        <f>Assumptions!$H11/12*(1+(IF(AB8=Assumptions!$F$47,Assumptions!$F$50,IF('305 PF'!AB8=Assumptions!$G$47,Assumptions!$G$50,Assumptions!$H$50))))^(AB$8-1)</f>
        <v>22067.354595824992</v>
      </c>
      <c r="AC11" s="27">
        <f>Assumptions!$H11/12*(1+(IF(AC8=Assumptions!$F$47,Assumptions!$F$50,IF('305 PF'!AC8=Assumptions!$G$47,Assumptions!$G$50,Assumptions!$H$50))))^(AC$8-1)</f>
        <v>22067.354595824992</v>
      </c>
      <c r="AD11" s="27">
        <f>Assumptions!$H11/12*(1+(IF(AD8=Assumptions!$F$47,Assumptions!$F$50,IF('305 PF'!AD8=Assumptions!$G$47,Assumptions!$G$50,Assumptions!$H$50))))^(AD$8-1)</f>
        <v>22067.354595824992</v>
      </c>
      <c r="AE11" s="27">
        <f>Assumptions!$H11/12*(1+(IF(AE8=Assumptions!$F$47,Assumptions!$F$50,IF('305 PF'!AE8=Assumptions!$G$47,Assumptions!$G$50,Assumptions!$H$50))))^(AE$8-1)</f>
        <v>22067.354595824992</v>
      </c>
      <c r="AF11" s="27">
        <f>Assumptions!$H11/12*(1+(IF(AF8=Assumptions!$F$47,Assumptions!$F$50,IF('305 PF'!AF8=Assumptions!$G$47,Assumptions!$G$50,Assumptions!$H$50))))^(AF$8-1)</f>
        <v>22067.354595824992</v>
      </c>
      <c r="AG11" s="27">
        <f>Assumptions!$H11/12*(1+(IF(AG8=Assumptions!$F$47,Assumptions!$F$50,IF('305 PF'!AG8=Assumptions!$G$47,Assumptions!$G$50,Assumptions!$H$50))))^(AG$8-1)</f>
        <v>22067.354595824992</v>
      </c>
      <c r="AH11" s="27">
        <f>Assumptions!$H11/12*(1+(IF(AH8=Assumptions!$F$47,Assumptions!$F$50,IF('305 PF'!AH8=Assumptions!$G$47,Assumptions!$G$50,Assumptions!$H$50))))^(AH$8-1)</f>
        <v>22067.354595824992</v>
      </c>
      <c r="AI11" s="27">
        <f>Assumptions!$H11/12*(1+(IF(AI8=Assumptions!$F$47,Assumptions!$F$50,IF('305 PF'!AI8=Assumptions!$G$47,Assumptions!$G$50,Assumptions!$H$50))))^(AI$8-1)</f>
        <v>22067.354595824992</v>
      </c>
      <c r="AJ11" s="27">
        <f>Assumptions!$H11/12*(1+(IF(AJ8=Assumptions!$F$47,Assumptions!$F$50,IF('305 PF'!AJ8=Assumptions!$G$47,Assumptions!$G$50,Assumptions!$H$50))))^(AJ$8-1)</f>
        <v>22067.354595824992</v>
      </c>
      <c r="AK11" s="27">
        <f>Assumptions!$H11/12*(1+(IF(AK8=Assumptions!$F$47,Assumptions!$F$50,IF('305 PF'!AK8=Assumptions!$G$47,Assumptions!$G$50,Assumptions!$H$50))))^(AK$8-1)</f>
        <v>22067.354595824992</v>
      </c>
      <c r="AL11" s="27">
        <f>Assumptions!$H11/12*(1+(IF(AL8=Assumptions!$F$47,Assumptions!$F$50,IF('305 PF'!AL8=Assumptions!$G$47,Assumptions!$G$50,Assumptions!$H$50))))^(AL$8-1)</f>
        <v>22067.354595824992</v>
      </c>
      <c r="AM11" s="27">
        <f>Assumptions!$H11/12*(1+(IF(AM8=Assumptions!$F$47,Assumptions!$F$50,IF('305 PF'!AM8=Assumptions!$G$47,Assumptions!$G$50,Assumptions!$H$50))))^(AM$8-1)</f>
        <v>22067.354595824992</v>
      </c>
      <c r="AN11" s="27">
        <f>Assumptions!$H11/12*(1+(IF(AN8=Assumptions!$F$47,Assumptions!$F$50,IF('305 PF'!AN8=Assumptions!$G$47,Assumptions!$G$50,Assumptions!$H$50))))^(AN$8-1)</f>
        <v>22398.364914762366</v>
      </c>
      <c r="AO11" s="27">
        <f>Assumptions!$H11/12*(1+(IF(AO8=Assumptions!$F$47,Assumptions!$F$50,IF('305 PF'!AO8=Assumptions!$G$47,Assumptions!$G$50,Assumptions!$H$50))))^(AO$8-1)</f>
        <v>22398.364914762366</v>
      </c>
      <c r="AP11" s="27">
        <f>Assumptions!$H11/12*(1+(IF(AP8=Assumptions!$F$47,Assumptions!$F$50,IF('305 PF'!AP8=Assumptions!$G$47,Assumptions!$G$50,Assumptions!$H$50))))^(AP$8-1)</f>
        <v>22398.364914762366</v>
      </c>
      <c r="AQ11" s="27">
        <f>Assumptions!$H11/12*(1+(IF(AQ8=Assumptions!$F$47,Assumptions!$F$50,IF('305 PF'!AQ8=Assumptions!$G$47,Assumptions!$G$50,Assumptions!$H$50))))^(AQ$8-1)</f>
        <v>22398.364914762366</v>
      </c>
      <c r="AR11" s="27">
        <f>Assumptions!$H11/12*(1+(IF(AR8=Assumptions!$F$47,Assumptions!$F$50,IF('305 PF'!AR8=Assumptions!$G$47,Assumptions!$G$50,Assumptions!$H$50))))^(AR$8-1)</f>
        <v>22398.364914762366</v>
      </c>
      <c r="AS11" s="27">
        <f>Assumptions!$H11/12*(1+(IF(AS8=Assumptions!$F$47,Assumptions!$F$50,IF('305 PF'!AS8=Assumptions!$G$47,Assumptions!$G$50,Assumptions!$H$50))))^(AS$8-1)</f>
        <v>22398.364914762366</v>
      </c>
      <c r="AT11" s="27">
        <f>Assumptions!$H11/12*(1+(IF(AT8=Assumptions!$F$47,Assumptions!$F$50,IF('305 PF'!AT8=Assumptions!$G$47,Assumptions!$G$50,Assumptions!$H$50))))^(AT$8-1)</f>
        <v>22398.364914762366</v>
      </c>
      <c r="AU11" s="27">
        <f>Assumptions!$H11/12*(1+(IF(AU8=Assumptions!$F$47,Assumptions!$F$50,IF('305 PF'!AU8=Assumptions!$G$47,Assumptions!$G$50,Assumptions!$H$50))))^(AU$8-1)</f>
        <v>22398.364914762366</v>
      </c>
      <c r="AV11" s="27">
        <f>Assumptions!$H11/12*(1+(IF(AV8=Assumptions!$F$47,Assumptions!$F$50,IF('305 PF'!AV8=Assumptions!$G$47,Assumptions!$G$50,Assumptions!$H$50))))^(AV$8-1)</f>
        <v>22398.364914762366</v>
      </c>
      <c r="AW11" s="27">
        <f>Assumptions!$H11/12*(1+(IF(AW8=Assumptions!$F$47,Assumptions!$F$50,IF('305 PF'!AW8=Assumptions!$G$47,Assumptions!$G$50,Assumptions!$H$50))))^(AW$8-1)</f>
        <v>22398.364914762366</v>
      </c>
      <c r="AX11" s="27">
        <f>Assumptions!$H11/12*(1+(IF(AX8=Assumptions!$F$47,Assumptions!$F$50,IF('305 PF'!AX8=Assumptions!$G$47,Assumptions!$G$50,Assumptions!$H$50))))^(AX$8-1)</f>
        <v>22398.364914762366</v>
      </c>
      <c r="AY11" s="27">
        <f>Assumptions!$H11/12*(1+(IF(AY8=Assumptions!$F$47,Assumptions!$F$50,IF('305 PF'!AY8=Assumptions!$G$47,Assumptions!$G$50,Assumptions!$H$50))))^(AY$8-1)</f>
        <v>22398.364914762366</v>
      </c>
      <c r="AZ11" s="27">
        <f>Assumptions!$H11/12*(1+(IF(AZ8=Assumptions!$F$47,Assumptions!$F$50,IF('305 PF'!AZ8=Assumptions!$G$47,Assumptions!$G$50,Assumptions!$H$50))))^(AZ$8-1)</f>
        <v>22734.340388483797</v>
      </c>
      <c r="BA11" s="27">
        <f>Assumptions!$H11/12*(1+(IF(BA8=Assumptions!$F$47,Assumptions!$F$50,IF('305 PF'!BA8=Assumptions!$G$47,Assumptions!$G$50,Assumptions!$H$50))))^(BA$8-1)</f>
        <v>22734.340388483797</v>
      </c>
      <c r="BB11" s="27">
        <f>Assumptions!$H11/12*(1+(IF(BB8=Assumptions!$F$47,Assumptions!$F$50,IF('305 PF'!BB8=Assumptions!$G$47,Assumptions!$G$50,Assumptions!$H$50))))^(BB$8-1)</f>
        <v>22734.340388483797</v>
      </c>
      <c r="BC11" s="27">
        <f>Assumptions!$H11/12*(1+(IF(BC8=Assumptions!$F$47,Assumptions!$F$50,IF('305 PF'!BC8=Assumptions!$G$47,Assumptions!$G$50,Assumptions!$H$50))))^(BC$8-1)</f>
        <v>22734.340388483797</v>
      </c>
      <c r="BD11" s="27">
        <f>Assumptions!$H11/12*(1+(IF(BD8=Assumptions!$F$47,Assumptions!$F$50,IF('305 PF'!BD8=Assumptions!$G$47,Assumptions!$G$50,Assumptions!$H$50))))^(BD$8-1)</f>
        <v>22734.340388483797</v>
      </c>
      <c r="BE11" s="27">
        <f>Assumptions!$H11/12*(1+(IF(BE8=Assumptions!$F$47,Assumptions!$F$50,IF('305 PF'!BE8=Assumptions!$G$47,Assumptions!$G$50,Assumptions!$H$50))))^(BE$8-1)</f>
        <v>22734.340388483797</v>
      </c>
      <c r="BF11" s="27">
        <f>Assumptions!$H11/12*(1+(IF(BF8=Assumptions!$F$47,Assumptions!$F$50,IF('305 PF'!BF8=Assumptions!$G$47,Assumptions!$G$50,Assumptions!$H$50))))^(BF$8-1)</f>
        <v>22734.340388483797</v>
      </c>
      <c r="BG11" s="27">
        <f>Assumptions!$H11/12*(1+(IF(BG8=Assumptions!$F$47,Assumptions!$F$50,IF('305 PF'!BG8=Assumptions!$G$47,Assumptions!$G$50,Assumptions!$H$50))))^(BG$8-1)</f>
        <v>22734.340388483797</v>
      </c>
      <c r="BH11" s="27">
        <f>Assumptions!$H11/12*(1+(IF(BH8=Assumptions!$F$47,Assumptions!$F$50,IF('305 PF'!BH8=Assumptions!$G$47,Assumptions!$G$50,Assumptions!$H$50))))^(BH$8-1)</f>
        <v>22734.340388483797</v>
      </c>
      <c r="BI11" s="27">
        <f>Assumptions!$H11/12*(1+(IF(BI8=Assumptions!$F$47,Assumptions!$F$50,IF('305 PF'!BI8=Assumptions!$G$47,Assumptions!$G$50,Assumptions!$H$50))))^(BI$8-1)</f>
        <v>22734.340388483797</v>
      </c>
      <c r="BJ11" s="27">
        <f>Assumptions!$H11/12*(1+(IF(BJ8=Assumptions!$F$47,Assumptions!$F$50,IF('305 PF'!BJ8=Assumptions!$G$47,Assumptions!$G$50,Assumptions!$H$50))))^(BJ$8-1)</f>
        <v>22734.340388483797</v>
      </c>
      <c r="BK11" s="27">
        <f>Assumptions!$H11/12*(1+(IF(BK8=Assumptions!$F$47,Assumptions!$F$50,IF('305 PF'!BK8=Assumptions!$G$47,Assumptions!$G$50,Assumptions!$H$50))))^(BK$8-1)</f>
        <v>22734.340388483797</v>
      </c>
      <c r="BL11" s="27">
        <f>Assumptions!$H11/12*(1+(IF(BL8=Assumptions!$F$47,Assumptions!$F$50,IF('305 PF'!BL8=Assumptions!$G$47,Assumptions!$G$50,Assumptions!$H$50))))^(BL$8-1)</f>
        <v>23075.35549431105</v>
      </c>
      <c r="BM11" s="27">
        <f>Assumptions!$H11/12*(1+(IF(BM8=Assumptions!$F$47,Assumptions!$F$50,IF('305 PF'!BM8=Assumptions!$G$47,Assumptions!$G$50,Assumptions!$H$50))))^(BM$8-1)</f>
        <v>23075.35549431105</v>
      </c>
      <c r="BN11" s="27">
        <f>Assumptions!$H11/12*(1+(IF(BN8=Assumptions!$F$47,Assumptions!$F$50,IF('305 PF'!BN8=Assumptions!$G$47,Assumptions!$G$50,Assumptions!$H$50))))^(BN$8-1)</f>
        <v>23075.35549431105</v>
      </c>
      <c r="BO11" s="27">
        <f>Assumptions!$H11/12*(1+(IF(BO8=Assumptions!$F$47,Assumptions!$F$50,IF('305 PF'!BO8=Assumptions!$G$47,Assumptions!$G$50,Assumptions!$H$50))))^(BO$8-1)</f>
        <v>23075.35549431105</v>
      </c>
      <c r="BP11" s="27">
        <f>Assumptions!$H11/12*(1+(IF(BP8=Assumptions!$F$47,Assumptions!$F$50,IF('305 PF'!BP8=Assumptions!$G$47,Assumptions!$G$50,Assumptions!$H$50))))^(BP$8-1)</f>
        <v>23075.35549431105</v>
      </c>
      <c r="BQ11" s="27">
        <f>Assumptions!$H11/12*(1+(IF(BQ8=Assumptions!$F$47,Assumptions!$F$50,IF('305 PF'!BQ8=Assumptions!$G$47,Assumptions!$G$50,Assumptions!$H$50))))^(BQ$8-1)</f>
        <v>23075.35549431105</v>
      </c>
      <c r="BR11" s="27">
        <f>Assumptions!$H11/12*(1+(IF(BR8=Assumptions!$F$47,Assumptions!$F$50,IF('305 PF'!BR8=Assumptions!$G$47,Assumptions!$G$50,Assumptions!$H$50))))^(BR$8-1)</f>
        <v>23075.35549431105</v>
      </c>
      <c r="BS11" s="27">
        <f>Assumptions!$H11/12*(1+(IF(BS8=Assumptions!$F$47,Assumptions!$F$50,IF('305 PF'!BS8=Assumptions!$G$47,Assumptions!$G$50,Assumptions!$H$50))))^(BS$8-1)</f>
        <v>23075.35549431105</v>
      </c>
      <c r="BT11" s="27">
        <f>Assumptions!$H11/12*(1+(IF(BT8=Assumptions!$F$47,Assumptions!$F$50,IF('305 PF'!BT8=Assumptions!$G$47,Assumptions!$G$50,Assumptions!$H$50))))^(BT$8-1)</f>
        <v>23075.35549431105</v>
      </c>
      <c r="BU11" s="27">
        <f>Assumptions!$H11/12*(1+(IF(BU8=Assumptions!$F$47,Assumptions!$F$50,IF('305 PF'!BU8=Assumptions!$G$47,Assumptions!$G$50,Assumptions!$H$50))))^(BU$8-1)</f>
        <v>23075.35549431105</v>
      </c>
      <c r="BV11" s="27">
        <f>Assumptions!$H11/12*(1+(IF(BV8=Assumptions!$F$47,Assumptions!$F$50,IF('305 PF'!BV8=Assumptions!$G$47,Assumptions!$G$50,Assumptions!$H$50))))^(BV$8-1)</f>
        <v>23075.35549431105</v>
      </c>
      <c r="BW11" s="27">
        <f>Assumptions!$H11/12*(1+(IF(BW8=Assumptions!$F$47,Assumptions!$F$50,IF('305 PF'!BW8=Assumptions!$G$47,Assumptions!$G$50,Assumptions!$H$50))))^(BW$8-1)</f>
        <v>23075.35549431105</v>
      </c>
      <c r="BX11" s="27">
        <f>Assumptions!$H11/12*(1+(IF(BX8=Assumptions!$F$47,Assumptions!$F$50,IF('305 PF'!BX8=Assumptions!$G$47,Assumptions!$G$50,Assumptions!$H$50))))^(BX$8-1)</f>
        <v>23421.485826725711</v>
      </c>
      <c r="BY11" s="27">
        <f>Assumptions!$H11/12*(1+(IF(BY8=Assumptions!$F$47,Assumptions!$F$50,IF('305 PF'!BY8=Assumptions!$G$47,Assumptions!$G$50,Assumptions!$H$50))))^(BY$8-1)</f>
        <v>23421.485826725711</v>
      </c>
      <c r="BZ11" s="27">
        <f>Assumptions!$H11/12*(1+(IF(BZ8=Assumptions!$F$47,Assumptions!$F$50,IF('305 PF'!BZ8=Assumptions!$G$47,Assumptions!$G$50,Assumptions!$H$50))))^(BZ$8-1)</f>
        <v>23421.485826725711</v>
      </c>
      <c r="CA11" s="27">
        <f>Assumptions!$H11/12*(1+(IF(CA8=Assumptions!$F$47,Assumptions!$F$50,IF('305 PF'!CA8=Assumptions!$G$47,Assumptions!$G$50,Assumptions!$H$50))))^(CA$8-1)</f>
        <v>23421.485826725711</v>
      </c>
      <c r="CB11" s="27">
        <f>Assumptions!$H11/12*(1+(IF(CB8=Assumptions!$F$47,Assumptions!$F$50,IF('305 PF'!CB8=Assumptions!$G$47,Assumptions!$G$50,Assumptions!$H$50))))^(CB$8-1)</f>
        <v>23421.485826725711</v>
      </c>
      <c r="CC11" s="27">
        <f>Assumptions!$H11/12*(1+(IF(CC8=Assumptions!$F$47,Assumptions!$F$50,IF('305 PF'!CC8=Assumptions!$G$47,Assumptions!$G$50,Assumptions!$H$50))))^(CC$8-1)</f>
        <v>23421.485826725711</v>
      </c>
      <c r="CD11" s="27">
        <f>Assumptions!$H11/12*(1+(IF(CD8=Assumptions!$F$47,Assumptions!$F$50,IF('305 PF'!CD8=Assumptions!$G$47,Assumptions!$G$50,Assumptions!$H$50))))^(CD$8-1)</f>
        <v>23421.485826725711</v>
      </c>
      <c r="CE11" s="27">
        <f>Assumptions!$H11/12*(1+(IF(CE8=Assumptions!$F$47,Assumptions!$F$50,IF('305 PF'!CE8=Assumptions!$G$47,Assumptions!$G$50,Assumptions!$H$50))))^(CE$8-1)</f>
        <v>23421.485826725711</v>
      </c>
      <c r="CF11" s="27">
        <f>Assumptions!$H11/12*(1+(IF(CF8=Assumptions!$F$47,Assumptions!$F$50,IF('305 PF'!CF8=Assumptions!$G$47,Assumptions!$G$50,Assumptions!$H$50))))^(CF$8-1)</f>
        <v>23421.485826725711</v>
      </c>
      <c r="CG11" s="27">
        <f>Assumptions!$H11/12*(1+(IF(CG8=Assumptions!$F$47,Assumptions!$F$50,IF('305 PF'!CG8=Assumptions!$G$47,Assumptions!$G$50,Assumptions!$H$50))))^(CG$8-1)</f>
        <v>23421.485826725711</v>
      </c>
      <c r="CH11" s="27">
        <f>Assumptions!$H11/12*(1+(IF(CH8=Assumptions!$F$47,Assumptions!$F$50,IF('305 PF'!CH8=Assumptions!$G$47,Assumptions!$G$50,Assumptions!$H$50))))^(CH$8-1)</f>
        <v>23421.485826725711</v>
      </c>
      <c r="CI11" s="27">
        <f>Assumptions!$H11/12*(1+(IF(CI8=Assumptions!$F$47,Assumptions!$F$50,IF('305 PF'!CI8=Assumptions!$G$47,Assumptions!$G$50,Assumptions!$H$50))))^(CI$8-1)</f>
        <v>23421.485826725711</v>
      </c>
      <c r="CJ11" s="27">
        <f>Assumptions!$H11/12*(1+(IF(CJ8=Assumptions!$F$47,Assumptions!$F$50,IF('305 PF'!CJ8=Assumptions!$G$47,Assumptions!$G$50,Assumptions!$H$50))))^(CJ$8-1)</f>
        <v>23772.808114126594</v>
      </c>
      <c r="CK11" s="27">
        <f>Assumptions!$H11/12*(1+(IF(CK8=Assumptions!$F$47,Assumptions!$F$50,IF('305 PF'!CK8=Assumptions!$G$47,Assumptions!$G$50,Assumptions!$H$50))))^(CK$8-1)</f>
        <v>23772.808114126594</v>
      </c>
      <c r="CL11" s="27">
        <f>Assumptions!$H11/12*(1+(IF(CL8=Assumptions!$F$47,Assumptions!$F$50,IF('305 PF'!CL8=Assumptions!$G$47,Assumptions!$G$50,Assumptions!$H$50))))^(CL$8-1)</f>
        <v>23772.808114126594</v>
      </c>
      <c r="CM11" s="27">
        <f>Assumptions!$H11/12*(1+(IF(CM8=Assumptions!$F$47,Assumptions!$F$50,IF('305 PF'!CM8=Assumptions!$G$47,Assumptions!$G$50,Assumptions!$H$50))))^(CM$8-1)</f>
        <v>23772.808114126594</v>
      </c>
      <c r="CN11" s="27">
        <f>Assumptions!$H11/12*(1+(IF(CN8=Assumptions!$F$47,Assumptions!$F$50,IF('305 PF'!CN8=Assumptions!$G$47,Assumptions!$G$50,Assumptions!$H$50))))^(CN$8-1)</f>
        <v>23772.808114126594</v>
      </c>
      <c r="CO11" s="27">
        <f>Assumptions!$H11/12*(1+(IF(CO8=Assumptions!$F$47,Assumptions!$F$50,IF('305 PF'!CO8=Assumptions!$G$47,Assumptions!$G$50,Assumptions!$H$50))))^(CO$8-1)</f>
        <v>23772.808114126594</v>
      </c>
      <c r="CP11" s="27">
        <f>Assumptions!$H11/12*(1+(IF(CP8=Assumptions!$F$47,Assumptions!$F$50,IF('305 PF'!CP8=Assumptions!$G$47,Assumptions!$G$50,Assumptions!$H$50))))^(CP$8-1)</f>
        <v>23772.808114126594</v>
      </c>
      <c r="CQ11" s="27">
        <f>Assumptions!$H11/12*(1+(IF(CQ8=Assumptions!$F$47,Assumptions!$F$50,IF('305 PF'!CQ8=Assumptions!$G$47,Assumptions!$G$50,Assumptions!$H$50))))^(CQ$8-1)</f>
        <v>23772.808114126594</v>
      </c>
      <c r="CR11" s="27">
        <f>Assumptions!$H11/12*(1+(IF(CR8=Assumptions!$F$47,Assumptions!$F$50,IF('305 PF'!CR8=Assumptions!$G$47,Assumptions!$G$50,Assumptions!$H$50))))^(CR$8-1)</f>
        <v>23772.808114126594</v>
      </c>
      <c r="CS11" s="27">
        <f>Assumptions!$H11/12*(1+(IF(CS8=Assumptions!$F$47,Assumptions!$F$50,IF('305 PF'!CS8=Assumptions!$G$47,Assumptions!$G$50,Assumptions!$H$50))))^(CS$8-1)</f>
        <v>23772.808114126594</v>
      </c>
      <c r="CT11" s="27">
        <f>Assumptions!$H11/12*(1+(IF(CT8=Assumptions!$F$47,Assumptions!$F$50,IF('305 PF'!CT8=Assumptions!$G$47,Assumptions!$G$50,Assumptions!$H$50))))^(CT$8-1)</f>
        <v>23772.808114126594</v>
      </c>
      <c r="CU11" s="27">
        <f>Assumptions!$H11/12*(1+(IF(CU8=Assumptions!$F$47,Assumptions!$F$50,IF('305 PF'!CU8=Assumptions!$G$47,Assumptions!$G$50,Assumptions!$H$50))))^(CU$8-1)</f>
        <v>23772.808114126594</v>
      </c>
      <c r="CV11" s="27">
        <f>Assumptions!$H11/12*(1+(IF(CV8=Assumptions!$F$47,Assumptions!$F$50,IF('305 PF'!CV8=Assumptions!$G$47,Assumptions!$G$50,Assumptions!$H$50))))^(CV$8-1)</f>
        <v>24129.40023583849</v>
      </c>
      <c r="CW11" s="27">
        <f>Assumptions!$H11/12*(1+(IF(CW8=Assumptions!$F$47,Assumptions!$F$50,IF('305 PF'!CW8=Assumptions!$G$47,Assumptions!$G$50,Assumptions!$H$50))))^(CW$8-1)</f>
        <v>24129.40023583849</v>
      </c>
      <c r="CX11" s="27">
        <f>Assumptions!$H11/12*(1+(IF(CX8=Assumptions!$F$47,Assumptions!$F$50,IF('305 PF'!CX8=Assumptions!$G$47,Assumptions!$G$50,Assumptions!$H$50))))^(CX$8-1)</f>
        <v>24129.40023583849</v>
      </c>
      <c r="CY11" s="27">
        <f>Assumptions!$H11/12*(1+(IF(CY8=Assumptions!$F$47,Assumptions!$F$50,IF('305 PF'!CY8=Assumptions!$G$47,Assumptions!$G$50,Assumptions!$H$50))))^(CY$8-1)</f>
        <v>24129.40023583849</v>
      </c>
      <c r="CZ11" s="27">
        <f>Assumptions!$H11/12*(1+(IF(CZ8=Assumptions!$F$47,Assumptions!$F$50,IF('305 PF'!CZ8=Assumptions!$G$47,Assumptions!$G$50,Assumptions!$H$50))))^(CZ$8-1)</f>
        <v>24129.40023583849</v>
      </c>
      <c r="DA11" s="27">
        <f>Assumptions!$H11/12*(1+(IF(DA8=Assumptions!$F$47,Assumptions!$F$50,IF('305 PF'!DA8=Assumptions!$G$47,Assumptions!$G$50,Assumptions!$H$50))))^(DA$8-1)</f>
        <v>24129.40023583849</v>
      </c>
      <c r="DB11" s="27">
        <f>Assumptions!$H11/12*(1+(IF(DB8=Assumptions!$F$47,Assumptions!$F$50,IF('305 PF'!DB8=Assumptions!$G$47,Assumptions!$G$50,Assumptions!$H$50))))^(DB$8-1)</f>
        <v>24129.40023583849</v>
      </c>
      <c r="DC11" s="27">
        <f>Assumptions!$H11/12*(1+(IF(DC8=Assumptions!$F$47,Assumptions!$F$50,IF('305 PF'!DC8=Assumptions!$G$47,Assumptions!$G$50,Assumptions!$H$50))))^(DC$8-1)</f>
        <v>24129.40023583849</v>
      </c>
      <c r="DD11" s="27">
        <f>Assumptions!$H11/12*(1+(IF(DD8=Assumptions!$F$47,Assumptions!$F$50,IF('305 PF'!DD8=Assumptions!$G$47,Assumptions!$G$50,Assumptions!$H$50))))^(DD$8-1)</f>
        <v>24129.40023583849</v>
      </c>
      <c r="DE11" s="27">
        <f>Assumptions!$H11/12*(1+(IF(DE8=Assumptions!$F$47,Assumptions!$F$50,IF('305 PF'!DE8=Assumptions!$G$47,Assumptions!$G$50,Assumptions!$H$50))))^(DE$8-1)</f>
        <v>24129.40023583849</v>
      </c>
      <c r="DF11" s="27">
        <f>Assumptions!$H11/12*(1+(IF(DF8=Assumptions!$F$47,Assumptions!$F$50,IF('305 PF'!DF8=Assumptions!$G$47,Assumptions!$G$50,Assumptions!$H$50))))^(DF$8-1)</f>
        <v>24129.40023583849</v>
      </c>
      <c r="DG11" s="27">
        <f>Assumptions!$H11/12*(1+(IF(DG8=Assumptions!$F$47,Assumptions!$F$50,IF('305 PF'!DG8=Assumptions!$G$47,Assumptions!$G$50,Assumptions!$H$50))))^(DG$8-1)</f>
        <v>24129.40023583849</v>
      </c>
      <c r="DH11" s="27">
        <f>Assumptions!$H11/12*(1+(IF(DH8=Assumptions!$F$47,Assumptions!$F$50,IF('305 PF'!DH8=Assumptions!$G$47,Assumptions!$G$50,Assumptions!$H$50))))^(DH$8-1)</f>
        <v>24491.341239376066</v>
      </c>
      <c r="DI11" s="27">
        <f>Assumptions!$H11/12*(1+(IF(DI8=Assumptions!$F$47,Assumptions!$F$50,IF('305 PF'!DI8=Assumptions!$G$47,Assumptions!$G$50,Assumptions!$H$50))))^(DI$8-1)</f>
        <v>24491.341239376066</v>
      </c>
      <c r="DJ11" s="27">
        <f>Assumptions!$H11/12*(1+(IF(DJ8=Assumptions!$F$47,Assumptions!$F$50,IF('305 PF'!DJ8=Assumptions!$G$47,Assumptions!$G$50,Assumptions!$H$50))))^(DJ$8-1)</f>
        <v>24491.341239376066</v>
      </c>
      <c r="DK11" s="27">
        <f>Assumptions!$H11/12*(1+(IF(DK8=Assumptions!$F$47,Assumptions!$F$50,IF('305 PF'!DK8=Assumptions!$G$47,Assumptions!$G$50,Assumptions!$H$50))))^(DK$8-1)</f>
        <v>24491.341239376066</v>
      </c>
      <c r="DL11" s="27">
        <f>Assumptions!$H11/12*(1+(IF(DL8=Assumptions!$F$47,Assumptions!$F$50,IF('305 PF'!DL8=Assumptions!$G$47,Assumptions!$G$50,Assumptions!$H$50))))^(DL$8-1)</f>
        <v>24491.341239376066</v>
      </c>
      <c r="DM11" s="27">
        <f>Assumptions!$H11/12*(1+(IF(DM8=Assumptions!$F$47,Assumptions!$F$50,IF('305 PF'!DM8=Assumptions!$G$47,Assumptions!$G$50,Assumptions!$H$50))))^(DM$8-1)</f>
        <v>24491.341239376066</v>
      </c>
      <c r="DN11" s="27">
        <f>Assumptions!$H11/12*(1+(IF(DN8=Assumptions!$F$47,Assumptions!$F$50,IF('305 PF'!DN8=Assumptions!$G$47,Assumptions!$G$50,Assumptions!$H$50))))^(DN$8-1)</f>
        <v>24491.341239376066</v>
      </c>
      <c r="DO11" s="27">
        <f>Assumptions!$H11/12*(1+(IF(DO8=Assumptions!$F$47,Assumptions!$F$50,IF('305 PF'!DO8=Assumptions!$G$47,Assumptions!$G$50,Assumptions!$H$50))))^(DO$8-1)</f>
        <v>24491.341239376066</v>
      </c>
      <c r="DP11" s="27">
        <f>Assumptions!$H11/12*(1+(IF(DP8=Assumptions!$F$47,Assumptions!$F$50,IF('305 PF'!DP8=Assumptions!$G$47,Assumptions!$G$50,Assumptions!$H$50))))^(DP$8-1)</f>
        <v>24491.341239376066</v>
      </c>
      <c r="DQ11" s="27">
        <f>Assumptions!$H11/12*(1+(IF(DQ8=Assumptions!$F$47,Assumptions!$F$50,IF('305 PF'!DQ8=Assumptions!$G$47,Assumptions!$G$50,Assumptions!$H$50))))^(DQ$8-1)</f>
        <v>24491.341239376066</v>
      </c>
      <c r="DR11" s="27">
        <f>Assumptions!$H11/12*(1+(IF(DR8=Assumptions!$F$47,Assumptions!$F$50,IF('305 PF'!DR8=Assumptions!$G$47,Assumptions!$G$50,Assumptions!$H$50))))^(DR$8-1)</f>
        <v>24491.341239376066</v>
      </c>
      <c r="DS11" s="27">
        <f>Assumptions!$H11/12*(1+(IF(DS8=Assumptions!$F$47,Assumptions!$F$50,IF('305 PF'!DS8=Assumptions!$G$47,Assumptions!$G$50,Assumptions!$H$50))))^(DS$8-1)</f>
        <v>24491.341239376066</v>
      </c>
      <c r="DT11" s="27">
        <f>Assumptions!$H11/12*(1+(IF(DT8=Assumptions!$F$47,Assumptions!$F$50,IF('305 PF'!DT8=Assumptions!$G$47,Assumptions!$G$50,Assumptions!$H$50))))^(DT$8-1)</f>
        <v>24858.711357966702</v>
      </c>
      <c r="DU11" s="27">
        <f>Assumptions!$H11/12*(1+(IF(DU8=Assumptions!$F$47,Assumptions!$F$50,IF('305 PF'!DU8=Assumptions!$G$47,Assumptions!$G$50,Assumptions!$H$50))))^(DU$8-1)</f>
        <v>24858.711357966702</v>
      </c>
      <c r="DV11" s="27">
        <f>Assumptions!$H11/12*(1+(IF(DV8=Assumptions!$F$47,Assumptions!$F$50,IF('305 PF'!DV8=Assumptions!$G$47,Assumptions!$G$50,Assumptions!$H$50))))^(DV$8-1)</f>
        <v>24858.711357966702</v>
      </c>
      <c r="DW11" s="27">
        <f>Assumptions!$H11/12*(1+(IF(DW8=Assumptions!$F$47,Assumptions!$F$50,IF('305 PF'!DW8=Assumptions!$G$47,Assumptions!$G$50,Assumptions!$H$50))))^(DW$8-1)</f>
        <v>24858.711357966702</v>
      </c>
      <c r="DX11" s="27">
        <f>Assumptions!$H11/12*(1+(IF(DX8=Assumptions!$F$47,Assumptions!$F$50,IF('305 PF'!DX8=Assumptions!$G$47,Assumptions!$G$50,Assumptions!$H$50))))^(DX$8-1)</f>
        <v>24858.711357966702</v>
      </c>
      <c r="DY11" s="27">
        <f>Assumptions!$H11/12*(1+(IF(DY8=Assumptions!$F$47,Assumptions!$F$50,IF('305 PF'!DY8=Assumptions!$G$47,Assumptions!$G$50,Assumptions!$H$50))))^(DY$8-1)</f>
        <v>24858.711357966702</v>
      </c>
      <c r="DZ11" s="27">
        <f>Assumptions!$H11/12*(1+(IF(DZ8=Assumptions!$F$47,Assumptions!$F$50,IF('305 PF'!DZ8=Assumptions!$G$47,Assumptions!$G$50,Assumptions!$H$50))))^(DZ$8-1)</f>
        <v>24858.711357966702</v>
      </c>
      <c r="EA11" s="27">
        <f>Assumptions!$H11/12*(1+(IF(EA8=Assumptions!$F$47,Assumptions!$F$50,IF('305 PF'!EA8=Assumptions!$G$47,Assumptions!$G$50,Assumptions!$H$50))))^(EA$8-1)</f>
        <v>24858.711357966702</v>
      </c>
      <c r="EB11" s="27">
        <f>Assumptions!$H11/12*(1+(IF(EB8=Assumptions!$F$47,Assumptions!$F$50,IF('305 PF'!EB8=Assumptions!$G$47,Assumptions!$G$50,Assumptions!$H$50))))^(EB$8-1)</f>
        <v>24858.711357966702</v>
      </c>
      <c r="EC11" s="27">
        <f>Assumptions!$H11/12*(1+(IF(EC8=Assumptions!$F$47,Assumptions!$F$50,IF('305 PF'!EC8=Assumptions!$G$47,Assumptions!$G$50,Assumptions!$H$50))))^(EC$8-1)</f>
        <v>24858.711357966702</v>
      </c>
      <c r="ED11" s="27">
        <f>Assumptions!$H11/12*(1+(IF(ED8=Assumptions!$F$47,Assumptions!$F$50,IF('305 PF'!ED8=Assumptions!$G$47,Assumptions!$G$50,Assumptions!$H$50))))^(ED$8-1)</f>
        <v>24858.711357966702</v>
      </c>
      <c r="EE11" s="27">
        <f>Assumptions!$H11/12*(1+(IF(EE8=Assumptions!$F$47,Assumptions!$F$50,IF('305 PF'!EE8=Assumptions!$G$47,Assumptions!$G$50,Assumptions!$H$50))))^(EE$8-1)</f>
        <v>24858.711357966702</v>
      </c>
    </row>
    <row r="12" spans="1:135" x14ac:dyDescent="0.35">
      <c r="C12" t="str">
        <f>Assumptions!B12</f>
        <v>3x3</v>
      </c>
      <c r="D12" s="27">
        <f>Assumptions!$H12/12*(1+(IF(D9=Assumptions!$F$47,Assumptions!$F$50,IF('305 PF'!D9=Assumptions!$G$47,Assumptions!$G$50,Assumptions!$H$50))))^(D$8-1)</f>
        <v>12439.35</v>
      </c>
      <c r="E12" s="27">
        <f>Assumptions!$H12/12*(1+(IF(E9=Assumptions!$F$47,Assumptions!$F$50,IF('305 PF'!E9=Assumptions!$G$47,Assumptions!$G$50,Assumptions!$H$50))))^(E$8-1)</f>
        <v>12439.35</v>
      </c>
      <c r="F12" s="27">
        <f>Assumptions!$H12/12*(1+(IF(F9=Assumptions!$F$47,Assumptions!$F$50,IF('305 PF'!F9=Assumptions!$G$47,Assumptions!$G$50,Assumptions!$H$50))))^(F$8-1)</f>
        <v>12439.35</v>
      </c>
      <c r="G12" s="27">
        <f>Assumptions!$H12/12*(1+(IF(G9=Assumptions!$F$47,Assumptions!$F$50,IF('305 PF'!G9=Assumptions!$G$47,Assumptions!$G$50,Assumptions!$H$50))))^(G$8-1)</f>
        <v>12439.35</v>
      </c>
      <c r="H12" s="27">
        <f>Assumptions!$H12/12*(1+(IF(H9=Assumptions!$F$47,Assumptions!$F$50,IF('305 PF'!H9=Assumptions!$G$47,Assumptions!$G$50,Assumptions!$H$50))))^(H$8-1)</f>
        <v>12439.35</v>
      </c>
      <c r="I12" s="27">
        <f>Assumptions!$H12/12*(1+(IF(I9=Assumptions!$F$47,Assumptions!$F$50,IF('305 PF'!I9=Assumptions!$G$47,Assumptions!$G$50,Assumptions!$H$50))))^(I$8-1)</f>
        <v>12439.35</v>
      </c>
      <c r="J12" s="27">
        <f>Assumptions!$H12/12*(1+(IF(J9=Assumptions!$F$47,Assumptions!$F$50,IF('305 PF'!J9=Assumptions!$G$47,Assumptions!$G$50,Assumptions!$H$50))))^(J$8-1)</f>
        <v>12439.35</v>
      </c>
      <c r="K12" s="27">
        <f>Assumptions!$H12/12*(1+(IF(K9=Assumptions!$F$47,Assumptions!$F$50,IF('305 PF'!K9=Assumptions!$G$47,Assumptions!$G$50,Assumptions!$H$50))))^(K$8-1)</f>
        <v>12439.35</v>
      </c>
      <c r="L12" s="27">
        <f>Assumptions!$H12/12*(1+(IF(L9=Assumptions!$F$47,Assumptions!$F$50,IF('305 PF'!L9=Assumptions!$G$47,Assumptions!$G$50,Assumptions!$H$50))))^(L$8-1)</f>
        <v>12439.35</v>
      </c>
      <c r="M12" s="27">
        <f>Assumptions!$H12/12*(1+(IF(M9=Assumptions!$F$47,Assumptions!$F$50,IF('305 PF'!M9=Assumptions!$G$47,Assumptions!$G$50,Assumptions!$H$50))))^(M$8-1)</f>
        <v>12439.35</v>
      </c>
      <c r="N12" s="27">
        <f>Assumptions!$H12/12*(1+(IF(N9=Assumptions!$F$47,Assumptions!$F$50,IF('305 PF'!N9=Assumptions!$G$47,Assumptions!$G$50,Assumptions!$H$50))))^(N$8-1)</f>
        <v>12439.35</v>
      </c>
      <c r="O12" s="27">
        <f>Assumptions!$H12/12*(1+(IF(O9=Assumptions!$F$47,Assumptions!$F$50,IF('305 PF'!O9=Assumptions!$G$47,Assumptions!$G$50,Assumptions!$H$50))))^(O$8-1)</f>
        <v>12439.35</v>
      </c>
      <c r="P12" s="27">
        <f>Assumptions!$H12/12*(1+(IF(P9=Assumptions!$F$47,Assumptions!$F$50,IF('305 PF'!P9=Assumptions!$G$47,Assumptions!$G$50,Assumptions!$H$50))))^(P$8-1)</f>
        <v>12625.94025</v>
      </c>
      <c r="Q12" s="27">
        <f>Assumptions!$H12/12*(1+(IF(Q9=Assumptions!$F$47,Assumptions!$F$50,IF('305 PF'!Q9=Assumptions!$G$47,Assumptions!$G$50,Assumptions!$H$50))))^(Q$8-1)</f>
        <v>12625.94025</v>
      </c>
      <c r="R12" s="27">
        <f>Assumptions!$H12/12*(1+(IF(R9=Assumptions!$F$47,Assumptions!$F$50,IF('305 PF'!R9=Assumptions!$G$47,Assumptions!$G$50,Assumptions!$H$50))))^(R$8-1)</f>
        <v>12625.94025</v>
      </c>
      <c r="S12" s="27">
        <f>Assumptions!$H12/12*(1+(IF(S9=Assumptions!$F$47,Assumptions!$F$50,IF('305 PF'!S9=Assumptions!$G$47,Assumptions!$G$50,Assumptions!$H$50))))^(S$8-1)</f>
        <v>12625.94025</v>
      </c>
      <c r="T12" s="27">
        <f>Assumptions!$H12/12*(1+(IF(T9=Assumptions!$F$47,Assumptions!$F$50,IF('305 PF'!T9=Assumptions!$G$47,Assumptions!$G$50,Assumptions!$H$50))))^(T$8-1)</f>
        <v>12625.94025</v>
      </c>
      <c r="U12" s="27">
        <f>Assumptions!$H12/12*(1+(IF(U9=Assumptions!$F$47,Assumptions!$F$50,IF('305 PF'!U9=Assumptions!$G$47,Assumptions!$G$50,Assumptions!$H$50))))^(U$8-1)</f>
        <v>12625.94025</v>
      </c>
      <c r="V12" s="27">
        <f>Assumptions!$H12/12*(1+(IF(V9=Assumptions!$F$47,Assumptions!$F$50,IF('305 PF'!V9=Assumptions!$G$47,Assumptions!$G$50,Assumptions!$H$50))))^(V$8-1)</f>
        <v>12625.94025</v>
      </c>
      <c r="W12" s="27">
        <f>Assumptions!$H12/12*(1+(IF(W9=Assumptions!$F$47,Assumptions!$F$50,IF('305 PF'!W9=Assumptions!$G$47,Assumptions!$G$50,Assumptions!$H$50))))^(W$8-1)</f>
        <v>12625.94025</v>
      </c>
      <c r="X12" s="27">
        <f>Assumptions!$H12/12*(1+(IF(X9=Assumptions!$F$47,Assumptions!$F$50,IF('305 PF'!X9=Assumptions!$G$47,Assumptions!$G$50,Assumptions!$H$50))))^(X$8-1)</f>
        <v>12625.94025</v>
      </c>
      <c r="Y12" s="27">
        <f>Assumptions!$H12/12*(1+(IF(Y9=Assumptions!$F$47,Assumptions!$F$50,IF('305 PF'!Y9=Assumptions!$G$47,Assumptions!$G$50,Assumptions!$H$50))))^(Y$8-1)</f>
        <v>12625.94025</v>
      </c>
      <c r="Z12" s="27">
        <f>Assumptions!$H12/12*(1+(IF(Z9=Assumptions!$F$47,Assumptions!$F$50,IF('305 PF'!Z9=Assumptions!$G$47,Assumptions!$G$50,Assumptions!$H$50))))^(Z$8-1)</f>
        <v>12625.94025</v>
      </c>
      <c r="AA12" s="27">
        <f>Assumptions!$H12/12*(1+(IF(AA9=Assumptions!$F$47,Assumptions!$F$50,IF('305 PF'!AA9=Assumptions!$G$47,Assumptions!$G$50,Assumptions!$H$50))))^(AA$8-1)</f>
        <v>12625.94025</v>
      </c>
      <c r="AB12" s="27">
        <f>Assumptions!$H12/12*(1+(IF(AB9=Assumptions!$F$47,Assumptions!$F$50,IF('305 PF'!AB9=Assumptions!$G$47,Assumptions!$G$50,Assumptions!$H$50))))^(AB$8-1)</f>
        <v>12815.329353749998</v>
      </c>
      <c r="AC12" s="27">
        <f>Assumptions!$H12/12*(1+(IF(AC9=Assumptions!$F$47,Assumptions!$F$50,IF('305 PF'!AC9=Assumptions!$G$47,Assumptions!$G$50,Assumptions!$H$50))))^(AC$8-1)</f>
        <v>12815.329353749998</v>
      </c>
      <c r="AD12" s="27">
        <f>Assumptions!$H12/12*(1+(IF(AD9=Assumptions!$F$47,Assumptions!$F$50,IF('305 PF'!AD9=Assumptions!$G$47,Assumptions!$G$50,Assumptions!$H$50))))^(AD$8-1)</f>
        <v>12815.329353749998</v>
      </c>
      <c r="AE12" s="27">
        <f>Assumptions!$H12/12*(1+(IF(AE9=Assumptions!$F$47,Assumptions!$F$50,IF('305 PF'!AE9=Assumptions!$G$47,Assumptions!$G$50,Assumptions!$H$50))))^(AE$8-1)</f>
        <v>12815.329353749998</v>
      </c>
      <c r="AF12" s="27">
        <f>Assumptions!$H12/12*(1+(IF(AF9=Assumptions!$F$47,Assumptions!$F$50,IF('305 PF'!AF9=Assumptions!$G$47,Assumptions!$G$50,Assumptions!$H$50))))^(AF$8-1)</f>
        <v>12815.329353749998</v>
      </c>
      <c r="AG12" s="27">
        <f>Assumptions!$H12/12*(1+(IF(AG9=Assumptions!$F$47,Assumptions!$F$50,IF('305 PF'!AG9=Assumptions!$G$47,Assumptions!$G$50,Assumptions!$H$50))))^(AG$8-1)</f>
        <v>12815.329353749998</v>
      </c>
      <c r="AH12" s="27">
        <f>Assumptions!$H12/12*(1+(IF(AH9=Assumptions!$F$47,Assumptions!$F$50,IF('305 PF'!AH9=Assumptions!$G$47,Assumptions!$G$50,Assumptions!$H$50))))^(AH$8-1)</f>
        <v>12815.329353749998</v>
      </c>
      <c r="AI12" s="27">
        <f>Assumptions!$H12/12*(1+(IF(AI9=Assumptions!$F$47,Assumptions!$F$50,IF('305 PF'!AI9=Assumptions!$G$47,Assumptions!$G$50,Assumptions!$H$50))))^(AI$8-1)</f>
        <v>12815.329353749998</v>
      </c>
      <c r="AJ12" s="27">
        <f>Assumptions!$H12/12*(1+(IF(AJ9=Assumptions!$F$47,Assumptions!$F$50,IF('305 PF'!AJ9=Assumptions!$G$47,Assumptions!$G$50,Assumptions!$H$50))))^(AJ$8-1)</f>
        <v>12815.329353749998</v>
      </c>
      <c r="AK12" s="27">
        <f>Assumptions!$H12/12*(1+(IF(AK9=Assumptions!$F$47,Assumptions!$F$50,IF('305 PF'!AK9=Assumptions!$G$47,Assumptions!$G$50,Assumptions!$H$50))))^(AK$8-1)</f>
        <v>12815.329353749998</v>
      </c>
      <c r="AL12" s="27">
        <f>Assumptions!$H12/12*(1+(IF(AL9=Assumptions!$F$47,Assumptions!$F$50,IF('305 PF'!AL9=Assumptions!$G$47,Assumptions!$G$50,Assumptions!$H$50))))^(AL$8-1)</f>
        <v>12815.329353749998</v>
      </c>
      <c r="AM12" s="27">
        <f>Assumptions!$H12/12*(1+(IF(AM9=Assumptions!$F$47,Assumptions!$F$50,IF('305 PF'!AM9=Assumptions!$G$47,Assumptions!$G$50,Assumptions!$H$50))))^(AM$8-1)</f>
        <v>12815.329353749998</v>
      </c>
      <c r="AN12" s="27">
        <f>Assumptions!$H12/12*(1+(IF(AN9=Assumptions!$F$47,Assumptions!$F$50,IF('305 PF'!AN9=Assumptions!$G$47,Assumptions!$G$50,Assumptions!$H$50))))^(AN$8-1)</f>
        <v>13007.559294056246</v>
      </c>
      <c r="AO12" s="27">
        <f>Assumptions!$H12/12*(1+(IF(AO9=Assumptions!$F$47,Assumptions!$F$50,IF('305 PF'!AO9=Assumptions!$G$47,Assumptions!$G$50,Assumptions!$H$50))))^(AO$8-1)</f>
        <v>13007.559294056246</v>
      </c>
      <c r="AP12" s="27">
        <f>Assumptions!$H12/12*(1+(IF(AP9=Assumptions!$F$47,Assumptions!$F$50,IF('305 PF'!AP9=Assumptions!$G$47,Assumptions!$G$50,Assumptions!$H$50))))^(AP$8-1)</f>
        <v>13007.559294056246</v>
      </c>
      <c r="AQ12" s="27">
        <f>Assumptions!$H12/12*(1+(IF(AQ9=Assumptions!$F$47,Assumptions!$F$50,IF('305 PF'!AQ9=Assumptions!$G$47,Assumptions!$G$50,Assumptions!$H$50))))^(AQ$8-1)</f>
        <v>13007.559294056246</v>
      </c>
      <c r="AR12" s="27">
        <f>Assumptions!$H12/12*(1+(IF(AR9=Assumptions!$F$47,Assumptions!$F$50,IF('305 PF'!AR9=Assumptions!$G$47,Assumptions!$G$50,Assumptions!$H$50))))^(AR$8-1)</f>
        <v>13007.559294056246</v>
      </c>
      <c r="AS12" s="27">
        <f>Assumptions!$H12/12*(1+(IF(AS9=Assumptions!$F$47,Assumptions!$F$50,IF('305 PF'!AS9=Assumptions!$G$47,Assumptions!$G$50,Assumptions!$H$50))))^(AS$8-1)</f>
        <v>13007.559294056246</v>
      </c>
      <c r="AT12" s="27">
        <f>Assumptions!$H12/12*(1+(IF(AT9=Assumptions!$F$47,Assumptions!$F$50,IF('305 PF'!AT9=Assumptions!$G$47,Assumptions!$G$50,Assumptions!$H$50))))^(AT$8-1)</f>
        <v>13007.559294056246</v>
      </c>
      <c r="AU12" s="27">
        <f>Assumptions!$H12/12*(1+(IF(AU9=Assumptions!$F$47,Assumptions!$F$50,IF('305 PF'!AU9=Assumptions!$G$47,Assumptions!$G$50,Assumptions!$H$50))))^(AU$8-1)</f>
        <v>13007.559294056246</v>
      </c>
      <c r="AV12" s="27">
        <f>Assumptions!$H12/12*(1+(IF(AV9=Assumptions!$F$47,Assumptions!$F$50,IF('305 PF'!AV9=Assumptions!$G$47,Assumptions!$G$50,Assumptions!$H$50))))^(AV$8-1)</f>
        <v>13007.559294056246</v>
      </c>
      <c r="AW12" s="27">
        <f>Assumptions!$H12/12*(1+(IF(AW9=Assumptions!$F$47,Assumptions!$F$50,IF('305 PF'!AW9=Assumptions!$G$47,Assumptions!$G$50,Assumptions!$H$50))))^(AW$8-1)</f>
        <v>13007.559294056246</v>
      </c>
      <c r="AX12" s="27">
        <f>Assumptions!$H12/12*(1+(IF(AX9=Assumptions!$F$47,Assumptions!$F$50,IF('305 PF'!AX9=Assumptions!$G$47,Assumptions!$G$50,Assumptions!$H$50))))^(AX$8-1)</f>
        <v>13007.559294056246</v>
      </c>
      <c r="AY12" s="27">
        <f>Assumptions!$H12/12*(1+(IF(AY9=Assumptions!$F$47,Assumptions!$F$50,IF('305 PF'!AY9=Assumptions!$G$47,Assumptions!$G$50,Assumptions!$H$50))))^(AY$8-1)</f>
        <v>13007.559294056246</v>
      </c>
      <c r="AZ12" s="27">
        <f>Assumptions!$H12/12*(1+(IF(AZ9=Assumptions!$F$47,Assumptions!$F$50,IF('305 PF'!AZ9=Assumptions!$G$47,Assumptions!$G$50,Assumptions!$H$50))))^(AZ$8-1)</f>
        <v>13202.672683467086</v>
      </c>
      <c r="BA12" s="27">
        <f>Assumptions!$H12/12*(1+(IF(BA9=Assumptions!$F$47,Assumptions!$F$50,IF('305 PF'!BA9=Assumptions!$G$47,Assumptions!$G$50,Assumptions!$H$50))))^(BA$8-1)</f>
        <v>13202.672683467086</v>
      </c>
      <c r="BB12" s="27">
        <f>Assumptions!$H12/12*(1+(IF(BB9=Assumptions!$F$47,Assumptions!$F$50,IF('305 PF'!BB9=Assumptions!$G$47,Assumptions!$G$50,Assumptions!$H$50))))^(BB$8-1)</f>
        <v>13202.672683467086</v>
      </c>
      <c r="BC12" s="27">
        <f>Assumptions!$H12/12*(1+(IF(BC9=Assumptions!$F$47,Assumptions!$F$50,IF('305 PF'!BC9=Assumptions!$G$47,Assumptions!$G$50,Assumptions!$H$50))))^(BC$8-1)</f>
        <v>13202.672683467086</v>
      </c>
      <c r="BD12" s="27">
        <f>Assumptions!$H12/12*(1+(IF(BD9=Assumptions!$F$47,Assumptions!$F$50,IF('305 PF'!BD9=Assumptions!$G$47,Assumptions!$G$50,Assumptions!$H$50))))^(BD$8-1)</f>
        <v>13202.672683467086</v>
      </c>
      <c r="BE12" s="27">
        <f>Assumptions!$H12/12*(1+(IF(BE9=Assumptions!$F$47,Assumptions!$F$50,IF('305 PF'!BE9=Assumptions!$G$47,Assumptions!$G$50,Assumptions!$H$50))))^(BE$8-1)</f>
        <v>13202.672683467086</v>
      </c>
      <c r="BF12" s="27">
        <f>Assumptions!$H12/12*(1+(IF(BF9=Assumptions!$F$47,Assumptions!$F$50,IF('305 PF'!BF9=Assumptions!$G$47,Assumptions!$G$50,Assumptions!$H$50))))^(BF$8-1)</f>
        <v>13202.672683467086</v>
      </c>
      <c r="BG12" s="27">
        <f>Assumptions!$H12/12*(1+(IF(BG9=Assumptions!$F$47,Assumptions!$F$50,IF('305 PF'!BG9=Assumptions!$G$47,Assumptions!$G$50,Assumptions!$H$50))))^(BG$8-1)</f>
        <v>13202.672683467086</v>
      </c>
      <c r="BH12" s="27">
        <f>Assumptions!$H12/12*(1+(IF(BH9=Assumptions!$F$47,Assumptions!$F$50,IF('305 PF'!BH9=Assumptions!$G$47,Assumptions!$G$50,Assumptions!$H$50))))^(BH$8-1)</f>
        <v>13202.672683467086</v>
      </c>
      <c r="BI12" s="27">
        <f>Assumptions!$H12/12*(1+(IF(BI9=Assumptions!$F$47,Assumptions!$F$50,IF('305 PF'!BI9=Assumptions!$G$47,Assumptions!$G$50,Assumptions!$H$50))))^(BI$8-1)</f>
        <v>13202.672683467086</v>
      </c>
      <c r="BJ12" s="27">
        <f>Assumptions!$H12/12*(1+(IF(BJ9=Assumptions!$F$47,Assumptions!$F$50,IF('305 PF'!BJ9=Assumptions!$G$47,Assumptions!$G$50,Assumptions!$H$50))))^(BJ$8-1)</f>
        <v>13202.672683467086</v>
      </c>
      <c r="BK12" s="27">
        <f>Assumptions!$H12/12*(1+(IF(BK9=Assumptions!$F$47,Assumptions!$F$50,IF('305 PF'!BK9=Assumptions!$G$47,Assumptions!$G$50,Assumptions!$H$50))))^(BK$8-1)</f>
        <v>13202.672683467086</v>
      </c>
      <c r="BL12" s="27">
        <f>Assumptions!$H12/12*(1+(IF(BL9=Assumptions!$F$47,Assumptions!$F$50,IF('305 PF'!BL9=Assumptions!$G$47,Assumptions!$G$50,Assumptions!$H$50))))^(BL$8-1)</f>
        <v>13400.712773719091</v>
      </c>
      <c r="BM12" s="27">
        <f>Assumptions!$H12/12*(1+(IF(BM9=Assumptions!$F$47,Assumptions!$F$50,IF('305 PF'!BM9=Assumptions!$G$47,Assumptions!$G$50,Assumptions!$H$50))))^(BM$8-1)</f>
        <v>13400.712773719091</v>
      </c>
      <c r="BN12" s="27">
        <f>Assumptions!$H12/12*(1+(IF(BN9=Assumptions!$F$47,Assumptions!$F$50,IF('305 PF'!BN9=Assumptions!$G$47,Assumptions!$G$50,Assumptions!$H$50))))^(BN$8-1)</f>
        <v>13400.712773719091</v>
      </c>
      <c r="BO12" s="27">
        <f>Assumptions!$H12/12*(1+(IF(BO9=Assumptions!$F$47,Assumptions!$F$50,IF('305 PF'!BO9=Assumptions!$G$47,Assumptions!$G$50,Assumptions!$H$50))))^(BO$8-1)</f>
        <v>13400.712773719091</v>
      </c>
      <c r="BP12" s="27">
        <f>Assumptions!$H12/12*(1+(IF(BP9=Assumptions!$F$47,Assumptions!$F$50,IF('305 PF'!BP9=Assumptions!$G$47,Assumptions!$G$50,Assumptions!$H$50))))^(BP$8-1)</f>
        <v>13400.712773719091</v>
      </c>
      <c r="BQ12" s="27">
        <f>Assumptions!$H12/12*(1+(IF(BQ9=Assumptions!$F$47,Assumptions!$F$50,IF('305 PF'!BQ9=Assumptions!$G$47,Assumptions!$G$50,Assumptions!$H$50))))^(BQ$8-1)</f>
        <v>13400.712773719091</v>
      </c>
      <c r="BR12" s="27">
        <f>Assumptions!$H12/12*(1+(IF(BR9=Assumptions!$F$47,Assumptions!$F$50,IF('305 PF'!BR9=Assumptions!$G$47,Assumptions!$G$50,Assumptions!$H$50))))^(BR$8-1)</f>
        <v>13400.712773719091</v>
      </c>
      <c r="BS12" s="27">
        <f>Assumptions!$H12/12*(1+(IF(BS9=Assumptions!$F$47,Assumptions!$F$50,IF('305 PF'!BS9=Assumptions!$G$47,Assumptions!$G$50,Assumptions!$H$50))))^(BS$8-1)</f>
        <v>13400.712773719091</v>
      </c>
      <c r="BT12" s="27">
        <f>Assumptions!$H12/12*(1+(IF(BT9=Assumptions!$F$47,Assumptions!$F$50,IF('305 PF'!BT9=Assumptions!$G$47,Assumptions!$G$50,Assumptions!$H$50))))^(BT$8-1)</f>
        <v>13400.712773719091</v>
      </c>
      <c r="BU12" s="27">
        <f>Assumptions!$H12/12*(1+(IF(BU9=Assumptions!$F$47,Assumptions!$F$50,IF('305 PF'!BU9=Assumptions!$G$47,Assumptions!$G$50,Assumptions!$H$50))))^(BU$8-1)</f>
        <v>13400.712773719091</v>
      </c>
      <c r="BV12" s="27">
        <f>Assumptions!$H12/12*(1+(IF(BV9=Assumptions!$F$47,Assumptions!$F$50,IF('305 PF'!BV9=Assumptions!$G$47,Assumptions!$G$50,Assumptions!$H$50))))^(BV$8-1)</f>
        <v>13400.712773719091</v>
      </c>
      <c r="BW12" s="27">
        <f>Assumptions!$H12/12*(1+(IF(BW9=Assumptions!$F$47,Assumptions!$F$50,IF('305 PF'!BW9=Assumptions!$G$47,Assumptions!$G$50,Assumptions!$H$50))))^(BW$8-1)</f>
        <v>13400.712773719091</v>
      </c>
      <c r="BX12" s="27">
        <f>Assumptions!$H12/12*(1+(IF(BX9=Assumptions!$F$47,Assumptions!$F$50,IF('305 PF'!BX9=Assumptions!$G$47,Assumptions!$G$50,Assumptions!$H$50))))^(BX$8-1)</f>
        <v>13601.723465324876</v>
      </c>
      <c r="BY12" s="27">
        <f>Assumptions!$H12/12*(1+(IF(BY9=Assumptions!$F$47,Assumptions!$F$50,IF('305 PF'!BY9=Assumptions!$G$47,Assumptions!$G$50,Assumptions!$H$50))))^(BY$8-1)</f>
        <v>13601.723465324876</v>
      </c>
      <c r="BZ12" s="27">
        <f>Assumptions!$H12/12*(1+(IF(BZ9=Assumptions!$F$47,Assumptions!$F$50,IF('305 PF'!BZ9=Assumptions!$G$47,Assumptions!$G$50,Assumptions!$H$50))))^(BZ$8-1)</f>
        <v>13601.723465324876</v>
      </c>
      <c r="CA12" s="27">
        <f>Assumptions!$H12/12*(1+(IF(CA9=Assumptions!$F$47,Assumptions!$F$50,IF('305 PF'!CA9=Assumptions!$G$47,Assumptions!$G$50,Assumptions!$H$50))))^(CA$8-1)</f>
        <v>13601.723465324876</v>
      </c>
      <c r="CB12" s="27">
        <f>Assumptions!$H12/12*(1+(IF(CB9=Assumptions!$F$47,Assumptions!$F$50,IF('305 PF'!CB9=Assumptions!$G$47,Assumptions!$G$50,Assumptions!$H$50))))^(CB$8-1)</f>
        <v>13601.723465324876</v>
      </c>
      <c r="CC12" s="27">
        <f>Assumptions!$H12/12*(1+(IF(CC9=Assumptions!$F$47,Assumptions!$F$50,IF('305 PF'!CC9=Assumptions!$G$47,Assumptions!$G$50,Assumptions!$H$50))))^(CC$8-1)</f>
        <v>13601.723465324876</v>
      </c>
      <c r="CD12" s="27">
        <f>Assumptions!$H12/12*(1+(IF(CD9=Assumptions!$F$47,Assumptions!$F$50,IF('305 PF'!CD9=Assumptions!$G$47,Assumptions!$G$50,Assumptions!$H$50))))^(CD$8-1)</f>
        <v>13601.723465324876</v>
      </c>
      <c r="CE12" s="27">
        <f>Assumptions!$H12/12*(1+(IF(CE9=Assumptions!$F$47,Assumptions!$F$50,IF('305 PF'!CE9=Assumptions!$G$47,Assumptions!$G$50,Assumptions!$H$50))))^(CE$8-1)</f>
        <v>13601.723465324876</v>
      </c>
      <c r="CF12" s="27">
        <f>Assumptions!$H12/12*(1+(IF(CF9=Assumptions!$F$47,Assumptions!$F$50,IF('305 PF'!CF9=Assumptions!$G$47,Assumptions!$G$50,Assumptions!$H$50))))^(CF$8-1)</f>
        <v>13601.723465324876</v>
      </c>
      <c r="CG12" s="27">
        <f>Assumptions!$H12/12*(1+(IF(CG9=Assumptions!$F$47,Assumptions!$F$50,IF('305 PF'!CG9=Assumptions!$G$47,Assumptions!$G$50,Assumptions!$H$50))))^(CG$8-1)</f>
        <v>13601.723465324876</v>
      </c>
      <c r="CH12" s="27">
        <f>Assumptions!$H12/12*(1+(IF(CH9=Assumptions!$F$47,Assumptions!$F$50,IF('305 PF'!CH9=Assumptions!$G$47,Assumptions!$G$50,Assumptions!$H$50))))^(CH$8-1)</f>
        <v>13601.723465324876</v>
      </c>
      <c r="CI12" s="27">
        <f>Assumptions!$H12/12*(1+(IF(CI9=Assumptions!$F$47,Assumptions!$F$50,IF('305 PF'!CI9=Assumptions!$G$47,Assumptions!$G$50,Assumptions!$H$50))))^(CI$8-1)</f>
        <v>13601.723465324876</v>
      </c>
      <c r="CJ12" s="27">
        <f>Assumptions!$H12/12*(1+(IF(CJ9=Assumptions!$F$47,Assumptions!$F$50,IF('305 PF'!CJ9=Assumptions!$G$47,Assumptions!$G$50,Assumptions!$H$50))))^(CJ$8-1)</f>
        <v>13805.749317304746</v>
      </c>
      <c r="CK12" s="27">
        <f>Assumptions!$H12/12*(1+(IF(CK9=Assumptions!$F$47,Assumptions!$F$50,IF('305 PF'!CK9=Assumptions!$G$47,Assumptions!$G$50,Assumptions!$H$50))))^(CK$8-1)</f>
        <v>13805.749317304746</v>
      </c>
      <c r="CL12" s="27">
        <f>Assumptions!$H12/12*(1+(IF(CL9=Assumptions!$F$47,Assumptions!$F$50,IF('305 PF'!CL9=Assumptions!$G$47,Assumptions!$G$50,Assumptions!$H$50))))^(CL$8-1)</f>
        <v>13805.749317304746</v>
      </c>
      <c r="CM12" s="27">
        <f>Assumptions!$H12/12*(1+(IF(CM9=Assumptions!$F$47,Assumptions!$F$50,IF('305 PF'!CM9=Assumptions!$G$47,Assumptions!$G$50,Assumptions!$H$50))))^(CM$8-1)</f>
        <v>13805.749317304746</v>
      </c>
      <c r="CN12" s="27">
        <f>Assumptions!$H12/12*(1+(IF(CN9=Assumptions!$F$47,Assumptions!$F$50,IF('305 PF'!CN9=Assumptions!$G$47,Assumptions!$G$50,Assumptions!$H$50))))^(CN$8-1)</f>
        <v>13805.749317304746</v>
      </c>
      <c r="CO12" s="27">
        <f>Assumptions!$H12/12*(1+(IF(CO9=Assumptions!$F$47,Assumptions!$F$50,IF('305 PF'!CO9=Assumptions!$G$47,Assumptions!$G$50,Assumptions!$H$50))))^(CO$8-1)</f>
        <v>13805.749317304746</v>
      </c>
      <c r="CP12" s="27">
        <f>Assumptions!$H12/12*(1+(IF(CP9=Assumptions!$F$47,Assumptions!$F$50,IF('305 PF'!CP9=Assumptions!$G$47,Assumptions!$G$50,Assumptions!$H$50))))^(CP$8-1)</f>
        <v>13805.749317304746</v>
      </c>
      <c r="CQ12" s="27">
        <f>Assumptions!$H12/12*(1+(IF(CQ9=Assumptions!$F$47,Assumptions!$F$50,IF('305 PF'!CQ9=Assumptions!$G$47,Assumptions!$G$50,Assumptions!$H$50))))^(CQ$8-1)</f>
        <v>13805.749317304746</v>
      </c>
      <c r="CR12" s="27">
        <f>Assumptions!$H12/12*(1+(IF(CR9=Assumptions!$F$47,Assumptions!$F$50,IF('305 PF'!CR9=Assumptions!$G$47,Assumptions!$G$50,Assumptions!$H$50))))^(CR$8-1)</f>
        <v>13805.749317304746</v>
      </c>
      <c r="CS12" s="27">
        <f>Assumptions!$H12/12*(1+(IF(CS9=Assumptions!$F$47,Assumptions!$F$50,IF('305 PF'!CS9=Assumptions!$G$47,Assumptions!$G$50,Assumptions!$H$50))))^(CS$8-1)</f>
        <v>13805.749317304746</v>
      </c>
      <c r="CT12" s="27">
        <f>Assumptions!$H12/12*(1+(IF(CT9=Assumptions!$F$47,Assumptions!$F$50,IF('305 PF'!CT9=Assumptions!$G$47,Assumptions!$G$50,Assumptions!$H$50))))^(CT$8-1)</f>
        <v>13805.749317304746</v>
      </c>
      <c r="CU12" s="27">
        <f>Assumptions!$H12/12*(1+(IF(CU9=Assumptions!$F$47,Assumptions!$F$50,IF('305 PF'!CU9=Assumptions!$G$47,Assumptions!$G$50,Assumptions!$H$50))))^(CU$8-1)</f>
        <v>13805.749317304746</v>
      </c>
      <c r="CV12" s="27">
        <f>Assumptions!$H12/12*(1+(IF(CV9=Assumptions!$F$47,Assumptions!$F$50,IF('305 PF'!CV9=Assumptions!$G$47,Assumptions!$G$50,Assumptions!$H$50))))^(CV$8-1)</f>
        <v>14012.835557064316</v>
      </c>
      <c r="CW12" s="27">
        <f>Assumptions!$H12/12*(1+(IF(CW9=Assumptions!$F$47,Assumptions!$F$50,IF('305 PF'!CW9=Assumptions!$G$47,Assumptions!$G$50,Assumptions!$H$50))))^(CW$8-1)</f>
        <v>14012.835557064316</v>
      </c>
      <c r="CX12" s="27">
        <f>Assumptions!$H12/12*(1+(IF(CX9=Assumptions!$F$47,Assumptions!$F$50,IF('305 PF'!CX9=Assumptions!$G$47,Assumptions!$G$50,Assumptions!$H$50))))^(CX$8-1)</f>
        <v>14012.835557064316</v>
      </c>
      <c r="CY12" s="27">
        <f>Assumptions!$H12/12*(1+(IF(CY9=Assumptions!$F$47,Assumptions!$F$50,IF('305 PF'!CY9=Assumptions!$G$47,Assumptions!$G$50,Assumptions!$H$50))))^(CY$8-1)</f>
        <v>14012.835557064316</v>
      </c>
      <c r="CZ12" s="27">
        <f>Assumptions!$H12/12*(1+(IF(CZ9=Assumptions!$F$47,Assumptions!$F$50,IF('305 PF'!CZ9=Assumptions!$G$47,Assumptions!$G$50,Assumptions!$H$50))))^(CZ$8-1)</f>
        <v>14012.835557064316</v>
      </c>
      <c r="DA12" s="27">
        <f>Assumptions!$H12/12*(1+(IF(DA9=Assumptions!$F$47,Assumptions!$F$50,IF('305 PF'!DA9=Assumptions!$G$47,Assumptions!$G$50,Assumptions!$H$50))))^(DA$8-1)</f>
        <v>14012.835557064316</v>
      </c>
      <c r="DB12" s="27">
        <f>Assumptions!$H12/12*(1+(IF(DB9=Assumptions!$F$47,Assumptions!$F$50,IF('305 PF'!DB9=Assumptions!$G$47,Assumptions!$G$50,Assumptions!$H$50))))^(DB$8-1)</f>
        <v>14012.835557064316</v>
      </c>
      <c r="DC12" s="27">
        <f>Assumptions!$H12/12*(1+(IF(DC9=Assumptions!$F$47,Assumptions!$F$50,IF('305 PF'!DC9=Assumptions!$G$47,Assumptions!$G$50,Assumptions!$H$50))))^(DC$8-1)</f>
        <v>14012.835557064316</v>
      </c>
      <c r="DD12" s="27">
        <f>Assumptions!$H12/12*(1+(IF(DD9=Assumptions!$F$47,Assumptions!$F$50,IF('305 PF'!DD9=Assumptions!$G$47,Assumptions!$G$50,Assumptions!$H$50))))^(DD$8-1)</f>
        <v>14012.835557064316</v>
      </c>
      <c r="DE12" s="27">
        <f>Assumptions!$H12/12*(1+(IF(DE9=Assumptions!$F$47,Assumptions!$F$50,IF('305 PF'!DE9=Assumptions!$G$47,Assumptions!$G$50,Assumptions!$H$50))))^(DE$8-1)</f>
        <v>14012.835557064316</v>
      </c>
      <c r="DF12" s="27">
        <f>Assumptions!$H12/12*(1+(IF(DF9=Assumptions!$F$47,Assumptions!$F$50,IF('305 PF'!DF9=Assumptions!$G$47,Assumptions!$G$50,Assumptions!$H$50))))^(DF$8-1)</f>
        <v>14012.835557064316</v>
      </c>
      <c r="DG12" s="27">
        <f>Assumptions!$H12/12*(1+(IF(DG9=Assumptions!$F$47,Assumptions!$F$50,IF('305 PF'!DG9=Assumptions!$G$47,Assumptions!$G$50,Assumptions!$H$50))))^(DG$8-1)</f>
        <v>14012.835557064316</v>
      </c>
      <c r="DH12" s="27">
        <f>Assumptions!$H12/12*(1+(IF(DH9=Assumptions!$F$47,Assumptions!$F$50,IF('305 PF'!DH9=Assumptions!$G$47,Assumptions!$G$50,Assumptions!$H$50))))^(DH$8-1)</f>
        <v>14223.028090420279</v>
      </c>
      <c r="DI12" s="27">
        <f>Assumptions!$H12/12*(1+(IF(DI9=Assumptions!$F$47,Assumptions!$F$50,IF('305 PF'!DI9=Assumptions!$G$47,Assumptions!$G$50,Assumptions!$H$50))))^(DI$8-1)</f>
        <v>14223.028090420279</v>
      </c>
      <c r="DJ12" s="27">
        <f>Assumptions!$H12/12*(1+(IF(DJ9=Assumptions!$F$47,Assumptions!$F$50,IF('305 PF'!DJ9=Assumptions!$G$47,Assumptions!$G$50,Assumptions!$H$50))))^(DJ$8-1)</f>
        <v>14223.028090420279</v>
      </c>
      <c r="DK12" s="27">
        <f>Assumptions!$H12/12*(1+(IF(DK9=Assumptions!$F$47,Assumptions!$F$50,IF('305 PF'!DK9=Assumptions!$G$47,Assumptions!$G$50,Assumptions!$H$50))))^(DK$8-1)</f>
        <v>14223.028090420279</v>
      </c>
      <c r="DL12" s="27">
        <f>Assumptions!$H12/12*(1+(IF(DL9=Assumptions!$F$47,Assumptions!$F$50,IF('305 PF'!DL9=Assumptions!$G$47,Assumptions!$G$50,Assumptions!$H$50))))^(DL$8-1)</f>
        <v>14223.028090420279</v>
      </c>
      <c r="DM12" s="27">
        <f>Assumptions!$H12/12*(1+(IF(DM9=Assumptions!$F$47,Assumptions!$F$50,IF('305 PF'!DM9=Assumptions!$G$47,Assumptions!$G$50,Assumptions!$H$50))))^(DM$8-1)</f>
        <v>14223.028090420279</v>
      </c>
      <c r="DN12" s="27">
        <f>Assumptions!$H12/12*(1+(IF(DN9=Assumptions!$F$47,Assumptions!$F$50,IF('305 PF'!DN9=Assumptions!$G$47,Assumptions!$G$50,Assumptions!$H$50))))^(DN$8-1)</f>
        <v>14223.028090420279</v>
      </c>
      <c r="DO12" s="27">
        <f>Assumptions!$H12/12*(1+(IF(DO9=Assumptions!$F$47,Assumptions!$F$50,IF('305 PF'!DO9=Assumptions!$G$47,Assumptions!$G$50,Assumptions!$H$50))))^(DO$8-1)</f>
        <v>14223.028090420279</v>
      </c>
      <c r="DP12" s="27">
        <f>Assumptions!$H12/12*(1+(IF(DP9=Assumptions!$F$47,Assumptions!$F$50,IF('305 PF'!DP9=Assumptions!$G$47,Assumptions!$G$50,Assumptions!$H$50))))^(DP$8-1)</f>
        <v>14223.028090420279</v>
      </c>
      <c r="DQ12" s="27">
        <f>Assumptions!$H12/12*(1+(IF(DQ9=Assumptions!$F$47,Assumptions!$F$50,IF('305 PF'!DQ9=Assumptions!$G$47,Assumptions!$G$50,Assumptions!$H$50))))^(DQ$8-1)</f>
        <v>14223.028090420279</v>
      </c>
      <c r="DR12" s="27">
        <f>Assumptions!$H12/12*(1+(IF(DR9=Assumptions!$F$47,Assumptions!$F$50,IF('305 PF'!DR9=Assumptions!$G$47,Assumptions!$G$50,Assumptions!$H$50))))^(DR$8-1)</f>
        <v>14223.028090420279</v>
      </c>
      <c r="DS12" s="27">
        <f>Assumptions!$H12/12*(1+(IF(DS9=Assumptions!$F$47,Assumptions!$F$50,IF('305 PF'!DS9=Assumptions!$G$47,Assumptions!$G$50,Assumptions!$H$50))))^(DS$8-1)</f>
        <v>14223.028090420279</v>
      </c>
      <c r="DT12" s="27">
        <f>Assumptions!$H12/12*(1+(IF(DT9=Assumptions!$F$47,Assumptions!$F$50,IF('305 PF'!DT9=Assumptions!$G$47,Assumptions!$G$50,Assumptions!$H$50))))^(DT$8-1)</f>
        <v>14436.373511776583</v>
      </c>
      <c r="DU12" s="27">
        <f>Assumptions!$H12/12*(1+(IF(DU9=Assumptions!$F$47,Assumptions!$F$50,IF('305 PF'!DU9=Assumptions!$G$47,Assumptions!$G$50,Assumptions!$H$50))))^(DU$8-1)</f>
        <v>14436.373511776583</v>
      </c>
      <c r="DV12" s="27">
        <f>Assumptions!$H12/12*(1+(IF(DV9=Assumptions!$F$47,Assumptions!$F$50,IF('305 PF'!DV9=Assumptions!$G$47,Assumptions!$G$50,Assumptions!$H$50))))^(DV$8-1)</f>
        <v>14436.373511776583</v>
      </c>
      <c r="DW12" s="27">
        <f>Assumptions!$H12/12*(1+(IF(DW9=Assumptions!$F$47,Assumptions!$F$50,IF('305 PF'!DW9=Assumptions!$G$47,Assumptions!$G$50,Assumptions!$H$50))))^(DW$8-1)</f>
        <v>14436.373511776583</v>
      </c>
      <c r="DX12" s="27">
        <f>Assumptions!$H12/12*(1+(IF(DX9=Assumptions!$F$47,Assumptions!$F$50,IF('305 PF'!DX9=Assumptions!$G$47,Assumptions!$G$50,Assumptions!$H$50))))^(DX$8-1)</f>
        <v>14436.373511776583</v>
      </c>
      <c r="DY12" s="27">
        <f>Assumptions!$H12/12*(1+(IF(DY9=Assumptions!$F$47,Assumptions!$F$50,IF('305 PF'!DY9=Assumptions!$G$47,Assumptions!$G$50,Assumptions!$H$50))))^(DY$8-1)</f>
        <v>14436.373511776583</v>
      </c>
      <c r="DZ12" s="27">
        <f>Assumptions!$H12/12*(1+(IF(DZ9=Assumptions!$F$47,Assumptions!$F$50,IF('305 PF'!DZ9=Assumptions!$G$47,Assumptions!$G$50,Assumptions!$H$50))))^(DZ$8-1)</f>
        <v>14436.373511776583</v>
      </c>
      <c r="EA12" s="27">
        <f>Assumptions!$H12/12*(1+(IF(EA9=Assumptions!$F$47,Assumptions!$F$50,IF('305 PF'!EA9=Assumptions!$G$47,Assumptions!$G$50,Assumptions!$H$50))))^(EA$8-1)</f>
        <v>14436.373511776583</v>
      </c>
      <c r="EB12" s="27">
        <f>Assumptions!$H12/12*(1+(IF(EB9=Assumptions!$F$47,Assumptions!$F$50,IF('305 PF'!EB9=Assumptions!$G$47,Assumptions!$G$50,Assumptions!$H$50))))^(EB$8-1)</f>
        <v>14436.373511776583</v>
      </c>
      <c r="EC12" s="27">
        <f>Assumptions!$H12/12*(1+(IF(EC9=Assumptions!$F$47,Assumptions!$F$50,IF('305 PF'!EC9=Assumptions!$G$47,Assumptions!$G$50,Assumptions!$H$50))))^(EC$8-1)</f>
        <v>14436.373511776583</v>
      </c>
      <c r="ED12" s="27">
        <f>Assumptions!$H12/12*(1+(IF(ED9=Assumptions!$F$47,Assumptions!$F$50,IF('305 PF'!ED9=Assumptions!$G$47,Assumptions!$G$50,Assumptions!$H$50))))^(ED$8-1)</f>
        <v>14436.373511776583</v>
      </c>
      <c r="EE12" s="27">
        <f>Assumptions!$H12/12*(1+(IF(EE9=Assumptions!$F$47,Assumptions!$F$50,IF('305 PF'!EE9=Assumptions!$G$47,Assumptions!$G$50,Assumptions!$H$50))))^(EE$8-1)</f>
        <v>14436.373511776583</v>
      </c>
    </row>
    <row r="13" spans="1:135" x14ac:dyDescent="0.35">
      <c r="C13" t="str">
        <f>Assumptions!B13</f>
        <v>4x3</v>
      </c>
      <c r="D13" s="27">
        <f>Assumptions!$H13/12*(1+(IF(D10=Assumptions!$F$47,Assumptions!$F$50,IF('305 PF'!D10=Assumptions!$G$47,Assumptions!$G$50,Assumptions!$H$50))))^(D$8-1)</f>
        <v>19188.75</v>
      </c>
      <c r="E13" s="27">
        <f>Assumptions!$H13/12*(1+(IF(E10=Assumptions!$F$47,Assumptions!$F$50,IF('305 PF'!E10=Assumptions!$G$47,Assumptions!$G$50,Assumptions!$H$50))))^(E$8-1)</f>
        <v>19188.75</v>
      </c>
      <c r="F13" s="27">
        <f>Assumptions!$H13/12*(1+(IF(F10=Assumptions!$F$47,Assumptions!$F$50,IF('305 PF'!F10=Assumptions!$G$47,Assumptions!$G$50,Assumptions!$H$50))))^(F$8-1)</f>
        <v>19188.75</v>
      </c>
      <c r="G13" s="27">
        <f>Assumptions!$H13/12*(1+(IF(G10=Assumptions!$F$47,Assumptions!$F$50,IF('305 PF'!G10=Assumptions!$G$47,Assumptions!$G$50,Assumptions!$H$50))))^(G$8-1)</f>
        <v>19188.75</v>
      </c>
      <c r="H13" s="27">
        <f>Assumptions!$H13/12*(1+(IF(H10=Assumptions!$F$47,Assumptions!$F$50,IF('305 PF'!H10=Assumptions!$G$47,Assumptions!$G$50,Assumptions!$H$50))))^(H$8-1)</f>
        <v>19188.75</v>
      </c>
      <c r="I13" s="27">
        <f>Assumptions!$H13/12*(1+(IF(I10=Assumptions!$F$47,Assumptions!$F$50,IF('305 PF'!I10=Assumptions!$G$47,Assumptions!$G$50,Assumptions!$H$50))))^(I$8-1)</f>
        <v>19188.75</v>
      </c>
      <c r="J13" s="27">
        <f>Assumptions!$H13/12*(1+(IF(J10=Assumptions!$F$47,Assumptions!$F$50,IF('305 PF'!J10=Assumptions!$G$47,Assumptions!$G$50,Assumptions!$H$50))))^(J$8-1)</f>
        <v>19188.75</v>
      </c>
      <c r="K13" s="27">
        <f>Assumptions!$H13/12*(1+(IF(K10=Assumptions!$F$47,Assumptions!$F$50,IF('305 PF'!K10=Assumptions!$G$47,Assumptions!$G$50,Assumptions!$H$50))))^(K$8-1)</f>
        <v>19188.75</v>
      </c>
      <c r="L13" s="27">
        <f>Assumptions!$H13/12*(1+(IF(L10=Assumptions!$F$47,Assumptions!$F$50,IF('305 PF'!L10=Assumptions!$G$47,Assumptions!$G$50,Assumptions!$H$50))))^(L$8-1)</f>
        <v>19188.75</v>
      </c>
      <c r="M13" s="27">
        <f>Assumptions!$H13/12*(1+(IF(M10=Assumptions!$F$47,Assumptions!$F$50,IF('305 PF'!M10=Assumptions!$G$47,Assumptions!$G$50,Assumptions!$H$50))))^(M$8-1)</f>
        <v>19188.75</v>
      </c>
      <c r="N13" s="27">
        <f>Assumptions!$H13/12*(1+(IF(N10=Assumptions!$F$47,Assumptions!$F$50,IF('305 PF'!N10=Assumptions!$G$47,Assumptions!$G$50,Assumptions!$H$50))))^(N$8-1)</f>
        <v>19188.75</v>
      </c>
      <c r="O13" s="27">
        <f>Assumptions!$H13/12*(1+(IF(O10=Assumptions!$F$47,Assumptions!$F$50,IF('305 PF'!O10=Assumptions!$G$47,Assumptions!$G$50,Assumptions!$H$50))))^(O$8-1)</f>
        <v>19188.75</v>
      </c>
      <c r="P13" s="27">
        <f>Assumptions!$H13/12*(1+(IF(P10=Assumptions!$F$47,Assumptions!$F$50,IF('305 PF'!P10=Assumptions!$G$47,Assumptions!$G$50,Assumptions!$H$50))))^(P$8-1)</f>
        <v>19476.581249999999</v>
      </c>
      <c r="Q13" s="27">
        <f>Assumptions!$H13/12*(1+(IF(Q10=Assumptions!$F$47,Assumptions!$F$50,IF('305 PF'!Q10=Assumptions!$G$47,Assumptions!$G$50,Assumptions!$H$50))))^(Q$8-1)</f>
        <v>19476.581249999999</v>
      </c>
      <c r="R13" s="27">
        <f>Assumptions!$H13/12*(1+(IF(R10=Assumptions!$F$47,Assumptions!$F$50,IF('305 PF'!R10=Assumptions!$G$47,Assumptions!$G$50,Assumptions!$H$50))))^(R$8-1)</f>
        <v>19476.581249999999</v>
      </c>
      <c r="S13" s="27">
        <f>Assumptions!$H13/12*(1+(IF(S10=Assumptions!$F$47,Assumptions!$F$50,IF('305 PF'!S10=Assumptions!$G$47,Assumptions!$G$50,Assumptions!$H$50))))^(S$8-1)</f>
        <v>19476.581249999999</v>
      </c>
      <c r="T13" s="27">
        <f>Assumptions!$H13/12*(1+(IF(T10=Assumptions!$F$47,Assumptions!$F$50,IF('305 PF'!T10=Assumptions!$G$47,Assumptions!$G$50,Assumptions!$H$50))))^(T$8-1)</f>
        <v>19476.581249999999</v>
      </c>
      <c r="U13" s="27">
        <f>Assumptions!$H13/12*(1+(IF(U10=Assumptions!$F$47,Assumptions!$F$50,IF('305 PF'!U10=Assumptions!$G$47,Assumptions!$G$50,Assumptions!$H$50))))^(U$8-1)</f>
        <v>19476.581249999999</v>
      </c>
      <c r="V13" s="27">
        <f>Assumptions!$H13/12*(1+(IF(V10=Assumptions!$F$47,Assumptions!$F$50,IF('305 PF'!V10=Assumptions!$G$47,Assumptions!$G$50,Assumptions!$H$50))))^(V$8-1)</f>
        <v>19476.581249999999</v>
      </c>
      <c r="W13" s="27">
        <f>Assumptions!$H13/12*(1+(IF(W10=Assumptions!$F$47,Assumptions!$F$50,IF('305 PF'!W10=Assumptions!$G$47,Assumptions!$G$50,Assumptions!$H$50))))^(W$8-1)</f>
        <v>19476.581249999999</v>
      </c>
      <c r="X13" s="27">
        <f>Assumptions!$H13/12*(1+(IF(X10=Assumptions!$F$47,Assumptions!$F$50,IF('305 PF'!X10=Assumptions!$G$47,Assumptions!$G$50,Assumptions!$H$50))))^(X$8-1)</f>
        <v>19476.581249999999</v>
      </c>
      <c r="Y13" s="27">
        <f>Assumptions!$H13/12*(1+(IF(Y10=Assumptions!$F$47,Assumptions!$F$50,IF('305 PF'!Y10=Assumptions!$G$47,Assumptions!$G$50,Assumptions!$H$50))))^(Y$8-1)</f>
        <v>19476.581249999999</v>
      </c>
      <c r="Z13" s="27">
        <f>Assumptions!$H13/12*(1+(IF(Z10=Assumptions!$F$47,Assumptions!$F$50,IF('305 PF'!Z10=Assumptions!$G$47,Assumptions!$G$50,Assumptions!$H$50))))^(Z$8-1)</f>
        <v>19476.581249999999</v>
      </c>
      <c r="AA13" s="27">
        <f>Assumptions!$H13/12*(1+(IF(AA10=Assumptions!$F$47,Assumptions!$F$50,IF('305 PF'!AA10=Assumptions!$G$47,Assumptions!$G$50,Assumptions!$H$50))))^(AA$8-1)</f>
        <v>19476.581249999999</v>
      </c>
      <c r="AB13" s="27">
        <f>Assumptions!$H13/12*(1+(IF(AB10=Assumptions!$F$47,Assumptions!$F$50,IF('305 PF'!AB10=Assumptions!$G$47,Assumptions!$G$50,Assumptions!$H$50))))^(AB$8-1)</f>
        <v>19768.729968749994</v>
      </c>
      <c r="AC13" s="27">
        <f>Assumptions!$H13/12*(1+(IF(AC10=Assumptions!$F$47,Assumptions!$F$50,IF('305 PF'!AC10=Assumptions!$G$47,Assumptions!$G$50,Assumptions!$H$50))))^(AC$8-1)</f>
        <v>19768.729968749994</v>
      </c>
      <c r="AD13" s="27">
        <f>Assumptions!$H13/12*(1+(IF(AD10=Assumptions!$F$47,Assumptions!$F$50,IF('305 PF'!AD10=Assumptions!$G$47,Assumptions!$G$50,Assumptions!$H$50))))^(AD$8-1)</f>
        <v>19768.729968749994</v>
      </c>
      <c r="AE13" s="27">
        <f>Assumptions!$H13/12*(1+(IF(AE10=Assumptions!$F$47,Assumptions!$F$50,IF('305 PF'!AE10=Assumptions!$G$47,Assumptions!$G$50,Assumptions!$H$50))))^(AE$8-1)</f>
        <v>19768.729968749994</v>
      </c>
      <c r="AF13" s="27">
        <f>Assumptions!$H13/12*(1+(IF(AF10=Assumptions!$F$47,Assumptions!$F$50,IF('305 PF'!AF10=Assumptions!$G$47,Assumptions!$G$50,Assumptions!$H$50))))^(AF$8-1)</f>
        <v>19768.729968749994</v>
      </c>
      <c r="AG13" s="27">
        <f>Assumptions!$H13/12*(1+(IF(AG10=Assumptions!$F$47,Assumptions!$F$50,IF('305 PF'!AG10=Assumptions!$G$47,Assumptions!$G$50,Assumptions!$H$50))))^(AG$8-1)</f>
        <v>19768.729968749994</v>
      </c>
      <c r="AH13" s="27">
        <f>Assumptions!$H13/12*(1+(IF(AH10=Assumptions!$F$47,Assumptions!$F$50,IF('305 PF'!AH10=Assumptions!$G$47,Assumptions!$G$50,Assumptions!$H$50))))^(AH$8-1)</f>
        <v>19768.729968749994</v>
      </c>
      <c r="AI13" s="27">
        <f>Assumptions!$H13/12*(1+(IF(AI10=Assumptions!$F$47,Assumptions!$F$50,IF('305 PF'!AI10=Assumptions!$G$47,Assumptions!$G$50,Assumptions!$H$50))))^(AI$8-1)</f>
        <v>19768.729968749994</v>
      </c>
      <c r="AJ13" s="27">
        <f>Assumptions!$H13/12*(1+(IF(AJ10=Assumptions!$F$47,Assumptions!$F$50,IF('305 PF'!AJ10=Assumptions!$G$47,Assumptions!$G$50,Assumptions!$H$50))))^(AJ$8-1)</f>
        <v>19768.729968749994</v>
      </c>
      <c r="AK13" s="27">
        <f>Assumptions!$H13/12*(1+(IF(AK10=Assumptions!$F$47,Assumptions!$F$50,IF('305 PF'!AK10=Assumptions!$G$47,Assumptions!$G$50,Assumptions!$H$50))))^(AK$8-1)</f>
        <v>19768.729968749994</v>
      </c>
      <c r="AL13" s="27">
        <f>Assumptions!$H13/12*(1+(IF(AL10=Assumptions!$F$47,Assumptions!$F$50,IF('305 PF'!AL10=Assumptions!$G$47,Assumptions!$G$50,Assumptions!$H$50))))^(AL$8-1)</f>
        <v>19768.729968749994</v>
      </c>
      <c r="AM13" s="27">
        <f>Assumptions!$H13/12*(1+(IF(AM10=Assumptions!$F$47,Assumptions!$F$50,IF('305 PF'!AM10=Assumptions!$G$47,Assumptions!$G$50,Assumptions!$H$50))))^(AM$8-1)</f>
        <v>19768.729968749994</v>
      </c>
      <c r="AN13" s="27">
        <f>Assumptions!$H13/12*(1+(IF(AN10=Assumptions!$F$47,Assumptions!$F$50,IF('305 PF'!AN10=Assumptions!$G$47,Assumptions!$G$50,Assumptions!$H$50))))^(AN$8-1)</f>
        <v>20065.260918281241</v>
      </c>
      <c r="AO13" s="27">
        <f>Assumptions!$H13/12*(1+(IF(AO10=Assumptions!$F$47,Assumptions!$F$50,IF('305 PF'!AO10=Assumptions!$G$47,Assumptions!$G$50,Assumptions!$H$50))))^(AO$8-1)</f>
        <v>20065.260918281241</v>
      </c>
      <c r="AP13" s="27">
        <f>Assumptions!$H13/12*(1+(IF(AP10=Assumptions!$F$47,Assumptions!$F$50,IF('305 PF'!AP10=Assumptions!$G$47,Assumptions!$G$50,Assumptions!$H$50))))^(AP$8-1)</f>
        <v>20065.260918281241</v>
      </c>
      <c r="AQ13" s="27">
        <f>Assumptions!$H13/12*(1+(IF(AQ10=Assumptions!$F$47,Assumptions!$F$50,IF('305 PF'!AQ10=Assumptions!$G$47,Assumptions!$G$50,Assumptions!$H$50))))^(AQ$8-1)</f>
        <v>20065.260918281241</v>
      </c>
      <c r="AR13" s="27">
        <f>Assumptions!$H13/12*(1+(IF(AR10=Assumptions!$F$47,Assumptions!$F$50,IF('305 PF'!AR10=Assumptions!$G$47,Assumptions!$G$50,Assumptions!$H$50))))^(AR$8-1)</f>
        <v>20065.260918281241</v>
      </c>
      <c r="AS13" s="27">
        <f>Assumptions!$H13/12*(1+(IF(AS10=Assumptions!$F$47,Assumptions!$F$50,IF('305 PF'!AS10=Assumptions!$G$47,Assumptions!$G$50,Assumptions!$H$50))))^(AS$8-1)</f>
        <v>20065.260918281241</v>
      </c>
      <c r="AT13" s="27">
        <f>Assumptions!$H13/12*(1+(IF(AT10=Assumptions!$F$47,Assumptions!$F$50,IF('305 PF'!AT10=Assumptions!$G$47,Assumptions!$G$50,Assumptions!$H$50))))^(AT$8-1)</f>
        <v>20065.260918281241</v>
      </c>
      <c r="AU13" s="27">
        <f>Assumptions!$H13/12*(1+(IF(AU10=Assumptions!$F$47,Assumptions!$F$50,IF('305 PF'!AU10=Assumptions!$G$47,Assumptions!$G$50,Assumptions!$H$50))))^(AU$8-1)</f>
        <v>20065.260918281241</v>
      </c>
      <c r="AV13" s="27">
        <f>Assumptions!$H13/12*(1+(IF(AV10=Assumptions!$F$47,Assumptions!$F$50,IF('305 PF'!AV10=Assumptions!$G$47,Assumptions!$G$50,Assumptions!$H$50))))^(AV$8-1)</f>
        <v>20065.260918281241</v>
      </c>
      <c r="AW13" s="27">
        <f>Assumptions!$H13/12*(1+(IF(AW10=Assumptions!$F$47,Assumptions!$F$50,IF('305 PF'!AW10=Assumptions!$G$47,Assumptions!$G$50,Assumptions!$H$50))))^(AW$8-1)</f>
        <v>20065.260918281241</v>
      </c>
      <c r="AX13" s="27">
        <f>Assumptions!$H13/12*(1+(IF(AX10=Assumptions!$F$47,Assumptions!$F$50,IF('305 PF'!AX10=Assumptions!$G$47,Assumptions!$G$50,Assumptions!$H$50))))^(AX$8-1)</f>
        <v>20065.260918281241</v>
      </c>
      <c r="AY13" s="27">
        <f>Assumptions!$H13/12*(1+(IF(AY10=Assumptions!$F$47,Assumptions!$F$50,IF('305 PF'!AY10=Assumptions!$G$47,Assumptions!$G$50,Assumptions!$H$50))))^(AY$8-1)</f>
        <v>20065.260918281241</v>
      </c>
      <c r="AZ13" s="27">
        <f>Assumptions!$H13/12*(1+(IF(AZ10=Assumptions!$F$47,Assumptions!$F$50,IF('305 PF'!AZ10=Assumptions!$G$47,Assumptions!$G$50,Assumptions!$H$50))))^(AZ$8-1)</f>
        <v>20366.239832055457</v>
      </c>
      <c r="BA13" s="27">
        <f>Assumptions!$H13/12*(1+(IF(BA10=Assumptions!$F$47,Assumptions!$F$50,IF('305 PF'!BA10=Assumptions!$G$47,Assumptions!$G$50,Assumptions!$H$50))))^(BA$8-1)</f>
        <v>20366.239832055457</v>
      </c>
      <c r="BB13" s="27">
        <f>Assumptions!$H13/12*(1+(IF(BB10=Assumptions!$F$47,Assumptions!$F$50,IF('305 PF'!BB10=Assumptions!$G$47,Assumptions!$G$50,Assumptions!$H$50))))^(BB$8-1)</f>
        <v>20366.239832055457</v>
      </c>
      <c r="BC13" s="27">
        <f>Assumptions!$H13/12*(1+(IF(BC10=Assumptions!$F$47,Assumptions!$F$50,IF('305 PF'!BC10=Assumptions!$G$47,Assumptions!$G$50,Assumptions!$H$50))))^(BC$8-1)</f>
        <v>20366.239832055457</v>
      </c>
      <c r="BD13" s="27">
        <f>Assumptions!$H13/12*(1+(IF(BD10=Assumptions!$F$47,Assumptions!$F$50,IF('305 PF'!BD10=Assumptions!$G$47,Assumptions!$G$50,Assumptions!$H$50))))^(BD$8-1)</f>
        <v>20366.239832055457</v>
      </c>
      <c r="BE13" s="27">
        <f>Assumptions!$H13/12*(1+(IF(BE10=Assumptions!$F$47,Assumptions!$F$50,IF('305 PF'!BE10=Assumptions!$G$47,Assumptions!$G$50,Assumptions!$H$50))))^(BE$8-1)</f>
        <v>20366.239832055457</v>
      </c>
      <c r="BF13" s="27">
        <f>Assumptions!$H13/12*(1+(IF(BF10=Assumptions!$F$47,Assumptions!$F$50,IF('305 PF'!BF10=Assumptions!$G$47,Assumptions!$G$50,Assumptions!$H$50))))^(BF$8-1)</f>
        <v>20366.239832055457</v>
      </c>
      <c r="BG13" s="27">
        <f>Assumptions!$H13/12*(1+(IF(BG10=Assumptions!$F$47,Assumptions!$F$50,IF('305 PF'!BG10=Assumptions!$G$47,Assumptions!$G$50,Assumptions!$H$50))))^(BG$8-1)</f>
        <v>20366.239832055457</v>
      </c>
      <c r="BH13" s="27">
        <f>Assumptions!$H13/12*(1+(IF(BH10=Assumptions!$F$47,Assumptions!$F$50,IF('305 PF'!BH10=Assumptions!$G$47,Assumptions!$G$50,Assumptions!$H$50))))^(BH$8-1)</f>
        <v>20366.239832055457</v>
      </c>
      <c r="BI13" s="27">
        <f>Assumptions!$H13/12*(1+(IF(BI10=Assumptions!$F$47,Assumptions!$F$50,IF('305 PF'!BI10=Assumptions!$G$47,Assumptions!$G$50,Assumptions!$H$50))))^(BI$8-1)</f>
        <v>20366.239832055457</v>
      </c>
      <c r="BJ13" s="27">
        <f>Assumptions!$H13/12*(1+(IF(BJ10=Assumptions!$F$47,Assumptions!$F$50,IF('305 PF'!BJ10=Assumptions!$G$47,Assumptions!$G$50,Assumptions!$H$50))))^(BJ$8-1)</f>
        <v>20366.239832055457</v>
      </c>
      <c r="BK13" s="27">
        <f>Assumptions!$H13/12*(1+(IF(BK10=Assumptions!$F$47,Assumptions!$F$50,IF('305 PF'!BK10=Assumptions!$G$47,Assumptions!$G$50,Assumptions!$H$50))))^(BK$8-1)</f>
        <v>20366.239832055457</v>
      </c>
      <c r="BL13" s="27">
        <f>Assumptions!$H13/12*(1+(IF(BL10=Assumptions!$F$47,Assumptions!$F$50,IF('305 PF'!BL10=Assumptions!$G$47,Assumptions!$G$50,Assumptions!$H$50))))^(BL$8-1)</f>
        <v>20671.733429536289</v>
      </c>
      <c r="BM13" s="27">
        <f>Assumptions!$H13/12*(1+(IF(BM10=Assumptions!$F$47,Assumptions!$F$50,IF('305 PF'!BM10=Assumptions!$G$47,Assumptions!$G$50,Assumptions!$H$50))))^(BM$8-1)</f>
        <v>20671.733429536289</v>
      </c>
      <c r="BN13" s="27">
        <f>Assumptions!$H13/12*(1+(IF(BN10=Assumptions!$F$47,Assumptions!$F$50,IF('305 PF'!BN10=Assumptions!$G$47,Assumptions!$G$50,Assumptions!$H$50))))^(BN$8-1)</f>
        <v>20671.733429536289</v>
      </c>
      <c r="BO13" s="27">
        <f>Assumptions!$H13/12*(1+(IF(BO10=Assumptions!$F$47,Assumptions!$F$50,IF('305 PF'!BO10=Assumptions!$G$47,Assumptions!$G$50,Assumptions!$H$50))))^(BO$8-1)</f>
        <v>20671.733429536289</v>
      </c>
      <c r="BP13" s="27">
        <f>Assumptions!$H13/12*(1+(IF(BP10=Assumptions!$F$47,Assumptions!$F$50,IF('305 PF'!BP10=Assumptions!$G$47,Assumptions!$G$50,Assumptions!$H$50))))^(BP$8-1)</f>
        <v>20671.733429536289</v>
      </c>
      <c r="BQ13" s="27">
        <f>Assumptions!$H13/12*(1+(IF(BQ10=Assumptions!$F$47,Assumptions!$F$50,IF('305 PF'!BQ10=Assumptions!$G$47,Assumptions!$G$50,Assumptions!$H$50))))^(BQ$8-1)</f>
        <v>20671.733429536289</v>
      </c>
      <c r="BR13" s="27">
        <f>Assumptions!$H13/12*(1+(IF(BR10=Assumptions!$F$47,Assumptions!$F$50,IF('305 PF'!BR10=Assumptions!$G$47,Assumptions!$G$50,Assumptions!$H$50))))^(BR$8-1)</f>
        <v>20671.733429536289</v>
      </c>
      <c r="BS13" s="27">
        <f>Assumptions!$H13/12*(1+(IF(BS10=Assumptions!$F$47,Assumptions!$F$50,IF('305 PF'!BS10=Assumptions!$G$47,Assumptions!$G$50,Assumptions!$H$50))))^(BS$8-1)</f>
        <v>20671.733429536289</v>
      </c>
      <c r="BT13" s="27">
        <f>Assumptions!$H13/12*(1+(IF(BT10=Assumptions!$F$47,Assumptions!$F$50,IF('305 PF'!BT10=Assumptions!$G$47,Assumptions!$G$50,Assumptions!$H$50))))^(BT$8-1)</f>
        <v>20671.733429536289</v>
      </c>
      <c r="BU13" s="27">
        <f>Assumptions!$H13/12*(1+(IF(BU10=Assumptions!$F$47,Assumptions!$F$50,IF('305 PF'!BU10=Assumptions!$G$47,Assumptions!$G$50,Assumptions!$H$50))))^(BU$8-1)</f>
        <v>20671.733429536289</v>
      </c>
      <c r="BV13" s="27">
        <f>Assumptions!$H13/12*(1+(IF(BV10=Assumptions!$F$47,Assumptions!$F$50,IF('305 PF'!BV10=Assumptions!$G$47,Assumptions!$G$50,Assumptions!$H$50))))^(BV$8-1)</f>
        <v>20671.733429536289</v>
      </c>
      <c r="BW13" s="27">
        <f>Assumptions!$H13/12*(1+(IF(BW10=Assumptions!$F$47,Assumptions!$F$50,IF('305 PF'!BW10=Assumptions!$G$47,Assumptions!$G$50,Assumptions!$H$50))))^(BW$8-1)</f>
        <v>20671.733429536289</v>
      </c>
      <c r="BX13" s="27">
        <f>Assumptions!$H13/12*(1+(IF(BX10=Assumptions!$F$47,Assumptions!$F$50,IF('305 PF'!BX10=Assumptions!$G$47,Assumptions!$G$50,Assumptions!$H$50))))^(BX$8-1)</f>
        <v>20981.809430979327</v>
      </c>
      <c r="BY13" s="27">
        <f>Assumptions!$H13/12*(1+(IF(BY10=Assumptions!$F$47,Assumptions!$F$50,IF('305 PF'!BY10=Assumptions!$G$47,Assumptions!$G$50,Assumptions!$H$50))))^(BY$8-1)</f>
        <v>20981.809430979327</v>
      </c>
      <c r="BZ13" s="27">
        <f>Assumptions!$H13/12*(1+(IF(BZ10=Assumptions!$F$47,Assumptions!$F$50,IF('305 PF'!BZ10=Assumptions!$G$47,Assumptions!$G$50,Assumptions!$H$50))))^(BZ$8-1)</f>
        <v>20981.809430979327</v>
      </c>
      <c r="CA13" s="27">
        <f>Assumptions!$H13/12*(1+(IF(CA10=Assumptions!$F$47,Assumptions!$F$50,IF('305 PF'!CA10=Assumptions!$G$47,Assumptions!$G$50,Assumptions!$H$50))))^(CA$8-1)</f>
        <v>20981.809430979327</v>
      </c>
      <c r="CB13" s="27">
        <f>Assumptions!$H13/12*(1+(IF(CB10=Assumptions!$F$47,Assumptions!$F$50,IF('305 PF'!CB10=Assumptions!$G$47,Assumptions!$G$50,Assumptions!$H$50))))^(CB$8-1)</f>
        <v>20981.809430979327</v>
      </c>
      <c r="CC13" s="27">
        <f>Assumptions!$H13/12*(1+(IF(CC10=Assumptions!$F$47,Assumptions!$F$50,IF('305 PF'!CC10=Assumptions!$G$47,Assumptions!$G$50,Assumptions!$H$50))))^(CC$8-1)</f>
        <v>20981.809430979327</v>
      </c>
      <c r="CD13" s="27">
        <f>Assumptions!$H13/12*(1+(IF(CD10=Assumptions!$F$47,Assumptions!$F$50,IF('305 PF'!CD10=Assumptions!$G$47,Assumptions!$G$50,Assumptions!$H$50))))^(CD$8-1)</f>
        <v>20981.809430979327</v>
      </c>
      <c r="CE13" s="27">
        <f>Assumptions!$H13/12*(1+(IF(CE10=Assumptions!$F$47,Assumptions!$F$50,IF('305 PF'!CE10=Assumptions!$G$47,Assumptions!$G$50,Assumptions!$H$50))))^(CE$8-1)</f>
        <v>20981.809430979327</v>
      </c>
      <c r="CF13" s="27">
        <f>Assumptions!$H13/12*(1+(IF(CF10=Assumptions!$F$47,Assumptions!$F$50,IF('305 PF'!CF10=Assumptions!$G$47,Assumptions!$G$50,Assumptions!$H$50))))^(CF$8-1)</f>
        <v>20981.809430979327</v>
      </c>
      <c r="CG13" s="27">
        <f>Assumptions!$H13/12*(1+(IF(CG10=Assumptions!$F$47,Assumptions!$F$50,IF('305 PF'!CG10=Assumptions!$G$47,Assumptions!$G$50,Assumptions!$H$50))))^(CG$8-1)</f>
        <v>20981.809430979327</v>
      </c>
      <c r="CH13" s="27">
        <f>Assumptions!$H13/12*(1+(IF(CH10=Assumptions!$F$47,Assumptions!$F$50,IF('305 PF'!CH10=Assumptions!$G$47,Assumptions!$G$50,Assumptions!$H$50))))^(CH$8-1)</f>
        <v>20981.809430979327</v>
      </c>
      <c r="CI13" s="27">
        <f>Assumptions!$H13/12*(1+(IF(CI10=Assumptions!$F$47,Assumptions!$F$50,IF('305 PF'!CI10=Assumptions!$G$47,Assumptions!$G$50,Assumptions!$H$50))))^(CI$8-1)</f>
        <v>20981.809430979327</v>
      </c>
      <c r="CJ13" s="27">
        <f>Assumptions!$H13/12*(1+(IF(CJ10=Assumptions!$F$47,Assumptions!$F$50,IF('305 PF'!CJ10=Assumptions!$G$47,Assumptions!$G$50,Assumptions!$H$50))))^(CJ$8-1)</f>
        <v>21296.536572444013</v>
      </c>
      <c r="CK13" s="27">
        <f>Assumptions!$H13/12*(1+(IF(CK10=Assumptions!$F$47,Assumptions!$F$50,IF('305 PF'!CK10=Assumptions!$G$47,Assumptions!$G$50,Assumptions!$H$50))))^(CK$8-1)</f>
        <v>21296.536572444013</v>
      </c>
      <c r="CL13" s="27">
        <f>Assumptions!$H13/12*(1+(IF(CL10=Assumptions!$F$47,Assumptions!$F$50,IF('305 PF'!CL10=Assumptions!$G$47,Assumptions!$G$50,Assumptions!$H$50))))^(CL$8-1)</f>
        <v>21296.536572444013</v>
      </c>
      <c r="CM13" s="27">
        <f>Assumptions!$H13/12*(1+(IF(CM10=Assumptions!$F$47,Assumptions!$F$50,IF('305 PF'!CM10=Assumptions!$G$47,Assumptions!$G$50,Assumptions!$H$50))))^(CM$8-1)</f>
        <v>21296.536572444013</v>
      </c>
      <c r="CN13" s="27">
        <f>Assumptions!$H13/12*(1+(IF(CN10=Assumptions!$F$47,Assumptions!$F$50,IF('305 PF'!CN10=Assumptions!$G$47,Assumptions!$G$50,Assumptions!$H$50))))^(CN$8-1)</f>
        <v>21296.536572444013</v>
      </c>
      <c r="CO13" s="27">
        <f>Assumptions!$H13/12*(1+(IF(CO10=Assumptions!$F$47,Assumptions!$F$50,IF('305 PF'!CO10=Assumptions!$G$47,Assumptions!$G$50,Assumptions!$H$50))))^(CO$8-1)</f>
        <v>21296.536572444013</v>
      </c>
      <c r="CP13" s="27">
        <f>Assumptions!$H13/12*(1+(IF(CP10=Assumptions!$F$47,Assumptions!$F$50,IF('305 PF'!CP10=Assumptions!$G$47,Assumptions!$G$50,Assumptions!$H$50))))^(CP$8-1)</f>
        <v>21296.536572444013</v>
      </c>
      <c r="CQ13" s="27">
        <f>Assumptions!$H13/12*(1+(IF(CQ10=Assumptions!$F$47,Assumptions!$F$50,IF('305 PF'!CQ10=Assumptions!$G$47,Assumptions!$G$50,Assumptions!$H$50))))^(CQ$8-1)</f>
        <v>21296.536572444013</v>
      </c>
      <c r="CR13" s="27">
        <f>Assumptions!$H13/12*(1+(IF(CR10=Assumptions!$F$47,Assumptions!$F$50,IF('305 PF'!CR10=Assumptions!$G$47,Assumptions!$G$50,Assumptions!$H$50))))^(CR$8-1)</f>
        <v>21296.536572444013</v>
      </c>
      <c r="CS13" s="27">
        <f>Assumptions!$H13/12*(1+(IF(CS10=Assumptions!$F$47,Assumptions!$F$50,IF('305 PF'!CS10=Assumptions!$G$47,Assumptions!$G$50,Assumptions!$H$50))))^(CS$8-1)</f>
        <v>21296.536572444013</v>
      </c>
      <c r="CT13" s="27">
        <f>Assumptions!$H13/12*(1+(IF(CT10=Assumptions!$F$47,Assumptions!$F$50,IF('305 PF'!CT10=Assumptions!$G$47,Assumptions!$G$50,Assumptions!$H$50))))^(CT$8-1)</f>
        <v>21296.536572444013</v>
      </c>
      <c r="CU13" s="27">
        <f>Assumptions!$H13/12*(1+(IF(CU10=Assumptions!$F$47,Assumptions!$F$50,IF('305 PF'!CU10=Assumptions!$G$47,Assumptions!$G$50,Assumptions!$H$50))))^(CU$8-1)</f>
        <v>21296.536572444013</v>
      </c>
      <c r="CV13" s="27">
        <f>Assumptions!$H13/12*(1+(IF(CV10=Assumptions!$F$47,Assumptions!$F$50,IF('305 PF'!CV10=Assumptions!$G$47,Assumptions!$G$50,Assumptions!$H$50))))^(CV$8-1)</f>
        <v>21615.984621030671</v>
      </c>
      <c r="CW13" s="27">
        <f>Assumptions!$H13/12*(1+(IF(CW10=Assumptions!$F$47,Assumptions!$F$50,IF('305 PF'!CW10=Assumptions!$G$47,Assumptions!$G$50,Assumptions!$H$50))))^(CW$8-1)</f>
        <v>21615.984621030671</v>
      </c>
      <c r="CX13" s="27">
        <f>Assumptions!$H13/12*(1+(IF(CX10=Assumptions!$F$47,Assumptions!$F$50,IF('305 PF'!CX10=Assumptions!$G$47,Assumptions!$G$50,Assumptions!$H$50))))^(CX$8-1)</f>
        <v>21615.984621030671</v>
      </c>
      <c r="CY13" s="27">
        <f>Assumptions!$H13/12*(1+(IF(CY10=Assumptions!$F$47,Assumptions!$F$50,IF('305 PF'!CY10=Assumptions!$G$47,Assumptions!$G$50,Assumptions!$H$50))))^(CY$8-1)</f>
        <v>21615.984621030671</v>
      </c>
      <c r="CZ13" s="27">
        <f>Assumptions!$H13/12*(1+(IF(CZ10=Assumptions!$F$47,Assumptions!$F$50,IF('305 PF'!CZ10=Assumptions!$G$47,Assumptions!$G$50,Assumptions!$H$50))))^(CZ$8-1)</f>
        <v>21615.984621030671</v>
      </c>
      <c r="DA13" s="27">
        <f>Assumptions!$H13/12*(1+(IF(DA10=Assumptions!$F$47,Assumptions!$F$50,IF('305 PF'!DA10=Assumptions!$G$47,Assumptions!$G$50,Assumptions!$H$50))))^(DA$8-1)</f>
        <v>21615.984621030671</v>
      </c>
      <c r="DB13" s="27">
        <f>Assumptions!$H13/12*(1+(IF(DB10=Assumptions!$F$47,Assumptions!$F$50,IF('305 PF'!DB10=Assumptions!$G$47,Assumptions!$G$50,Assumptions!$H$50))))^(DB$8-1)</f>
        <v>21615.984621030671</v>
      </c>
      <c r="DC13" s="27">
        <f>Assumptions!$H13/12*(1+(IF(DC10=Assumptions!$F$47,Assumptions!$F$50,IF('305 PF'!DC10=Assumptions!$G$47,Assumptions!$G$50,Assumptions!$H$50))))^(DC$8-1)</f>
        <v>21615.984621030671</v>
      </c>
      <c r="DD13" s="27">
        <f>Assumptions!$H13/12*(1+(IF(DD10=Assumptions!$F$47,Assumptions!$F$50,IF('305 PF'!DD10=Assumptions!$G$47,Assumptions!$G$50,Assumptions!$H$50))))^(DD$8-1)</f>
        <v>21615.984621030671</v>
      </c>
      <c r="DE13" s="27">
        <f>Assumptions!$H13/12*(1+(IF(DE10=Assumptions!$F$47,Assumptions!$F$50,IF('305 PF'!DE10=Assumptions!$G$47,Assumptions!$G$50,Assumptions!$H$50))))^(DE$8-1)</f>
        <v>21615.984621030671</v>
      </c>
      <c r="DF13" s="27">
        <f>Assumptions!$H13/12*(1+(IF(DF10=Assumptions!$F$47,Assumptions!$F$50,IF('305 PF'!DF10=Assumptions!$G$47,Assumptions!$G$50,Assumptions!$H$50))))^(DF$8-1)</f>
        <v>21615.984621030671</v>
      </c>
      <c r="DG13" s="27">
        <f>Assumptions!$H13/12*(1+(IF(DG10=Assumptions!$F$47,Assumptions!$F$50,IF('305 PF'!DG10=Assumptions!$G$47,Assumptions!$G$50,Assumptions!$H$50))))^(DG$8-1)</f>
        <v>21615.984621030671</v>
      </c>
      <c r="DH13" s="27">
        <f>Assumptions!$H13/12*(1+(IF(DH10=Assumptions!$F$47,Assumptions!$F$50,IF('305 PF'!DH10=Assumptions!$G$47,Assumptions!$G$50,Assumptions!$H$50))))^(DH$8-1)</f>
        <v>21940.224390346131</v>
      </c>
      <c r="DI13" s="27">
        <f>Assumptions!$H13/12*(1+(IF(DI10=Assumptions!$F$47,Assumptions!$F$50,IF('305 PF'!DI10=Assumptions!$G$47,Assumptions!$G$50,Assumptions!$H$50))))^(DI$8-1)</f>
        <v>21940.224390346131</v>
      </c>
      <c r="DJ13" s="27">
        <f>Assumptions!$H13/12*(1+(IF(DJ10=Assumptions!$F$47,Assumptions!$F$50,IF('305 PF'!DJ10=Assumptions!$G$47,Assumptions!$G$50,Assumptions!$H$50))))^(DJ$8-1)</f>
        <v>21940.224390346131</v>
      </c>
      <c r="DK13" s="27">
        <f>Assumptions!$H13/12*(1+(IF(DK10=Assumptions!$F$47,Assumptions!$F$50,IF('305 PF'!DK10=Assumptions!$G$47,Assumptions!$G$50,Assumptions!$H$50))))^(DK$8-1)</f>
        <v>21940.224390346131</v>
      </c>
      <c r="DL13" s="27">
        <f>Assumptions!$H13/12*(1+(IF(DL10=Assumptions!$F$47,Assumptions!$F$50,IF('305 PF'!DL10=Assumptions!$G$47,Assumptions!$G$50,Assumptions!$H$50))))^(DL$8-1)</f>
        <v>21940.224390346131</v>
      </c>
      <c r="DM13" s="27">
        <f>Assumptions!$H13/12*(1+(IF(DM10=Assumptions!$F$47,Assumptions!$F$50,IF('305 PF'!DM10=Assumptions!$G$47,Assumptions!$G$50,Assumptions!$H$50))))^(DM$8-1)</f>
        <v>21940.224390346131</v>
      </c>
      <c r="DN13" s="27">
        <f>Assumptions!$H13/12*(1+(IF(DN10=Assumptions!$F$47,Assumptions!$F$50,IF('305 PF'!DN10=Assumptions!$G$47,Assumptions!$G$50,Assumptions!$H$50))))^(DN$8-1)</f>
        <v>21940.224390346131</v>
      </c>
      <c r="DO13" s="27">
        <f>Assumptions!$H13/12*(1+(IF(DO10=Assumptions!$F$47,Assumptions!$F$50,IF('305 PF'!DO10=Assumptions!$G$47,Assumptions!$G$50,Assumptions!$H$50))))^(DO$8-1)</f>
        <v>21940.224390346131</v>
      </c>
      <c r="DP13" s="27">
        <f>Assumptions!$H13/12*(1+(IF(DP10=Assumptions!$F$47,Assumptions!$F$50,IF('305 PF'!DP10=Assumptions!$G$47,Assumptions!$G$50,Assumptions!$H$50))))^(DP$8-1)</f>
        <v>21940.224390346131</v>
      </c>
      <c r="DQ13" s="27">
        <f>Assumptions!$H13/12*(1+(IF(DQ10=Assumptions!$F$47,Assumptions!$F$50,IF('305 PF'!DQ10=Assumptions!$G$47,Assumptions!$G$50,Assumptions!$H$50))))^(DQ$8-1)</f>
        <v>21940.224390346131</v>
      </c>
      <c r="DR13" s="27">
        <f>Assumptions!$H13/12*(1+(IF(DR10=Assumptions!$F$47,Assumptions!$F$50,IF('305 PF'!DR10=Assumptions!$G$47,Assumptions!$G$50,Assumptions!$H$50))))^(DR$8-1)</f>
        <v>21940.224390346131</v>
      </c>
      <c r="DS13" s="27">
        <f>Assumptions!$H13/12*(1+(IF(DS10=Assumptions!$F$47,Assumptions!$F$50,IF('305 PF'!DS10=Assumptions!$G$47,Assumptions!$G$50,Assumptions!$H$50))))^(DS$8-1)</f>
        <v>21940.224390346131</v>
      </c>
      <c r="DT13" s="27">
        <f>Assumptions!$H13/12*(1+(IF(DT10=Assumptions!$F$47,Assumptions!$F$50,IF('305 PF'!DT10=Assumptions!$G$47,Assumptions!$G$50,Assumptions!$H$50))))^(DT$8-1)</f>
        <v>22269.327756201321</v>
      </c>
      <c r="DU13" s="27">
        <f>Assumptions!$H13/12*(1+(IF(DU10=Assumptions!$F$47,Assumptions!$F$50,IF('305 PF'!DU10=Assumptions!$G$47,Assumptions!$G$50,Assumptions!$H$50))))^(DU$8-1)</f>
        <v>22269.327756201321</v>
      </c>
      <c r="DV13" s="27">
        <f>Assumptions!$H13/12*(1+(IF(DV10=Assumptions!$F$47,Assumptions!$F$50,IF('305 PF'!DV10=Assumptions!$G$47,Assumptions!$G$50,Assumptions!$H$50))))^(DV$8-1)</f>
        <v>22269.327756201321</v>
      </c>
      <c r="DW13" s="27">
        <f>Assumptions!$H13/12*(1+(IF(DW10=Assumptions!$F$47,Assumptions!$F$50,IF('305 PF'!DW10=Assumptions!$G$47,Assumptions!$G$50,Assumptions!$H$50))))^(DW$8-1)</f>
        <v>22269.327756201321</v>
      </c>
      <c r="DX13" s="27">
        <f>Assumptions!$H13/12*(1+(IF(DX10=Assumptions!$F$47,Assumptions!$F$50,IF('305 PF'!DX10=Assumptions!$G$47,Assumptions!$G$50,Assumptions!$H$50))))^(DX$8-1)</f>
        <v>22269.327756201321</v>
      </c>
      <c r="DY13" s="27">
        <f>Assumptions!$H13/12*(1+(IF(DY10=Assumptions!$F$47,Assumptions!$F$50,IF('305 PF'!DY10=Assumptions!$G$47,Assumptions!$G$50,Assumptions!$H$50))))^(DY$8-1)</f>
        <v>22269.327756201321</v>
      </c>
      <c r="DZ13" s="27">
        <f>Assumptions!$H13/12*(1+(IF(DZ10=Assumptions!$F$47,Assumptions!$F$50,IF('305 PF'!DZ10=Assumptions!$G$47,Assumptions!$G$50,Assumptions!$H$50))))^(DZ$8-1)</f>
        <v>22269.327756201321</v>
      </c>
      <c r="EA13" s="27">
        <f>Assumptions!$H13/12*(1+(IF(EA10=Assumptions!$F$47,Assumptions!$F$50,IF('305 PF'!EA10=Assumptions!$G$47,Assumptions!$G$50,Assumptions!$H$50))))^(EA$8-1)</f>
        <v>22269.327756201321</v>
      </c>
      <c r="EB13" s="27">
        <f>Assumptions!$H13/12*(1+(IF(EB10=Assumptions!$F$47,Assumptions!$F$50,IF('305 PF'!EB10=Assumptions!$G$47,Assumptions!$G$50,Assumptions!$H$50))))^(EB$8-1)</f>
        <v>22269.327756201321</v>
      </c>
      <c r="EC13" s="27">
        <f>Assumptions!$H13/12*(1+(IF(EC10=Assumptions!$F$47,Assumptions!$F$50,IF('305 PF'!EC10=Assumptions!$G$47,Assumptions!$G$50,Assumptions!$H$50))))^(EC$8-1)</f>
        <v>22269.327756201321</v>
      </c>
      <c r="ED13" s="27">
        <f>Assumptions!$H13/12*(1+(IF(ED10=Assumptions!$F$47,Assumptions!$F$50,IF('305 PF'!ED10=Assumptions!$G$47,Assumptions!$G$50,Assumptions!$H$50))))^(ED$8-1)</f>
        <v>22269.327756201321</v>
      </c>
      <c r="EE13" s="27">
        <f>Assumptions!$H13/12*(1+(IF(EE10=Assumptions!$F$47,Assumptions!$F$50,IF('305 PF'!EE10=Assumptions!$G$47,Assumptions!$G$50,Assumptions!$H$50))))^(EE$8-1)</f>
        <v>22269.327756201321</v>
      </c>
    </row>
    <row r="14" spans="1:135" x14ac:dyDescent="0.35">
      <c r="B14" s="4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</row>
    <row r="15" spans="1:135" x14ac:dyDescent="0.35">
      <c r="B15" s="21"/>
      <c r="C15" s="14" t="s">
        <v>40</v>
      </c>
      <c r="D15" s="31">
        <f t="shared" ref="D15:AI15" si="6">SUM(D11:D14)</f>
        <v>53048.036999999997</v>
      </c>
      <c r="E15" s="31">
        <f t="shared" si="6"/>
        <v>53048.036999999997</v>
      </c>
      <c r="F15" s="31">
        <f t="shared" si="6"/>
        <v>53048.036999999997</v>
      </c>
      <c r="G15" s="31">
        <f t="shared" si="6"/>
        <v>53048.036999999997</v>
      </c>
      <c r="H15" s="31">
        <f t="shared" si="6"/>
        <v>53048.036999999997</v>
      </c>
      <c r="I15" s="31">
        <f t="shared" si="6"/>
        <v>53048.036999999997</v>
      </c>
      <c r="J15" s="31">
        <f t="shared" si="6"/>
        <v>53048.036999999997</v>
      </c>
      <c r="K15" s="31">
        <f t="shared" si="6"/>
        <v>53048.036999999997</v>
      </c>
      <c r="L15" s="31">
        <f t="shared" si="6"/>
        <v>53048.036999999997</v>
      </c>
      <c r="M15" s="31">
        <f t="shared" si="6"/>
        <v>53048.036999999997</v>
      </c>
      <c r="N15" s="31">
        <f t="shared" si="6"/>
        <v>53048.036999999997</v>
      </c>
      <c r="O15" s="31">
        <f t="shared" si="6"/>
        <v>53048.036999999997</v>
      </c>
      <c r="P15" s="31">
        <f t="shared" si="6"/>
        <v>53843.757555000004</v>
      </c>
      <c r="Q15" s="31">
        <f t="shared" si="6"/>
        <v>53843.757555000004</v>
      </c>
      <c r="R15" s="31">
        <f t="shared" si="6"/>
        <v>53843.757555000004</v>
      </c>
      <c r="S15" s="31">
        <f t="shared" si="6"/>
        <v>53843.757555000004</v>
      </c>
      <c r="T15" s="31">
        <f t="shared" si="6"/>
        <v>53843.757555000004</v>
      </c>
      <c r="U15" s="31">
        <f t="shared" si="6"/>
        <v>53843.757555000004</v>
      </c>
      <c r="V15" s="31">
        <f t="shared" si="6"/>
        <v>53843.757555000004</v>
      </c>
      <c r="W15" s="31">
        <f t="shared" si="6"/>
        <v>53843.757555000004</v>
      </c>
      <c r="X15" s="31">
        <f t="shared" si="6"/>
        <v>53843.757555000004</v>
      </c>
      <c r="Y15" s="31">
        <f t="shared" si="6"/>
        <v>53843.757555000004</v>
      </c>
      <c r="Z15" s="31">
        <f t="shared" si="6"/>
        <v>53843.757555000004</v>
      </c>
      <c r="AA15" s="31">
        <f t="shared" si="6"/>
        <v>53843.757555000004</v>
      </c>
      <c r="AB15" s="31">
        <f t="shared" si="6"/>
        <v>54651.413918324979</v>
      </c>
      <c r="AC15" s="31">
        <f t="shared" si="6"/>
        <v>54651.413918324979</v>
      </c>
      <c r="AD15" s="31">
        <f t="shared" si="6"/>
        <v>54651.413918324979</v>
      </c>
      <c r="AE15" s="31">
        <f t="shared" si="6"/>
        <v>54651.413918324979</v>
      </c>
      <c r="AF15" s="31">
        <f t="shared" si="6"/>
        <v>54651.413918324979</v>
      </c>
      <c r="AG15" s="31">
        <f t="shared" si="6"/>
        <v>54651.413918324979</v>
      </c>
      <c r="AH15" s="31">
        <f t="shared" si="6"/>
        <v>54651.413918324979</v>
      </c>
      <c r="AI15" s="31">
        <f t="shared" si="6"/>
        <v>54651.413918324979</v>
      </c>
      <c r="AJ15" s="31">
        <f t="shared" ref="AJ15:BO15" si="7">SUM(AJ11:AJ14)</f>
        <v>54651.413918324979</v>
      </c>
      <c r="AK15" s="31">
        <f t="shared" si="7"/>
        <v>54651.413918324979</v>
      </c>
      <c r="AL15" s="31">
        <f t="shared" si="7"/>
        <v>54651.413918324979</v>
      </c>
      <c r="AM15" s="31">
        <f t="shared" si="7"/>
        <v>54651.413918324979</v>
      </c>
      <c r="AN15" s="31">
        <f t="shared" si="7"/>
        <v>55471.18512709986</v>
      </c>
      <c r="AO15" s="31">
        <f t="shared" si="7"/>
        <v>55471.18512709986</v>
      </c>
      <c r="AP15" s="31">
        <f t="shared" si="7"/>
        <v>55471.18512709986</v>
      </c>
      <c r="AQ15" s="31">
        <f t="shared" si="7"/>
        <v>55471.18512709986</v>
      </c>
      <c r="AR15" s="31">
        <f t="shared" si="7"/>
        <v>55471.18512709986</v>
      </c>
      <c r="AS15" s="31">
        <f t="shared" si="7"/>
        <v>55471.18512709986</v>
      </c>
      <c r="AT15" s="31">
        <f t="shared" si="7"/>
        <v>55471.18512709986</v>
      </c>
      <c r="AU15" s="31">
        <f t="shared" si="7"/>
        <v>55471.18512709986</v>
      </c>
      <c r="AV15" s="31">
        <f t="shared" si="7"/>
        <v>55471.18512709986</v>
      </c>
      <c r="AW15" s="31">
        <f t="shared" si="7"/>
        <v>55471.18512709986</v>
      </c>
      <c r="AX15" s="31">
        <f t="shared" si="7"/>
        <v>55471.18512709986</v>
      </c>
      <c r="AY15" s="31">
        <f t="shared" si="7"/>
        <v>55471.18512709986</v>
      </c>
      <c r="AZ15" s="31">
        <f t="shared" si="7"/>
        <v>56303.252904006338</v>
      </c>
      <c r="BA15" s="31">
        <f t="shared" si="7"/>
        <v>56303.252904006338</v>
      </c>
      <c r="BB15" s="31">
        <f t="shared" si="7"/>
        <v>56303.252904006338</v>
      </c>
      <c r="BC15" s="31">
        <f t="shared" si="7"/>
        <v>56303.252904006338</v>
      </c>
      <c r="BD15" s="31">
        <f t="shared" si="7"/>
        <v>56303.252904006338</v>
      </c>
      <c r="BE15" s="31">
        <f t="shared" si="7"/>
        <v>56303.252904006338</v>
      </c>
      <c r="BF15" s="31">
        <f t="shared" si="7"/>
        <v>56303.252904006338</v>
      </c>
      <c r="BG15" s="31">
        <f t="shared" si="7"/>
        <v>56303.252904006338</v>
      </c>
      <c r="BH15" s="31">
        <f t="shared" si="7"/>
        <v>56303.252904006338</v>
      </c>
      <c r="BI15" s="31">
        <f t="shared" si="7"/>
        <v>56303.252904006338</v>
      </c>
      <c r="BJ15" s="31">
        <f t="shared" si="7"/>
        <v>56303.252904006338</v>
      </c>
      <c r="BK15" s="31">
        <f t="shared" si="7"/>
        <v>56303.252904006338</v>
      </c>
      <c r="BL15" s="31">
        <f t="shared" si="7"/>
        <v>57147.801697566429</v>
      </c>
      <c r="BM15" s="31">
        <f t="shared" si="7"/>
        <v>57147.801697566429</v>
      </c>
      <c r="BN15" s="31">
        <f t="shared" si="7"/>
        <v>57147.801697566429</v>
      </c>
      <c r="BO15" s="31">
        <f t="shared" si="7"/>
        <v>57147.801697566429</v>
      </c>
      <c r="BP15" s="31">
        <f t="shared" ref="BP15:CU15" si="8">SUM(BP11:BP14)</f>
        <v>57147.801697566429</v>
      </c>
      <c r="BQ15" s="31">
        <f t="shared" si="8"/>
        <v>57147.801697566429</v>
      </c>
      <c r="BR15" s="31">
        <f t="shared" si="8"/>
        <v>57147.801697566429</v>
      </c>
      <c r="BS15" s="31">
        <f t="shared" si="8"/>
        <v>57147.801697566429</v>
      </c>
      <c r="BT15" s="31">
        <f t="shared" si="8"/>
        <v>57147.801697566429</v>
      </c>
      <c r="BU15" s="31">
        <f t="shared" si="8"/>
        <v>57147.801697566429</v>
      </c>
      <c r="BV15" s="31">
        <f t="shared" si="8"/>
        <v>57147.801697566429</v>
      </c>
      <c r="BW15" s="31">
        <f t="shared" si="8"/>
        <v>57147.801697566429</v>
      </c>
      <c r="BX15" s="31">
        <f t="shared" si="8"/>
        <v>58005.01872302992</v>
      </c>
      <c r="BY15" s="31">
        <f t="shared" si="8"/>
        <v>58005.01872302992</v>
      </c>
      <c r="BZ15" s="31">
        <f t="shared" si="8"/>
        <v>58005.01872302992</v>
      </c>
      <c r="CA15" s="31">
        <f t="shared" si="8"/>
        <v>58005.01872302992</v>
      </c>
      <c r="CB15" s="31">
        <f t="shared" si="8"/>
        <v>58005.01872302992</v>
      </c>
      <c r="CC15" s="31">
        <f t="shared" si="8"/>
        <v>58005.01872302992</v>
      </c>
      <c r="CD15" s="31">
        <f t="shared" si="8"/>
        <v>58005.01872302992</v>
      </c>
      <c r="CE15" s="31">
        <f t="shared" si="8"/>
        <v>58005.01872302992</v>
      </c>
      <c r="CF15" s="31">
        <f t="shared" si="8"/>
        <v>58005.01872302992</v>
      </c>
      <c r="CG15" s="31">
        <f t="shared" si="8"/>
        <v>58005.01872302992</v>
      </c>
      <c r="CH15" s="31">
        <f t="shared" si="8"/>
        <v>58005.01872302992</v>
      </c>
      <c r="CI15" s="31">
        <f t="shared" si="8"/>
        <v>58005.01872302992</v>
      </c>
      <c r="CJ15" s="31">
        <f t="shared" si="8"/>
        <v>58875.094003875354</v>
      </c>
      <c r="CK15" s="31">
        <f t="shared" si="8"/>
        <v>58875.094003875354</v>
      </c>
      <c r="CL15" s="31">
        <f t="shared" si="8"/>
        <v>58875.094003875354</v>
      </c>
      <c r="CM15" s="31">
        <f t="shared" si="8"/>
        <v>58875.094003875354</v>
      </c>
      <c r="CN15" s="31">
        <f t="shared" si="8"/>
        <v>58875.094003875354</v>
      </c>
      <c r="CO15" s="31">
        <f t="shared" si="8"/>
        <v>58875.094003875354</v>
      </c>
      <c r="CP15" s="31">
        <f t="shared" si="8"/>
        <v>58875.094003875354</v>
      </c>
      <c r="CQ15" s="31">
        <f t="shared" si="8"/>
        <v>58875.094003875354</v>
      </c>
      <c r="CR15" s="31">
        <f t="shared" si="8"/>
        <v>58875.094003875354</v>
      </c>
      <c r="CS15" s="31">
        <f t="shared" si="8"/>
        <v>58875.094003875354</v>
      </c>
      <c r="CT15" s="31">
        <f t="shared" si="8"/>
        <v>58875.094003875354</v>
      </c>
      <c r="CU15" s="31">
        <f t="shared" si="8"/>
        <v>58875.094003875354</v>
      </c>
      <c r="CV15" s="31">
        <f t="shared" ref="CV15:EA15" si="9">SUM(CV11:CV14)</f>
        <v>59758.220413933479</v>
      </c>
      <c r="CW15" s="31">
        <f t="shared" si="9"/>
        <v>59758.220413933479</v>
      </c>
      <c r="CX15" s="31">
        <f t="shared" si="9"/>
        <v>59758.220413933479</v>
      </c>
      <c r="CY15" s="31">
        <f t="shared" si="9"/>
        <v>59758.220413933479</v>
      </c>
      <c r="CZ15" s="31">
        <f t="shared" si="9"/>
        <v>59758.220413933479</v>
      </c>
      <c r="DA15" s="31">
        <f t="shared" si="9"/>
        <v>59758.220413933479</v>
      </c>
      <c r="DB15" s="31">
        <f t="shared" si="9"/>
        <v>59758.220413933479</v>
      </c>
      <c r="DC15" s="31">
        <f t="shared" si="9"/>
        <v>59758.220413933479</v>
      </c>
      <c r="DD15" s="31">
        <f t="shared" si="9"/>
        <v>59758.220413933479</v>
      </c>
      <c r="DE15" s="31">
        <f t="shared" si="9"/>
        <v>59758.220413933479</v>
      </c>
      <c r="DF15" s="31">
        <f t="shared" si="9"/>
        <v>59758.220413933479</v>
      </c>
      <c r="DG15" s="31">
        <f t="shared" si="9"/>
        <v>59758.220413933479</v>
      </c>
      <c r="DH15" s="31">
        <f t="shared" si="9"/>
        <v>60654.593720142482</v>
      </c>
      <c r="DI15" s="31">
        <f t="shared" si="9"/>
        <v>60654.593720142482</v>
      </c>
      <c r="DJ15" s="31">
        <f t="shared" si="9"/>
        <v>60654.593720142482</v>
      </c>
      <c r="DK15" s="31">
        <f t="shared" si="9"/>
        <v>60654.593720142482</v>
      </c>
      <c r="DL15" s="31">
        <f t="shared" si="9"/>
        <v>60654.593720142482</v>
      </c>
      <c r="DM15" s="31">
        <f t="shared" si="9"/>
        <v>60654.593720142482</v>
      </c>
      <c r="DN15" s="31">
        <f t="shared" si="9"/>
        <v>60654.593720142482</v>
      </c>
      <c r="DO15" s="31">
        <f t="shared" si="9"/>
        <v>60654.593720142482</v>
      </c>
      <c r="DP15" s="31">
        <f t="shared" si="9"/>
        <v>60654.593720142482</v>
      </c>
      <c r="DQ15" s="31">
        <f t="shared" si="9"/>
        <v>60654.593720142482</v>
      </c>
      <c r="DR15" s="31">
        <f t="shared" si="9"/>
        <v>60654.593720142482</v>
      </c>
      <c r="DS15" s="31">
        <f t="shared" si="9"/>
        <v>60654.593720142482</v>
      </c>
      <c r="DT15" s="31">
        <f t="shared" si="9"/>
        <v>61564.412625944606</v>
      </c>
      <c r="DU15" s="31">
        <f t="shared" si="9"/>
        <v>61564.412625944606</v>
      </c>
      <c r="DV15" s="31">
        <f t="shared" si="9"/>
        <v>61564.412625944606</v>
      </c>
      <c r="DW15" s="31">
        <f t="shared" si="9"/>
        <v>61564.412625944606</v>
      </c>
      <c r="DX15" s="31">
        <f t="shared" si="9"/>
        <v>61564.412625944606</v>
      </c>
      <c r="DY15" s="31">
        <f t="shared" si="9"/>
        <v>61564.412625944606</v>
      </c>
      <c r="DZ15" s="31">
        <f t="shared" si="9"/>
        <v>61564.412625944606</v>
      </c>
      <c r="EA15" s="31">
        <f t="shared" si="9"/>
        <v>61564.412625944606</v>
      </c>
      <c r="EB15" s="31">
        <f t="shared" ref="EB15:EE15" si="10">SUM(EB11:EB14)</f>
        <v>61564.412625944606</v>
      </c>
      <c r="EC15" s="31">
        <f t="shared" si="10"/>
        <v>61564.412625944606</v>
      </c>
      <c r="ED15" s="31">
        <f t="shared" si="10"/>
        <v>61564.412625944606</v>
      </c>
      <c r="EE15" s="31">
        <f t="shared" si="10"/>
        <v>61564.412625944606</v>
      </c>
    </row>
    <row r="16" spans="1:135" x14ac:dyDescent="0.35">
      <c r="D16" s="6"/>
    </row>
    <row r="17" spans="2:135" x14ac:dyDescent="0.35">
      <c r="C17" t="str">
        <f>Assumptions!B20</f>
        <v>Vacancy</v>
      </c>
      <c r="D17" s="26">
        <f>-D$15*(IF(D8=Assumptions!$F$47,Assumptions!$F$48,IF('305 PF'!D8=Assumptions!$G$47,Assumptions!$G$48,Assumptions!$H$48)))</f>
        <v>-1060.96074</v>
      </c>
      <c r="E17" s="26">
        <f>-E$15*(IF(E8=Assumptions!$F$47,Assumptions!$F$48,IF('305 PF'!E8=Assumptions!$G$47,Assumptions!$G$48,Assumptions!$H$48)))</f>
        <v>-1060.96074</v>
      </c>
      <c r="F17" s="26">
        <f>-F$15*(IF(F8=Assumptions!$F$47,Assumptions!$F$48,IF('305 PF'!F8=Assumptions!$G$47,Assumptions!$G$48,Assumptions!$H$48)))</f>
        <v>-1060.96074</v>
      </c>
      <c r="G17" s="26">
        <f>-G$15*(IF(G8=Assumptions!$F$47,Assumptions!$F$48,IF('305 PF'!G8=Assumptions!$G$47,Assumptions!$G$48,Assumptions!$H$48)))</f>
        <v>-1060.96074</v>
      </c>
      <c r="H17" s="26">
        <f>-H$15*(IF(H8=Assumptions!$F$47,Assumptions!$F$48,IF('305 PF'!H8=Assumptions!$G$47,Assumptions!$G$48,Assumptions!$H$48)))</f>
        <v>-1060.96074</v>
      </c>
      <c r="I17" s="26">
        <f>-I$15*(IF(I8=Assumptions!$F$47,Assumptions!$F$48,IF('305 PF'!I8=Assumptions!$G$47,Assumptions!$G$48,Assumptions!$H$48)))</f>
        <v>-1060.96074</v>
      </c>
      <c r="J17" s="26">
        <f>-J$15*(IF(J8=Assumptions!$F$47,Assumptions!$F$48,IF('305 PF'!J8=Assumptions!$G$47,Assumptions!$G$48,Assumptions!$H$48)))</f>
        <v>-1060.96074</v>
      </c>
      <c r="K17" s="26">
        <f>-K$15*(IF(K8=Assumptions!$F$47,Assumptions!$F$48,IF('305 PF'!K8=Assumptions!$G$47,Assumptions!$G$48,Assumptions!$H$48)))</f>
        <v>-1060.96074</v>
      </c>
      <c r="L17" s="26">
        <f>-L$15*(IF(L8=Assumptions!$F$47,Assumptions!$F$48,IF('305 PF'!L8=Assumptions!$G$47,Assumptions!$G$48,Assumptions!$H$48)))</f>
        <v>-1060.96074</v>
      </c>
      <c r="M17" s="26">
        <f>-M$15*(IF(M8=Assumptions!$F$47,Assumptions!$F$48,IF('305 PF'!M8=Assumptions!$G$47,Assumptions!$G$48,Assumptions!$H$48)))</f>
        <v>-1060.96074</v>
      </c>
      <c r="N17" s="26">
        <f>-N$15*(IF(N8=Assumptions!$F$47,Assumptions!$F$48,IF('305 PF'!N8=Assumptions!$G$47,Assumptions!$G$48,Assumptions!$H$48)))</f>
        <v>-1060.96074</v>
      </c>
      <c r="O17" s="26">
        <f>-O$15*(IF(O8=Assumptions!$F$47,Assumptions!$F$48,IF('305 PF'!O8=Assumptions!$G$47,Assumptions!$G$48,Assumptions!$H$48)))</f>
        <v>-1060.96074</v>
      </c>
      <c r="P17" s="26">
        <f>-P$15*(IF(P8=Assumptions!$F$47,Assumptions!$F$48,IF('305 PF'!P8=Assumptions!$G$47,Assumptions!$G$48,Assumptions!$H$48)))</f>
        <v>-1076.8751511</v>
      </c>
      <c r="Q17" s="26">
        <f>-Q$15*(IF(Q8=Assumptions!$F$47,Assumptions!$F$48,IF('305 PF'!Q8=Assumptions!$G$47,Assumptions!$G$48,Assumptions!$H$48)))</f>
        <v>-1076.8751511</v>
      </c>
      <c r="R17" s="26">
        <f>-R$15*(IF(R8=Assumptions!$F$47,Assumptions!$F$48,IF('305 PF'!R8=Assumptions!$G$47,Assumptions!$G$48,Assumptions!$H$48)))</f>
        <v>-1076.8751511</v>
      </c>
      <c r="S17" s="26">
        <f>-S$15*(IF(S8=Assumptions!$F$47,Assumptions!$F$48,IF('305 PF'!S8=Assumptions!$G$47,Assumptions!$G$48,Assumptions!$H$48)))</f>
        <v>-1076.8751511</v>
      </c>
      <c r="T17" s="26">
        <f>-T$15*(IF(T8=Assumptions!$F$47,Assumptions!$F$48,IF('305 PF'!T8=Assumptions!$G$47,Assumptions!$G$48,Assumptions!$H$48)))</f>
        <v>-1076.8751511</v>
      </c>
      <c r="U17" s="26">
        <f>-U$15*(IF(U8=Assumptions!$F$47,Assumptions!$F$48,IF('305 PF'!U8=Assumptions!$G$47,Assumptions!$G$48,Assumptions!$H$48)))</f>
        <v>-1076.8751511</v>
      </c>
      <c r="V17" s="26">
        <f>-V$15*(IF(V8=Assumptions!$F$47,Assumptions!$F$48,IF('305 PF'!V8=Assumptions!$G$47,Assumptions!$G$48,Assumptions!$H$48)))</f>
        <v>-1076.8751511</v>
      </c>
      <c r="W17" s="26">
        <f>-W$15*(IF(W8=Assumptions!$F$47,Assumptions!$F$48,IF('305 PF'!W8=Assumptions!$G$47,Assumptions!$G$48,Assumptions!$H$48)))</f>
        <v>-1076.8751511</v>
      </c>
      <c r="X17" s="26">
        <f>-X$15*(IF(X8=Assumptions!$F$47,Assumptions!$F$48,IF('305 PF'!X8=Assumptions!$G$47,Assumptions!$G$48,Assumptions!$H$48)))</f>
        <v>-1076.8751511</v>
      </c>
      <c r="Y17" s="26">
        <f>-Y$15*(IF(Y8=Assumptions!$F$47,Assumptions!$F$48,IF('305 PF'!Y8=Assumptions!$G$47,Assumptions!$G$48,Assumptions!$H$48)))</f>
        <v>-1076.8751511</v>
      </c>
      <c r="Z17" s="26">
        <f>-Z$15*(IF(Z8=Assumptions!$F$47,Assumptions!$F$48,IF('305 PF'!Z8=Assumptions!$G$47,Assumptions!$G$48,Assumptions!$H$48)))</f>
        <v>-1076.8751511</v>
      </c>
      <c r="AA17" s="26">
        <f>-AA$15*(IF(AA8=Assumptions!$F$47,Assumptions!$F$48,IF('305 PF'!AA8=Assumptions!$G$47,Assumptions!$G$48,Assumptions!$H$48)))</f>
        <v>-1076.8751511</v>
      </c>
      <c r="AB17" s="26">
        <f>-AB$15*(IF(AB8=Assumptions!$F$47,Assumptions!$F$48,IF('305 PF'!AB8=Assumptions!$G$47,Assumptions!$G$48,Assumptions!$H$48)))</f>
        <v>-1093.0282783664995</v>
      </c>
      <c r="AC17" s="26">
        <f>-AC$15*(IF(AC8=Assumptions!$F$47,Assumptions!$F$48,IF('305 PF'!AC8=Assumptions!$G$47,Assumptions!$G$48,Assumptions!$H$48)))</f>
        <v>-1093.0282783664995</v>
      </c>
      <c r="AD17" s="26">
        <f>-AD$15*(IF(AD8=Assumptions!$F$47,Assumptions!$F$48,IF('305 PF'!AD8=Assumptions!$G$47,Assumptions!$G$48,Assumptions!$H$48)))</f>
        <v>-1093.0282783664995</v>
      </c>
      <c r="AE17" s="26">
        <f>-AE$15*(IF(AE8=Assumptions!$F$47,Assumptions!$F$48,IF('305 PF'!AE8=Assumptions!$G$47,Assumptions!$G$48,Assumptions!$H$48)))</f>
        <v>-1093.0282783664995</v>
      </c>
      <c r="AF17" s="26">
        <f>-AF$15*(IF(AF8=Assumptions!$F$47,Assumptions!$F$48,IF('305 PF'!AF8=Assumptions!$G$47,Assumptions!$G$48,Assumptions!$H$48)))</f>
        <v>-1093.0282783664995</v>
      </c>
      <c r="AG17" s="26">
        <f>-AG$15*(IF(AG8=Assumptions!$F$47,Assumptions!$F$48,IF('305 PF'!AG8=Assumptions!$G$47,Assumptions!$G$48,Assumptions!$H$48)))</f>
        <v>-1093.0282783664995</v>
      </c>
      <c r="AH17" s="26">
        <f>-AH$15*(IF(AH8=Assumptions!$F$47,Assumptions!$F$48,IF('305 PF'!AH8=Assumptions!$G$47,Assumptions!$G$48,Assumptions!$H$48)))</f>
        <v>-1093.0282783664995</v>
      </c>
      <c r="AI17" s="26">
        <f>-AI$15*(IF(AI8=Assumptions!$F$47,Assumptions!$F$48,IF('305 PF'!AI8=Assumptions!$G$47,Assumptions!$G$48,Assumptions!$H$48)))</f>
        <v>-1093.0282783664995</v>
      </c>
      <c r="AJ17" s="26">
        <f>-AJ$15*(IF(AJ8=Assumptions!$F$47,Assumptions!$F$48,IF('305 PF'!AJ8=Assumptions!$G$47,Assumptions!$G$48,Assumptions!$H$48)))</f>
        <v>-1093.0282783664995</v>
      </c>
      <c r="AK17" s="26">
        <f>-AK$15*(IF(AK8=Assumptions!$F$47,Assumptions!$F$48,IF('305 PF'!AK8=Assumptions!$G$47,Assumptions!$G$48,Assumptions!$H$48)))</f>
        <v>-1093.0282783664995</v>
      </c>
      <c r="AL17" s="26">
        <f>-AL$15*(IF(AL8=Assumptions!$F$47,Assumptions!$F$48,IF('305 PF'!AL8=Assumptions!$G$47,Assumptions!$G$48,Assumptions!$H$48)))</f>
        <v>-1093.0282783664995</v>
      </c>
      <c r="AM17" s="26">
        <f>-AM$15*(IF(AM8=Assumptions!$F$47,Assumptions!$F$48,IF('305 PF'!AM8=Assumptions!$G$47,Assumptions!$G$48,Assumptions!$H$48)))</f>
        <v>-1093.0282783664995</v>
      </c>
      <c r="AN17" s="26">
        <f>-AN$15*(IF(AN8=Assumptions!$F$47,Assumptions!$F$48,IF('305 PF'!AN8=Assumptions!$G$47,Assumptions!$G$48,Assumptions!$H$48)))</f>
        <v>-1109.4237025419973</v>
      </c>
      <c r="AO17" s="26">
        <f>-AO$15*(IF(AO8=Assumptions!$F$47,Assumptions!$F$48,IF('305 PF'!AO8=Assumptions!$G$47,Assumptions!$G$48,Assumptions!$H$48)))</f>
        <v>-1109.4237025419973</v>
      </c>
      <c r="AP17" s="26">
        <f>-AP$15*(IF(AP8=Assumptions!$F$47,Assumptions!$F$48,IF('305 PF'!AP8=Assumptions!$G$47,Assumptions!$G$48,Assumptions!$H$48)))</f>
        <v>-1109.4237025419973</v>
      </c>
      <c r="AQ17" s="26">
        <f>-AQ$15*(IF(AQ8=Assumptions!$F$47,Assumptions!$F$48,IF('305 PF'!AQ8=Assumptions!$G$47,Assumptions!$G$48,Assumptions!$H$48)))</f>
        <v>-1109.4237025419973</v>
      </c>
      <c r="AR17" s="26">
        <f>-AR$15*(IF(AR8=Assumptions!$F$47,Assumptions!$F$48,IF('305 PF'!AR8=Assumptions!$G$47,Assumptions!$G$48,Assumptions!$H$48)))</f>
        <v>-1109.4237025419973</v>
      </c>
      <c r="AS17" s="26">
        <f>-AS$15*(IF(AS8=Assumptions!$F$47,Assumptions!$F$48,IF('305 PF'!AS8=Assumptions!$G$47,Assumptions!$G$48,Assumptions!$H$48)))</f>
        <v>-1109.4237025419973</v>
      </c>
      <c r="AT17" s="26">
        <f>-AT$15*(IF(AT8=Assumptions!$F$47,Assumptions!$F$48,IF('305 PF'!AT8=Assumptions!$G$47,Assumptions!$G$48,Assumptions!$H$48)))</f>
        <v>-1109.4237025419973</v>
      </c>
      <c r="AU17" s="26">
        <f>-AU$15*(IF(AU8=Assumptions!$F$47,Assumptions!$F$48,IF('305 PF'!AU8=Assumptions!$G$47,Assumptions!$G$48,Assumptions!$H$48)))</f>
        <v>-1109.4237025419973</v>
      </c>
      <c r="AV17" s="26">
        <f>-AV$15*(IF(AV8=Assumptions!$F$47,Assumptions!$F$48,IF('305 PF'!AV8=Assumptions!$G$47,Assumptions!$G$48,Assumptions!$H$48)))</f>
        <v>-1109.4237025419973</v>
      </c>
      <c r="AW17" s="26">
        <f>-AW$15*(IF(AW8=Assumptions!$F$47,Assumptions!$F$48,IF('305 PF'!AW8=Assumptions!$G$47,Assumptions!$G$48,Assumptions!$H$48)))</f>
        <v>-1109.4237025419973</v>
      </c>
      <c r="AX17" s="26">
        <f>-AX$15*(IF(AX8=Assumptions!$F$47,Assumptions!$F$48,IF('305 PF'!AX8=Assumptions!$G$47,Assumptions!$G$48,Assumptions!$H$48)))</f>
        <v>-1109.4237025419973</v>
      </c>
      <c r="AY17" s="26">
        <f>-AY$15*(IF(AY8=Assumptions!$F$47,Assumptions!$F$48,IF('305 PF'!AY8=Assumptions!$G$47,Assumptions!$G$48,Assumptions!$H$48)))</f>
        <v>-1109.4237025419973</v>
      </c>
      <c r="AZ17" s="26">
        <f>-AZ$15*(IF(AZ8=Assumptions!$F$47,Assumptions!$F$48,IF('305 PF'!AZ8=Assumptions!$G$47,Assumptions!$G$48,Assumptions!$H$48)))</f>
        <v>-1126.0650580801268</v>
      </c>
      <c r="BA17" s="26">
        <f>-BA$15*(IF(BA8=Assumptions!$F$47,Assumptions!$F$48,IF('305 PF'!BA8=Assumptions!$G$47,Assumptions!$G$48,Assumptions!$H$48)))</f>
        <v>-1126.0650580801268</v>
      </c>
      <c r="BB17" s="26">
        <f>-BB$15*(IF(BB8=Assumptions!$F$47,Assumptions!$F$48,IF('305 PF'!BB8=Assumptions!$G$47,Assumptions!$G$48,Assumptions!$H$48)))</f>
        <v>-1126.0650580801268</v>
      </c>
      <c r="BC17" s="26">
        <f>-BC$15*(IF(BC8=Assumptions!$F$47,Assumptions!$F$48,IF('305 PF'!BC8=Assumptions!$G$47,Assumptions!$G$48,Assumptions!$H$48)))</f>
        <v>-1126.0650580801268</v>
      </c>
      <c r="BD17" s="26">
        <f>-BD$15*(IF(BD8=Assumptions!$F$47,Assumptions!$F$48,IF('305 PF'!BD8=Assumptions!$G$47,Assumptions!$G$48,Assumptions!$H$48)))</f>
        <v>-1126.0650580801268</v>
      </c>
      <c r="BE17" s="26">
        <f>-BE$15*(IF(BE8=Assumptions!$F$47,Assumptions!$F$48,IF('305 PF'!BE8=Assumptions!$G$47,Assumptions!$G$48,Assumptions!$H$48)))</f>
        <v>-1126.0650580801268</v>
      </c>
      <c r="BF17" s="26">
        <f>-BF$15*(IF(BF8=Assumptions!$F$47,Assumptions!$F$48,IF('305 PF'!BF8=Assumptions!$G$47,Assumptions!$G$48,Assumptions!$H$48)))</f>
        <v>-1126.0650580801268</v>
      </c>
      <c r="BG17" s="26">
        <f>-BG$15*(IF(BG8=Assumptions!$F$47,Assumptions!$F$48,IF('305 PF'!BG8=Assumptions!$G$47,Assumptions!$G$48,Assumptions!$H$48)))</f>
        <v>-1126.0650580801268</v>
      </c>
      <c r="BH17" s="26">
        <f>-BH$15*(IF(BH8=Assumptions!$F$47,Assumptions!$F$48,IF('305 PF'!BH8=Assumptions!$G$47,Assumptions!$G$48,Assumptions!$H$48)))</f>
        <v>-1126.0650580801268</v>
      </c>
      <c r="BI17" s="26">
        <f>-BI$15*(IF(BI8=Assumptions!$F$47,Assumptions!$F$48,IF('305 PF'!BI8=Assumptions!$G$47,Assumptions!$G$48,Assumptions!$H$48)))</f>
        <v>-1126.0650580801268</v>
      </c>
      <c r="BJ17" s="26">
        <f>-BJ$15*(IF(BJ8=Assumptions!$F$47,Assumptions!$F$48,IF('305 PF'!BJ8=Assumptions!$G$47,Assumptions!$G$48,Assumptions!$H$48)))</f>
        <v>-1126.0650580801268</v>
      </c>
      <c r="BK17" s="26">
        <f>-BK$15*(IF(BK8=Assumptions!$F$47,Assumptions!$F$48,IF('305 PF'!BK8=Assumptions!$G$47,Assumptions!$G$48,Assumptions!$H$48)))</f>
        <v>-1126.0650580801268</v>
      </c>
      <c r="BL17" s="26">
        <f>-BL$15*(IF(BL8=Assumptions!$F$47,Assumptions!$F$48,IF('305 PF'!BL8=Assumptions!$G$47,Assumptions!$G$48,Assumptions!$H$48)))</f>
        <v>-1142.9560339513287</v>
      </c>
      <c r="BM17" s="26">
        <f>-BM$15*(IF(BM8=Assumptions!$F$47,Assumptions!$F$48,IF('305 PF'!BM8=Assumptions!$G$47,Assumptions!$G$48,Assumptions!$H$48)))</f>
        <v>-1142.9560339513287</v>
      </c>
      <c r="BN17" s="26">
        <f>-BN$15*(IF(BN8=Assumptions!$F$47,Assumptions!$F$48,IF('305 PF'!BN8=Assumptions!$G$47,Assumptions!$G$48,Assumptions!$H$48)))</f>
        <v>-1142.9560339513287</v>
      </c>
      <c r="BO17" s="26">
        <f>-BO$15*(IF(BO8=Assumptions!$F$47,Assumptions!$F$48,IF('305 PF'!BO8=Assumptions!$G$47,Assumptions!$G$48,Assumptions!$H$48)))</f>
        <v>-1142.9560339513287</v>
      </c>
      <c r="BP17" s="26">
        <f>-BP$15*(IF(BP8=Assumptions!$F$47,Assumptions!$F$48,IF('305 PF'!BP8=Assumptions!$G$47,Assumptions!$G$48,Assumptions!$H$48)))</f>
        <v>-1142.9560339513287</v>
      </c>
      <c r="BQ17" s="26">
        <f>-BQ$15*(IF(BQ8=Assumptions!$F$47,Assumptions!$F$48,IF('305 PF'!BQ8=Assumptions!$G$47,Assumptions!$G$48,Assumptions!$H$48)))</f>
        <v>-1142.9560339513287</v>
      </c>
      <c r="BR17" s="26">
        <f>-BR$15*(IF(BR8=Assumptions!$F$47,Assumptions!$F$48,IF('305 PF'!BR8=Assumptions!$G$47,Assumptions!$G$48,Assumptions!$H$48)))</f>
        <v>-1142.9560339513287</v>
      </c>
      <c r="BS17" s="26">
        <f>-BS$15*(IF(BS8=Assumptions!$F$47,Assumptions!$F$48,IF('305 PF'!BS8=Assumptions!$G$47,Assumptions!$G$48,Assumptions!$H$48)))</f>
        <v>-1142.9560339513287</v>
      </c>
      <c r="BT17" s="26">
        <f>-BT$15*(IF(BT8=Assumptions!$F$47,Assumptions!$F$48,IF('305 PF'!BT8=Assumptions!$G$47,Assumptions!$G$48,Assumptions!$H$48)))</f>
        <v>-1142.9560339513287</v>
      </c>
      <c r="BU17" s="26">
        <f>-BU$15*(IF(BU8=Assumptions!$F$47,Assumptions!$F$48,IF('305 PF'!BU8=Assumptions!$G$47,Assumptions!$G$48,Assumptions!$H$48)))</f>
        <v>-1142.9560339513287</v>
      </c>
      <c r="BV17" s="26">
        <f>-BV$15*(IF(BV8=Assumptions!$F$47,Assumptions!$F$48,IF('305 PF'!BV8=Assumptions!$G$47,Assumptions!$G$48,Assumptions!$H$48)))</f>
        <v>-1142.9560339513287</v>
      </c>
      <c r="BW17" s="26">
        <f>-BW$15*(IF(BW8=Assumptions!$F$47,Assumptions!$F$48,IF('305 PF'!BW8=Assumptions!$G$47,Assumptions!$G$48,Assumptions!$H$48)))</f>
        <v>-1142.9560339513287</v>
      </c>
      <c r="BX17" s="26">
        <f>-BX$15*(IF(BX8=Assumptions!$F$47,Assumptions!$F$48,IF('305 PF'!BX8=Assumptions!$G$47,Assumptions!$G$48,Assumptions!$H$48)))</f>
        <v>-1160.1003744605985</v>
      </c>
      <c r="BY17" s="26">
        <f>-BY$15*(IF(BY8=Assumptions!$F$47,Assumptions!$F$48,IF('305 PF'!BY8=Assumptions!$G$47,Assumptions!$G$48,Assumptions!$H$48)))</f>
        <v>-1160.1003744605985</v>
      </c>
      <c r="BZ17" s="26">
        <f>-BZ$15*(IF(BZ8=Assumptions!$F$47,Assumptions!$F$48,IF('305 PF'!BZ8=Assumptions!$G$47,Assumptions!$G$48,Assumptions!$H$48)))</f>
        <v>-1160.1003744605985</v>
      </c>
      <c r="CA17" s="26">
        <f>-CA$15*(IF(CA8=Assumptions!$F$47,Assumptions!$F$48,IF('305 PF'!CA8=Assumptions!$G$47,Assumptions!$G$48,Assumptions!$H$48)))</f>
        <v>-1160.1003744605985</v>
      </c>
      <c r="CB17" s="26">
        <f>-CB$15*(IF(CB8=Assumptions!$F$47,Assumptions!$F$48,IF('305 PF'!CB8=Assumptions!$G$47,Assumptions!$G$48,Assumptions!$H$48)))</f>
        <v>-1160.1003744605985</v>
      </c>
      <c r="CC17" s="26">
        <f>-CC$15*(IF(CC8=Assumptions!$F$47,Assumptions!$F$48,IF('305 PF'!CC8=Assumptions!$G$47,Assumptions!$G$48,Assumptions!$H$48)))</f>
        <v>-1160.1003744605985</v>
      </c>
      <c r="CD17" s="26">
        <f>-CD$15*(IF(CD8=Assumptions!$F$47,Assumptions!$F$48,IF('305 PF'!CD8=Assumptions!$G$47,Assumptions!$G$48,Assumptions!$H$48)))</f>
        <v>-1160.1003744605985</v>
      </c>
      <c r="CE17" s="26">
        <f>-CE$15*(IF(CE8=Assumptions!$F$47,Assumptions!$F$48,IF('305 PF'!CE8=Assumptions!$G$47,Assumptions!$G$48,Assumptions!$H$48)))</f>
        <v>-1160.1003744605985</v>
      </c>
      <c r="CF17" s="26">
        <f>-CF$15*(IF(CF8=Assumptions!$F$47,Assumptions!$F$48,IF('305 PF'!CF8=Assumptions!$G$47,Assumptions!$G$48,Assumptions!$H$48)))</f>
        <v>-1160.1003744605985</v>
      </c>
      <c r="CG17" s="26">
        <f>-CG$15*(IF(CG8=Assumptions!$F$47,Assumptions!$F$48,IF('305 PF'!CG8=Assumptions!$G$47,Assumptions!$G$48,Assumptions!$H$48)))</f>
        <v>-1160.1003744605985</v>
      </c>
      <c r="CH17" s="26">
        <f>-CH$15*(IF(CH8=Assumptions!$F$47,Assumptions!$F$48,IF('305 PF'!CH8=Assumptions!$G$47,Assumptions!$G$48,Assumptions!$H$48)))</f>
        <v>-1160.1003744605985</v>
      </c>
      <c r="CI17" s="26">
        <f>-CI$15*(IF(CI8=Assumptions!$F$47,Assumptions!$F$48,IF('305 PF'!CI8=Assumptions!$G$47,Assumptions!$G$48,Assumptions!$H$48)))</f>
        <v>-1160.1003744605985</v>
      </c>
      <c r="CJ17" s="26">
        <f>-CJ$15*(IF(CJ8=Assumptions!$F$47,Assumptions!$F$48,IF('305 PF'!CJ8=Assumptions!$G$47,Assumptions!$G$48,Assumptions!$H$48)))</f>
        <v>-1177.5018800775072</v>
      </c>
      <c r="CK17" s="26">
        <f>-CK$15*(IF(CK8=Assumptions!$F$47,Assumptions!$F$48,IF('305 PF'!CK8=Assumptions!$G$47,Assumptions!$G$48,Assumptions!$H$48)))</f>
        <v>-1177.5018800775072</v>
      </c>
      <c r="CL17" s="26">
        <f>-CL$15*(IF(CL8=Assumptions!$F$47,Assumptions!$F$48,IF('305 PF'!CL8=Assumptions!$G$47,Assumptions!$G$48,Assumptions!$H$48)))</f>
        <v>-1177.5018800775072</v>
      </c>
      <c r="CM17" s="26">
        <f>-CM$15*(IF(CM8=Assumptions!$F$47,Assumptions!$F$48,IF('305 PF'!CM8=Assumptions!$G$47,Assumptions!$G$48,Assumptions!$H$48)))</f>
        <v>-1177.5018800775072</v>
      </c>
      <c r="CN17" s="26">
        <f>-CN$15*(IF(CN8=Assumptions!$F$47,Assumptions!$F$48,IF('305 PF'!CN8=Assumptions!$G$47,Assumptions!$G$48,Assumptions!$H$48)))</f>
        <v>-1177.5018800775072</v>
      </c>
      <c r="CO17" s="26">
        <f>-CO$15*(IF(CO8=Assumptions!$F$47,Assumptions!$F$48,IF('305 PF'!CO8=Assumptions!$G$47,Assumptions!$G$48,Assumptions!$H$48)))</f>
        <v>-1177.5018800775072</v>
      </c>
      <c r="CP17" s="26">
        <f>-CP$15*(IF(CP8=Assumptions!$F$47,Assumptions!$F$48,IF('305 PF'!CP8=Assumptions!$G$47,Assumptions!$G$48,Assumptions!$H$48)))</f>
        <v>-1177.5018800775072</v>
      </c>
      <c r="CQ17" s="26">
        <f>-CQ$15*(IF(CQ8=Assumptions!$F$47,Assumptions!$F$48,IF('305 PF'!CQ8=Assumptions!$G$47,Assumptions!$G$48,Assumptions!$H$48)))</f>
        <v>-1177.5018800775072</v>
      </c>
      <c r="CR17" s="26">
        <f>-CR$15*(IF(CR8=Assumptions!$F$47,Assumptions!$F$48,IF('305 PF'!CR8=Assumptions!$G$47,Assumptions!$G$48,Assumptions!$H$48)))</f>
        <v>-1177.5018800775072</v>
      </c>
      <c r="CS17" s="26">
        <f>-CS$15*(IF(CS8=Assumptions!$F$47,Assumptions!$F$48,IF('305 PF'!CS8=Assumptions!$G$47,Assumptions!$G$48,Assumptions!$H$48)))</f>
        <v>-1177.5018800775072</v>
      </c>
      <c r="CT17" s="26">
        <f>-CT$15*(IF(CT8=Assumptions!$F$47,Assumptions!$F$48,IF('305 PF'!CT8=Assumptions!$G$47,Assumptions!$G$48,Assumptions!$H$48)))</f>
        <v>-1177.5018800775072</v>
      </c>
      <c r="CU17" s="26">
        <f>-CU$15*(IF(CU8=Assumptions!$F$47,Assumptions!$F$48,IF('305 PF'!CU8=Assumptions!$G$47,Assumptions!$G$48,Assumptions!$H$48)))</f>
        <v>-1177.5018800775072</v>
      </c>
      <c r="CV17" s="26">
        <f>-CV$15*(IF(CV8=Assumptions!$F$47,Assumptions!$F$48,IF('305 PF'!CV8=Assumptions!$G$47,Assumptions!$G$48,Assumptions!$H$48)))</f>
        <v>-1195.1644082786695</v>
      </c>
      <c r="CW17" s="26">
        <f>-CW$15*(IF(CW8=Assumptions!$F$47,Assumptions!$F$48,IF('305 PF'!CW8=Assumptions!$G$47,Assumptions!$G$48,Assumptions!$H$48)))</f>
        <v>-1195.1644082786695</v>
      </c>
      <c r="CX17" s="26">
        <f>-CX$15*(IF(CX8=Assumptions!$F$47,Assumptions!$F$48,IF('305 PF'!CX8=Assumptions!$G$47,Assumptions!$G$48,Assumptions!$H$48)))</f>
        <v>-1195.1644082786695</v>
      </c>
      <c r="CY17" s="26">
        <f>-CY$15*(IF(CY8=Assumptions!$F$47,Assumptions!$F$48,IF('305 PF'!CY8=Assumptions!$G$47,Assumptions!$G$48,Assumptions!$H$48)))</f>
        <v>-1195.1644082786695</v>
      </c>
      <c r="CZ17" s="26">
        <f>-CZ$15*(IF(CZ8=Assumptions!$F$47,Assumptions!$F$48,IF('305 PF'!CZ8=Assumptions!$G$47,Assumptions!$G$48,Assumptions!$H$48)))</f>
        <v>-1195.1644082786695</v>
      </c>
      <c r="DA17" s="26">
        <f>-DA$15*(IF(DA8=Assumptions!$F$47,Assumptions!$F$48,IF('305 PF'!DA8=Assumptions!$G$47,Assumptions!$G$48,Assumptions!$H$48)))</f>
        <v>-1195.1644082786695</v>
      </c>
      <c r="DB17" s="26">
        <f>-DB$15*(IF(DB8=Assumptions!$F$47,Assumptions!$F$48,IF('305 PF'!DB8=Assumptions!$G$47,Assumptions!$G$48,Assumptions!$H$48)))</f>
        <v>-1195.1644082786695</v>
      </c>
      <c r="DC17" s="26">
        <f>-DC$15*(IF(DC8=Assumptions!$F$47,Assumptions!$F$48,IF('305 PF'!DC8=Assumptions!$G$47,Assumptions!$G$48,Assumptions!$H$48)))</f>
        <v>-1195.1644082786695</v>
      </c>
      <c r="DD17" s="26">
        <f>-DD$15*(IF(DD8=Assumptions!$F$47,Assumptions!$F$48,IF('305 PF'!DD8=Assumptions!$G$47,Assumptions!$G$48,Assumptions!$H$48)))</f>
        <v>-1195.1644082786695</v>
      </c>
      <c r="DE17" s="26">
        <f>-DE$15*(IF(DE8=Assumptions!$F$47,Assumptions!$F$48,IF('305 PF'!DE8=Assumptions!$G$47,Assumptions!$G$48,Assumptions!$H$48)))</f>
        <v>-1195.1644082786695</v>
      </c>
      <c r="DF17" s="26">
        <f>-DF$15*(IF(DF8=Assumptions!$F$47,Assumptions!$F$48,IF('305 PF'!DF8=Assumptions!$G$47,Assumptions!$G$48,Assumptions!$H$48)))</f>
        <v>-1195.1644082786695</v>
      </c>
      <c r="DG17" s="26">
        <f>-DG$15*(IF(DG8=Assumptions!$F$47,Assumptions!$F$48,IF('305 PF'!DG8=Assumptions!$G$47,Assumptions!$G$48,Assumptions!$H$48)))</f>
        <v>-1195.1644082786695</v>
      </c>
      <c r="DH17" s="26">
        <f>-DH$15*(IF(DH8=Assumptions!$F$47,Assumptions!$F$48,IF('305 PF'!DH8=Assumptions!$G$47,Assumptions!$G$48,Assumptions!$H$48)))</f>
        <v>-1213.0918744028497</v>
      </c>
      <c r="DI17" s="26">
        <f>-DI$15*(IF(DI8=Assumptions!$F$47,Assumptions!$F$48,IF('305 PF'!DI8=Assumptions!$G$47,Assumptions!$G$48,Assumptions!$H$48)))</f>
        <v>-1213.0918744028497</v>
      </c>
      <c r="DJ17" s="26">
        <f>-DJ$15*(IF(DJ8=Assumptions!$F$47,Assumptions!$F$48,IF('305 PF'!DJ8=Assumptions!$G$47,Assumptions!$G$48,Assumptions!$H$48)))</f>
        <v>-1213.0918744028497</v>
      </c>
      <c r="DK17" s="26">
        <f>-DK$15*(IF(DK8=Assumptions!$F$47,Assumptions!$F$48,IF('305 PF'!DK8=Assumptions!$G$47,Assumptions!$G$48,Assumptions!$H$48)))</f>
        <v>-1213.0918744028497</v>
      </c>
      <c r="DL17" s="26">
        <f>-DL$15*(IF(DL8=Assumptions!$F$47,Assumptions!$F$48,IF('305 PF'!DL8=Assumptions!$G$47,Assumptions!$G$48,Assumptions!$H$48)))</f>
        <v>-1213.0918744028497</v>
      </c>
      <c r="DM17" s="26">
        <f>-DM$15*(IF(DM8=Assumptions!$F$47,Assumptions!$F$48,IF('305 PF'!DM8=Assumptions!$G$47,Assumptions!$G$48,Assumptions!$H$48)))</f>
        <v>-1213.0918744028497</v>
      </c>
      <c r="DN17" s="26">
        <f>-DN$15*(IF(DN8=Assumptions!$F$47,Assumptions!$F$48,IF('305 PF'!DN8=Assumptions!$G$47,Assumptions!$G$48,Assumptions!$H$48)))</f>
        <v>-1213.0918744028497</v>
      </c>
      <c r="DO17" s="26">
        <f>-DO$15*(IF(DO8=Assumptions!$F$47,Assumptions!$F$48,IF('305 PF'!DO8=Assumptions!$G$47,Assumptions!$G$48,Assumptions!$H$48)))</f>
        <v>-1213.0918744028497</v>
      </c>
      <c r="DP17" s="26">
        <f>-DP$15*(IF(DP8=Assumptions!$F$47,Assumptions!$F$48,IF('305 PF'!DP8=Assumptions!$G$47,Assumptions!$G$48,Assumptions!$H$48)))</f>
        <v>-1213.0918744028497</v>
      </c>
      <c r="DQ17" s="26">
        <f>-DQ$15*(IF(DQ8=Assumptions!$F$47,Assumptions!$F$48,IF('305 PF'!DQ8=Assumptions!$G$47,Assumptions!$G$48,Assumptions!$H$48)))</f>
        <v>-1213.0918744028497</v>
      </c>
      <c r="DR17" s="26">
        <f>-DR$15*(IF(DR8=Assumptions!$F$47,Assumptions!$F$48,IF('305 PF'!DR8=Assumptions!$G$47,Assumptions!$G$48,Assumptions!$H$48)))</f>
        <v>-1213.0918744028497</v>
      </c>
      <c r="DS17" s="26">
        <f>-DS$15*(IF(DS8=Assumptions!$F$47,Assumptions!$F$48,IF('305 PF'!DS8=Assumptions!$G$47,Assumptions!$G$48,Assumptions!$H$48)))</f>
        <v>-1213.0918744028497</v>
      </c>
      <c r="DT17" s="26">
        <f>-DT$15*(IF(DT8=Assumptions!$F$47,Assumptions!$F$48,IF('305 PF'!DT8=Assumptions!$G$47,Assumptions!$G$48,Assumptions!$H$48)))</f>
        <v>-1231.2882525188923</v>
      </c>
      <c r="DU17" s="26">
        <f>-DU$15*(IF(DU8=Assumptions!$F$47,Assumptions!$F$48,IF('305 PF'!DU8=Assumptions!$G$47,Assumptions!$G$48,Assumptions!$H$48)))</f>
        <v>-1231.2882525188923</v>
      </c>
      <c r="DV17" s="26">
        <f>-DV$15*(IF(DV8=Assumptions!$F$47,Assumptions!$F$48,IF('305 PF'!DV8=Assumptions!$G$47,Assumptions!$G$48,Assumptions!$H$48)))</f>
        <v>-1231.2882525188923</v>
      </c>
      <c r="DW17" s="26">
        <f>-DW$15*(IF(DW8=Assumptions!$F$47,Assumptions!$F$48,IF('305 PF'!DW8=Assumptions!$G$47,Assumptions!$G$48,Assumptions!$H$48)))</f>
        <v>-1231.2882525188923</v>
      </c>
      <c r="DX17" s="26">
        <f>-DX$15*(IF(DX8=Assumptions!$F$47,Assumptions!$F$48,IF('305 PF'!DX8=Assumptions!$G$47,Assumptions!$G$48,Assumptions!$H$48)))</f>
        <v>-1231.2882525188923</v>
      </c>
      <c r="DY17" s="26">
        <f>-DY$15*(IF(DY8=Assumptions!$F$47,Assumptions!$F$48,IF('305 PF'!DY8=Assumptions!$G$47,Assumptions!$G$48,Assumptions!$H$48)))</f>
        <v>-1231.2882525188923</v>
      </c>
      <c r="DZ17" s="26">
        <f>-DZ$15*(IF(DZ8=Assumptions!$F$47,Assumptions!$F$48,IF('305 PF'!DZ8=Assumptions!$G$47,Assumptions!$G$48,Assumptions!$H$48)))</f>
        <v>-1231.2882525188923</v>
      </c>
      <c r="EA17" s="26">
        <f>-EA$15*(IF(EA8=Assumptions!$F$47,Assumptions!$F$48,IF('305 PF'!EA8=Assumptions!$G$47,Assumptions!$G$48,Assumptions!$H$48)))</f>
        <v>-1231.2882525188923</v>
      </c>
      <c r="EB17" s="26">
        <f>-EB$15*(IF(EB8=Assumptions!$F$47,Assumptions!$F$48,IF('305 PF'!EB8=Assumptions!$G$47,Assumptions!$G$48,Assumptions!$H$48)))</f>
        <v>-1231.2882525188923</v>
      </c>
      <c r="EC17" s="26">
        <f>-EC$15*(IF(EC8=Assumptions!$F$47,Assumptions!$F$48,IF('305 PF'!EC8=Assumptions!$G$47,Assumptions!$G$48,Assumptions!$H$48)))</f>
        <v>-1231.2882525188923</v>
      </c>
      <c r="ED17" s="26">
        <f>-ED$15*(IF(ED8=Assumptions!$F$47,Assumptions!$F$48,IF('305 PF'!ED8=Assumptions!$G$47,Assumptions!$G$48,Assumptions!$H$48)))</f>
        <v>-1231.2882525188923</v>
      </c>
      <c r="EE17" s="26">
        <f>-EE$15*(IF(EE8=Assumptions!$F$47,Assumptions!$F$48,IF('305 PF'!EE8=Assumptions!$G$47,Assumptions!$G$48,Assumptions!$H$48)))</f>
        <v>-1231.2882525188923</v>
      </c>
    </row>
    <row r="18" spans="2:135" x14ac:dyDescent="0.35">
      <c r="C18" t="str">
        <f>Assumptions!B21</f>
        <v xml:space="preserve">Bad Debt </v>
      </c>
      <c r="D18" s="26">
        <f>-D$15*Assumptions!$F21</f>
        <v>-530.48036999999999</v>
      </c>
      <c r="E18" s="26">
        <f>-E$15*Assumptions!$F21</f>
        <v>-530.48036999999999</v>
      </c>
      <c r="F18" s="26">
        <f>-F$15*Assumptions!$F21</f>
        <v>-530.48036999999999</v>
      </c>
      <c r="G18" s="26">
        <f>-G$15*Assumptions!$F21</f>
        <v>-530.48036999999999</v>
      </c>
      <c r="H18" s="26">
        <f>-H$15*Assumptions!$F21</f>
        <v>-530.48036999999999</v>
      </c>
      <c r="I18" s="26">
        <f>-I$15*Assumptions!$F21</f>
        <v>-530.48036999999999</v>
      </c>
      <c r="J18" s="26">
        <f>-J$15*Assumptions!$F21</f>
        <v>-530.48036999999999</v>
      </c>
      <c r="K18" s="26">
        <f>-K$15*Assumptions!$F21</f>
        <v>-530.48036999999999</v>
      </c>
      <c r="L18" s="26">
        <f>-L$15*Assumptions!$F21</f>
        <v>-530.48036999999999</v>
      </c>
      <c r="M18" s="26">
        <f>-M$15*Assumptions!$F21</f>
        <v>-530.48036999999999</v>
      </c>
      <c r="N18" s="26">
        <f>-N$15*Assumptions!$F21</f>
        <v>-530.48036999999999</v>
      </c>
      <c r="O18" s="26">
        <f>-O$15*Assumptions!$F21</f>
        <v>-530.48036999999999</v>
      </c>
      <c r="P18" s="26">
        <f>-P$15*Assumptions!$F21</f>
        <v>-538.43757555000002</v>
      </c>
      <c r="Q18" s="26">
        <f>-Q$15*Assumptions!$F21</f>
        <v>-538.43757555000002</v>
      </c>
      <c r="R18" s="26">
        <f>-R$15*Assumptions!$F21</f>
        <v>-538.43757555000002</v>
      </c>
      <c r="S18" s="26">
        <f>-S$15*Assumptions!$F21</f>
        <v>-538.43757555000002</v>
      </c>
      <c r="T18" s="26">
        <f>-T$15*Assumptions!$F21</f>
        <v>-538.43757555000002</v>
      </c>
      <c r="U18" s="26">
        <f>-U$15*Assumptions!$F21</f>
        <v>-538.43757555000002</v>
      </c>
      <c r="V18" s="26">
        <f>-V$15*Assumptions!$F21</f>
        <v>-538.43757555000002</v>
      </c>
      <c r="W18" s="26">
        <f>-W$15*Assumptions!$F21</f>
        <v>-538.43757555000002</v>
      </c>
      <c r="X18" s="26">
        <f>-X$15*Assumptions!$F21</f>
        <v>-538.43757555000002</v>
      </c>
      <c r="Y18" s="26">
        <f>-Y$15*Assumptions!$F21</f>
        <v>-538.43757555000002</v>
      </c>
      <c r="Z18" s="26">
        <f>-Z$15*Assumptions!$F21</f>
        <v>-538.43757555000002</v>
      </c>
      <c r="AA18" s="26">
        <f>-AA$15*Assumptions!$F21</f>
        <v>-538.43757555000002</v>
      </c>
      <c r="AB18" s="26">
        <f>-AB$15*Assumptions!$F21</f>
        <v>-546.51413918324977</v>
      </c>
      <c r="AC18" s="26">
        <f>-AC$15*Assumptions!$F21</f>
        <v>-546.51413918324977</v>
      </c>
      <c r="AD18" s="26">
        <f>-AD$15*Assumptions!$F21</f>
        <v>-546.51413918324977</v>
      </c>
      <c r="AE18" s="26">
        <f>-AE$15*Assumptions!$F21</f>
        <v>-546.51413918324977</v>
      </c>
      <c r="AF18" s="26">
        <f>-AF$15*Assumptions!$F21</f>
        <v>-546.51413918324977</v>
      </c>
      <c r="AG18" s="26">
        <f>-AG$15*Assumptions!$F21</f>
        <v>-546.51413918324977</v>
      </c>
      <c r="AH18" s="26">
        <f>-AH$15*Assumptions!$F21</f>
        <v>-546.51413918324977</v>
      </c>
      <c r="AI18" s="26">
        <f>-AI$15*Assumptions!$F21</f>
        <v>-546.51413918324977</v>
      </c>
      <c r="AJ18" s="26">
        <f>-AJ$15*Assumptions!$F21</f>
        <v>-546.51413918324977</v>
      </c>
      <c r="AK18" s="26">
        <f>-AK$15*Assumptions!$F21</f>
        <v>-546.51413918324977</v>
      </c>
      <c r="AL18" s="26">
        <f>-AL$15*Assumptions!$F21</f>
        <v>-546.51413918324977</v>
      </c>
      <c r="AM18" s="26">
        <f>-AM$15*Assumptions!$F21</f>
        <v>-546.51413918324977</v>
      </c>
      <c r="AN18" s="26">
        <f>-AN$15*Assumptions!$F21</f>
        <v>-554.71185127099864</v>
      </c>
      <c r="AO18" s="26">
        <f>-AO$15*Assumptions!$F21</f>
        <v>-554.71185127099864</v>
      </c>
      <c r="AP18" s="26">
        <f>-AP$15*Assumptions!$F21</f>
        <v>-554.71185127099864</v>
      </c>
      <c r="AQ18" s="26">
        <f>-AQ$15*Assumptions!$F21</f>
        <v>-554.71185127099864</v>
      </c>
      <c r="AR18" s="26">
        <f>-AR$15*Assumptions!$F21</f>
        <v>-554.71185127099864</v>
      </c>
      <c r="AS18" s="26">
        <f>-AS$15*Assumptions!$F21</f>
        <v>-554.71185127099864</v>
      </c>
      <c r="AT18" s="26">
        <f>-AT$15*Assumptions!$F21</f>
        <v>-554.71185127099864</v>
      </c>
      <c r="AU18" s="26">
        <f>-AU$15*Assumptions!$F21</f>
        <v>-554.71185127099864</v>
      </c>
      <c r="AV18" s="26">
        <f>-AV$15*Assumptions!$F21</f>
        <v>-554.71185127099864</v>
      </c>
      <c r="AW18" s="26">
        <f>-AW$15*Assumptions!$F21</f>
        <v>-554.71185127099864</v>
      </c>
      <c r="AX18" s="26">
        <f>-AX$15*Assumptions!$F21</f>
        <v>-554.71185127099864</v>
      </c>
      <c r="AY18" s="26">
        <f>-AY$15*Assumptions!$F21</f>
        <v>-554.71185127099864</v>
      </c>
      <c r="AZ18" s="26">
        <f>-AZ$15*Assumptions!$F21</f>
        <v>-563.03252904006342</v>
      </c>
      <c r="BA18" s="26">
        <f>-BA$15*Assumptions!$F21</f>
        <v>-563.03252904006342</v>
      </c>
      <c r="BB18" s="26">
        <f>-BB$15*Assumptions!$F21</f>
        <v>-563.03252904006342</v>
      </c>
      <c r="BC18" s="26">
        <f>-BC$15*Assumptions!$F21</f>
        <v>-563.03252904006342</v>
      </c>
      <c r="BD18" s="26">
        <f>-BD$15*Assumptions!$F21</f>
        <v>-563.03252904006342</v>
      </c>
      <c r="BE18" s="26">
        <f>-BE$15*Assumptions!$F21</f>
        <v>-563.03252904006342</v>
      </c>
      <c r="BF18" s="26">
        <f>-BF$15*Assumptions!$F21</f>
        <v>-563.03252904006342</v>
      </c>
      <c r="BG18" s="26">
        <f>-BG$15*Assumptions!$F21</f>
        <v>-563.03252904006342</v>
      </c>
      <c r="BH18" s="26">
        <f>-BH$15*Assumptions!$F21</f>
        <v>-563.03252904006342</v>
      </c>
      <c r="BI18" s="26">
        <f>-BI$15*Assumptions!$F21</f>
        <v>-563.03252904006342</v>
      </c>
      <c r="BJ18" s="26">
        <f>-BJ$15*Assumptions!$F21</f>
        <v>-563.03252904006342</v>
      </c>
      <c r="BK18" s="26">
        <f>-BK$15*Assumptions!$F21</f>
        <v>-563.03252904006342</v>
      </c>
      <c r="BL18" s="26">
        <f>-BL$15*Assumptions!$F21</f>
        <v>-571.47801697566433</v>
      </c>
      <c r="BM18" s="26">
        <f>-BM$15*Assumptions!$F21</f>
        <v>-571.47801697566433</v>
      </c>
      <c r="BN18" s="26">
        <f>-BN$15*Assumptions!$F21</f>
        <v>-571.47801697566433</v>
      </c>
      <c r="BO18" s="26">
        <f>-BO$15*Assumptions!$F21</f>
        <v>-571.47801697566433</v>
      </c>
      <c r="BP18" s="26">
        <f>-BP$15*Assumptions!$F21</f>
        <v>-571.47801697566433</v>
      </c>
      <c r="BQ18" s="26">
        <f>-BQ$15*Assumptions!$F21</f>
        <v>-571.47801697566433</v>
      </c>
      <c r="BR18" s="26">
        <f>-BR$15*Assumptions!$F21</f>
        <v>-571.47801697566433</v>
      </c>
      <c r="BS18" s="26">
        <f>-BS$15*Assumptions!$F21</f>
        <v>-571.47801697566433</v>
      </c>
      <c r="BT18" s="26">
        <f>-BT$15*Assumptions!$F21</f>
        <v>-571.47801697566433</v>
      </c>
      <c r="BU18" s="26">
        <f>-BU$15*Assumptions!$F21</f>
        <v>-571.47801697566433</v>
      </c>
      <c r="BV18" s="26">
        <f>-BV$15*Assumptions!$F21</f>
        <v>-571.47801697566433</v>
      </c>
      <c r="BW18" s="26">
        <f>-BW$15*Assumptions!$F21</f>
        <v>-571.47801697566433</v>
      </c>
      <c r="BX18" s="26">
        <f>-BX$15*Assumptions!$F21</f>
        <v>-580.05018723029923</v>
      </c>
      <c r="BY18" s="26">
        <f>-BY$15*Assumptions!$F21</f>
        <v>-580.05018723029923</v>
      </c>
      <c r="BZ18" s="26">
        <f>-BZ$15*Assumptions!$F21</f>
        <v>-580.05018723029923</v>
      </c>
      <c r="CA18" s="26">
        <f>-CA$15*Assumptions!$F21</f>
        <v>-580.05018723029923</v>
      </c>
      <c r="CB18" s="26">
        <f>-CB$15*Assumptions!$F21</f>
        <v>-580.05018723029923</v>
      </c>
      <c r="CC18" s="26">
        <f>-CC$15*Assumptions!$F21</f>
        <v>-580.05018723029923</v>
      </c>
      <c r="CD18" s="26">
        <f>-CD$15*Assumptions!$F21</f>
        <v>-580.05018723029923</v>
      </c>
      <c r="CE18" s="26">
        <f>-CE$15*Assumptions!$F21</f>
        <v>-580.05018723029923</v>
      </c>
      <c r="CF18" s="26">
        <f>-CF$15*Assumptions!$F21</f>
        <v>-580.05018723029923</v>
      </c>
      <c r="CG18" s="26">
        <f>-CG$15*Assumptions!$F21</f>
        <v>-580.05018723029923</v>
      </c>
      <c r="CH18" s="26">
        <f>-CH$15*Assumptions!$F21</f>
        <v>-580.05018723029923</v>
      </c>
      <c r="CI18" s="26">
        <f>-CI$15*Assumptions!$F21</f>
        <v>-580.05018723029923</v>
      </c>
      <c r="CJ18" s="26">
        <f>-CJ$15*Assumptions!$F21</f>
        <v>-588.75094003875358</v>
      </c>
      <c r="CK18" s="26">
        <f>-CK$15*Assumptions!$F21</f>
        <v>-588.75094003875358</v>
      </c>
      <c r="CL18" s="26">
        <f>-CL$15*Assumptions!$F21</f>
        <v>-588.75094003875358</v>
      </c>
      <c r="CM18" s="26">
        <f>-CM$15*Assumptions!$F21</f>
        <v>-588.75094003875358</v>
      </c>
      <c r="CN18" s="26">
        <f>-CN$15*Assumptions!$F21</f>
        <v>-588.75094003875358</v>
      </c>
      <c r="CO18" s="26">
        <f>-CO$15*Assumptions!$F21</f>
        <v>-588.75094003875358</v>
      </c>
      <c r="CP18" s="26">
        <f>-CP$15*Assumptions!$F21</f>
        <v>-588.75094003875358</v>
      </c>
      <c r="CQ18" s="26">
        <f>-CQ$15*Assumptions!$F21</f>
        <v>-588.75094003875358</v>
      </c>
      <c r="CR18" s="26">
        <f>-CR$15*Assumptions!$F21</f>
        <v>-588.75094003875358</v>
      </c>
      <c r="CS18" s="26">
        <f>-CS$15*Assumptions!$F21</f>
        <v>-588.75094003875358</v>
      </c>
      <c r="CT18" s="26">
        <f>-CT$15*Assumptions!$F21</f>
        <v>-588.75094003875358</v>
      </c>
      <c r="CU18" s="26">
        <f>-CU$15*Assumptions!$F21</f>
        <v>-588.75094003875358</v>
      </c>
      <c r="CV18" s="26">
        <f>-CV$15*Assumptions!$F21</f>
        <v>-597.58220413933475</v>
      </c>
      <c r="CW18" s="26">
        <f>-CW$15*Assumptions!$F21</f>
        <v>-597.58220413933475</v>
      </c>
      <c r="CX18" s="26">
        <f>-CX$15*Assumptions!$F21</f>
        <v>-597.58220413933475</v>
      </c>
      <c r="CY18" s="26">
        <f>-CY$15*Assumptions!$F21</f>
        <v>-597.58220413933475</v>
      </c>
      <c r="CZ18" s="26">
        <f>-CZ$15*Assumptions!$F21</f>
        <v>-597.58220413933475</v>
      </c>
      <c r="DA18" s="26">
        <f>-DA$15*Assumptions!$F21</f>
        <v>-597.58220413933475</v>
      </c>
      <c r="DB18" s="26">
        <f>-DB$15*Assumptions!$F21</f>
        <v>-597.58220413933475</v>
      </c>
      <c r="DC18" s="26">
        <f>-DC$15*Assumptions!$F21</f>
        <v>-597.58220413933475</v>
      </c>
      <c r="DD18" s="26">
        <f>-DD$15*Assumptions!$F21</f>
        <v>-597.58220413933475</v>
      </c>
      <c r="DE18" s="26">
        <f>-DE$15*Assumptions!$F21</f>
        <v>-597.58220413933475</v>
      </c>
      <c r="DF18" s="26">
        <f>-DF$15*Assumptions!$F21</f>
        <v>-597.58220413933475</v>
      </c>
      <c r="DG18" s="26">
        <f>-DG$15*Assumptions!$F21</f>
        <v>-597.58220413933475</v>
      </c>
      <c r="DH18" s="26">
        <f>-DH$15*Assumptions!$F21</f>
        <v>-606.54593720142486</v>
      </c>
      <c r="DI18" s="26">
        <f>-DI$15*Assumptions!$F21</f>
        <v>-606.54593720142486</v>
      </c>
      <c r="DJ18" s="26">
        <f>-DJ$15*Assumptions!$F21</f>
        <v>-606.54593720142486</v>
      </c>
      <c r="DK18" s="26">
        <f>-DK$15*Assumptions!$F21</f>
        <v>-606.54593720142486</v>
      </c>
      <c r="DL18" s="26">
        <f>-DL$15*Assumptions!$F21</f>
        <v>-606.54593720142486</v>
      </c>
      <c r="DM18" s="26">
        <f>-DM$15*Assumptions!$F21</f>
        <v>-606.54593720142486</v>
      </c>
      <c r="DN18" s="26">
        <f>-DN$15*Assumptions!$F21</f>
        <v>-606.54593720142486</v>
      </c>
      <c r="DO18" s="26">
        <f>-DO$15*Assumptions!$F21</f>
        <v>-606.54593720142486</v>
      </c>
      <c r="DP18" s="26">
        <f>-DP$15*Assumptions!$F21</f>
        <v>-606.54593720142486</v>
      </c>
      <c r="DQ18" s="26">
        <f>-DQ$15*Assumptions!$F21</f>
        <v>-606.54593720142486</v>
      </c>
      <c r="DR18" s="26">
        <f>-DR$15*Assumptions!$F21</f>
        <v>-606.54593720142486</v>
      </c>
      <c r="DS18" s="26">
        <f>-DS$15*Assumptions!$F21</f>
        <v>-606.54593720142486</v>
      </c>
      <c r="DT18" s="26">
        <f>-DT$15*Assumptions!$F21</f>
        <v>-615.64412625944613</v>
      </c>
      <c r="DU18" s="26">
        <f>-DU$15*Assumptions!$F21</f>
        <v>-615.64412625944613</v>
      </c>
      <c r="DV18" s="26">
        <f>-DV$15*Assumptions!$F21</f>
        <v>-615.64412625944613</v>
      </c>
      <c r="DW18" s="26">
        <f>-DW$15*Assumptions!$F21</f>
        <v>-615.64412625944613</v>
      </c>
      <c r="DX18" s="26">
        <f>-DX$15*Assumptions!$F21</f>
        <v>-615.64412625944613</v>
      </c>
      <c r="DY18" s="26">
        <f>-DY$15*Assumptions!$F21</f>
        <v>-615.64412625944613</v>
      </c>
      <c r="DZ18" s="26">
        <f>-DZ$15*Assumptions!$F21</f>
        <v>-615.64412625944613</v>
      </c>
      <c r="EA18" s="26">
        <f>-EA$15*Assumptions!$F21</f>
        <v>-615.64412625944613</v>
      </c>
      <c r="EB18" s="26">
        <f>-EB$15*Assumptions!$F21</f>
        <v>-615.64412625944613</v>
      </c>
      <c r="EC18" s="26">
        <f>-EC$15*Assumptions!$F21</f>
        <v>-615.64412625944613</v>
      </c>
      <c r="ED18" s="26">
        <f>-ED$15*Assumptions!$F21</f>
        <v>-615.64412625944613</v>
      </c>
      <c r="EE18" s="26">
        <f>-EE$15*Assumptions!$F21</f>
        <v>-615.64412625944613</v>
      </c>
    </row>
    <row r="19" spans="2:135" x14ac:dyDescent="0.35">
      <c r="C19" t="str">
        <f>Assumptions!B22</f>
        <v>Concession</v>
      </c>
      <c r="D19" s="26">
        <f>-D$15*Assumptions!$F22</f>
        <v>-530.48036999999999</v>
      </c>
      <c r="E19" s="26">
        <f>-E$15*Assumptions!$F22</f>
        <v>-530.48036999999999</v>
      </c>
      <c r="F19" s="26">
        <f>-F$15*Assumptions!$F22</f>
        <v>-530.48036999999999</v>
      </c>
      <c r="G19" s="26">
        <f>-G$15*Assumptions!$F22</f>
        <v>-530.48036999999999</v>
      </c>
      <c r="H19" s="26">
        <f>-H$15*Assumptions!$F22</f>
        <v>-530.48036999999999</v>
      </c>
      <c r="I19" s="26">
        <f>-I$15*Assumptions!$F22</f>
        <v>-530.48036999999999</v>
      </c>
      <c r="J19" s="26">
        <f>-J$15*Assumptions!$F22</f>
        <v>-530.48036999999999</v>
      </c>
      <c r="K19" s="26">
        <f>-K$15*Assumptions!$F22</f>
        <v>-530.48036999999999</v>
      </c>
      <c r="L19" s="26">
        <f>-L$15*Assumptions!$F22</f>
        <v>-530.48036999999999</v>
      </c>
      <c r="M19" s="26">
        <f>-M$15*Assumptions!$F22</f>
        <v>-530.48036999999999</v>
      </c>
      <c r="N19" s="26">
        <f>-N$15*Assumptions!$F22</f>
        <v>-530.48036999999999</v>
      </c>
      <c r="O19" s="26">
        <f>-O$15*Assumptions!$F22</f>
        <v>-530.48036999999999</v>
      </c>
      <c r="P19" s="26">
        <f>-P$15*Assumptions!$F22</f>
        <v>-538.43757555000002</v>
      </c>
      <c r="Q19" s="26">
        <f>-Q$15*Assumptions!$F22</f>
        <v>-538.43757555000002</v>
      </c>
      <c r="R19" s="26">
        <f>-R$15*Assumptions!$F22</f>
        <v>-538.43757555000002</v>
      </c>
      <c r="S19" s="26">
        <f>-S$15*Assumptions!$F22</f>
        <v>-538.43757555000002</v>
      </c>
      <c r="T19" s="26">
        <f>-T$15*Assumptions!$F22</f>
        <v>-538.43757555000002</v>
      </c>
      <c r="U19" s="26">
        <f>-U$15*Assumptions!$F22</f>
        <v>-538.43757555000002</v>
      </c>
      <c r="V19" s="26">
        <f>-V$15*Assumptions!$F22</f>
        <v>-538.43757555000002</v>
      </c>
      <c r="W19" s="26">
        <f>-W$15*Assumptions!$F22</f>
        <v>-538.43757555000002</v>
      </c>
      <c r="X19" s="26">
        <f>-X$15*Assumptions!$F22</f>
        <v>-538.43757555000002</v>
      </c>
      <c r="Y19" s="26">
        <f>-Y$15*Assumptions!$F22</f>
        <v>-538.43757555000002</v>
      </c>
      <c r="Z19" s="26">
        <f>-Z$15*Assumptions!$F22</f>
        <v>-538.43757555000002</v>
      </c>
      <c r="AA19" s="26">
        <f>-AA$15*Assumptions!$F22</f>
        <v>-538.43757555000002</v>
      </c>
      <c r="AB19" s="26">
        <f>-AB$15*Assumptions!$F22</f>
        <v>-546.51413918324977</v>
      </c>
      <c r="AC19" s="26">
        <f>-AC$15*Assumptions!$F22</f>
        <v>-546.51413918324977</v>
      </c>
      <c r="AD19" s="26">
        <f>-AD$15*Assumptions!$F22</f>
        <v>-546.51413918324977</v>
      </c>
      <c r="AE19" s="26">
        <f>-AE$15*Assumptions!$F22</f>
        <v>-546.51413918324977</v>
      </c>
      <c r="AF19" s="26">
        <f>-AF$15*Assumptions!$F22</f>
        <v>-546.51413918324977</v>
      </c>
      <c r="AG19" s="26">
        <f>-AG$15*Assumptions!$F22</f>
        <v>-546.51413918324977</v>
      </c>
      <c r="AH19" s="26">
        <f>-AH$15*Assumptions!$F22</f>
        <v>-546.51413918324977</v>
      </c>
      <c r="AI19" s="26">
        <f>-AI$15*Assumptions!$F22</f>
        <v>-546.51413918324977</v>
      </c>
      <c r="AJ19" s="26">
        <f>-AJ$15*Assumptions!$F22</f>
        <v>-546.51413918324977</v>
      </c>
      <c r="AK19" s="26">
        <f>-AK$15*Assumptions!$F22</f>
        <v>-546.51413918324977</v>
      </c>
      <c r="AL19" s="26">
        <f>-AL$15*Assumptions!$F22</f>
        <v>-546.51413918324977</v>
      </c>
      <c r="AM19" s="26">
        <f>-AM$15*Assumptions!$F22</f>
        <v>-546.51413918324977</v>
      </c>
      <c r="AN19" s="26">
        <f>-AN$15*Assumptions!$F22</f>
        <v>-554.71185127099864</v>
      </c>
      <c r="AO19" s="26">
        <f>-AO$15*Assumptions!$F22</f>
        <v>-554.71185127099864</v>
      </c>
      <c r="AP19" s="26">
        <f>-AP$15*Assumptions!$F22</f>
        <v>-554.71185127099864</v>
      </c>
      <c r="AQ19" s="26">
        <f>-AQ$15*Assumptions!$F22</f>
        <v>-554.71185127099864</v>
      </c>
      <c r="AR19" s="26">
        <f>-AR$15*Assumptions!$F22</f>
        <v>-554.71185127099864</v>
      </c>
      <c r="AS19" s="26">
        <f>-AS$15*Assumptions!$F22</f>
        <v>-554.71185127099864</v>
      </c>
      <c r="AT19" s="26">
        <f>-AT$15*Assumptions!$F22</f>
        <v>-554.71185127099864</v>
      </c>
      <c r="AU19" s="26">
        <f>-AU$15*Assumptions!$F22</f>
        <v>-554.71185127099864</v>
      </c>
      <c r="AV19" s="26">
        <f>-AV$15*Assumptions!$F22</f>
        <v>-554.71185127099864</v>
      </c>
      <c r="AW19" s="26">
        <f>-AW$15*Assumptions!$F22</f>
        <v>-554.71185127099864</v>
      </c>
      <c r="AX19" s="26">
        <f>-AX$15*Assumptions!$F22</f>
        <v>-554.71185127099864</v>
      </c>
      <c r="AY19" s="26">
        <f>-AY$15*Assumptions!$F22</f>
        <v>-554.71185127099864</v>
      </c>
      <c r="AZ19" s="26">
        <f>-AZ$15*Assumptions!$F22</f>
        <v>-563.03252904006342</v>
      </c>
      <c r="BA19" s="26">
        <f>-BA$15*Assumptions!$F22</f>
        <v>-563.03252904006342</v>
      </c>
      <c r="BB19" s="26">
        <f>-BB$15*Assumptions!$F22</f>
        <v>-563.03252904006342</v>
      </c>
      <c r="BC19" s="26">
        <f>-BC$15*Assumptions!$F22</f>
        <v>-563.03252904006342</v>
      </c>
      <c r="BD19" s="26">
        <f>-BD$15*Assumptions!$F22</f>
        <v>-563.03252904006342</v>
      </c>
      <c r="BE19" s="26">
        <f>-BE$15*Assumptions!$F22</f>
        <v>-563.03252904006342</v>
      </c>
      <c r="BF19" s="26">
        <f>-BF$15*Assumptions!$F22</f>
        <v>-563.03252904006342</v>
      </c>
      <c r="BG19" s="26">
        <f>-BG$15*Assumptions!$F22</f>
        <v>-563.03252904006342</v>
      </c>
      <c r="BH19" s="26">
        <f>-BH$15*Assumptions!$F22</f>
        <v>-563.03252904006342</v>
      </c>
      <c r="BI19" s="26">
        <f>-BI$15*Assumptions!$F22</f>
        <v>-563.03252904006342</v>
      </c>
      <c r="BJ19" s="26">
        <f>-BJ$15*Assumptions!$F22</f>
        <v>-563.03252904006342</v>
      </c>
      <c r="BK19" s="26">
        <f>-BK$15*Assumptions!$F22</f>
        <v>-563.03252904006342</v>
      </c>
      <c r="BL19" s="26">
        <f>-BL$15*Assumptions!$F22</f>
        <v>-571.47801697566433</v>
      </c>
      <c r="BM19" s="26">
        <f>-BM$15*Assumptions!$F22</f>
        <v>-571.47801697566433</v>
      </c>
      <c r="BN19" s="26">
        <f>-BN$15*Assumptions!$F22</f>
        <v>-571.47801697566433</v>
      </c>
      <c r="BO19" s="26">
        <f>-BO$15*Assumptions!$F22</f>
        <v>-571.47801697566433</v>
      </c>
      <c r="BP19" s="26">
        <f>-BP$15*Assumptions!$F22</f>
        <v>-571.47801697566433</v>
      </c>
      <c r="BQ19" s="26">
        <f>-BQ$15*Assumptions!$F22</f>
        <v>-571.47801697566433</v>
      </c>
      <c r="BR19" s="26">
        <f>-BR$15*Assumptions!$F22</f>
        <v>-571.47801697566433</v>
      </c>
      <c r="BS19" s="26">
        <f>-BS$15*Assumptions!$F22</f>
        <v>-571.47801697566433</v>
      </c>
      <c r="BT19" s="26">
        <f>-BT$15*Assumptions!$F22</f>
        <v>-571.47801697566433</v>
      </c>
      <c r="BU19" s="26">
        <f>-BU$15*Assumptions!$F22</f>
        <v>-571.47801697566433</v>
      </c>
      <c r="BV19" s="26">
        <f>-BV$15*Assumptions!$F22</f>
        <v>-571.47801697566433</v>
      </c>
      <c r="BW19" s="26">
        <f>-BW$15*Assumptions!$F22</f>
        <v>-571.47801697566433</v>
      </c>
      <c r="BX19" s="26">
        <f>-BX$15*Assumptions!$F22</f>
        <v>-580.05018723029923</v>
      </c>
      <c r="BY19" s="26">
        <f>-BY$15*Assumptions!$F22</f>
        <v>-580.05018723029923</v>
      </c>
      <c r="BZ19" s="26">
        <f>-BZ$15*Assumptions!$F22</f>
        <v>-580.05018723029923</v>
      </c>
      <c r="CA19" s="26">
        <f>-CA$15*Assumptions!$F22</f>
        <v>-580.05018723029923</v>
      </c>
      <c r="CB19" s="26">
        <f>-CB$15*Assumptions!$F22</f>
        <v>-580.05018723029923</v>
      </c>
      <c r="CC19" s="26">
        <f>-CC$15*Assumptions!$F22</f>
        <v>-580.05018723029923</v>
      </c>
      <c r="CD19" s="26">
        <f>-CD$15*Assumptions!$F22</f>
        <v>-580.05018723029923</v>
      </c>
      <c r="CE19" s="26">
        <f>-CE$15*Assumptions!$F22</f>
        <v>-580.05018723029923</v>
      </c>
      <c r="CF19" s="26">
        <f>-CF$15*Assumptions!$F22</f>
        <v>-580.05018723029923</v>
      </c>
      <c r="CG19" s="26">
        <f>-CG$15*Assumptions!$F22</f>
        <v>-580.05018723029923</v>
      </c>
      <c r="CH19" s="26">
        <f>-CH$15*Assumptions!$F22</f>
        <v>-580.05018723029923</v>
      </c>
      <c r="CI19" s="26">
        <f>-CI$15*Assumptions!$F22</f>
        <v>-580.05018723029923</v>
      </c>
      <c r="CJ19" s="26">
        <f>-CJ$15*Assumptions!$F22</f>
        <v>-588.75094003875358</v>
      </c>
      <c r="CK19" s="26">
        <f>-CK$15*Assumptions!$F22</f>
        <v>-588.75094003875358</v>
      </c>
      <c r="CL19" s="26">
        <f>-CL$15*Assumptions!$F22</f>
        <v>-588.75094003875358</v>
      </c>
      <c r="CM19" s="26">
        <f>-CM$15*Assumptions!$F22</f>
        <v>-588.75094003875358</v>
      </c>
      <c r="CN19" s="26">
        <f>-CN$15*Assumptions!$F22</f>
        <v>-588.75094003875358</v>
      </c>
      <c r="CO19" s="26">
        <f>-CO$15*Assumptions!$F22</f>
        <v>-588.75094003875358</v>
      </c>
      <c r="CP19" s="26">
        <f>-CP$15*Assumptions!$F22</f>
        <v>-588.75094003875358</v>
      </c>
      <c r="CQ19" s="26">
        <f>-CQ$15*Assumptions!$F22</f>
        <v>-588.75094003875358</v>
      </c>
      <c r="CR19" s="26">
        <f>-CR$15*Assumptions!$F22</f>
        <v>-588.75094003875358</v>
      </c>
      <c r="CS19" s="26">
        <f>-CS$15*Assumptions!$F22</f>
        <v>-588.75094003875358</v>
      </c>
      <c r="CT19" s="26">
        <f>-CT$15*Assumptions!$F22</f>
        <v>-588.75094003875358</v>
      </c>
      <c r="CU19" s="26">
        <f>-CU$15*Assumptions!$F22</f>
        <v>-588.75094003875358</v>
      </c>
      <c r="CV19" s="26">
        <f>-CV$15*Assumptions!$F22</f>
        <v>-597.58220413933475</v>
      </c>
      <c r="CW19" s="26">
        <f>-CW$15*Assumptions!$F22</f>
        <v>-597.58220413933475</v>
      </c>
      <c r="CX19" s="26">
        <f>-CX$15*Assumptions!$F22</f>
        <v>-597.58220413933475</v>
      </c>
      <c r="CY19" s="26">
        <f>-CY$15*Assumptions!$F22</f>
        <v>-597.58220413933475</v>
      </c>
      <c r="CZ19" s="26">
        <f>-CZ$15*Assumptions!$F22</f>
        <v>-597.58220413933475</v>
      </c>
      <c r="DA19" s="26">
        <f>-DA$15*Assumptions!$F22</f>
        <v>-597.58220413933475</v>
      </c>
      <c r="DB19" s="26">
        <f>-DB$15*Assumptions!$F22</f>
        <v>-597.58220413933475</v>
      </c>
      <c r="DC19" s="26">
        <f>-DC$15*Assumptions!$F22</f>
        <v>-597.58220413933475</v>
      </c>
      <c r="DD19" s="26">
        <f>-DD$15*Assumptions!$F22</f>
        <v>-597.58220413933475</v>
      </c>
      <c r="DE19" s="26">
        <f>-DE$15*Assumptions!$F22</f>
        <v>-597.58220413933475</v>
      </c>
      <c r="DF19" s="26">
        <f>-DF$15*Assumptions!$F22</f>
        <v>-597.58220413933475</v>
      </c>
      <c r="DG19" s="26">
        <f>-DG$15*Assumptions!$F22</f>
        <v>-597.58220413933475</v>
      </c>
      <c r="DH19" s="26">
        <f>-DH$15*Assumptions!$F22</f>
        <v>-606.54593720142486</v>
      </c>
      <c r="DI19" s="26">
        <f>-DI$15*Assumptions!$F22</f>
        <v>-606.54593720142486</v>
      </c>
      <c r="DJ19" s="26">
        <f>-DJ$15*Assumptions!$F22</f>
        <v>-606.54593720142486</v>
      </c>
      <c r="DK19" s="26">
        <f>-DK$15*Assumptions!$F22</f>
        <v>-606.54593720142486</v>
      </c>
      <c r="DL19" s="26">
        <f>-DL$15*Assumptions!$F22</f>
        <v>-606.54593720142486</v>
      </c>
      <c r="DM19" s="26">
        <f>-DM$15*Assumptions!$F22</f>
        <v>-606.54593720142486</v>
      </c>
      <c r="DN19" s="26">
        <f>-DN$15*Assumptions!$F22</f>
        <v>-606.54593720142486</v>
      </c>
      <c r="DO19" s="26">
        <f>-DO$15*Assumptions!$F22</f>
        <v>-606.54593720142486</v>
      </c>
      <c r="DP19" s="26">
        <f>-DP$15*Assumptions!$F22</f>
        <v>-606.54593720142486</v>
      </c>
      <c r="DQ19" s="26">
        <f>-DQ$15*Assumptions!$F22</f>
        <v>-606.54593720142486</v>
      </c>
      <c r="DR19" s="26">
        <f>-DR$15*Assumptions!$F22</f>
        <v>-606.54593720142486</v>
      </c>
      <c r="DS19" s="26">
        <f>-DS$15*Assumptions!$F22</f>
        <v>-606.54593720142486</v>
      </c>
      <c r="DT19" s="26">
        <f>-DT$15*Assumptions!$F22</f>
        <v>-615.64412625944613</v>
      </c>
      <c r="DU19" s="26">
        <f>-DU$15*Assumptions!$F22</f>
        <v>-615.64412625944613</v>
      </c>
      <c r="DV19" s="26">
        <f>-DV$15*Assumptions!$F22</f>
        <v>-615.64412625944613</v>
      </c>
      <c r="DW19" s="26">
        <f>-DW$15*Assumptions!$F22</f>
        <v>-615.64412625944613</v>
      </c>
      <c r="DX19" s="26">
        <f>-DX$15*Assumptions!$F22</f>
        <v>-615.64412625944613</v>
      </c>
      <c r="DY19" s="26">
        <f>-DY$15*Assumptions!$F22</f>
        <v>-615.64412625944613</v>
      </c>
      <c r="DZ19" s="26">
        <f>-DZ$15*Assumptions!$F22</f>
        <v>-615.64412625944613</v>
      </c>
      <c r="EA19" s="26">
        <f>-EA$15*Assumptions!$F22</f>
        <v>-615.64412625944613</v>
      </c>
      <c r="EB19" s="26">
        <f>-EB$15*Assumptions!$F22</f>
        <v>-615.64412625944613</v>
      </c>
      <c r="EC19" s="26">
        <f>-EC$15*Assumptions!$F22</f>
        <v>-615.64412625944613</v>
      </c>
      <c r="ED19" s="26">
        <f>-ED$15*Assumptions!$F22</f>
        <v>-615.64412625944613</v>
      </c>
      <c r="EE19" s="26">
        <f>-EE$15*Assumptions!$F22</f>
        <v>-615.64412625944613</v>
      </c>
    </row>
    <row r="20" spans="2:135" x14ac:dyDescent="0.35">
      <c r="B20" s="35"/>
      <c r="C20" s="68" t="s">
        <v>12</v>
      </c>
      <c r="D20" s="73">
        <f>D15+D17+D18+D19</f>
        <v>50926.115519999999</v>
      </c>
      <c r="E20" s="73">
        <f t="shared" ref="E20:AI20" si="11">E15+E17+E18+E19</f>
        <v>50926.115519999999</v>
      </c>
      <c r="F20" s="73">
        <f t="shared" si="11"/>
        <v>50926.115519999999</v>
      </c>
      <c r="G20" s="73">
        <f t="shared" si="11"/>
        <v>50926.115519999999</v>
      </c>
      <c r="H20" s="73">
        <f t="shared" si="11"/>
        <v>50926.115519999999</v>
      </c>
      <c r="I20" s="73">
        <f t="shared" si="11"/>
        <v>50926.115519999999</v>
      </c>
      <c r="J20" s="73">
        <f t="shared" si="11"/>
        <v>50926.115519999999</v>
      </c>
      <c r="K20" s="73">
        <f t="shared" si="11"/>
        <v>50926.115519999999</v>
      </c>
      <c r="L20" s="73">
        <f t="shared" si="11"/>
        <v>50926.115519999999</v>
      </c>
      <c r="M20" s="73">
        <f t="shared" si="11"/>
        <v>50926.115519999999</v>
      </c>
      <c r="N20" s="73">
        <f t="shared" si="11"/>
        <v>50926.115519999999</v>
      </c>
      <c r="O20" s="73">
        <f t="shared" si="11"/>
        <v>50926.115519999999</v>
      </c>
      <c r="P20" s="73">
        <f t="shared" si="11"/>
        <v>51690.007252800002</v>
      </c>
      <c r="Q20" s="73">
        <f t="shared" si="11"/>
        <v>51690.007252800002</v>
      </c>
      <c r="R20" s="73">
        <f t="shared" si="11"/>
        <v>51690.007252800002</v>
      </c>
      <c r="S20" s="73">
        <f t="shared" si="11"/>
        <v>51690.007252800002</v>
      </c>
      <c r="T20" s="73">
        <f t="shared" si="11"/>
        <v>51690.007252800002</v>
      </c>
      <c r="U20" s="73">
        <f t="shared" si="11"/>
        <v>51690.007252800002</v>
      </c>
      <c r="V20" s="73">
        <f t="shared" si="11"/>
        <v>51690.007252800002</v>
      </c>
      <c r="W20" s="73">
        <f t="shared" si="11"/>
        <v>51690.007252800002</v>
      </c>
      <c r="X20" s="73">
        <f t="shared" si="11"/>
        <v>51690.007252800002</v>
      </c>
      <c r="Y20" s="73">
        <f t="shared" si="11"/>
        <v>51690.007252800002</v>
      </c>
      <c r="Z20" s="73">
        <f t="shared" si="11"/>
        <v>51690.007252800002</v>
      </c>
      <c r="AA20" s="73">
        <f t="shared" si="11"/>
        <v>51690.007252800002</v>
      </c>
      <c r="AB20" s="73">
        <f t="shared" si="11"/>
        <v>52465.357361591974</v>
      </c>
      <c r="AC20" s="73">
        <f t="shared" si="11"/>
        <v>52465.357361591974</v>
      </c>
      <c r="AD20" s="73">
        <f t="shared" si="11"/>
        <v>52465.357361591974</v>
      </c>
      <c r="AE20" s="73">
        <f t="shared" si="11"/>
        <v>52465.357361591974</v>
      </c>
      <c r="AF20" s="73">
        <f t="shared" si="11"/>
        <v>52465.357361591974</v>
      </c>
      <c r="AG20" s="73">
        <f t="shared" si="11"/>
        <v>52465.357361591974</v>
      </c>
      <c r="AH20" s="73">
        <f t="shared" si="11"/>
        <v>52465.357361591974</v>
      </c>
      <c r="AI20" s="73">
        <f t="shared" si="11"/>
        <v>52465.357361591974</v>
      </c>
      <c r="AJ20" s="73">
        <f t="shared" ref="AJ20:BO20" si="12">AJ15+AJ17+AJ18+AJ19</f>
        <v>52465.357361591974</v>
      </c>
      <c r="AK20" s="73">
        <f t="shared" si="12"/>
        <v>52465.357361591974</v>
      </c>
      <c r="AL20" s="73">
        <f t="shared" si="12"/>
        <v>52465.357361591974</v>
      </c>
      <c r="AM20" s="73">
        <f t="shared" si="12"/>
        <v>52465.357361591974</v>
      </c>
      <c r="AN20" s="73">
        <f t="shared" si="12"/>
        <v>53252.337722015858</v>
      </c>
      <c r="AO20" s="73">
        <f t="shared" si="12"/>
        <v>53252.337722015858</v>
      </c>
      <c r="AP20" s="73">
        <f t="shared" si="12"/>
        <v>53252.337722015858</v>
      </c>
      <c r="AQ20" s="73">
        <f t="shared" si="12"/>
        <v>53252.337722015858</v>
      </c>
      <c r="AR20" s="73">
        <f t="shared" si="12"/>
        <v>53252.337722015858</v>
      </c>
      <c r="AS20" s="73">
        <f t="shared" si="12"/>
        <v>53252.337722015858</v>
      </c>
      <c r="AT20" s="73">
        <f t="shared" si="12"/>
        <v>53252.337722015858</v>
      </c>
      <c r="AU20" s="73">
        <f t="shared" si="12"/>
        <v>53252.337722015858</v>
      </c>
      <c r="AV20" s="73">
        <f t="shared" si="12"/>
        <v>53252.337722015858</v>
      </c>
      <c r="AW20" s="73">
        <f t="shared" si="12"/>
        <v>53252.337722015858</v>
      </c>
      <c r="AX20" s="73">
        <f t="shared" si="12"/>
        <v>53252.337722015858</v>
      </c>
      <c r="AY20" s="73">
        <f t="shared" si="12"/>
        <v>53252.337722015858</v>
      </c>
      <c r="AZ20" s="73">
        <f t="shared" si="12"/>
        <v>54051.122787846078</v>
      </c>
      <c r="BA20" s="73">
        <f t="shared" si="12"/>
        <v>54051.122787846078</v>
      </c>
      <c r="BB20" s="73">
        <f t="shared" si="12"/>
        <v>54051.122787846078</v>
      </c>
      <c r="BC20" s="73">
        <f t="shared" si="12"/>
        <v>54051.122787846078</v>
      </c>
      <c r="BD20" s="73">
        <f t="shared" si="12"/>
        <v>54051.122787846078</v>
      </c>
      <c r="BE20" s="73">
        <f t="shared" si="12"/>
        <v>54051.122787846078</v>
      </c>
      <c r="BF20" s="73">
        <f t="shared" si="12"/>
        <v>54051.122787846078</v>
      </c>
      <c r="BG20" s="73">
        <f t="shared" si="12"/>
        <v>54051.122787846078</v>
      </c>
      <c r="BH20" s="73">
        <f t="shared" si="12"/>
        <v>54051.122787846078</v>
      </c>
      <c r="BI20" s="73">
        <f t="shared" si="12"/>
        <v>54051.122787846078</v>
      </c>
      <c r="BJ20" s="73">
        <f t="shared" si="12"/>
        <v>54051.122787846078</v>
      </c>
      <c r="BK20" s="73">
        <f t="shared" si="12"/>
        <v>54051.122787846078</v>
      </c>
      <c r="BL20" s="73">
        <f t="shared" si="12"/>
        <v>54861.889629663776</v>
      </c>
      <c r="BM20" s="73">
        <f t="shared" si="12"/>
        <v>54861.889629663776</v>
      </c>
      <c r="BN20" s="73">
        <f t="shared" si="12"/>
        <v>54861.889629663776</v>
      </c>
      <c r="BO20" s="73">
        <f t="shared" si="12"/>
        <v>54861.889629663776</v>
      </c>
      <c r="BP20" s="73">
        <f t="shared" ref="BP20:CU20" si="13">BP15+BP17+BP18+BP19</f>
        <v>54861.889629663776</v>
      </c>
      <c r="BQ20" s="73">
        <f t="shared" si="13"/>
        <v>54861.889629663776</v>
      </c>
      <c r="BR20" s="73">
        <f t="shared" si="13"/>
        <v>54861.889629663776</v>
      </c>
      <c r="BS20" s="73">
        <f t="shared" si="13"/>
        <v>54861.889629663776</v>
      </c>
      <c r="BT20" s="73">
        <f t="shared" si="13"/>
        <v>54861.889629663776</v>
      </c>
      <c r="BU20" s="73">
        <f t="shared" si="13"/>
        <v>54861.889629663776</v>
      </c>
      <c r="BV20" s="73">
        <f t="shared" si="13"/>
        <v>54861.889629663776</v>
      </c>
      <c r="BW20" s="73">
        <f t="shared" si="13"/>
        <v>54861.889629663776</v>
      </c>
      <c r="BX20" s="73">
        <f t="shared" si="13"/>
        <v>55684.817974108722</v>
      </c>
      <c r="BY20" s="73">
        <f t="shared" si="13"/>
        <v>55684.817974108722</v>
      </c>
      <c r="BZ20" s="73">
        <f t="shared" si="13"/>
        <v>55684.817974108722</v>
      </c>
      <c r="CA20" s="73">
        <f t="shared" si="13"/>
        <v>55684.817974108722</v>
      </c>
      <c r="CB20" s="73">
        <f t="shared" si="13"/>
        <v>55684.817974108722</v>
      </c>
      <c r="CC20" s="73">
        <f t="shared" si="13"/>
        <v>55684.817974108722</v>
      </c>
      <c r="CD20" s="73">
        <f t="shared" si="13"/>
        <v>55684.817974108722</v>
      </c>
      <c r="CE20" s="73">
        <f t="shared" si="13"/>
        <v>55684.817974108722</v>
      </c>
      <c r="CF20" s="73">
        <f t="shared" si="13"/>
        <v>55684.817974108722</v>
      </c>
      <c r="CG20" s="73">
        <f t="shared" si="13"/>
        <v>55684.817974108722</v>
      </c>
      <c r="CH20" s="73">
        <f t="shared" si="13"/>
        <v>55684.817974108722</v>
      </c>
      <c r="CI20" s="73">
        <f t="shared" si="13"/>
        <v>55684.817974108722</v>
      </c>
      <c r="CJ20" s="73">
        <f t="shared" si="13"/>
        <v>56520.090243720333</v>
      </c>
      <c r="CK20" s="73">
        <f t="shared" si="13"/>
        <v>56520.090243720333</v>
      </c>
      <c r="CL20" s="73">
        <f t="shared" si="13"/>
        <v>56520.090243720333</v>
      </c>
      <c r="CM20" s="73">
        <f t="shared" si="13"/>
        <v>56520.090243720333</v>
      </c>
      <c r="CN20" s="73">
        <f t="shared" si="13"/>
        <v>56520.090243720333</v>
      </c>
      <c r="CO20" s="73">
        <f t="shared" si="13"/>
        <v>56520.090243720333</v>
      </c>
      <c r="CP20" s="73">
        <f t="shared" si="13"/>
        <v>56520.090243720333</v>
      </c>
      <c r="CQ20" s="73">
        <f t="shared" si="13"/>
        <v>56520.090243720333</v>
      </c>
      <c r="CR20" s="73">
        <f t="shared" si="13"/>
        <v>56520.090243720333</v>
      </c>
      <c r="CS20" s="73">
        <f t="shared" si="13"/>
        <v>56520.090243720333</v>
      </c>
      <c r="CT20" s="73">
        <f t="shared" si="13"/>
        <v>56520.090243720333</v>
      </c>
      <c r="CU20" s="73">
        <f t="shared" si="13"/>
        <v>56520.090243720333</v>
      </c>
      <c r="CV20" s="73">
        <f t="shared" ref="CV20:EA20" si="14">CV15+CV17+CV18+CV19</f>
        <v>57367.891597376147</v>
      </c>
      <c r="CW20" s="73">
        <f t="shared" si="14"/>
        <v>57367.891597376147</v>
      </c>
      <c r="CX20" s="73">
        <f t="shared" si="14"/>
        <v>57367.891597376147</v>
      </c>
      <c r="CY20" s="73">
        <f t="shared" si="14"/>
        <v>57367.891597376147</v>
      </c>
      <c r="CZ20" s="73">
        <f t="shared" si="14"/>
        <v>57367.891597376147</v>
      </c>
      <c r="DA20" s="73">
        <f t="shared" si="14"/>
        <v>57367.891597376147</v>
      </c>
      <c r="DB20" s="73">
        <f t="shared" si="14"/>
        <v>57367.891597376147</v>
      </c>
      <c r="DC20" s="73">
        <f t="shared" si="14"/>
        <v>57367.891597376147</v>
      </c>
      <c r="DD20" s="73">
        <f t="shared" si="14"/>
        <v>57367.891597376147</v>
      </c>
      <c r="DE20" s="73">
        <f t="shared" si="14"/>
        <v>57367.891597376147</v>
      </c>
      <c r="DF20" s="73">
        <f t="shared" si="14"/>
        <v>57367.891597376147</v>
      </c>
      <c r="DG20" s="73">
        <f t="shared" si="14"/>
        <v>57367.891597376147</v>
      </c>
      <c r="DH20" s="73">
        <f t="shared" si="14"/>
        <v>58228.409971336783</v>
      </c>
      <c r="DI20" s="73">
        <f t="shared" si="14"/>
        <v>58228.409971336783</v>
      </c>
      <c r="DJ20" s="73">
        <f t="shared" si="14"/>
        <v>58228.409971336783</v>
      </c>
      <c r="DK20" s="73">
        <f t="shared" si="14"/>
        <v>58228.409971336783</v>
      </c>
      <c r="DL20" s="73">
        <f t="shared" si="14"/>
        <v>58228.409971336783</v>
      </c>
      <c r="DM20" s="73">
        <f t="shared" si="14"/>
        <v>58228.409971336783</v>
      </c>
      <c r="DN20" s="73">
        <f t="shared" si="14"/>
        <v>58228.409971336783</v>
      </c>
      <c r="DO20" s="73">
        <f t="shared" si="14"/>
        <v>58228.409971336783</v>
      </c>
      <c r="DP20" s="73">
        <f t="shared" si="14"/>
        <v>58228.409971336783</v>
      </c>
      <c r="DQ20" s="73">
        <f t="shared" si="14"/>
        <v>58228.409971336783</v>
      </c>
      <c r="DR20" s="73">
        <f t="shared" si="14"/>
        <v>58228.409971336783</v>
      </c>
      <c r="DS20" s="73">
        <f t="shared" si="14"/>
        <v>58228.409971336783</v>
      </c>
      <c r="DT20" s="73">
        <f t="shared" si="14"/>
        <v>59101.836120906824</v>
      </c>
      <c r="DU20" s="73">
        <f t="shared" si="14"/>
        <v>59101.836120906824</v>
      </c>
      <c r="DV20" s="73">
        <f t="shared" si="14"/>
        <v>59101.836120906824</v>
      </c>
      <c r="DW20" s="73">
        <f t="shared" si="14"/>
        <v>59101.836120906824</v>
      </c>
      <c r="DX20" s="73">
        <f t="shared" si="14"/>
        <v>59101.836120906824</v>
      </c>
      <c r="DY20" s="73">
        <f t="shared" si="14"/>
        <v>59101.836120906824</v>
      </c>
      <c r="DZ20" s="73">
        <f t="shared" si="14"/>
        <v>59101.836120906824</v>
      </c>
      <c r="EA20" s="73">
        <f t="shared" si="14"/>
        <v>59101.836120906824</v>
      </c>
      <c r="EB20" s="73">
        <f t="shared" ref="EB20:EE20" si="15">EB15+EB17+EB18+EB19</f>
        <v>59101.836120906824</v>
      </c>
      <c r="EC20" s="73">
        <f t="shared" si="15"/>
        <v>59101.836120906824</v>
      </c>
      <c r="ED20" s="73">
        <f t="shared" si="15"/>
        <v>59101.836120906824</v>
      </c>
      <c r="EE20" s="73">
        <f t="shared" si="15"/>
        <v>59101.836120906824</v>
      </c>
    </row>
    <row r="21" spans="2:135" x14ac:dyDescent="0.35">
      <c r="C21" t="str">
        <f>Assumptions!B25</f>
        <v>Other Income</v>
      </c>
      <c r="D21" s="27">
        <f>Assumptions!$H$25/12*((1+(IF(D8=Assumptions!$F$47,Assumptions!$F$49,IF('305 PF'!D8=Assumptions!$G$47,Assumptions!$G$49,Assumptions!$H$49))))^(D$8-1))</f>
        <v>5733.7772916666663</v>
      </c>
      <c r="E21" s="27">
        <f>Assumptions!$H$25/12*((1+(IF(E8=Assumptions!$F$47,Assumptions!$F$49,IF('305 PF'!E8=Assumptions!$G$47,Assumptions!$G$49,Assumptions!$H$49))))^(E$8-1))</f>
        <v>5733.7772916666663</v>
      </c>
      <c r="F21" s="27">
        <f>Assumptions!$H$25/12*((1+(IF(F8=Assumptions!$F$47,Assumptions!$F$49,IF('305 PF'!F8=Assumptions!$G$47,Assumptions!$G$49,Assumptions!$H$49))))^(F$8-1))</f>
        <v>5733.7772916666663</v>
      </c>
      <c r="G21" s="27">
        <f>Assumptions!$H$25/12*((1+(IF(G8=Assumptions!$F$47,Assumptions!$F$49,IF('305 PF'!G8=Assumptions!$G$47,Assumptions!$G$49,Assumptions!$H$49))))^(G$8-1))</f>
        <v>5733.7772916666663</v>
      </c>
      <c r="H21" s="27">
        <f>Assumptions!$H$25/12*((1+(IF(H8=Assumptions!$F$47,Assumptions!$F$49,IF('305 PF'!H8=Assumptions!$G$47,Assumptions!$G$49,Assumptions!$H$49))))^(H$8-1))</f>
        <v>5733.7772916666663</v>
      </c>
      <c r="I21" s="27">
        <f>Assumptions!$H$25/12*((1+(IF(I8=Assumptions!$F$47,Assumptions!$F$49,IF('305 PF'!I8=Assumptions!$G$47,Assumptions!$G$49,Assumptions!$H$49))))^(I$8-1))</f>
        <v>5733.7772916666663</v>
      </c>
      <c r="J21" s="27">
        <f>Assumptions!$H$25/12*((1+(IF(J8=Assumptions!$F$47,Assumptions!$F$49,IF('305 PF'!J8=Assumptions!$G$47,Assumptions!$G$49,Assumptions!$H$49))))^(J$8-1))</f>
        <v>5733.7772916666663</v>
      </c>
      <c r="K21" s="27">
        <f>Assumptions!$H$25/12*((1+(IF(K8=Assumptions!$F$47,Assumptions!$F$49,IF('305 PF'!K8=Assumptions!$G$47,Assumptions!$G$49,Assumptions!$H$49))))^(K$8-1))</f>
        <v>5733.7772916666663</v>
      </c>
      <c r="L21" s="27">
        <f>Assumptions!$H$25/12*((1+(IF(L8=Assumptions!$F$47,Assumptions!$F$49,IF('305 PF'!L8=Assumptions!$G$47,Assumptions!$G$49,Assumptions!$H$49))))^(L$8-1))</f>
        <v>5733.7772916666663</v>
      </c>
      <c r="M21" s="27">
        <f>Assumptions!$H$25/12*((1+(IF(M8=Assumptions!$F$47,Assumptions!$F$49,IF('305 PF'!M8=Assumptions!$G$47,Assumptions!$G$49,Assumptions!$H$49))))^(M$8-1))</f>
        <v>5733.7772916666663</v>
      </c>
      <c r="N21" s="27">
        <f>Assumptions!$H$25/12*((1+(IF(N8=Assumptions!$F$47,Assumptions!$F$49,IF('305 PF'!N8=Assumptions!$G$47,Assumptions!$G$49,Assumptions!$H$49))))^(N$8-1))</f>
        <v>5733.7772916666663</v>
      </c>
      <c r="O21" s="27">
        <f>Assumptions!$H$25/12*((1+(IF(O8=Assumptions!$F$47,Assumptions!$F$49,IF('305 PF'!O8=Assumptions!$G$47,Assumptions!$G$49,Assumptions!$H$49))))^(O$8-1))</f>
        <v>5733.7772916666663</v>
      </c>
      <c r="P21" s="27">
        <f>Assumptions!$H$25/12*((1+(IF(P8=Assumptions!$F$47,Assumptions!$F$49,IF('305 PF'!P8=Assumptions!$G$47,Assumptions!$G$49,Assumptions!$H$49))))^(P$8-1))</f>
        <v>5819.7839510416661</v>
      </c>
      <c r="Q21" s="27">
        <f>Assumptions!$H$25/12*((1+(IF(Q8=Assumptions!$F$47,Assumptions!$F$49,IF('305 PF'!Q8=Assumptions!$G$47,Assumptions!$G$49,Assumptions!$H$49))))^(Q$8-1))</f>
        <v>5819.7839510416661</v>
      </c>
      <c r="R21" s="27">
        <f>Assumptions!$H$25/12*((1+(IF(R8=Assumptions!$F$47,Assumptions!$F$49,IF('305 PF'!R8=Assumptions!$G$47,Assumptions!$G$49,Assumptions!$H$49))))^(R$8-1))</f>
        <v>5819.7839510416661</v>
      </c>
      <c r="S21" s="27">
        <f>Assumptions!$H$25/12*((1+(IF(S8=Assumptions!$F$47,Assumptions!$F$49,IF('305 PF'!S8=Assumptions!$G$47,Assumptions!$G$49,Assumptions!$H$49))))^(S$8-1))</f>
        <v>5819.7839510416661</v>
      </c>
      <c r="T21" s="27">
        <f>Assumptions!$H$25/12*((1+(IF(T8=Assumptions!$F$47,Assumptions!$F$49,IF('305 PF'!T8=Assumptions!$G$47,Assumptions!$G$49,Assumptions!$H$49))))^(T$8-1))</f>
        <v>5819.7839510416661</v>
      </c>
      <c r="U21" s="27">
        <f>Assumptions!$H$25/12*((1+(IF(U8=Assumptions!$F$47,Assumptions!$F$49,IF('305 PF'!U8=Assumptions!$G$47,Assumptions!$G$49,Assumptions!$H$49))))^(U$8-1))</f>
        <v>5819.7839510416661</v>
      </c>
      <c r="V21" s="27">
        <f>Assumptions!$H$25/12*((1+(IF(V8=Assumptions!$F$47,Assumptions!$F$49,IF('305 PF'!V8=Assumptions!$G$47,Assumptions!$G$49,Assumptions!$H$49))))^(V$8-1))</f>
        <v>5819.7839510416661</v>
      </c>
      <c r="W21" s="27">
        <f>Assumptions!$H$25/12*((1+(IF(W8=Assumptions!$F$47,Assumptions!$F$49,IF('305 PF'!W8=Assumptions!$G$47,Assumptions!$G$49,Assumptions!$H$49))))^(W$8-1))</f>
        <v>5819.7839510416661</v>
      </c>
      <c r="X21" s="27">
        <f>Assumptions!$H$25/12*((1+(IF(X8=Assumptions!$F$47,Assumptions!$F$49,IF('305 PF'!X8=Assumptions!$G$47,Assumptions!$G$49,Assumptions!$H$49))))^(X$8-1))</f>
        <v>5819.7839510416661</v>
      </c>
      <c r="Y21" s="27">
        <f>Assumptions!$H$25/12*((1+(IF(Y8=Assumptions!$F$47,Assumptions!$F$49,IF('305 PF'!Y8=Assumptions!$G$47,Assumptions!$G$49,Assumptions!$H$49))))^(Y$8-1))</f>
        <v>5819.7839510416661</v>
      </c>
      <c r="Z21" s="27">
        <f>Assumptions!$H$25/12*((1+(IF(Z8=Assumptions!$F$47,Assumptions!$F$49,IF('305 PF'!Z8=Assumptions!$G$47,Assumptions!$G$49,Assumptions!$H$49))))^(Z$8-1))</f>
        <v>5819.7839510416661</v>
      </c>
      <c r="AA21" s="27">
        <f>Assumptions!$H$25/12*((1+(IF(AA8=Assumptions!$F$47,Assumptions!$F$49,IF('305 PF'!AA8=Assumptions!$G$47,Assumptions!$G$49,Assumptions!$H$49))))^(AA$8-1))</f>
        <v>5819.7839510416661</v>
      </c>
      <c r="AB21" s="27">
        <f>Assumptions!$H$25/12*((1+(IF(AB8=Assumptions!$F$47,Assumptions!$F$49,IF('305 PF'!AB8=Assumptions!$G$47,Assumptions!$G$49,Assumptions!$H$49))))^(AB$8-1))</f>
        <v>5907.0807103072893</v>
      </c>
      <c r="AC21" s="27">
        <f>Assumptions!$H$25/12*((1+(IF(AC8=Assumptions!$F$47,Assumptions!$F$49,IF('305 PF'!AC8=Assumptions!$G$47,Assumptions!$G$49,Assumptions!$H$49))))^(AC$8-1))</f>
        <v>5907.0807103072893</v>
      </c>
      <c r="AD21" s="27">
        <f>Assumptions!$H$25/12*((1+(IF(AD8=Assumptions!$F$47,Assumptions!$F$49,IF('305 PF'!AD8=Assumptions!$G$47,Assumptions!$G$49,Assumptions!$H$49))))^(AD$8-1))</f>
        <v>5907.0807103072893</v>
      </c>
      <c r="AE21" s="27">
        <f>Assumptions!$H$25/12*((1+(IF(AE8=Assumptions!$F$47,Assumptions!$F$49,IF('305 PF'!AE8=Assumptions!$G$47,Assumptions!$G$49,Assumptions!$H$49))))^(AE$8-1))</f>
        <v>5907.0807103072893</v>
      </c>
      <c r="AF21" s="27">
        <f>Assumptions!$H$25/12*((1+(IF(AF8=Assumptions!$F$47,Assumptions!$F$49,IF('305 PF'!AF8=Assumptions!$G$47,Assumptions!$G$49,Assumptions!$H$49))))^(AF$8-1))</f>
        <v>5907.0807103072893</v>
      </c>
      <c r="AG21" s="27">
        <f>Assumptions!$H$25/12*((1+(IF(AG8=Assumptions!$F$47,Assumptions!$F$49,IF('305 PF'!AG8=Assumptions!$G$47,Assumptions!$G$49,Assumptions!$H$49))))^(AG$8-1))</f>
        <v>5907.0807103072893</v>
      </c>
      <c r="AH21" s="27">
        <f>Assumptions!$H$25/12*((1+(IF(AH8=Assumptions!$F$47,Assumptions!$F$49,IF('305 PF'!AH8=Assumptions!$G$47,Assumptions!$G$49,Assumptions!$H$49))))^(AH$8-1))</f>
        <v>5907.0807103072893</v>
      </c>
      <c r="AI21" s="27">
        <f>Assumptions!$H$25/12*((1+(IF(AI8=Assumptions!$F$47,Assumptions!$F$49,IF('305 PF'!AI8=Assumptions!$G$47,Assumptions!$G$49,Assumptions!$H$49))))^(AI$8-1))</f>
        <v>5907.0807103072893</v>
      </c>
      <c r="AJ21" s="27">
        <f>Assumptions!$H$25/12*((1+(IF(AJ8=Assumptions!$F$47,Assumptions!$F$49,IF('305 PF'!AJ8=Assumptions!$G$47,Assumptions!$G$49,Assumptions!$H$49))))^(AJ$8-1))</f>
        <v>5907.0807103072893</v>
      </c>
      <c r="AK21" s="27">
        <f>Assumptions!$H$25/12*((1+(IF(AK8=Assumptions!$F$47,Assumptions!$F$49,IF('305 PF'!AK8=Assumptions!$G$47,Assumptions!$G$49,Assumptions!$H$49))))^(AK$8-1))</f>
        <v>5907.0807103072893</v>
      </c>
      <c r="AL21" s="27">
        <f>Assumptions!$H$25/12*((1+(IF(AL8=Assumptions!$F$47,Assumptions!$F$49,IF('305 PF'!AL8=Assumptions!$G$47,Assumptions!$G$49,Assumptions!$H$49))))^(AL$8-1))</f>
        <v>5907.0807103072893</v>
      </c>
      <c r="AM21" s="27">
        <f>Assumptions!$H$25/12*((1+(IF(AM8=Assumptions!$F$47,Assumptions!$F$49,IF('305 PF'!AM8=Assumptions!$G$47,Assumptions!$G$49,Assumptions!$H$49))))^(AM$8-1))</f>
        <v>5907.0807103072893</v>
      </c>
      <c r="AN21" s="27">
        <f>Assumptions!$H$25/12*((1+(IF(AN8=Assumptions!$F$47,Assumptions!$F$49,IF('305 PF'!AN8=Assumptions!$G$47,Assumptions!$G$49,Assumptions!$H$49))))^(AN$8-1))</f>
        <v>5995.6869209618981</v>
      </c>
      <c r="AO21" s="27">
        <f>Assumptions!$H$25/12*((1+(IF(AO8=Assumptions!$F$47,Assumptions!$F$49,IF('305 PF'!AO8=Assumptions!$G$47,Assumptions!$G$49,Assumptions!$H$49))))^(AO$8-1))</f>
        <v>5995.6869209618981</v>
      </c>
      <c r="AP21" s="27">
        <f>Assumptions!$H$25/12*((1+(IF(AP8=Assumptions!$F$47,Assumptions!$F$49,IF('305 PF'!AP8=Assumptions!$G$47,Assumptions!$G$49,Assumptions!$H$49))))^(AP$8-1))</f>
        <v>5995.6869209618981</v>
      </c>
      <c r="AQ21" s="27">
        <f>Assumptions!$H$25/12*((1+(IF(AQ8=Assumptions!$F$47,Assumptions!$F$49,IF('305 PF'!AQ8=Assumptions!$G$47,Assumptions!$G$49,Assumptions!$H$49))))^(AQ$8-1))</f>
        <v>5995.6869209618981</v>
      </c>
      <c r="AR21" s="27">
        <f>Assumptions!$H$25/12*((1+(IF(AR8=Assumptions!$F$47,Assumptions!$F$49,IF('305 PF'!AR8=Assumptions!$G$47,Assumptions!$G$49,Assumptions!$H$49))))^(AR$8-1))</f>
        <v>5995.6869209618981</v>
      </c>
      <c r="AS21" s="27">
        <f>Assumptions!$H$25/12*((1+(IF(AS8=Assumptions!$F$47,Assumptions!$F$49,IF('305 PF'!AS8=Assumptions!$G$47,Assumptions!$G$49,Assumptions!$H$49))))^(AS$8-1))</f>
        <v>5995.6869209618981</v>
      </c>
      <c r="AT21" s="27">
        <f>Assumptions!$H$25/12*((1+(IF(AT8=Assumptions!$F$47,Assumptions!$F$49,IF('305 PF'!AT8=Assumptions!$G$47,Assumptions!$G$49,Assumptions!$H$49))))^(AT$8-1))</f>
        <v>5995.6869209618981</v>
      </c>
      <c r="AU21" s="27">
        <f>Assumptions!$H$25/12*((1+(IF(AU8=Assumptions!$F$47,Assumptions!$F$49,IF('305 PF'!AU8=Assumptions!$G$47,Assumptions!$G$49,Assumptions!$H$49))))^(AU$8-1))</f>
        <v>5995.6869209618981</v>
      </c>
      <c r="AV21" s="27">
        <f>Assumptions!$H$25/12*((1+(IF(AV8=Assumptions!$F$47,Assumptions!$F$49,IF('305 PF'!AV8=Assumptions!$G$47,Assumptions!$G$49,Assumptions!$H$49))))^(AV$8-1))</f>
        <v>5995.6869209618981</v>
      </c>
      <c r="AW21" s="27">
        <f>Assumptions!$H$25/12*((1+(IF(AW8=Assumptions!$F$47,Assumptions!$F$49,IF('305 PF'!AW8=Assumptions!$G$47,Assumptions!$G$49,Assumptions!$H$49))))^(AW$8-1))</f>
        <v>5995.6869209618981</v>
      </c>
      <c r="AX21" s="27">
        <f>Assumptions!$H$25/12*((1+(IF(AX8=Assumptions!$F$47,Assumptions!$F$49,IF('305 PF'!AX8=Assumptions!$G$47,Assumptions!$G$49,Assumptions!$H$49))))^(AX$8-1))</f>
        <v>5995.6869209618981</v>
      </c>
      <c r="AY21" s="27">
        <f>Assumptions!$H$25/12*((1+(IF(AY8=Assumptions!$F$47,Assumptions!$F$49,IF('305 PF'!AY8=Assumptions!$G$47,Assumptions!$G$49,Assumptions!$H$49))))^(AY$8-1))</f>
        <v>5995.6869209618981</v>
      </c>
      <c r="AZ21" s="27">
        <f>Assumptions!$H$25/12*((1+(IF(AZ8=Assumptions!$F$47,Assumptions!$F$49,IF('305 PF'!AZ8=Assumptions!$G$47,Assumptions!$G$49,Assumptions!$H$49))))^(AZ$8-1))</f>
        <v>6085.6222247763262</v>
      </c>
      <c r="BA21" s="27">
        <f>Assumptions!$H$25/12*((1+(IF(BA8=Assumptions!$F$47,Assumptions!$F$49,IF('305 PF'!BA8=Assumptions!$G$47,Assumptions!$G$49,Assumptions!$H$49))))^(BA$8-1))</f>
        <v>6085.6222247763262</v>
      </c>
      <c r="BB21" s="27">
        <f>Assumptions!$H$25/12*((1+(IF(BB8=Assumptions!$F$47,Assumptions!$F$49,IF('305 PF'!BB8=Assumptions!$G$47,Assumptions!$G$49,Assumptions!$H$49))))^(BB$8-1))</f>
        <v>6085.6222247763262</v>
      </c>
      <c r="BC21" s="27">
        <f>Assumptions!$H$25/12*((1+(IF(BC8=Assumptions!$F$47,Assumptions!$F$49,IF('305 PF'!BC8=Assumptions!$G$47,Assumptions!$G$49,Assumptions!$H$49))))^(BC$8-1))</f>
        <v>6085.6222247763262</v>
      </c>
      <c r="BD21" s="27">
        <f>Assumptions!$H$25/12*((1+(IF(BD8=Assumptions!$F$47,Assumptions!$F$49,IF('305 PF'!BD8=Assumptions!$G$47,Assumptions!$G$49,Assumptions!$H$49))))^(BD$8-1))</f>
        <v>6085.6222247763262</v>
      </c>
      <c r="BE21" s="27">
        <f>Assumptions!$H$25/12*((1+(IF(BE8=Assumptions!$F$47,Assumptions!$F$49,IF('305 PF'!BE8=Assumptions!$G$47,Assumptions!$G$49,Assumptions!$H$49))))^(BE$8-1))</f>
        <v>6085.6222247763262</v>
      </c>
      <c r="BF21" s="27">
        <f>Assumptions!$H$25/12*((1+(IF(BF8=Assumptions!$F$47,Assumptions!$F$49,IF('305 PF'!BF8=Assumptions!$G$47,Assumptions!$G$49,Assumptions!$H$49))))^(BF$8-1))</f>
        <v>6085.6222247763262</v>
      </c>
      <c r="BG21" s="27">
        <f>Assumptions!$H$25/12*((1+(IF(BG8=Assumptions!$F$47,Assumptions!$F$49,IF('305 PF'!BG8=Assumptions!$G$47,Assumptions!$G$49,Assumptions!$H$49))))^(BG$8-1))</f>
        <v>6085.6222247763262</v>
      </c>
      <c r="BH21" s="27">
        <f>Assumptions!$H$25/12*((1+(IF(BH8=Assumptions!$F$47,Assumptions!$F$49,IF('305 PF'!BH8=Assumptions!$G$47,Assumptions!$G$49,Assumptions!$H$49))))^(BH$8-1))</f>
        <v>6085.6222247763262</v>
      </c>
      <c r="BI21" s="27">
        <f>Assumptions!$H$25/12*((1+(IF(BI8=Assumptions!$F$47,Assumptions!$F$49,IF('305 PF'!BI8=Assumptions!$G$47,Assumptions!$G$49,Assumptions!$H$49))))^(BI$8-1))</f>
        <v>6085.6222247763262</v>
      </c>
      <c r="BJ21" s="27">
        <f>Assumptions!$H$25/12*((1+(IF(BJ8=Assumptions!$F$47,Assumptions!$F$49,IF('305 PF'!BJ8=Assumptions!$G$47,Assumptions!$G$49,Assumptions!$H$49))))^(BJ$8-1))</f>
        <v>6085.6222247763262</v>
      </c>
      <c r="BK21" s="27">
        <f>Assumptions!$H$25/12*((1+(IF(BK8=Assumptions!$F$47,Assumptions!$F$49,IF('305 PF'!BK8=Assumptions!$G$47,Assumptions!$G$49,Assumptions!$H$49))))^(BK$8-1))</f>
        <v>6085.6222247763262</v>
      </c>
      <c r="BL21" s="27">
        <f>Assumptions!$H$25/12*((1+(IF(BL8=Assumptions!$F$47,Assumptions!$F$49,IF('305 PF'!BL8=Assumptions!$G$47,Assumptions!$G$49,Assumptions!$H$49))))^(BL$8-1))</f>
        <v>6176.9065581479699</v>
      </c>
      <c r="BM21" s="27">
        <f>Assumptions!$H$25/12*((1+(IF(BM8=Assumptions!$F$47,Assumptions!$F$49,IF('305 PF'!BM8=Assumptions!$G$47,Assumptions!$G$49,Assumptions!$H$49))))^(BM$8-1))</f>
        <v>6176.9065581479699</v>
      </c>
      <c r="BN21" s="27">
        <f>Assumptions!$H$25/12*((1+(IF(BN8=Assumptions!$F$47,Assumptions!$F$49,IF('305 PF'!BN8=Assumptions!$G$47,Assumptions!$G$49,Assumptions!$H$49))))^(BN$8-1))</f>
        <v>6176.9065581479699</v>
      </c>
      <c r="BO21" s="27">
        <f>Assumptions!$H$25/12*((1+(IF(BO8=Assumptions!$F$47,Assumptions!$F$49,IF('305 PF'!BO8=Assumptions!$G$47,Assumptions!$G$49,Assumptions!$H$49))))^(BO$8-1))</f>
        <v>6176.9065581479699</v>
      </c>
      <c r="BP21" s="27">
        <f>Assumptions!$H$25/12*((1+(IF(BP8=Assumptions!$F$47,Assumptions!$F$49,IF('305 PF'!BP8=Assumptions!$G$47,Assumptions!$G$49,Assumptions!$H$49))))^(BP$8-1))</f>
        <v>6176.9065581479699</v>
      </c>
      <c r="BQ21" s="27">
        <f>Assumptions!$H$25/12*((1+(IF(BQ8=Assumptions!$F$47,Assumptions!$F$49,IF('305 PF'!BQ8=Assumptions!$G$47,Assumptions!$G$49,Assumptions!$H$49))))^(BQ$8-1))</f>
        <v>6176.9065581479699</v>
      </c>
      <c r="BR21" s="27">
        <f>Assumptions!$H$25/12*((1+(IF(BR8=Assumptions!$F$47,Assumptions!$F$49,IF('305 PF'!BR8=Assumptions!$G$47,Assumptions!$G$49,Assumptions!$H$49))))^(BR$8-1))</f>
        <v>6176.9065581479699</v>
      </c>
      <c r="BS21" s="27">
        <f>Assumptions!$H$25/12*((1+(IF(BS8=Assumptions!$F$47,Assumptions!$F$49,IF('305 PF'!BS8=Assumptions!$G$47,Assumptions!$G$49,Assumptions!$H$49))))^(BS$8-1))</f>
        <v>6176.9065581479699</v>
      </c>
      <c r="BT21" s="27">
        <f>Assumptions!$H$25/12*((1+(IF(BT8=Assumptions!$F$47,Assumptions!$F$49,IF('305 PF'!BT8=Assumptions!$G$47,Assumptions!$G$49,Assumptions!$H$49))))^(BT$8-1))</f>
        <v>6176.9065581479699</v>
      </c>
      <c r="BU21" s="27">
        <f>Assumptions!$H$25/12*((1+(IF(BU8=Assumptions!$F$47,Assumptions!$F$49,IF('305 PF'!BU8=Assumptions!$G$47,Assumptions!$G$49,Assumptions!$H$49))))^(BU$8-1))</f>
        <v>6176.9065581479699</v>
      </c>
      <c r="BV21" s="27">
        <f>Assumptions!$H$25/12*((1+(IF(BV8=Assumptions!$F$47,Assumptions!$F$49,IF('305 PF'!BV8=Assumptions!$G$47,Assumptions!$G$49,Assumptions!$H$49))))^(BV$8-1))</f>
        <v>6176.9065581479699</v>
      </c>
      <c r="BW21" s="27">
        <f>Assumptions!$H$25/12*((1+(IF(BW8=Assumptions!$F$47,Assumptions!$F$49,IF('305 PF'!BW8=Assumptions!$G$47,Assumptions!$G$49,Assumptions!$H$49))))^(BW$8-1))</f>
        <v>6176.9065581479699</v>
      </c>
      <c r="BX21" s="27">
        <f>Assumptions!$H$25/12*((1+(IF(BX8=Assumptions!$F$47,Assumptions!$F$49,IF('305 PF'!BX8=Assumptions!$G$47,Assumptions!$G$49,Assumptions!$H$49))))^(BX$8-1))</f>
        <v>6269.5601565201887</v>
      </c>
      <c r="BY21" s="27">
        <f>Assumptions!$H$25/12*((1+(IF(BY8=Assumptions!$F$47,Assumptions!$F$49,IF('305 PF'!BY8=Assumptions!$G$47,Assumptions!$G$49,Assumptions!$H$49))))^(BY$8-1))</f>
        <v>6269.5601565201887</v>
      </c>
      <c r="BZ21" s="27">
        <f>Assumptions!$H$25/12*((1+(IF(BZ8=Assumptions!$F$47,Assumptions!$F$49,IF('305 PF'!BZ8=Assumptions!$G$47,Assumptions!$G$49,Assumptions!$H$49))))^(BZ$8-1))</f>
        <v>6269.5601565201887</v>
      </c>
      <c r="CA21" s="27">
        <f>Assumptions!$H$25/12*((1+(IF(CA8=Assumptions!$F$47,Assumptions!$F$49,IF('305 PF'!CA8=Assumptions!$G$47,Assumptions!$G$49,Assumptions!$H$49))))^(CA$8-1))</f>
        <v>6269.5601565201887</v>
      </c>
      <c r="CB21" s="27">
        <f>Assumptions!$H$25/12*((1+(IF(CB8=Assumptions!$F$47,Assumptions!$F$49,IF('305 PF'!CB8=Assumptions!$G$47,Assumptions!$G$49,Assumptions!$H$49))))^(CB$8-1))</f>
        <v>6269.5601565201887</v>
      </c>
      <c r="CC21" s="27">
        <f>Assumptions!$H$25/12*((1+(IF(CC8=Assumptions!$F$47,Assumptions!$F$49,IF('305 PF'!CC8=Assumptions!$G$47,Assumptions!$G$49,Assumptions!$H$49))))^(CC$8-1))</f>
        <v>6269.5601565201887</v>
      </c>
      <c r="CD21" s="27">
        <f>Assumptions!$H$25/12*((1+(IF(CD8=Assumptions!$F$47,Assumptions!$F$49,IF('305 PF'!CD8=Assumptions!$G$47,Assumptions!$G$49,Assumptions!$H$49))))^(CD$8-1))</f>
        <v>6269.5601565201887</v>
      </c>
      <c r="CE21" s="27">
        <f>Assumptions!$H$25/12*((1+(IF(CE8=Assumptions!$F$47,Assumptions!$F$49,IF('305 PF'!CE8=Assumptions!$G$47,Assumptions!$G$49,Assumptions!$H$49))))^(CE$8-1))</f>
        <v>6269.5601565201887</v>
      </c>
      <c r="CF21" s="27">
        <f>Assumptions!$H$25/12*((1+(IF(CF8=Assumptions!$F$47,Assumptions!$F$49,IF('305 PF'!CF8=Assumptions!$G$47,Assumptions!$G$49,Assumptions!$H$49))))^(CF$8-1))</f>
        <v>6269.5601565201887</v>
      </c>
      <c r="CG21" s="27">
        <f>Assumptions!$H$25/12*((1+(IF(CG8=Assumptions!$F$47,Assumptions!$F$49,IF('305 PF'!CG8=Assumptions!$G$47,Assumptions!$G$49,Assumptions!$H$49))))^(CG$8-1))</f>
        <v>6269.5601565201887</v>
      </c>
      <c r="CH21" s="27">
        <f>Assumptions!$H$25/12*((1+(IF(CH8=Assumptions!$F$47,Assumptions!$F$49,IF('305 PF'!CH8=Assumptions!$G$47,Assumptions!$G$49,Assumptions!$H$49))))^(CH$8-1))</f>
        <v>6269.5601565201887</v>
      </c>
      <c r="CI21" s="27">
        <f>Assumptions!$H$25/12*((1+(IF(CI8=Assumptions!$F$47,Assumptions!$F$49,IF('305 PF'!CI8=Assumptions!$G$47,Assumptions!$G$49,Assumptions!$H$49))))^(CI$8-1))</f>
        <v>6269.5601565201887</v>
      </c>
      <c r="CJ21" s="27">
        <f>Assumptions!$H$25/12*((1+(IF(CJ8=Assumptions!$F$47,Assumptions!$F$49,IF('305 PF'!CJ8=Assumptions!$G$47,Assumptions!$G$49,Assumptions!$H$49))))^(CJ$8-1))</f>
        <v>6363.6035588679906</v>
      </c>
      <c r="CK21" s="27">
        <f>Assumptions!$H$25/12*((1+(IF(CK8=Assumptions!$F$47,Assumptions!$F$49,IF('305 PF'!CK8=Assumptions!$G$47,Assumptions!$G$49,Assumptions!$H$49))))^(CK$8-1))</f>
        <v>6363.6035588679906</v>
      </c>
      <c r="CL21" s="27">
        <f>Assumptions!$H$25/12*((1+(IF(CL8=Assumptions!$F$47,Assumptions!$F$49,IF('305 PF'!CL8=Assumptions!$G$47,Assumptions!$G$49,Assumptions!$H$49))))^(CL$8-1))</f>
        <v>6363.6035588679906</v>
      </c>
      <c r="CM21" s="27">
        <f>Assumptions!$H$25/12*((1+(IF(CM8=Assumptions!$F$47,Assumptions!$F$49,IF('305 PF'!CM8=Assumptions!$G$47,Assumptions!$G$49,Assumptions!$H$49))))^(CM$8-1))</f>
        <v>6363.6035588679906</v>
      </c>
      <c r="CN21" s="27">
        <f>Assumptions!$H$25/12*((1+(IF(CN8=Assumptions!$F$47,Assumptions!$F$49,IF('305 PF'!CN8=Assumptions!$G$47,Assumptions!$G$49,Assumptions!$H$49))))^(CN$8-1))</f>
        <v>6363.6035588679906</v>
      </c>
      <c r="CO21" s="27">
        <f>Assumptions!$H$25/12*((1+(IF(CO8=Assumptions!$F$47,Assumptions!$F$49,IF('305 PF'!CO8=Assumptions!$G$47,Assumptions!$G$49,Assumptions!$H$49))))^(CO$8-1))</f>
        <v>6363.6035588679906</v>
      </c>
      <c r="CP21" s="27">
        <f>Assumptions!$H$25/12*((1+(IF(CP8=Assumptions!$F$47,Assumptions!$F$49,IF('305 PF'!CP8=Assumptions!$G$47,Assumptions!$G$49,Assumptions!$H$49))))^(CP$8-1))</f>
        <v>6363.6035588679906</v>
      </c>
      <c r="CQ21" s="27">
        <f>Assumptions!$H$25/12*((1+(IF(CQ8=Assumptions!$F$47,Assumptions!$F$49,IF('305 PF'!CQ8=Assumptions!$G$47,Assumptions!$G$49,Assumptions!$H$49))))^(CQ$8-1))</f>
        <v>6363.6035588679906</v>
      </c>
      <c r="CR21" s="27">
        <f>Assumptions!$H$25/12*((1+(IF(CR8=Assumptions!$F$47,Assumptions!$F$49,IF('305 PF'!CR8=Assumptions!$G$47,Assumptions!$G$49,Assumptions!$H$49))))^(CR$8-1))</f>
        <v>6363.6035588679906</v>
      </c>
      <c r="CS21" s="27">
        <f>Assumptions!$H$25/12*((1+(IF(CS8=Assumptions!$F$47,Assumptions!$F$49,IF('305 PF'!CS8=Assumptions!$G$47,Assumptions!$G$49,Assumptions!$H$49))))^(CS$8-1))</f>
        <v>6363.6035588679906</v>
      </c>
      <c r="CT21" s="27">
        <f>Assumptions!$H$25/12*((1+(IF(CT8=Assumptions!$F$47,Assumptions!$F$49,IF('305 PF'!CT8=Assumptions!$G$47,Assumptions!$G$49,Assumptions!$H$49))))^(CT$8-1))</f>
        <v>6363.6035588679906</v>
      </c>
      <c r="CU21" s="27">
        <f>Assumptions!$H$25/12*((1+(IF(CU8=Assumptions!$F$47,Assumptions!$F$49,IF('305 PF'!CU8=Assumptions!$G$47,Assumptions!$G$49,Assumptions!$H$49))))^(CU$8-1))</f>
        <v>6363.6035588679906</v>
      </c>
      <c r="CV21" s="27">
        <f>Assumptions!$H$25/12*((1+(IF(CV8=Assumptions!$F$47,Assumptions!$F$49,IF('305 PF'!CV8=Assumptions!$G$47,Assumptions!$G$49,Assumptions!$H$49))))^(CV$8-1))</f>
        <v>6459.0576122510092</v>
      </c>
      <c r="CW21" s="27">
        <f>Assumptions!$H$25/12*((1+(IF(CW8=Assumptions!$F$47,Assumptions!$F$49,IF('305 PF'!CW8=Assumptions!$G$47,Assumptions!$G$49,Assumptions!$H$49))))^(CW$8-1))</f>
        <v>6459.0576122510092</v>
      </c>
      <c r="CX21" s="27">
        <f>Assumptions!$H$25/12*((1+(IF(CX8=Assumptions!$F$47,Assumptions!$F$49,IF('305 PF'!CX8=Assumptions!$G$47,Assumptions!$G$49,Assumptions!$H$49))))^(CX$8-1))</f>
        <v>6459.0576122510092</v>
      </c>
      <c r="CY21" s="27">
        <f>Assumptions!$H$25/12*((1+(IF(CY8=Assumptions!$F$47,Assumptions!$F$49,IF('305 PF'!CY8=Assumptions!$G$47,Assumptions!$G$49,Assumptions!$H$49))))^(CY$8-1))</f>
        <v>6459.0576122510092</v>
      </c>
      <c r="CZ21" s="27">
        <f>Assumptions!$H$25/12*((1+(IF(CZ8=Assumptions!$F$47,Assumptions!$F$49,IF('305 PF'!CZ8=Assumptions!$G$47,Assumptions!$G$49,Assumptions!$H$49))))^(CZ$8-1))</f>
        <v>6459.0576122510092</v>
      </c>
      <c r="DA21" s="27">
        <f>Assumptions!$H$25/12*((1+(IF(DA8=Assumptions!$F$47,Assumptions!$F$49,IF('305 PF'!DA8=Assumptions!$G$47,Assumptions!$G$49,Assumptions!$H$49))))^(DA$8-1))</f>
        <v>6459.0576122510092</v>
      </c>
      <c r="DB21" s="27">
        <f>Assumptions!$H$25/12*((1+(IF(DB8=Assumptions!$F$47,Assumptions!$F$49,IF('305 PF'!DB8=Assumptions!$G$47,Assumptions!$G$49,Assumptions!$H$49))))^(DB$8-1))</f>
        <v>6459.0576122510092</v>
      </c>
      <c r="DC21" s="27">
        <f>Assumptions!$H$25/12*((1+(IF(DC8=Assumptions!$F$47,Assumptions!$F$49,IF('305 PF'!DC8=Assumptions!$G$47,Assumptions!$G$49,Assumptions!$H$49))))^(DC$8-1))</f>
        <v>6459.0576122510092</v>
      </c>
      <c r="DD21" s="27">
        <f>Assumptions!$H$25/12*((1+(IF(DD8=Assumptions!$F$47,Assumptions!$F$49,IF('305 PF'!DD8=Assumptions!$G$47,Assumptions!$G$49,Assumptions!$H$49))))^(DD$8-1))</f>
        <v>6459.0576122510092</v>
      </c>
      <c r="DE21" s="27">
        <f>Assumptions!$H$25/12*((1+(IF(DE8=Assumptions!$F$47,Assumptions!$F$49,IF('305 PF'!DE8=Assumptions!$G$47,Assumptions!$G$49,Assumptions!$H$49))))^(DE$8-1))</f>
        <v>6459.0576122510092</v>
      </c>
      <c r="DF21" s="27">
        <f>Assumptions!$H$25/12*((1+(IF(DF8=Assumptions!$F$47,Assumptions!$F$49,IF('305 PF'!DF8=Assumptions!$G$47,Assumptions!$G$49,Assumptions!$H$49))))^(DF$8-1))</f>
        <v>6459.0576122510092</v>
      </c>
      <c r="DG21" s="27">
        <f>Assumptions!$H$25/12*((1+(IF(DG8=Assumptions!$F$47,Assumptions!$F$49,IF('305 PF'!DG8=Assumptions!$G$47,Assumptions!$G$49,Assumptions!$H$49))))^(DG$8-1))</f>
        <v>6459.0576122510092</v>
      </c>
      <c r="DH21" s="27">
        <f>Assumptions!$H$25/12*((1+(IF(DH8=Assumptions!$F$47,Assumptions!$F$49,IF('305 PF'!DH8=Assumptions!$G$47,Assumptions!$G$49,Assumptions!$H$49))))^(DH$8-1))</f>
        <v>6555.9434764347734</v>
      </c>
      <c r="DI21" s="27">
        <f>Assumptions!$H$25/12*((1+(IF(DI8=Assumptions!$F$47,Assumptions!$F$49,IF('305 PF'!DI8=Assumptions!$G$47,Assumptions!$G$49,Assumptions!$H$49))))^(DI$8-1))</f>
        <v>6555.9434764347734</v>
      </c>
      <c r="DJ21" s="27">
        <f>Assumptions!$H$25/12*((1+(IF(DJ8=Assumptions!$F$47,Assumptions!$F$49,IF('305 PF'!DJ8=Assumptions!$G$47,Assumptions!$G$49,Assumptions!$H$49))))^(DJ$8-1))</f>
        <v>6555.9434764347734</v>
      </c>
      <c r="DK21" s="27">
        <f>Assumptions!$H$25/12*((1+(IF(DK8=Assumptions!$F$47,Assumptions!$F$49,IF('305 PF'!DK8=Assumptions!$G$47,Assumptions!$G$49,Assumptions!$H$49))))^(DK$8-1))</f>
        <v>6555.9434764347734</v>
      </c>
      <c r="DL21" s="27">
        <f>Assumptions!$H$25/12*((1+(IF(DL8=Assumptions!$F$47,Assumptions!$F$49,IF('305 PF'!DL8=Assumptions!$G$47,Assumptions!$G$49,Assumptions!$H$49))))^(DL$8-1))</f>
        <v>6555.9434764347734</v>
      </c>
      <c r="DM21" s="27">
        <f>Assumptions!$H$25/12*((1+(IF(DM8=Assumptions!$F$47,Assumptions!$F$49,IF('305 PF'!DM8=Assumptions!$G$47,Assumptions!$G$49,Assumptions!$H$49))))^(DM$8-1))</f>
        <v>6555.9434764347734</v>
      </c>
      <c r="DN21" s="27">
        <f>Assumptions!$H$25/12*((1+(IF(DN8=Assumptions!$F$47,Assumptions!$F$49,IF('305 PF'!DN8=Assumptions!$G$47,Assumptions!$G$49,Assumptions!$H$49))))^(DN$8-1))</f>
        <v>6555.9434764347734</v>
      </c>
      <c r="DO21" s="27">
        <f>Assumptions!$H$25/12*((1+(IF(DO8=Assumptions!$F$47,Assumptions!$F$49,IF('305 PF'!DO8=Assumptions!$G$47,Assumptions!$G$49,Assumptions!$H$49))))^(DO$8-1))</f>
        <v>6555.9434764347734</v>
      </c>
      <c r="DP21" s="27">
        <f>Assumptions!$H$25/12*((1+(IF(DP8=Assumptions!$F$47,Assumptions!$F$49,IF('305 PF'!DP8=Assumptions!$G$47,Assumptions!$G$49,Assumptions!$H$49))))^(DP$8-1))</f>
        <v>6555.9434764347734</v>
      </c>
      <c r="DQ21" s="27">
        <f>Assumptions!$H$25/12*((1+(IF(DQ8=Assumptions!$F$47,Assumptions!$F$49,IF('305 PF'!DQ8=Assumptions!$G$47,Assumptions!$G$49,Assumptions!$H$49))))^(DQ$8-1))</f>
        <v>6555.9434764347734</v>
      </c>
      <c r="DR21" s="27">
        <f>Assumptions!$H$25/12*((1+(IF(DR8=Assumptions!$F$47,Assumptions!$F$49,IF('305 PF'!DR8=Assumptions!$G$47,Assumptions!$G$49,Assumptions!$H$49))))^(DR$8-1))</f>
        <v>6555.9434764347734</v>
      </c>
      <c r="DS21" s="27">
        <f>Assumptions!$H$25/12*((1+(IF(DS8=Assumptions!$F$47,Assumptions!$F$49,IF('305 PF'!DS8=Assumptions!$G$47,Assumptions!$G$49,Assumptions!$H$49))))^(DS$8-1))</f>
        <v>6555.9434764347734</v>
      </c>
      <c r="DT21" s="27">
        <f>Assumptions!$H$25/12*((1+(IF(DT8=Assumptions!$F$47,Assumptions!$F$49,IF('305 PF'!DT8=Assumptions!$G$47,Assumptions!$G$49,Assumptions!$H$49))))^(DT$8-1))</f>
        <v>6654.2826285812944</v>
      </c>
      <c r="DU21" s="27">
        <f>Assumptions!$H$25/12*((1+(IF(DU8=Assumptions!$F$47,Assumptions!$F$49,IF('305 PF'!DU8=Assumptions!$G$47,Assumptions!$G$49,Assumptions!$H$49))))^(DU$8-1))</f>
        <v>6654.2826285812944</v>
      </c>
      <c r="DV21" s="27">
        <f>Assumptions!$H$25/12*((1+(IF(DV8=Assumptions!$F$47,Assumptions!$F$49,IF('305 PF'!DV8=Assumptions!$G$47,Assumptions!$G$49,Assumptions!$H$49))))^(DV$8-1))</f>
        <v>6654.2826285812944</v>
      </c>
      <c r="DW21" s="27">
        <f>Assumptions!$H$25/12*((1+(IF(DW8=Assumptions!$F$47,Assumptions!$F$49,IF('305 PF'!DW8=Assumptions!$G$47,Assumptions!$G$49,Assumptions!$H$49))))^(DW$8-1))</f>
        <v>6654.2826285812944</v>
      </c>
      <c r="DX21" s="27">
        <f>Assumptions!$H$25/12*((1+(IF(DX8=Assumptions!$F$47,Assumptions!$F$49,IF('305 PF'!DX8=Assumptions!$G$47,Assumptions!$G$49,Assumptions!$H$49))))^(DX$8-1))</f>
        <v>6654.2826285812944</v>
      </c>
      <c r="DY21" s="27">
        <f>Assumptions!$H$25/12*((1+(IF(DY8=Assumptions!$F$47,Assumptions!$F$49,IF('305 PF'!DY8=Assumptions!$G$47,Assumptions!$G$49,Assumptions!$H$49))))^(DY$8-1))</f>
        <v>6654.2826285812944</v>
      </c>
      <c r="DZ21" s="27">
        <f>Assumptions!$H$25/12*((1+(IF(DZ8=Assumptions!$F$47,Assumptions!$F$49,IF('305 PF'!DZ8=Assumptions!$G$47,Assumptions!$G$49,Assumptions!$H$49))))^(DZ$8-1))</f>
        <v>6654.2826285812944</v>
      </c>
      <c r="EA21" s="27">
        <f>Assumptions!$H$25/12*((1+(IF(EA8=Assumptions!$F$47,Assumptions!$F$49,IF('305 PF'!EA8=Assumptions!$G$47,Assumptions!$G$49,Assumptions!$H$49))))^(EA$8-1))</f>
        <v>6654.2826285812944</v>
      </c>
      <c r="EB21" s="27">
        <f>Assumptions!$H$25/12*((1+(IF(EB8=Assumptions!$F$47,Assumptions!$F$49,IF('305 PF'!EB8=Assumptions!$G$47,Assumptions!$G$49,Assumptions!$H$49))))^(EB$8-1))</f>
        <v>6654.2826285812944</v>
      </c>
      <c r="EC21" s="27">
        <f>Assumptions!$H$25/12*((1+(IF(EC8=Assumptions!$F$47,Assumptions!$F$49,IF('305 PF'!EC8=Assumptions!$G$47,Assumptions!$G$49,Assumptions!$H$49))))^(EC$8-1))</f>
        <v>6654.2826285812944</v>
      </c>
      <c r="ED21" s="27">
        <f>Assumptions!$H$25/12*((1+(IF(ED8=Assumptions!$F$47,Assumptions!$F$49,IF('305 PF'!ED8=Assumptions!$G$47,Assumptions!$G$49,Assumptions!$H$49))))^(ED$8-1))</f>
        <v>6654.2826285812944</v>
      </c>
      <c r="EE21" s="27">
        <f>Assumptions!$H$25/12*((1+(IF(EE8=Assumptions!$F$47,Assumptions!$F$49,IF('305 PF'!EE8=Assumptions!$G$47,Assumptions!$G$49,Assumptions!$H$49))))^(EE$8-1))</f>
        <v>6654.2826285812944</v>
      </c>
    </row>
    <row r="22" spans="2:135" x14ac:dyDescent="0.35">
      <c r="C22" t="str">
        <f>Assumptions!B26</f>
        <v>Utility Reimburshment (w/o Electricity)</v>
      </c>
      <c r="D22" s="27">
        <f>-D$29</f>
        <v>1886.5877500000004</v>
      </c>
      <c r="E22" s="27">
        <f t="shared" ref="E22:BP22" si="16">-E$29</f>
        <v>1886.5877500000004</v>
      </c>
      <c r="F22" s="27">
        <f t="shared" si="16"/>
        <v>1886.5877500000004</v>
      </c>
      <c r="G22" s="27">
        <f t="shared" si="16"/>
        <v>1886.5877500000004</v>
      </c>
      <c r="H22" s="27">
        <f t="shared" si="16"/>
        <v>1886.5877500000004</v>
      </c>
      <c r="I22" s="27">
        <f t="shared" si="16"/>
        <v>1886.5877500000004</v>
      </c>
      <c r="J22" s="27">
        <f t="shared" si="16"/>
        <v>1886.5877500000004</v>
      </c>
      <c r="K22" s="27">
        <f t="shared" si="16"/>
        <v>1886.5877500000004</v>
      </c>
      <c r="L22" s="27">
        <f t="shared" si="16"/>
        <v>1886.5877500000004</v>
      </c>
      <c r="M22" s="27">
        <f t="shared" si="16"/>
        <v>1886.5877500000004</v>
      </c>
      <c r="N22" s="27">
        <f t="shared" si="16"/>
        <v>1886.5877500000004</v>
      </c>
      <c r="O22" s="27">
        <f t="shared" si="16"/>
        <v>1886.5877500000004</v>
      </c>
      <c r="P22" s="27">
        <f t="shared" si="16"/>
        <v>1943.1853825000005</v>
      </c>
      <c r="Q22" s="27">
        <f t="shared" si="16"/>
        <v>1943.1853825000005</v>
      </c>
      <c r="R22" s="27">
        <f t="shared" si="16"/>
        <v>1943.1853825000005</v>
      </c>
      <c r="S22" s="27">
        <f t="shared" si="16"/>
        <v>1943.1853825000005</v>
      </c>
      <c r="T22" s="27">
        <f t="shared" si="16"/>
        <v>1943.1853825000005</v>
      </c>
      <c r="U22" s="27">
        <f t="shared" si="16"/>
        <v>1943.1853825000005</v>
      </c>
      <c r="V22" s="27">
        <f t="shared" si="16"/>
        <v>1943.1853825000005</v>
      </c>
      <c r="W22" s="27">
        <f t="shared" si="16"/>
        <v>1943.1853825000005</v>
      </c>
      <c r="X22" s="27">
        <f t="shared" si="16"/>
        <v>1943.1853825000005</v>
      </c>
      <c r="Y22" s="27">
        <f t="shared" si="16"/>
        <v>1943.1853825000005</v>
      </c>
      <c r="Z22" s="27">
        <f t="shared" si="16"/>
        <v>1943.1853825000005</v>
      </c>
      <c r="AA22" s="27">
        <f t="shared" si="16"/>
        <v>1943.1853825000005</v>
      </c>
      <c r="AB22" s="27">
        <f t="shared" si="16"/>
        <v>1962.8058951000003</v>
      </c>
      <c r="AC22" s="27">
        <f t="shared" si="16"/>
        <v>1962.8058951000003</v>
      </c>
      <c r="AD22" s="27">
        <f t="shared" si="16"/>
        <v>1962.8058951000003</v>
      </c>
      <c r="AE22" s="27">
        <f t="shared" si="16"/>
        <v>1962.8058951000003</v>
      </c>
      <c r="AF22" s="27">
        <f t="shared" si="16"/>
        <v>1962.8058951000003</v>
      </c>
      <c r="AG22" s="27">
        <f t="shared" si="16"/>
        <v>1962.8058951000003</v>
      </c>
      <c r="AH22" s="27">
        <f t="shared" si="16"/>
        <v>1962.8058951000003</v>
      </c>
      <c r="AI22" s="27">
        <f t="shared" si="16"/>
        <v>1962.8058951000003</v>
      </c>
      <c r="AJ22" s="27">
        <f t="shared" si="16"/>
        <v>1962.8058951000003</v>
      </c>
      <c r="AK22" s="27">
        <f t="shared" si="16"/>
        <v>1962.8058951000003</v>
      </c>
      <c r="AL22" s="27">
        <f t="shared" si="16"/>
        <v>1962.8058951000003</v>
      </c>
      <c r="AM22" s="27">
        <f t="shared" si="16"/>
        <v>1962.8058951000003</v>
      </c>
      <c r="AN22" s="27">
        <f t="shared" si="16"/>
        <v>2002.0620130020002</v>
      </c>
      <c r="AO22" s="27">
        <f t="shared" si="16"/>
        <v>2002.0620130020002</v>
      </c>
      <c r="AP22" s="27">
        <f t="shared" si="16"/>
        <v>2002.0620130020002</v>
      </c>
      <c r="AQ22" s="27">
        <f t="shared" si="16"/>
        <v>2002.0620130020002</v>
      </c>
      <c r="AR22" s="27">
        <f t="shared" si="16"/>
        <v>2002.0620130020002</v>
      </c>
      <c r="AS22" s="27">
        <f t="shared" si="16"/>
        <v>2002.0620130020002</v>
      </c>
      <c r="AT22" s="27">
        <f t="shared" si="16"/>
        <v>2002.0620130020002</v>
      </c>
      <c r="AU22" s="27">
        <f t="shared" si="16"/>
        <v>2002.0620130020002</v>
      </c>
      <c r="AV22" s="27">
        <f t="shared" si="16"/>
        <v>2002.0620130020002</v>
      </c>
      <c r="AW22" s="27">
        <f t="shared" si="16"/>
        <v>2002.0620130020002</v>
      </c>
      <c r="AX22" s="27">
        <f t="shared" si="16"/>
        <v>2002.0620130020002</v>
      </c>
      <c r="AY22" s="27">
        <f t="shared" si="16"/>
        <v>2002.0620130020002</v>
      </c>
      <c r="AZ22" s="27">
        <f t="shared" si="16"/>
        <v>2042.1032532620404</v>
      </c>
      <c r="BA22" s="27">
        <f t="shared" si="16"/>
        <v>2042.1032532620404</v>
      </c>
      <c r="BB22" s="27">
        <f t="shared" si="16"/>
        <v>2042.1032532620404</v>
      </c>
      <c r="BC22" s="27">
        <f t="shared" si="16"/>
        <v>2042.1032532620404</v>
      </c>
      <c r="BD22" s="27">
        <f t="shared" si="16"/>
        <v>2042.1032532620404</v>
      </c>
      <c r="BE22" s="27">
        <f t="shared" si="16"/>
        <v>2042.1032532620404</v>
      </c>
      <c r="BF22" s="27">
        <f t="shared" si="16"/>
        <v>2042.1032532620404</v>
      </c>
      <c r="BG22" s="27">
        <f t="shared" si="16"/>
        <v>2042.1032532620404</v>
      </c>
      <c r="BH22" s="27">
        <f t="shared" si="16"/>
        <v>2042.1032532620404</v>
      </c>
      <c r="BI22" s="27">
        <f t="shared" si="16"/>
        <v>2042.1032532620404</v>
      </c>
      <c r="BJ22" s="27">
        <f t="shared" si="16"/>
        <v>2042.1032532620404</v>
      </c>
      <c r="BK22" s="27">
        <f t="shared" si="16"/>
        <v>2042.1032532620404</v>
      </c>
      <c r="BL22" s="27">
        <f t="shared" si="16"/>
        <v>2082.9453183272813</v>
      </c>
      <c r="BM22" s="27">
        <f t="shared" si="16"/>
        <v>2082.9453183272813</v>
      </c>
      <c r="BN22" s="27">
        <f t="shared" si="16"/>
        <v>2082.9453183272813</v>
      </c>
      <c r="BO22" s="27">
        <f t="shared" si="16"/>
        <v>2082.9453183272813</v>
      </c>
      <c r="BP22" s="27">
        <f t="shared" si="16"/>
        <v>2082.9453183272813</v>
      </c>
      <c r="BQ22" s="27">
        <f t="shared" ref="BQ22:EB22" si="17">-BQ$29</f>
        <v>2082.9453183272813</v>
      </c>
      <c r="BR22" s="27">
        <f t="shared" si="17"/>
        <v>2082.9453183272813</v>
      </c>
      <c r="BS22" s="27">
        <f t="shared" si="17"/>
        <v>2082.9453183272813</v>
      </c>
      <c r="BT22" s="27">
        <f t="shared" si="17"/>
        <v>2082.9453183272813</v>
      </c>
      <c r="BU22" s="27">
        <f t="shared" si="17"/>
        <v>2082.9453183272813</v>
      </c>
      <c r="BV22" s="27">
        <f t="shared" si="17"/>
        <v>2082.9453183272813</v>
      </c>
      <c r="BW22" s="27">
        <f t="shared" si="17"/>
        <v>2082.9453183272813</v>
      </c>
      <c r="BX22" s="27">
        <f t="shared" si="17"/>
        <v>2124.6042246938268</v>
      </c>
      <c r="BY22" s="27">
        <f t="shared" si="17"/>
        <v>2124.6042246938268</v>
      </c>
      <c r="BZ22" s="27">
        <f t="shared" si="17"/>
        <v>2124.6042246938268</v>
      </c>
      <c r="CA22" s="27">
        <f t="shared" si="17"/>
        <v>2124.6042246938268</v>
      </c>
      <c r="CB22" s="27">
        <f t="shared" si="17"/>
        <v>2124.6042246938268</v>
      </c>
      <c r="CC22" s="27">
        <f t="shared" si="17"/>
        <v>2124.6042246938268</v>
      </c>
      <c r="CD22" s="27">
        <f t="shared" si="17"/>
        <v>2124.6042246938268</v>
      </c>
      <c r="CE22" s="27">
        <f t="shared" si="17"/>
        <v>2124.6042246938268</v>
      </c>
      <c r="CF22" s="27">
        <f t="shared" si="17"/>
        <v>2124.6042246938268</v>
      </c>
      <c r="CG22" s="27">
        <f t="shared" si="17"/>
        <v>2124.6042246938268</v>
      </c>
      <c r="CH22" s="27">
        <f t="shared" si="17"/>
        <v>2124.6042246938268</v>
      </c>
      <c r="CI22" s="27">
        <f t="shared" si="17"/>
        <v>2124.6042246938268</v>
      </c>
      <c r="CJ22" s="27">
        <f t="shared" si="17"/>
        <v>2167.0963091877029</v>
      </c>
      <c r="CK22" s="27">
        <f t="shared" si="17"/>
        <v>2167.0963091877029</v>
      </c>
      <c r="CL22" s="27">
        <f t="shared" si="17"/>
        <v>2167.0963091877029</v>
      </c>
      <c r="CM22" s="27">
        <f t="shared" si="17"/>
        <v>2167.0963091877029</v>
      </c>
      <c r="CN22" s="27">
        <f t="shared" si="17"/>
        <v>2167.0963091877029</v>
      </c>
      <c r="CO22" s="27">
        <f t="shared" si="17"/>
        <v>2167.0963091877029</v>
      </c>
      <c r="CP22" s="27">
        <f t="shared" si="17"/>
        <v>2167.0963091877029</v>
      </c>
      <c r="CQ22" s="27">
        <f t="shared" si="17"/>
        <v>2167.0963091877029</v>
      </c>
      <c r="CR22" s="27">
        <f t="shared" si="17"/>
        <v>2167.0963091877029</v>
      </c>
      <c r="CS22" s="27">
        <f t="shared" si="17"/>
        <v>2167.0963091877029</v>
      </c>
      <c r="CT22" s="27">
        <f t="shared" si="17"/>
        <v>2167.0963091877029</v>
      </c>
      <c r="CU22" s="27">
        <f t="shared" si="17"/>
        <v>2167.0963091877029</v>
      </c>
      <c r="CV22" s="27">
        <f t="shared" si="17"/>
        <v>2210.4382353714573</v>
      </c>
      <c r="CW22" s="27">
        <f t="shared" si="17"/>
        <v>2210.4382353714573</v>
      </c>
      <c r="CX22" s="27">
        <f t="shared" si="17"/>
        <v>2210.4382353714573</v>
      </c>
      <c r="CY22" s="27">
        <f t="shared" si="17"/>
        <v>2210.4382353714573</v>
      </c>
      <c r="CZ22" s="27">
        <f t="shared" si="17"/>
        <v>2210.4382353714573</v>
      </c>
      <c r="DA22" s="27">
        <f t="shared" si="17"/>
        <v>2210.4382353714573</v>
      </c>
      <c r="DB22" s="27">
        <f t="shared" si="17"/>
        <v>2210.4382353714573</v>
      </c>
      <c r="DC22" s="27">
        <f t="shared" si="17"/>
        <v>2210.4382353714573</v>
      </c>
      <c r="DD22" s="27">
        <f t="shared" si="17"/>
        <v>2210.4382353714573</v>
      </c>
      <c r="DE22" s="27">
        <f t="shared" si="17"/>
        <v>2210.4382353714573</v>
      </c>
      <c r="DF22" s="27">
        <f t="shared" si="17"/>
        <v>2210.4382353714573</v>
      </c>
      <c r="DG22" s="27">
        <f t="shared" si="17"/>
        <v>2210.4382353714573</v>
      </c>
      <c r="DH22" s="27">
        <f t="shared" si="17"/>
        <v>2254.6470000788863</v>
      </c>
      <c r="DI22" s="27">
        <f t="shared" si="17"/>
        <v>2254.6470000788863</v>
      </c>
      <c r="DJ22" s="27">
        <f t="shared" si="17"/>
        <v>2254.6470000788863</v>
      </c>
      <c r="DK22" s="27">
        <f t="shared" si="17"/>
        <v>2254.6470000788863</v>
      </c>
      <c r="DL22" s="27">
        <f t="shared" si="17"/>
        <v>2254.6470000788863</v>
      </c>
      <c r="DM22" s="27">
        <f t="shared" si="17"/>
        <v>2254.6470000788863</v>
      </c>
      <c r="DN22" s="27">
        <f t="shared" si="17"/>
        <v>2254.6470000788863</v>
      </c>
      <c r="DO22" s="27">
        <f t="shared" si="17"/>
        <v>2254.6470000788863</v>
      </c>
      <c r="DP22" s="27">
        <f t="shared" si="17"/>
        <v>2254.6470000788863</v>
      </c>
      <c r="DQ22" s="27">
        <f t="shared" si="17"/>
        <v>2254.6470000788863</v>
      </c>
      <c r="DR22" s="27">
        <f t="shared" si="17"/>
        <v>2254.6470000788863</v>
      </c>
      <c r="DS22" s="27">
        <f t="shared" si="17"/>
        <v>2254.6470000788863</v>
      </c>
      <c r="DT22" s="27">
        <f t="shared" si="17"/>
        <v>2299.7399400804643</v>
      </c>
      <c r="DU22" s="27">
        <f t="shared" si="17"/>
        <v>2299.7399400804643</v>
      </c>
      <c r="DV22" s="27">
        <f t="shared" si="17"/>
        <v>2299.7399400804643</v>
      </c>
      <c r="DW22" s="27">
        <f t="shared" si="17"/>
        <v>2299.7399400804643</v>
      </c>
      <c r="DX22" s="27">
        <f t="shared" si="17"/>
        <v>2299.7399400804643</v>
      </c>
      <c r="DY22" s="27">
        <f t="shared" si="17"/>
        <v>2299.7399400804643</v>
      </c>
      <c r="DZ22" s="27">
        <f t="shared" si="17"/>
        <v>2299.7399400804643</v>
      </c>
      <c r="EA22" s="27">
        <f t="shared" si="17"/>
        <v>2299.7399400804643</v>
      </c>
      <c r="EB22" s="27">
        <f t="shared" si="17"/>
        <v>2299.7399400804643</v>
      </c>
      <c r="EC22" s="27">
        <f t="shared" ref="EC22:EE22" si="18">-EC$29</f>
        <v>2299.7399400804643</v>
      </c>
      <c r="ED22" s="27">
        <f t="shared" si="18"/>
        <v>2299.7399400804643</v>
      </c>
      <c r="EE22" s="27">
        <f t="shared" si="18"/>
        <v>2299.7399400804643</v>
      </c>
    </row>
    <row r="23" spans="2:135" x14ac:dyDescent="0.35">
      <c r="B23" s="14" t="s">
        <v>95</v>
      </c>
      <c r="C23" s="14"/>
      <c r="D23" s="31">
        <f>SUM(D20:D22)</f>
        <v>58546.480561666664</v>
      </c>
      <c r="E23" s="31">
        <f t="shared" ref="E23:BP23" si="19">SUM(E20:E22)</f>
        <v>58546.480561666664</v>
      </c>
      <c r="F23" s="31">
        <f t="shared" si="19"/>
        <v>58546.480561666664</v>
      </c>
      <c r="G23" s="31">
        <f t="shared" si="19"/>
        <v>58546.480561666664</v>
      </c>
      <c r="H23" s="31">
        <f t="shared" si="19"/>
        <v>58546.480561666664</v>
      </c>
      <c r="I23" s="31">
        <f t="shared" si="19"/>
        <v>58546.480561666664</v>
      </c>
      <c r="J23" s="31">
        <f t="shared" si="19"/>
        <v>58546.480561666664</v>
      </c>
      <c r="K23" s="31">
        <f t="shared" si="19"/>
        <v>58546.480561666664</v>
      </c>
      <c r="L23" s="31">
        <f t="shared" si="19"/>
        <v>58546.480561666664</v>
      </c>
      <c r="M23" s="31">
        <f t="shared" si="19"/>
        <v>58546.480561666664</v>
      </c>
      <c r="N23" s="31">
        <f t="shared" si="19"/>
        <v>58546.480561666664</v>
      </c>
      <c r="O23" s="31">
        <f t="shared" si="19"/>
        <v>58546.480561666664</v>
      </c>
      <c r="P23" s="31">
        <f t="shared" si="19"/>
        <v>59452.976586341669</v>
      </c>
      <c r="Q23" s="31">
        <f t="shared" si="19"/>
        <v>59452.976586341669</v>
      </c>
      <c r="R23" s="31">
        <f t="shared" si="19"/>
        <v>59452.976586341669</v>
      </c>
      <c r="S23" s="31">
        <f t="shared" si="19"/>
        <v>59452.976586341669</v>
      </c>
      <c r="T23" s="31">
        <f t="shared" si="19"/>
        <v>59452.976586341669</v>
      </c>
      <c r="U23" s="31">
        <f t="shared" si="19"/>
        <v>59452.976586341669</v>
      </c>
      <c r="V23" s="31">
        <f t="shared" si="19"/>
        <v>59452.976586341669</v>
      </c>
      <c r="W23" s="31">
        <f t="shared" si="19"/>
        <v>59452.976586341669</v>
      </c>
      <c r="X23" s="31">
        <f t="shared" si="19"/>
        <v>59452.976586341669</v>
      </c>
      <c r="Y23" s="31">
        <f t="shared" si="19"/>
        <v>59452.976586341669</v>
      </c>
      <c r="Z23" s="31">
        <f t="shared" si="19"/>
        <v>59452.976586341669</v>
      </c>
      <c r="AA23" s="31">
        <f t="shared" si="19"/>
        <v>59452.976586341669</v>
      </c>
      <c r="AB23" s="31">
        <f t="shared" si="19"/>
        <v>60335.24396699926</v>
      </c>
      <c r="AC23" s="31">
        <f t="shared" si="19"/>
        <v>60335.24396699926</v>
      </c>
      <c r="AD23" s="31">
        <f t="shared" si="19"/>
        <v>60335.24396699926</v>
      </c>
      <c r="AE23" s="31">
        <f t="shared" si="19"/>
        <v>60335.24396699926</v>
      </c>
      <c r="AF23" s="31">
        <f t="shared" si="19"/>
        <v>60335.24396699926</v>
      </c>
      <c r="AG23" s="31">
        <f t="shared" si="19"/>
        <v>60335.24396699926</v>
      </c>
      <c r="AH23" s="31">
        <f t="shared" si="19"/>
        <v>60335.24396699926</v>
      </c>
      <c r="AI23" s="31">
        <f t="shared" si="19"/>
        <v>60335.24396699926</v>
      </c>
      <c r="AJ23" s="31">
        <f t="shared" si="19"/>
        <v>60335.24396699926</v>
      </c>
      <c r="AK23" s="31">
        <f t="shared" si="19"/>
        <v>60335.24396699926</v>
      </c>
      <c r="AL23" s="31">
        <f t="shared" si="19"/>
        <v>60335.24396699926</v>
      </c>
      <c r="AM23" s="31">
        <f t="shared" si="19"/>
        <v>60335.24396699926</v>
      </c>
      <c r="AN23" s="31">
        <f t="shared" si="19"/>
        <v>61250.086655979758</v>
      </c>
      <c r="AO23" s="31">
        <f t="shared" si="19"/>
        <v>61250.086655979758</v>
      </c>
      <c r="AP23" s="31">
        <f t="shared" si="19"/>
        <v>61250.086655979758</v>
      </c>
      <c r="AQ23" s="31">
        <f t="shared" si="19"/>
        <v>61250.086655979758</v>
      </c>
      <c r="AR23" s="31">
        <f t="shared" si="19"/>
        <v>61250.086655979758</v>
      </c>
      <c r="AS23" s="31">
        <f t="shared" si="19"/>
        <v>61250.086655979758</v>
      </c>
      <c r="AT23" s="31">
        <f t="shared" si="19"/>
        <v>61250.086655979758</v>
      </c>
      <c r="AU23" s="31">
        <f t="shared" si="19"/>
        <v>61250.086655979758</v>
      </c>
      <c r="AV23" s="31">
        <f t="shared" si="19"/>
        <v>61250.086655979758</v>
      </c>
      <c r="AW23" s="31">
        <f t="shared" si="19"/>
        <v>61250.086655979758</v>
      </c>
      <c r="AX23" s="31">
        <f t="shared" si="19"/>
        <v>61250.086655979758</v>
      </c>
      <c r="AY23" s="31">
        <f t="shared" si="19"/>
        <v>61250.086655979758</v>
      </c>
      <c r="AZ23" s="31">
        <f t="shared" si="19"/>
        <v>62178.848265884444</v>
      </c>
      <c r="BA23" s="31">
        <f t="shared" si="19"/>
        <v>62178.848265884444</v>
      </c>
      <c r="BB23" s="31">
        <f t="shared" si="19"/>
        <v>62178.848265884444</v>
      </c>
      <c r="BC23" s="31">
        <f t="shared" si="19"/>
        <v>62178.848265884444</v>
      </c>
      <c r="BD23" s="31">
        <f t="shared" si="19"/>
        <v>62178.848265884444</v>
      </c>
      <c r="BE23" s="31">
        <f t="shared" si="19"/>
        <v>62178.848265884444</v>
      </c>
      <c r="BF23" s="31">
        <f t="shared" si="19"/>
        <v>62178.848265884444</v>
      </c>
      <c r="BG23" s="31">
        <f t="shared" si="19"/>
        <v>62178.848265884444</v>
      </c>
      <c r="BH23" s="31">
        <f t="shared" si="19"/>
        <v>62178.848265884444</v>
      </c>
      <c r="BI23" s="31">
        <f t="shared" si="19"/>
        <v>62178.848265884444</v>
      </c>
      <c r="BJ23" s="31">
        <f t="shared" si="19"/>
        <v>62178.848265884444</v>
      </c>
      <c r="BK23" s="31">
        <f t="shared" si="19"/>
        <v>62178.848265884444</v>
      </c>
      <c r="BL23" s="31">
        <f t="shared" si="19"/>
        <v>63121.741506139027</v>
      </c>
      <c r="BM23" s="31">
        <f t="shared" si="19"/>
        <v>63121.741506139027</v>
      </c>
      <c r="BN23" s="31">
        <f t="shared" si="19"/>
        <v>63121.741506139027</v>
      </c>
      <c r="BO23" s="31">
        <f t="shared" si="19"/>
        <v>63121.741506139027</v>
      </c>
      <c r="BP23" s="31">
        <f t="shared" si="19"/>
        <v>63121.741506139027</v>
      </c>
      <c r="BQ23" s="31">
        <f t="shared" ref="BQ23:EB23" si="20">SUM(BQ20:BQ22)</f>
        <v>63121.741506139027</v>
      </c>
      <c r="BR23" s="31">
        <f t="shared" si="20"/>
        <v>63121.741506139027</v>
      </c>
      <c r="BS23" s="31">
        <f t="shared" si="20"/>
        <v>63121.741506139027</v>
      </c>
      <c r="BT23" s="31">
        <f t="shared" si="20"/>
        <v>63121.741506139027</v>
      </c>
      <c r="BU23" s="31">
        <f t="shared" si="20"/>
        <v>63121.741506139027</v>
      </c>
      <c r="BV23" s="31">
        <f t="shared" si="20"/>
        <v>63121.741506139027</v>
      </c>
      <c r="BW23" s="31">
        <f t="shared" si="20"/>
        <v>63121.741506139027</v>
      </c>
      <c r="BX23" s="31">
        <f t="shared" si="20"/>
        <v>64078.982355322732</v>
      </c>
      <c r="BY23" s="31">
        <f t="shared" si="20"/>
        <v>64078.982355322732</v>
      </c>
      <c r="BZ23" s="31">
        <f t="shared" si="20"/>
        <v>64078.982355322732</v>
      </c>
      <c r="CA23" s="31">
        <f t="shared" si="20"/>
        <v>64078.982355322732</v>
      </c>
      <c r="CB23" s="31">
        <f t="shared" si="20"/>
        <v>64078.982355322732</v>
      </c>
      <c r="CC23" s="31">
        <f t="shared" si="20"/>
        <v>64078.982355322732</v>
      </c>
      <c r="CD23" s="31">
        <f t="shared" si="20"/>
        <v>64078.982355322732</v>
      </c>
      <c r="CE23" s="31">
        <f t="shared" si="20"/>
        <v>64078.982355322732</v>
      </c>
      <c r="CF23" s="31">
        <f t="shared" si="20"/>
        <v>64078.982355322732</v>
      </c>
      <c r="CG23" s="31">
        <f t="shared" si="20"/>
        <v>64078.982355322732</v>
      </c>
      <c r="CH23" s="31">
        <f t="shared" si="20"/>
        <v>64078.982355322732</v>
      </c>
      <c r="CI23" s="31">
        <f t="shared" si="20"/>
        <v>64078.982355322732</v>
      </c>
      <c r="CJ23" s="31">
        <f t="shared" si="20"/>
        <v>65050.790111776027</v>
      </c>
      <c r="CK23" s="31">
        <f t="shared" si="20"/>
        <v>65050.790111776027</v>
      </c>
      <c r="CL23" s="31">
        <f t="shared" si="20"/>
        <v>65050.790111776027</v>
      </c>
      <c r="CM23" s="31">
        <f t="shared" si="20"/>
        <v>65050.790111776027</v>
      </c>
      <c r="CN23" s="31">
        <f t="shared" si="20"/>
        <v>65050.790111776027</v>
      </c>
      <c r="CO23" s="31">
        <f t="shared" si="20"/>
        <v>65050.790111776027</v>
      </c>
      <c r="CP23" s="31">
        <f t="shared" si="20"/>
        <v>65050.790111776027</v>
      </c>
      <c r="CQ23" s="31">
        <f t="shared" si="20"/>
        <v>65050.790111776027</v>
      </c>
      <c r="CR23" s="31">
        <f t="shared" si="20"/>
        <v>65050.790111776027</v>
      </c>
      <c r="CS23" s="31">
        <f t="shared" si="20"/>
        <v>65050.790111776027</v>
      </c>
      <c r="CT23" s="31">
        <f t="shared" si="20"/>
        <v>65050.790111776027</v>
      </c>
      <c r="CU23" s="31">
        <f t="shared" si="20"/>
        <v>65050.790111776027</v>
      </c>
      <c r="CV23" s="31">
        <f t="shared" si="20"/>
        <v>66037.387444998618</v>
      </c>
      <c r="CW23" s="31">
        <f t="shared" si="20"/>
        <v>66037.387444998618</v>
      </c>
      <c r="CX23" s="31">
        <f t="shared" si="20"/>
        <v>66037.387444998618</v>
      </c>
      <c r="CY23" s="31">
        <f t="shared" si="20"/>
        <v>66037.387444998618</v>
      </c>
      <c r="CZ23" s="31">
        <f t="shared" si="20"/>
        <v>66037.387444998618</v>
      </c>
      <c r="DA23" s="31">
        <f t="shared" si="20"/>
        <v>66037.387444998618</v>
      </c>
      <c r="DB23" s="31">
        <f t="shared" si="20"/>
        <v>66037.387444998618</v>
      </c>
      <c r="DC23" s="31">
        <f t="shared" si="20"/>
        <v>66037.387444998618</v>
      </c>
      <c r="DD23" s="31">
        <f t="shared" si="20"/>
        <v>66037.387444998618</v>
      </c>
      <c r="DE23" s="31">
        <f t="shared" si="20"/>
        <v>66037.387444998618</v>
      </c>
      <c r="DF23" s="31">
        <f t="shared" si="20"/>
        <v>66037.387444998618</v>
      </c>
      <c r="DG23" s="31">
        <f t="shared" si="20"/>
        <v>66037.387444998618</v>
      </c>
      <c r="DH23" s="31">
        <f t="shared" si="20"/>
        <v>67039.000447850442</v>
      </c>
      <c r="DI23" s="31">
        <f t="shared" si="20"/>
        <v>67039.000447850442</v>
      </c>
      <c r="DJ23" s="31">
        <f t="shared" si="20"/>
        <v>67039.000447850442</v>
      </c>
      <c r="DK23" s="31">
        <f t="shared" si="20"/>
        <v>67039.000447850442</v>
      </c>
      <c r="DL23" s="31">
        <f t="shared" si="20"/>
        <v>67039.000447850442</v>
      </c>
      <c r="DM23" s="31">
        <f t="shared" si="20"/>
        <v>67039.000447850442</v>
      </c>
      <c r="DN23" s="31">
        <f t="shared" si="20"/>
        <v>67039.000447850442</v>
      </c>
      <c r="DO23" s="31">
        <f t="shared" si="20"/>
        <v>67039.000447850442</v>
      </c>
      <c r="DP23" s="31">
        <f t="shared" si="20"/>
        <v>67039.000447850442</v>
      </c>
      <c r="DQ23" s="31">
        <f t="shared" si="20"/>
        <v>67039.000447850442</v>
      </c>
      <c r="DR23" s="31">
        <f t="shared" si="20"/>
        <v>67039.000447850442</v>
      </c>
      <c r="DS23" s="31">
        <f t="shared" si="20"/>
        <v>67039.000447850442</v>
      </c>
      <c r="DT23" s="31">
        <f t="shared" si="20"/>
        <v>68055.858689568588</v>
      </c>
      <c r="DU23" s="31">
        <f t="shared" si="20"/>
        <v>68055.858689568588</v>
      </c>
      <c r="DV23" s="31">
        <f t="shared" si="20"/>
        <v>68055.858689568588</v>
      </c>
      <c r="DW23" s="31">
        <f t="shared" si="20"/>
        <v>68055.858689568588</v>
      </c>
      <c r="DX23" s="31">
        <f t="shared" si="20"/>
        <v>68055.858689568588</v>
      </c>
      <c r="DY23" s="31">
        <f t="shared" si="20"/>
        <v>68055.858689568588</v>
      </c>
      <c r="DZ23" s="31">
        <f t="shared" si="20"/>
        <v>68055.858689568588</v>
      </c>
      <c r="EA23" s="31">
        <f t="shared" si="20"/>
        <v>68055.858689568588</v>
      </c>
      <c r="EB23" s="31">
        <f t="shared" si="20"/>
        <v>68055.858689568588</v>
      </c>
      <c r="EC23" s="31">
        <f t="shared" ref="EC23:EE23" si="21">SUM(EC20:EC22)</f>
        <v>68055.858689568588</v>
      </c>
      <c r="ED23" s="31">
        <f t="shared" si="21"/>
        <v>68055.858689568588</v>
      </c>
      <c r="EE23" s="31">
        <f t="shared" si="21"/>
        <v>68055.858689568588</v>
      </c>
    </row>
    <row r="24" spans="2:135" x14ac:dyDescent="0.35">
      <c r="D24" s="6"/>
    </row>
    <row r="25" spans="2:135" x14ac:dyDescent="0.35">
      <c r="B25" s="23" t="s">
        <v>13</v>
      </c>
      <c r="D25" s="6"/>
      <c r="G25" s="6"/>
      <c r="P25" s="18"/>
    </row>
    <row r="26" spans="2:135" x14ac:dyDescent="0.35">
      <c r="C26" t="str">
        <f>Assumptions!B31</f>
        <v>General &amp; Admin</v>
      </c>
      <c r="D26" s="26">
        <f>-Assumptions!$H31/12*(1+(IF(D$8=Assumptions!$F$47,Assumptions!$F$51,IF('305 PF'!D$8=Assumptions!$G$47,Assumptions!$G$51,Assumptions!$H$51))))^(D$8-1)</f>
        <v>-746.46064999999999</v>
      </c>
      <c r="E26" s="26">
        <f>-Assumptions!$H31/12*(1+(IF(E$8=Assumptions!$F$47,Assumptions!$F$51,IF('305 PF'!E$8=Assumptions!$G$47,Assumptions!$G$51,Assumptions!$H$51))))^(E$8-1)</f>
        <v>-746.46064999999999</v>
      </c>
      <c r="F26" s="26">
        <f>-Assumptions!$H31/12*(1+(IF(F$8=Assumptions!$F$47,Assumptions!$F$51,IF('305 PF'!F$8=Assumptions!$G$47,Assumptions!$G$51,Assumptions!$H$51))))^(F$8-1)</f>
        <v>-746.46064999999999</v>
      </c>
      <c r="G26" s="26">
        <f>-Assumptions!$H31/12*(1+(IF(G$8=Assumptions!$F$47,Assumptions!$F$51,IF('305 PF'!G$8=Assumptions!$G$47,Assumptions!$G$51,Assumptions!$H$51))))^(G$8-1)</f>
        <v>-746.46064999999999</v>
      </c>
      <c r="H26" s="26">
        <f>-Assumptions!$H31/12*(1+(IF(H$8=Assumptions!$F$47,Assumptions!$F$51,IF('305 PF'!H$8=Assumptions!$G$47,Assumptions!$G$51,Assumptions!$H$51))))^(H$8-1)</f>
        <v>-746.46064999999999</v>
      </c>
      <c r="I26" s="26">
        <f>-Assumptions!$H31/12*(1+(IF(I$8=Assumptions!$F$47,Assumptions!$F$51,IF('305 PF'!I$8=Assumptions!$G$47,Assumptions!$G$51,Assumptions!$H$51))))^(I$8-1)</f>
        <v>-746.46064999999999</v>
      </c>
      <c r="J26" s="26">
        <f>-Assumptions!$H31/12*(1+(IF(J$8=Assumptions!$F$47,Assumptions!$F$51,IF('305 PF'!J$8=Assumptions!$G$47,Assumptions!$G$51,Assumptions!$H$51))))^(J$8-1)</f>
        <v>-746.46064999999999</v>
      </c>
      <c r="K26" s="26">
        <f>-Assumptions!$H31/12*(1+(IF(K$8=Assumptions!$F$47,Assumptions!$F$51,IF('305 PF'!K$8=Assumptions!$G$47,Assumptions!$G$51,Assumptions!$H$51))))^(K$8-1)</f>
        <v>-746.46064999999999</v>
      </c>
      <c r="L26" s="26">
        <f>-Assumptions!$H31/12*(1+(IF(L$8=Assumptions!$F$47,Assumptions!$F$51,IF('305 PF'!L$8=Assumptions!$G$47,Assumptions!$G$51,Assumptions!$H$51))))^(L$8-1)</f>
        <v>-746.46064999999999</v>
      </c>
      <c r="M26" s="26">
        <f>-Assumptions!$H31/12*(1+(IF(M$8=Assumptions!$F$47,Assumptions!$F$51,IF('305 PF'!M$8=Assumptions!$G$47,Assumptions!$G$51,Assumptions!$H$51))))^(M$8-1)</f>
        <v>-746.46064999999999</v>
      </c>
      <c r="N26" s="26">
        <f>-Assumptions!$H31/12*(1+(IF(N$8=Assumptions!$F$47,Assumptions!$F$51,IF('305 PF'!N$8=Assumptions!$G$47,Assumptions!$G$51,Assumptions!$H$51))))^(N$8-1)</f>
        <v>-746.46064999999999</v>
      </c>
      <c r="O26" s="26">
        <f>-Assumptions!$H31/12*(1+(IF(O$8=Assumptions!$F$47,Assumptions!$F$51,IF('305 PF'!O$8=Assumptions!$G$47,Assumptions!$G$51,Assumptions!$H$51))))^(O$8-1)</f>
        <v>-746.46064999999999</v>
      </c>
      <c r="P26" s="26">
        <f>-Assumptions!$H31/12*(1+(IF(P$8=Assumptions!$F$47,Assumptions!$F$51,IF('305 PF'!P$8=Assumptions!$G$47,Assumptions!$G$51,Assumptions!$H$51))))^(P$8-1)</f>
        <v>-768.85446950000005</v>
      </c>
      <c r="Q26" s="26">
        <f>-Assumptions!$H31/12*(1+(IF(Q$8=Assumptions!$F$47,Assumptions!$F$51,IF('305 PF'!Q$8=Assumptions!$G$47,Assumptions!$G$51,Assumptions!$H$51))))^(Q$8-1)</f>
        <v>-768.85446950000005</v>
      </c>
      <c r="R26" s="26">
        <f>-Assumptions!$H31/12*(1+(IF(R$8=Assumptions!$F$47,Assumptions!$F$51,IF('305 PF'!R$8=Assumptions!$G$47,Assumptions!$G$51,Assumptions!$H$51))))^(R$8-1)</f>
        <v>-768.85446950000005</v>
      </c>
      <c r="S26" s="26">
        <f>-Assumptions!$H31/12*(1+(IF(S$8=Assumptions!$F$47,Assumptions!$F$51,IF('305 PF'!S$8=Assumptions!$G$47,Assumptions!$G$51,Assumptions!$H$51))))^(S$8-1)</f>
        <v>-768.85446950000005</v>
      </c>
      <c r="T26" s="26">
        <f>-Assumptions!$H31/12*(1+(IF(T$8=Assumptions!$F$47,Assumptions!$F$51,IF('305 PF'!T$8=Assumptions!$G$47,Assumptions!$G$51,Assumptions!$H$51))))^(T$8-1)</f>
        <v>-768.85446950000005</v>
      </c>
      <c r="U26" s="26">
        <f>-Assumptions!$H31/12*(1+(IF(U$8=Assumptions!$F$47,Assumptions!$F$51,IF('305 PF'!U$8=Assumptions!$G$47,Assumptions!$G$51,Assumptions!$H$51))))^(U$8-1)</f>
        <v>-768.85446950000005</v>
      </c>
      <c r="V26" s="26">
        <f>-Assumptions!$H31/12*(1+(IF(V$8=Assumptions!$F$47,Assumptions!$F$51,IF('305 PF'!V$8=Assumptions!$G$47,Assumptions!$G$51,Assumptions!$H$51))))^(V$8-1)</f>
        <v>-768.85446950000005</v>
      </c>
      <c r="W26" s="26">
        <f>-Assumptions!$H31/12*(1+(IF(W$8=Assumptions!$F$47,Assumptions!$F$51,IF('305 PF'!W$8=Assumptions!$G$47,Assumptions!$G$51,Assumptions!$H$51))))^(W$8-1)</f>
        <v>-768.85446950000005</v>
      </c>
      <c r="X26" s="26">
        <f>-Assumptions!$H31/12*(1+(IF(X$8=Assumptions!$F$47,Assumptions!$F$51,IF('305 PF'!X$8=Assumptions!$G$47,Assumptions!$G$51,Assumptions!$H$51))))^(X$8-1)</f>
        <v>-768.85446950000005</v>
      </c>
      <c r="Y26" s="26">
        <f>-Assumptions!$H31/12*(1+(IF(Y$8=Assumptions!$F$47,Assumptions!$F$51,IF('305 PF'!Y$8=Assumptions!$G$47,Assumptions!$G$51,Assumptions!$H$51))))^(Y$8-1)</f>
        <v>-768.85446950000005</v>
      </c>
      <c r="Z26" s="26">
        <f>-Assumptions!$H31/12*(1+(IF(Z$8=Assumptions!$F$47,Assumptions!$F$51,IF('305 PF'!Z$8=Assumptions!$G$47,Assumptions!$G$51,Assumptions!$H$51))))^(Z$8-1)</f>
        <v>-768.85446950000005</v>
      </c>
      <c r="AA26" s="26">
        <f>-Assumptions!$H31/12*(1+(IF(AA$8=Assumptions!$F$47,Assumptions!$F$51,IF('305 PF'!AA$8=Assumptions!$G$47,Assumptions!$G$51,Assumptions!$H$51))))^(AA$8-1)</f>
        <v>-768.85446950000005</v>
      </c>
      <c r="AB26" s="26">
        <f>-Assumptions!$H31/12*(1+(IF(AB$8=Assumptions!$F$47,Assumptions!$F$51,IF('305 PF'!AB$8=Assumptions!$G$47,Assumptions!$G$51,Assumptions!$H$51))))^(AB$8-1)</f>
        <v>-776.61766025999998</v>
      </c>
      <c r="AC26" s="26">
        <f>-Assumptions!$H31/12*(1+(IF(AC$8=Assumptions!$F$47,Assumptions!$F$51,IF('305 PF'!AC$8=Assumptions!$G$47,Assumptions!$G$51,Assumptions!$H$51))))^(AC$8-1)</f>
        <v>-776.61766025999998</v>
      </c>
      <c r="AD26" s="26">
        <f>-Assumptions!$H31/12*(1+(IF(AD$8=Assumptions!$F$47,Assumptions!$F$51,IF('305 PF'!AD$8=Assumptions!$G$47,Assumptions!$G$51,Assumptions!$H$51))))^(AD$8-1)</f>
        <v>-776.61766025999998</v>
      </c>
      <c r="AE26" s="26">
        <f>-Assumptions!$H31/12*(1+(IF(AE$8=Assumptions!$F$47,Assumptions!$F$51,IF('305 PF'!AE$8=Assumptions!$G$47,Assumptions!$G$51,Assumptions!$H$51))))^(AE$8-1)</f>
        <v>-776.61766025999998</v>
      </c>
      <c r="AF26" s="26">
        <f>-Assumptions!$H31/12*(1+(IF(AF$8=Assumptions!$F$47,Assumptions!$F$51,IF('305 PF'!AF$8=Assumptions!$G$47,Assumptions!$G$51,Assumptions!$H$51))))^(AF$8-1)</f>
        <v>-776.61766025999998</v>
      </c>
      <c r="AG26" s="26">
        <f>-Assumptions!$H31/12*(1+(IF(AG$8=Assumptions!$F$47,Assumptions!$F$51,IF('305 PF'!AG$8=Assumptions!$G$47,Assumptions!$G$51,Assumptions!$H$51))))^(AG$8-1)</f>
        <v>-776.61766025999998</v>
      </c>
      <c r="AH26" s="26">
        <f>-Assumptions!$H31/12*(1+(IF(AH$8=Assumptions!$F$47,Assumptions!$F$51,IF('305 PF'!AH$8=Assumptions!$G$47,Assumptions!$G$51,Assumptions!$H$51))))^(AH$8-1)</f>
        <v>-776.61766025999998</v>
      </c>
      <c r="AI26" s="26">
        <f>-Assumptions!$H31/12*(1+(IF(AI$8=Assumptions!$F$47,Assumptions!$F$51,IF('305 PF'!AI$8=Assumptions!$G$47,Assumptions!$G$51,Assumptions!$H$51))))^(AI$8-1)</f>
        <v>-776.61766025999998</v>
      </c>
      <c r="AJ26" s="26">
        <f>-Assumptions!$H31/12*(1+(IF(AJ$8=Assumptions!$F$47,Assumptions!$F$51,IF('305 PF'!AJ$8=Assumptions!$G$47,Assumptions!$G$51,Assumptions!$H$51))))^(AJ$8-1)</f>
        <v>-776.61766025999998</v>
      </c>
      <c r="AK26" s="26">
        <f>-Assumptions!$H31/12*(1+(IF(AK$8=Assumptions!$F$47,Assumptions!$F$51,IF('305 PF'!AK$8=Assumptions!$G$47,Assumptions!$G$51,Assumptions!$H$51))))^(AK$8-1)</f>
        <v>-776.61766025999998</v>
      </c>
      <c r="AL26" s="26">
        <f>-Assumptions!$H31/12*(1+(IF(AL$8=Assumptions!$F$47,Assumptions!$F$51,IF('305 PF'!AL$8=Assumptions!$G$47,Assumptions!$G$51,Assumptions!$H$51))))^(AL$8-1)</f>
        <v>-776.61766025999998</v>
      </c>
      <c r="AM26" s="26">
        <f>-Assumptions!$H31/12*(1+(IF(AM$8=Assumptions!$F$47,Assumptions!$F$51,IF('305 PF'!AM$8=Assumptions!$G$47,Assumptions!$G$51,Assumptions!$H$51))))^(AM$8-1)</f>
        <v>-776.61766025999998</v>
      </c>
      <c r="AN26" s="26">
        <f>-Assumptions!$H31/12*(1+(IF(AN$8=Assumptions!$F$47,Assumptions!$F$51,IF('305 PF'!AN$8=Assumptions!$G$47,Assumptions!$G$51,Assumptions!$H$51))))^(AN$8-1)</f>
        <v>-792.15001346519989</v>
      </c>
      <c r="AO26" s="26">
        <f>-Assumptions!$H31/12*(1+(IF(AO$8=Assumptions!$F$47,Assumptions!$F$51,IF('305 PF'!AO$8=Assumptions!$G$47,Assumptions!$G$51,Assumptions!$H$51))))^(AO$8-1)</f>
        <v>-792.15001346519989</v>
      </c>
      <c r="AP26" s="26">
        <f>-Assumptions!$H31/12*(1+(IF(AP$8=Assumptions!$F$47,Assumptions!$F$51,IF('305 PF'!AP$8=Assumptions!$G$47,Assumptions!$G$51,Assumptions!$H$51))))^(AP$8-1)</f>
        <v>-792.15001346519989</v>
      </c>
      <c r="AQ26" s="26">
        <f>-Assumptions!$H31/12*(1+(IF(AQ$8=Assumptions!$F$47,Assumptions!$F$51,IF('305 PF'!AQ$8=Assumptions!$G$47,Assumptions!$G$51,Assumptions!$H$51))))^(AQ$8-1)</f>
        <v>-792.15001346519989</v>
      </c>
      <c r="AR26" s="26">
        <f>-Assumptions!$H31/12*(1+(IF(AR$8=Assumptions!$F$47,Assumptions!$F$51,IF('305 PF'!AR$8=Assumptions!$G$47,Assumptions!$G$51,Assumptions!$H$51))))^(AR$8-1)</f>
        <v>-792.15001346519989</v>
      </c>
      <c r="AS26" s="26">
        <f>-Assumptions!$H31/12*(1+(IF(AS$8=Assumptions!$F$47,Assumptions!$F$51,IF('305 PF'!AS$8=Assumptions!$G$47,Assumptions!$G$51,Assumptions!$H$51))))^(AS$8-1)</f>
        <v>-792.15001346519989</v>
      </c>
      <c r="AT26" s="26">
        <f>-Assumptions!$H31/12*(1+(IF(AT$8=Assumptions!$F$47,Assumptions!$F$51,IF('305 PF'!AT$8=Assumptions!$G$47,Assumptions!$G$51,Assumptions!$H$51))))^(AT$8-1)</f>
        <v>-792.15001346519989</v>
      </c>
      <c r="AU26" s="26">
        <f>-Assumptions!$H31/12*(1+(IF(AU$8=Assumptions!$F$47,Assumptions!$F$51,IF('305 PF'!AU$8=Assumptions!$G$47,Assumptions!$G$51,Assumptions!$H$51))))^(AU$8-1)</f>
        <v>-792.15001346519989</v>
      </c>
      <c r="AV26" s="26">
        <f>-Assumptions!$H31/12*(1+(IF(AV$8=Assumptions!$F$47,Assumptions!$F$51,IF('305 PF'!AV$8=Assumptions!$G$47,Assumptions!$G$51,Assumptions!$H$51))))^(AV$8-1)</f>
        <v>-792.15001346519989</v>
      </c>
      <c r="AW26" s="26">
        <f>-Assumptions!$H31/12*(1+(IF(AW$8=Assumptions!$F$47,Assumptions!$F$51,IF('305 PF'!AW$8=Assumptions!$G$47,Assumptions!$G$51,Assumptions!$H$51))))^(AW$8-1)</f>
        <v>-792.15001346519989</v>
      </c>
      <c r="AX26" s="26">
        <f>-Assumptions!$H31/12*(1+(IF(AX$8=Assumptions!$F$47,Assumptions!$F$51,IF('305 PF'!AX$8=Assumptions!$G$47,Assumptions!$G$51,Assumptions!$H$51))))^(AX$8-1)</f>
        <v>-792.15001346519989</v>
      </c>
      <c r="AY26" s="26">
        <f>-Assumptions!$H31/12*(1+(IF(AY$8=Assumptions!$F$47,Assumptions!$F$51,IF('305 PF'!AY$8=Assumptions!$G$47,Assumptions!$G$51,Assumptions!$H$51))))^(AY$8-1)</f>
        <v>-792.15001346519989</v>
      </c>
      <c r="AZ26" s="26">
        <f>-Assumptions!$H31/12*(1+(IF(AZ$8=Assumptions!$F$47,Assumptions!$F$51,IF('305 PF'!AZ$8=Assumptions!$G$47,Assumptions!$G$51,Assumptions!$H$51))))^(AZ$8-1)</f>
        <v>-807.99301373450396</v>
      </c>
      <c r="BA26" s="26">
        <f>-Assumptions!$H31/12*(1+(IF(BA$8=Assumptions!$F$47,Assumptions!$F$51,IF('305 PF'!BA$8=Assumptions!$G$47,Assumptions!$G$51,Assumptions!$H$51))))^(BA$8-1)</f>
        <v>-807.99301373450396</v>
      </c>
      <c r="BB26" s="26">
        <f>-Assumptions!$H31/12*(1+(IF(BB$8=Assumptions!$F$47,Assumptions!$F$51,IF('305 PF'!BB$8=Assumptions!$G$47,Assumptions!$G$51,Assumptions!$H$51))))^(BB$8-1)</f>
        <v>-807.99301373450396</v>
      </c>
      <c r="BC26" s="26">
        <f>-Assumptions!$H31/12*(1+(IF(BC$8=Assumptions!$F$47,Assumptions!$F$51,IF('305 PF'!BC$8=Assumptions!$G$47,Assumptions!$G$51,Assumptions!$H$51))))^(BC$8-1)</f>
        <v>-807.99301373450396</v>
      </c>
      <c r="BD26" s="26">
        <f>-Assumptions!$H31/12*(1+(IF(BD$8=Assumptions!$F$47,Assumptions!$F$51,IF('305 PF'!BD$8=Assumptions!$G$47,Assumptions!$G$51,Assumptions!$H$51))))^(BD$8-1)</f>
        <v>-807.99301373450396</v>
      </c>
      <c r="BE26" s="26">
        <f>-Assumptions!$H31/12*(1+(IF(BE$8=Assumptions!$F$47,Assumptions!$F$51,IF('305 PF'!BE$8=Assumptions!$G$47,Assumptions!$G$51,Assumptions!$H$51))))^(BE$8-1)</f>
        <v>-807.99301373450396</v>
      </c>
      <c r="BF26" s="26">
        <f>-Assumptions!$H31/12*(1+(IF(BF$8=Assumptions!$F$47,Assumptions!$F$51,IF('305 PF'!BF$8=Assumptions!$G$47,Assumptions!$G$51,Assumptions!$H$51))))^(BF$8-1)</f>
        <v>-807.99301373450396</v>
      </c>
      <c r="BG26" s="26">
        <f>-Assumptions!$H31/12*(1+(IF(BG$8=Assumptions!$F$47,Assumptions!$F$51,IF('305 PF'!BG$8=Assumptions!$G$47,Assumptions!$G$51,Assumptions!$H$51))))^(BG$8-1)</f>
        <v>-807.99301373450396</v>
      </c>
      <c r="BH26" s="26">
        <f>-Assumptions!$H31/12*(1+(IF(BH$8=Assumptions!$F$47,Assumptions!$F$51,IF('305 PF'!BH$8=Assumptions!$G$47,Assumptions!$G$51,Assumptions!$H$51))))^(BH$8-1)</f>
        <v>-807.99301373450396</v>
      </c>
      <c r="BI26" s="26">
        <f>-Assumptions!$H31/12*(1+(IF(BI$8=Assumptions!$F$47,Assumptions!$F$51,IF('305 PF'!BI$8=Assumptions!$G$47,Assumptions!$G$51,Assumptions!$H$51))))^(BI$8-1)</f>
        <v>-807.99301373450396</v>
      </c>
      <c r="BJ26" s="26">
        <f>-Assumptions!$H31/12*(1+(IF(BJ$8=Assumptions!$F$47,Assumptions!$F$51,IF('305 PF'!BJ$8=Assumptions!$G$47,Assumptions!$G$51,Assumptions!$H$51))))^(BJ$8-1)</f>
        <v>-807.99301373450396</v>
      </c>
      <c r="BK26" s="26">
        <f>-Assumptions!$H31/12*(1+(IF(BK$8=Assumptions!$F$47,Assumptions!$F$51,IF('305 PF'!BK$8=Assumptions!$G$47,Assumptions!$G$51,Assumptions!$H$51))))^(BK$8-1)</f>
        <v>-807.99301373450396</v>
      </c>
      <c r="BL26" s="26">
        <f>-Assumptions!$H31/12*(1+(IF(BL$8=Assumptions!$F$47,Assumptions!$F$51,IF('305 PF'!BL$8=Assumptions!$G$47,Assumptions!$G$51,Assumptions!$H$51))))^(BL$8-1)</f>
        <v>-824.15287400919408</v>
      </c>
      <c r="BM26" s="26">
        <f>-Assumptions!$H31/12*(1+(IF(BM$8=Assumptions!$F$47,Assumptions!$F$51,IF('305 PF'!BM$8=Assumptions!$G$47,Assumptions!$G$51,Assumptions!$H$51))))^(BM$8-1)</f>
        <v>-824.15287400919408</v>
      </c>
      <c r="BN26" s="26">
        <f>-Assumptions!$H31/12*(1+(IF(BN$8=Assumptions!$F$47,Assumptions!$F$51,IF('305 PF'!BN$8=Assumptions!$G$47,Assumptions!$G$51,Assumptions!$H$51))))^(BN$8-1)</f>
        <v>-824.15287400919408</v>
      </c>
      <c r="BO26" s="26">
        <f>-Assumptions!$H31/12*(1+(IF(BO$8=Assumptions!$F$47,Assumptions!$F$51,IF('305 PF'!BO$8=Assumptions!$G$47,Assumptions!$G$51,Assumptions!$H$51))))^(BO$8-1)</f>
        <v>-824.15287400919408</v>
      </c>
      <c r="BP26" s="26">
        <f>-Assumptions!$H31/12*(1+(IF(BP$8=Assumptions!$F$47,Assumptions!$F$51,IF('305 PF'!BP$8=Assumptions!$G$47,Assumptions!$G$51,Assumptions!$H$51))))^(BP$8-1)</f>
        <v>-824.15287400919408</v>
      </c>
      <c r="BQ26" s="26">
        <f>-Assumptions!$H31/12*(1+(IF(BQ$8=Assumptions!$F$47,Assumptions!$F$51,IF('305 PF'!BQ$8=Assumptions!$G$47,Assumptions!$G$51,Assumptions!$H$51))))^(BQ$8-1)</f>
        <v>-824.15287400919408</v>
      </c>
      <c r="BR26" s="26">
        <f>-Assumptions!$H31/12*(1+(IF(BR$8=Assumptions!$F$47,Assumptions!$F$51,IF('305 PF'!BR$8=Assumptions!$G$47,Assumptions!$G$51,Assumptions!$H$51))))^(BR$8-1)</f>
        <v>-824.15287400919408</v>
      </c>
      <c r="BS26" s="26">
        <f>-Assumptions!$H31/12*(1+(IF(BS$8=Assumptions!$F$47,Assumptions!$F$51,IF('305 PF'!BS$8=Assumptions!$G$47,Assumptions!$G$51,Assumptions!$H$51))))^(BS$8-1)</f>
        <v>-824.15287400919408</v>
      </c>
      <c r="BT26" s="26">
        <f>-Assumptions!$H31/12*(1+(IF(BT$8=Assumptions!$F$47,Assumptions!$F$51,IF('305 PF'!BT$8=Assumptions!$G$47,Assumptions!$G$51,Assumptions!$H$51))))^(BT$8-1)</f>
        <v>-824.15287400919408</v>
      </c>
      <c r="BU26" s="26">
        <f>-Assumptions!$H31/12*(1+(IF(BU$8=Assumptions!$F$47,Assumptions!$F$51,IF('305 PF'!BU$8=Assumptions!$G$47,Assumptions!$G$51,Assumptions!$H$51))))^(BU$8-1)</f>
        <v>-824.15287400919408</v>
      </c>
      <c r="BV26" s="26">
        <f>-Assumptions!$H31/12*(1+(IF(BV$8=Assumptions!$F$47,Assumptions!$F$51,IF('305 PF'!BV$8=Assumptions!$G$47,Assumptions!$G$51,Assumptions!$H$51))))^(BV$8-1)</f>
        <v>-824.15287400919408</v>
      </c>
      <c r="BW26" s="26">
        <f>-Assumptions!$H31/12*(1+(IF(BW$8=Assumptions!$F$47,Assumptions!$F$51,IF('305 PF'!BW$8=Assumptions!$G$47,Assumptions!$G$51,Assumptions!$H$51))))^(BW$8-1)</f>
        <v>-824.15287400919408</v>
      </c>
      <c r="BX26" s="26">
        <f>-Assumptions!$H31/12*(1+(IF(BX$8=Assumptions!$F$47,Assumptions!$F$51,IF('305 PF'!BX$8=Assumptions!$G$47,Assumptions!$G$51,Assumptions!$H$51))))^(BX$8-1)</f>
        <v>-840.63593148937798</v>
      </c>
      <c r="BY26" s="26">
        <f>-Assumptions!$H31/12*(1+(IF(BY$8=Assumptions!$F$47,Assumptions!$F$51,IF('305 PF'!BY$8=Assumptions!$G$47,Assumptions!$G$51,Assumptions!$H$51))))^(BY$8-1)</f>
        <v>-840.63593148937798</v>
      </c>
      <c r="BZ26" s="26">
        <f>-Assumptions!$H31/12*(1+(IF(BZ$8=Assumptions!$F$47,Assumptions!$F$51,IF('305 PF'!BZ$8=Assumptions!$G$47,Assumptions!$G$51,Assumptions!$H$51))))^(BZ$8-1)</f>
        <v>-840.63593148937798</v>
      </c>
      <c r="CA26" s="26">
        <f>-Assumptions!$H31/12*(1+(IF(CA$8=Assumptions!$F$47,Assumptions!$F$51,IF('305 PF'!CA$8=Assumptions!$G$47,Assumptions!$G$51,Assumptions!$H$51))))^(CA$8-1)</f>
        <v>-840.63593148937798</v>
      </c>
      <c r="CB26" s="26">
        <f>-Assumptions!$H31/12*(1+(IF(CB$8=Assumptions!$F$47,Assumptions!$F$51,IF('305 PF'!CB$8=Assumptions!$G$47,Assumptions!$G$51,Assumptions!$H$51))))^(CB$8-1)</f>
        <v>-840.63593148937798</v>
      </c>
      <c r="CC26" s="26">
        <f>-Assumptions!$H31/12*(1+(IF(CC$8=Assumptions!$F$47,Assumptions!$F$51,IF('305 PF'!CC$8=Assumptions!$G$47,Assumptions!$G$51,Assumptions!$H$51))))^(CC$8-1)</f>
        <v>-840.63593148937798</v>
      </c>
      <c r="CD26" s="26">
        <f>-Assumptions!$H31/12*(1+(IF(CD$8=Assumptions!$F$47,Assumptions!$F$51,IF('305 PF'!CD$8=Assumptions!$G$47,Assumptions!$G$51,Assumptions!$H$51))))^(CD$8-1)</f>
        <v>-840.63593148937798</v>
      </c>
      <c r="CE26" s="26">
        <f>-Assumptions!$H31/12*(1+(IF(CE$8=Assumptions!$F$47,Assumptions!$F$51,IF('305 PF'!CE$8=Assumptions!$G$47,Assumptions!$G$51,Assumptions!$H$51))))^(CE$8-1)</f>
        <v>-840.63593148937798</v>
      </c>
      <c r="CF26" s="26">
        <f>-Assumptions!$H31/12*(1+(IF(CF$8=Assumptions!$F$47,Assumptions!$F$51,IF('305 PF'!CF$8=Assumptions!$G$47,Assumptions!$G$51,Assumptions!$H$51))))^(CF$8-1)</f>
        <v>-840.63593148937798</v>
      </c>
      <c r="CG26" s="26">
        <f>-Assumptions!$H31/12*(1+(IF(CG$8=Assumptions!$F$47,Assumptions!$F$51,IF('305 PF'!CG$8=Assumptions!$G$47,Assumptions!$G$51,Assumptions!$H$51))))^(CG$8-1)</f>
        <v>-840.63593148937798</v>
      </c>
      <c r="CH26" s="26">
        <f>-Assumptions!$H31/12*(1+(IF(CH$8=Assumptions!$F$47,Assumptions!$F$51,IF('305 PF'!CH$8=Assumptions!$G$47,Assumptions!$G$51,Assumptions!$H$51))))^(CH$8-1)</f>
        <v>-840.63593148937798</v>
      </c>
      <c r="CI26" s="26">
        <f>-Assumptions!$H31/12*(1+(IF(CI$8=Assumptions!$F$47,Assumptions!$F$51,IF('305 PF'!CI$8=Assumptions!$G$47,Assumptions!$G$51,Assumptions!$H$51))))^(CI$8-1)</f>
        <v>-840.63593148937798</v>
      </c>
      <c r="CJ26" s="26">
        <f>-Assumptions!$H31/12*(1+(IF(CJ$8=Assumptions!$F$47,Assumptions!$F$51,IF('305 PF'!CJ$8=Assumptions!$G$47,Assumptions!$G$51,Assumptions!$H$51))))^(CJ$8-1)</f>
        <v>-857.44865011916534</v>
      </c>
      <c r="CK26" s="26">
        <f>-Assumptions!$H31/12*(1+(IF(CK$8=Assumptions!$F$47,Assumptions!$F$51,IF('305 PF'!CK$8=Assumptions!$G$47,Assumptions!$G$51,Assumptions!$H$51))))^(CK$8-1)</f>
        <v>-857.44865011916534</v>
      </c>
      <c r="CL26" s="26">
        <f>-Assumptions!$H31/12*(1+(IF(CL$8=Assumptions!$F$47,Assumptions!$F$51,IF('305 PF'!CL$8=Assumptions!$G$47,Assumptions!$G$51,Assumptions!$H$51))))^(CL$8-1)</f>
        <v>-857.44865011916534</v>
      </c>
      <c r="CM26" s="26">
        <f>-Assumptions!$H31/12*(1+(IF(CM$8=Assumptions!$F$47,Assumptions!$F$51,IF('305 PF'!CM$8=Assumptions!$G$47,Assumptions!$G$51,Assumptions!$H$51))))^(CM$8-1)</f>
        <v>-857.44865011916534</v>
      </c>
      <c r="CN26" s="26">
        <f>-Assumptions!$H31/12*(1+(IF(CN$8=Assumptions!$F$47,Assumptions!$F$51,IF('305 PF'!CN$8=Assumptions!$G$47,Assumptions!$G$51,Assumptions!$H$51))))^(CN$8-1)</f>
        <v>-857.44865011916534</v>
      </c>
      <c r="CO26" s="26">
        <f>-Assumptions!$H31/12*(1+(IF(CO$8=Assumptions!$F$47,Assumptions!$F$51,IF('305 PF'!CO$8=Assumptions!$G$47,Assumptions!$G$51,Assumptions!$H$51))))^(CO$8-1)</f>
        <v>-857.44865011916534</v>
      </c>
      <c r="CP26" s="26">
        <f>-Assumptions!$H31/12*(1+(IF(CP$8=Assumptions!$F$47,Assumptions!$F$51,IF('305 PF'!CP$8=Assumptions!$G$47,Assumptions!$G$51,Assumptions!$H$51))))^(CP$8-1)</f>
        <v>-857.44865011916534</v>
      </c>
      <c r="CQ26" s="26">
        <f>-Assumptions!$H31/12*(1+(IF(CQ$8=Assumptions!$F$47,Assumptions!$F$51,IF('305 PF'!CQ$8=Assumptions!$G$47,Assumptions!$G$51,Assumptions!$H$51))))^(CQ$8-1)</f>
        <v>-857.44865011916534</v>
      </c>
      <c r="CR26" s="26">
        <f>-Assumptions!$H31/12*(1+(IF(CR$8=Assumptions!$F$47,Assumptions!$F$51,IF('305 PF'!CR$8=Assumptions!$G$47,Assumptions!$G$51,Assumptions!$H$51))))^(CR$8-1)</f>
        <v>-857.44865011916534</v>
      </c>
      <c r="CS26" s="26">
        <f>-Assumptions!$H31/12*(1+(IF(CS$8=Assumptions!$F$47,Assumptions!$F$51,IF('305 PF'!CS$8=Assumptions!$G$47,Assumptions!$G$51,Assumptions!$H$51))))^(CS$8-1)</f>
        <v>-857.44865011916534</v>
      </c>
      <c r="CT26" s="26">
        <f>-Assumptions!$H31/12*(1+(IF(CT$8=Assumptions!$F$47,Assumptions!$F$51,IF('305 PF'!CT$8=Assumptions!$G$47,Assumptions!$G$51,Assumptions!$H$51))))^(CT$8-1)</f>
        <v>-857.44865011916534</v>
      </c>
      <c r="CU26" s="26">
        <f>-Assumptions!$H31/12*(1+(IF(CU$8=Assumptions!$F$47,Assumptions!$F$51,IF('305 PF'!CU$8=Assumptions!$G$47,Assumptions!$G$51,Assumptions!$H$51))))^(CU$8-1)</f>
        <v>-857.44865011916534</v>
      </c>
      <c r="CV26" s="26">
        <f>-Assumptions!$H31/12*(1+(IF(CV$8=Assumptions!$F$47,Assumptions!$F$51,IF('305 PF'!CV$8=Assumptions!$G$47,Assumptions!$G$51,Assumptions!$H$51))))^(CV$8-1)</f>
        <v>-874.59762312154874</v>
      </c>
      <c r="CW26" s="26">
        <f>-Assumptions!$H31/12*(1+(IF(CW$8=Assumptions!$F$47,Assumptions!$F$51,IF('305 PF'!CW$8=Assumptions!$G$47,Assumptions!$G$51,Assumptions!$H$51))))^(CW$8-1)</f>
        <v>-874.59762312154874</v>
      </c>
      <c r="CX26" s="26">
        <f>-Assumptions!$H31/12*(1+(IF(CX$8=Assumptions!$F$47,Assumptions!$F$51,IF('305 PF'!CX$8=Assumptions!$G$47,Assumptions!$G$51,Assumptions!$H$51))))^(CX$8-1)</f>
        <v>-874.59762312154874</v>
      </c>
      <c r="CY26" s="26">
        <f>-Assumptions!$H31/12*(1+(IF(CY$8=Assumptions!$F$47,Assumptions!$F$51,IF('305 PF'!CY$8=Assumptions!$G$47,Assumptions!$G$51,Assumptions!$H$51))))^(CY$8-1)</f>
        <v>-874.59762312154874</v>
      </c>
      <c r="CZ26" s="26">
        <f>-Assumptions!$H31/12*(1+(IF(CZ$8=Assumptions!$F$47,Assumptions!$F$51,IF('305 PF'!CZ$8=Assumptions!$G$47,Assumptions!$G$51,Assumptions!$H$51))))^(CZ$8-1)</f>
        <v>-874.59762312154874</v>
      </c>
      <c r="DA26" s="26">
        <f>-Assumptions!$H31/12*(1+(IF(DA$8=Assumptions!$F$47,Assumptions!$F$51,IF('305 PF'!DA$8=Assumptions!$G$47,Assumptions!$G$51,Assumptions!$H$51))))^(DA$8-1)</f>
        <v>-874.59762312154874</v>
      </c>
      <c r="DB26" s="26">
        <f>-Assumptions!$H31/12*(1+(IF(DB$8=Assumptions!$F$47,Assumptions!$F$51,IF('305 PF'!DB$8=Assumptions!$G$47,Assumptions!$G$51,Assumptions!$H$51))))^(DB$8-1)</f>
        <v>-874.59762312154874</v>
      </c>
      <c r="DC26" s="26">
        <f>-Assumptions!$H31/12*(1+(IF(DC$8=Assumptions!$F$47,Assumptions!$F$51,IF('305 PF'!DC$8=Assumptions!$G$47,Assumptions!$G$51,Assumptions!$H$51))))^(DC$8-1)</f>
        <v>-874.59762312154874</v>
      </c>
      <c r="DD26" s="26">
        <f>-Assumptions!$H31/12*(1+(IF(DD$8=Assumptions!$F$47,Assumptions!$F$51,IF('305 PF'!DD$8=Assumptions!$G$47,Assumptions!$G$51,Assumptions!$H$51))))^(DD$8-1)</f>
        <v>-874.59762312154874</v>
      </c>
      <c r="DE26" s="26">
        <f>-Assumptions!$H31/12*(1+(IF(DE$8=Assumptions!$F$47,Assumptions!$F$51,IF('305 PF'!DE$8=Assumptions!$G$47,Assumptions!$G$51,Assumptions!$H$51))))^(DE$8-1)</f>
        <v>-874.59762312154874</v>
      </c>
      <c r="DF26" s="26">
        <f>-Assumptions!$H31/12*(1+(IF(DF$8=Assumptions!$F$47,Assumptions!$F$51,IF('305 PF'!DF$8=Assumptions!$G$47,Assumptions!$G$51,Assumptions!$H$51))))^(DF$8-1)</f>
        <v>-874.59762312154874</v>
      </c>
      <c r="DG26" s="26">
        <f>-Assumptions!$H31/12*(1+(IF(DG$8=Assumptions!$F$47,Assumptions!$F$51,IF('305 PF'!DG$8=Assumptions!$G$47,Assumptions!$G$51,Assumptions!$H$51))))^(DG$8-1)</f>
        <v>-874.59762312154874</v>
      </c>
      <c r="DH26" s="26">
        <f>-Assumptions!$H31/12*(1+(IF(DH$8=Assumptions!$F$47,Assumptions!$F$51,IF('305 PF'!DH$8=Assumptions!$G$47,Assumptions!$G$51,Assumptions!$H$51))))^(DH$8-1)</f>
        <v>-892.08957558397969</v>
      </c>
      <c r="DI26" s="26">
        <f>-Assumptions!$H31/12*(1+(IF(DI$8=Assumptions!$F$47,Assumptions!$F$51,IF('305 PF'!DI$8=Assumptions!$G$47,Assumptions!$G$51,Assumptions!$H$51))))^(DI$8-1)</f>
        <v>-892.08957558397969</v>
      </c>
      <c r="DJ26" s="26">
        <f>-Assumptions!$H31/12*(1+(IF(DJ$8=Assumptions!$F$47,Assumptions!$F$51,IF('305 PF'!DJ$8=Assumptions!$G$47,Assumptions!$G$51,Assumptions!$H$51))))^(DJ$8-1)</f>
        <v>-892.08957558397969</v>
      </c>
      <c r="DK26" s="26">
        <f>-Assumptions!$H31/12*(1+(IF(DK$8=Assumptions!$F$47,Assumptions!$F$51,IF('305 PF'!DK$8=Assumptions!$G$47,Assumptions!$G$51,Assumptions!$H$51))))^(DK$8-1)</f>
        <v>-892.08957558397969</v>
      </c>
      <c r="DL26" s="26">
        <f>-Assumptions!$H31/12*(1+(IF(DL$8=Assumptions!$F$47,Assumptions!$F$51,IF('305 PF'!DL$8=Assumptions!$G$47,Assumptions!$G$51,Assumptions!$H$51))))^(DL$8-1)</f>
        <v>-892.08957558397969</v>
      </c>
      <c r="DM26" s="26">
        <f>-Assumptions!$H31/12*(1+(IF(DM$8=Assumptions!$F$47,Assumptions!$F$51,IF('305 PF'!DM$8=Assumptions!$G$47,Assumptions!$G$51,Assumptions!$H$51))))^(DM$8-1)</f>
        <v>-892.08957558397969</v>
      </c>
      <c r="DN26" s="26">
        <f>-Assumptions!$H31/12*(1+(IF(DN$8=Assumptions!$F$47,Assumptions!$F$51,IF('305 PF'!DN$8=Assumptions!$G$47,Assumptions!$G$51,Assumptions!$H$51))))^(DN$8-1)</f>
        <v>-892.08957558397969</v>
      </c>
      <c r="DO26" s="26">
        <f>-Assumptions!$H31/12*(1+(IF(DO$8=Assumptions!$F$47,Assumptions!$F$51,IF('305 PF'!DO$8=Assumptions!$G$47,Assumptions!$G$51,Assumptions!$H$51))))^(DO$8-1)</f>
        <v>-892.08957558397969</v>
      </c>
      <c r="DP26" s="26">
        <f>-Assumptions!$H31/12*(1+(IF(DP$8=Assumptions!$F$47,Assumptions!$F$51,IF('305 PF'!DP$8=Assumptions!$G$47,Assumptions!$G$51,Assumptions!$H$51))))^(DP$8-1)</f>
        <v>-892.08957558397969</v>
      </c>
      <c r="DQ26" s="26">
        <f>-Assumptions!$H31/12*(1+(IF(DQ$8=Assumptions!$F$47,Assumptions!$F$51,IF('305 PF'!DQ$8=Assumptions!$G$47,Assumptions!$G$51,Assumptions!$H$51))))^(DQ$8-1)</f>
        <v>-892.08957558397969</v>
      </c>
      <c r="DR26" s="26">
        <f>-Assumptions!$H31/12*(1+(IF(DR$8=Assumptions!$F$47,Assumptions!$F$51,IF('305 PF'!DR$8=Assumptions!$G$47,Assumptions!$G$51,Assumptions!$H$51))))^(DR$8-1)</f>
        <v>-892.08957558397969</v>
      </c>
      <c r="DS26" s="26">
        <f>-Assumptions!$H31/12*(1+(IF(DS$8=Assumptions!$F$47,Assumptions!$F$51,IF('305 PF'!DS$8=Assumptions!$G$47,Assumptions!$G$51,Assumptions!$H$51))))^(DS$8-1)</f>
        <v>-892.08957558397969</v>
      </c>
      <c r="DT26" s="26">
        <f>-Assumptions!$H31/12*(1+(IF(DT$8=Assumptions!$F$47,Assumptions!$F$51,IF('305 PF'!DT$8=Assumptions!$G$47,Assumptions!$G$51,Assumptions!$H$51))))^(DT$8-1)</f>
        <v>-909.93136709565943</v>
      </c>
      <c r="DU26" s="26">
        <f>-Assumptions!$H31/12*(1+(IF(DU$8=Assumptions!$F$47,Assumptions!$F$51,IF('305 PF'!DU$8=Assumptions!$G$47,Assumptions!$G$51,Assumptions!$H$51))))^(DU$8-1)</f>
        <v>-909.93136709565943</v>
      </c>
      <c r="DV26" s="26">
        <f>-Assumptions!$H31/12*(1+(IF(DV$8=Assumptions!$F$47,Assumptions!$F$51,IF('305 PF'!DV$8=Assumptions!$G$47,Assumptions!$G$51,Assumptions!$H$51))))^(DV$8-1)</f>
        <v>-909.93136709565943</v>
      </c>
      <c r="DW26" s="26">
        <f>-Assumptions!$H31/12*(1+(IF(DW$8=Assumptions!$F$47,Assumptions!$F$51,IF('305 PF'!DW$8=Assumptions!$G$47,Assumptions!$G$51,Assumptions!$H$51))))^(DW$8-1)</f>
        <v>-909.93136709565943</v>
      </c>
      <c r="DX26" s="26">
        <f>-Assumptions!$H31/12*(1+(IF(DX$8=Assumptions!$F$47,Assumptions!$F$51,IF('305 PF'!DX$8=Assumptions!$G$47,Assumptions!$G$51,Assumptions!$H$51))))^(DX$8-1)</f>
        <v>-909.93136709565943</v>
      </c>
      <c r="DY26" s="26">
        <f>-Assumptions!$H31/12*(1+(IF(DY$8=Assumptions!$F$47,Assumptions!$F$51,IF('305 PF'!DY$8=Assumptions!$G$47,Assumptions!$G$51,Assumptions!$H$51))))^(DY$8-1)</f>
        <v>-909.93136709565943</v>
      </c>
      <c r="DZ26" s="26">
        <f>-Assumptions!$H31/12*(1+(IF(DZ$8=Assumptions!$F$47,Assumptions!$F$51,IF('305 PF'!DZ$8=Assumptions!$G$47,Assumptions!$G$51,Assumptions!$H$51))))^(DZ$8-1)</f>
        <v>-909.93136709565943</v>
      </c>
      <c r="EA26" s="26">
        <f>-Assumptions!$H31/12*(1+(IF(EA$8=Assumptions!$F$47,Assumptions!$F$51,IF('305 PF'!EA$8=Assumptions!$G$47,Assumptions!$G$51,Assumptions!$H$51))))^(EA$8-1)</f>
        <v>-909.93136709565943</v>
      </c>
      <c r="EB26" s="26">
        <f>-Assumptions!$H31/12*(1+(IF(EB$8=Assumptions!$F$47,Assumptions!$F$51,IF('305 PF'!EB$8=Assumptions!$G$47,Assumptions!$G$51,Assumptions!$H$51))))^(EB$8-1)</f>
        <v>-909.93136709565943</v>
      </c>
      <c r="EC26" s="26">
        <f>-Assumptions!$H31/12*(1+(IF(EC$8=Assumptions!$F$47,Assumptions!$F$51,IF('305 PF'!EC$8=Assumptions!$G$47,Assumptions!$G$51,Assumptions!$H$51))))^(EC$8-1)</f>
        <v>-909.93136709565943</v>
      </c>
      <c r="ED26" s="26">
        <f>-Assumptions!$H31/12*(1+(IF(ED$8=Assumptions!$F$47,Assumptions!$F$51,IF('305 PF'!ED$8=Assumptions!$G$47,Assumptions!$G$51,Assumptions!$H$51))))^(ED$8-1)</f>
        <v>-909.93136709565943</v>
      </c>
      <c r="EE26" s="26">
        <f>-Assumptions!$H31/12*(1+(IF(EE$8=Assumptions!$F$47,Assumptions!$F$51,IF('305 PF'!EE$8=Assumptions!$G$47,Assumptions!$G$51,Assumptions!$H$51))))^(EE$8-1)</f>
        <v>-909.93136709565943</v>
      </c>
    </row>
    <row r="27" spans="2:135" x14ac:dyDescent="0.35">
      <c r="C27" t="str">
        <f>Assumptions!B32</f>
        <v>Payroll</v>
      </c>
      <c r="D27" s="26">
        <f>-Assumptions!$H32/12*(1+(IF(D$8=Assumptions!$F$47,Assumptions!$F$51,IF('305 PF'!D$8=Assumptions!$G$47,Assumptions!$G$51,Assumptions!$H$51))))^(D$8-1)</f>
        <v>-1811.5301999999999</v>
      </c>
      <c r="E27" s="26">
        <f>-Assumptions!$H32/12*(1+(IF(E$8=Assumptions!$F$47,Assumptions!$F$51,IF('305 PF'!E$8=Assumptions!$G$47,Assumptions!$G$51,Assumptions!$H$51))))^(E$8-1)</f>
        <v>-1811.5301999999999</v>
      </c>
      <c r="F27" s="26">
        <f>-Assumptions!$H32/12*(1+(IF(F$8=Assumptions!$F$47,Assumptions!$F$51,IF('305 PF'!F$8=Assumptions!$G$47,Assumptions!$G$51,Assumptions!$H$51))))^(F$8-1)</f>
        <v>-1811.5301999999999</v>
      </c>
      <c r="G27" s="26">
        <f>-Assumptions!$H32/12*(1+(IF(G$8=Assumptions!$F$47,Assumptions!$F$51,IF('305 PF'!G$8=Assumptions!$G$47,Assumptions!$G$51,Assumptions!$H$51))))^(G$8-1)</f>
        <v>-1811.5301999999999</v>
      </c>
      <c r="H27" s="26">
        <f>-Assumptions!$H32/12*(1+(IF(H$8=Assumptions!$F$47,Assumptions!$F$51,IF('305 PF'!H$8=Assumptions!$G$47,Assumptions!$G$51,Assumptions!$H$51))))^(H$8-1)</f>
        <v>-1811.5301999999999</v>
      </c>
      <c r="I27" s="26">
        <f>-Assumptions!$H32/12*(1+(IF(I$8=Assumptions!$F$47,Assumptions!$F$51,IF('305 PF'!I$8=Assumptions!$G$47,Assumptions!$G$51,Assumptions!$H$51))))^(I$8-1)</f>
        <v>-1811.5301999999999</v>
      </c>
      <c r="J27" s="26">
        <f>-Assumptions!$H32/12*(1+(IF(J$8=Assumptions!$F$47,Assumptions!$F$51,IF('305 PF'!J$8=Assumptions!$G$47,Assumptions!$G$51,Assumptions!$H$51))))^(J$8-1)</f>
        <v>-1811.5301999999999</v>
      </c>
      <c r="K27" s="26">
        <f>-Assumptions!$H32/12*(1+(IF(K$8=Assumptions!$F$47,Assumptions!$F$51,IF('305 PF'!K$8=Assumptions!$G$47,Assumptions!$G$51,Assumptions!$H$51))))^(K$8-1)</f>
        <v>-1811.5301999999999</v>
      </c>
      <c r="L27" s="26">
        <f>-Assumptions!$H32/12*(1+(IF(L$8=Assumptions!$F$47,Assumptions!$F$51,IF('305 PF'!L$8=Assumptions!$G$47,Assumptions!$G$51,Assumptions!$H$51))))^(L$8-1)</f>
        <v>-1811.5301999999999</v>
      </c>
      <c r="M27" s="26">
        <f>-Assumptions!$H32/12*(1+(IF(M$8=Assumptions!$F$47,Assumptions!$F$51,IF('305 PF'!M$8=Assumptions!$G$47,Assumptions!$G$51,Assumptions!$H$51))))^(M$8-1)</f>
        <v>-1811.5301999999999</v>
      </c>
      <c r="N27" s="26">
        <f>-Assumptions!$H32/12*(1+(IF(N$8=Assumptions!$F$47,Assumptions!$F$51,IF('305 PF'!N$8=Assumptions!$G$47,Assumptions!$G$51,Assumptions!$H$51))))^(N$8-1)</f>
        <v>-1811.5301999999999</v>
      </c>
      <c r="O27" s="26">
        <f>-Assumptions!$H32/12*(1+(IF(O$8=Assumptions!$F$47,Assumptions!$F$51,IF('305 PF'!O$8=Assumptions!$G$47,Assumptions!$G$51,Assumptions!$H$51))))^(O$8-1)</f>
        <v>-1811.5301999999999</v>
      </c>
      <c r="P27" s="26">
        <f>-Assumptions!$H32/12*(1+(IF(P$8=Assumptions!$F$47,Assumptions!$F$51,IF('305 PF'!P$8=Assumptions!$G$47,Assumptions!$G$51,Assumptions!$H$51))))^(P$8-1)</f>
        <v>-1865.8761059999999</v>
      </c>
      <c r="Q27" s="26">
        <f>-Assumptions!$H32/12*(1+(IF(Q$8=Assumptions!$F$47,Assumptions!$F$51,IF('305 PF'!Q$8=Assumptions!$G$47,Assumptions!$G$51,Assumptions!$H$51))))^(Q$8-1)</f>
        <v>-1865.8761059999999</v>
      </c>
      <c r="R27" s="26">
        <f>-Assumptions!$H32/12*(1+(IF(R$8=Assumptions!$F$47,Assumptions!$F$51,IF('305 PF'!R$8=Assumptions!$G$47,Assumptions!$G$51,Assumptions!$H$51))))^(R$8-1)</f>
        <v>-1865.8761059999999</v>
      </c>
      <c r="S27" s="26">
        <f>-Assumptions!$H32/12*(1+(IF(S$8=Assumptions!$F$47,Assumptions!$F$51,IF('305 PF'!S$8=Assumptions!$G$47,Assumptions!$G$51,Assumptions!$H$51))))^(S$8-1)</f>
        <v>-1865.8761059999999</v>
      </c>
      <c r="T27" s="26">
        <f>-Assumptions!$H32/12*(1+(IF(T$8=Assumptions!$F$47,Assumptions!$F$51,IF('305 PF'!T$8=Assumptions!$G$47,Assumptions!$G$51,Assumptions!$H$51))))^(T$8-1)</f>
        <v>-1865.8761059999999</v>
      </c>
      <c r="U27" s="26">
        <f>-Assumptions!$H32/12*(1+(IF(U$8=Assumptions!$F$47,Assumptions!$F$51,IF('305 PF'!U$8=Assumptions!$G$47,Assumptions!$G$51,Assumptions!$H$51))))^(U$8-1)</f>
        <v>-1865.8761059999999</v>
      </c>
      <c r="V27" s="26">
        <f>-Assumptions!$H32/12*(1+(IF(V$8=Assumptions!$F$47,Assumptions!$F$51,IF('305 PF'!V$8=Assumptions!$G$47,Assumptions!$G$51,Assumptions!$H$51))))^(V$8-1)</f>
        <v>-1865.8761059999999</v>
      </c>
      <c r="W27" s="26">
        <f>-Assumptions!$H32/12*(1+(IF(W$8=Assumptions!$F$47,Assumptions!$F$51,IF('305 PF'!W$8=Assumptions!$G$47,Assumptions!$G$51,Assumptions!$H$51))))^(W$8-1)</f>
        <v>-1865.8761059999999</v>
      </c>
      <c r="X27" s="26">
        <f>-Assumptions!$H32/12*(1+(IF(X$8=Assumptions!$F$47,Assumptions!$F$51,IF('305 PF'!X$8=Assumptions!$G$47,Assumptions!$G$51,Assumptions!$H$51))))^(X$8-1)</f>
        <v>-1865.8761059999999</v>
      </c>
      <c r="Y27" s="26">
        <f>-Assumptions!$H32/12*(1+(IF(Y$8=Assumptions!$F$47,Assumptions!$F$51,IF('305 PF'!Y$8=Assumptions!$G$47,Assumptions!$G$51,Assumptions!$H$51))))^(Y$8-1)</f>
        <v>-1865.8761059999999</v>
      </c>
      <c r="Z27" s="26">
        <f>-Assumptions!$H32/12*(1+(IF(Z$8=Assumptions!$F$47,Assumptions!$F$51,IF('305 PF'!Z$8=Assumptions!$G$47,Assumptions!$G$51,Assumptions!$H$51))))^(Z$8-1)</f>
        <v>-1865.8761059999999</v>
      </c>
      <c r="AA27" s="26">
        <f>-Assumptions!$H32/12*(1+(IF(AA$8=Assumptions!$F$47,Assumptions!$F$51,IF('305 PF'!AA$8=Assumptions!$G$47,Assumptions!$G$51,Assumptions!$H$51))))^(AA$8-1)</f>
        <v>-1865.8761059999999</v>
      </c>
      <c r="AB27" s="26">
        <f>-Assumptions!$H32/12*(1+(IF(AB$8=Assumptions!$F$47,Assumptions!$F$51,IF('305 PF'!AB$8=Assumptions!$G$47,Assumptions!$G$51,Assumptions!$H$51))))^(AB$8-1)</f>
        <v>-1884.7160200799999</v>
      </c>
      <c r="AC27" s="26">
        <f>-Assumptions!$H32/12*(1+(IF(AC$8=Assumptions!$F$47,Assumptions!$F$51,IF('305 PF'!AC$8=Assumptions!$G$47,Assumptions!$G$51,Assumptions!$H$51))))^(AC$8-1)</f>
        <v>-1884.7160200799999</v>
      </c>
      <c r="AD27" s="26">
        <f>-Assumptions!$H32/12*(1+(IF(AD$8=Assumptions!$F$47,Assumptions!$F$51,IF('305 PF'!AD$8=Assumptions!$G$47,Assumptions!$G$51,Assumptions!$H$51))))^(AD$8-1)</f>
        <v>-1884.7160200799999</v>
      </c>
      <c r="AE27" s="26">
        <f>-Assumptions!$H32/12*(1+(IF(AE$8=Assumptions!$F$47,Assumptions!$F$51,IF('305 PF'!AE$8=Assumptions!$G$47,Assumptions!$G$51,Assumptions!$H$51))))^(AE$8-1)</f>
        <v>-1884.7160200799999</v>
      </c>
      <c r="AF27" s="26">
        <f>-Assumptions!$H32/12*(1+(IF(AF$8=Assumptions!$F$47,Assumptions!$F$51,IF('305 PF'!AF$8=Assumptions!$G$47,Assumptions!$G$51,Assumptions!$H$51))))^(AF$8-1)</f>
        <v>-1884.7160200799999</v>
      </c>
      <c r="AG27" s="26">
        <f>-Assumptions!$H32/12*(1+(IF(AG$8=Assumptions!$F$47,Assumptions!$F$51,IF('305 PF'!AG$8=Assumptions!$G$47,Assumptions!$G$51,Assumptions!$H$51))))^(AG$8-1)</f>
        <v>-1884.7160200799999</v>
      </c>
      <c r="AH27" s="26">
        <f>-Assumptions!$H32/12*(1+(IF(AH$8=Assumptions!$F$47,Assumptions!$F$51,IF('305 PF'!AH$8=Assumptions!$G$47,Assumptions!$G$51,Assumptions!$H$51))))^(AH$8-1)</f>
        <v>-1884.7160200799999</v>
      </c>
      <c r="AI27" s="26">
        <f>-Assumptions!$H32/12*(1+(IF(AI$8=Assumptions!$F$47,Assumptions!$F$51,IF('305 PF'!AI$8=Assumptions!$G$47,Assumptions!$G$51,Assumptions!$H$51))))^(AI$8-1)</f>
        <v>-1884.7160200799999</v>
      </c>
      <c r="AJ27" s="26">
        <f>-Assumptions!$H32/12*(1+(IF(AJ$8=Assumptions!$F$47,Assumptions!$F$51,IF('305 PF'!AJ$8=Assumptions!$G$47,Assumptions!$G$51,Assumptions!$H$51))))^(AJ$8-1)</f>
        <v>-1884.7160200799999</v>
      </c>
      <c r="AK27" s="26">
        <f>-Assumptions!$H32/12*(1+(IF(AK$8=Assumptions!$F$47,Assumptions!$F$51,IF('305 PF'!AK$8=Assumptions!$G$47,Assumptions!$G$51,Assumptions!$H$51))))^(AK$8-1)</f>
        <v>-1884.7160200799999</v>
      </c>
      <c r="AL27" s="26">
        <f>-Assumptions!$H32/12*(1+(IF(AL$8=Assumptions!$F$47,Assumptions!$F$51,IF('305 PF'!AL$8=Assumptions!$G$47,Assumptions!$G$51,Assumptions!$H$51))))^(AL$8-1)</f>
        <v>-1884.7160200799999</v>
      </c>
      <c r="AM27" s="26">
        <f>-Assumptions!$H32/12*(1+(IF(AM$8=Assumptions!$F$47,Assumptions!$F$51,IF('305 PF'!AM$8=Assumptions!$G$47,Assumptions!$G$51,Assumptions!$H$51))))^(AM$8-1)</f>
        <v>-1884.7160200799999</v>
      </c>
      <c r="AN27" s="26">
        <f>-Assumptions!$H32/12*(1+(IF(AN$8=Assumptions!$F$47,Assumptions!$F$51,IF('305 PF'!AN$8=Assumptions!$G$47,Assumptions!$G$51,Assumptions!$H$51))))^(AN$8-1)</f>
        <v>-1922.4103404815999</v>
      </c>
      <c r="AO27" s="26">
        <f>-Assumptions!$H32/12*(1+(IF(AO$8=Assumptions!$F$47,Assumptions!$F$51,IF('305 PF'!AO$8=Assumptions!$G$47,Assumptions!$G$51,Assumptions!$H$51))))^(AO$8-1)</f>
        <v>-1922.4103404815999</v>
      </c>
      <c r="AP27" s="26">
        <f>-Assumptions!$H32/12*(1+(IF(AP$8=Assumptions!$F$47,Assumptions!$F$51,IF('305 PF'!AP$8=Assumptions!$G$47,Assumptions!$G$51,Assumptions!$H$51))))^(AP$8-1)</f>
        <v>-1922.4103404815999</v>
      </c>
      <c r="AQ27" s="26">
        <f>-Assumptions!$H32/12*(1+(IF(AQ$8=Assumptions!$F$47,Assumptions!$F$51,IF('305 PF'!AQ$8=Assumptions!$G$47,Assumptions!$G$51,Assumptions!$H$51))))^(AQ$8-1)</f>
        <v>-1922.4103404815999</v>
      </c>
      <c r="AR27" s="26">
        <f>-Assumptions!$H32/12*(1+(IF(AR$8=Assumptions!$F$47,Assumptions!$F$51,IF('305 PF'!AR$8=Assumptions!$G$47,Assumptions!$G$51,Assumptions!$H$51))))^(AR$8-1)</f>
        <v>-1922.4103404815999</v>
      </c>
      <c r="AS27" s="26">
        <f>-Assumptions!$H32/12*(1+(IF(AS$8=Assumptions!$F$47,Assumptions!$F$51,IF('305 PF'!AS$8=Assumptions!$G$47,Assumptions!$G$51,Assumptions!$H$51))))^(AS$8-1)</f>
        <v>-1922.4103404815999</v>
      </c>
      <c r="AT27" s="26">
        <f>-Assumptions!$H32/12*(1+(IF(AT$8=Assumptions!$F$47,Assumptions!$F$51,IF('305 PF'!AT$8=Assumptions!$G$47,Assumptions!$G$51,Assumptions!$H$51))))^(AT$8-1)</f>
        <v>-1922.4103404815999</v>
      </c>
      <c r="AU27" s="26">
        <f>-Assumptions!$H32/12*(1+(IF(AU$8=Assumptions!$F$47,Assumptions!$F$51,IF('305 PF'!AU$8=Assumptions!$G$47,Assumptions!$G$51,Assumptions!$H$51))))^(AU$8-1)</f>
        <v>-1922.4103404815999</v>
      </c>
      <c r="AV27" s="26">
        <f>-Assumptions!$H32/12*(1+(IF(AV$8=Assumptions!$F$47,Assumptions!$F$51,IF('305 PF'!AV$8=Assumptions!$G$47,Assumptions!$G$51,Assumptions!$H$51))))^(AV$8-1)</f>
        <v>-1922.4103404815999</v>
      </c>
      <c r="AW27" s="26">
        <f>-Assumptions!$H32/12*(1+(IF(AW$8=Assumptions!$F$47,Assumptions!$F$51,IF('305 PF'!AW$8=Assumptions!$G$47,Assumptions!$G$51,Assumptions!$H$51))))^(AW$8-1)</f>
        <v>-1922.4103404815999</v>
      </c>
      <c r="AX27" s="26">
        <f>-Assumptions!$H32/12*(1+(IF(AX$8=Assumptions!$F$47,Assumptions!$F$51,IF('305 PF'!AX$8=Assumptions!$G$47,Assumptions!$G$51,Assumptions!$H$51))))^(AX$8-1)</f>
        <v>-1922.4103404815999</v>
      </c>
      <c r="AY27" s="26">
        <f>-Assumptions!$H32/12*(1+(IF(AY$8=Assumptions!$F$47,Assumptions!$F$51,IF('305 PF'!AY$8=Assumptions!$G$47,Assumptions!$G$51,Assumptions!$H$51))))^(AY$8-1)</f>
        <v>-1922.4103404815999</v>
      </c>
      <c r="AZ27" s="26">
        <f>-Assumptions!$H32/12*(1+(IF(AZ$8=Assumptions!$F$47,Assumptions!$F$51,IF('305 PF'!AZ$8=Assumptions!$G$47,Assumptions!$G$51,Assumptions!$H$51))))^(AZ$8-1)</f>
        <v>-1960.8585472912318</v>
      </c>
      <c r="BA27" s="26">
        <f>-Assumptions!$H32/12*(1+(IF(BA$8=Assumptions!$F$47,Assumptions!$F$51,IF('305 PF'!BA$8=Assumptions!$G$47,Assumptions!$G$51,Assumptions!$H$51))))^(BA$8-1)</f>
        <v>-1960.8585472912318</v>
      </c>
      <c r="BB27" s="26">
        <f>-Assumptions!$H32/12*(1+(IF(BB$8=Assumptions!$F$47,Assumptions!$F$51,IF('305 PF'!BB$8=Assumptions!$G$47,Assumptions!$G$51,Assumptions!$H$51))))^(BB$8-1)</f>
        <v>-1960.8585472912318</v>
      </c>
      <c r="BC27" s="26">
        <f>-Assumptions!$H32/12*(1+(IF(BC$8=Assumptions!$F$47,Assumptions!$F$51,IF('305 PF'!BC$8=Assumptions!$G$47,Assumptions!$G$51,Assumptions!$H$51))))^(BC$8-1)</f>
        <v>-1960.8585472912318</v>
      </c>
      <c r="BD27" s="26">
        <f>-Assumptions!$H32/12*(1+(IF(BD$8=Assumptions!$F$47,Assumptions!$F$51,IF('305 PF'!BD$8=Assumptions!$G$47,Assumptions!$G$51,Assumptions!$H$51))))^(BD$8-1)</f>
        <v>-1960.8585472912318</v>
      </c>
      <c r="BE27" s="26">
        <f>-Assumptions!$H32/12*(1+(IF(BE$8=Assumptions!$F$47,Assumptions!$F$51,IF('305 PF'!BE$8=Assumptions!$G$47,Assumptions!$G$51,Assumptions!$H$51))))^(BE$8-1)</f>
        <v>-1960.8585472912318</v>
      </c>
      <c r="BF27" s="26">
        <f>-Assumptions!$H32/12*(1+(IF(BF$8=Assumptions!$F$47,Assumptions!$F$51,IF('305 PF'!BF$8=Assumptions!$G$47,Assumptions!$G$51,Assumptions!$H$51))))^(BF$8-1)</f>
        <v>-1960.8585472912318</v>
      </c>
      <c r="BG27" s="26">
        <f>-Assumptions!$H32/12*(1+(IF(BG$8=Assumptions!$F$47,Assumptions!$F$51,IF('305 PF'!BG$8=Assumptions!$G$47,Assumptions!$G$51,Assumptions!$H$51))))^(BG$8-1)</f>
        <v>-1960.8585472912318</v>
      </c>
      <c r="BH27" s="26">
        <f>-Assumptions!$H32/12*(1+(IF(BH$8=Assumptions!$F$47,Assumptions!$F$51,IF('305 PF'!BH$8=Assumptions!$G$47,Assumptions!$G$51,Assumptions!$H$51))))^(BH$8-1)</f>
        <v>-1960.8585472912318</v>
      </c>
      <c r="BI27" s="26">
        <f>-Assumptions!$H32/12*(1+(IF(BI$8=Assumptions!$F$47,Assumptions!$F$51,IF('305 PF'!BI$8=Assumptions!$G$47,Assumptions!$G$51,Assumptions!$H$51))))^(BI$8-1)</f>
        <v>-1960.8585472912318</v>
      </c>
      <c r="BJ27" s="26">
        <f>-Assumptions!$H32/12*(1+(IF(BJ$8=Assumptions!$F$47,Assumptions!$F$51,IF('305 PF'!BJ$8=Assumptions!$G$47,Assumptions!$G$51,Assumptions!$H$51))))^(BJ$8-1)</f>
        <v>-1960.8585472912318</v>
      </c>
      <c r="BK27" s="26">
        <f>-Assumptions!$H32/12*(1+(IF(BK$8=Assumptions!$F$47,Assumptions!$F$51,IF('305 PF'!BK$8=Assumptions!$G$47,Assumptions!$G$51,Assumptions!$H$51))))^(BK$8-1)</f>
        <v>-1960.8585472912318</v>
      </c>
      <c r="BL27" s="26">
        <f>-Assumptions!$H32/12*(1+(IF(BL$8=Assumptions!$F$47,Assumptions!$F$51,IF('305 PF'!BL$8=Assumptions!$G$47,Assumptions!$G$51,Assumptions!$H$51))))^(BL$8-1)</f>
        <v>-2000.0757182370567</v>
      </c>
      <c r="BM27" s="26">
        <f>-Assumptions!$H32/12*(1+(IF(BM$8=Assumptions!$F$47,Assumptions!$F$51,IF('305 PF'!BM$8=Assumptions!$G$47,Assumptions!$G$51,Assumptions!$H$51))))^(BM$8-1)</f>
        <v>-2000.0757182370567</v>
      </c>
      <c r="BN27" s="26">
        <f>-Assumptions!$H32/12*(1+(IF(BN$8=Assumptions!$F$47,Assumptions!$F$51,IF('305 PF'!BN$8=Assumptions!$G$47,Assumptions!$G$51,Assumptions!$H$51))))^(BN$8-1)</f>
        <v>-2000.0757182370567</v>
      </c>
      <c r="BO27" s="26">
        <f>-Assumptions!$H32/12*(1+(IF(BO$8=Assumptions!$F$47,Assumptions!$F$51,IF('305 PF'!BO$8=Assumptions!$G$47,Assumptions!$G$51,Assumptions!$H$51))))^(BO$8-1)</f>
        <v>-2000.0757182370567</v>
      </c>
      <c r="BP27" s="26">
        <f>-Assumptions!$H32/12*(1+(IF(BP$8=Assumptions!$F$47,Assumptions!$F$51,IF('305 PF'!BP$8=Assumptions!$G$47,Assumptions!$G$51,Assumptions!$H$51))))^(BP$8-1)</f>
        <v>-2000.0757182370567</v>
      </c>
      <c r="BQ27" s="26">
        <f>-Assumptions!$H32/12*(1+(IF(BQ$8=Assumptions!$F$47,Assumptions!$F$51,IF('305 PF'!BQ$8=Assumptions!$G$47,Assumptions!$G$51,Assumptions!$H$51))))^(BQ$8-1)</f>
        <v>-2000.0757182370567</v>
      </c>
      <c r="BR27" s="26">
        <f>-Assumptions!$H32/12*(1+(IF(BR$8=Assumptions!$F$47,Assumptions!$F$51,IF('305 PF'!BR$8=Assumptions!$G$47,Assumptions!$G$51,Assumptions!$H$51))))^(BR$8-1)</f>
        <v>-2000.0757182370567</v>
      </c>
      <c r="BS27" s="26">
        <f>-Assumptions!$H32/12*(1+(IF(BS$8=Assumptions!$F$47,Assumptions!$F$51,IF('305 PF'!BS$8=Assumptions!$G$47,Assumptions!$G$51,Assumptions!$H$51))))^(BS$8-1)</f>
        <v>-2000.0757182370567</v>
      </c>
      <c r="BT27" s="26">
        <f>-Assumptions!$H32/12*(1+(IF(BT$8=Assumptions!$F$47,Assumptions!$F$51,IF('305 PF'!BT$8=Assumptions!$G$47,Assumptions!$G$51,Assumptions!$H$51))))^(BT$8-1)</f>
        <v>-2000.0757182370567</v>
      </c>
      <c r="BU27" s="26">
        <f>-Assumptions!$H32/12*(1+(IF(BU$8=Assumptions!$F$47,Assumptions!$F$51,IF('305 PF'!BU$8=Assumptions!$G$47,Assumptions!$G$51,Assumptions!$H$51))))^(BU$8-1)</f>
        <v>-2000.0757182370567</v>
      </c>
      <c r="BV27" s="26">
        <f>-Assumptions!$H32/12*(1+(IF(BV$8=Assumptions!$F$47,Assumptions!$F$51,IF('305 PF'!BV$8=Assumptions!$G$47,Assumptions!$G$51,Assumptions!$H$51))))^(BV$8-1)</f>
        <v>-2000.0757182370567</v>
      </c>
      <c r="BW27" s="26">
        <f>-Assumptions!$H32/12*(1+(IF(BW$8=Assumptions!$F$47,Assumptions!$F$51,IF('305 PF'!BW$8=Assumptions!$G$47,Assumptions!$G$51,Assumptions!$H$51))))^(BW$8-1)</f>
        <v>-2000.0757182370567</v>
      </c>
      <c r="BX27" s="26">
        <f>-Assumptions!$H32/12*(1+(IF(BX$8=Assumptions!$F$47,Assumptions!$F$51,IF('305 PF'!BX$8=Assumptions!$G$47,Assumptions!$G$51,Assumptions!$H$51))))^(BX$8-1)</f>
        <v>-2040.0772326017977</v>
      </c>
      <c r="BY27" s="26">
        <f>-Assumptions!$H32/12*(1+(IF(BY$8=Assumptions!$F$47,Assumptions!$F$51,IF('305 PF'!BY$8=Assumptions!$G$47,Assumptions!$G$51,Assumptions!$H$51))))^(BY$8-1)</f>
        <v>-2040.0772326017977</v>
      </c>
      <c r="BZ27" s="26">
        <f>-Assumptions!$H32/12*(1+(IF(BZ$8=Assumptions!$F$47,Assumptions!$F$51,IF('305 PF'!BZ$8=Assumptions!$G$47,Assumptions!$G$51,Assumptions!$H$51))))^(BZ$8-1)</f>
        <v>-2040.0772326017977</v>
      </c>
      <c r="CA27" s="26">
        <f>-Assumptions!$H32/12*(1+(IF(CA$8=Assumptions!$F$47,Assumptions!$F$51,IF('305 PF'!CA$8=Assumptions!$G$47,Assumptions!$G$51,Assumptions!$H$51))))^(CA$8-1)</f>
        <v>-2040.0772326017977</v>
      </c>
      <c r="CB27" s="26">
        <f>-Assumptions!$H32/12*(1+(IF(CB$8=Assumptions!$F$47,Assumptions!$F$51,IF('305 PF'!CB$8=Assumptions!$G$47,Assumptions!$G$51,Assumptions!$H$51))))^(CB$8-1)</f>
        <v>-2040.0772326017977</v>
      </c>
      <c r="CC27" s="26">
        <f>-Assumptions!$H32/12*(1+(IF(CC$8=Assumptions!$F$47,Assumptions!$F$51,IF('305 PF'!CC$8=Assumptions!$G$47,Assumptions!$G$51,Assumptions!$H$51))))^(CC$8-1)</f>
        <v>-2040.0772326017977</v>
      </c>
      <c r="CD27" s="26">
        <f>-Assumptions!$H32/12*(1+(IF(CD$8=Assumptions!$F$47,Assumptions!$F$51,IF('305 PF'!CD$8=Assumptions!$G$47,Assumptions!$G$51,Assumptions!$H$51))))^(CD$8-1)</f>
        <v>-2040.0772326017977</v>
      </c>
      <c r="CE27" s="26">
        <f>-Assumptions!$H32/12*(1+(IF(CE$8=Assumptions!$F$47,Assumptions!$F$51,IF('305 PF'!CE$8=Assumptions!$G$47,Assumptions!$G$51,Assumptions!$H$51))))^(CE$8-1)</f>
        <v>-2040.0772326017977</v>
      </c>
      <c r="CF27" s="26">
        <f>-Assumptions!$H32/12*(1+(IF(CF$8=Assumptions!$F$47,Assumptions!$F$51,IF('305 PF'!CF$8=Assumptions!$G$47,Assumptions!$G$51,Assumptions!$H$51))))^(CF$8-1)</f>
        <v>-2040.0772326017977</v>
      </c>
      <c r="CG27" s="26">
        <f>-Assumptions!$H32/12*(1+(IF(CG$8=Assumptions!$F$47,Assumptions!$F$51,IF('305 PF'!CG$8=Assumptions!$G$47,Assumptions!$G$51,Assumptions!$H$51))))^(CG$8-1)</f>
        <v>-2040.0772326017977</v>
      </c>
      <c r="CH27" s="26">
        <f>-Assumptions!$H32/12*(1+(IF(CH$8=Assumptions!$F$47,Assumptions!$F$51,IF('305 PF'!CH$8=Assumptions!$G$47,Assumptions!$G$51,Assumptions!$H$51))))^(CH$8-1)</f>
        <v>-2040.0772326017977</v>
      </c>
      <c r="CI27" s="26">
        <f>-Assumptions!$H32/12*(1+(IF(CI$8=Assumptions!$F$47,Assumptions!$F$51,IF('305 PF'!CI$8=Assumptions!$G$47,Assumptions!$G$51,Assumptions!$H$51))))^(CI$8-1)</f>
        <v>-2040.0772326017977</v>
      </c>
      <c r="CJ27" s="26">
        <f>-Assumptions!$H32/12*(1+(IF(CJ$8=Assumptions!$F$47,Assumptions!$F$51,IF('305 PF'!CJ$8=Assumptions!$G$47,Assumptions!$G$51,Assumptions!$H$51))))^(CJ$8-1)</f>
        <v>-2080.8787772538335</v>
      </c>
      <c r="CK27" s="26">
        <f>-Assumptions!$H32/12*(1+(IF(CK$8=Assumptions!$F$47,Assumptions!$F$51,IF('305 PF'!CK$8=Assumptions!$G$47,Assumptions!$G$51,Assumptions!$H$51))))^(CK$8-1)</f>
        <v>-2080.8787772538335</v>
      </c>
      <c r="CL27" s="26">
        <f>-Assumptions!$H32/12*(1+(IF(CL$8=Assumptions!$F$47,Assumptions!$F$51,IF('305 PF'!CL$8=Assumptions!$G$47,Assumptions!$G$51,Assumptions!$H$51))))^(CL$8-1)</f>
        <v>-2080.8787772538335</v>
      </c>
      <c r="CM27" s="26">
        <f>-Assumptions!$H32/12*(1+(IF(CM$8=Assumptions!$F$47,Assumptions!$F$51,IF('305 PF'!CM$8=Assumptions!$G$47,Assumptions!$G$51,Assumptions!$H$51))))^(CM$8-1)</f>
        <v>-2080.8787772538335</v>
      </c>
      <c r="CN27" s="26">
        <f>-Assumptions!$H32/12*(1+(IF(CN$8=Assumptions!$F$47,Assumptions!$F$51,IF('305 PF'!CN$8=Assumptions!$G$47,Assumptions!$G$51,Assumptions!$H$51))))^(CN$8-1)</f>
        <v>-2080.8787772538335</v>
      </c>
      <c r="CO27" s="26">
        <f>-Assumptions!$H32/12*(1+(IF(CO$8=Assumptions!$F$47,Assumptions!$F$51,IF('305 PF'!CO$8=Assumptions!$G$47,Assumptions!$G$51,Assumptions!$H$51))))^(CO$8-1)</f>
        <v>-2080.8787772538335</v>
      </c>
      <c r="CP27" s="26">
        <f>-Assumptions!$H32/12*(1+(IF(CP$8=Assumptions!$F$47,Assumptions!$F$51,IF('305 PF'!CP$8=Assumptions!$G$47,Assumptions!$G$51,Assumptions!$H$51))))^(CP$8-1)</f>
        <v>-2080.8787772538335</v>
      </c>
      <c r="CQ27" s="26">
        <f>-Assumptions!$H32/12*(1+(IF(CQ$8=Assumptions!$F$47,Assumptions!$F$51,IF('305 PF'!CQ$8=Assumptions!$G$47,Assumptions!$G$51,Assumptions!$H$51))))^(CQ$8-1)</f>
        <v>-2080.8787772538335</v>
      </c>
      <c r="CR27" s="26">
        <f>-Assumptions!$H32/12*(1+(IF(CR$8=Assumptions!$F$47,Assumptions!$F$51,IF('305 PF'!CR$8=Assumptions!$G$47,Assumptions!$G$51,Assumptions!$H$51))))^(CR$8-1)</f>
        <v>-2080.8787772538335</v>
      </c>
      <c r="CS27" s="26">
        <f>-Assumptions!$H32/12*(1+(IF(CS$8=Assumptions!$F$47,Assumptions!$F$51,IF('305 PF'!CS$8=Assumptions!$G$47,Assumptions!$G$51,Assumptions!$H$51))))^(CS$8-1)</f>
        <v>-2080.8787772538335</v>
      </c>
      <c r="CT27" s="26">
        <f>-Assumptions!$H32/12*(1+(IF(CT$8=Assumptions!$F$47,Assumptions!$F$51,IF('305 PF'!CT$8=Assumptions!$G$47,Assumptions!$G$51,Assumptions!$H$51))))^(CT$8-1)</f>
        <v>-2080.8787772538335</v>
      </c>
      <c r="CU27" s="26">
        <f>-Assumptions!$H32/12*(1+(IF(CU$8=Assumptions!$F$47,Assumptions!$F$51,IF('305 PF'!CU$8=Assumptions!$G$47,Assumptions!$G$51,Assumptions!$H$51))))^(CU$8-1)</f>
        <v>-2080.8787772538335</v>
      </c>
      <c r="CV27" s="26">
        <f>-Assumptions!$H32/12*(1+(IF(CV$8=Assumptions!$F$47,Assumptions!$F$51,IF('305 PF'!CV$8=Assumptions!$G$47,Assumptions!$G$51,Assumptions!$H$51))))^(CV$8-1)</f>
        <v>-2122.4963527989103</v>
      </c>
      <c r="CW27" s="26">
        <f>-Assumptions!$H32/12*(1+(IF(CW$8=Assumptions!$F$47,Assumptions!$F$51,IF('305 PF'!CW$8=Assumptions!$G$47,Assumptions!$G$51,Assumptions!$H$51))))^(CW$8-1)</f>
        <v>-2122.4963527989103</v>
      </c>
      <c r="CX27" s="26">
        <f>-Assumptions!$H32/12*(1+(IF(CX$8=Assumptions!$F$47,Assumptions!$F$51,IF('305 PF'!CX$8=Assumptions!$G$47,Assumptions!$G$51,Assumptions!$H$51))))^(CX$8-1)</f>
        <v>-2122.4963527989103</v>
      </c>
      <c r="CY27" s="26">
        <f>-Assumptions!$H32/12*(1+(IF(CY$8=Assumptions!$F$47,Assumptions!$F$51,IF('305 PF'!CY$8=Assumptions!$G$47,Assumptions!$G$51,Assumptions!$H$51))))^(CY$8-1)</f>
        <v>-2122.4963527989103</v>
      </c>
      <c r="CZ27" s="26">
        <f>-Assumptions!$H32/12*(1+(IF(CZ$8=Assumptions!$F$47,Assumptions!$F$51,IF('305 PF'!CZ$8=Assumptions!$G$47,Assumptions!$G$51,Assumptions!$H$51))))^(CZ$8-1)</f>
        <v>-2122.4963527989103</v>
      </c>
      <c r="DA27" s="26">
        <f>-Assumptions!$H32/12*(1+(IF(DA$8=Assumptions!$F$47,Assumptions!$F$51,IF('305 PF'!DA$8=Assumptions!$G$47,Assumptions!$G$51,Assumptions!$H$51))))^(DA$8-1)</f>
        <v>-2122.4963527989103</v>
      </c>
      <c r="DB27" s="26">
        <f>-Assumptions!$H32/12*(1+(IF(DB$8=Assumptions!$F$47,Assumptions!$F$51,IF('305 PF'!DB$8=Assumptions!$G$47,Assumptions!$G$51,Assumptions!$H$51))))^(DB$8-1)</f>
        <v>-2122.4963527989103</v>
      </c>
      <c r="DC27" s="26">
        <f>-Assumptions!$H32/12*(1+(IF(DC$8=Assumptions!$F$47,Assumptions!$F$51,IF('305 PF'!DC$8=Assumptions!$G$47,Assumptions!$G$51,Assumptions!$H$51))))^(DC$8-1)</f>
        <v>-2122.4963527989103</v>
      </c>
      <c r="DD27" s="26">
        <f>-Assumptions!$H32/12*(1+(IF(DD$8=Assumptions!$F$47,Assumptions!$F$51,IF('305 PF'!DD$8=Assumptions!$G$47,Assumptions!$G$51,Assumptions!$H$51))))^(DD$8-1)</f>
        <v>-2122.4963527989103</v>
      </c>
      <c r="DE27" s="26">
        <f>-Assumptions!$H32/12*(1+(IF(DE$8=Assumptions!$F$47,Assumptions!$F$51,IF('305 PF'!DE$8=Assumptions!$G$47,Assumptions!$G$51,Assumptions!$H$51))))^(DE$8-1)</f>
        <v>-2122.4963527989103</v>
      </c>
      <c r="DF27" s="26">
        <f>-Assumptions!$H32/12*(1+(IF(DF$8=Assumptions!$F$47,Assumptions!$F$51,IF('305 PF'!DF$8=Assumptions!$G$47,Assumptions!$G$51,Assumptions!$H$51))))^(DF$8-1)</f>
        <v>-2122.4963527989103</v>
      </c>
      <c r="DG27" s="26">
        <f>-Assumptions!$H32/12*(1+(IF(DG$8=Assumptions!$F$47,Assumptions!$F$51,IF('305 PF'!DG$8=Assumptions!$G$47,Assumptions!$G$51,Assumptions!$H$51))))^(DG$8-1)</f>
        <v>-2122.4963527989103</v>
      </c>
      <c r="DH27" s="26">
        <f>-Assumptions!$H32/12*(1+(IF(DH$8=Assumptions!$F$47,Assumptions!$F$51,IF('305 PF'!DH$8=Assumptions!$G$47,Assumptions!$G$51,Assumptions!$H$51))))^(DH$8-1)</f>
        <v>-2164.9462798548884</v>
      </c>
      <c r="DI27" s="26">
        <f>-Assumptions!$H32/12*(1+(IF(DI$8=Assumptions!$F$47,Assumptions!$F$51,IF('305 PF'!DI$8=Assumptions!$G$47,Assumptions!$G$51,Assumptions!$H$51))))^(DI$8-1)</f>
        <v>-2164.9462798548884</v>
      </c>
      <c r="DJ27" s="26">
        <f>-Assumptions!$H32/12*(1+(IF(DJ$8=Assumptions!$F$47,Assumptions!$F$51,IF('305 PF'!DJ$8=Assumptions!$G$47,Assumptions!$G$51,Assumptions!$H$51))))^(DJ$8-1)</f>
        <v>-2164.9462798548884</v>
      </c>
      <c r="DK27" s="26">
        <f>-Assumptions!$H32/12*(1+(IF(DK$8=Assumptions!$F$47,Assumptions!$F$51,IF('305 PF'!DK$8=Assumptions!$G$47,Assumptions!$G$51,Assumptions!$H$51))))^(DK$8-1)</f>
        <v>-2164.9462798548884</v>
      </c>
      <c r="DL27" s="26">
        <f>-Assumptions!$H32/12*(1+(IF(DL$8=Assumptions!$F$47,Assumptions!$F$51,IF('305 PF'!DL$8=Assumptions!$G$47,Assumptions!$G$51,Assumptions!$H$51))))^(DL$8-1)</f>
        <v>-2164.9462798548884</v>
      </c>
      <c r="DM27" s="26">
        <f>-Assumptions!$H32/12*(1+(IF(DM$8=Assumptions!$F$47,Assumptions!$F$51,IF('305 PF'!DM$8=Assumptions!$G$47,Assumptions!$G$51,Assumptions!$H$51))))^(DM$8-1)</f>
        <v>-2164.9462798548884</v>
      </c>
      <c r="DN27" s="26">
        <f>-Assumptions!$H32/12*(1+(IF(DN$8=Assumptions!$F$47,Assumptions!$F$51,IF('305 PF'!DN$8=Assumptions!$G$47,Assumptions!$G$51,Assumptions!$H$51))))^(DN$8-1)</f>
        <v>-2164.9462798548884</v>
      </c>
      <c r="DO27" s="26">
        <f>-Assumptions!$H32/12*(1+(IF(DO$8=Assumptions!$F$47,Assumptions!$F$51,IF('305 PF'!DO$8=Assumptions!$G$47,Assumptions!$G$51,Assumptions!$H$51))))^(DO$8-1)</f>
        <v>-2164.9462798548884</v>
      </c>
      <c r="DP27" s="26">
        <f>-Assumptions!$H32/12*(1+(IF(DP$8=Assumptions!$F$47,Assumptions!$F$51,IF('305 PF'!DP$8=Assumptions!$G$47,Assumptions!$G$51,Assumptions!$H$51))))^(DP$8-1)</f>
        <v>-2164.9462798548884</v>
      </c>
      <c r="DQ27" s="26">
        <f>-Assumptions!$H32/12*(1+(IF(DQ$8=Assumptions!$F$47,Assumptions!$F$51,IF('305 PF'!DQ$8=Assumptions!$G$47,Assumptions!$G$51,Assumptions!$H$51))))^(DQ$8-1)</f>
        <v>-2164.9462798548884</v>
      </c>
      <c r="DR27" s="26">
        <f>-Assumptions!$H32/12*(1+(IF(DR$8=Assumptions!$F$47,Assumptions!$F$51,IF('305 PF'!DR$8=Assumptions!$G$47,Assumptions!$G$51,Assumptions!$H$51))))^(DR$8-1)</f>
        <v>-2164.9462798548884</v>
      </c>
      <c r="DS27" s="26">
        <f>-Assumptions!$H32/12*(1+(IF(DS$8=Assumptions!$F$47,Assumptions!$F$51,IF('305 PF'!DS$8=Assumptions!$G$47,Assumptions!$G$51,Assumptions!$H$51))))^(DS$8-1)</f>
        <v>-2164.9462798548884</v>
      </c>
      <c r="DT27" s="26">
        <f>-Assumptions!$H32/12*(1+(IF(DT$8=Assumptions!$F$47,Assumptions!$F$51,IF('305 PF'!DT$8=Assumptions!$G$47,Assumptions!$G$51,Assumptions!$H$51))))^(DT$8-1)</f>
        <v>-2208.2452054519863</v>
      </c>
      <c r="DU27" s="26">
        <f>-Assumptions!$H32/12*(1+(IF(DU$8=Assumptions!$F$47,Assumptions!$F$51,IF('305 PF'!DU$8=Assumptions!$G$47,Assumptions!$G$51,Assumptions!$H$51))))^(DU$8-1)</f>
        <v>-2208.2452054519863</v>
      </c>
      <c r="DV27" s="26">
        <f>-Assumptions!$H32/12*(1+(IF(DV$8=Assumptions!$F$47,Assumptions!$F$51,IF('305 PF'!DV$8=Assumptions!$G$47,Assumptions!$G$51,Assumptions!$H$51))))^(DV$8-1)</f>
        <v>-2208.2452054519863</v>
      </c>
      <c r="DW27" s="26">
        <f>-Assumptions!$H32/12*(1+(IF(DW$8=Assumptions!$F$47,Assumptions!$F$51,IF('305 PF'!DW$8=Assumptions!$G$47,Assumptions!$G$51,Assumptions!$H$51))))^(DW$8-1)</f>
        <v>-2208.2452054519863</v>
      </c>
      <c r="DX27" s="26">
        <f>-Assumptions!$H32/12*(1+(IF(DX$8=Assumptions!$F$47,Assumptions!$F$51,IF('305 PF'!DX$8=Assumptions!$G$47,Assumptions!$G$51,Assumptions!$H$51))))^(DX$8-1)</f>
        <v>-2208.2452054519863</v>
      </c>
      <c r="DY27" s="26">
        <f>-Assumptions!$H32/12*(1+(IF(DY$8=Assumptions!$F$47,Assumptions!$F$51,IF('305 PF'!DY$8=Assumptions!$G$47,Assumptions!$G$51,Assumptions!$H$51))))^(DY$8-1)</f>
        <v>-2208.2452054519863</v>
      </c>
      <c r="DZ27" s="26">
        <f>-Assumptions!$H32/12*(1+(IF(DZ$8=Assumptions!$F$47,Assumptions!$F$51,IF('305 PF'!DZ$8=Assumptions!$G$47,Assumptions!$G$51,Assumptions!$H$51))))^(DZ$8-1)</f>
        <v>-2208.2452054519863</v>
      </c>
      <c r="EA27" s="26">
        <f>-Assumptions!$H32/12*(1+(IF(EA$8=Assumptions!$F$47,Assumptions!$F$51,IF('305 PF'!EA$8=Assumptions!$G$47,Assumptions!$G$51,Assumptions!$H$51))))^(EA$8-1)</f>
        <v>-2208.2452054519863</v>
      </c>
      <c r="EB27" s="26">
        <f>-Assumptions!$H32/12*(1+(IF(EB$8=Assumptions!$F$47,Assumptions!$F$51,IF('305 PF'!EB$8=Assumptions!$G$47,Assumptions!$G$51,Assumptions!$H$51))))^(EB$8-1)</f>
        <v>-2208.2452054519863</v>
      </c>
      <c r="EC27" s="26">
        <f>-Assumptions!$H32/12*(1+(IF(EC$8=Assumptions!$F$47,Assumptions!$F$51,IF('305 PF'!EC$8=Assumptions!$G$47,Assumptions!$G$51,Assumptions!$H$51))))^(EC$8-1)</f>
        <v>-2208.2452054519863</v>
      </c>
      <c r="ED27" s="26">
        <f>-Assumptions!$H32/12*(1+(IF(ED$8=Assumptions!$F$47,Assumptions!$F$51,IF('305 PF'!ED$8=Assumptions!$G$47,Assumptions!$G$51,Assumptions!$H$51))))^(ED$8-1)</f>
        <v>-2208.2452054519863</v>
      </c>
      <c r="EE27" s="26">
        <f>-Assumptions!$H32/12*(1+(IF(EE$8=Assumptions!$F$47,Assumptions!$F$51,IF('305 PF'!EE$8=Assumptions!$G$47,Assumptions!$G$51,Assumptions!$H$51))))^(EE$8-1)</f>
        <v>-2208.2452054519863</v>
      </c>
    </row>
    <row r="28" spans="2:135" x14ac:dyDescent="0.35">
      <c r="C28" t="str">
        <f>Assumptions!B33</f>
        <v>Electricity</v>
      </c>
      <c r="D28" s="26">
        <f>-Assumptions!$H33/12*(1+(IF(D$8=Assumptions!$F$47,Assumptions!$F$51,IF('305 PF'!D$8=Assumptions!$G$47,Assumptions!$G$51,Assumptions!$H$51))))^(D$8-1)</f>
        <v>-3483.3710430000006</v>
      </c>
      <c r="E28" s="26">
        <f>-Assumptions!$H33/12*(1+(IF(E$8=Assumptions!$F$47,Assumptions!$F$51,IF('305 PF'!E$8=Assumptions!$G$47,Assumptions!$G$51,Assumptions!$H$51))))^(E$8-1)</f>
        <v>-3483.3710430000006</v>
      </c>
      <c r="F28" s="26">
        <f>-Assumptions!$H33/12*(1+(IF(F$8=Assumptions!$F$47,Assumptions!$F$51,IF('305 PF'!F$8=Assumptions!$G$47,Assumptions!$G$51,Assumptions!$H$51))))^(F$8-1)</f>
        <v>-3483.3710430000006</v>
      </c>
      <c r="G28" s="26">
        <f>-Assumptions!$H33/12*(1+(IF(G$8=Assumptions!$F$47,Assumptions!$F$51,IF('305 PF'!G$8=Assumptions!$G$47,Assumptions!$G$51,Assumptions!$H$51))))^(G$8-1)</f>
        <v>-3483.3710430000006</v>
      </c>
      <c r="H28" s="26">
        <f>-Assumptions!$H33/12*(1+(IF(H$8=Assumptions!$F$47,Assumptions!$F$51,IF('305 PF'!H$8=Assumptions!$G$47,Assumptions!$G$51,Assumptions!$H$51))))^(H$8-1)</f>
        <v>-3483.3710430000006</v>
      </c>
      <c r="I28" s="26">
        <f>-Assumptions!$H33/12*(1+(IF(I$8=Assumptions!$F$47,Assumptions!$F$51,IF('305 PF'!I$8=Assumptions!$G$47,Assumptions!$G$51,Assumptions!$H$51))))^(I$8-1)</f>
        <v>-3483.3710430000006</v>
      </c>
      <c r="J28" s="26">
        <f>-Assumptions!$H33/12*(1+(IF(J$8=Assumptions!$F$47,Assumptions!$F$51,IF('305 PF'!J$8=Assumptions!$G$47,Assumptions!$G$51,Assumptions!$H$51))))^(J$8-1)</f>
        <v>-3483.3710430000006</v>
      </c>
      <c r="K28" s="26">
        <f>-Assumptions!$H33/12*(1+(IF(K$8=Assumptions!$F$47,Assumptions!$F$51,IF('305 PF'!K$8=Assumptions!$G$47,Assumptions!$G$51,Assumptions!$H$51))))^(K$8-1)</f>
        <v>-3483.3710430000006</v>
      </c>
      <c r="L28" s="26">
        <f>-Assumptions!$H33/12*(1+(IF(L$8=Assumptions!$F$47,Assumptions!$F$51,IF('305 PF'!L$8=Assumptions!$G$47,Assumptions!$G$51,Assumptions!$H$51))))^(L$8-1)</f>
        <v>-3483.3710430000006</v>
      </c>
      <c r="M28" s="26">
        <f>-Assumptions!$H33/12*(1+(IF(M$8=Assumptions!$F$47,Assumptions!$F$51,IF('305 PF'!M$8=Assumptions!$G$47,Assumptions!$G$51,Assumptions!$H$51))))^(M$8-1)</f>
        <v>-3483.3710430000006</v>
      </c>
      <c r="N28" s="26">
        <f>-Assumptions!$H33/12*(1+(IF(N$8=Assumptions!$F$47,Assumptions!$F$51,IF('305 PF'!N$8=Assumptions!$G$47,Assumptions!$G$51,Assumptions!$H$51))))^(N$8-1)</f>
        <v>-3483.3710430000006</v>
      </c>
      <c r="O28" s="26">
        <f>-Assumptions!$H33/12*(1+(IF(O$8=Assumptions!$F$47,Assumptions!$F$51,IF('305 PF'!O$8=Assumptions!$G$47,Assumptions!$G$51,Assumptions!$H$51))))^(O$8-1)</f>
        <v>-3483.3710430000006</v>
      </c>
      <c r="P28" s="26">
        <f>-Assumptions!$H33/12*(1+(IF(P$8=Assumptions!$F$47,Assumptions!$F$51,IF('305 PF'!P$8=Assumptions!$G$47,Assumptions!$G$51,Assumptions!$H$51))))^(P$8-1)</f>
        <v>-3587.8721742900007</v>
      </c>
      <c r="Q28" s="26">
        <f>-Assumptions!$H33/12*(1+(IF(Q$8=Assumptions!$F$47,Assumptions!$F$51,IF('305 PF'!Q$8=Assumptions!$G$47,Assumptions!$G$51,Assumptions!$H$51))))^(Q$8-1)</f>
        <v>-3587.8721742900007</v>
      </c>
      <c r="R28" s="26">
        <f>-Assumptions!$H33/12*(1+(IF(R$8=Assumptions!$F$47,Assumptions!$F$51,IF('305 PF'!R$8=Assumptions!$G$47,Assumptions!$G$51,Assumptions!$H$51))))^(R$8-1)</f>
        <v>-3587.8721742900007</v>
      </c>
      <c r="S28" s="26">
        <f>-Assumptions!$H33/12*(1+(IF(S$8=Assumptions!$F$47,Assumptions!$F$51,IF('305 PF'!S$8=Assumptions!$G$47,Assumptions!$G$51,Assumptions!$H$51))))^(S$8-1)</f>
        <v>-3587.8721742900007</v>
      </c>
      <c r="T28" s="26">
        <f>-Assumptions!$H33/12*(1+(IF(T$8=Assumptions!$F$47,Assumptions!$F$51,IF('305 PF'!T$8=Assumptions!$G$47,Assumptions!$G$51,Assumptions!$H$51))))^(T$8-1)</f>
        <v>-3587.8721742900007</v>
      </c>
      <c r="U28" s="26">
        <f>-Assumptions!$H33/12*(1+(IF(U$8=Assumptions!$F$47,Assumptions!$F$51,IF('305 PF'!U$8=Assumptions!$G$47,Assumptions!$G$51,Assumptions!$H$51))))^(U$8-1)</f>
        <v>-3587.8721742900007</v>
      </c>
      <c r="V28" s="26">
        <f>-Assumptions!$H33/12*(1+(IF(V$8=Assumptions!$F$47,Assumptions!$F$51,IF('305 PF'!V$8=Assumptions!$G$47,Assumptions!$G$51,Assumptions!$H$51))))^(V$8-1)</f>
        <v>-3587.8721742900007</v>
      </c>
      <c r="W28" s="26">
        <f>-Assumptions!$H33/12*(1+(IF(W$8=Assumptions!$F$47,Assumptions!$F$51,IF('305 PF'!W$8=Assumptions!$G$47,Assumptions!$G$51,Assumptions!$H$51))))^(W$8-1)</f>
        <v>-3587.8721742900007</v>
      </c>
      <c r="X28" s="26">
        <f>-Assumptions!$H33/12*(1+(IF(X$8=Assumptions!$F$47,Assumptions!$F$51,IF('305 PF'!X$8=Assumptions!$G$47,Assumptions!$G$51,Assumptions!$H$51))))^(X$8-1)</f>
        <v>-3587.8721742900007</v>
      </c>
      <c r="Y28" s="26">
        <f>-Assumptions!$H33/12*(1+(IF(Y$8=Assumptions!$F$47,Assumptions!$F$51,IF('305 PF'!Y$8=Assumptions!$G$47,Assumptions!$G$51,Assumptions!$H$51))))^(Y$8-1)</f>
        <v>-3587.8721742900007</v>
      </c>
      <c r="Z28" s="26">
        <f>-Assumptions!$H33/12*(1+(IF(Z$8=Assumptions!$F$47,Assumptions!$F$51,IF('305 PF'!Z$8=Assumptions!$G$47,Assumptions!$G$51,Assumptions!$H$51))))^(Z$8-1)</f>
        <v>-3587.8721742900007</v>
      </c>
      <c r="AA28" s="26">
        <f>-Assumptions!$H33/12*(1+(IF(AA$8=Assumptions!$F$47,Assumptions!$F$51,IF('305 PF'!AA$8=Assumptions!$G$47,Assumptions!$G$51,Assumptions!$H$51))))^(AA$8-1)</f>
        <v>-3587.8721742900007</v>
      </c>
      <c r="AB28" s="26">
        <f>-Assumptions!$H33/12*(1+(IF(AB$8=Assumptions!$F$47,Assumptions!$F$51,IF('305 PF'!AB$8=Assumptions!$G$47,Assumptions!$G$51,Assumptions!$H$51))))^(AB$8-1)</f>
        <v>-3624.0992331372004</v>
      </c>
      <c r="AC28" s="26">
        <f>-Assumptions!$H33/12*(1+(IF(AC$8=Assumptions!$F$47,Assumptions!$F$51,IF('305 PF'!AC$8=Assumptions!$G$47,Assumptions!$G$51,Assumptions!$H$51))))^(AC$8-1)</f>
        <v>-3624.0992331372004</v>
      </c>
      <c r="AD28" s="26">
        <f>-Assumptions!$H33/12*(1+(IF(AD$8=Assumptions!$F$47,Assumptions!$F$51,IF('305 PF'!AD$8=Assumptions!$G$47,Assumptions!$G$51,Assumptions!$H$51))))^(AD$8-1)</f>
        <v>-3624.0992331372004</v>
      </c>
      <c r="AE28" s="26">
        <f>-Assumptions!$H33/12*(1+(IF(AE$8=Assumptions!$F$47,Assumptions!$F$51,IF('305 PF'!AE$8=Assumptions!$G$47,Assumptions!$G$51,Assumptions!$H$51))))^(AE$8-1)</f>
        <v>-3624.0992331372004</v>
      </c>
      <c r="AF28" s="26">
        <f>-Assumptions!$H33/12*(1+(IF(AF$8=Assumptions!$F$47,Assumptions!$F$51,IF('305 PF'!AF$8=Assumptions!$G$47,Assumptions!$G$51,Assumptions!$H$51))))^(AF$8-1)</f>
        <v>-3624.0992331372004</v>
      </c>
      <c r="AG28" s="26">
        <f>-Assumptions!$H33/12*(1+(IF(AG$8=Assumptions!$F$47,Assumptions!$F$51,IF('305 PF'!AG$8=Assumptions!$G$47,Assumptions!$G$51,Assumptions!$H$51))))^(AG$8-1)</f>
        <v>-3624.0992331372004</v>
      </c>
      <c r="AH28" s="26">
        <f>-Assumptions!$H33/12*(1+(IF(AH$8=Assumptions!$F$47,Assumptions!$F$51,IF('305 PF'!AH$8=Assumptions!$G$47,Assumptions!$G$51,Assumptions!$H$51))))^(AH$8-1)</f>
        <v>-3624.0992331372004</v>
      </c>
      <c r="AI28" s="26">
        <f>-Assumptions!$H33/12*(1+(IF(AI$8=Assumptions!$F$47,Assumptions!$F$51,IF('305 PF'!AI$8=Assumptions!$G$47,Assumptions!$G$51,Assumptions!$H$51))))^(AI$8-1)</f>
        <v>-3624.0992331372004</v>
      </c>
      <c r="AJ28" s="26">
        <f>-Assumptions!$H33/12*(1+(IF(AJ$8=Assumptions!$F$47,Assumptions!$F$51,IF('305 PF'!AJ$8=Assumptions!$G$47,Assumptions!$G$51,Assumptions!$H$51))))^(AJ$8-1)</f>
        <v>-3624.0992331372004</v>
      </c>
      <c r="AK28" s="26">
        <f>-Assumptions!$H33/12*(1+(IF(AK$8=Assumptions!$F$47,Assumptions!$F$51,IF('305 PF'!AK$8=Assumptions!$G$47,Assumptions!$G$51,Assumptions!$H$51))))^(AK$8-1)</f>
        <v>-3624.0992331372004</v>
      </c>
      <c r="AL28" s="26">
        <f>-Assumptions!$H33/12*(1+(IF(AL$8=Assumptions!$F$47,Assumptions!$F$51,IF('305 PF'!AL$8=Assumptions!$G$47,Assumptions!$G$51,Assumptions!$H$51))))^(AL$8-1)</f>
        <v>-3624.0992331372004</v>
      </c>
      <c r="AM28" s="26">
        <f>-Assumptions!$H33/12*(1+(IF(AM$8=Assumptions!$F$47,Assumptions!$F$51,IF('305 PF'!AM$8=Assumptions!$G$47,Assumptions!$G$51,Assumptions!$H$51))))^(AM$8-1)</f>
        <v>-3624.0992331372004</v>
      </c>
      <c r="AN28" s="26">
        <f>-Assumptions!$H33/12*(1+(IF(AN$8=Assumptions!$F$47,Assumptions!$F$51,IF('305 PF'!AN$8=Assumptions!$G$47,Assumptions!$G$51,Assumptions!$H$51))))^(AN$8-1)</f>
        <v>-3696.5812177999442</v>
      </c>
      <c r="AO28" s="26">
        <f>-Assumptions!$H33/12*(1+(IF(AO$8=Assumptions!$F$47,Assumptions!$F$51,IF('305 PF'!AO$8=Assumptions!$G$47,Assumptions!$G$51,Assumptions!$H$51))))^(AO$8-1)</f>
        <v>-3696.5812177999442</v>
      </c>
      <c r="AP28" s="26">
        <f>-Assumptions!$H33/12*(1+(IF(AP$8=Assumptions!$F$47,Assumptions!$F$51,IF('305 PF'!AP$8=Assumptions!$G$47,Assumptions!$G$51,Assumptions!$H$51))))^(AP$8-1)</f>
        <v>-3696.5812177999442</v>
      </c>
      <c r="AQ28" s="26">
        <f>-Assumptions!$H33/12*(1+(IF(AQ$8=Assumptions!$F$47,Assumptions!$F$51,IF('305 PF'!AQ$8=Assumptions!$G$47,Assumptions!$G$51,Assumptions!$H$51))))^(AQ$8-1)</f>
        <v>-3696.5812177999442</v>
      </c>
      <c r="AR28" s="26">
        <f>-Assumptions!$H33/12*(1+(IF(AR$8=Assumptions!$F$47,Assumptions!$F$51,IF('305 PF'!AR$8=Assumptions!$G$47,Assumptions!$G$51,Assumptions!$H$51))))^(AR$8-1)</f>
        <v>-3696.5812177999442</v>
      </c>
      <c r="AS28" s="26">
        <f>-Assumptions!$H33/12*(1+(IF(AS$8=Assumptions!$F$47,Assumptions!$F$51,IF('305 PF'!AS$8=Assumptions!$G$47,Assumptions!$G$51,Assumptions!$H$51))))^(AS$8-1)</f>
        <v>-3696.5812177999442</v>
      </c>
      <c r="AT28" s="26">
        <f>-Assumptions!$H33/12*(1+(IF(AT$8=Assumptions!$F$47,Assumptions!$F$51,IF('305 PF'!AT$8=Assumptions!$G$47,Assumptions!$G$51,Assumptions!$H$51))))^(AT$8-1)</f>
        <v>-3696.5812177999442</v>
      </c>
      <c r="AU28" s="26">
        <f>-Assumptions!$H33/12*(1+(IF(AU$8=Assumptions!$F$47,Assumptions!$F$51,IF('305 PF'!AU$8=Assumptions!$G$47,Assumptions!$G$51,Assumptions!$H$51))))^(AU$8-1)</f>
        <v>-3696.5812177999442</v>
      </c>
      <c r="AV28" s="26">
        <f>-Assumptions!$H33/12*(1+(IF(AV$8=Assumptions!$F$47,Assumptions!$F$51,IF('305 PF'!AV$8=Assumptions!$G$47,Assumptions!$G$51,Assumptions!$H$51))))^(AV$8-1)</f>
        <v>-3696.5812177999442</v>
      </c>
      <c r="AW28" s="26">
        <f>-Assumptions!$H33/12*(1+(IF(AW$8=Assumptions!$F$47,Assumptions!$F$51,IF('305 PF'!AW$8=Assumptions!$G$47,Assumptions!$G$51,Assumptions!$H$51))))^(AW$8-1)</f>
        <v>-3696.5812177999442</v>
      </c>
      <c r="AX28" s="26">
        <f>-Assumptions!$H33/12*(1+(IF(AX$8=Assumptions!$F$47,Assumptions!$F$51,IF('305 PF'!AX$8=Assumptions!$G$47,Assumptions!$G$51,Assumptions!$H$51))))^(AX$8-1)</f>
        <v>-3696.5812177999442</v>
      </c>
      <c r="AY28" s="26">
        <f>-Assumptions!$H33/12*(1+(IF(AY$8=Assumptions!$F$47,Assumptions!$F$51,IF('305 PF'!AY$8=Assumptions!$G$47,Assumptions!$G$51,Assumptions!$H$51))))^(AY$8-1)</f>
        <v>-3696.5812177999442</v>
      </c>
      <c r="AZ28" s="26">
        <f>-Assumptions!$H33/12*(1+(IF(AZ$8=Assumptions!$F$47,Assumptions!$F$51,IF('305 PF'!AZ$8=Assumptions!$G$47,Assumptions!$G$51,Assumptions!$H$51))))^(AZ$8-1)</f>
        <v>-3770.5128421559434</v>
      </c>
      <c r="BA28" s="26">
        <f>-Assumptions!$H33/12*(1+(IF(BA$8=Assumptions!$F$47,Assumptions!$F$51,IF('305 PF'!BA$8=Assumptions!$G$47,Assumptions!$G$51,Assumptions!$H$51))))^(BA$8-1)</f>
        <v>-3770.5128421559434</v>
      </c>
      <c r="BB28" s="26">
        <f>-Assumptions!$H33/12*(1+(IF(BB$8=Assumptions!$F$47,Assumptions!$F$51,IF('305 PF'!BB$8=Assumptions!$G$47,Assumptions!$G$51,Assumptions!$H$51))))^(BB$8-1)</f>
        <v>-3770.5128421559434</v>
      </c>
      <c r="BC28" s="26">
        <f>-Assumptions!$H33/12*(1+(IF(BC$8=Assumptions!$F$47,Assumptions!$F$51,IF('305 PF'!BC$8=Assumptions!$G$47,Assumptions!$G$51,Assumptions!$H$51))))^(BC$8-1)</f>
        <v>-3770.5128421559434</v>
      </c>
      <c r="BD28" s="26">
        <f>-Assumptions!$H33/12*(1+(IF(BD$8=Assumptions!$F$47,Assumptions!$F$51,IF('305 PF'!BD$8=Assumptions!$G$47,Assumptions!$G$51,Assumptions!$H$51))))^(BD$8-1)</f>
        <v>-3770.5128421559434</v>
      </c>
      <c r="BE28" s="26">
        <f>-Assumptions!$H33/12*(1+(IF(BE$8=Assumptions!$F$47,Assumptions!$F$51,IF('305 PF'!BE$8=Assumptions!$G$47,Assumptions!$G$51,Assumptions!$H$51))))^(BE$8-1)</f>
        <v>-3770.5128421559434</v>
      </c>
      <c r="BF28" s="26">
        <f>-Assumptions!$H33/12*(1+(IF(BF$8=Assumptions!$F$47,Assumptions!$F$51,IF('305 PF'!BF$8=Assumptions!$G$47,Assumptions!$G$51,Assumptions!$H$51))))^(BF$8-1)</f>
        <v>-3770.5128421559434</v>
      </c>
      <c r="BG28" s="26">
        <f>-Assumptions!$H33/12*(1+(IF(BG$8=Assumptions!$F$47,Assumptions!$F$51,IF('305 PF'!BG$8=Assumptions!$G$47,Assumptions!$G$51,Assumptions!$H$51))))^(BG$8-1)</f>
        <v>-3770.5128421559434</v>
      </c>
      <c r="BH28" s="26">
        <f>-Assumptions!$H33/12*(1+(IF(BH$8=Assumptions!$F$47,Assumptions!$F$51,IF('305 PF'!BH$8=Assumptions!$G$47,Assumptions!$G$51,Assumptions!$H$51))))^(BH$8-1)</f>
        <v>-3770.5128421559434</v>
      </c>
      <c r="BI28" s="26">
        <f>-Assumptions!$H33/12*(1+(IF(BI$8=Assumptions!$F$47,Assumptions!$F$51,IF('305 PF'!BI$8=Assumptions!$G$47,Assumptions!$G$51,Assumptions!$H$51))))^(BI$8-1)</f>
        <v>-3770.5128421559434</v>
      </c>
      <c r="BJ28" s="26">
        <f>-Assumptions!$H33/12*(1+(IF(BJ$8=Assumptions!$F$47,Assumptions!$F$51,IF('305 PF'!BJ$8=Assumptions!$G$47,Assumptions!$G$51,Assumptions!$H$51))))^(BJ$8-1)</f>
        <v>-3770.5128421559434</v>
      </c>
      <c r="BK28" s="26">
        <f>-Assumptions!$H33/12*(1+(IF(BK$8=Assumptions!$F$47,Assumptions!$F$51,IF('305 PF'!BK$8=Assumptions!$G$47,Assumptions!$G$51,Assumptions!$H$51))))^(BK$8-1)</f>
        <v>-3770.5128421559434</v>
      </c>
      <c r="BL28" s="26">
        <f>-Assumptions!$H33/12*(1+(IF(BL$8=Assumptions!$F$47,Assumptions!$F$51,IF('305 PF'!BL$8=Assumptions!$G$47,Assumptions!$G$51,Assumptions!$H$51))))^(BL$8-1)</f>
        <v>-3845.9230989990624</v>
      </c>
      <c r="BM28" s="26">
        <f>-Assumptions!$H33/12*(1+(IF(BM$8=Assumptions!$F$47,Assumptions!$F$51,IF('305 PF'!BM$8=Assumptions!$G$47,Assumptions!$G$51,Assumptions!$H$51))))^(BM$8-1)</f>
        <v>-3845.9230989990624</v>
      </c>
      <c r="BN28" s="26">
        <f>-Assumptions!$H33/12*(1+(IF(BN$8=Assumptions!$F$47,Assumptions!$F$51,IF('305 PF'!BN$8=Assumptions!$G$47,Assumptions!$G$51,Assumptions!$H$51))))^(BN$8-1)</f>
        <v>-3845.9230989990624</v>
      </c>
      <c r="BO28" s="26">
        <f>-Assumptions!$H33/12*(1+(IF(BO$8=Assumptions!$F$47,Assumptions!$F$51,IF('305 PF'!BO$8=Assumptions!$G$47,Assumptions!$G$51,Assumptions!$H$51))))^(BO$8-1)</f>
        <v>-3845.9230989990624</v>
      </c>
      <c r="BP28" s="26">
        <f>-Assumptions!$H33/12*(1+(IF(BP$8=Assumptions!$F$47,Assumptions!$F$51,IF('305 PF'!BP$8=Assumptions!$G$47,Assumptions!$G$51,Assumptions!$H$51))))^(BP$8-1)</f>
        <v>-3845.9230989990624</v>
      </c>
      <c r="BQ28" s="26">
        <f>-Assumptions!$H33/12*(1+(IF(BQ$8=Assumptions!$F$47,Assumptions!$F$51,IF('305 PF'!BQ$8=Assumptions!$G$47,Assumptions!$G$51,Assumptions!$H$51))))^(BQ$8-1)</f>
        <v>-3845.9230989990624</v>
      </c>
      <c r="BR28" s="26">
        <f>-Assumptions!$H33/12*(1+(IF(BR$8=Assumptions!$F$47,Assumptions!$F$51,IF('305 PF'!BR$8=Assumptions!$G$47,Assumptions!$G$51,Assumptions!$H$51))))^(BR$8-1)</f>
        <v>-3845.9230989990624</v>
      </c>
      <c r="BS28" s="26">
        <f>-Assumptions!$H33/12*(1+(IF(BS$8=Assumptions!$F$47,Assumptions!$F$51,IF('305 PF'!BS$8=Assumptions!$G$47,Assumptions!$G$51,Assumptions!$H$51))))^(BS$8-1)</f>
        <v>-3845.9230989990624</v>
      </c>
      <c r="BT28" s="26">
        <f>-Assumptions!$H33/12*(1+(IF(BT$8=Assumptions!$F$47,Assumptions!$F$51,IF('305 PF'!BT$8=Assumptions!$G$47,Assumptions!$G$51,Assumptions!$H$51))))^(BT$8-1)</f>
        <v>-3845.9230989990624</v>
      </c>
      <c r="BU28" s="26">
        <f>-Assumptions!$H33/12*(1+(IF(BU$8=Assumptions!$F$47,Assumptions!$F$51,IF('305 PF'!BU$8=Assumptions!$G$47,Assumptions!$G$51,Assumptions!$H$51))))^(BU$8-1)</f>
        <v>-3845.9230989990624</v>
      </c>
      <c r="BV28" s="26">
        <f>-Assumptions!$H33/12*(1+(IF(BV$8=Assumptions!$F$47,Assumptions!$F$51,IF('305 PF'!BV$8=Assumptions!$G$47,Assumptions!$G$51,Assumptions!$H$51))))^(BV$8-1)</f>
        <v>-3845.9230989990624</v>
      </c>
      <c r="BW28" s="26">
        <f>-Assumptions!$H33/12*(1+(IF(BW$8=Assumptions!$F$47,Assumptions!$F$51,IF('305 PF'!BW$8=Assumptions!$G$47,Assumptions!$G$51,Assumptions!$H$51))))^(BW$8-1)</f>
        <v>-3845.9230989990624</v>
      </c>
      <c r="BX28" s="26">
        <f>-Assumptions!$H33/12*(1+(IF(BX$8=Assumptions!$F$47,Assumptions!$F$51,IF('305 PF'!BX$8=Assumptions!$G$47,Assumptions!$G$51,Assumptions!$H$51))))^(BX$8-1)</f>
        <v>-3922.8415609790441</v>
      </c>
      <c r="BY28" s="26">
        <f>-Assumptions!$H33/12*(1+(IF(BY$8=Assumptions!$F$47,Assumptions!$F$51,IF('305 PF'!BY$8=Assumptions!$G$47,Assumptions!$G$51,Assumptions!$H$51))))^(BY$8-1)</f>
        <v>-3922.8415609790441</v>
      </c>
      <c r="BZ28" s="26">
        <f>-Assumptions!$H33/12*(1+(IF(BZ$8=Assumptions!$F$47,Assumptions!$F$51,IF('305 PF'!BZ$8=Assumptions!$G$47,Assumptions!$G$51,Assumptions!$H$51))))^(BZ$8-1)</f>
        <v>-3922.8415609790441</v>
      </c>
      <c r="CA28" s="26">
        <f>-Assumptions!$H33/12*(1+(IF(CA$8=Assumptions!$F$47,Assumptions!$F$51,IF('305 PF'!CA$8=Assumptions!$G$47,Assumptions!$G$51,Assumptions!$H$51))))^(CA$8-1)</f>
        <v>-3922.8415609790441</v>
      </c>
      <c r="CB28" s="26">
        <f>-Assumptions!$H33/12*(1+(IF(CB$8=Assumptions!$F$47,Assumptions!$F$51,IF('305 PF'!CB$8=Assumptions!$G$47,Assumptions!$G$51,Assumptions!$H$51))))^(CB$8-1)</f>
        <v>-3922.8415609790441</v>
      </c>
      <c r="CC28" s="26">
        <f>-Assumptions!$H33/12*(1+(IF(CC$8=Assumptions!$F$47,Assumptions!$F$51,IF('305 PF'!CC$8=Assumptions!$G$47,Assumptions!$G$51,Assumptions!$H$51))))^(CC$8-1)</f>
        <v>-3922.8415609790441</v>
      </c>
      <c r="CD28" s="26">
        <f>-Assumptions!$H33/12*(1+(IF(CD$8=Assumptions!$F$47,Assumptions!$F$51,IF('305 PF'!CD$8=Assumptions!$G$47,Assumptions!$G$51,Assumptions!$H$51))))^(CD$8-1)</f>
        <v>-3922.8415609790441</v>
      </c>
      <c r="CE28" s="26">
        <f>-Assumptions!$H33/12*(1+(IF(CE$8=Assumptions!$F$47,Assumptions!$F$51,IF('305 PF'!CE$8=Assumptions!$G$47,Assumptions!$G$51,Assumptions!$H$51))))^(CE$8-1)</f>
        <v>-3922.8415609790441</v>
      </c>
      <c r="CF28" s="26">
        <f>-Assumptions!$H33/12*(1+(IF(CF$8=Assumptions!$F$47,Assumptions!$F$51,IF('305 PF'!CF$8=Assumptions!$G$47,Assumptions!$G$51,Assumptions!$H$51))))^(CF$8-1)</f>
        <v>-3922.8415609790441</v>
      </c>
      <c r="CG28" s="26">
        <f>-Assumptions!$H33/12*(1+(IF(CG$8=Assumptions!$F$47,Assumptions!$F$51,IF('305 PF'!CG$8=Assumptions!$G$47,Assumptions!$G$51,Assumptions!$H$51))))^(CG$8-1)</f>
        <v>-3922.8415609790441</v>
      </c>
      <c r="CH28" s="26">
        <f>-Assumptions!$H33/12*(1+(IF(CH$8=Assumptions!$F$47,Assumptions!$F$51,IF('305 PF'!CH$8=Assumptions!$G$47,Assumptions!$G$51,Assumptions!$H$51))))^(CH$8-1)</f>
        <v>-3922.8415609790441</v>
      </c>
      <c r="CI28" s="26">
        <f>-Assumptions!$H33/12*(1+(IF(CI$8=Assumptions!$F$47,Assumptions!$F$51,IF('305 PF'!CI$8=Assumptions!$G$47,Assumptions!$G$51,Assumptions!$H$51))))^(CI$8-1)</f>
        <v>-3922.8415609790441</v>
      </c>
      <c r="CJ28" s="26">
        <f>-Assumptions!$H33/12*(1+(IF(CJ$8=Assumptions!$F$47,Assumptions!$F$51,IF('305 PF'!CJ$8=Assumptions!$G$47,Assumptions!$G$51,Assumptions!$H$51))))^(CJ$8-1)</f>
        <v>-4001.2983921986238</v>
      </c>
      <c r="CK28" s="26">
        <f>-Assumptions!$H33/12*(1+(IF(CK$8=Assumptions!$F$47,Assumptions!$F$51,IF('305 PF'!CK$8=Assumptions!$G$47,Assumptions!$G$51,Assumptions!$H$51))))^(CK$8-1)</f>
        <v>-4001.2983921986238</v>
      </c>
      <c r="CL28" s="26">
        <f>-Assumptions!$H33/12*(1+(IF(CL$8=Assumptions!$F$47,Assumptions!$F$51,IF('305 PF'!CL$8=Assumptions!$G$47,Assumptions!$G$51,Assumptions!$H$51))))^(CL$8-1)</f>
        <v>-4001.2983921986238</v>
      </c>
      <c r="CM28" s="26">
        <f>-Assumptions!$H33/12*(1+(IF(CM$8=Assumptions!$F$47,Assumptions!$F$51,IF('305 PF'!CM$8=Assumptions!$G$47,Assumptions!$G$51,Assumptions!$H$51))))^(CM$8-1)</f>
        <v>-4001.2983921986238</v>
      </c>
      <c r="CN28" s="26">
        <f>-Assumptions!$H33/12*(1+(IF(CN$8=Assumptions!$F$47,Assumptions!$F$51,IF('305 PF'!CN$8=Assumptions!$G$47,Assumptions!$G$51,Assumptions!$H$51))))^(CN$8-1)</f>
        <v>-4001.2983921986238</v>
      </c>
      <c r="CO28" s="26">
        <f>-Assumptions!$H33/12*(1+(IF(CO$8=Assumptions!$F$47,Assumptions!$F$51,IF('305 PF'!CO$8=Assumptions!$G$47,Assumptions!$G$51,Assumptions!$H$51))))^(CO$8-1)</f>
        <v>-4001.2983921986238</v>
      </c>
      <c r="CP28" s="26">
        <f>-Assumptions!$H33/12*(1+(IF(CP$8=Assumptions!$F$47,Assumptions!$F$51,IF('305 PF'!CP$8=Assumptions!$G$47,Assumptions!$G$51,Assumptions!$H$51))))^(CP$8-1)</f>
        <v>-4001.2983921986238</v>
      </c>
      <c r="CQ28" s="26">
        <f>-Assumptions!$H33/12*(1+(IF(CQ$8=Assumptions!$F$47,Assumptions!$F$51,IF('305 PF'!CQ$8=Assumptions!$G$47,Assumptions!$G$51,Assumptions!$H$51))))^(CQ$8-1)</f>
        <v>-4001.2983921986238</v>
      </c>
      <c r="CR28" s="26">
        <f>-Assumptions!$H33/12*(1+(IF(CR$8=Assumptions!$F$47,Assumptions!$F$51,IF('305 PF'!CR$8=Assumptions!$G$47,Assumptions!$G$51,Assumptions!$H$51))))^(CR$8-1)</f>
        <v>-4001.2983921986238</v>
      </c>
      <c r="CS28" s="26">
        <f>-Assumptions!$H33/12*(1+(IF(CS$8=Assumptions!$F$47,Assumptions!$F$51,IF('305 PF'!CS$8=Assumptions!$G$47,Assumptions!$G$51,Assumptions!$H$51))))^(CS$8-1)</f>
        <v>-4001.2983921986238</v>
      </c>
      <c r="CT28" s="26">
        <f>-Assumptions!$H33/12*(1+(IF(CT$8=Assumptions!$F$47,Assumptions!$F$51,IF('305 PF'!CT$8=Assumptions!$G$47,Assumptions!$G$51,Assumptions!$H$51))))^(CT$8-1)</f>
        <v>-4001.2983921986238</v>
      </c>
      <c r="CU28" s="26">
        <f>-Assumptions!$H33/12*(1+(IF(CU$8=Assumptions!$F$47,Assumptions!$F$51,IF('305 PF'!CU$8=Assumptions!$G$47,Assumptions!$G$51,Assumptions!$H$51))))^(CU$8-1)</f>
        <v>-4001.2983921986238</v>
      </c>
      <c r="CV28" s="26">
        <f>-Assumptions!$H33/12*(1+(IF(CV$8=Assumptions!$F$47,Assumptions!$F$51,IF('305 PF'!CV$8=Assumptions!$G$47,Assumptions!$G$51,Assumptions!$H$51))))^(CV$8-1)</f>
        <v>-4081.3243600425967</v>
      </c>
      <c r="CW28" s="26">
        <f>-Assumptions!$H33/12*(1+(IF(CW$8=Assumptions!$F$47,Assumptions!$F$51,IF('305 PF'!CW$8=Assumptions!$G$47,Assumptions!$G$51,Assumptions!$H$51))))^(CW$8-1)</f>
        <v>-4081.3243600425967</v>
      </c>
      <c r="CX28" s="26">
        <f>-Assumptions!$H33/12*(1+(IF(CX$8=Assumptions!$F$47,Assumptions!$F$51,IF('305 PF'!CX$8=Assumptions!$G$47,Assumptions!$G$51,Assumptions!$H$51))))^(CX$8-1)</f>
        <v>-4081.3243600425967</v>
      </c>
      <c r="CY28" s="26">
        <f>-Assumptions!$H33/12*(1+(IF(CY$8=Assumptions!$F$47,Assumptions!$F$51,IF('305 PF'!CY$8=Assumptions!$G$47,Assumptions!$G$51,Assumptions!$H$51))))^(CY$8-1)</f>
        <v>-4081.3243600425967</v>
      </c>
      <c r="CZ28" s="26">
        <f>-Assumptions!$H33/12*(1+(IF(CZ$8=Assumptions!$F$47,Assumptions!$F$51,IF('305 PF'!CZ$8=Assumptions!$G$47,Assumptions!$G$51,Assumptions!$H$51))))^(CZ$8-1)</f>
        <v>-4081.3243600425967</v>
      </c>
      <c r="DA28" s="26">
        <f>-Assumptions!$H33/12*(1+(IF(DA$8=Assumptions!$F$47,Assumptions!$F$51,IF('305 PF'!DA$8=Assumptions!$G$47,Assumptions!$G$51,Assumptions!$H$51))))^(DA$8-1)</f>
        <v>-4081.3243600425967</v>
      </c>
      <c r="DB28" s="26">
        <f>-Assumptions!$H33/12*(1+(IF(DB$8=Assumptions!$F$47,Assumptions!$F$51,IF('305 PF'!DB$8=Assumptions!$G$47,Assumptions!$G$51,Assumptions!$H$51))))^(DB$8-1)</f>
        <v>-4081.3243600425967</v>
      </c>
      <c r="DC28" s="26">
        <f>-Assumptions!$H33/12*(1+(IF(DC$8=Assumptions!$F$47,Assumptions!$F$51,IF('305 PF'!DC$8=Assumptions!$G$47,Assumptions!$G$51,Assumptions!$H$51))))^(DC$8-1)</f>
        <v>-4081.3243600425967</v>
      </c>
      <c r="DD28" s="26">
        <f>-Assumptions!$H33/12*(1+(IF(DD$8=Assumptions!$F$47,Assumptions!$F$51,IF('305 PF'!DD$8=Assumptions!$G$47,Assumptions!$G$51,Assumptions!$H$51))))^(DD$8-1)</f>
        <v>-4081.3243600425967</v>
      </c>
      <c r="DE28" s="26">
        <f>-Assumptions!$H33/12*(1+(IF(DE$8=Assumptions!$F$47,Assumptions!$F$51,IF('305 PF'!DE$8=Assumptions!$G$47,Assumptions!$G$51,Assumptions!$H$51))))^(DE$8-1)</f>
        <v>-4081.3243600425967</v>
      </c>
      <c r="DF28" s="26">
        <f>-Assumptions!$H33/12*(1+(IF(DF$8=Assumptions!$F$47,Assumptions!$F$51,IF('305 PF'!DF$8=Assumptions!$G$47,Assumptions!$G$51,Assumptions!$H$51))))^(DF$8-1)</f>
        <v>-4081.3243600425967</v>
      </c>
      <c r="DG28" s="26">
        <f>-Assumptions!$H33/12*(1+(IF(DG$8=Assumptions!$F$47,Assumptions!$F$51,IF('305 PF'!DG$8=Assumptions!$G$47,Assumptions!$G$51,Assumptions!$H$51))))^(DG$8-1)</f>
        <v>-4081.3243600425967</v>
      </c>
      <c r="DH28" s="26">
        <f>-Assumptions!$H33/12*(1+(IF(DH$8=Assumptions!$F$47,Assumptions!$F$51,IF('305 PF'!DH$8=Assumptions!$G$47,Assumptions!$G$51,Assumptions!$H$51))))^(DH$8-1)</f>
        <v>-4162.9508472434491</v>
      </c>
      <c r="DI28" s="26">
        <f>-Assumptions!$H33/12*(1+(IF(DI$8=Assumptions!$F$47,Assumptions!$F$51,IF('305 PF'!DI$8=Assumptions!$G$47,Assumptions!$G$51,Assumptions!$H$51))))^(DI$8-1)</f>
        <v>-4162.9508472434491</v>
      </c>
      <c r="DJ28" s="26">
        <f>-Assumptions!$H33/12*(1+(IF(DJ$8=Assumptions!$F$47,Assumptions!$F$51,IF('305 PF'!DJ$8=Assumptions!$G$47,Assumptions!$G$51,Assumptions!$H$51))))^(DJ$8-1)</f>
        <v>-4162.9508472434491</v>
      </c>
      <c r="DK28" s="26">
        <f>-Assumptions!$H33/12*(1+(IF(DK$8=Assumptions!$F$47,Assumptions!$F$51,IF('305 PF'!DK$8=Assumptions!$G$47,Assumptions!$G$51,Assumptions!$H$51))))^(DK$8-1)</f>
        <v>-4162.9508472434491</v>
      </c>
      <c r="DL28" s="26">
        <f>-Assumptions!$H33/12*(1+(IF(DL$8=Assumptions!$F$47,Assumptions!$F$51,IF('305 PF'!DL$8=Assumptions!$G$47,Assumptions!$G$51,Assumptions!$H$51))))^(DL$8-1)</f>
        <v>-4162.9508472434491</v>
      </c>
      <c r="DM28" s="26">
        <f>-Assumptions!$H33/12*(1+(IF(DM$8=Assumptions!$F$47,Assumptions!$F$51,IF('305 PF'!DM$8=Assumptions!$G$47,Assumptions!$G$51,Assumptions!$H$51))))^(DM$8-1)</f>
        <v>-4162.9508472434491</v>
      </c>
      <c r="DN28" s="26">
        <f>-Assumptions!$H33/12*(1+(IF(DN$8=Assumptions!$F$47,Assumptions!$F$51,IF('305 PF'!DN$8=Assumptions!$G$47,Assumptions!$G$51,Assumptions!$H$51))))^(DN$8-1)</f>
        <v>-4162.9508472434491</v>
      </c>
      <c r="DO28" s="26">
        <f>-Assumptions!$H33/12*(1+(IF(DO$8=Assumptions!$F$47,Assumptions!$F$51,IF('305 PF'!DO$8=Assumptions!$G$47,Assumptions!$G$51,Assumptions!$H$51))))^(DO$8-1)</f>
        <v>-4162.9508472434491</v>
      </c>
      <c r="DP28" s="26">
        <f>-Assumptions!$H33/12*(1+(IF(DP$8=Assumptions!$F$47,Assumptions!$F$51,IF('305 PF'!DP$8=Assumptions!$G$47,Assumptions!$G$51,Assumptions!$H$51))))^(DP$8-1)</f>
        <v>-4162.9508472434491</v>
      </c>
      <c r="DQ28" s="26">
        <f>-Assumptions!$H33/12*(1+(IF(DQ$8=Assumptions!$F$47,Assumptions!$F$51,IF('305 PF'!DQ$8=Assumptions!$G$47,Assumptions!$G$51,Assumptions!$H$51))))^(DQ$8-1)</f>
        <v>-4162.9508472434491</v>
      </c>
      <c r="DR28" s="26">
        <f>-Assumptions!$H33/12*(1+(IF(DR$8=Assumptions!$F$47,Assumptions!$F$51,IF('305 PF'!DR$8=Assumptions!$G$47,Assumptions!$G$51,Assumptions!$H$51))))^(DR$8-1)</f>
        <v>-4162.9508472434491</v>
      </c>
      <c r="DS28" s="26">
        <f>-Assumptions!$H33/12*(1+(IF(DS$8=Assumptions!$F$47,Assumptions!$F$51,IF('305 PF'!DS$8=Assumptions!$G$47,Assumptions!$G$51,Assumptions!$H$51))))^(DS$8-1)</f>
        <v>-4162.9508472434491</v>
      </c>
      <c r="DT28" s="26">
        <f>-Assumptions!$H33/12*(1+(IF(DT$8=Assumptions!$F$47,Assumptions!$F$51,IF('305 PF'!DT$8=Assumptions!$G$47,Assumptions!$G$51,Assumptions!$H$51))))^(DT$8-1)</f>
        <v>-4246.2098641883176</v>
      </c>
      <c r="DU28" s="26">
        <f>-Assumptions!$H33/12*(1+(IF(DU$8=Assumptions!$F$47,Assumptions!$F$51,IF('305 PF'!DU$8=Assumptions!$G$47,Assumptions!$G$51,Assumptions!$H$51))))^(DU$8-1)</f>
        <v>-4246.2098641883176</v>
      </c>
      <c r="DV28" s="26">
        <f>-Assumptions!$H33/12*(1+(IF(DV$8=Assumptions!$F$47,Assumptions!$F$51,IF('305 PF'!DV$8=Assumptions!$G$47,Assumptions!$G$51,Assumptions!$H$51))))^(DV$8-1)</f>
        <v>-4246.2098641883176</v>
      </c>
      <c r="DW28" s="26">
        <f>-Assumptions!$H33/12*(1+(IF(DW$8=Assumptions!$F$47,Assumptions!$F$51,IF('305 PF'!DW$8=Assumptions!$G$47,Assumptions!$G$51,Assumptions!$H$51))))^(DW$8-1)</f>
        <v>-4246.2098641883176</v>
      </c>
      <c r="DX28" s="26">
        <f>-Assumptions!$H33/12*(1+(IF(DX$8=Assumptions!$F$47,Assumptions!$F$51,IF('305 PF'!DX$8=Assumptions!$G$47,Assumptions!$G$51,Assumptions!$H$51))))^(DX$8-1)</f>
        <v>-4246.2098641883176</v>
      </c>
      <c r="DY28" s="26">
        <f>-Assumptions!$H33/12*(1+(IF(DY$8=Assumptions!$F$47,Assumptions!$F$51,IF('305 PF'!DY$8=Assumptions!$G$47,Assumptions!$G$51,Assumptions!$H$51))))^(DY$8-1)</f>
        <v>-4246.2098641883176</v>
      </c>
      <c r="DZ28" s="26">
        <f>-Assumptions!$H33/12*(1+(IF(DZ$8=Assumptions!$F$47,Assumptions!$F$51,IF('305 PF'!DZ$8=Assumptions!$G$47,Assumptions!$G$51,Assumptions!$H$51))))^(DZ$8-1)</f>
        <v>-4246.2098641883176</v>
      </c>
      <c r="EA28" s="26">
        <f>-Assumptions!$H33/12*(1+(IF(EA$8=Assumptions!$F$47,Assumptions!$F$51,IF('305 PF'!EA$8=Assumptions!$G$47,Assumptions!$G$51,Assumptions!$H$51))))^(EA$8-1)</f>
        <v>-4246.2098641883176</v>
      </c>
      <c r="EB28" s="26">
        <f>-Assumptions!$H33/12*(1+(IF(EB$8=Assumptions!$F$47,Assumptions!$F$51,IF('305 PF'!EB$8=Assumptions!$G$47,Assumptions!$G$51,Assumptions!$H$51))))^(EB$8-1)</f>
        <v>-4246.2098641883176</v>
      </c>
      <c r="EC28" s="26">
        <f>-Assumptions!$H33/12*(1+(IF(EC$8=Assumptions!$F$47,Assumptions!$F$51,IF('305 PF'!EC$8=Assumptions!$G$47,Assumptions!$G$51,Assumptions!$H$51))))^(EC$8-1)</f>
        <v>-4246.2098641883176</v>
      </c>
      <c r="ED28" s="26">
        <f>-Assumptions!$H33/12*(1+(IF(ED$8=Assumptions!$F$47,Assumptions!$F$51,IF('305 PF'!ED$8=Assumptions!$G$47,Assumptions!$G$51,Assumptions!$H$51))))^(ED$8-1)</f>
        <v>-4246.2098641883176</v>
      </c>
      <c r="EE28" s="26">
        <f>-Assumptions!$H33/12*(1+(IF(EE$8=Assumptions!$F$47,Assumptions!$F$51,IF('305 PF'!EE$8=Assumptions!$G$47,Assumptions!$G$51,Assumptions!$H$51))))^(EE$8-1)</f>
        <v>-4246.2098641883176</v>
      </c>
    </row>
    <row r="29" spans="2:135" x14ac:dyDescent="0.35">
      <c r="C29" t="str">
        <f>Assumptions!B34</f>
        <v>Other Utilities</v>
      </c>
      <c r="D29" s="26">
        <f>-Assumptions!$H34/12*(1+(IF(D$8=Assumptions!$F$47,Assumptions!$F$51,IF('305 PF'!D$8=Assumptions!$G$47,Assumptions!$G$51,Assumptions!$H$51))))^(D$8-1)</f>
        <v>-1886.5877500000004</v>
      </c>
      <c r="E29" s="26">
        <f>-Assumptions!$H34/12*(1+(IF(E$8=Assumptions!$F$47,Assumptions!$F$51,IF('305 PF'!E$8=Assumptions!$G$47,Assumptions!$G$51,Assumptions!$H$51))))^(E$8-1)</f>
        <v>-1886.5877500000004</v>
      </c>
      <c r="F29" s="26">
        <f>-Assumptions!$H34/12*(1+(IF(F$8=Assumptions!$F$47,Assumptions!$F$51,IF('305 PF'!F$8=Assumptions!$G$47,Assumptions!$G$51,Assumptions!$H$51))))^(F$8-1)</f>
        <v>-1886.5877500000004</v>
      </c>
      <c r="G29" s="26">
        <f>-Assumptions!$H34/12*(1+(IF(G$8=Assumptions!$F$47,Assumptions!$F$51,IF('305 PF'!G$8=Assumptions!$G$47,Assumptions!$G$51,Assumptions!$H$51))))^(G$8-1)</f>
        <v>-1886.5877500000004</v>
      </c>
      <c r="H29" s="26">
        <f>-Assumptions!$H34/12*(1+(IF(H$8=Assumptions!$F$47,Assumptions!$F$51,IF('305 PF'!H$8=Assumptions!$G$47,Assumptions!$G$51,Assumptions!$H$51))))^(H$8-1)</f>
        <v>-1886.5877500000004</v>
      </c>
      <c r="I29" s="26">
        <f>-Assumptions!$H34/12*(1+(IF(I$8=Assumptions!$F$47,Assumptions!$F$51,IF('305 PF'!I$8=Assumptions!$G$47,Assumptions!$G$51,Assumptions!$H$51))))^(I$8-1)</f>
        <v>-1886.5877500000004</v>
      </c>
      <c r="J29" s="26">
        <f>-Assumptions!$H34/12*(1+(IF(J$8=Assumptions!$F$47,Assumptions!$F$51,IF('305 PF'!J$8=Assumptions!$G$47,Assumptions!$G$51,Assumptions!$H$51))))^(J$8-1)</f>
        <v>-1886.5877500000004</v>
      </c>
      <c r="K29" s="26">
        <f>-Assumptions!$H34/12*(1+(IF(K$8=Assumptions!$F$47,Assumptions!$F$51,IF('305 PF'!K$8=Assumptions!$G$47,Assumptions!$G$51,Assumptions!$H$51))))^(K$8-1)</f>
        <v>-1886.5877500000004</v>
      </c>
      <c r="L29" s="26">
        <f>-Assumptions!$H34/12*(1+(IF(L$8=Assumptions!$F$47,Assumptions!$F$51,IF('305 PF'!L$8=Assumptions!$G$47,Assumptions!$G$51,Assumptions!$H$51))))^(L$8-1)</f>
        <v>-1886.5877500000004</v>
      </c>
      <c r="M29" s="26">
        <f>-Assumptions!$H34/12*(1+(IF(M$8=Assumptions!$F$47,Assumptions!$F$51,IF('305 PF'!M$8=Assumptions!$G$47,Assumptions!$G$51,Assumptions!$H$51))))^(M$8-1)</f>
        <v>-1886.5877500000004</v>
      </c>
      <c r="N29" s="26">
        <f>-Assumptions!$H34/12*(1+(IF(N$8=Assumptions!$F$47,Assumptions!$F$51,IF('305 PF'!N$8=Assumptions!$G$47,Assumptions!$G$51,Assumptions!$H$51))))^(N$8-1)</f>
        <v>-1886.5877500000004</v>
      </c>
      <c r="O29" s="26">
        <f>-Assumptions!$H34/12*(1+(IF(O$8=Assumptions!$F$47,Assumptions!$F$51,IF('305 PF'!O$8=Assumptions!$G$47,Assumptions!$G$51,Assumptions!$H$51))))^(O$8-1)</f>
        <v>-1886.5877500000004</v>
      </c>
      <c r="P29" s="26">
        <f>-Assumptions!$H34/12*(1+(IF(P$8=Assumptions!$F$47,Assumptions!$F$51,IF('305 PF'!P$8=Assumptions!$G$47,Assumptions!$G$51,Assumptions!$H$51))))^(P$8-1)</f>
        <v>-1943.1853825000005</v>
      </c>
      <c r="Q29" s="26">
        <f>-Assumptions!$H34/12*(1+(IF(Q$8=Assumptions!$F$47,Assumptions!$F$51,IF('305 PF'!Q$8=Assumptions!$G$47,Assumptions!$G$51,Assumptions!$H$51))))^(Q$8-1)</f>
        <v>-1943.1853825000005</v>
      </c>
      <c r="R29" s="26">
        <f>-Assumptions!$H34/12*(1+(IF(R$8=Assumptions!$F$47,Assumptions!$F$51,IF('305 PF'!R$8=Assumptions!$G$47,Assumptions!$G$51,Assumptions!$H$51))))^(R$8-1)</f>
        <v>-1943.1853825000005</v>
      </c>
      <c r="S29" s="26">
        <f>-Assumptions!$H34/12*(1+(IF(S$8=Assumptions!$F$47,Assumptions!$F$51,IF('305 PF'!S$8=Assumptions!$G$47,Assumptions!$G$51,Assumptions!$H$51))))^(S$8-1)</f>
        <v>-1943.1853825000005</v>
      </c>
      <c r="T29" s="26">
        <f>-Assumptions!$H34/12*(1+(IF(T$8=Assumptions!$F$47,Assumptions!$F$51,IF('305 PF'!T$8=Assumptions!$G$47,Assumptions!$G$51,Assumptions!$H$51))))^(T$8-1)</f>
        <v>-1943.1853825000005</v>
      </c>
      <c r="U29" s="26">
        <f>-Assumptions!$H34/12*(1+(IF(U$8=Assumptions!$F$47,Assumptions!$F$51,IF('305 PF'!U$8=Assumptions!$G$47,Assumptions!$G$51,Assumptions!$H$51))))^(U$8-1)</f>
        <v>-1943.1853825000005</v>
      </c>
      <c r="V29" s="26">
        <f>-Assumptions!$H34/12*(1+(IF(V$8=Assumptions!$F$47,Assumptions!$F$51,IF('305 PF'!V$8=Assumptions!$G$47,Assumptions!$G$51,Assumptions!$H$51))))^(V$8-1)</f>
        <v>-1943.1853825000005</v>
      </c>
      <c r="W29" s="26">
        <f>-Assumptions!$H34/12*(1+(IF(W$8=Assumptions!$F$47,Assumptions!$F$51,IF('305 PF'!W$8=Assumptions!$G$47,Assumptions!$G$51,Assumptions!$H$51))))^(W$8-1)</f>
        <v>-1943.1853825000005</v>
      </c>
      <c r="X29" s="26">
        <f>-Assumptions!$H34/12*(1+(IF(X$8=Assumptions!$F$47,Assumptions!$F$51,IF('305 PF'!X$8=Assumptions!$G$47,Assumptions!$G$51,Assumptions!$H$51))))^(X$8-1)</f>
        <v>-1943.1853825000005</v>
      </c>
      <c r="Y29" s="26">
        <f>-Assumptions!$H34/12*(1+(IF(Y$8=Assumptions!$F$47,Assumptions!$F$51,IF('305 PF'!Y$8=Assumptions!$G$47,Assumptions!$G$51,Assumptions!$H$51))))^(Y$8-1)</f>
        <v>-1943.1853825000005</v>
      </c>
      <c r="Z29" s="26">
        <f>-Assumptions!$H34/12*(1+(IF(Z$8=Assumptions!$F$47,Assumptions!$F$51,IF('305 PF'!Z$8=Assumptions!$G$47,Assumptions!$G$51,Assumptions!$H$51))))^(Z$8-1)</f>
        <v>-1943.1853825000005</v>
      </c>
      <c r="AA29" s="26">
        <f>-Assumptions!$H34/12*(1+(IF(AA$8=Assumptions!$F$47,Assumptions!$F$51,IF('305 PF'!AA$8=Assumptions!$G$47,Assumptions!$G$51,Assumptions!$H$51))))^(AA$8-1)</f>
        <v>-1943.1853825000005</v>
      </c>
      <c r="AB29" s="26">
        <f>-Assumptions!$H34/12*(1+(IF(AB$8=Assumptions!$F$47,Assumptions!$F$51,IF('305 PF'!AB$8=Assumptions!$G$47,Assumptions!$G$51,Assumptions!$H$51))))^(AB$8-1)</f>
        <v>-1962.8058951000003</v>
      </c>
      <c r="AC29" s="26">
        <f>-Assumptions!$H34/12*(1+(IF(AC$8=Assumptions!$F$47,Assumptions!$F$51,IF('305 PF'!AC$8=Assumptions!$G$47,Assumptions!$G$51,Assumptions!$H$51))))^(AC$8-1)</f>
        <v>-1962.8058951000003</v>
      </c>
      <c r="AD29" s="26">
        <f>-Assumptions!$H34/12*(1+(IF(AD$8=Assumptions!$F$47,Assumptions!$F$51,IF('305 PF'!AD$8=Assumptions!$G$47,Assumptions!$G$51,Assumptions!$H$51))))^(AD$8-1)</f>
        <v>-1962.8058951000003</v>
      </c>
      <c r="AE29" s="26">
        <f>-Assumptions!$H34/12*(1+(IF(AE$8=Assumptions!$F$47,Assumptions!$F$51,IF('305 PF'!AE$8=Assumptions!$G$47,Assumptions!$G$51,Assumptions!$H$51))))^(AE$8-1)</f>
        <v>-1962.8058951000003</v>
      </c>
      <c r="AF29" s="26">
        <f>-Assumptions!$H34/12*(1+(IF(AF$8=Assumptions!$F$47,Assumptions!$F$51,IF('305 PF'!AF$8=Assumptions!$G$47,Assumptions!$G$51,Assumptions!$H$51))))^(AF$8-1)</f>
        <v>-1962.8058951000003</v>
      </c>
      <c r="AG29" s="26">
        <f>-Assumptions!$H34/12*(1+(IF(AG$8=Assumptions!$F$47,Assumptions!$F$51,IF('305 PF'!AG$8=Assumptions!$G$47,Assumptions!$G$51,Assumptions!$H$51))))^(AG$8-1)</f>
        <v>-1962.8058951000003</v>
      </c>
      <c r="AH29" s="26">
        <f>-Assumptions!$H34/12*(1+(IF(AH$8=Assumptions!$F$47,Assumptions!$F$51,IF('305 PF'!AH$8=Assumptions!$G$47,Assumptions!$G$51,Assumptions!$H$51))))^(AH$8-1)</f>
        <v>-1962.8058951000003</v>
      </c>
      <c r="AI29" s="26">
        <f>-Assumptions!$H34/12*(1+(IF(AI$8=Assumptions!$F$47,Assumptions!$F$51,IF('305 PF'!AI$8=Assumptions!$G$47,Assumptions!$G$51,Assumptions!$H$51))))^(AI$8-1)</f>
        <v>-1962.8058951000003</v>
      </c>
      <c r="AJ29" s="26">
        <f>-Assumptions!$H34/12*(1+(IF(AJ$8=Assumptions!$F$47,Assumptions!$F$51,IF('305 PF'!AJ$8=Assumptions!$G$47,Assumptions!$G$51,Assumptions!$H$51))))^(AJ$8-1)</f>
        <v>-1962.8058951000003</v>
      </c>
      <c r="AK29" s="26">
        <f>-Assumptions!$H34/12*(1+(IF(AK$8=Assumptions!$F$47,Assumptions!$F$51,IF('305 PF'!AK$8=Assumptions!$G$47,Assumptions!$G$51,Assumptions!$H$51))))^(AK$8-1)</f>
        <v>-1962.8058951000003</v>
      </c>
      <c r="AL29" s="26">
        <f>-Assumptions!$H34/12*(1+(IF(AL$8=Assumptions!$F$47,Assumptions!$F$51,IF('305 PF'!AL$8=Assumptions!$G$47,Assumptions!$G$51,Assumptions!$H$51))))^(AL$8-1)</f>
        <v>-1962.8058951000003</v>
      </c>
      <c r="AM29" s="26">
        <f>-Assumptions!$H34/12*(1+(IF(AM$8=Assumptions!$F$47,Assumptions!$F$51,IF('305 PF'!AM$8=Assumptions!$G$47,Assumptions!$G$51,Assumptions!$H$51))))^(AM$8-1)</f>
        <v>-1962.8058951000003</v>
      </c>
      <c r="AN29" s="26">
        <f>-Assumptions!$H34/12*(1+(IF(AN$8=Assumptions!$F$47,Assumptions!$F$51,IF('305 PF'!AN$8=Assumptions!$G$47,Assumptions!$G$51,Assumptions!$H$51))))^(AN$8-1)</f>
        <v>-2002.0620130020002</v>
      </c>
      <c r="AO29" s="26">
        <f>-Assumptions!$H34/12*(1+(IF(AO$8=Assumptions!$F$47,Assumptions!$F$51,IF('305 PF'!AO$8=Assumptions!$G$47,Assumptions!$G$51,Assumptions!$H$51))))^(AO$8-1)</f>
        <v>-2002.0620130020002</v>
      </c>
      <c r="AP29" s="26">
        <f>-Assumptions!$H34/12*(1+(IF(AP$8=Assumptions!$F$47,Assumptions!$F$51,IF('305 PF'!AP$8=Assumptions!$G$47,Assumptions!$G$51,Assumptions!$H$51))))^(AP$8-1)</f>
        <v>-2002.0620130020002</v>
      </c>
      <c r="AQ29" s="26">
        <f>-Assumptions!$H34/12*(1+(IF(AQ$8=Assumptions!$F$47,Assumptions!$F$51,IF('305 PF'!AQ$8=Assumptions!$G$47,Assumptions!$G$51,Assumptions!$H$51))))^(AQ$8-1)</f>
        <v>-2002.0620130020002</v>
      </c>
      <c r="AR29" s="26">
        <f>-Assumptions!$H34/12*(1+(IF(AR$8=Assumptions!$F$47,Assumptions!$F$51,IF('305 PF'!AR$8=Assumptions!$G$47,Assumptions!$G$51,Assumptions!$H$51))))^(AR$8-1)</f>
        <v>-2002.0620130020002</v>
      </c>
      <c r="AS29" s="26">
        <f>-Assumptions!$H34/12*(1+(IF(AS$8=Assumptions!$F$47,Assumptions!$F$51,IF('305 PF'!AS$8=Assumptions!$G$47,Assumptions!$G$51,Assumptions!$H$51))))^(AS$8-1)</f>
        <v>-2002.0620130020002</v>
      </c>
      <c r="AT29" s="26">
        <f>-Assumptions!$H34/12*(1+(IF(AT$8=Assumptions!$F$47,Assumptions!$F$51,IF('305 PF'!AT$8=Assumptions!$G$47,Assumptions!$G$51,Assumptions!$H$51))))^(AT$8-1)</f>
        <v>-2002.0620130020002</v>
      </c>
      <c r="AU29" s="26">
        <f>-Assumptions!$H34/12*(1+(IF(AU$8=Assumptions!$F$47,Assumptions!$F$51,IF('305 PF'!AU$8=Assumptions!$G$47,Assumptions!$G$51,Assumptions!$H$51))))^(AU$8-1)</f>
        <v>-2002.0620130020002</v>
      </c>
      <c r="AV29" s="26">
        <f>-Assumptions!$H34/12*(1+(IF(AV$8=Assumptions!$F$47,Assumptions!$F$51,IF('305 PF'!AV$8=Assumptions!$G$47,Assumptions!$G$51,Assumptions!$H$51))))^(AV$8-1)</f>
        <v>-2002.0620130020002</v>
      </c>
      <c r="AW29" s="26">
        <f>-Assumptions!$H34/12*(1+(IF(AW$8=Assumptions!$F$47,Assumptions!$F$51,IF('305 PF'!AW$8=Assumptions!$G$47,Assumptions!$G$51,Assumptions!$H$51))))^(AW$8-1)</f>
        <v>-2002.0620130020002</v>
      </c>
      <c r="AX29" s="26">
        <f>-Assumptions!$H34/12*(1+(IF(AX$8=Assumptions!$F$47,Assumptions!$F$51,IF('305 PF'!AX$8=Assumptions!$G$47,Assumptions!$G$51,Assumptions!$H$51))))^(AX$8-1)</f>
        <v>-2002.0620130020002</v>
      </c>
      <c r="AY29" s="26">
        <f>-Assumptions!$H34/12*(1+(IF(AY$8=Assumptions!$F$47,Assumptions!$F$51,IF('305 PF'!AY$8=Assumptions!$G$47,Assumptions!$G$51,Assumptions!$H$51))))^(AY$8-1)</f>
        <v>-2002.0620130020002</v>
      </c>
      <c r="AZ29" s="26">
        <f>-Assumptions!$H34/12*(1+(IF(AZ$8=Assumptions!$F$47,Assumptions!$F$51,IF('305 PF'!AZ$8=Assumptions!$G$47,Assumptions!$G$51,Assumptions!$H$51))))^(AZ$8-1)</f>
        <v>-2042.1032532620404</v>
      </c>
      <c r="BA29" s="26">
        <f>-Assumptions!$H34/12*(1+(IF(BA$8=Assumptions!$F$47,Assumptions!$F$51,IF('305 PF'!BA$8=Assumptions!$G$47,Assumptions!$G$51,Assumptions!$H$51))))^(BA$8-1)</f>
        <v>-2042.1032532620404</v>
      </c>
      <c r="BB29" s="26">
        <f>-Assumptions!$H34/12*(1+(IF(BB$8=Assumptions!$F$47,Assumptions!$F$51,IF('305 PF'!BB$8=Assumptions!$G$47,Assumptions!$G$51,Assumptions!$H$51))))^(BB$8-1)</f>
        <v>-2042.1032532620404</v>
      </c>
      <c r="BC29" s="26">
        <f>-Assumptions!$H34/12*(1+(IF(BC$8=Assumptions!$F$47,Assumptions!$F$51,IF('305 PF'!BC$8=Assumptions!$G$47,Assumptions!$G$51,Assumptions!$H$51))))^(BC$8-1)</f>
        <v>-2042.1032532620404</v>
      </c>
      <c r="BD29" s="26">
        <f>-Assumptions!$H34/12*(1+(IF(BD$8=Assumptions!$F$47,Assumptions!$F$51,IF('305 PF'!BD$8=Assumptions!$G$47,Assumptions!$G$51,Assumptions!$H$51))))^(BD$8-1)</f>
        <v>-2042.1032532620404</v>
      </c>
      <c r="BE29" s="26">
        <f>-Assumptions!$H34/12*(1+(IF(BE$8=Assumptions!$F$47,Assumptions!$F$51,IF('305 PF'!BE$8=Assumptions!$G$47,Assumptions!$G$51,Assumptions!$H$51))))^(BE$8-1)</f>
        <v>-2042.1032532620404</v>
      </c>
      <c r="BF29" s="26">
        <f>-Assumptions!$H34/12*(1+(IF(BF$8=Assumptions!$F$47,Assumptions!$F$51,IF('305 PF'!BF$8=Assumptions!$G$47,Assumptions!$G$51,Assumptions!$H$51))))^(BF$8-1)</f>
        <v>-2042.1032532620404</v>
      </c>
      <c r="BG29" s="26">
        <f>-Assumptions!$H34/12*(1+(IF(BG$8=Assumptions!$F$47,Assumptions!$F$51,IF('305 PF'!BG$8=Assumptions!$G$47,Assumptions!$G$51,Assumptions!$H$51))))^(BG$8-1)</f>
        <v>-2042.1032532620404</v>
      </c>
      <c r="BH29" s="26">
        <f>-Assumptions!$H34/12*(1+(IF(BH$8=Assumptions!$F$47,Assumptions!$F$51,IF('305 PF'!BH$8=Assumptions!$G$47,Assumptions!$G$51,Assumptions!$H$51))))^(BH$8-1)</f>
        <v>-2042.1032532620404</v>
      </c>
      <c r="BI29" s="26">
        <f>-Assumptions!$H34/12*(1+(IF(BI$8=Assumptions!$F$47,Assumptions!$F$51,IF('305 PF'!BI$8=Assumptions!$G$47,Assumptions!$G$51,Assumptions!$H$51))))^(BI$8-1)</f>
        <v>-2042.1032532620404</v>
      </c>
      <c r="BJ29" s="26">
        <f>-Assumptions!$H34/12*(1+(IF(BJ$8=Assumptions!$F$47,Assumptions!$F$51,IF('305 PF'!BJ$8=Assumptions!$G$47,Assumptions!$G$51,Assumptions!$H$51))))^(BJ$8-1)</f>
        <v>-2042.1032532620404</v>
      </c>
      <c r="BK29" s="26">
        <f>-Assumptions!$H34/12*(1+(IF(BK$8=Assumptions!$F$47,Assumptions!$F$51,IF('305 PF'!BK$8=Assumptions!$G$47,Assumptions!$G$51,Assumptions!$H$51))))^(BK$8-1)</f>
        <v>-2042.1032532620404</v>
      </c>
      <c r="BL29" s="26">
        <f>-Assumptions!$H34/12*(1+(IF(BL$8=Assumptions!$F$47,Assumptions!$F$51,IF('305 PF'!BL$8=Assumptions!$G$47,Assumptions!$G$51,Assumptions!$H$51))))^(BL$8-1)</f>
        <v>-2082.9453183272813</v>
      </c>
      <c r="BM29" s="26">
        <f>-Assumptions!$H34/12*(1+(IF(BM$8=Assumptions!$F$47,Assumptions!$F$51,IF('305 PF'!BM$8=Assumptions!$G$47,Assumptions!$G$51,Assumptions!$H$51))))^(BM$8-1)</f>
        <v>-2082.9453183272813</v>
      </c>
      <c r="BN29" s="26">
        <f>-Assumptions!$H34/12*(1+(IF(BN$8=Assumptions!$F$47,Assumptions!$F$51,IF('305 PF'!BN$8=Assumptions!$G$47,Assumptions!$G$51,Assumptions!$H$51))))^(BN$8-1)</f>
        <v>-2082.9453183272813</v>
      </c>
      <c r="BO29" s="26">
        <f>-Assumptions!$H34/12*(1+(IF(BO$8=Assumptions!$F$47,Assumptions!$F$51,IF('305 PF'!BO$8=Assumptions!$G$47,Assumptions!$G$51,Assumptions!$H$51))))^(BO$8-1)</f>
        <v>-2082.9453183272813</v>
      </c>
      <c r="BP29" s="26">
        <f>-Assumptions!$H34/12*(1+(IF(BP$8=Assumptions!$F$47,Assumptions!$F$51,IF('305 PF'!BP$8=Assumptions!$G$47,Assumptions!$G$51,Assumptions!$H$51))))^(BP$8-1)</f>
        <v>-2082.9453183272813</v>
      </c>
      <c r="BQ29" s="26">
        <f>-Assumptions!$H34/12*(1+(IF(BQ$8=Assumptions!$F$47,Assumptions!$F$51,IF('305 PF'!BQ$8=Assumptions!$G$47,Assumptions!$G$51,Assumptions!$H$51))))^(BQ$8-1)</f>
        <v>-2082.9453183272813</v>
      </c>
      <c r="BR29" s="26">
        <f>-Assumptions!$H34/12*(1+(IF(BR$8=Assumptions!$F$47,Assumptions!$F$51,IF('305 PF'!BR$8=Assumptions!$G$47,Assumptions!$G$51,Assumptions!$H$51))))^(BR$8-1)</f>
        <v>-2082.9453183272813</v>
      </c>
      <c r="BS29" s="26">
        <f>-Assumptions!$H34/12*(1+(IF(BS$8=Assumptions!$F$47,Assumptions!$F$51,IF('305 PF'!BS$8=Assumptions!$G$47,Assumptions!$G$51,Assumptions!$H$51))))^(BS$8-1)</f>
        <v>-2082.9453183272813</v>
      </c>
      <c r="BT29" s="26">
        <f>-Assumptions!$H34/12*(1+(IF(BT$8=Assumptions!$F$47,Assumptions!$F$51,IF('305 PF'!BT$8=Assumptions!$G$47,Assumptions!$G$51,Assumptions!$H$51))))^(BT$8-1)</f>
        <v>-2082.9453183272813</v>
      </c>
      <c r="BU29" s="26">
        <f>-Assumptions!$H34/12*(1+(IF(BU$8=Assumptions!$F$47,Assumptions!$F$51,IF('305 PF'!BU$8=Assumptions!$G$47,Assumptions!$G$51,Assumptions!$H$51))))^(BU$8-1)</f>
        <v>-2082.9453183272813</v>
      </c>
      <c r="BV29" s="26">
        <f>-Assumptions!$H34/12*(1+(IF(BV$8=Assumptions!$F$47,Assumptions!$F$51,IF('305 PF'!BV$8=Assumptions!$G$47,Assumptions!$G$51,Assumptions!$H$51))))^(BV$8-1)</f>
        <v>-2082.9453183272813</v>
      </c>
      <c r="BW29" s="26">
        <f>-Assumptions!$H34/12*(1+(IF(BW$8=Assumptions!$F$47,Assumptions!$F$51,IF('305 PF'!BW$8=Assumptions!$G$47,Assumptions!$G$51,Assumptions!$H$51))))^(BW$8-1)</f>
        <v>-2082.9453183272813</v>
      </c>
      <c r="BX29" s="26">
        <f>-Assumptions!$H34/12*(1+(IF(BX$8=Assumptions!$F$47,Assumptions!$F$51,IF('305 PF'!BX$8=Assumptions!$G$47,Assumptions!$G$51,Assumptions!$H$51))))^(BX$8-1)</f>
        <v>-2124.6042246938268</v>
      </c>
      <c r="BY29" s="26">
        <f>-Assumptions!$H34/12*(1+(IF(BY$8=Assumptions!$F$47,Assumptions!$F$51,IF('305 PF'!BY$8=Assumptions!$G$47,Assumptions!$G$51,Assumptions!$H$51))))^(BY$8-1)</f>
        <v>-2124.6042246938268</v>
      </c>
      <c r="BZ29" s="26">
        <f>-Assumptions!$H34/12*(1+(IF(BZ$8=Assumptions!$F$47,Assumptions!$F$51,IF('305 PF'!BZ$8=Assumptions!$G$47,Assumptions!$G$51,Assumptions!$H$51))))^(BZ$8-1)</f>
        <v>-2124.6042246938268</v>
      </c>
      <c r="CA29" s="26">
        <f>-Assumptions!$H34/12*(1+(IF(CA$8=Assumptions!$F$47,Assumptions!$F$51,IF('305 PF'!CA$8=Assumptions!$G$47,Assumptions!$G$51,Assumptions!$H$51))))^(CA$8-1)</f>
        <v>-2124.6042246938268</v>
      </c>
      <c r="CB29" s="26">
        <f>-Assumptions!$H34/12*(1+(IF(CB$8=Assumptions!$F$47,Assumptions!$F$51,IF('305 PF'!CB$8=Assumptions!$G$47,Assumptions!$G$51,Assumptions!$H$51))))^(CB$8-1)</f>
        <v>-2124.6042246938268</v>
      </c>
      <c r="CC29" s="26">
        <f>-Assumptions!$H34/12*(1+(IF(CC$8=Assumptions!$F$47,Assumptions!$F$51,IF('305 PF'!CC$8=Assumptions!$G$47,Assumptions!$G$51,Assumptions!$H$51))))^(CC$8-1)</f>
        <v>-2124.6042246938268</v>
      </c>
      <c r="CD29" s="26">
        <f>-Assumptions!$H34/12*(1+(IF(CD$8=Assumptions!$F$47,Assumptions!$F$51,IF('305 PF'!CD$8=Assumptions!$G$47,Assumptions!$G$51,Assumptions!$H$51))))^(CD$8-1)</f>
        <v>-2124.6042246938268</v>
      </c>
      <c r="CE29" s="26">
        <f>-Assumptions!$H34/12*(1+(IF(CE$8=Assumptions!$F$47,Assumptions!$F$51,IF('305 PF'!CE$8=Assumptions!$G$47,Assumptions!$G$51,Assumptions!$H$51))))^(CE$8-1)</f>
        <v>-2124.6042246938268</v>
      </c>
      <c r="CF29" s="26">
        <f>-Assumptions!$H34/12*(1+(IF(CF$8=Assumptions!$F$47,Assumptions!$F$51,IF('305 PF'!CF$8=Assumptions!$G$47,Assumptions!$G$51,Assumptions!$H$51))))^(CF$8-1)</f>
        <v>-2124.6042246938268</v>
      </c>
      <c r="CG29" s="26">
        <f>-Assumptions!$H34/12*(1+(IF(CG$8=Assumptions!$F$47,Assumptions!$F$51,IF('305 PF'!CG$8=Assumptions!$G$47,Assumptions!$G$51,Assumptions!$H$51))))^(CG$8-1)</f>
        <v>-2124.6042246938268</v>
      </c>
      <c r="CH29" s="26">
        <f>-Assumptions!$H34/12*(1+(IF(CH$8=Assumptions!$F$47,Assumptions!$F$51,IF('305 PF'!CH$8=Assumptions!$G$47,Assumptions!$G$51,Assumptions!$H$51))))^(CH$8-1)</f>
        <v>-2124.6042246938268</v>
      </c>
      <c r="CI29" s="26">
        <f>-Assumptions!$H34/12*(1+(IF(CI$8=Assumptions!$F$47,Assumptions!$F$51,IF('305 PF'!CI$8=Assumptions!$G$47,Assumptions!$G$51,Assumptions!$H$51))))^(CI$8-1)</f>
        <v>-2124.6042246938268</v>
      </c>
      <c r="CJ29" s="26">
        <f>-Assumptions!$H34/12*(1+(IF(CJ$8=Assumptions!$F$47,Assumptions!$F$51,IF('305 PF'!CJ$8=Assumptions!$G$47,Assumptions!$G$51,Assumptions!$H$51))))^(CJ$8-1)</f>
        <v>-2167.0963091877029</v>
      </c>
      <c r="CK29" s="26">
        <f>-Assumptions!$H34/12*(1+(IF(CK$8=Assumptions!$F$47,Assumptions!$F$51,IF('305 PF'!CK$8=Assumptions!$G$47,Assumptions!$G$51,Assumptions!$H$51))))^(CK$8-1)</f>
        <v>-2167.0963091877029</v>
      </c>
      <c r="CL29" s="26">
        <f>-Assumptions!$H34/12*(1+(IF(CL$8=Assumptions!$F$47,Assumptions!$F$51,IF('305 PF'!CL$8=Assumptions!$G$47,Assumptions!$G$51,Assumptions!$H$51))))^(CL$8-1)</f>
        <v>-2167.0963091877029</v>
      </c>
      <c r="CM29" s="26">
        <f>-Assumptions!$H34/12*(1+(IF(CM$8=Assumptions!$F$47,Assumptions!$F$51,IF('305 PF'!CM$8=Assumptions!$G$47,Assumptions!$G$51,Assumptions!$H$51))))^(CM$8-1)</f>
        <v>-2167.0963091877029</v>
      </c>
      <c r="CN29" s="26">
        <f>-Assumptions!$H34/12*(1+(IF(CN$8=Assumptions!$F$47,Assumptions!$F$51,IF('305 PF'!CN$8=Assumptions!$G$47,Assumptions!$G$51,Assumptions!$H$51))))^(CN$8-1)</f>
        <v>-2167.0963091877029</v>
      </c>
      <c r="CO29" s="26">
        <f>-Assumptions!$H34/12*(1+(IF(CO$8=Assumptions!$F$47,Assumptions!$F$51,IF('305 PF'!CO$8=Assumptions!$G$47,Assumptions!$G$51,Assumptions!$H$51))))^(CO$8-1)</f>
        <v>-2167.0963091877029</v>
      </c>
      <c r="CP29" s="26">
        <f>-Assumptions!$H34/12*(1+(IF(CP$8=Assumptions!$F$47,Assumptions!$F$51,IF('305 PF'!CP$8=Assumptions!$G$47,Assumptions!$G$51,Assumptions!$H$51))))^(CP$8-1)</f>
        <v>-2167.0963091877029</v>
      </c>
      <c r="CQ29" s="26">
        <f>-Assumptions!$H34/12*(1+(IF(CQ$8=Assumptions!$F$47,Assumptions!$F$51,IF('305 PF'!CQ$8=Assumptions!$G$47,Assumptions!$G$51,Assumptions!$H$51))))^(CQ$8-1)</f>
        <v>-2167.0963091877029</v>
      </c>
      <c r="CR29" s="26">
        <f>-Assumptions!$H34/12*(1+(IF(CR$8=Assumptions!$F$47,Assumptions!$F$51,IF('305 PF'!CR$8=Assumptions!$G$47,Assumptions!$G$51,Assumptions!$H$51))))^(CR$8-1)</f>
        <v>-2167.0963091877029</v>
      </c>
      <c r="CS29" s="26">
        <f>-Assumptions!$H34/12*(1+(IF(CS$8=Assumptions!$F$47,Assumptions!$F$51,IF('305 PF'!CS$8=Assumptions!$G$47,Assumptions!$G$51,Assumptions!$H$51))))^(CS$8-1)</f>
        <v>-2167.0963091877029</v>
      </c>
      <c r="CT29" s="26">
        <f>-Assumptions!$H34/12*(1+(IF(CT$8=Assumptions!$F$47,Assumptions!$F$51,IF('305 PF'!CT$8=Assumptions!$G$47,Assumptions!$G$51,Assumptions!$H$51))))^(CT$8-1)</f>
        <v>-2167.0963091877029</v>
      </c>
      <c r="CU29" s="26">
        <f>-Assumptions!$H34/12*(1+(IF(CU$8=Assumptions!$F$47,Assumptions!$F$51,IF('305 PF'!CU$8=Assumptions!$G$47,Assumptions!$G$51,Assumptions!$H$51))))^(CU$8-1)</f>
        <v>-2167.0963091877029</v>
      </c>
      <c r="CV29" s="26">
        <f>-Assumptions!$H34/12*(1+(IF(CV$8=Assumptions!$F$47,Assumptions!$F$51,IF('305 PF'!CV$8=Assumptions!$G$47,Assumptions!$G$51,Assumptions!$H$51))))^(CV$8-1)</f>
        <v>-2210.4382353714573</v>
      </c>
      <c r="CW29" s="26">
        <f>-Assumptions!$H34/12*(1+(IF(CW$8=Assumptions!$F$47,Assumptions!$F$51,IF('305 PF'!CW$8=Assumptions!$G$47,Assumptions!$G$51,Assumptions!$H$51))))^(CW$8-1)</f>
        <v>-2210.4382353714573</v>
      </c>
      <c r="CX29" s="26">
        <f>-Assumptions!$H34/12*(1+(IF(CX$8=Assumptions!$F$47,Assumptions!$F$51,IF('305 PF'!CX$8=Assumptions!$G$47,Assumptions!$G$51,Assumptions!$H$51))))^(CX$8-1)</f>
        <v>-2210.4382353714573</v>
      </c>
      <c r="CY29" s="26">
        <f>-Assumptions!$H34/12*(1+(IF(CY$8=Assumptions!$F$47,Assumptions!$F$51,IF('305 PF'!CY$8=Assumptions!$G$47,Assumptions!$G$51,Assumptions!$H$51))))^(CY$8-1)</f>
        <v>-2210.4382353714573</v>
      </c>
      <c r="CZ29" s="26">
        <f>-Assumptions!$H34/12*(1+(IF(CZ$8=Assumptions!$F$47,Assumptions!$F$51,IF('305 PF'!CZ$8=Assumptions!$G$47,Assumptions!$G$51,Assumptions!$H$51))))^(CZ$8-1)</f>
        <v>-2210.4382353714573</v>
      </c>
      <c r="DA29" s="26">
        <f>-Assumptions!$H34/12*(1+(IF(DA$8=Assumptions!$F$47,Assumptions!$F$51,IF('305 PF'!DA$8=Assumptions!$G$47,Assumptions!$G$51,Assumptions!$H$51))))^(DA$8-1)</f>
        <v>-2210.4382353714573</v>
      </c>
      <c r="DB29" s="26">
        <f>-Assumptions!$H34/12*(1+(IF(DB$8=Assumptions!$F$47,Assumptions!$F$51,IF('305 PF'!DB$8=Assumptions!$G$47,Assumptions!$G$51,Assumptions!$H$51))))^(DB$8-1)</f>
        <v>-2210.4382353714573</v>
      </c>
      <c r="DC29" s="26">
        <f>-Assumptions!$H34/12*(1+(IF(DC$8=Assumptions!$F$47,Assumptions!$F$51,IF('305 PF'!DC$8=Assumptions!$G$47,Assumptions!$G$51,Assumptions!$H$51))))^(DC$8-1)</f>
        <v>-2210.4382353714573</v>
      </c>
      <c r="DD29" s="26">
        <f>-Assumptions!$H34/12*(1+(IF(DD$8=Assumptions!$F$47,Assumptions!$F$51,IF('305 PF'!DD$8=Assumptions!$G$47,Assumptions!$G$51,Assumptions!$H$51))))^(DD$8-1)</f>
        <v>-2210.4382353714573</v>
      </c>
      <c r="DE29" s="26">
        <f>-Assumptions!$H34/12*(1+(IF(DE$8=Assumptions!$F$47,Assumptions!$F$51,IF('305 PF'!DE$8=Assumptions!$G$47,Assumptions!$G$51,Assumptions!$H$51))))^(DE$8-1)</f>
        <v>-2210.4382353714573</v>
      </c>
      <c r="DF29" s="26">
        <f>-Assumptions!$H34/12*(1+(IF(DF$8=Assumptions!$F$47,Assumptions!$F$51,IF('305 PF'!DF$8=Assumptions!$G$47,Assumptions!$G$51,Assumptions!$H$51))))^(DF$8-1)</f>
        <v>-2210.4382353714573</v>
      </c>
      <c r="DG29" s="26">
        <f>-Assumptions!$H34/12*(1+(IF(DG$8=Assumptions!$F$47,Assumptions!$F$51,IF('305 PF'!DG$8=Assumptions!$G$47,Assumptions!$G$51,Assumptions!$H$51))))^(DG$8-1)</f>
        <v>-2210.4382353714573</v>
      </c>
      <c r="DH29" s="26">
        <f>-Assumptions!$H34/12*(1+(IF(DH$8=Assumptions!$F$47,Assumptions!$F$51,IF('305 PF'!DH$8=Assumptions!$G$47,Assumptions!$G$51,Assumptions!$H$51))))^(DH$8-1)</f>
        <v>-2254.6470000788863</v>
      </c>
      <c r="DI29" s="26">
        <f>-Assumptions!$H34/12*(1+(IF(DI$8=Assumptions!$F$47,Assumptions!$F$51,IF('305 PF'!DI$8=Assumptions!$G$47,Assumptions!$G$51,Assumptions!$H$51))))^(DI$8-1)</f>
        <v>-2254.6470000788863</v>
      </c>
      <c r="DJ29" s="26">
        <f>-Assumptions!$H34/12*(1+(IF(DJ$8=Assumptions!$F$47,Assumptions!$F$51,IF('305 PF'!DJ$8=Assumptions!$G$47,Assumptions!$G$51,Assumptions!$H$51))))^(DJ$8-1)</f>
        <v>-2254.6470000788863</v>
      </c>
      <c r="DK29" s="26">
        <f>-Assumptions!$H34/12*(1+(IF(DK$8=Assumptions!$F$47,Assumptions!$F$51,IF('305 PF'!DK$8=Assumptions!$G$47,Assumptions!$G$51,Assumptions!$H$51))))^(DK$8-1)</f>
        <v>-2254.6470000788863</v>
      </c>
      <c r="DL29" s="26">
        <f>-Assumptions!$H34/12*(1+(IF(DL$8=Assumptions!$F$47,Assumptions!$F$51,IF('305 PF'!DL$8=Assumptions!$G$47,Assumptions!$G$51,Assumptions!$H$51))))^(DL$8-1)</f>
        <v>-2254.6470000788863</v>
      </c>
      <c r="DM29" s="26">
        <f>-Assumptions!$H34/12*(1+(IF(DM$8=Assumptions!$F$47,Assumptions!$F$51,IF('305 PF'!DM$8=Assumptions!$G$47,Assumptions!$G$51,Assumptions!$H$51))))^(DM$8-1)</f>
        <v>-2254.6470000788863</v>
      </c>
      <c r="DN29" s="26">
        <f>-Assumptions!$H34/12*(1+(IF(DN$8=Assumptions!$F$47,Assumptions!$F$51,IF('305 PF'!DN$8=Assumptions!$G$47,Assumptions!$G$51,Assumptions!$H$51))))^(DN$8-1)</f>
        <v>-2254.6470000788863</v>
      </c>
      <c r="DO29" s="26">
        <f>-Assumptions!$H34/12*(1+(IF(DO$8=Assumptions!$F$47,Assumptions!$F$51,IF('305 PF'!DO$8=Assumptions!$G$47,Assumptions!$G$51,Assumptions!$H$51))))^(DO$8-1)</f>
        <v>-2254.6470000788863</v>
      </c>
      <c r="DP29" s="26">
        <f>-Assumptions!$H34/12*(1+(IF(DP$8=Assumptions!$F$47,Assumptions!$F$51,IF('305 PF'!DP$8=Assumptions!$G$47,Assumptions!$G$51,Assumptions!$H$51))))^(DP$8-1)</f>
        <v>-2254.6470000788863</v>
      </c>
      <c r="DQ29" s="26">
        <f>-Assumptions!$H34/12*(1+(IF(DQ$8=Assumptions!$F$47,Assumptions!$F$51,IF('305 PF'!DQ$8=Assumptions!$G$47,Assumptions!$G$51,Assumptions!$H$51))))^(DQ$8-1)</f>
        <v>-2254.6470000788863</v>
      </c>
      <c r="DR29" s="26">
        <f>-Assumptions!$H34/12*(1+(IF(DR$8=Assumptions!$F$47,Assumptions!$F$51,IF('305 PF'!DR$8=Assumptions!$G$47,Assumptions!$G$51,Assumptions!$H$51))))^(DR$8-1)</f>
        <v>-2254.6470000788863</v>
      </c>
      <c r="DS29" s="26">
        <f>-Assumptions!$H34/12*(1+(IF(DS$8=Assumptions!$F$47,Assumptions!$F$51,IF('305 PF'!DS$8=Assumptions!$G$47,Assumptions!$G$51,Assumptions!$H$51))))^(DS$8-1)</f>
        <v>-2254.6470000788863</v>
      </c>
      <c r="DT29" s="26">
        <f>-Assumptions!$H34/12*(1+(IF(DT$8=Assumptions!$F$47,Assumptions!$F$51,IF('305 PF'!DT$8=Assumptions!$G$47,Assumptions!$G$51,Assumptions!$H$51))))^(DT$8-1)</f>
        <v>-2299.7399400804643</v>
      </c>
      <c r="DU29" s="26">
        <f>-Assumptions!$H34/12*(1+(IF(DU$8=Assumptions!$F$47,Assumptions!$F$51,IF('305 PF'!DU$8=Assumptions!$G$47,Assumptions!$G$51,Assumptions!$H$51))))^(DU$8-1)</f>
        <v>-2299.7399400804643</v>
      </c>
      <c r="DV29" s="26">
        <f>-Assumptions!$H34/12*(1+(IF(DV$8=Assumptions!$F$47,Assumptions!$F$51,IF('305 PF'!DV$8=Assumptions!$G$47,Assumptions!$G$51,Assumptions!$H$51))))^(DV$8-1)</f>
        <v>-2299.7399400804643</v>
      </c>
      <c r="DW29" s="26">
        <f>-Assumptions!$H34/12*(1+(IF(DW$8=Assumptions!$F$47,Assumptions!$F$51,IF('305 PF'!DW$8=Assumptions!$G$47,Assumptions!$G$51,Assumptions!$H$51))))^(DW$8-1)</f>
        <v>-2299.7399400804643</v>
      </c>
      <c r="DX29" s="26">
        <f>-Assumptions!$H34/12*(1+(IF(DX$8=Assumptions!$F$47,Assumptions!$F$51,IF('305 PF'!DX$8=Assumptions!$G$47,Assumptions!$G$51,Assumptions!$H$51))))^(DX$8-1)</f>
        <v>-2299.7399400804643</v>
      </c>
      <c r="DY29" s="26">
        <f>-Assumptions!$H34/12*(1+(IF(DY$8=Assumptions!$F$47,Assumptions!$F$51,IF('305 PF'!DY$8=Assumptions!$G$47,Assumptions!$G$51,Assumptions!$H$51))))^(DY$8-1)</f>
        <v>-2299.7399400804643</v>
      </c>
      <c r="DZ29" s="26">
        <f>-Assumptions!$H34/12*(1+(IF(DZ$8=Assumptions!$F$47,Assumptions!$F$51,IF('305 PF'!DZ$8=Assumptions!$G$47,Assumptions!$G$51,Assumptions!$H$51))))^(DZ$8-1)</f>
        <v>-2299.7399400804643</v>
      </c>
      <c r="EA29" s="26">
        <f>-Assumptions!$H34/12*(1+(IF(EA$8=Assumptions!$F$47,Assumptions!$F$51,IF('305 PF'!EA$8=Assumptions!$G$47,Assumptions!$G$51,Assumptions!$H$51))))^(EA$8-1)</f>
        <v>-2299.7399400804643</v>
      </c>
      <c r="EB29" s="26">
        <f>-Assumptions!$H34/12*(1+(IF(EB$8=Assumptions!$F$47,Assumptions!$F$51,IF('305 PF'!EB$8=Assumptions!$G$47,Assumptions!$G$51,Assumptions!$H$51))))^(EB$8-1)</f>
        <v>-2299.7399400804643</v>
      </c>
      <c r="EC29" s="26">
        <f>-Assumptions!$H34/12*(1+(IF(EC$8=Assumptions!$F$47,Assumptions!$F$51,IF('305 PF'!EC$8=Assumptions!$G$47,Assumptions!$G$51,Assumptions!$H$51))))^(EC$8-1)</f>
        <v>-2299.7399400804643</v>
      </c>
      <c r="ED29" s="26">
        <f>-Assumptions!$H34/12*(1+(IF(ED$8=Assumptions!$F$47,Assumptions!$F$51,IF('305 PF'!ED$8=Assumptions!$G$47,Assumptions!$G$51,Assumptions!$H$51))))^(ED$8-1)</f>
        <v>-2299.7399400804643</v>
      </c>
      <c r="EE29" s="26">
        <f>-Assumptions!$H34/12*(1+(IF(EE$8=Assumptions!$F$47,Assumptions!$F$51,IF('305 PF'!EE$8=Assumptions!$G$47,Assumptions!$G$51,Assumptions!$H$51))))^(EE$8-1)</f>
        <v>-2299.7399400804643</v>
      </c>
    </row>
    <row r="30" spans="2:135" x14ac:dyDescent="0.35">
      <c r="C30" t="str">
        <f>Assumptions!B35</f>
        <v>Marketing</v>
      </c>
      <c r="D30" s="26">
        <f>-Assumptions!$H35/12*(1+(IF(D$8=Assumptions!$F$47,Assumptions!$F$51,IF('305 PF'!D$8=Assumptions!$G$47,Assumptions!$G$51,Assumptions!$H$51))))^(D$8-1)</f>
        <v>-553.56420000000003</v>
      </c>
      <c r="E30" s="26">
        <f>-Assumptions!$H35/12*(1+(IF(E$8=Assumptions!$F$47,Assumptions!$F$51,IF('305 PF'!E$8=Assumptions!$G$47,Assumptions!$G$51,Assumptions!$H$51))))^(E$8-1)</f>
        <v>-553.56420000000003</v>
      </c>
      <c r="F30" s="26">
        <f>-Assumptions!$H35/12*(1+(IF(F$8=Assumptions!$F$47,Assumptions!$F$51,IF('305 PF'!F$8=Assumptions!$G$47,Assumptions!$G$51,Assumptions!$H$51))))^(F$8-1)</f>
        <v>-553.56420000000003</v>
      </c>
      <c r="G30" s="26">
        <f>-Assumptions!$H35/12*(1+(IF(G$8=Assumptions!$F$47,Assumptions!$F$51,IF('305 PF'!G$8=Assumptions!$G$47,Assumptions!$G$51,Assumptions!$H$51))))^(G$8-1)</f>
        <v>-553.56420000000003</v>
      </c>
      <c r="H30" s="26">
        <f>-Assumptions!$H35/12*(1+(IF(H$8=Assumptions!$F$47,Assumptions!$F$51,IF('305 PF'!H$8=Assumptions!$G$47,Assumptions!$G$51,Assumptions!$H$51))))^(H$8-1)</f>
        <v>-553.56420000000003</v>
      </c>
      <c r="I30" s="26">
        <f>-Assumptions!$H35/12*(1+(IF(I$8=Assumptions!$F$47,Assumptions!$F$51,IF('305 PF'!I$8=Assumptions!$G$47,Assumptions!$G$51,Assumptions!$H$51))))^(I$8-1)</f>
        <v>-553.56420000000003</v>
      </c>
      <c r="J30" s="26">
        <f>-Assumptions!$H35/12*(1+(IF(J$8=Assumptions!$F$47,Assumptions!$F$51,IF('305 PF'!J$8=Assumptions!$G$47,Assumptions!$G$51,Assumptions!$H$51))))^(J$8-1)</f>
        <v>-553.56420000000003</v>
      </c>
      <c r="K30" s="26">
        <f>-Assumptions!$H35/12*(1+(IF(K$8=Assumptions!$F$47,Assumptions!$F$51,IF('305 PF'!K$8=Assumptions!$G$47,Assumptions!$G$51,Assumptions!$H$51))))^(K$8-1)</f>
        <v>-553.56420000000003</v>
      </c>
      <c r="L30" s="26">
        <f>-Assumptions!$H35/12*(1+(IF(L$8=Assumptions!$F$47,Assumptions!$F$51,IF('305 PF'!L$8=Assumptions!$G$47,Assumptions!$G$51,Assumptions!$H$51))))^(L$8-1)</f>
        <v>-553.56420000000003</v>
      </c>
      <c r="M30" s="26">
        <f>-Assumptions!$H35/12*(1+(IF(M$8=Assumptions!$F$47,Assumptions!$F$51,IF('305 PF'!M$8=Assumptions!$G$47,Assumptions!$G$51,Assumptions!$H$51))))^(M$8-1)</f>
        <v>-553.56420000000003</v>
      </c>
      <c r="N30" s="26">
        <f>-Assumptions!$H35/12*(1+(IF(N$8=Assumptions!$F$47,Assumptions!$F$51,IF('305 PF'!N$8=Assumptions!$G$47,Assumptions!$G$51,Assumptions!$H$51))))^(N$8-1)</f>
        <v>-553.56420000000003</v>
      </c>
      <c r="O30" s="26">
        <f>-Assumptions!$H35/12*(1+(IF(O$8=Assumptions!$F$47,Assumptions!$F$51,IF('305 PF'!O$8=Assumptions!$G$47,Assumptions!$G$51,Assumptions!$H$51))))^(O$8-1)</f>
        <v>-553.56420000000003</v>
      </c>
      <c r="P30" s="26">
        <f>-Assumptions!$H35/12*(1+(IF(P$8=Assumptions!$F$47,Assumptions!$F$51,IF('305 PF'!P$8=Assumptions!$G$47,Assumptions!$G$51,Assumptions!$H$51))))^(P$8-1)</f>
        <v>-570.17112600000007</v>
      </c>
      <c r="Q30" s="26">
        <f>-Assumptions!$H35/12*(1+(IF(Q$8=Assumptions!$F$47,Assumptions!$F$51,IF('305 PF'!Q$8=Assumptions!$G$47,Assumptions!$G$51,Assumptions!$H$51))))^(Q$8-1)</f>
        <v>-570.17112600000007</v>
      </c>
      <c r="R30" s="26">
        <f>-Assumptions!$H35/12*(1+(IF(R$8=Assumptions!$F$47,Assumptions!$F$51,IF('305 PF'!R$8=Assumptions!$G$47,Assumptions!$G$51,Assumptions!$H$51))))^(R$8-1)</f>
        <v>-570.17112600000007</v>
      </c>
      <c r="S30" s="26">
        <f>-Assumptions!$H35/12*(1+(IF(S$8=Assumptions!$F$47,Assumptions!$F$51,IF('305 PF'!S$8=Assumptions!$G$47,Assumptions!$G$51,Assumptions!$H$51))))^(S$8-1)</f>
        <v>-570.17112600000007</v>
      </c>
      <c r="T30" s="26">
        <f>-Assumptions!$H35/12*(1+(IF(T$8=Assumptions!$F$47,Assumptions!$F$51,IF('305 PF'!T$8=Assumptions!$G$47,Assumptions!$G$51,Assumptions!$H$51))))^(T$8-1)</f>
        <v>-570.17112600000007</v>
      </c>
      <c r="U30" s="26">
        <f>-Assumptions!$H35/12*(1+(IF(U$8=Assumptions!$F$47,Assumptions!$F$51,IF('305 PF'!U$8=Assumptions!$G$47,Assumptions!$G$51,Assumptions!$H$51))))^(U$8-1)</f>
        <v>-570.17112600000007</v>
      </c>
      <c r="V30" s="26">
        <f>-Assumptions!$H35/12*(1+(IF(V$8=Assumptions!$F$47,Assumptions!$F$51,IF('305 PF'!V$8=Assumptions!$G$47,Assumptions!$G$51,Assumptions!$H$51))))^(V$8-1)</f>
        <v>-570.17112600000007</v>
      </c>
      <c r="W30" s="26">
        <f>-Assumptions!$H35/12*(1+(IF(W$8=Assumptions!$F$47,Assumptions!$F$51,IF('305 PF'!W$8=Assumptions!$G$47,Assumptions!$G$51,Assumptions!$H$51))))^(W$8-1)</f>
        <v>-570.17112600000007</v>
      </c>
      <c r="X30" s="26">
        <f>-Assumptions!$H35/12*(1+(IF(X$8=Assumptions!$F$47,Assumptions!$F$51,IF('305 PF'!X$8=Assumptions!$G$47,Assumptions!$G$51,Assumptions!$H$51))))^(X$8-1)</f>
        <v>-570.17112600000007</v>
      </c>
      <c r="Y30" s="26">
        <f>-Assumptions!$H35/12*(1+(IF(Y$8=Assumptions!$F$47,Assumptions!$F$51,IF('305 PF'!Y$8=Assumptions!$G$47,Assumptions!$G$51,Assumptions!$H$51))))^(Y$8-1)</f>
        <v>-570.17112600000007</v>
      </c>
      <c r="Z30" s="26">
        <f>-Assumptions!$H35/12*(1+(IF(Z$8=Assumptions!$F$47,Assumptions!$F$51,IF('305 PF'!Z$8=Assumptions!$G$47,Assumptions!$G$51,Assumptions!$H$51))))^(Z$8-1)</f>
        <v>-570.17112600000007</v>
      </c>
      <c r="AA30" s="26">
        <f>-Assumptions!$H35/12*(1+(IF(AA$8=Assumptions!$F$47,Assumptions!$F$51,IF('305 PF'!AA$8=Assumptions!$G$47,Assumptions!$G$51,Assumptions!$H$51))))^(AA$8-1)</f>
        <v>-570.17112600000007</v>
      </c>
      <c r="AB30" s="26">
        <f>-Assumptions!$H35/12*(1+(IF(AB$8=Assumptions!$F$47,Assumptions!$F$51,IF('305 PF'!AB$8=Assumptions!$G$47,Assumptions!$G$51,Assumptions!$H$51))))^(AB$8-1)</f>
        <v>-575.92819368000005</v>
      </c>
      <c r="AC30" s="26">
        <f>-Assumptions!$H35/12*(1+(IF(AC$8=Assumptions!$F$47,Assumptions!$F$51,IF('305 PF'!AC$8=Assumptions!$G$47,Assumptions!$G$51,Assumptions!$H$51))))^(AC$8-1)</f>
        <v>-575.92819368000005</v>
      </c>
      <c r="AD30" s="26">
        <f>-Assumptions!$H35/12*(1+(IF(AD$8=Assumptions!$F$47,Assumptions!$F$51,IF('305 PF'!AD$8=Assumptions!$G$47,Assumptions!$G$51,Assumptions!$H$51))))^(AD$8-1)</f>
        <v>-575.92819368000005</v>
      </c>
      <c r="AE30" s="26">
        <f>-Assumptions!$H35/12*(1+(IF(AE$8=Assumptions!$F$47,Assumptions!$F$51,IF('305 PF'!AE$8=Assumptions!$G$47,Assumptions!$G$51,Assumptions!$H$51))))^(AE$8-1)</f>
        <v>-575.92819368000005</v>
      </c>
      <c r="AF30" s="26">
        <f>-Assumptions!$H35/12*(1+(IF(AF$8=Assumptions!$F$47,Assumptions!$F$51,IF('305 PF'!AF$8=Assumptions!$G$47,Assumptions!$G$51,Assumptions!$H$51))))^(AF$8-1)</f>
        <v>-575.92819368000005</v>
      </c>
      <c r="AG30" s="26">
        <f>-Assumptions!$H35/12*(1+(IF(AG$8=Assumptions!$F$47,Assumptions!$F$51,IF('305 PF'!AG$8=Assumptions!$G$47,Assumptions!$G$51,Assumptions!$H$51))))^(AG$8-1)</f>
        <v>-575.92819368000005</v>
      </c>
      <c r="AH30" s="26">
        <f>-Assumptions!$H35/12*(1+(IF(AH$8=Assumptions!$F$47,Assumptions!$F$51,IF('305 PF'!AH$8=Assumptions!$G$47,Assumptions!$G$51,Assumptions!$H$51))))^(AH$8-1)</f>
        <v>-575.92819368000005</v>
      </c>
      <c r="AI30" s="26">
        <f>-Assumptions!$H35/12*(1+(IF(AI$8=Assumptions!$F$47,Assumptions!$F$51,IF('305 PF'!AI$8=Assumptions!$G$47,Assumptions!$G$51,Assumptions!$H$51))))^(AI$8-1)</f>
        <v>-575.92819368000005</v>
      </c>
      <c r="AJ30" s="26">
        <f>-Assumptions!$H35/12*(1+(IF(AJ$8=Assumptions!$F$47,Assumptions!$F$51,IF('305 PF'!AJ$8=Assumptions!$G$47,Assumptions!$G$51,Assumptions!$H$51))))^(AJ$8-1)</f>
        <v>-575.92819368000005</v>
      </c>
      <c r="AK30" s="26">
        <f>-Assumptions!$H35/12*(1+(IF(AK$8=Assumptions!$F$47,Assumptions!$F$51,IF('305 PF'!AK$8=Assumptions!$G$47,Assumptions!$G$51,Assumptions!$H$51))))^(AK$8-1)</f>
        <v>-575.92819368000005</v>
      </c>
      <c r="AL30" s="26">
        <f>-Assumptions!$H35/12*(1+(IF(AL$8=Assumptions!$F$47,Assumptions!$F$51,IF('305 PF'!AL$8=Assumptions!$G$47,Assumptions!$G$51,Assumptions!$H$51))))^(AL$8-1)</f>
        <v>-575.92819368000005</v>
      </c>
      <c r="AM30" s="26">
        <f>-Assumptions!$H35/12*(1+(IF(AM$8=Assumptions!$F$47,Assumptions!$F$51,IF('305 PF'!AM$8=Assumptions!$G$47,Assumptions!$G$51,Assumptions!$H$51))))^(AM$8-1)</f>
        <v>-575.92819368000005</v>
      </c>
      <c r="AN30" s="26">
        <f>-Assumptions!$H35/12*(1+(IF(AN$8=Assumptions!$F$47,Assumptions!$F$51,IF('305 PF'!AN$8=Assumptions!$G$47,Assumptions!$G$51,Assumptions!$H$51))))^(AN$8-1)</f>
        <v>-587.44675755360004</v>
      </c>
      <c r="AO30" s="26">
        <f>-Assumptions!$H35/12*(1+(IF(AO$8=Assumptions!$F$47,Assumptions!$F$51,IF('305 PF'!AO$8=Assumptions!$G$47,Assumptions!$G$51,Assumptions!$H$51))))^(AO$8-1)</f>
        <v>-587.44675755360004</v>
      </c>
      <c r="AP30" s="26">
        <f>-Assumptions!$H35/12*(1+(IF(AP$8=Assumptions!$F$47,Assumptions!$F$51,IF('305 PF'!AP$8=Assumptions!$G$47,Assumptions!$G$51,Assumptions!$H$51))))^(AP$8-1)</f>
        <v>-587.44675755360004</v>
      </c>
      <c r="AQ30" s="26">
        <f>-Assumptions!$H35/12*(1+(IF(AQ$8=Assumptions!$F$47,Assumptions!$F$51,IF('305 PF'!AQ$8=Assumptions!$G$47,Assumptions!$G$51,Assumptions!$H$51))))^(AQ$8-1)</f>
        <v>-587.44675755360004</v>
      </c>
      <c r="AR30" s="26">
        <f>-Assumptions!$H35/12*(1+(IF(AR$8=Assumptions!$F$47,Assumptions!$F$51,IF('305 PF'!AR$8=Assumptions!$G$47,Assumptions!$G$51,Assumptions!$H$51))))^(AR$8-1)</f>
        <v>-587.44675755360004</v>
      </c>
      <c r="AS30" s="26">
        <f>-Assumptions!$H35/12*(1+(IF(AS$8=Assumptions!$F$47,Assumptions!$F$51,IF('305 PF'!AS$8=Assumptions!$G$47,Assumptions!$G$51,Assumptions!$H$51))))^(AS$8-1)</f>
        <v>-587.44675755360004</v>
      </c>
      <c r="AT30" s="26">
        <f>-Assumptions!$H35/12*(1+(IF(AT$8=Assumptions!$F$47,Assumptions!$F$51,IF('305 PF'!AT$8=Assumptions!$G$47,Assumptions!$G$51,Assumptions!$H$51))))^(AT$8-1)</f>
        <v>-587.44675755360004</v>
      </c>
      <c r="AU30" s="26">
        <f>-Assumptions!$H35/12*(1+(IF(AU$8=Assumptions!$F$47,Assumptions!$F$51,IF('305 PF'!AU$8=Assumptions!$G$47,Assumptions!$G$51,Assumptions!$H$51))))^(AU$8-1)</f>
        <v>-587.44675755360004</v>
      </c>
      <c r="AV30" s="26">
        <f>-Assumptions!$H35/12*(1+(IF(AV$8=Assumptions!$F$47,Assumptions!$F$51,IF('305 PF'!AV$8=Assumptions!$G$47,Assumptions!$G$51,Assumptions!$H$51))))^(AV$8-1)</f>
        <v>-587.44675755360004</v>
      </c>
      <c r="AW30" s="26">
        <f>-Assumptions!$H35/12*(1+(IF(AW$8=Assumptions!$F$47,Assumptions!$F$51,IF('305 PF'!AW$8=Assumptions!$G$47,Assumptions!$G$51,Assumptions!$H$51))))^(AW$8-1)</f>
        <v>-587.44675755360004</v>
      </c>
      <c r="AX30" s="26">
        <f>-Assumptions!$H35/12*(1+(IF(AX$8=Assumptions!$F$47,Assumptions!$F$51,IF('305 PF'!AX$8=Assumptions!$G$47,Assumptions!$G$51,Assumptions!$H$51))))^(AX$8-1)</f>
        <v>-587.44675755360004</v>
      </c>
      <c r="AY30" s="26">
        <f>-Assumptions!$H35/12*(1+(IF(AY$8=Assumptions!$F$47,Assumptions!$F$51,IF('305 PF'!AY$8=Assumptions!$G$47,Assumptions!$G$51,Assumptions!$H$51))))^(AY$8-1)</f>
        <v>-587.44675755360004</v>
      </c>
      <c r="AZ30" s="26">
        <f>-Assumptions!$H35/12*(1+(IF(AZ$8=Assumptions!$F$47,Assumptions!$F$51,IF('305 PF'!AZ$8=Assumptions!$G$47,Assumptions!$G$51,Assumptions!$H$51))))^(AZ$8-1)</f>
        <v>-599.19569270467207</v>
      </c>
      <c r="BA30" s="26">
        <f>-Assumptions!$H35/12*(1+(IF(BA$8=Assumptions!$F$47,Assumptions!$F$51,IF('305 PF'!BA$8=Assumptions!$G$47,Assumptions!$G$51,Assumptions!$H$51))))^(BA$8-1)</f>
        <v>-599.19569270467207</v>
      </c>
      <c r="BB30" s="26">
        <f>-Assumptions!$H35/12*(1+(IF(BB$8=Assumptions!$F$47,Assumptions!$F$51,IF('305 PF'!BB$8=Assumptions!$G$47,Assumptions!$G$51,Assumptions!$H$51))))^(BB$8-1)</f>
        <v>-599.19569270467207</v>
      </c>
      <c r="BC30" s="26">
        <f>-Assumptions!$H35/12*(1+(IF(BC$8=Assumptions!$F$47,Assumptions!$F$51,IF('305 PF'!BC$8=Assumptions!$G$47,Assumptions!$G$51,Assumptions!$H$51))))^(BC$8-1)</f>
        <v>-599.19569270467207</v>
      </c>
      <c r="BD30" s="26">
        <f>-Assumptions!$H35/12*(1+(IF(BD$8=Assumptions!$F$47,Assumptions!$F$51,IF('305 PF'!BD$8=Assumptions!$G$47,Assumptions!$G$51,Assumptions!$H$51))))^(BD$8-1)</f>
        <v>-599.19569270467207</v>
      </c>
      <c r="BE30" s="26">
        <f>-Assumptions!$H35/12*(1+(IF(BE$8=Assumptions!$F$47,Assumptions!$F$51,IF('305 PF'!BE$8=Assumptions!$G$47,Assumptions!$G$51,Assumptions!$H$51))))^(BE$8-1)</f>
        <v>-599.19569270467207</v>
      </c>
      <c r="BF30" s="26">
        <f>-Assumptions!$H35/12*(1+(IF(BF$8=Assumptions!$F$47,Assumptions!$F$51,IF('305 PF'!BF$8=Assumptions!$G$47,Assumptions!$G$51,Assumptions!$H$51))))^(BF$8-1)</f>
        <v>-599.19569270467207</v>
      </c>
      <c r="BG30" s="26">
        <f>-Assumptions!$H35/12*(1+(IF(BG$8=Assumptions!$F$47,Assumptions!$F$51,IF('305 PF'!BG$8=Assumptions!$G$47,Assumptions!$G$51,Assumptions!$H$51))))^(BG$8-1)</f>
        <v>-599.19569270467207</v>
      </c>
      <c r="BH30" s="26">
        <f>-Assumptions!$H35/12*(1+(IF(BH$8=Assumptions!$F$47,Assumptions!$F$51,IF('305 PF'!BH$8=Assumptions!$G$47,Assumptions!$G$51,Assumptions!$H$51))))^(BH$8-1)</f>
        <v>-599.19569270467207</v>
      </c>
      <c r="BI30" s="26">
        <f>-Assumptions!$H35/12*(1+(IF(BI$8=Assumptions!$F$47,Assumptions!$F$51,IF('305 PF'!BI$8=Assumptions!$G$47,Assumptions!$G$51,Assumptions!$H$51))))^(BI$8-1)</f>
        <v>-599.19569270467207</v>
      </c>
      <c r="BJ30" s="26">
        <f>-Assumptions!$H35/12*(1+(IF(BJ$8=Assumptions!$F$47,Assumptions!$F$51,IF('305 PF'!BJ$8=Assumptions!$G$47,Assumptions!$G$51,Assumptions!$H$51))))^(BJ$8-1)</f>
        <v>-599.19569270467207</v>
      </c>
      <c r="BK30" s="26">
        <f>-Assumptions!$H35/12*(1+(IF(BK$8=Assumptions!$F$47,Assumptions!$F$51,IF('305 PF'!BK$8=Assumptions!$G$47,Assumptions!$G$51,Assumptions!$H$51))))^(BK$8-1)</f>
        <v>-599.19569270467207</v>
      </c>
      <c r="BL30" s="26">
        <f>-Assumptions!$H35/12*(1+(IF(BL$8=Assumptions!$F$47,Assumptions!$F$51,IF('305 PF'!BL$8=Assumptions!$G$47,Assumptions!$G$51,Assumptions!$H$51))))^(BL$8-1)</f>
        <v>-611.1796065587655</v>
      </c>
      <c r="BM30" s="26">
        <f>-Assumptions!$H35/12*(1+(IF(BM$8=Assumptions!$F$47,Assumptions!$F$51,IF('305 PF'!BM$8=Assumptions!$G$47,Assumptions!$G$51,Assumptions!$H$51))))^(BM$8-1)</f>
        <v>-611.1796065587655</v>
      </c>
      <c r="BN30" s="26">
        <f>-Assumptions!$H35/12*(1+(IF(BN$8=Assumptions!$F$47,Assumptions!$F$51,IF('305 PF'!BN$8=Assumptions!$G$47,Assumptions!$G$51,Assumptions!$H$51))))^(BN$8-1)</f>
        <v>-611.1796065587655</v>
      </c>
      <c r="BO30" s="26">
        <f>-Assumptions!$H35/12*(1+(IF(BO$8=Assumptions!$F$47,Assumptions!$F$51,IF('305 PF'!BO$8=Assumptions!$G$47,Assumptions!$G$51,Assumptions!$H$51))))^(BO$8-1)</f>
        <v>-611.1796065587655</v>
      </c>
      <c r="BP30" s="26">
        <f>-Assumptions!$H35/12*(1+(IF(BP$8=Assumptions!$F$47,Assumptions!$F$51,IF('305 PF'!BP$8=Assumptions!$G$47,Assumptions!$G$51,Assumptions!$H$51))))^(BP$8-1)</f>
        <v>-611.1796065587655</v>
      </c>
      <c r="BQ30" s="26">
        <f>-Assumptions!$H35/12*(1+(IF(BQ$8=Assumptions!$F$47,Assumptions!$F$51,IF('305 PF'!BQ$8=Assumptions!$G$47,Assumptions!$G$51,Assumptions!$H$51))))^(BQ$8-1)</f>
        <v>-611.1796065587655</v>
      </c>
      <c r="BR30" s="26">
        <f>-Assumptions!$H35/12*(1+(IF(BR$8=Assumptions!$F$47,Assumptions!$F$51,IF('305 PF'!BR$8=Assumptions!$G$47,Assumptions!$G$51,Assumptions!$H$51))))^(BR$8-1)</f>
        <v>-611.1796065587655</v>
      </c>
      <c r="BS30" s="26">
        <f>-Assumptions!$H35/12*(1+(IF(BS$8=Assumptions!$F$47,Assumptions!$F$51,IF('305 PF'!BS$8=Assumptions!$G$47,Assumptions!$G$51,Assumptions!$H$51))))^(BS$8-1)</f>
        <v>-611.1796065587655</v>
      </c>
      <c r="BT30" s="26">
        <f>-Assumptions!$H35/12*(1+(IF(BT$8=Assumptions!$F$47,Assumptions!$F$51,IF('305 PF'!BT$8=Assumptions!$G$47,Assumptions!$G$51,Assumptions!$H$51))))^(BT$8-1)</f>
        <v>-611.1796065587655</v>
      </c>
      <c r="BU30" s="26">
        <f>-Assumptions!$H35/12*(1+(IF(BU$8=Assumptions!$F$47,Assumptions!$F$51,IF('305 PF'!BU$8=Assumptions!$G$47,Assumptions!$G$51,Assumptions!$H$51))))^(BU$8-1)</f>
        <v>-611.1796065587655</v>
      </c>
      <c r="BV30" s="26">
        <f>-Assumptions!$H35/12*(1+(IF(BV$8=Assumptions!$F$47,Assumptions!$F$51,IF('305 PF'!BV$8=Assumptions!$G$47,Assumptions!$G$51,Assumptions!$H$51))))^(BV$8-1)</f>
        <v>-611.1796065587655</v>
      </c>
      <c r="BW30" s="26">
        <f>-Assumptions!$H35/12*(1+(IF(BW$8=Assumptions!$F$47,Assumptions!$F$51,IF('305 PF'!BW$8=Assumptions!$G$47,Assumptions!$G$51,Assumptions!$H$51))))^(BW$8-1)</f>
        <v>-611.1796065587655</v>
      </c>
      <c r="BX30" s="26">
        <f>-Assumptions!$H35/12*(1+(IF(BX$8=Assumptions!$F$47,Assumptions!$F$51,IF('305 PF'!BX$8=Assumptions!$G$47,Assumptions!$G$51,Assumptions!$H$51))))^(BX$8-1)</f>
        <v>-623.40319868994084</v>
      </c>
      <c r="BY30" s="26">
        <f>-Assumptions!$H35/12*(1+(IF(BY$8=Assumptions!$F$47,Assumptions!$F$51,IF('305 PF'!BY$8=Assumptions!$G$47,Assumptions!$G$51,Assumptions!$H$51))))^(BY$8-1)</f>
        <v>-623.40319868994084</v>
      </c>
      <c r="BZ30" s="26">
        <f>-Assumptions!$H35/12*(1+(IF(BZ$8=Assumptions!$F$47,Assumptions!$F$51,IF('305 PF'!BZ$8=Assumptions!$G$47,Assumptions!$G$51,Assumptions!$H$51))))^(BZ$8-1)</f>
        <v>-623.40319868994084</v>
      </c>
      <c r="CA30" s="26">
        <f>-Assumptions!$H35/12*(1+(IF(CA$8=Assumptions!$F$47,Assumptions!$F$51,IF('305 PF'!CA$8=Assumptions!$G$47,Assumptions!$G$51,Assumptions!$H$51))))^(CA$8-1)</f>
        <v>-623.40319868994084</v>
      </c>
      <c r="CB30" s="26">
        <f>-Assumptions!$H35/12*(1+(IF(CB$8=Assumptions!$F$47,Assumptions!$F$51,IF('305 PF'!CB$8=Assumptions!$G$47,Assumptions!$G$51,Assumptions!$H$51))))^(CB$8-1)</f>
        <v>-623.40319868994084</v>
      </c>
      <c r="CC30" s="26">
        <f>-Assumptions!$H35/12*(1+(IF(CC$8=Assumptions!$F$47,Assumptions!$F$51,IF('305 PF'!CC$8=Assumptions!$G$47,Assumptions!$G$51,Assumptions!$H$51))))^(CC$8-1)</f>
        <v>-623.40319868994084</v>
      </c>
      <c r="CD30" s="26">
        <f>-Assumptions!$H35/12*(1+(IF(CD$8=Assumptions!$F$47,Assumptions!$F$51,IF('305 PF'!CD$8=Assumptions!$G$47,Assumptions!$G$51,Assumptions!$H$51))))^(CD$8-1)</f>
        <v>-623.40319868994084</v>
      </c>
      <c r="CE30" s="26">
        <f>-Assumptions!$H35/12*(1+(IF(CE$8=Assumptions!$F$47,Assumptions!$F$51,IF('305 PF'!CE$8=Assumptions!$G$47,Assumptions!$G$51,Assumptions!$H$51))))^(CE$8-1)</f>
        <v>-623.40319868994084</v>
      </c>
      <c r="CF30" s="26">
        <f>-Assumptions!$H35/12*(1+(IF(CF$8=Assumptions!$F$47,Assumptions!$F$51,IF('305 PF'!CF$8=Assumptions!$G$47,Assumptions!$G$51,Assumptions!$H$51))))^(CF$8-1)</f>
        <v>-623.40319868994084</v>
      </c>
      <c r="CG30" s="26">
        <f>-Assumptions!$H35/12*(1+(IF(CG$8=Assumptions!$F$47,Assumptions!$F$51,IF('305 PF'!CG$8=Assumptions!$G$47,Assumptions!$G$51,Assumptions!$H$51))))^(CG$8-1)</f>
        <v>-623.40319868994084</v>
      </c>
      <c r="CH30" s="26">
        <f>-Assumptions!$H35/12*(1+(IF(CH$8=Assumptions!$F$47,Assumptions!$F$51,IF('305 PF'!CH$8=Assumptions!$G$47,Assumptions!$G$51,Assumptions!$H$51))))^(CH$8-1)</f>
        <v>-623.40319868994084</v>
      </c>
      <c r="CI30" s="26">
        <f>-Assumptions!$H35/12*(1+(IF(CI$8=Assumptions!$F$47,Assumptions!$F$51,IF('305 PF'!CI$8=Assumptions!$G$47,Assumptions!$G$51,Assumptions!$H$51))))^(CI$8-1)</f>
        <v>-623.40319868994084</v>
      </c>
      <c r="CJ30" s="26">
        <f>-Assumptions!$H35/12*(1+(IF(CJ$8=Assumptions!$F$47,Assumptions!$F$51,IF('305 PF'!CJ$8=Assumptions!$G$47,Assumptions!$G$51,Assumptions!$H$51))))^(CJ$8-1)</f>
        <v>-635.87126266373946</v>
      </c>
      <c r="CK30" s="26">
        <f>-Assumptions!$H35/12*(1+(IF(CK$8=Assumptions!$F$47,Assumptions!$F$51,IF('305 PF'!CK$8=Assumptions!$G$47,Assumptions!$G$51,Assumptions!$H$51))))^(CK$8-1)</f>
        <v>-635.87126266373946</v>
      </c>
      <c r="CL30" s="26">
        <f>-Assumptions!$H35/12*(1+(IF(CL$8=Assumptions!$F$47,Assumptions!$F$51,IF('305 PF'!CL$8=Assumptions!$G$47,Assumptions!$G$51,Assumptions!$H$51))))^(CL$8-1)</f>
        <v>-635.87126266373946</v>
      </c>
      <c r="CM30" s="26">
        <f>-Assumptions!$H35/12*(1+(IF(CM$8=Assumptions!$F$47,Assumptions!$F$51,IF('305 PF'!CM$8=Assumptions!$G$47,Assumptions!$G$51,Assumptions!$H$51))))^(CM$8-1)</f>
        <v>-635.87126266373946</v>
      </c>
      <c r="CN30" s="26">
        <f>-Assumptions!$H35/12*(1+(IF(CN$8=Assumptions!$F$47,Assumptions!$F$51,IF('305 PF'!CN$8=Assumptions!$G$47,Assumptions!$G$51,Assumptions!$H$51))))^(CN$8-1)</f>
        <v>-635.87126266373946</v>
      </c>
      <c r="CO30" s="26">
        <f>-Assumptions!$H35/12*(1+(IF(CO$8=Assumptions!$F$47,Assumptions!$F$51,IF('305 PF'!CO$8=Assumptions!$G$47,Assumptions!$G$51,Assumptions!$H$51))))^(CO$8-1)</f>
        <v>-635.87126266373946</v>
      </c>
      <c r="CP30" s="26">
        <f>-Assumptions!$H35/12*(1+(IF(CP$8=Assumptions!$F$47,Assumptions!$F$51,IF('305 PF'!CP$8=Assumptions!$G$47,Assumptions!$G$51,Assumptions!$H$51))))^(CP$8-1)</f>
        <v>-635.87126266373946</v>
      </c>
      <c r="CQ30" s="26">
        <f>-Assumptions!$H35/12*(1+(IF(CQ$8=Assumptions!$F$47,Assumptions!$F$51,IF('305 PF'!CQ$8=Assumptions!$G$47,Assumptions!$G$51,Assumptions!$H$51))))^(CQ$8-1)</f>
        <v>-635.87126266373946</v>
      </c>
      <c r="CR30" s="26">
        <f>-Assumptions!$H35/12*(1+(IF(CR$8=Assumptions!$F$47,Assumptions!$F$51,IF('305 PF'!CR$8=Assumptions!$G$47,Assumptions!$G$51,Assumptions!$H$51))))^(CR$8-1)</f>
        <v>-635.87126266373946</v>
      </c>
      <c r="CS30" s="26">
        <f>-Assumptions!$H35/12*(1+(IF(CS$8=Assumptions!$F$47,Assumptions!$F$51,IF('305 PF'!CS$8=Assumptions!$G$47,Assumptions!$G$51,Assumptions!$H$51))))^(CS$8-1)</f>
        <v>-635.87126266373946</v>
      </c>
      <c r="CT30" s="26">
        <f>-Assumptions!$H35/12*(1+(IF(CT$8=Assumptions!$F$47,Assumptions!$F$51,IF('305 PF'!CT$8=Assumptions!$G$47,Assumptions!$G$51,Assumptions!$H$51))))^(CT$8-1)</f>
        <v>-635.87126266373946</v>
      </c>
      <c r="CU30" s="26">
        <f>-Assumptions!$H35/12*(1+(IF(CU$8=Assumptions!$F$47,Assumptions!$F$51,IF('305 PF'!CU$8=Assumptions!$G$47,Assumptions!$G$51,Assumptions!$H$51))))^(CU$8-1)</f>
        <v>-635.87126266373946</v>
      </c>
      <c r="CV30" s="26">
        <f>-Assumptions!$H35/12*(1+(IF(CV$8=Assumptions!$F$47,Assumptions!$F$51,IF('305 PF'!CV$8=Assumptions!$G$47,Assumptions!$G$51,Assumptions!$H$51))))^(CV$8-1)</f>
        <v>-648.58868791701434</v>
      </c>
      <c r="CW30" s="26">
        <f>-Assumptions!$H35/12*(1+(IF(CW$8=Assumptions!$F$47,Assumptions!$F$51,IF('305 PF'!CW$8=Assumptions!$G$47,Assumptions!$G$51,Assumptions!$H$51))))^(CW$8-1)</f>
        <v>-648.58868791701434</v>
      </c>
      <c r="CX30" s="26">
        <f>-Assumptions!$H35/12*(1+(IF(CX$8=Assumptions!$F$47,Assumptions!$F$51,IF('305 PF'!CX$8=Assumptions!$G$47,Assumptions!$G$51,Assumptions!$H$51))))^(CX$8-1)</f>
        <v>-648.58868791701434</v>
      </c>
      <c r="CY30" s="26">
        <f>-Assumptions!$H35/12*(1+(IF(CY$8=Assumptions!$F$47,Assumptions!$F$51,IF('305 PF'!CY$8=Assumptions!$G$47,Assumptions!$G$51,Assumptions!$H$51))))^(CY$8-1)</f>
        <v>-648.58868791701434</v>
      </c>
      <c r="CZ30" s="26">
        <f>-Assumptions!$H35/12*(1+(IF(CZ$8=Assumptions!$F$47,Assumptions!$F$51,IF('305 PF'!CZ$8=Assumptions!$G$47,Assumptions!$G$51,Assumptions!$H$51))))^(CZ$8-1)</f>
        <v>-648.58868791701434</v>
      </c>
      <c r="DA30" s="26">
        <f>-Assumptions!$H35/12*(1+(IF(DA$8=Assumptions!$F$47,Assumptions!$F$51,IF('305 PF'!DA$8=Assumptions!$G$47,Assumptions!$G$51,Assumptions!$H$51))))^(DA$8-1)</f>
        <v>-648.58868791701434</v>
      </c>
      <c r="DB30" s="26">
        <f>-Assumptions!$H35/12*(1+(IF(DB$8=Assumptions!$F$47,Assumptions!$F$51,IF('305 PF'!DB$8=Assumptions!$G$47,Assumptions!$G$51,Assumptions!$H$51))))^(DB$8-1)</f>
        <v>-648.58868791701434</v>
      </c>
      <c r="DC30" s="26">
        <f>-Assumptions!$H35/12*(1+(IF(DC$8=Assumptions!$F$47,Assumptions!$F$51,IF('305 PF'!DC$8=Assumptions!$G$47,Assumptions!$G$51,Assumptions!$H$51))))^(DC$8-1)</f>
        <v>-648.58868791701434</v>
      </c>
      <c r="DD30" s="26">
        <f>-Assumptions!$H35/12*(1+(IF(DD$8=Assumptions!$F$47,Assumptions!$F$51,IF('305 PF'!DD$8=Assumptions!$G$47,Assumptions!$G$51,Assumptions!$H$51))))^(DD$8-1)</f>
        <v>-648.58868791701434</v>
      </c>
      <c r="DE30" s="26">
        <f>-Assumptions!$H35/12*(1+(IF(DE$8=Assumptions!$F$47,Assumptions!$F$51,IF('305 PF'!DE$8=Assumptions!$G$47,Assumptions!$G$51,Assumptions!$H$51))))^(DE$8-1)</f>
        <v>-648.58868791701434</v>
      </c>
      <c r="DF30" s="26">
        <f>-Assumptions!$H35/12*(1+(IF(DF$8=Assumptions!$F$47,Assumptions!$F$51,IF('305 PF'!DF$8=Assumptions!$G$47,Assumptions!$G$51,Assumptions!$H$51))))^(DF$8-1)</f>
        <v>-648.58868791701434</v>
      </c>
      <c r="DG30" s="26">
        <f>-Assumptions!$H35/12*(1+(IF(DG$8=Assumptions!$F$47,Assumptions!$F$51,IF('305 PF'!DG$8=Assumptions!$G$47,Assumptions!$G$51,Assumptions!$H$51))))^(DG$8-1)</f>
        <v>-648.58868791701434</v>
      </c>
      <c r="DH30" s="26">
        <f>-Assumptions!$H35/12*(1+(IF(DH$8=Assumptions!$F$47,Assumptions!$F$51,IF('305 PF'!DH$8=Assumptions!$G$47,Assumptions!$G$51,Assumptions!$H$51))))^(DH$8-1)</f>
        <v>-661.56046167535465</v>
      </c>
      <c r="DI30" s="26">
        <f>-Assumptions!$H35/12*(1+(IF(DI$8=Assumptions!$F$47,Assumptions!$F$51,IF('305 PF'!DI$8=Assumptions!$G$47,Assumptions!$G$51,Assumptions!$H$51))))^(DI$8-1)</f>
        <v>-661.56046167535465</v>
      </c>
      <c r="DJ30" s="26">
        <f>-Assumptions!$H35/12*(1+(IF(DJ$8=Assumptions!$F$47,Assumptions!$F$51,IF('305 PF'!DJ$8=Assumptions!$G$47,Assumptions!$G$51,Assumptions!$H$51))))^(DJ$8-1)</f>
        <v>-661.56046167535465</v>
      </c>
      <c r="DK30" s="26">
        <f>-Assumptions!$H35/12*(1+(IF(DK$8=Assumptions!$F$47,Assumptions!$F$51,IF('305 PF'!DK$8=Assumptions!$G$47,Assumptions!$G$51,Assumptions!$H$51))))^(DK$8-1)</f>
        <v>-661.56046167535465</v>
      </c>
      <c r="DL30" s="26">
        <f>-Assumptions!$H35/12*(1+(IF(DL$8=Assumptions!$F$47,Assumptions!$F$51,IF('305 PF'!DL$8=Assumptions!$G$47,Assumptions!$G$51,Assumptions!$H$51))))^(DL$8-1)</f>
        <v>-661.56046167535465</v>
      </c>
      <c r="DM30" s="26">
        <f>-Assumptions!$H35/12*(1+(IF(DM$8=Assumptions!$F$47,Assumptions!$F$51,IF('305 PF'!DM$8=Assumptions!$G$47,Assumptions!$G$51,Assumptions!$H$51))))^(DM$8-1)</f>
        <v>-661.56046167535465</v>
      </c>
      <c r="DN30" s="26">
        <f>-Assumptions!$H35/12*(1+(IF(DN$8=Assumptions!$F$47,Assumptions!$F$51,IF('305 PF'!DN$8=Assumptions!$G$47,Assumptions!$G$51,Assumptions!$H$51))))^(DN$8-1)</f>
        <v>-661.56046167535465</v>
      </c>
      <c r="DO30" s="26">
        <f>-Assumptions!$H35/12*(1+(IF(DO$8=Assumptions!$F$47,Assumptions!$F$51,IF('305 PF'!DO$8=Assumptions!$G$47,Assumptions!$G$51,Assumptions!$H$51))))^(DO$8-1)</f>
        <v>-661.56046167535465</v>
      </c>
      <c r="DP30" s="26">
        <f>-Assumptions!$H35/12*(1+(IF(DP$8=Assumptions!$F$47,Assumptions!$F$51,IF('305 PF'!DP$8=Assumptions!$G$47,Assumptions!$G$51,Assumptions!$H$51))))^(DP$8-1)</f>
        <v>-661.56046167535465</v>
      </c>
      <c r="DQ30" s="26">
        <f>-Assumptions!$H35/12*(1+(IF(DQ$8=Assumptions!$F$47,Assumptions!$F$51,IF('305 PF'!DQ$8=Assumptions!$G$47,Assumptions!$G$51,Assumptions!$H$51))))^(DQ$8-1)</f>
        <v>-661.56046167535465</v>
      </c>
      <c r="DR30" s="26">
        <f>-Assumptions!$H35/12*(1+(IF(DR$8=Assumptions!$F$47,Assumptions!$F$51,IF('305 PF'!DR$8=Assumptions!$G$47,Assumptions!$G$51,Assumptions!$H$51))))^(DR$8-1)</f>
        <v>-661.56046167535465</v>
      </c>
      <c r="DS30" s="26">
        <f>-Assumptions!$H35/12*(1+(IF(DS$8=Assumptions!$F$47,Assumptions!$F$51,IF('305 PF'!DS$8=Assumptions!$G$47,Assumptions!$G$51,Assumptions!$H$51))))^(DS$8-1)</f>
        <v>-661.56046167535465</v>
      </c>
      <c r="DT30" s="26">
        <f>-Assumptions!$H35/12*(1+(IF(DT$8=Assumptions!$F$47,Assumptions!$F$51,IF('305 PF'!DT$8=Assumptions!$G$47,Assumptions!$G$51,Assumptions!$H$51))))^(DT$8-1)</f>
        <v>-674.79167090886176</v>
      </c>
      <c r="DU30" s="26">
        <f>-Assumptions!$H35/12*(1+(IF(DU$8=Assumptions!$F$47,Assumptions!$F$51,IF('305 PF'!DU$8=Assumptions!$G$47,Assumptions!$G$51,Assumptions!$H$51))))^(DU$8-1)</f>
        <v>-674.79167090886176</v>
      </c>
      <c r="DV30" s="26">
        <f>-Assumptions!$H35/12*(1+(IF(DV$8=Assumptions!$F$47,Assumptions!$F$51,IF('305 PF'!DV$8=Assumptions!$G$47,Assumptions!$G$51,Assumptions!$H$51))))^(DV$8-1)</f>
        <v>-674.79167090886176</v>
      </c>
      <c r="DW30" s="26">
        <f>-Assumptions!$H35/12*(1+(IF(DW$8=Assumptions!$F$47,Assumptions!$F$51,IF('305 PF'!DW$8=Assumptions!$G$47,Assumptions!$G$51,Assumptions!$H$51))))^(DW$8-1)</f>
        <v>-674.79167090886176</v>
      </c>
      <c r="DX30" s="26">
        <f>-Assumptions!$H35/12*(1+(IF(DX$8=Assumptions!$F$47,Assumptions!$F$51,IF('305 PF'!DX$8=Assumptions!$G$47,Assumptions!$G$51,Assumptions!$H$51))))^(DX$8-1)</f>
        <v>-674.79167090886176</v>
      </c>
      <c r="DY30" s="26">
        <f>-Assumptions!$H35/12*(1+(IF(DY$8=Assumptions!$F$47,Assumptions!$F$51,IF('305 PF'!DY$8=Assumptions!$G$47,Assumptions!$G$51,Assumptions!$H$51))))^(DY$8-1)</f>
        <v>-674.79167090886176</v>
      </c>
      <c r="DZ30" s="26">
        <f>-Assumptions!$H35/12*(1+(IF(DZ$8=Assumptions!$F$47,Assumptions!$F$51,IF('305 PF'!DZ$8=Assumptions!$G$47,Assumptions!$G$51,Assumptions!$H$51))))^(DZ$8-1)</f>
        <v>-674.79167090886176</v>
      </c>
      <c r="EA30" s="26">
        <f>-Assumptions!$H35/12*(1+(IF(EA$8=Assumptions!$F$47,Assumptions!$F$51,IF('305 PF'!EA$8=Assumptions!$G$47,Assumptions!$G$51,Assumptions!$H$51))))^(EA$8-1)</f>
        <v>-674.79167090886176</v>
      </c>
      <c r="EB30" s="26">
        <f>-Assumptions!$H35/12*(1+(IF(EB$8=Assumptions!$F$47,Assumptions!$F$51,IF('305 PF'!EB$8=Assumptions!$G$47,Assumptions!$G$51,Assumptions!$H$51))))^(EB$8-1)</f>
        <v>-674.79167090886176</v>
      </c>
      <c r="EC30" s="26">
        <f>-Assumptions!$H35/12*(1+(IF(EC$8=Assumptions!$F$47,Assumptions!$F$51,IF('305 PF'!EC$8=Assumptions!$G$47,Assumptions!$G$51,Assumptions!$H$51))))^(EC$8-1)</f>
        <v>-674.79167090886176</v>
      </c>
      <c r="ED30" s="26">
        <f>-Assumptions!$H35/12*(1+(IF(ED$8=Assumptions!$F$47,Assumptions!$F$51,IF('305 PF'!ED$8=Assumptions!$G$47,Assumptions!$G$51,Assumptions!$H$51))))^(ED$8-1)</f>
        <v>-674.79167090886176</v>
      </c>
      <c r="EE30" s="26">
        <f>-Assumptions!$H35/12*(1+(IF(EE$8=Assumptions!$F$47,Assumptions!$F$51,IF('305 PF'!EE$8=Assumptions!$G$47,Assumptions!$G$51,Assumptions!$H$51))))^(EE$8-1)</f>
        <v>-674.79167090886176</v>
      </c>
    </row>
    <row r="31" spans="2:135" x14ac:dyDescent="0.35">
      <c r="C31" t="str">
        <f>Assumptions!B36</f>
        <v>Management Fee</v>
      </c>
      <c r="D31" s="26">
        <f>-Assumptions!$H36/12*(1+(IF(D$8=Assumptions!$F$47,Assumptions!$F$51,IF('305 PF'!D$8=Assumptions!$G$47,Assumptions!$G$51,Assumptions!$H$51))))^(D$8-1)</f>
        <v>-1756.39441685</v>
      </c>
      <c r="E31" s="26">
        <f>-Assumptions!$H36/12*(1+(IF(E$8=Assumptions!$F$47,Assumptions!$F$51,IF('305 PF'!E$8=Assumptions!$G$47,Assumptions!$G$51,Assumptions!$H$51))))^(E$8-1)</f>
        <v>-1756.39441685</v>
      </c>
      <c r="F31" s="26">
        <f>-Assumptions!$H36/12*(1+(IF(F$8=Assumptions!$F$47,Assumptions!$F$51,IF('305 PF'!F$8=Assumptions!$G$47,Assumptions!$G$51,Assumptions!$H$51))))^(F$8-1)</f>
        <v>-1756.39441685</v>
      </c>
      <c r="G31" s="26">
        <f>-Assumptions!$H36/12*(1+(IF(G$8=Assumptions!$F$47,Assumptions!$F$51,IF('305 PF'!G$8=Assumptions!$G$47,Assumptions!$G$51,Assumptions!$H$51))))^(G$8-1)</f>
        <v>-1756.39441685</v>
      </c>
      <c r="H31" s="26">
        <f>-Assumptions!$H36/12*(1+(IF(H$8=Assumptions!$F$47,Assumptions!$F$51,IF('305 PF'!H$8=Assumptions!$G$47,Assumptions!$G$51,Assumptions!$H$51))))^(H$8-1)</f>
        <v>-1756.39441685</v>
      </c>
      <c r="I31" s="26">
        <f>-Assumptions!$H36/12*(1+(IF(I$8=Assumptions!$F$47,Assumptions!$F$51,IF('305 PF'!I$8=Assumptions!$G$47,Assumptions!$G$51,Assumptions!$H$51))))^(I$8-1)</f>
        <v>-1756.39441685</v>
      </c>
      <c r="J31" s="26">
        <f>-Assumptions!$H36/12*(1+(IF(J$8=Assumptions!$F$47,Assumptions!$F$51,IF('305 PF'!J$8=Assumptions!$G$47,Assumptions!$G$51,Assumptions!$H$51))))^(J$8-1)</f>
        <v>-1756.39441685</v>
      </c>
      <c r="K31" s="26">
        <f>-Assumptions!$H36/12*(1+(IF(K$8=Assumptions!$F$47,Assumptions!$F$51,IF('305 PF'!K$8=Assumptions!$G$47,Assumptions!$G$51,Assumptions!$H$51))))^(K$8-1)</f>
        <v>-1756.39441685</v>
      </c>
      <c r="L31" s="26">
        <f>-Assumptions!$H36/12*(1+(IF(L$8=Assumptions!$F$47,Assumptions!$F$51,IF('305 PF'!L$8=Assumptions!$G$47,Assumptions!$G$51,Assumptions!$H$51))))^(L$8-1)</f>
        <v>-1756.39441685</v>
      </c>
      <c r="M31" s="26">
        <f>-Assumptions!$H36/12*(1+(IF(M$8=Assumptions!$F$47,Assumptions!$F$51,IF('305 PF'!M$8=Assumptions!$G$47,Assumptions!$G$51,Assumptions!$H$51))))^(M$8-1)</f>
        <v>-1756.39441685</v>
      </c>
      <c r="N31" s="26">
        <f>-Assumptions!$H36/12*(1+(IF(N$8=Assumptions!$F$47,Assumptions!$F$51,IF('305 PF'!N$8=Assumptions!$G$47,Assumptions!$G$51,Assumptions!$H$51))))^(N$8-1)</f>
        <v>-1756.39441685</v>
      </c>
      <c r="O31" s="26">
        <f>-Assumptions!$H36/12*(1+(IF(O$8=Assumptions!$F$47,Assumptions!$F$51,IF('305 PF'!O$8=Assumptions!$G$47,Assumptions!$G$51,Assumptions!$H$51))))^(O$8-1)</f>
        <v>-1756.39441685</v>
      </c>
      <c r="P31" s="26">
        <f>-Assumptions!$H36/12*(1+(IF(P$8=Assumptions!$F$47,Assumptions!$F$51,IF('305 PF'!P$8=Assumptions!$G$47,Assumptions!$G$51,Assumptions!$H$51))))^(P$8-1)</f>
        <v>-1809.0862493555001</v>
      </c>
      <c r="Q31" s="26">
        <f>-Assumptions!$H36/12*(1+(IF(Q$8=Assumptions!$F$47,Assumptions!$F$51,IF('305 PF'!Q$8=Assumptions!$G$47,Assumptions!$G$51,Assumptions!$H$51))))^(Q$8-1)</f>
        <v>-1809.0862493555001</v>
      </c>
      <c r="R31" s="26">
        <f>-Assumptions!$H36/12*(1+(IF(R$8=Assumptions!$F$47,Assumptions!$F$51,IF('305 PF'!R$8=Assumptions!$G$47,Assumptions!$G$51,Assumptions!$H$51))))^(R$8-1)</f>
        <v>-1809.0862493555001</v>
      </c>
      <c r="S31" s="26">
        <f>-Assumptions!$H36/12*(1+(IF(S$8=Assumptions!$F$47,Assumptions!$F$51,IF('305 PF'!S$8=Assumptions!$G$47,Assumptions!$G$51,Assumptions!$H$51))))^(S$8-1)</f>
        <v>-1809.0862493555001</v>
      </c>
      <c r="T31" s="26">
        <f>-Assumptions!$H36/12*(1+(IF(T$8=Assumptions!$F$47,Assumptions!$F$51,IF('305 PF'!T$8=Assumptions!$G$47,Assumptions!$G$51,Assumptions!$H$51))))^(T$8-1)</f>
        <v>-1809.0862493555001</v>
      </c>
      <c r="U31" s="26">
        <f>-Assumptions!$H36/12*(1+(IF(U$8=Assumptions!$F$47,Assumptions!$F$51,IF('305 PF'!U$8=Assumptions!$G$47,Assumptions!$G$51,Assumptions!$H$51))))^(U$8-1)</f>
        <v>-1809.0862493555001</v>
      </c>
      <c r="V31" s="26">
        <f>-Assumptions!$H36/12*(1+(IF(V$8=Assumptions!$F$47,Assumptions!$F$51,IF('305 PF'!V$8=Assumptions!$G$47,Assumptions!$G$51,Assumptions!$H$51))))^(V$8-1)</f>
        <v>-1809.0862493555001</v>
      </c>
      <c r="W31" s="26">
        <f>-Assumptions!$H36/12*(1+(IF(W$8=Assumptions!$F$47,Assumptions!$F$51,IF('305 PF'!W$8=Assumptions!$G$47,Assumptions!$G$51,Assumptions!$H$51))))^(W$8-1)</f>
        <v>-1809.0862493555001</v>
      </c>
      <c r="X31" s="26">
        <f>-Assumptions!$H36/12*(1+(IF(X$8=Assumptions!$F$47,Assumptions!$F$51,IF('305 PF'!X$8=Assumptions!$G$47,Assumptions!$G$51,Assumptions!$H$51))))^(X$8-1)</f>
        <v>-1809.0862493555001</v>
      </c>
      <c r="Y31" s="26">
        <f>-Assumptions!$H36/12*(1+(IF(Y$8=Assumptions!$F$47,Assumptions!$F$51,IF('305 PF'!Y$8=Assumptions!$G$47,Assumptions!$G$51,Assumptions!$H$51))))^(Y$8-1)</f>
        <v>-1809.0862493555001</v>
      </c>
      <c r="Z31" s="26">
        <f>-Assumptions!$H36/12*(1+(IF(Z$8=Assumptions!$F$47,Assumptions!$F$51,IF('305 PF'!Z$8=Assumptions!$G$47,Assumptions!$G$51,Assumptions!$H$51))))^(Z$8-1)</f>
        <v>-1809.0862493555001</v>
      </c>
      <c r="AA31" s="26">
        <f>-Assumptions!$H36/12*(1+(IF(AA$8=Assumptions!$F$47,Assumptions!$F$51,IF('305 PF'!AA$8=Assumptions!$G$47,Assumptions!$G$51,Assumptions!$H$51))))^(AA$8-1)</f>
        <v>-1809.0862493555001</v>
      </c>
      <c r="AB31" s="26">
        <f>-Assumptions!$H36/12*(1+(IF(AB$8=Assumptions!$F$47,Assumptions!$F$51,IF('305 PF'!AB$8=Assumptions!$G$47,Assumptions!$G$51,Assumptions!$H$51))))^(AB$8-1)</f>
        <v>-1827.3527512907399</v>
      </c>
      <c r="AC31" s="26">
        <f>-Assumptions!$H36/12*(1+(IF(AC$8=Assumptions!$F$47,Assumptions!$F$51,IF('305 PF'!AC$8=Assumptions!$G$47,Assumptions!$G$51,Assumptions!$H$51))))^(AC$8-1)</f>
        <v>-1827.3527512907399</v>
      </c>
      <c r="AD31" s="26">
        <f>-Assumptions!$H36/12*(1+(IF(AD$8=Assumptions!$F$47,Assumptions!$F$51,IF('305 PF'!AD$8=Assumptions!$G$47,Assumptions!$G$51,Assumptions!$H$51))))^(AD$8-1)</f>
        <v>-1827.3527512907399</v>
      </c>
      <c r="AE31" s="26">
        <f>-Assumptions!$H36/12*(1+(IF(AE$8=Assumptions!$F$47,Assumptions!$F$51,IF('305 PF'!AE$8=Assumptions!$G$47,Assumptions!$G$51,Assumptions!$H$51))))^(AE$8-1)</f>
        <v>-1827.3527512907399</v>
      </c>
      <c r="AF31" s="26">
        <f>-Assumptions!$H36/12*(1+(IF(AF$8=Assumptions!$F$47,Assumptions!$F$51,IF('305 PF'!AF$8=Assumptions!$G$47,Assumptions!$G$51,Assumptions!$H$51))))^(AF$8-1)</f>
        <v>-1827.3527512907399</v>
      </c>
      <c r="AG31" s="26">
        <f>-Assumptions!$H36/12*(1+(IF(AG$8=Assumptions!$F$47,Assumptions!$F$51,IF('305 PF'!AG$8=Assumptions!$G$47,Assumptions!$G$51,Assumptions!$H$51))))^(AG$8-1)</f>
        <v>-1827.3527512907399</v>
      </c>
      <c r="AH31" s="26">
        <f>-Assumptions!$H36/12*(1+(IF(AH$8=Assumptions!$F$47,Assumptions!$F$51,IF('305 PF'!AH$8=Assumptions!$G$47,Assumptions!$G$51,Assumptions!$H$51))))^(AH$8-1)</f>
        <v>-1827.3527512907399</v>
      </c>
      <c r="AI31" s="26">
        <f>-Assumptions!$H36/12*(1+(IF(AI$8=Assumptions!$F$47,Assumptions!$F$51,IF('305 PF'!AI$8=Assumptions!$G$47,Assumptions!$G$51,Assumptions!$H$51))))^(AI$8-1)</f>
        <v>-1827.3527512907399</v>
      </c>
      <c r="AJ31" s="26">
        <f>-Assumptions!$H36/12*(1+(IF(AJ$8=Assumptions!$F$47,Assumptions!$F$51,IF('305 PF'!AJ$8=Assumptions!$G$47,Assumptions!$G$51,Assumptions!$H$51))))^(AJ$8-1)</f>
        <v>-1827.3527512907399</v>
      </c>
      <c r="AK31" s="26">
        <f>-Assumptions!$H36/12*(1+(IF(AK$8=Assumptions!$F$47,Assumptions!$F$51,IF('305 PF'!AK$8=Assumptions!$G$47,Assumptions!$G$51,Assumptions!$H$51))))^(AK$8-1)</f>
        <v>-1827.3527512907399</v>
      </c>
      <c r="AL31" s="26">
        <f>-Assumptions!$H36/12*(1+(IF(AL$8=Assumptions!$F$47,Assumptions!$F$51,IF('305 PF'!AL$8=Assumptions!$G$47,Assumptions!$G$51,Assumptions!$H$51))))^(AL$8-1)</f>
        <v>-1827.3527512907399</v>
      </c>
      <c r="AM31" s="26">
        <f>-Assumptions!$H36/12*(1+(IF(AM$8=Assumptions!$F$47,Assumptions!$F$51,IF('305 PF'!AM$8=Assumptions!$G$47,Assumptions!$G$51,Assumptions!$H$51))))^(AM$8-1)</f>
        <v>-1827.3527512907399</v>
      </c>
      <c r="AN31" s="26">
        <f>-Assumptions!$H36/12*(1+(IF(AN$8=Assumptions!$F$47,Assumptions!$F$51,IF('305 PF'!AN$8=Assumptions!$G$47,Assumptions!$G$51,Assumptions!$H$51))))^(AN$8-1)</f>
        <v>-1863.8998063165545</v>
      </c>
      <c r="AO31" s="26">
        <f>-Assumptions!$H36/12*(1+(IF(AO$8=Assumptions!$F$47,Assumptions!$F$51,IF('305 PF'!AO$8=Assumptions!$G$47,Assumptions!$G$51,Assumptions!$H$51))))^(AO$8-1)</f>
        <v>-1863.8998063165545</v>
      </c>
      <c r="AP31" s="26">
        <f>-Assumptions!$H36/12*(1+(IF(AP$8=Assumptions!$F$47,Assumptions!$F$51,IF('305 PF'!AP$8=Assumptions!$G$47,Assumptions!$G$51,Assumptions!$H$51))))^(AP$8-1)</f>
        <v>-1863.8998063165545</v>
      </c>
      <c r="AQ31" s="26">
        <f>-Assumptions!$H36/12*(1+(IF(AQ$8=Assumptions!$F$47,Assumptions!$F$51,IF('305 PF'!AQ$8=Assumptions!$G$47,Assumptions!$G$51,Assumptions!$H$51))))^(AQ$8-1)</f>
        <v>-1863.8998063165545</v>
      </c>
      <c r="AR31" s="26">
        <f>-Assumptions!$H36/12*(1+(IF(AR$8=Assumptions!$F$47,Assumptions!$F$51,IF('305 PF'!AR$8=Assumptions!$G$47,Assumptions!$G$51,Assumptions!$H$51))))^(AR$8-1)</f>
        <v>-1863.8998063165545</v>
      </c>
      <c r="AS31" s="26">
        <f>-Assumptions!$H36/12*(1+(IF(AS$8=Assumptions!$F$47,Assumptions!$F$51,IF('305 PF'!AS$8=Assumptions!$G$47,Assumptions!$G$51,Assumptions!$H$51))))^(AS$8-1)</f>
        <v>-1863.8998063165545</v>
      </c>
      <c r="AT31" s="26">
        <f>-Assumptions!$H36/12*(1+(IF(AT$8=Assumptions!$F$47,Assumptions!$F$51,IF('305 PF'!AT$8=Assumptions!$G$47,Assumptions!$G$51,Assumptions!$H$51))))^(AT$8-1)</f>
        <v>-1863.8998063165545</v>
      </c>
      <c r="AU31" s="26">
        <f>-Assumptions!$H36/12*(1+(IF(AU$8=Assumptions!$F$47,Assumptions!$F$51,IF('305 PF'!AU$8=Assumptions!$G$47,Assumptions!$G$51,Assumptions!$H$51))))^(AU$8-1)</f>
        <v>-1863.8998063165545</v>
      </c>
      <c r="AV31" s="26">
        <f>-Assumptions!$H36/12*(1+(IF(AV$8=Assumptions!$F$47,Assumptions!$F$51,IF('305 PF'!AV$8=Assumptions!$G$47,Assumptions!$G$51,Assumptions!$H$51))))^(AV$8-1)</f>
        <v>-1863.8998063165545</v>
      </c>
      <c r="AW31" s="26">
        <f>-Assumptions!$H36/12*(1+(IF(AW$8=Assumptions!$F$47,Assumptions!$F$51,IF('305 PF'!AW$8=Assumptions!$G$47,Assumptions!$G$51,Assumptions!$H$51))))^(AW$8-1)</f>
        <v>-1863.8998063165545</v>
      </c>
      <c r="AX31" s="26">
        <f>-Assumptions!$H36/12*(1+(IF(AX$8=Assumptions!$F$47,Assumptions!$F$51,IF('305 PF'!AX$8=Assumptions!$G$47,Assumptions!$G$51,Assumptions!$H$51))))^(AX$8-1)</f>
        <v>-1863.8998063165545</v>
      </c>
      <c r="AY31" s="26">
        <f>-Assumptions!$H36/12*(1+(IF(AY$8=Assumptions!$F$47,Assumptions!$F$51,IF('305 PF'!AY$8=Assumptions!$G$47,Assumptions!$G$51,Assumptions!$H$51))))^(AY$8-1)</f>
        <v>-1863.8998063165545</v>
      </c>
      <c r="AZ31" s="26">
        <f>-Assumptions!$H36/12*(1+(IF(AZ$8=Assumptions!$F$47,Assumptions!$F$51,IF('305 PF'!AZ$8=Assumptions!$G$47,Assumptions!$G$51,Assumptions!$H$51))))^(AZ$8-1)</f>
        <v>-1901.1778024428859</v>
      </c>
      <c r="BA31" s="26">
        <f>-Assumptions!$H36/12*(1+(IF(BA$8=Assumptions!$F$47,Assumptions!$F$51,IF('305 PF'!BA$8=Assumptions!$G$47,Assumptions!$G$51,Assumptions!$H$51))))^(BA$8-1)</f>
        <v>-1901.1778024428859</v>
      </c>
      <c r="BB31" s="26">
        <f>-Assumptions!$H36/12*(1+(IF(BB$8=Assumptions!$F$47,Assumptions!$F$51,IF('305 PF'!BB$8=Assumptions!$G$47,Assumptions!$G$51,Assumptions!$H$51))))^(BB$8-1)</f>
        <v>-1901.1778024428859</v>
      </c>
      <c r="BC31" s="26">
        <f>-Assumptions!$H36/12*(1+(IF(BC$8=Assumptions!$F$47,Assumptions!$F$51,IF('305 PF'!BC$8=Assumptions!$G$47,Assumptions!$G$51,Assumptions!$H$51))))^(BC$8-1)</f>
        <v>-1901.1778024428859</v>
      </c>
      <c r="BD31" s="26">
        <f>-Assumptions!$H36/12*(1+(IF(BD$8=Assumptions!$F$47,Assumptions!$F$51,IF('305 PF'!BD$8=Assumptions!$G$47,Assumptions!$G$51,Assumptions!$H$51))))^(BD$8-1)</f>
        <v>-1901.1778024428859</v>
      </c>
      <c r="BE31" s="26">
        <f>-Assumptions!$H36/12*(1+(IF(BE$8=Assumptions!$F$47,Assumptions!$F$51,IF('305 PF'!BE$8=Assumptions!$G$47,Assumptions!$G$51,Assumptions!$H$51))))^(BE$8-1)</f>
        <v>-1901.1778024428859</v>
      </c>
      <c r="BF31" s="26">
        <f>-Assumptions!$H36/12*(1+(IF(BF$8=Assumptions!$F$47,Assumptions!$F$51,IF('305 PF'!BF$8=Assumptions!$G$47,Assumptions!$G$51,Assumptions!$H$51))))^(BF$8-1)</f>
        <v>-1901.1778024428859</v>
      </c>
      <c r="BG31" s="26">
        <f>-Assumptions!$H36/12*(1+(IF(BG$8=Assumptions!$F$47,Assumptions!$F$51,IF('305 PF'!BG$8=Assumptions!$G$47,Assumptions!$G$51,Assumptions!$H$51))))^(BG$8-1)</f>
        <v>-1901.1778024428859</v>
      </c>
      <c r="BH31" s="26">
        <f>-Assumptions!$H36/12*(1+(IF(BH$8=Assumptions!$F$47,Assumptions!$F$51,IF('305 PF'!BH$8=Assumptions!$G$47,Assumptions!$G$51,Assumptions!$H$51))))^(BH$8-1)</f>
        <v>-1901.1778024428859</v>
      </c>
      <c r="BI31" s="26">
        <f>-Assumptions!$H36/12*(1+(IF(BI$8=Assumptions!$F$47,Assumptions!$F$51,IF('305 PF'!BI$8=Assumptions!$G$47,Assumptions!$G$51,Assumptions!$H$51))))^(BI$8-1)</f>
        <v>-1901.1778024428859</v>
      </c>
      <c r="BJ31" s="26">
        <f>-Assumptions!$H36/12*(1+(IF(BJ$8=Assumptions!$F$47,Assumptions!$F$51,IF('305 PF'!BJ$8=Assumptions!$G$47,Assumptions!$G$51,Assumptions!$H$51))))^(BJ$8-1)</f>
        <v>-1901.1778024428859</v>
      </c>
      <c r="BK31" s="26">
        <f>-Assumptions!$H36/12*(1+(IF(BK$8=Assumptions!$F$47,Assumptions!$F$51,IF('305 PF'!BK$8=Assumptions!$G$47,Assumptions!$G$51,Assumptions!$H$51))))^(BK$8-1)</f>
        <v>-1901.1778024428859</v>
      </c>
      <c r="BL31" s="26">
        <f>-Assumptions!$H36/12*(1+(IF(BL$8=Assumptions!$F$47,Assumptions!$F$51,IF('305 PF'!BL$8=Assumptions!$G$47,Assumptions!$G$51,Assumptions!$H$51))))^(BL$8-1)</f>
        <v>-1939.2013584917436</v>
      </c>
      <c r="BM31" s="26">
        <f>-Assumptions!$H36/12*(1+(IF(BM$8=Assumptions!$F$47,Assumptions!$F$51,IF('305 PF'!BM$8=Assumptions!$G$47,Assumptions!$G$51,Assumptions!$H$51))))^(BM$8-1)</f>
        <v>-1939.2013584917436</v>
      </c>
      <c r="BN31" s="26">
        <f>-Assumptions!$H36/12*(1+(IF(BN$8=Assumptions!$F$47,Assumptions!$F$51,IF('305 PF'!BN$8=Assumptions!$G$47,Assumptions!$G$51,Assumptions!$H$51))))^(BN$8-1)</f>
        <v>-1939.2013584917436</v>
      </c>
      <c r="BO31" s="26">
        <f>-Assumptions!$H36/12*(1+(IF(BO$8=Assumptions!$F$47,Assumptions!$F$51,IF('305 PF'!BO$8=Assumptions!$G$47,Assumptions!$G$51,Assumptions!$H$51))))^(BO$8-1)</f>
        <v>-1939.2013584917436</v>
      </c>
      <c r="BP31" s="26">
        <f>-Assumptions!$H36/12*(1+(IF(BP$8=Assumptions!$F$47,Assumptions!$F$51,IF('305 PF'!BP$8=Assumptions!$G$47,Assumptions!$G$51,Assumptions!$H$51))))^(BP$8-1)</f>
        <v>-1939.2013584917436</v>
      </c>
      <c r="BQ31" s="26">
        <f>-Assumptions!$H36/12*(1+(IF(BQ$8=Assumptions!$F$47,Assumptions!$F$51,IF('305 PF'!BQ$8=Assumptions!$G$47,Assumptions!$G$51,Assumptions!$H$51))))^(BQ$8-1)</f>
        <v>-1939.2013584917436</v>
      </c>
      <c r="BR31" s="26">
        <f>-Assumptions!$H36/12*(1+(IF(BR$8=Assumptions!$F$47,Assumptions!$F$51,IF('305 PF'!BR$8=Assumptions!$G$47,Assumptions!$G$51,Assumptions!$H$51))))^(BR$8-1)</f>
        <v>-1939.2013584917436</v>
      </c>
      <c r="BS31" s="26">
        <f>-Assumptions!$H36/12*(1+(IF(BS$8=Assumptions!$F$47,Assumptions!$F$51,IF('305 PF'!BS$8=Assumptions!$G$47,Assumptions!$G$51,Assumptions!$H$51))))^(BS$8-1)</f>
        <v>-1939.2013584917436</v>
      </c>
      <c r="BT31" s="26">
        <f>-Assumptions!$H36/12*(1+(IF(BT$8=Assumptions!$F$47,Assumptions!$F$51,IF('305 PF'!BT$8=Assumptions!$G$47,Assumptions!$G$51,Assumptions!$H$51))))^(BT$8-1)</f>
        <v>-1939.2013584917436</v>
      </c>
      <c r="BU31" s="26">
        <f>-Assumptions!$H36/12*(1+(IF(BU$8=Assumptions!$F$47,Assumptions!$F$51,IF('305 PF'!BU$8=Assumptions!$G$47,Assumptions!$G$51,Assumptions!$H$51))))^(BU$8-1)</f>
        <v>-1939.2013584917436</v>
      </c>
      <c r="BV31" s="26">
        <f>-Assumptions!$H36/12*(1+(IF(BV$8=Assumptions!$F$47,Assumptions!$F$51,IF('305 PF'!BV$8=Assumptions!$G$47,Assumptions!$G$51,Assumptions!$H$51))))^(BV$8-1)</f>
        <v>-1939.2013584917436</v>
      </c>
      <c r="BW31" s="26">
        <f>-Assumptions!$H36/12*(1+(IF(BW$8=Assumptions!$F$47,Assumptions!$F$51,IF('305 PF'!BW$8=Assumptions!$G$47,Assumptions!$G$51,Assumptions!$H$51))))^(BW$8-1)</f>
        <v>-1939.2013584917436</v>
      </c>
      <c r="BX31" s="26">
        <f>-Assumptions!$H36/12*(1+(IF(BX$8=Assumptions!$F$47,Assumptions!$F$51,IF('305 PF'!BX$8=Assumptions!$G$47,Assumptions!$G$51,Assumptions!$H$51))))^(BX$8-1)</f>
        <v>-1977.9853856615787</v>
      </c>
      <c r="BY31" s="26">
        <f>-Assumptions!$H36/12*(1+(IF(BY$8=Assumptions!$F$47,Assumptions!$F$51,IF('305 PF'!BY$8=Assumptions!$G$47,Assumptions!$G$51,Assumptions!$H$51))))^(BY$8-1)</f>
        <v>-1977.9853856615787</v>
      </c>
      <c r="BZ31" s="26">
        <f>-Assumptions!$H36/12*(1+(IF(BZ$8=Assumptions!$F$47,Assumptions!$F$51,IF('305 PF'!BZ$8=Assumptions!$G$47,Assumptions!$G$51,Assumptions!$H$51))))^(BZ$8-1)</f>
        <v>-1977.9853856615787</v>
      </c>
      <c r="CA31" s="26">
        <f>-Assumptions!$H36/12*(1+(IF(CA$8=Assumptions!$F$47,Assumptions!$F$51,IF('305 PF'!CA$8=Assumptions!$G$47,Assumptions!$G$51,Assumptions!$H$51))))^(CA$8-1)</f>
        <v>-1977.9853856615787</v>
      </c>
      <c r="CB31" s="26">
        <f>-Assumptions!$H36/12*(1+(IF(CB$8=Assumptions!$F$47,Assumptions!$F$51,IF('305 PF'!CB$8=Assumptions!$G$47,Assumptions!$G$51,Assumptions!$H$51))))^(CB$8-1)</f>
        <v>-1977.9853856615787</v>
      </c>
      <c r="CC31" s="26">
        <f>-Assumptions!$H36/12*(1+(IF(CC$8=Assumptions!$F$47,Assumptions!$F$51,IF('305 PF'!CC$8=Assumptions!$G$47,Assumptions!$G$51,Assumptions!$H$51))))^(CC$8-1)</f>
        <v>-1977.9853856615787</v>
      </c>
      <c r="CD31" s="26">
        <f>-Assumptions!$H36/12*(1+(IF(CD$8=Assumptions!$F$47,Assumptions!$F$51,IF('305 PF'!CD$8=Assumptions!$G$47,Assumptions!$G$51,Assumptions!$H$51))))^(CD$8-1)</f>
        <v>-1977.9853856615787</v>
      </c>
      <c r="CE31" s="26">
        <f>-Assumptions!$H36/12*(1+(IF(CE$8=Assumptions!$F$47,Assumptions!$F$51,IF('305 PF'!CE$8=Assumptions!$G$47,Assumptions!$G$51,Assumptions!$H$51))))^(CE$8-1)</f>
        <v>-1977.9853856615787</v>
      </c>
      <c r="CF31" s="26">
        <f>-Assumptions!$H36/12*(1+(IF(CF$8=Assumptions!$F$47,Assumptions!$F$51,IF('305 PF'!CF$8=Assumptions!$G$47,Assumptions!$G$51,Assumptions!$H$51))))^(CF$8-1)</f>
        <v>-1977.9853856615787</v>
      </c>
      <c r="CG31" s="26">
        <f>-Assumptions!$H36/12*(1+(IF(CG$8=Assumptions!$F$47,Assumptions!$F$51,IF('305 PF'!CG$8=Assumptions!$G$47,Assumptions!$G$51,Assumptions!$H$51))))^(CG$8-1)</f>
        <v>-1977.9853856615787</v>
      </c>
      <c r="CH31" s="26">
        <f>-Assumptions!$H36/12*(1+(IF(CH$8=Assumptions!$F$47,Assumptions!$F$51,IF('305 PF'!CH$8=Assumptions!$G$47,Assumptions!$G$51,Assumptions!$H$51))))^(CH$8-1)</f>
        <v>-1977.9853856615787</v>
      </c>
      <c r="CI31" s="26">
        <f>-Assumptions!$H36/12*(1+(IF(CI$8=Assumptions!$F$47,Assumptions!$F$51,IF('305 PF'!CI$8=Assumptions!$G$47,Assumptions!$G$51,Assumptions!$H$51))))^(CI$8-1)</f>
        <v>-1977.9853856615787</v>
      </c>
      <c r="CJ31" s="26">
        <f>-Assumptions!$H36/12*(1+(IF(CJ$8=Assumptions!$F$47,Assumptions!$F$51,IF('305 PF'!CJ$8=Assumptions!$G$47,Assumptions!$G$51,Assumptions!$H$51))))^(CJ$8-1)</f>
        <v>-2017.5450933748098</v>
      </c>
      <c r="CK31" s="26">
        <f>-Assumptions!$H36/12*(1+(IF(CK$8=Assumptions!$F$47,Assumptions!$F$51,IF('305 PF'!CK$8=Assumptions!$G$47,Assumptions!$G$51,Assumptions!$H$51))))^(CK$8-1)</f>
        <v>-2017.5450933748098</v>
      </c>
      <c r="CL31" s="26">
        <f>-Assumptions!$H36/12*(1+(IF(CL$8=Assumptions!$F$47,Assumptions!$F$51,IF('305 PF'!CL$8=Assumptions!$G$47,Assumptions!$G$51,Assumptions!$H$51))))^(CL$8-1)</f>
        <v>-2017.5450933748098</v>
      </c>
      <c r="CM31" s="26">
        <f>-Assumptions!$H36/12*(1+(IF(CM$8=Assumptions!$F$47,Assumptions!$F$51,IF('305 PF'!CM$8=Assumptions!$G$47,Assumptions!$G$51,Assumptions!$H$51))))^(CM$8-1)</f>
        <v>-2017.5450933748098</v>
      </c>
      <c r="CN31" s="26">
        <f>-Assumptions!$H36/12*(1+(IF(CN$8=Assumptions!$F$47,Assumptions!$F$51,IF('305 PF'!CN$8=Assumptions!$G$47,Assumptions!$G$51,Assumptions!$H$51))))^(CN$8-1)</f>
        <v>-2017.5450933748098</v>
      </c>
      <c r="CO31" s="26">
        <f>-Assumptions!$H36/12*(1+(IF(CO$8=Assumptions!$F$47,Assumptions!$F$51,IF('305 PF'!CO$8=Assumptions!$G$47,Assumptions!$G$51,Assumptions!$H$51))))^(CO$8-1)</f>
        <v>-2017.5450933748098</v>
      </c>
      <c r="CP31" s="26">
        <f>-Assumptions!$H36/12*(1+(IF(CP$8=Assumptions!$F$47,Assumptions!$F$51,IF('305 PF'!CP$8=Assumptions!$G$47,Assumptions!$G$51,Assumptions!$H$51))))^(CP$8-1)</f>
        <v>-2017.5450933748098</v>
      </c>
      <c r="CQ31" s="26">
        <f>-Assumptions!$H36/12*(1+(IF(CQ$8=Assumptions!$F$47,Assumptions!$F$51,IF('305 PF'!CQ$8=Assumptions!$G$47,Assumptions!$G$51,Assumptions!$H$51))))^(CQ$8-1)</f>
        <v>-2017.5450933748098</v>
      </c>
      <c r="CR31" s="26">
        <f>-Assumptions!$H36/12*(1+(IF(CR$8=Assumptions!$F$47,Assumptions!$F$51,IF('305 PF'!CR$8=Assumptions!$G$47,Assumptions!$G$51,Assumptions!$H$51))))^(CR$8-1)</f>
        <v>-2017.5450933748098</v>
      </c>
      <c r="CS31" s="26">
        <f>-Assumptions!$H36/12*(1+(IF(CS$8=Assumptions!$F$47,Assumptions!$F$51,IF('305 PF'!CS$8=Assumptions!$G$47,Assumptions!$G$51,Assumptions!$H$51))))^(CS$8-1)</f>
        <v>-2017.5450933748098</v>
      </c>
      <c r="CT31" s="26">
        <f>-Assumptions!$H36/12*(1+(IF(CT$8=Assumptions!$F$47,Assumptions!$F$51,IF('305 PF'!CT$8=Assumptions!$G$47,Assumptions!$G$51,Assumptions!$H$51))))^(CT$8-1)</f>
        <v>-2017.5450933748098</v>
      </c>
      <c r="CU31" s="26">
        <f>-Assumptions!$H36/12*(1+(IF(CU$8=Assumptions!$F$47,Assumptions!$F$51,IF('305 PF'!CU$8=Assumptions!$G$47,Assumptions!$G$51,Assumptions!$H$51))))^(CU$8-1)</f>
        <v>-2017.5450933748098</v>
      </c>
      <c r="CV31" s="26">
        <f>-Assumptions!$H36/12*(1+(IF(CV$8=Assumptions!$F$47,Assumptions!$F$51,IF('305 PF'!CV$8=Assumptions!$G$47,Assumptions!$G$51,Assumptions!$H$51))))^(CV$8-1)</f>
        <v>-2057.8959952423061</v>
      </c>
      <c r="CW31" s="26">
        <f>-Assumptions!$H36/12*(1+(IF(CW$8=Assumptions!$F$47,Assumptions!$F$51,IF('305 PF'!CW$8=Assumptions!$G$47,Assumptions!$G$51,Assumptions!$H$51))))^(CW$8-1)</f>
        <v>-2057.8959952423061</v>
      </c>
      <c r="CX31" s="26">
        <f>-Assumptions!$H36/12*(1+(IF(CX$8=Assumptions!$F$47,Assumptions!$F$51,IF('305 PF'!CX$8=Assumptions!$G$47,Assumptions!$G$51,Assumptions!$H$51))))^(CX$8-1)</f>
        <v>-2057.8959952423061</v>
      </c>
      <c r="CY31" s="26">
        <f>-Assumptions!$H36/12*(1+(IF(CY$8=Assumptions!$F$47,Assumptions!$F$51,IF('305 PF'!CY$8=Assumptions!$G$47,Assumptions!$G$51,Assumptions!$H$51))))^(CY$8-1)</f>
        <v>-2057.8959952423061</v>
      </c>
      <c r="CZ31" s="26">
        <f>-Assumptions!$H36/12*(1+(IF(CZ$8=Assumptions!$F$47,Assumptions!$F$51,IF('305 PF'!CZ$8=Assumptions!$G$47,Assumptions!$G$51,Assumptions!$H$51))))^(CZ$8-1)</f>
        <v>-2057.8959952423061</v>
      </c>
      <c r="DA31" s="26">
        <f>-Assumptions!$H36/12*(1+(IF(DA$8=Assumptions!$F$47,Assumptions!$F$51,IF('305 PF'!DA$8=Assumptions!$G$47,Assumptions!$G$51,Assumptions!$H$51))))^(DA$8-1)</f>
        <v>-2057.8959952423061</v>
      </c>
      <c r="DB31" s="26">
        <f>-Assumptions!$H36/12*(1+(IF(DB$8=Assumptions!$F$47,Assumptions!$F$51,IF('305 PF'!DB$8=Assumptions!$G$47,Assumptions!$G$51,Assumptions!$H$51))))^(DB$8-1)</f>
        <v>-2057.8959952423061</v>
      </c>
      <c r="DC31" s="26">
        <f>-Assumptions!$H36/12*(1+(IF(DC$8=Assumptions!$F$47,Assumptions!$F$51,IF('305 PF'!DC$8=Assumptions!$G$47,Assumptions!$G$51,Assumptions!$H$51))))^(DC$8-1)</f>
        <v>-2057.8959952423061</v>
      </c>
      <c r="DD31" s="26">
        <f>-Assumptions!$H36/12*(1+(IF(DD$8=Assumptions!$F$47,Assumptions!$F$51,IF('305 PF'!DD$8=Assumptions!$G$47,Assumptions!$G$51,Assumptions!$H$51))))^(DD$8-1)</f>
        <v>-2057.8959952423061</v>
      </c>
      <c r="DE31" s="26">
        <f>-Assumptions!$H36/12*(1+(IF(DE$8=Assumptions!$F$47,Assumptions!$F$51,IF('305 PF'!DE$8=Assumptions!$G$47,Assumptions!$G$51,Assumptions!$H$51))))^(DE$8-1)</f>
        <v>-2057.8959952423061</v>
      </c>
      <c r="DF31" s="26">
        <f>-Assumptions!$H36/12*(1+(IF(DF$8=Assumptions!$F$47,Assumptions!$F$51,IF('305 PF'!DF$8=Assumptions!$G$47,Assumptions!$G$51,Assumptions!$H$51))))^(DF$8-1)</f>
        <v>-2057.8959952423061</v>
      </c>
      <c r="DG31" s="26">
        <f>-Assumptions!$H36/12*(1+(IF(DG$8=Assumptions!$F$47,Assumptions!$F$51,IF('305 PF'!DG$8=Assumptions!$G$47,Assumptions!$G$51,Assumptions!$H$51))))^(DG$8-1)</f>
        <v>-2057.8959952423061</v>
      </c>
      <c r="DH31" s="26">
        <f>-Assumptions!$H36/12*(1+(IF(DH$8=Assumptions!$F$47,Assumptions!$F$51,IF('305 PF'!DH$8=Assumptions!$G$47,Assumptions!$G$51,Assumptions!$H$51))))^(DH$8-1)</f>
        <v>-2099.0539151471521</v>
      </c>
      <c r="DI31" s="26">
        <f>-Assumptions!$H36/12*(1+(IF(DI$8=Assumptions!$F$47,Assumptions!$F$51,IF('305 PF'!DI$8=Assumptions!$G$47,Assumptions!$G$51,Assumptions!$H$51))))^(DI$8-1)</f>
        <v>-2099.0539151471521</v>
      </c>
      <c r="DJ31" s="26">
        <f>-Assumptions!$H36/12*(1+(IF(DJ$8=Assumptions!$F$47,Assumptions!$F$51,IF('305 PF'!DJ$8=Assumptions!$G$47,Assumptions!$G$51,Assumptions!$H$51))))^(DJ$8-1)</f>
        <v>-2099.0539151471521</v>
      </c>
      <c r="DK31" s="26">
        <f>-Assumptions!$H36/12*(1+(IF(DK$8=Assumptions!$F$47,Assumptions!$F$51,IF('305 PF'!DK$8=Assumptions!$G$47,Assumptions!$G$51,Assumptions!$H$51))))^(DK$8-1)</f>
        <v>-2099.0539151471521</v>
      </c>
      <c r="DL31" s="26">
        <f>-Assumptions!$H36/12*(1+(IF(DL$8=Assumptions!$F$47,Assumptions!$F$51,IF('305 PF'!DL$8=Assumptions!$G$47,Assumptions!$G$51,Assumptions!$H$51))))^(DL$8-1)</f>
        <v>-2099.0539151471521</v>
      </c>
      <c r="DM31" s="26">
        <f>-Assumptions!$H36/12*(1+(IF(DM$8=Assumptions!$F$47,Assumptions!$F$51,IF('305 PF'!DM$8=Assumptions!$G$47,Assumptions!$G$51,Assumptions!$H$51))))^(DM$8-1)</f>
        <v>-2099.0539151471521</v>
      </c>
      <c r="DN31" s="26">
        <f>-Assumptions!$H36/12*(1+(IF(DN$8=Assumptions!$F$47,Assumptions!$F$51,IF('305 PF'!DN$8=Assumptions!$G$47,Assumptions!$G$51,Assumptions!$H$51))))^(DN$8-1)</f>
        <v>-2099.0539151471521</v>
      </c>
      <c r="DO31" s="26">
        <f>-Assumptions!$H36/12*(1+(IF(DO$8=Assumptions!$F$47,Assumptions!$F$51,IF('305 PF'!DO$8=Assumptions!$G$47,Assumptions!$G$51,Assumptions!$H$51))))^(DO$8-1)</f>
        <v>-2099.0539151471521</v>
      </c>
      <c r="DP31" s="26">
        <f>-Assumptions!$H36/12*(1+(IF(DP$8=Assumptions!$F$47,Assumptions!$F$51,IF('305 PF'!DP$8=Assumptions!$G$47,Assumptions!$G$51,Assumptions!$H$51))))^(DP$8-1)</f>
        <v>-2099.0539151471521</v>
      </c>
      <c r="DQ31" s="26">
        <f>-Assumptions!$H36/12*(1+(IF(DQ$8=Assumptions!$F$47,Assumptions!$F$51,IF('305 PF'!DQ$8=Assumptions!$G$47,Assumptions!$G$51,Assumptions!$H$51))))^(DQ$8-1)</f>
        <v>-2099.0539151471521</v>
      </c>
      <c r="DR31" s="26">
        <f>-Assumptions!$H36/12*(1+(IF(DR$8=Assumptions!$F$47,Assumptions!$F$51,IF('305 PF'!DR$8=Assumptions!$G$47,Assumptions!$G$51,Assumptions!$H$51))))^(DR$8-1)</f>
        <v>-2099.0539151471521</v>
      </c>
      <c r="DS31" s="26">
        <f>-Assumptions!$H36/12*(1+(IF(DS$8=Assumptions!$F$47,Assumptions!$F$51,IF('305 PF'!DS$8=Assumptions!$G$47,Assumptions!$G$51,Assumptions!$H$51))))^(DS$8-1)</f>
        <v>-2099.0539151471521</v>
      </c>
      <c r="DT31" s="26">
        <f>-Assumptions!$H36/12*(1+(IF(DT$8=Assumptions!$F$47,Assumptions!$F$51,IF('305 PF'!DT$8=Assumptions!$G$47,Assumptions!$G$51,Assumptions!$H$51))))^(DT$8-1)</f>
        <v>-2141.0349934500955</v>
      </c>
      <c r="DU31" s="26">
        <f>-Assumptions!$H36/12*(1+(IF(DU$8=Assumptions!$F$47,Assumptions!$F$51,IF('305 PF'!DU$8=Assumptions!$G$47,Assumptions!$G$51,Assumptions!$H$51))))^(DU$8-1)</f>
        <v>-2141.0349934500955</v>
      </c>
      <c r="DV31" s="26">
        <f>-Assumptions!$H36/12*(1+(IF(DV$8=Assumptions!$F$47,Assumptions!$F$51,IF('305 PF'!DV$8=Assumptions!$G$47,Assumptions!$G$51,Assumptions!$H$51))))^(DV$8-1)</f>
        <v>-2141.0349934500955</v>
      </c>
      <c r="DW31" s="26">
        <f>-Assumptions!$H36/12*(1+(IF(DW$8=Assumptions!$F$47,Assumptions!$F$51,IF('305 PF'!DW$8=Assumptions!$G$47,Assumptions!$G$51,Assumptions!$H$51))))^(DW$8-1)</f>
        <v>-2141.0349934500955</v>
      </c>
      <c r="DX31" s="26">
        <f>-Assumptions!$H36/12*(1+(IF(DX$8=Assumptions!$F$47,Assumptions!$F$51,IF('305 PF'!DX$8=Assumptions!$G$47,Assumptions!$G$51,Assumptions!$H$51))))^(DX$8-1)</f>
        <v>-2141.0349934500955</v>
      </c>
      <c r="DY31" s="26">
        <f>-Assumptions!$H36/12*(1+(IF(DY$8=Assumptions!$F$47,Assumptions!$F$51,IF('305 PF'!DY$8=Assumptions!$G$47,Assumptions!$G$51,Assumptions!$H$51))))^(DY$8-1)</f>
        <v>-2141.0349934500955</v>
      </c>
      <c r="DZ31" s="26">
        <f>-Assumptions!$H36/12*(1+(IF(DZ$8=Assumptions!$F$47,Assumptions!$F$51,IF('305 PF'!DZ$8=Assumptions!$G$47,Assumptions!$G$51,Assumptions!$H$51))))^(DZ$8-1)</f>
        <v>-2141.0349934500955</v>
      </c>
      <c r="EA31" s="26">
        <f>-Assumptions!$H36/12*(1+(IF(EA$8=Assumptions!$F$47,Assumptions!$F$51,IF('305 PF'!EA$8=Assumptions!$G$47,Assumptions!$G$51,Assumptions!$H$51))))^(EA$8-1)</f>
        <v>-2141.0349934500955</v>
      </c>
      <c r="EB31" s="26">
        <f>-Assumptions!$H36/12*(1+(IF(EB$8=Assumptions!$F$47,Assumptions!$F$51,IF('305 PF'!EB$8=Assumptions!$G$47,Assumptions!$G$51,Assumptions!$H$51))))^(EB$8-1)</f>
        <v>-2141.0349934500955</v>
      </c>
      <c r="EC31" s="26">
        <f>-Assumptions!$H36/12*(1+(IF(EC$8=Assumptions!$F$47,Assumptions!$F$51,IF('305 PF'!EC$8=Assumptions!$G$47,Assumptions!$G$51,Assumptions!$H$51))))^(EC$8-1)</f>
        <v>-2141.0349934500955</v>
      </c>
      <c r="ED31" s="26">
        <f>-Assumptions!$H36/12*(1+(IF(ED$8=Assumptions!$F$47,Assumptions!$F$51,IF('305 PF'!ED$8=Assumptions!$G$47,Assumptions!$G$51,Assumptions!$H$51))))^(ED$8-1)</f>
        <v>-2141.0349934500955</v>
      </c>
      <c r="EE31" s="26">
        <f>-Assumptions!$H36/12*(1+(IF(EE$8=Assumptions!$F$47,Assumptions!$F$51,IF('305 PF'!EE$8=Assumptions!$G$47,Assumptions!$G$51,Assumptions!$H$51))))^(EE$8-1)</f>
        <v>-2141.0349934500955</v>
      </c>
    </row>
    <row r="32" spans="2:135" x14ac:dyDescent="0.35">
      <c r="C32" t="str">
        <f>Assumptions!B37</f>
        <v>Contract Services</v>
      </c>
      <c r="D32" s="26">
        <f>-Assumptions!$H37/12*(1+(IF(D$8=Assumptions!$F$47,Assumptions!$F$51,IF('305 PF'!D$8=Assumptions!$G$47,Assumptions!$G$51,Assumptions!$H$51))))^(D$8-1)</f>
        <v>-935.31534999999997</v>
      </c>
      <c r="E32" s="26">
        <f>-Assumptions!$H37/12*(1+(IF(E$8=Assumptions!$F$47,Assumptions!$F$51,IF('305 PF'!E$8=Assumptions!$G$47,Assumptions!$G$51,Assumptions!$H$51))))^(E$8-1)</f>
        <v>-935.31534999999997</v>
      </c>
      <c r="F32" s="26">
        <f>-Assumptions!$H37/12*(1+(IF(F$8=Assumptions!$F$47,Assumptions!$F$51,IF('305 PF'!F$8=Assumptions!$G$47,Assumptions!$G$51,Assumptions!$H$51))))^(F$8-1)</f>
        <v>-935.31534999999997</v>
      </c>
      <c r="G32" s="26">
        <f>-Assumptions!$H37/12*(1+(IF(G$8=Assumptions!$F$47,Assumptions!$F$51,IF('305 PF'!G$8=Assumptions!$G$47,Assumptions!$G$51,Assumptions!$H$51))))^(G$8-1)</f>
        <v>-935.31534999999997</v>
      </c>
      <c r="H32" s="26">
        <f>-Assumptions!$H37/12*(1+(IF(H$8=Assumptions!$F$47,Assumptions!$F$51,IF('305 PF'!H$8=Assumptions!$G$47,Assumptions!$G$51,Assumptions!$H$51))))^(H$8-1)</f>
        <v>-935.31534999999997</v>
      </c>
      <c r="I32" s="26">
        <f>-Assumptions!$H37/12*(1+(IF(I$8=Assumptions!$F$47,Assumptions!$F$51,IF('305 PF'!I$8=Assumptions!$G$47,Assumptions!$G$51,Assumptions!$H$51))))^(I$8-1)</f>
        <v>-935.31534999999997</v>
      </c>
      <c r="J32" s="26">
        <f>-Assumptions!$H37/12*(1+(IF(J$8=Assumptions!$F$47,Assumptions!$F$51,IF('305 PF'!J$8=Assumptions!$G$47,Assumptions!$G$51,Assumptions!$H$51))))^(J$8-1)</f>
        <v>-935.31534999999997</v>
      </c>
      <c r="K32" s="26">
        <f>-Assumptions!$H37/12*(1+(IF(K$8=Assumptions!$F$47,Assumptions!$F$51,IF('305 PF'!K$8=Assumptions!$G$47,Assumptions!$G$51,Assumptions!$H$51))))^(K$8-1)</f>
        <v>-935.31534999999997</v>
      </c>
      <c r="L32" s="26">
        <f>-Assumptions!$H37/12*(1+(IF(L$8=Assumptions!$F$47,Assumptions!$F$51,IF('305 PF'!L$8=Assumptions!$G$47,Assumptions!$G$51,Assumptions!$H$51))))^(L$8-1)</f>
        <v>-935.31534999999997</v>
      </c>
      <c r="M32" s="26">
        <f>-Assumptions!$H37/12*(1+(IF(M$8=Assumptions!$F$47,Assumptions!$F$51,IF('305 PF'!M$8=Assumptions!$G$47,Assumptions!$G$51,Assumptions!$H$51))))^(M$8-1)</f>
        <v>-935.31534999999997</v>
      </c>
      <c r="N32" s="26">
        <f>-Assumptions!$H37/12*(1+(IF(N$8=Assumptions!$F$47,Assumptions!$F$51,IF('305 PF'!N$8=Assumptions!$G$47,Assumptions!$G$51,Assumptions!$H$51))))^(N$8-1)</f>
        <v>-935.31534999999997</v>
      </c>
      <c r="O32" s="26">
        <f>-Assumptions!$H37/12*(1+(IF(O$8=Assumptions!$F$47,Assumptions!$F$51,IF('305 PF'!O$8=Assumptions!$G$47,Assumptions!$G$51,Assumptions!$H$51))))^(O$8-1)</f>
        <v>-935.31534999999997</v>
      </c>
      <c r="P32" s="26">
        <f>-Assumptions!$H37/12*(1+(IF(P$8=Assumptions!$F$47,Assumptions!$F$51,IF('305 PF'!P$8=Assumptions!$G$47,Assumptions!$G$51,Assumptions!$H$51))))^(P$8-1)</f>
        <v>-963.37481049999997</v>
      </c>
      <c r="Q32" s="26">
        <f>-Assumptions!$H37/12*(1+(IF(Q$8=Assumptions!$F$47,Assumptions!$F$51,IF('305 PF'!Q$8=Assumptions!$G$47,Assumptions!$G$51,Assumptions!$H$51))))^(Q$8-1)</f>
        <v>-963.37481049999997</v>
      </c>
      <c r="R32" s="26">
        <f>-Assumptions!$H37/12*(1+(IF(R$8=Assumptions!$F$47,Assumptions!$F$51,IF('305 PF'!R$8=Assumptions!$G$47,Assumptions!$G$51,Assumptions!$H$51))))^(R$8-1)</f>
        <v>-963.37481049999997</v>
      </c>
      <c r="S32" s="26">
        <f>-Assumptions!$H37/12*(1+(IF(S$8=Assumptions!$F$47,Assumptions!$F$51,IF('305 PF'!S$8=Assumptions!$G$47,Assumptions!$G$51,Assumptions!$H$51))))^(S$8-1)</f>
        <v>-963.37481049999997</v>
      </c>
      <c r="T32" s="26">
        <f>-Assumptions!$H37/12*(1+(IF(T$8=Assumptions!$F$47,Assumptions!$F$51,IF('305 PF'!T$8=Assumptions!$G$47,Assumptions!$G$51,Assumptions!$H$51))))^(T$8-1)</f>
        <v>-963.37481049999997</v>
      </c>
      <c r="U32" s="26">
        <f>-Assumptions!$H37/12*(1+(IF(U$8=Assumptions!$F$47,Assumptions!$F$51,IF('305 PF'!U$8=Assumptions!$G$47,Assumptions!$G$51,Assumptions!$H$51))))^(U$8-1)</f>
        <v>-963.37481049999997</v>
      </c>
      <c r="V32" s="26">
        <f>-Assumptions!$H37/12*(1+(IF(V$8=Assumptions!$F$47,Assumptions!$F$51,IF('305 PF'!V$8=Assumptions!$G$47,Assumptions!$G$51,Assumptions!$H$51))))^(V$8-1)</f>
        <v>-963.37481049999997</v>
      </c>
      <c r="W32" s="26">
        <f>-Assumptions!$H37/12*(1+(IF(W$8=Assumptions!$F$47,Assumptions!$F$51,IF('305 PF'!W$8=Assumptions!$G$47,Assumptions!$G$51,Assumptions!$H$51))))^(W$8-1)</f>
        <v>-963.37481049999997</v>
      </c>
      <c r="X32" s="26">
        <f>-Assumptions!$H37/12*(1+(IF(X$8=Assumptions!$F$47,Assumptions!$F$51,IF('305 PF'!X$8=Assumptions!$G$47,Assumptions!$G$51,Assumptions!$H$51))))^(X$8-1)</f>
        <v>-963.37481049999997</v>
      </c>
      <c r="Y32" s="26">
        <f>-Assumptions!$H37/12*(1+(IF(Y$8=Assumptions!$F$47,Assumptions!$F$51,IF('305 PF'!Y$8=Assumptions!$G$47,Assumptions!$G$51,Assumptions!$H$51))))^(Y$8-1)</f>
        <v>-963.37481049999997</v>
      </c>
      <c r="Z32" s="26">
        <f>-Assumptions!$H37/12*(1+(IF(Z$8=Assumptions!$F$47,Assumptions!$F$51,IF('305 PF'!Z$8=Assumptions!$G$47,Assumptions!$G$51,Assumptions!$H$51))))^(Z$8-1)</f>
        <v>-963.37481049999997</v>
      </c>
      <c r="AA32" s="26">
        <f>-Assumptions!$H37/12*(1+(IF(AA$8=Assumptions!$F$47,Assumptions!$F$51,IF('305 PF'!AA$8=Assumptions!$G$47,Assumptions!$G$51,Assumptions!$H$51))))^(AA$8-1)</f>
        <v>-963.37481049999997</v>
      </c>
      <c r="AB32" s="26">
        <f>-Assumptions!$H37/12*(1+(IF(AB$8=Assumptions!$F$47,Assumptions!$F$51,IF('305 PF'!AB$8=Assumptions!$G$47,Assumptions!$G$51,Assumptions!$H$51))))^(AB$8-1)</f>
        <v>-973.10209013999997</v>
      </c>
      <c r="AC32" s="26">
        <f>-Assumptions!$H37/12*(1+(IF(AC$8=Assumptions!$F$47,Assumptions!$F$51,IF('305 PF'!AC$8=Assumptions!$G$47,Assumptions!$G$51,Assumptions!$H$51))))^(AC$8-1)</f>
        <v>-973.10209013999997</v>
      </c>
      <c r="AD32" s="26">
        <f>-Assumptions!$H37/12*(1+(IF(AD$8=Assumptions!$F$47,Assumptions!$F$51,IF('305 PF'!AD$8=Assumptions!$G$47,Assumptions!$G$51,Assumptions!$H$51))))^(AD$8-1)</f>
        <v>-973.10209013999997</v>
      </c>
      <c r="AE32" s="26">
        <f>-Assumptions!$H37/12*(1+(IF(AE$8=Assumptions!$F$47,Assumptions!$F$51,IF('305 PF'!AE$8=Assumptions!$G$47,Assumptions!$G$51,Assumptions!$H$51))))^(AE$8-1)</f>
        <v>-973.10209013999997</v>
      </c>
      <c r="AF32" s="26">
        <f>-Assumptions!$H37/12*(1+(IF(AF$8=Assumptions!$F$47,Assumptions!$F$51,IF('305 PF'!AF$8=Assumptions!$G$47,Assumptions!$G$51,Assumptions!$H$51))))^(AF$8-1)</f>
        <v>-973.10209013999997</v>
      </c>
      <c r="AG32" s="26">
        <f>-Assumptions!$H37/12*(1+(IF(AG$8=Assumptions!$F$47,Assumptions!$F$51,IF('305 PF'!AG$8=Assumptions!$G$47,Assumptions!$G$51,Assumptions!$H$51))))^(AG$8-1)</f>
        <v>-973.10209013999997</v>
      </c>
      <c r="AH32" s="26">
        <f>-Assumptions!$H37/12*(1+(IF(AH$8=Assumptions!$F$47,Assumptions!$F$51,IF('305 PF'!AH$8=Assumptions!$G$47,Assumptions!$G$51,Assumptions!$H$51))))^(AH$8-1)</f>
        <v>-973.10209013999997</v>
      </c>
      <c r="AI32" s="26">
        <f>-Assumptions!$H37/12*(1+(IF(AI$8=Assumptions!$F$47,Assumptions!$F$51,IF('305 PF'!AI$8=Assumptions!$G$47,Assumptions!$G$51,Assumptions!$H$51))))^(AI$8-1)</f>
        <v>-973.10209013999997</v>
      </c>
      <c r="AJ32" s="26">
        <f>-Assumptions!$H37/12*(1+(IF(AJ$8=Assumptions!$F$47,Assumptions!$F$51,IF('305 PF'!AJ$8=Assumptions!$G$47,Assumptions!$G$51,Assumptions!$H$51))))^(AJ$8-1)</f>
        <v>-973.10209013999997</v>
      </c>
      <c r="AK32" s="26">
        <f>-Assumptions!$H37/12*(1+(IF(AK$8=Assumptions!$F$47,Assumptions!$F$51,IF('305 PF'!AK$8=Assumptions!$G$47,Assumptions!$G$51,Assumptions!$H$51))))^(AK$8-1)</f>
        <v>-973.10209013999997</v>
      </c>
      <c r="AL32" s="26">
        <f>-Assumptions!$H37/12*(1+(IF(AL$8=Assumptions!$F$47,Assumptions!$F$51,IF('305 PF'!AL$8=Assumptions!$G$47,Assumptions!$G$51,Assumptions!$H$51))))^(AL$8-1)</f>
        <v>-973.10209013999997</v>
      </c>
      <c r="AM32" s="26">
        <f>-Assumptions!$H37/12*(1+(IF(AM$8=Assumptions!$F$47,Assumptions!$F$51,IF('305 PF'!AM$8=Assumptions!$G$47,Assumptions!$G$51,Assumptions!$H$51))))^(AM$8-1)</f>
        <v>-973.10209013999997</v>
      </c>
      <c r="AN32" s="26">
        <f>-Assumptions!$H37/12*(1+(IF(AN$8=Assumptions!$F$47,Assumptions!$F$51,IF('305 PF'!AN$8=Assumptions!$G$47,Assumptions!$G$51,Assumptions!$H$51))))^(AN$8-1)</f>
        <v>-992.56413194279992</v>
      </c>
      <c r="AO32" s="26">
        <f>-Assumptions!$H37/12*(1+(IF(AO$8=Assumptions!$F$47,Assumptions!$F$51,IF('305 PF'!AO$8=Assumptions!$G$47,Assumptions!$G$51,Assumptions!$H$51))))^(AO$8-1)</f>
        <v>-992.56413194279992</v>
      </c>
      <c r="AP32" s="26">
        <f>-Assumptions!$H37/12*(1+(IF(AP$8=Assumptions!$F$47,Assumptions!$F$51,IF('305 PF'!AP$8=Assumptions!$G$47,Assumptions!$G$51,Assumptions!$H$51))))^(AP$8-1)</f>
        <v>-992.56413194279992</v>
      </c>
      <c r="AQ32" s="26">
        <f>-Assumptions!$H37/12*(1+(IF(AQ$8=Assumptions!$F$47,Assumptions!$F$51,IF('305 PF'!AQ$8=Assumptions!$G$47,Assumptions!$G$51,Assumptions!$H$51))))^(AQ$8-1)</f>
        <v>-992.56413194279992</v>
      </c>
      <c r="AR32" s="26">
        <f>-Assumptions!$H37/12*(1+(IF(AR$8=Assumptions!$F$47,Assumptions!$F$51,IF('305 PF'!AR$8=Assumptions!$G$47,Assumptions!$G$51,Assumptions!$H$51))))^(AR$8-1)</f>
        <v>-992.56413194279992</v>
      </c>
      <c r="AS32" s="26">
        <f>-Assumptions!$H37/12*(1+(IF(AS$8=Assumptions!$F$47,Assumptions!$F$51,IF('305 PF'!AS$8=Assumptions!$G$47,Assumptions!$G$51,Assumptions!$H$51))))^(AS$8-1)</f>
        <v>-992.56413194279992</v>
      </c>
      <c r="AT32" s="26">
        <f>-Assumptions!$H37/12*(1+(IF(AT$8=Assumptions!$F$47,Assumptions!$F$51,IF('305 PF'!AT$8=Assumptions!$G$47,Assumptions!$G$51,Assumptions!$H$51))))^(AT$8-1)</f>
        <v>-992.56413194279992</v>
      </c>
      <c r="AU32" s="26">
        <f>-Assumptions!$H37/12*(1+(IF(AU$8=Assumptions!$F$47,Assumptions!$F$51,IF('305 PF'!AU$8=Assumptions!$G$47,Assumptions!$G$51,Assumptions!$H$51))))^(AU$8-1)</f>
        <v>-992.56413194279992</v>
      </c>
      <c r="AV32" s="26">
        <f>-Assumptions!$H37/12*(1+(IF(AV$8=Assumptions!$F$47,Assumptions!$F$51,IF('305 PF'!AV$8=Assumptions!$G$47,Assumptions!$G$51,Assumptions!$H$51))))^(AV$8-1)</f>
        <v>-992.56413194279992</v>
      </c>
      <c r="AW32" s="26">
        <f>-Assumptions!$H37/12*(1+(IF(AW$8=Assumptions!$F$47,Assumptions!$F$51,IF('305 PF'!AW$8=Assumptions!$G$47,Assumptions!$G$51,Assumptions!$H$51))))^(AW$8-1)</f>
        <v>-992.56413194279992</v>
      </c>
      <c r="AX32" s="26">
        <f>-Assumptions!$H37/12*(1+(IF(AX$8=Assumptions!$F$47,Assumptions!$F$51,IF('305 PF'!AX$8=Assumptions!$G$47,Assumptions!$G$51,Assumptions!$H$51))))^(AX$8-1)</f>
        <v>-992.56413194279992</v>
      </c>
      <c r="AY32" s="26">
        <f>-Assumptions!$H37/12*(1+(IF(AY$8=Assumptions!$F$47,Assumptions!$F$51,IF('305 PF'!AY$8=Assumptions!$G$47,Assumptions!$G$51,Assumptions!$H$51))))^(AY$8-1)</f>
        <v>-992.56413194279992</v>
      </c>
      <c r="AZ32" s="26">
        <f>-Assumptions!$H37/12*(1+(IF(AZ$8=Assumptions!$F$47,Assumptions!$F$51,IF('305 PF'!AZ$8=Assumptions!$G$47,Assumptions!$G$51,Assumptions!$H$51))))^(AZ$8-1)</f>
        <v>-1012.4154145816559</v>
      </c>
      <c r="BA32" s="26">
        <f>-Assumptions!$H37/12*(1+(IF(BA$8=Assumptions!$F$47,Assumptions!$F$51,IF('305 PF'!BA$8=Assumptions!$G$47,Assumptions!$G$51,Assumptions!$H$51))))^(BA$8-1)</f>
        <v>-1012.4154145816559</v>
      </c>
      <c r="BB32" s="26">
        <f>-Assumptions!$H37/12*(1+(IF(BB$8=Assumptions!$F$47,Assumptions!$F$51,IF('305 PF'!BB$8=Assumptions!$G$47,Assumptions!$G$51,Assumptions!$H$51))))^(BB$8-1)</f>
        <v>-1012.4154145816559</v>
      </c>
      <c r="BC32" s="26">
        <f>-Assumptions!$H37/12*(1+(IF(BC$8=Assumptions!$F$47,Assumptions!$F$51,IF('305 PF'!BC$8=Assumptions!$G$47,Assumptions!$G$51,Assumptions!$H$51))))^(BC$8-1)</f>
        <v>-1012.4154145816559</v>
      </c>
      <c r="BD32" s="26">
        <f>-Assumptions!$H37/12*(1+(IF(BD$8=Assumptions!$F$47,Assumptions!$F$51,IF('305 PF'!BD$8=Assumptions!$G$47,Assumptions!$G$51,Assumptions!$H$51))))^(BD$8-1)</f>
        <v>-1012.4154145816559</v>
      </c>
      <c r="BE32" s="26">
        <f>-Assumptions!$H37/12*(1+(IF(BE$8=Assumptions!$F$47,Assumptions!$F$51,IF('305 PF'!BE$8=Assumptions!$G$47,Assumptions!$G$51,Assumptions!$H$51))))^(BE$8-1)</f>
        <v>-1012.4154145816559</v>
      </c>
      <c r="BF32" s="26">
        <f>-Assumptions!$H37/12*(1+(IF(BF$8=Assumptions!$F$47,Assumptions!$F$51,IF('305 PF'!BF$8=Assumptions!$G$47,Assumptions!$G$51,Assumptions!$H$51))))^(BF$8-1)</f>
        <v>-1012.4154145816559</v>
      </c>
      <c r="BG32" s="26">
        <f>-Assumptions!$H37/12*(1+(IF(BG$8=Assumptions!$F$47,Assumptions!$F$51,IF('305 PF'!BG$8=Assumptions!$G$47,Assumptions!$G$51,Assumptions!$H$51))))^(BG$8-1)</f>
        <v>-1012.4154145816559</v>
      </c>
      <c r="BH32" s="26">
        <f>-Assumptions!$H37/12*(1+(IF(BH$8=Assumptions!$F$47,Assumptions!$F$51,IF('305 PF'!BH$8=Assumptions!$G$47,Assumptions!$G$51,Assumptions!$H$51))))^(BH$8-1)</f>
        <v>-1012.4154145816559</v>
      </c>
      <c r="BI32" s="26">
        <f>-Assumptions!$H37/12*(1+(IF(BI$8=Assumptions!$F$47,Assumptions!$F$51,IF('305 PF'!BI$8=Assumptions!$G$47,Assumptions!$G$51,Assumptions!$H$51))))^(BI$8-1)</f>
        <v>-1012.4154145816559</v>
      </c>
      <c r="BJ32" s="26">
        <f>-Assumptions!$H37/12*(1+(IF(BJ$8=Assumptions!$F$47,Assumptions!$F$51,IF('305 PF'!BJ$8=Assumptions!$G$47,Assumptions!$G$51,Assumptions!$H$51))))^(BJ$8-1)</f>
        <v>-1012.4154145816559</v>
      </c>
      <c r="BK32" s="26">
        <f>-Assumptions!$H37/12*(1+(IF(BK$8=Assumptions!$F$47,Assumptions!$F$51,IF('305 PF'!BK$8=Assumptions!$G$47,Assumptions!$G$51,Assumptions!$H$51))))^(BK$8-1)</f>
        <v>-1012.4154145816559</v>
      </c>
      <c r="BL32" s="26">
        <f>-Assumptions!$H37/12*(1+(IF(BL$8=Assumptions!$F$47,Assumptions!$F$51,IF('305 PF'!BL$8=Assumptions!$G$47,Assumptions!$G$51,Assumptions!$H$51))))^(BL$8-1)</f>
        <v>-1032.6637228732891</v>
      </c>
      <c r="BM32" s="26">
        <f>-Assumptions!$H37/12*(1+(IF(BM$8=Assumptions!$F$47,Assumptions!$F$51,IF('305 PF'!BM$8=Assumptions!$G$47,Assumptions!$G$51,Assumptions!$H$51))))^(BM$8-1)</f>
        <v>-1032.6637228732891</v>
      </c>
      <c r="BN32" s="26">
        <f>-Assumptions!$H37/12*(1+(IF(BN$8=Assumptions!$F$47,Assumptions!$F$51,IF('305 PF'!BN$8=Assumptions!$G$47,Assumptions!$G$51,Assumptions!$H$51))))^(BN$8-1)</f>
        <v>-1032.6637228732891</v>
      </c>
      <c r="BO32" s="26">
        <f>-Assumptions!$H37/12*(1+(IF(BO$8=Assumptions!$F$47,Assumptions!$F$51,IF('305 PF'!BO$8=Assumptions!$G$47,Assumptions!$G$51,Assumptions!$H$51))))^(BO$8-1)</f>
        <v>-1032.6637228732891</v>
      </c>
      <c r="BP32" s="26">
        <f>-Assumptions!$H37/12*(1+(IF(BP$8=Assumptions!$F$47,Assumptions!$F$51,IF('305 PF'!BP$8=Assumptions!$G$47,Assumptions!$G$51,Assumptions!$H$51))))^(BP$8-1)</f>
        <v>-1032.6637228732891</v>
      </c>
      <c r="BQ32" s="26">
        <f>-Assumptions!$H37/12*(1+(IF(BQ$8=Assumptions!$F$47,Assumptions!$F$51,IF('305 PF'!BQ$8=Assumptions!$G$47,Assumptions!$G$51,Assumptions!$H$51))))^(BQ$8-1)</f>
        <v>-1032.6637228732891</v>
      </c>
      <c r="BR32" s="26">
        <f>-Assumptions!$H37/12*(1+(IF(BR$8=Assumptions!$F$47,Assumptions!$F$51,IF('305 PF'!BR$8=Assumptions!$G$47,Assumptions!$G$51,Assumptions!$H$51))))^(BR$8-1)</f>
        <v>-1032.6637228732891</v>
      </c>
      <c r="BS32" s="26">
        <f>-Assumptions!$H37/12*(1+(IF(BS$8=Assumptions!$F$47,Assumptions!$F$51,IF('305 PF'!BS$8=Assumptions!$G$47,Assumptions!$G$51,Assumptions!$H$51))))^(BS$8-1)</f>
        <v>-1032.6637228732891</v>
      </c>
      <c r="BT32" s="26">
        <f>-Assumptions!$H37/12*(1+(IF(BT$8=Assumptions!$F$47,Assumptions!$F$51,IF('305 PF'!BT$8=Assumptions!$G$47,Assumptions!$G$51,Assumptions!$H$51))))^(BT$8-1)</f>
        <v>-1032.6637228732891</v>
      </c>
      <c r="BU32" s="26">
        <f>-Assumptions!$H37/12*(1+(IF(BU$8=Assumptions!$F$47,Assumptions!$F$51,IF('305 PF'!BU$8=Assumptions!$G$47,Assumptions!$G$51,Assumptions!$H$51))))^(BU$8-1)</f>
        <v>-1032.6637228732891</v>
      </c>
      <c r="BV32" s="26">
        <f>-Assumptions!$H37/12*(1+(IF(BV$8=Assumptions!$F$47,Assumptions!$F$51,IF('305 PF'!BV$8=Assumptions!$G$47,Assumptions!$G$51,Assumptions!$H$51))))^(BV$8-1)</f>
        <v>-1032.6637228732891</v>
      </c>
      <c r="BW32" s="26">
        <f>-Assumptions!$H37/12*(1+(IF(BW$8=Assumptions!$F$47,Assumptions!$F$51,IF('305 PF'!BW$8=Assumptions!$G$47,Assumptions!$G$51,Assumptions!$H$51))))^(BW$8-1)</f>
        <v>-1032.6637228732891</v>
      </c>
      <c r="BX32" s="26">
        <f>-Assumptions!$H37/12*(1+(IF(BX$8=Assumptions!$F$47,Assumptions!$F$51,IF('305 PF'!BX$8=Assumptions!$G$47,Assumptions!$G$51,Assumptions!$H$51))))^(BX$8-1)</f>
        <v>-1053.3169973307549</v>
      </c>
      <c r="BY32" s="26">
        <f>-Assumptions!$H37/12*(1+(IF(BY$8=Assumptions!$F$47,Assumptions!$F$51,IF('305 PF'!BY$8=Assumptions!$G$47,Assumptions!$G$51,Assumptions!$H$51))))^(BY$8-1)</f>
        <v>-1053.3169973307549</v>
      </c>
      <c r="BZ32" s="26">
        <f>-Assumptions!$H37/12*(1+(IF(BZ$8=Assumptions!$F$47,Assumptions!$F$51,IF('305 PF'!BZ$8=Assumptions!$G$47,Assumptions!$G$51,Assumptions!$H$51))))^(BZ$8-1)</f>
        <v>-1053.3169973307549</v>
      </c>
      <c r="CA32" s="26">
        <f>-Assumptions!$H37/12*(1+(IF(CA$8=Assumptions!$F$47,Assumptions!$F$51,IF('305 PF'!CA$8=Assumptions!$G$47,Assumptions!$G$51,Assumptions!$H$51))))^(CA$8-1)</f>
        <v>-1053.3169973307549</v>
      </c>
      <c r="CB32" s="26">
        <f>-Assumptions!$H37/12*(1+(IF(CB$8=Assumptions!$F$47,Assumptions!$F$51,IF('305 PF'!CB$8=Assumptions!$G$47,Assumptions!$G$51,Assumptions!$H$51))))^(CB$8-1)</f>
        <v>-1053.3169973307549</v>
      </c>
      <c r="CC32" s="26">
        <f>-Assumptions!$H37/12*(1+(IF(CC$8=Assumptions!$F$47,Assumptions!$F$51,IF('305 PF'!CC$8=Assumptions!$G$47,Assumptions!$G$51,Assumptions!$H$51))))^(CC$8-1)</f>
        <v>-1053.3169973307549</v>
      </c>
      <c r="CD32" s="26">
        <f>-Assumptions!$H37/12*(1+(IF(CD$8=Assumptions!$F$47,Assumptions!$F$51,IF('305 PF'!CD$8=Assumptions!$G$47,Assumptions!$G$51,Assumptions!$H$51))))^(CD$8-1)</f>
        <v>-1053.3169973307549</v>
      </c>
      <c r="CE32" s="26">
        <f>-Assumptions!$H37/12*(1+(IF(CE$8=Assumptions!$F$47,Assumptions!$F$51,IF('305 PF'!CE$8=Assumptions!$G$47,Assumptions!$G$51,Assumptions!$H$51))))^(CE$8-1)</f>
        <v>-1053.3169973307549</v>
      </c>
      <c r="CF32" s="26">
        <f>-Assumptions!$H37/12*(1+(IF(CF$8=Assumptions!$F$47,Assumptions!$F$51,IF('305 PF'!CF$8=Assumptions!$G$47,Assumptions!$G$51,Assumptions!$H$51))))^(CF$8-1)</f>
        <v>-1053.3169973307549</v>
      </c>
      <c r="CG32" s="26">
        <f>-Assumptions!$H37/12*(1+(IF(CG$8=Assumptions!$F$47,Assumptions!$F$51,IF('305 PF'!CG$8=Assumptions!$G$47,Assumptions!$G$51,Assumptions!$H$51))))^(CG$8-1)</f>
        <v>-1053.3169973307549</v>
      </c>
      <c r="CH32" s="26">
        <f>-Assumptions!$H37/12*(1+(IF(CH$8=Assumptions!$F$47,Assumptions!$F$51,IF('305 PF'!CH$8=Assumptions!$G$47,Assumptions!$G$51,Assumptions!$H$51))))^(CH$8-1)</f>
        <v>-1053.3169973307549</v>
      </c>
      <c r="CI32" s="26">
        <f>-Assumptions!$H37/12*(1+(IF(CI$8=Assumptions!$F$47,Assumptions!$F$51,IF('305 PF'!CI$8=Assumptions!$G$47,Assumptions!$G$51,Assumptions!$H$51))))^(CI$8-1)</f>
        <v>-1053.3169973307549</v>
      </c>
      <c r="CJ32" s="26">
        <f>-Assumptions!$H37/12*(1+(IF(CJ$8=Assumptions!$F$47,Assumptions!$F$51,IF('305 PF'!CJ$8=Assumptions!$G$47,Assumptions!$G$51,Assumptions!$H$51))))^(CJ$8-1)</f>
        <v>-1074.3833372773697</v>
      </c>
      <c r="CK32" s="26">
        <f>-Assumptions!$H37/12*(1+(IF(CK$8=Assumptions!$F$47,Assumptions!$F$51,IF('305 PF'!CK$8=Assumptions!$G$47,Assumptions!$G$51,Assumptions!$H$51))))^(CK$8-1)</f>
        <v>-1074.3833372773697</v>
      </c>
      <c r="CL32" s="26">
        <f>-Assumptions!$H37/12*(1+(IF(CL$8=Assumptions!$F$47,Assumptions!$F$51,IF('305 PF'!CL$8=Assumptions!$G$47,Assumptions!$G$51,Assumptions!$H$51))))^(CL$8-1)</f>
        <v>-1074.3833372773697</v>
      </c>
      <c r="CM32" s="26">
        <f>-Assumptions!$H37/12*(1+(IF(CM$8=Assumptions!$F$47,Assumptions!$F$51,IF('305 PF'!CM$8=Assumptions!$G$47,Assumptions!$G$51,Assumptions!$H$51))))^(CM$8-1)</f>
        <v>-1074.3833372773697</v>
      </c>
      <c r="CN32" s="26">
        <f>-Assumptions!$H37/12*(1+(IF(CN$8=Assumptions!$F$47,Assumptions!$F$51,IF('305 PF'!CN$8=Assumptions!$G$47,Assumptions!$G$51,Assumptions!$H$51))))^(CN$8-1)</f>
        <v>-1074.3833372773697</v>
      </c>
      <c r="CO32" s="26">
        <f>-Assumptions!$H37/12*(1+(IF(CO$8=Assumptions!$F$47,Assumptions!$F$51,IF('305 PF'!CO$8=Assumptions!$G$47,Assumptions!$G$51,Assumptions!$H$51))))^(CO$8-1)</f>
        <v>-1074.3833372773697</v>
      </c>
      <c r="CP32" s="26">
        <f>-Assumptions!$H37/12*(1+(IF(CP$8=Assumptions!$F$47,Assumptions!$F$51,IF('305 PF'!CP$8=Assumptions!$G$47,Assumptions!$G$51,Assumptions!$H$51))))^(CP$8-1)</f>
        <v>-1074.3833372773697</v>
      </c>
      <c r="CQ32" s="26">
        <f>-Assumptions!$H37/12*(1+(IF(CQ$8=Assumptions!$F$47,Assumptions!$F$51,IF('305 PF'!CQ$8=Assumptions!$G$47,Assumptions!$G$51,Assumptions!$H$51))))^(CQ$8-1)</f>
        <v>-1074.3833372773697</v>
      </c>
      <c r="CR32" s="26">
        <f>-Assumptions!$H37/12*(1+(IF(CR$8=Assumptions!$F$47,Assumptions!$F$51,IF('305 PF'!CR$8=Assumptions!$G$47,Assumptions!$G$51,Assumptions!$H$51))))^(CR$8-1)</f>
        <v>-1074.3833372773697</v>
      </c>
      <c r="CS32" s="26">
        <f>-Assumptions!$H37/12*(1+(IF(CS$8=Assumptions!$F$47,Assumptions!$F$51,IF('305 PF'!CS$8=Assumptions!$G$47,Assumptions!$G$51,Assumptions!$H$51))))^(CS$8-1)</f>
        <v>-1074.3833372773697</v>
      </c>
      <c r="CT32" s="26">
        <f>-Assumptions!$H37/12*(1+(IF(CT$8=Assumptions!$F$47,Assumptions!$F$51,IF('305 PF'!CT$8=Assumptions!$G$47,Assumptions!$G$51,Assumptions!$H$51))))^(CT$8-1)</f>
        <v>-1074.3833372773697</v>
      </c>
      <c r="CU32" s="26">
        <f>-Assumptions!$H37/12*(1+(IF(CU$8=Assumptions!$F$47,Assumptions!$F$51,IF('305 PF'!CU$8=Assumptions!$G$47,Assumptions!$G$51,Assumptions!$H$51))))^(CU$8-1)</f>
        <v>-1074.3833372773697</v>
      </c>
      <c r="CV32" s="26">
        <f>-Assumptions!$H37/12*(1+(IF(CV$8=Assumptions!$F$47,Assumptions!$F$51,IF('305 PF'!CV$8=Assumptions!$G$47,Assumptions!$G$51,Assumptions!$H$51))))^(CV$8-1)</f>
        <v>-1095.8710040229173</v>
      </c>
      <c r="CW32" s="26">
        <f>-Assumptions!$H37/12*(1+(IF(CW$8=Assumptions!$F$47,Assumptions!$F$51,IF('305 PF'!CW$8=Assumptions!$G$47,Assumptions!$G$51,Assumptions!$H$51))))^(CW$8-1)</f>
        <v>-1095.8710040229173</v>
      </c>
      <c r="CX32" s="26">
        <f>-Assumptions!$H37/12*(1+(IF(CX$8=Assumptions!$F$47,Assumptions!$F$51,IF('305 PF'!CX$8=Assumptions!$G$47,Assumptions!$G$51,Assumptions!$H$51))))^(CX$8-1)</f>
        <v>-1095.8710040229173</v>
      </c>
      <c r="CY32" s="26">
        <f>-Assumptions!$H37/12*(1+(IF(CY$8=Assumptions!$F$47,Assumptions!$F$51,IF('305 PF'!CY$8=Assumptions!$G$47,Assumptions!$G$51,Assumptions!$H$51))))^(CY$8-1)</f>
        <v>-1095.8710040229173</v>
      </c>
      <c r="CZ32" s="26">
        <f>-Assumptions!$H37/12*(1+(IF(CZ$8=Assumptions!$F$47,Assumptions!$F$51,IF('305 PF'!CZ$8=Assumptions!$G$47,Assumptions!$G$51,Assumptions!$H$51))))^(CZ$8-1)</f>
        <v>-1095.8710040229173</v>
      </c>
      <c r="DA32" s="26">
        <f>-Assumptions!$H37/12*(1+(IF(DA$8=Assumptions!$F$47,Assumptions!$F$51,IF('305 PF'!DA$8=Assumptions!$G$47,Assumptions!$G$51,Assumptions!$H$51))))^(DA$8-1)</f>
        <v>-1095.8710040229173</v>
      </c>
      <c r="DB32" s="26">
        <f>-Assumptions!$H37/12*(1+(IF(DB$8=Assumptions!$F$47,Assumptions!$F$51,IF('305 PF'!DB$8=Assumptions!$G$47,Assumptions!$G$51,Assumptions!$H$51))))^(DB$8-1)</f>
        <v>-1095.8710040229173</v>
      </c>
      <c r="DC32" s="26">
        <f>-Assumptions!$H37/12*(1+(IF(DC$8=Assumptions!$F$47,Assumptions!$F$51,IF('305 PF'!DC$8=Assumptions!$G$47,Assumptions!$G$51,Assumptions!$H$51))))^(DC$8-1)</f>
        <v>-1095.8710040229173</v>
      </c>
      <c r="DD32" s="26">
        <f>-Assumptions!$H37/12*(1+(IF(DD$8=Assumptions!$F$47,Assumptions!$F$51,IF('305 PF'!DD$8=Assumptions!$G$47,Assumptions!$G$51,Assumptions!$H$51))))^(DD$8-1)</f>
        <v>-1095.8710040229173</v>
      </c>
      <c r="DE32" s="26">
        <f>-Assumptions!$H37/12*(1+(IF(DE$8=Assumptions!$F$47,Assumptions!$F$51,IF('305 PF'!DE$8=Assumptions!$G$47,Assumptions!$G$51,Assumptions!$H$51))))^(DE$8-1)</f>
        <v>-1095.8710040229173</v>
      </c>
      <c r="DF32" s="26">
        <f>-Assumptions!$H37/12*(1+(IF(DF$8=Assumptions!$F$47,Assumptions!$F$51,IF('305 PF'!DF$8=Assumptions!$G$47,Assumptions!$G$51,Assumptions!$H$51))))^(DF$8-1)</f>
        <v>-1095.8710040229173</v>
      </c>
      <c r="DG32" s="26">
        <f>-Assumptions!$H37/12*(1+(IF(DG$8=Assumptions!$F$47,Assumptions!$F$51,IF('305 PF'!DG$8=Assumptions!$G$47,Assumptions!$G$51,Assumptions!$H$51))))^(DG$8-1)</f>
        <v>-1095.8710040229173</v>
      </c>
      <c r="DH32" s="26">
        <f>-Assumptions!$H37/12*(1+(IF(DH$8=Assumptions!$F$47,Assumptions!$F$51,IF('305 PF'!DH$8=Assumptions!$G$47,Assumptions!$G$51,Assumptions!$H$51))))^(DH$8-1)</f>
        <v>-1117.7884241033757</v>
      </c>
      <c r="DI32" s="26">
        <f>-Assumptions!$H37/12*(1+(IF(DI$8=Assumptions!$F$47,Assumptions!$F$51,IF('305 PF'!DI$8=Assumptions!$G$47,Assumptions!$G$51,Assumptions!$H$51))))^(DI$8-1)</f>
        <v>-1117.7884241033757</v>
      </c>
      <c r="DJ32" s="26">
        <f>-Assumptions!$H37/12*(1+(IF(DJ$8=Assumptions!$F$47,Assumptions!$F$51,IF('305 PF'!DJ$8=Assumptions!$G$47,Assumptions!$G$51,Assumptions!$H$51))))^(DJ$8-1)</f>
        <v>-1117.7884241033757</v>
      </c>
      <c r="DK32" s="26">
        <f>-Assumptions!$H37/12*(1+(IF(DK$8=Assumptions!$F$47,Assumptions!$F$51,IF('305 PF'!DK$8=Assumptions!$G$47,Assumptions!$G$51,Assumptions!$H$51))))^(DK$8-1)</f>
        <v>-1117.7884241033757</v>
      </c>
      <c r="DL32" s="26">
        <f>-Assumptions!$H37/12*(1+(IF(DL$8=Assumptions!$F$47,Assumptions!$F$51,IF('305 PF'!DL$8=Assumptions!$G$47,Assumptions!$G$51,Assumptions!$H$51))))^(DL$8-1)</f>
        <v>-1117.7884241033757</v>
      </c>
      <c r="DM32" s="26">
        <f>-Assumptions!$H37/12*(1+(IF(DM$8=Assumptions!$F$47,Assumptions!$F$51,IF('305 PF'!DM$8=Assumptions!$G$47,Assumptions!$G$51,Assumptions!$H$51))))^(DM$8-1)</f>
        <v>-1117.7884241033757</v>
      </c>
      <c r="DN32" s="26">
        <f>-Assumptions!$H37/12*(1+(IF(DN$8=Assumptions!$F$47,Assumptions!$F$51,IF('305 PF'!DN$8=Assumptions!$G$47,Assumptions!$G$51,Assumptions!$H$51))))^(DN$8-1)</f>
        <v>-1117.7884241033757</v>
      </c>
      <c r="DO32" s="26">
        <f>-Assumptions!$H37/12*(1+(IF(DO$8=Assumptions!$F$47,Assumptions!$F$51,IF('305 PF'!DO$8=Assumptions!$G$47,Assumptions!$G$51,Assumptions!$H$51))))^(DO$8-1)</f>
        <v>-1117.7884241033757</v>
      </c>
      <c r="DP32" s="26">
        <f>-Assumptions!$H37/12*(1+(IF(DP$8=Assumptions!$F$47,Assumptions!$F$51,IF('305 PF'!DP$8=Assumptions!$G$47,Assumptions!$G$51,Assumptions!$H$51))))^(DP$8-1)</f>
        <v>-1117.7884241033757</v>
      </c>
      <c r="DQ32" s="26">
        <f>-Assumptions!$H37/12*(1+(IF(DQ$8=Assumptions!$F$47,Assumptions!$F$51,IF('305 PF'!DQ$8=Assumptions!$G$47,Assumptions!$G$51,Assumptions!$H$51))))^(DQ$8-1)</f>
        <v>-1117.7884241033757</v>
      </c>
      <c r="DR32" s="26">
        <f>-Assumptions!$H37/12*(1+(IF(DR$8=Assumptions!$F$47,Assumptions!$F$51,IF('305 PF'!DR$8=Assumptions!$G$47,Assumptions!$G$51,Assumptions!$H$51))))^(DR$8-1)</f>
        <v>-1117.7884241033757</v>
      </c>
      <c r="DS32" s="26">
        <f>-Assumptions!$H37/12*(1+(IF(DS$8=Assumptions!$F$47,Assumptions!$F$51,IF('305 PF'!DS$8=Assumptions!$G$47,Assumptions!$G$51,Assumptions!$H$51))))^(DS$8-1)</f>
        <v>-1117.7884241033757</v>
      </c>
      <c r="DT32" s="26">
        <f>-Assumptions!$H37/12*(1+(IF(DT$8=Assumptions!$F$47,Assumptions!$F$51,IF('305 PF'!DT$8=Assumptions!$G$47,Assumptions!$G$51,Assumptions!$H$51))))^(DT$8-1)</f>
        <v>-1140.1441925854433</v>
      </c>
      <c r="DU32" s="26">
        <f>-Assumptions!$H37/12*(1+(IF(DU$8=Assumptions!$F$47,Assumptions!$F$51,IF('305 PF'!DU$8=Assumptions!$G$47,Assumptions!$G$51,Assumptions!$H$51))))^(DU$8-1)</f>
        <v>-1140.1441925854433</v>
      </c>
      <c r="DV32" s="26">
        <f>-Assumptions!$H37/12*(1+(IF(DV$8=Assumptions!$F$47,Assumptions!$F$51,IF('305 PF'!DV$8=Assumptions!$G$47,Assumptions!$G$51,Assumptions!$H$51))))^(DV$8-1)</f>
        <v>-1140.1441925854433</v>
      </c>
      <c r="DW32" s="26">
        <f>-Assumptions!$H37/12*(1+(IF(DW$8=Assumptions!$F$47,Assumptions!$F$51,IF('305 PF'!DW$8=Assumptions!$G$47,Assumptions!$G$51,Assumptions!$H$51))))^(DW$8-1)</f>
        <v>-1140.1441925854433</v>
      </c>
      <c r="DX32" s="26">
        <f>-Assumptions!$H37/12*(1+(IF(DX$8=Assumptions!$F$47,Assumptions!$F$51,IF('305 PF'!DX$8=Assumptions!$G$47,Assumptions!$G$51,Assumptions!$H$51))))^(DX$8-1)</f>
        <v>-1140.1441925854433</v>
      </c>
      <c r="DY32" s="26">
        <f>-Assumptions!$H37/12*(1+(IF(DY$8=Assumptions!$F$47,Assumptions!$F$51,IF('305 PF'!DY$8=Assumptions!$G$47,Assumptions!$G$51,Assumptions!$H$51))))^(DY$8-1)</f>
        <v>-1140.1441925854433</v>
      </c>
      <c r="DZ32" s="26">
        <f>-Assumptions!$H37/12*(1+(IF(DZ$8=Assumptions!$F$47,Assumptions!$F$51,IF('305 PF'!DZ$8=Assumptions!$G$47,Assumptions!$G$51,Assumptions!$H$51))))^(DZ$8-1)</f>
        <v>-1140.1441925854433</v>
      </c>
      <c r="EA32" s="26">
        <f>-Assumptions!$H37/12*(1+(IF(EA$8=Assumptions!$F$47,Assumptions!$F$51,IF('305 PF'!EA$8=Assumptions!$G$47,Assumptions!$G$51,Assumptions!$H$51))))^(EA$8-1)</f>
        <v>-1140.1441925854433</v>
      </c>
      <c r="EB32" s="26">
        <f>-Assumptions!$H37/12*(1+(IF(EB$8=Assumptions!$F$47,Assumptions!$F$51,IF('305 PF'!EB$8=Assumptions!$G$47,Assumptions!$G$51,Assumptions!$H$51))))^(EB$8-1)</f>
        <v>-1140.1441925854433</v>
      </c>
      <c r="EC32" s="26">
        <f>-Assumptions!$H37/12*(1+(IF(EC$8=Assumptions!$F$47,Assumptions!$F$51,IF('305 PF'!EC$8=Assumptions!$G$47,Assumptions!$G$51,Assumptions!$H$51))))^(EC$8-1)</f>
        <v>-1140.1441925854433</v>
      </c>
      <c r="ED32" s="26">
        <f>-Assumptions!$H37/12*(1+(IF(ED$8=Assumptions!$F$47,Assumptions!$F$51,IF('305 PF'!ED$8=Assumptions!$G$47,Assumptions!$G$51,Assumptions!$H$51))))^(ED$8-1)</f>
        <v>-1140.1441925854433</v>
      </c>
      <c r="EE32" s="26">
        <f>-Assumptions!$H37/12*(1+(IF(EE$8=Assumptions!$F$47,Assumptions!$F$51,IF('305 PF'!EE$8=Assumptions!$G$47,Assumptions!$G$51,Assumptions!$H$51))))^(EE$8-1)</f>
        <v>-1140.1441925854433</v>
      </c>
    </row>
    <row r="33" spans="2:135" x14ac:dyDescent="0.35">
      <c r="C33" t="str">
        <f>Assumptions!B38</f>
        <v>Repair &amp; Maintenance</v>
      </c>
      <c r="D33" s="26">
        <f>-Assumptions!$H38/12*(1+(IF(D$8=Assumptions!$F$47,Assumptions!$F$51,IF('305 PF'!D$8=Assumptions!$G$47,Assumptions!$G$51,Assumptions!$H$51))))^(D$8-1)</f>
        <v>-698.42970000000003</v>
      </c>
      <c r="E33" s="26">
        <f>-Assumptions!$H38/12*(1+(IF(E$8=Assumptions!$F$47,Assumptions!$F$51,IF('305 PF'!E$8=Assumptions!$G$47,Assumptions!$G$51,Assumptions!$H$51))))^(E$8-1)</f>
        <v>-698.42970000000003</v>
      </c>
      <c r="F33" s="26">
        <f>-Assumptions!$H38/12*(1+(IF(F$8=Assumptions!$F$47,Assumptions!$F$51,IF('305 PF'!F$8=Assumptions!$G$47,Assumptions!$G$51,Assumptions!$H$51))))^(F$8-1)</f>
        <v>-698.42970000000003</v>
      </c>
      <c r="G33" s="26">
        <f>-Assumptions!$H38/12*(1+(IF(G$8=Assumptions!$F$47,Assumptions!$F$51,IF('305 PF'!G$8=Assumptions!$G$47,Assumptions!$G$51,Assumptions!$H$51))))^(G$8-1)</f>
        <v>-698.42970000000003</v>
      </c>
      <c r="H33" s="26">
        <f>-Assumptions!$H38/12*(1+(IF(H$8=Assumptions!$F$47,Assumptions!$F$51,IF('305 PF'!H$8=Assumptions!$G$47,Assumptions!$G$51,Assumptions!$H$51))))^(H$8-1)</f>
        <v>-698.42970000000003</v>
      </c>
      <c r="I33" s="26">
        <f>-Assumptions!$H38/12*(1+(IF(I$8=Assumptions!$F$47,Assumptions!$F$51,IF('305 PF'!I$8=Assumptions!$G$47,Assumptions!$G$51,Assumptions!$H$51))))^(I$8-1)</f>
        <v>-698.42970000000003</v>
      </c>
      <c r="J33" s="26">
        <f>-Assumptions!$H38/12*(1+(IF(J$8=Assumptions!$F$47,Assumptions!$F$51,IF('305 PF'!J$8=Assumptions!$G$47,Assumptions!$G$51,Assumptions!$H$51))))^(J$8-1)</f>
        <v>-698.42970000000003</v>
      </c>
      <c r="K33" s="26">
        <f>-Assumptions!$H38/12*(1+(IF(K$8=Assumptions!$F$47,Assumptions!$F$51,IF('305 PF'!K$8=Assumptions!$G$47,Assumptions!$G$51,Assumptions!$H$51))))^(K$8-1)</f>
        <v>-698.42970000000003</v>
      </c>
      <c r="L33" s="26">
        <f>-Assumptions!$H38/12*(1+(IF(L$8=Assumptions!$F$47,Assumptions!$F$51,IF('305 PF'!L$8=Assumptions!$G$47,Assumptions!$G$51,Assumptions!$H$51))))^(L$8-1)</f>
        <v>-698.42970000000003</v>
      </c>
      <c r="M33" s="26">
        <f>-Assumptions!$H38/12*(1+(IF(M$8=Assumptions!$F$47,Assumptions!$F$51,IF('305 PF'!M$8=Assumptions!$G$47,Assumptions!$G$51,Assumptions!$H$51))))^(M$8-1)</f>
        <v>-698.42970000000003</v>
      </c>
      <c r="N33" s="26">
        <f>-Assumptions!$H38/12*(1+(IF(N$8=Assumptions!$F$47,Assumptions!$F$51,IF('305 PF'!N$8=Assumptions!$G$47,Assumptions!$G$51,Assumptions!$H$51))))^(N$8-1)</f>
        <v>-698.42970000000003</v>
      </c>
      <c r="O33" s="26">
        <f>-Assumptions!$H38/12*(1+(IF(O$8=Assumptions!$F$47,Assumptions!$F$51,IF('305 PF'!O$8=Assumptions!$G$47,Assumptions!$G$51,Assumptions!$H$51))))^(O$8-1)</f>
        <v>-698.42970000000003</v>
      </c>
      <c r="P33" s="26">
        <f>-Assumptions!$H38/12*(1+(IF(P$8=Assumptions!$F$47,Assumptions!$F$51,IF('305 PF'!P$8=Assumptions!$G$47,Assumptions!$G$51,Assumptions!$H$51))))^(P$8-1)</f>
        <v>-719.38259100000005</v>
      </c>
      <c r="Q33" s="26">
        <f>-Assumptions!$H38/12*(1+(IF(Q$8=Assumptions!$F$47,Assumptions!$F$51,IF('305 PF'!Q$8=Assumptions!$G$47,Assumptions!$G$51,Assumptions!$H$51))))^(Q$8-1)</f>
        <v>-719.38259100000005</v>
      </c>
      <c r="R33" s="26">
        <f>-Assumptions!$H38/12*(1+(IF(R$8=Assumptions!$F$47,Assumptions!$F$51,IF('305 PF'!R$8=Assumptions!$G$47,Assumptions!$G$51,Assumptions!$H$51))))^(R$8-1)</f>
        <v>-719.38259100000005</v>
      </c>
      <c r="S33" s="26">
        <f>-Assumptions!$H38/12*(1+(IF(S$8=Assumptions!$F$47,Assumptions!$F$51,IF('305 PF'!S$8=Assumptions!$G$47,Assumptions!$G$51,Assumptions!$H$51))))^(S$8-1)</f>
        <v>-719.38259100000005</v>
      </c>
      <c r="T33" s="26">
        <f>-Assumptions!$H38/12*(1+(IF(T$8=Assumptions!$F$47,Assumptions!$F$51,IF('305 PF'!T$8=Assumptions!$G$47,Assumptions!$G$51,Assumptions!$H$51))))^(T$8-1)</f>
        <v>-719.38259100000005</v>
      </c>
      <c r="U33" s="26">
        <f>-Assumptions!$H38/12*(1+(IF(U$8=Assumptions!$F$47,Assumptions!$F$51,IF('305 PF'!U$8=Assumptions!$G$47,Assumptions!$G$51,Assumptions!$H$51))))^(U$8-1)</f>
        <v>-719.38259100000005</v>
      </c>
      <c r="V33" s="26">
        <f>-Assumptions!$H38/12*(1+(IF(V$8=Assumptions!$F$47,Assumptions!$F$51,IF('305 PF'!V$8=Assumptions!$G$47,Assumptions!$G$51,Assumptions!$H$51))))^(V$8-1)</f>
        <v>-719.38259100000005</v>
      </c>
      <c r="W33" s="26">
        <f>-Assumptions!$H38/12*(1+(IF(W$8=Assumptions!$F$47,Assumptions!$F$51,IF('305 PF'!W$8=Assumptions!$G$47,Assumptions!$G$51,Assumptions!$H$51))))^(W$8-1)</f>
        <v>-719.38259100000005</v>
      </c>
      <c r="X33" s="26">
        <f>-Assumptions!$H38/12*(1+(IF(X$8=Assumptions!$F$47,Assumptions!$F$51,IF('305 PF'!X$8=Assumptions!$G$47,Assumptions!$G$51,Assumptions!$H$51))))^(X$8-1)</f>
        <v>-719.38259100000005</v>
      </c>
      <c r="Y33" s="26">
        <f>-Assumptions!$H38/12*(1+(IF(Y$8=Assumptions!$F$47,Assumptions!$F$51,IF('305 PF'!Y$8=Assumptions!$G$47,Assumptions!$G$51,Assumptions!$H$51))))^(Y$8-1)</f>
        <v>-719.38259100000005</v>
      </c>
      <c r="Z33" s="26">
        <f>-Assumptions!$H38/12*(1+(IF(Z$8=Assumptions!$F$47,Assumptions!$F$51,IF('305 PF'!Z$8=Assumptions!$G$47,Assumptions!$G$51,Assumptions!$H$51))))^(Z$8-1)</f>
        <v>-719.38259100000005</v>
      </c>
      <c r="AA33" s="26">
        <f>-Assumptions!$H38/12*(1+(IF(AA$8=Assumptions!$F$47,Assumptions!$F$51,IF('305 PF'!AA$8=Assumptions!$G$47,Assumptions!$G$51,Assumptions!$H$51))))^(AA$8-1)</f>
        <v>-719.38259100000005</v>
      </c>
      <c r="AB33" s="26">
        <f>-Assumptions!$H38/12*(1+(IF(AB$8=Assumptions!$F$47,Assumptions!$F$51,IF('305 PF'!AB$8=Assumptions!$G$47,Assumptions!$G$51,Assumptions!$H$51))))^(AB$8-1)</f>
        <v>-726.64625988</v>
      </c>
      <c r="AC33" s="26">
        <f>-Assumptions!$H38/12*(1+(IF(AC$8=Assumptions!$F$47,Assumptions!$F$51,IF('305 PF'!AC$8=Assumptions!$G$47,Assumptions!$G$51,Assumptions!$H$51))))^(AC$8-1)</f>
        <v>-726.64625988</v>
      </c>
      <c r="AD33" s="26">
        <f>-Assumptions!$H38/12*(1+(IF(AD$8=Assumptions!$F$47,Assumptions!$F$51,IF('305 PF'!AD$8=Assumptions!$G$47,Assumptions!$G$51,Assumptions!$H$51))))^(AD$8-1)</f>
        <v>-726.64625988</v>
      </c>
      <c r="AE33" s="26">
        <f>-Assumptions!$H38/12*(1+(IF(AE$8=Assumptions!$F$47,Assumptions!$F$51,IF('305 PF'!AE$8=Assumptions!$G$47,Assumptions!$G$51,Assumptions!$H$51))))^(AE$8-1)</f>
        <v>-726.64625988</v>
      </c>
      <c r="AF33" s="26">
        <f>-Assumptions!$H38/12*(1+(IF(AF$8=Assumptions!$F$47,Assumptions!$F$51,IF('305 PF'!AF$8=Assumptions!$G$47,Assumptions!$G$51,Assumptions!$H$51))))^(AF$8-1)</f>
        <v>-726.64625988</v>
      </c>
      <c r="AG33" s="26">
        <f>-Assumptions!$H38/12*(1+(IF(AG$8=Assumptions!$F$47,Assumptions!$F$51,IF('305 PF'!AG$8=Assumptions!$G$47,Assumptions!$G$51,Assumptions!$H$51))))^(AG$8-1)</f>
        <v>-726.64625988</v>
      </c>
      <c r="AH33" s="26">
        <f>-Assumptions!$H38/12*(1+(IF(AH$8=Assumptions!$F$47,Assumptions!$F$51,IF('305 PF'!AH$8=Assumptions!$G$47,Assumptions!$G$51,Assumptions!$H$51))))^(AH$8-1)</f>
        <v>-726.64625988</v>
      </c>
      <c r="AI33" s="26">
        <f>-Assumptions!$H38/12*(1+(IF(AI$8=Assumptions!$F$47,Assumptions!$F$51,IF('305 PF'!AI$8=Assumptions!$G$47,Assumptions!$G$51,Assumptions!$H$51))))^(AI$8-1)</f>
        <v>-726.64625988</v>
      </c>
      <c r="AJ33" s="26">
        <f>-Assumptions!$H38/12*(1+(IF(AJ$8=Assumptions!$F$47,Assumptions!$F$51,IF('305 PF'!AJ$8=Assumptions!$G$47,Assumptions!$G$51,Assumptions!$H$51))))^(AJ$8-1)</f>
        <v>-726.64625988</v>
      </c>
      <c r="AK33" s="26">
        <f>-Assumptions!$H38/12*(1+(IF(AK$8=Assumptions!$F$47,Assumptions!$F$51,IF('305 PF'!AK$8=Assumptions!$G$47,Assumptions!$G$51,Assumptions!$H$51))))^(AK$8-1)</f>
        <v>-726.64625988</v>
      </c>
      <c r="AL33" s="26">
        <f>-Assumptions!$H38/12*(1+(IF(AL$8=Assumptions!$F$47,Assumptions!$F$51,IF('305 PF'!AL$8=Assumptions!$G$47,Assumptions!$G$51,Assumptions!$H$51))))^(AL$8-1)</f>
        <v>-726.64625988</v>
      </c>
      <c r="AM33" s="26">
        <f>-Assumptions!$H38/12*(1+(IF(AM$8=Assumptions!$F$47,Assumptions!$F$51,IF('305 PF'!AM$8=Assumptions!$G$47,Assumptions!$G$51,Assumptions!$H$51))))^(AM$8-1)</f>
        <v>-726.64625988</v>
      </c>
      <c r="AN33" s="26">
        <f>-Assumptions!$H38/12*(1+(IF(AN$8=Assumptions!$F$47,Assumptions!$F$51,IF('305 PF'!AN$8=Assumptions!$G$47,Assumptions!$G$51,Assumptions!$H$51))))^(AN$8-1)</f>
        <v>-741.17918507759998</v>
      </c>
      <c r="AO33" s="26">
        <f>-Assumptions!$H38/12*(1+(IF(AO$8=Assumptions!$F$47,Assumptions!$F$51,IF('305 PF'!AO$8=Assumptions!$G$47,Assumptions!$G$51,Assumptions!$H$51))))^(AO$8-1)</f>
        <v>-741.17918507759998</v>
      </c>
      <c r="AP33" s="26">
        <f>-Assumptions!$H38/12*(1+(IF(AP$8=Assumptions!$F$47,Assumptions!$F$51,IF('305 PF'!AP$8=Assumptions!$G$47,Assumptions!$G$51,Assumptions!$H$51))))^(AP$8-1)</f>
        <v>-741.17918507759998</v>
      </c>
      <c r="AQ33" s="26">
        <f>-Assumptions!$H38/12*(1+(IF(AQ$8=Assumptions!$F$47,Assumptions!$F$51,IF('305 PF'!AQ$8=Assumptions!$G$47,Assumptions!$G$51,Assumptions!$H$51))))^(AQ$8-1)</f>
        <v>-741.17918507759998</v>
      </c>
      <c r="AR33" s="26">
        <f>-Assumptions!$H38/12*(1+(IF(AR$8=Assumptions!$F$47,Assumptions!$F$51,IF('305 PF'!AR$8=Assumptions!$G$47,Assumptions!$G$51,Assumptions!$H$51))))^(AR$8-1)</f>
        <v>-741.17918507759998</v>
      </c>
      <c r="AS33" s="26">
        <f>-Assumptions!$H38/12*(1+(IF(AS$8=Assumptions!$F$47,Assumptions!$F$51,IF('305 PF'!AS$8=Assumptions!$G$47,Assumptions!$G$51,Assumptions!$H$51))))^(AS$8-1)</f>
        <v>-741.17918507759998</v>
      </c>
      <c r="AT33" s="26">
        <f>-Assumptions!$H38/12*(1+(IF(AT$8=Assumptions!$F$47,Assumptions!$F$51,IF('305 PF'!AT$8=Assumptions!$G$47,Assumptions!$G$51,Assumptions!$H$51))))^(AT$8-1)</f>
        <v>-741.17918507759998</v>
      </c>
      <c r="AU33" s="26">
        <f>-Assumptions!$H38/12*(1+(IF(AU$8=Assumptions!$F$47,Assumptions!$F$51,IF('305 PF'!AU$8=Assumptions!$G$47,Assumptions!$G$51,Assumptions!$H$51))))^(AU$8-1)</f>
        <v>-741.17918507759998</v>
      </c>
      <c r="AV33" s="26">
        <f>-Assumptions!$H38/12*(1+(IF(AV$8=Assumptions!$F$47,Assumptions!$F$51,IF('305 PF'!AV$8=Assumptions!$G$47,Assumptions!$G$51,Assumptions!$H$51))))^(AV$8-1)</f>
        <v>-741.17918507759998</v>
      </c>
      <c r="AW33" s="26">
        <f>-Assumptions!$H38/12*(1+(IF(AW$8=Assumptions!$F$47,Assumptions!$F$51,IF('305 PF'!AW$8=Assumptions!$G$47,Assumptions!$G$51,Assumptions!$H$51))))^(AW$8-1)</f>
        <v>-741.17918507759998</v>
      </c>
      <c r="AX33" s="26">
        <f>-Assumptions!$H38/12*(1+(IF(AX$8=Assumptions!$F$47,Assumptions!$F$51,IF('305 PF'!AX$8=Assumptions!$G$47,Assumptions!$G$51,Assumptions!$H$51))))^(AX$8-1)</f>
        <v>-741.17918507759998</v>
      </c>
      <c r="AY33" s="26">
        <f>-Assumptions!$H38/12*(1+(IF(AY$8=Assumptions!$F$47,Assumptions!$F$51,IF('305 PF'!AY$8=Assumptions!$G$47,Assumptions!$G$51,Assumptions!$H$51))))^(AY$8-1)</f>
        <v>-741.17918507759998</v>
      </c>
      <c r="AZ33" s="26">
        <f>-Assumptions!$H38/12*(1+(IF(AZ$8=Assumptions!$F$47,Assumptions!$F$51,IF('305 PF'!AZ$8=Assumptions!$G$47,Assumptions!$G$51,Assumptions!$H$51))))^(AZ$8-1)</f>
        <v>-756.00276877915201</v>
      </c>
      <c r="BA33" s="26">
        <f>-Assumptions!$H38/12*(1+(IF(BA$8=Assumptions!$F$47,Assumptions!$F$51,IF('305 PF'!BA$8=Assumptions!$G$47,Assumptions!$G$51,Assumptions!$H$51))))^(BA$8-1)</f>
        <v>-756.00276877915201</v>
      </c>
      <c r="BB33" s="26">
        <f>-Assumptions!$H38/12*(1+(IF(BB$8=Assumptions!$F$47,Assumptions!$F$51,IF('305 PF'!BB$8=Assumptions!$G$47,Assumptions!$G$51,Assumptions!$H$51))))^(BB$8-1)</f>
        <v>-756.00276877915201</v>
      </c>
      <c r="BC33" s="26">
        <f>-Assumptions!$H38/12*(1+(IF(BC$8=Assumptions!$F$47,Assumptions!$F$51,IF('305 PF'!BC$8=Assumptions!$G$47,Assumptions!$G$51,Assumptions!$H$51))))^(BC$8-1)</f>
        <v>-756.00276877915201</v>
      </c>
      <c r="BD33" s="26">
        <f>-Assumptions!$H38/12*(1+(IF(BD$8=Assumptions!$F$47,Assumptions!$F$51,IF('305 PF'!BD$8=Assumptions!$G$47,Assumptions!$G$51,Assumptions!$H$51))))^(BD$8-1)</f>
        <v>-756.00276877915201</v>
      </c>
      <c r="BE33" s="26">
        <f>-Assumptions!$H38/12*(1+(IF(BE$8=Assumptions!$F$47,Assumptions!$F$51,IF('305 PF'!BE$8=Assumptions!$G$47,Assumptions!$G$51,Assumptions!$H$51))))^(BE$8-1)</f>
        <v>-756.00276877915201</v>
      </c>
      <c r="BF33" s="26">
        <f>-Assumptions!$H38/12*(1+(IF(BF$8=Assumptions!$F$47,Assumptions!$F$51,IF('305 PF'!BF$8=Assumptions!$G$47,Assumptions!$G$51,Assumptions!$H$51))))^(BF$8-1)</f>
        <v>-756.00276877915201</v>
      </c>
      <c r="BG33" s="26">
        <f>-Assumptions!$H38/12*(1+(IF(BG$8=Assumptions!$F$47,Assumptions!$F$51,IF('305 PF'!BG$8=Assumptions!$G$47,Assumptions!$G$51,Assumptions!$H$51))))^(BG$8-1)</f>
        <v>-756.00276877915201</v>
      </c>
      <c r="BH33" s="26">
        <f>-Assumptions!$H38/12*(1+(IF(BH$8=Assumptions!$F$47,Assumptions!$F$51,IF('305 PF'!BH$8=Assumptions!$G$47,Assumptions!$G$51,Assumptions!$H$51))))^(BH$8-1)</f>
        <v>-756.00276877915201</v>
      </c>
      <c r="BI33" s="26">
        <f>-Assumptions!$H38/12*(1+(IF(BI$8=Assumptions!$F$47,Assumptions!$F$51,IF('305 PF'!BI$8=Assumptions!$G$47,Assumptions!$G$51,Assumptions!$H$51))))^(BI$8-1)</f>
        <v>-756.00276877915201</v>
      </c>
      <c r="BJ33" s="26">
        <f>-Assumptions!$H38/12*(1+(IF(BJ$8=Assumptions!$F$47,Assumptions!$F$51,IF('305 PF'!BJ$8=Assumptions!$G$47,Assumptions!$G$51,Assumptions!$H$51))))^(BJ$8-1)</f>
        <v>-756.00276877915201</v>
      </c>
      <c r="BK33" s="26">
        <f>-Assumptions!$H38/12*(1+(IF(BK$8=Assumptions!$F$47,Assumptions!$F$51,IF('305 PF'!BK$8=Assumptions!$G$47,Assumptions!$G$51,Assumptions!$H$51))))^(BK$8-1)</f>
        <v>-756.00276877915201</v>
      </c>
      <c r="BL33" s="26">
        <f>-Assumptions!$H38/12*(1+(IF(BL$8=Assumptions!$F$47,Assumptions!$F$51,IF('305 PF'!BL$8=Assumptions!$G$47,Assumptions!$G$51,Assumptions!$H$51))))^(BL$8-1)</f>
        <v>-771.1228241547351</v>
      </c>
      <c r="BM33" s="26">
        <f>-Assumptions!$H38/12*(1+(IF(BM$8=Assumptions!$F$47,Assumptions!$F$51,IF('305 PF'!BM$8=Assumptions!$G$47,Assumptions!$G$51,Assumptions!$H$51))))^(BM$8-1)</f>
        <v>-771.1228241547351</v>
      </c>
      <c r="BN33" s="26">
        <f>-Assumptions!$H38/12*(1+(IF(BN$8=Assumptions!$F$47,Assumptions!$F$51,IF('305 PF'!BN$8=Assumptions!$G$47,Assumptions!$G$51,Assumptions!$H$51))))^(BN$8-1)</f>
        <v>-771.1228241547351</v>
      </c>
      <c r="BO33" s="26">
        <f>-Assumptions!$H38/12*(1+(IF(BO$8=Assumptions!$F$47,Assumptions!$F$51,IF('305 PF'!BO$8=Assumptions!$G$47,Assumptions!$G$51,Assumptions!$H$51))))^(BO$8-1)</f>
        <v>-771.1228241547351</v>
      </c>
      <c r="BP33" s="26">
        <f>-Assumptions!$H38/12*(1+(IF(BP$8=Assumptions!$F$47,Assumptions!$F$51,IF('305 PF'!BP$8=Assumptions!$G$47,Assumptions!$G$51,Assumptions!$H$51))))^(BP$8-1)</f>
        <v>-771.1228241547351</v>
      </c>
      <c r="BQ33" s="26">
        <f>-Assumptions!$H38/12*(1+(IF(BQ$8=Assumptions!$F$47,Assumptions!$F$51,IF('305 PF'!BQ$8=Assumptions!$G$47,Assumptions!$G$51,Assumptions!$H$51))))^(BQ$8-1)</f>
        <v>-771.1228241547351</v>
      </c>
      <c r="BR33" s="26">
        <f>-Assumptions!$H38/12*(1+(IF(BR$8=Assumptions!$F$47,Assumptions!$F$51,IF('305 PF'!BR$8=Assumptions!$G$47,Assumptions!$G$51,Assumptions!$H$51))))^(BR$8-1)</f>
        <v>-771.1228241547351</v>
      </c>
      <c r="BS33" s="26">
        <f>-Assumptions!$H38/12*(1+(IF(BS$8=Assumptions!$F$47,Assumptions!$F$51,IF('305 PF'!BS$8=Assumptions!$G$47,Assumptions!$G$51,Assumptions!$H$51))))^(BS$8-1)</f>
        <v>-771.1228241547351</v>
      </c>
      <c r="BT33" s="26">
        <f>-Assumptions!$H38/12*(1+(IF(BT$8=Assumptions!$F$47,Assumptions!$F$51,IF('305 PF'!BT$8=Assumptions!$G$47,Assumptions!$G$51,Assumptions!$H$51))))^(BT$8-1)</f>
        <v>-771.1228241547351</v>
      </c>
      <c r="BU33" s="26">
        <f>-Assumptions!$H38/12*(1+(IF(BU$8=Assumptions!$F$47,Assumptions!$F$51,IF('305 PF'!BU$8=Assumptions!$G$47,Assumptions!$G$51,Assumptions!$H$51))))^(BU$8-1)</f>
        <v>-771.1228241547351</v>
      </c>
      <c r="BV33" s="26">
        <f>-Assumptions!$H38/12*(1+(IF(BV$8=Assumptions!$F$47,Assumptions!$F$51,IF('305 PF'!BV$8=Assumptions!$G$47,Assumptions!$G$51,Assumptions!$H$51))))^(BV$8-1)</f>
        <v>-771.1228241547351</v>
      </c>
      <c r="BW33" s="26">
        <f>-Assumptions!$H38/12*(1+(IF(BW$8=Assumptions!$F$47,Assumptions!$F$51,IF('305 PF'!BW$8=Assumptions!$G$47,Assumptions!$G$51,Assumptions!$H$51))))^(BW$8-1)</f>
        <v>-771.1228241547351</v>
      </c>
      <c r="BX33" s="26">
        <f>-Assumptions!$H38/12*(1+(IF(BX$8=Assumptions!$F$47,Assumptions!$F$51,IF('305 PF'!BX$8=Assumptions!$G$47,Assumptions!$G$51,Assumptions!$H$51))))^(BX$8-1)</f>
        <v>-786.54528063782982</v>
      </c>
      <c r="BY33" s="26">
        <f>-Assumptions!$H38/12*(1+(IF(BY$8=Assumptions!$F$47,Assumptions!$F$51,IF('305 PF'!BY$8=Assumptions!$G$47,Assumptions!$G$51,Assumptions!$H$51))))^(BY$8-1)</f>
        <v>-786.54528063782982</v>
      </c>
      <c r="BZ33" s="26">
        <f>-Assumptions!$H38/12*(1+(IF(BZ$8=Assumptions!$F$47,Assumptions!$F$51,IF('305 PF'!BZ$8=Assumptions!$G$47,Assumptions!$G$51,Assumptions!$H$51))))^(BZ$8-1)</f>
        <v>-786.54528063782982</v>
      </c>
      <c r="CA33" s="26">
        <f>-Assumptions!$H38/12*(1+(IF(CA$8=Assumptions!$F$47,Assumptions!$F$51,IF('305 PF'!CA$8=Assumptions!$G$47,Assumptions!$G$51,Assumptions!$H$51))))^(CA$8-1)</f>
        <v>-786.54528063782982</v>
      </c>
      <c r="CB33" s="26">
        <f>-Assumptions!$H38/12*(1+(IF(CB$8=Assumptions!$F$47,Assumptions!$F$51,IF('305 PF'!CB$8=Assumptions!$G$47,Assumptions!$G$51,Assumptions!$H$51))))^(CB$8-1)</f>
        <v>-786.54528063782982</v>
      </c>
      <c r="CC33" s="26">
        <f>-Assumptions!$H38/12*(1+(IF(CC$8=Assumptions!$F$47,Assumptions!$F$51,IF('305 PF'!CC$8=Assumptions!$G$47,Assumptions!$G$51,Assumptions!$H$51))))^(CC$8-1)</f>
        <v>-786.54528063782982</v>
      </c>
      <c r="CD33" s="26">
        <f>-Assumptions!$H38/12*(1+(IF(CD$8=Assumptions!$F$47,Assumptions!$F$51,IF('305 PF'!CD$8=Assumptions!$G$47,Assumptions!$G$51,Assumptions!$H$51))))^(CD$8-1)</f>
        <v>-786.54528063782982</v>
      </c>
      <c r="CE33" s="26">
        <f>-Assumptions!$H38/12*(1+(IF(CE$8=Assumptions!$F$47,Assumptions!$F$51,IF('305 PF'!CE$8=Assumptions!$G$47,Assumptions!$G$51,Assumptions!$H$51))))^(CE$8-1)</f>
        <v>-786.54528063782982</v>
      </c>
      <c r="CF33" s="26">
        <f>-Assumptions!$H38/12*(1+(IF(CF$8=Assumptions!$F$47,Assumptions!$F$51,IF('305 PF'!CF$8=Assumptions!$G$47,Assumptions!$G$51,Assumptions!$H$51))))^(CF$8-1)</f>
        <v>-786.54528063782982</v>
      </c>
      <c r="CG33" s="26">
        <f>-Assumptions!$H38/12*(1+(IF(CG$8=Assumptions!$F$47,Assumptions!$F$51,IF('305 PF'!CG$8=Assumptions!$G$47,Assumptions!$G$51,Assumptions!$H$51))))^(CG$8-1)</f>
        <v>-786.54528063782982</v>
      </c>
      <c r="CH33" s="26">
        <f>-Assumptions!$H38/12*(1+(IF(CH$8=Assumptions!$F$47,Assumptions!$F$51,IF('305 PF'!CH$8=Assumptions!$G$47,Assumptions!$G$51,Assumptions!$H$51))))^(CH$8-1)</f>
        <v>-786.54528063782982</v>
      </c>
      <c r="CI33" s="26">
        <f>-Assumptions!$H38/12*(1+(IF(CI$8=Assumptions!$F$47,Assumptions!$F$51,IF('305 PF'!CI$8=Assumptions!$G$47,Assumptions!$G$51,Assumptions!$H$51))))^(CI$8-1)</f>
        <v>-786.54528063782982</v>
      </c>
      <c r="CJ33" s="26">
        <f>-Assumptions!$H38/12*(1+(IF(CJ$8=Assumptions!$F$47,Assumptions!$F$51,IF('305 PF'!CJ$8=Assumptions!$G$47,Assumptions!$G$51,Assumptions!$H$51))))^(CJ$8-1)</f>
        <v>-802.27618625058619</v>
      </c>
      <c r="CK33" s="26">
        <f>-Assumptions!$H38/12*(1+(IF(CK$8=Assumptions!$F$47,Assumptions!$F$51,IF('305 PF'!CK$8=Assumptions!$G$47,Assumptions!$G$51,Assumptions!$H$51))))^(CK$8-1)</f>
        <v>-802.27618625058619</v>
      </c>
      <c r="CL33" s="26">
        <f>-Assumptions!$H38/12*(1+(IF(CL$8=Assumptions!$F$47,Assumptions!$F$51,IF('305 PF'!CL$8=Assumptions!$G$47,Assumptions!$G$51,Assumptions!$H$51))))^(CL$8-1)</f>
        <v>-802.27618625058619</v>
      </c>
      <c r="CM33" s="26">
        <f>-Assumptions!$H38/12*(1+(IF(CM$8=Assumptions!$F$47,Assumptions!$F$51,IF('305 PF'!CM$8=Assumptions!$G$47,Assumptions!$G$51,Assumptions!$H$51))))^(CM$8-1)</f>
        <v>-802.27618625058619</v>
      </c>
      <c r="CN33" s="26">
        <f>-Assumptions!$H38/12*(1+(IF(CN$8=Assumptions!$F$47,Assumptions!$F$51,IF('305 PF'!CN$8=Assumptions!$G$47,Assumptions!$G$51,Assumptions!$H$51))))^(CN$8-1)</f>
        <v>-802.27618625058619</v>
      </c>
      <c r="CO33" s="26">
        <f>-Assumptions!$H38/12*(1+(IF(CO$8=Assumptions!$F$47,Assumptions!$F$51,IF('305 PF'!CO$8=Assumptions!$G$47,Assumptions!$G$51,Assumptions!$H$51))))^(CO$8-1)</f>
        <v>-802.27618625058619</v>
      </c>
      <c r="CP33" s="26">
        <f>-Assumptions!$H38/12*(1+(IF(CP$8=Assumptions!$F$47,Assumptions!$F$51,IF('305 PF'!CP$8=Assumptions!$G$47,Assumptions!$G$51,Assumptions!$H$51))))^(CP$8-1)</f>
        <v>-802.27618625058619</v>
      </c>
      <c r="CQ33" s="26">
        <f>-Assumptions!$H38/12*(1+(IF(CQ$8=Assumptions!$F$47,Assumptions!$F$51,IF('305 PF'!CQ$8=Assumptions!$G$47,Assumptions!$G$51,Assumptions!$H$51))))^(CQ$8-1)</f>
        <v>-802.27618625058619</v>
      </c>
      <c r="CR33" s="26">
        <f>-Assumptions!$H38/12*(1+(IF(CR$8=Assumptions!$F$47,Assumptions!$F$51,IF('305 PF'!CR$8=Assumptions!$G$47,Assumptions!$G$51,Assumptions!$H$51))))^(CR$8-1)</f>
        <v>-802.27618625058619</v>
      </c>
      <c r="CS33" s="26">
        <f>-Assumptions!$H38/12*(1+(IF(CS$8=Assumptions!$F$47,Assumptions!$F$51,IF('305 PF'!CS$8=Assumptions!$G$47,Assumptions!$G$51,Assumptions!$H$51))))^(CS$8-1)</f>
        <v>-802.27618625058619</v>
      </c>
      <c r="CT33" s="26">
        <f>-Assumptions!$H38/12*(1+(IF(CT$8=Assumptions!$F$47,Assumptions!$F$51,IF('305 PF'!CT$8=Assumptions!$G$47,Assumptions!$G$51,Assumptions!$H$51))))^(CT$8-1)</f>
        <v>-802.27618625058619</v>
      </c>
      <c r="CU33" s="26">
        <f>-Assumptions!$H38/12*(1+(IF(CU$8=Assumptions!$F$47,Assumptions!$F$51,IF('305 PF'!CU$8=Assumptions!$G$47,Assumptions!$G$51,Assumptions!$H$51))))^(CU$8-1)</f>
        <v>-802.27618625058619</v>
      </c>
      <c r="CV33" s="26">
        <f>-Assumptions!$H38/12*(1+(IF(CV$8=Assumptions!$F$47,Assumptions!$F$51,IF('305 PF'!CV$8=Assumptions!$G$47,Assumptions!$G$51,Assumptions!$H$51))))^(CV$8-1)</f>
        <v>-818.32170997559808</v>
      </c>
      <c r="CW33" s="26">
        <f>-Assumptions!$H38/12*(1+(IF(CW$8=Assumptions!$F$47,Assumptions!$F$51,IF('305 PF'!CW$8=Assumptions!$G$47,Assumptions!$G$51,Assumptions!$H$51))))^(CW$8-1)</f>
        <v>-818.32170997559808</v>
      </c>
      <c r="CX33" s="26">
        <f>-Assumptions!$H38/12*(1+(IF(CX$8=Assumptions!$F$47,Assumptions!$F$51,IF('305 PF'!CX$8=Assumptions!$G$47,Assumptions!$G$51,Assumptions!$H$51))))^(CX$8-1)</f>
        <v>-818.32170997559808</v>
      </c>
      <c r="CY33" s="26">
        <f>-Assumptions!$H38/12*(1+(IF(CY$8=Assumptions!$F$47,Assumptions!$F$51,IF('305 PF'!CY$8=Assumptions!$G$47,Assumptions!$G$51,Assumptions!$H$51))))^(CY$8-1)</f>
        <v>-818.32170997559808</v>
      </c>
      <c r="CZ33" s="26">
        <f>-Assumptions!$H38/12*(1+(IF(CZ$8=Assumptions!$F$47,Assumptions!$F$51,IF('305 PF'!CZ$8=Assumptions!$G$47,Assumptions!$G$51,Assumptions!$H$51))))^(CZ$8-1)</f>
        <v>-818.32170997559808</v>
      </c>
      <c r="DA33" s="26">
        <f>-Assumptions!$H38/12*(1+(IF(DA$8=Assumptions!$F$47,Assumptions!$F$51,IF('305 PF'!DA$8=Assumptions!$G$47,Assumptions!$G$51,Assumptions!$H$51))))^(DA$8-1)</f>
        <v>-818.32170997559808</v>
      </c>
      <c r="DB33" s="26">
        <f>-Assumptions!$H38/12*(1+(IF(DB$8=Assumptions!$F$47,Assumptions!$F$51,IF('305 PF'!DB$8=Assumptions!$G$47,Assumptions!$G$51,Assumptions!$H$51))))^(DB$8-1)</f>
        <v>-818.32170997559808</v>
      </c>
      <c r="DC33" s="26">
        <f>-Assumptions!$H38/12*(1+(IF(DC$8=Assumptions!$F$47,Assumptions!$F$51,IF('305 PF'!DC$8=Assumptions!$G$47,Assumptions!$G$51,Assumptions!$H$51))))^(DC$8-1)</f>
        <v>-818.32170997559808</v>
      </c>
      <c r="DD33" s="26">
        <f>-Assumptions!$H38/12*(1+(IF(DD$8=Assumptions!$F$47,Assumptions!$F$51,IF('305 PF'!DD$8=Assumptions!$G$47,Assumptions!$G$51,Assumptions!$H$51))))^(DD$8-1)</f>
        <v>-818.32170997559808</v>
      </c>
      <c r="DE33" s="26">
        <f>-Assumptions!$H38/12*(1+(IF(DE$8=Assumptions!$F$47,Assumptions!$F$51,IF('305 PF'!DE$8=Assumptions!$G$47,Assumptions!$G$51,Assumptions!$H$51))))^(DE$8-1)</f>
        <v>-818.32170997559808</v>
      </c>
      <c r="DF33" s="26">
        <f>-Assumptions!$H38/12*(1+(IF(DF$8=Assumptions!$F$47,Assumptions!$F$51,IF('305 PF'!DF$8=Assumptions!$G$47,Assumptions!$G$51,Assumptions!$H$51))))^(DF$8-1)</f>
        <v>-818.32170997559808</v>
      </c>
      <c r="DG33" s="26">
        <f>-Assumptions!$H38/12*(1+(IF(DG$8=Assumptions!$F$47,Assumptions!$F$51,IF('305 PF'!DG$8=Assumptions!$G$47,Assumptions!$G$51,Assumptions!$H$51))))^(DG$8-1)</f>
        <v>-818.32170997559808</v>
      </c>
      <c r="DH33" s="26">
        <f>-Assumptions!$H38/12*(1+(IF(DH$8=Assumptions!$F$47,Assumptions!$F$51,IF('305 PF'!DH$8=Assumptions!$G$47,Assumptions!$G$51,Assumptions!$H$51))))^(DH$8-1)</f>
        <v>-834.68814417510998</v>
      </c>
      <c r="DI33" s="26">
        <f>-Assumptions!$H38/12*(1+(IF(DI$8=Assumptions!$F$47,Assumptions!$F$51,IF('305 PF'!DI$8=Assumptions!$G$47,Assumptions!$G$51,Assumptions!$H$51))))^(DI$8-1)</f>
        <v>-834.68814417510998</v>
      </c>
      <c r="DJ33" s="26">
        <f>-Assumptions!$H38/12*(1+(IF(DJ$8=Assumptions!$F$47,Assumptions!$F$51,IF('305 PF'!DJ$8=Assumptions!$G$47,Assumptions!$G$51,Assumptions!$H$51))))^(DJ$8-1)</f>
        <v>-834.68814417510998</v>
      </c>
      <c r="DK33" s="26">
        <f>-Assumptions!$H38/12*(1+(IF(DK$8=Assumptions!$F$47,Assumptions!$F$51,IF('305 PF'!DK$8=Assumptions!$G$47,Assumptions!$G$51,Assumptions!$H$51))))^(DK$8-1)</f>
        <v>-834.68814417510998</v>
      </c>
      <c r="DL33" s="26">
        <f>-Assumptions!$H38/12*(1+(IF(DL$8=Assumptions!$F$47,Assumptions!$F$51,IF('305 PF'!DL$8=Assumptions!$G$47,Assumptions!$G$51,Assumptions!$H$51))))^(DL$8-1)</f>
        <v>-834.68814417510998</v>
      </c>
      <c r="DM33" s="26">
        <f>-Assumptions!$H38/12*(1+(IF(DM$8=Assumptions!$F$47,Assumptions!$F$51,IF('305 PF'!DM$8=Assumptions!$G$47,Assumptions!$G$51,Assumptions!$H$51))))^(DM$8-1)</f>
        <v>-834.68814417510998</v>
      </c>
      <c r="DN33" s="26">
        <f>-Assumptions!$H38/12*(1+(IF(DN$8=Assumptions!$F$47,Assumptions!$F$51,IF('305 PF'!DN$8=Assumptions!$G$47,Assumptions!$G$51,Assumptions!$H$51))))^(DN$8-1)</f>
        <v>-834.68814417510998</v>
      </c>
      <c r="DO33" s="26">
        <f>-Assumptions!$H38/12*(1+(IF(DO$8=Assumptions!$F$47,Assumptions!$F$51,IF('305 PF'!DO$8=Assumptions!$G$47,Assumptions!$G$51,Assumptions!$H$51))))^(DO$8-1)</f>
        <v>-834.68814417510998</v>
      </c>
      <c r="DP33" s="26">
        <f>-Assumptions!$H38/12*(1+(IF(DP$8=Assumptions!$F$47,Assumptions!$F$51,IF('305 PF'!DP$8=Assumptions!$G$47,Assumptions!$G$51,Assumptions!$H$51))))^(DP$8-1)</f>
        <v>-834.68814417510998</v>
      </c>
      <c r="DQ33" s="26">
        <f>-Assumptions!$H38/12*(1+(IF(DQ$8=Assumptions!$F$47,Assumptions!$F$51,IF('305 PF'!DQ$8=Assumptions!$G$47,Assumptions!$G$51,Assumptions!$H$51))))^(DQ$8-1)</f>
        <v>-834.68814417510998</v>
      </c>
      <c r="DR33" s="26">
        <f>-Assumptions!$H38/12*(1+(IF(DR$8=Assumptions!$F$47,Assumptions!$F$51,IF('305 PF'!DR$8=Assumptions!$G$47,Assumptions!$G$51,Assumptions!$H$51))))^(DR$8-1)</f>
        <v>-834.68814417510998</v>
      </c>
      <c r="DS33" s="26">
        <f>-Assumptions!$H38/12*(1+(IF(DS$8=Assumptions!$F$47,Assumptions!$F$51,IF('305 PF'!DS$8=Assumptions!$G$47,Assumptions!$G$51,Assumptions!$H$51))))^(DS$8-1)</f>
        <v>-834.68814417510998</v>
      </c>
      <c r="DT33" s="26">
        <f>-Assumptions!$H38/12*(1+(IF(DT$8=Assumptions!$F$47,Assumptions!$F$51,IF('305 PF'!DT$8=Assumptions!$G$47,Assumptions!$G$51,Assumptions!$H$51))))^(DT$8-1)</f>
        <v>-851.38190705861223</v>
      </c>
      <c r="DU33" s="26">
        <f>-Assumptions!$H38/12*(1+(IF(DU$8=Assumptions!$F$47,Assumptions!$F$51,IF('305 PF'!DU$8=Assumptions!$G$47,Assumptions!$G$51,Assumptions!$H$51))))^(DU$8-1)</f>
        <v>-851.38190705861223</v>
      </c>
      <c r="DV33" s="26">
        <f>-Assumptions!$H38/12*(1+(IF(DV$8=Assumptions!$F$47,Assumptions!$F$51,IF('305 PF'!DV$8=Assumptions!$G$47,Assumptions!$G$51,Assumptions!$H$51))))^(DV$8-1)</f>
        <v>-851.38190705861223</v>
      </c>
      <c r="DW33" s="26">
        <f>-Assumptions!$H38/12*(1+(IF(DW$8=Assumptions!$F$47,Assumptions!$F$51,IF('305 PF'!DW$8=Assumptions!$G$47,Assumptions!$G$51,Assumptions!$H$51))))^(DW$8-1)</f>
        <v>-851.38190705861223</v>
      </c>
      <c r="DX33" s="26">
        <f>-Assumptions!$H38/12*(1+(IF(DX$8=Assumptions!$F$47,Assumptions!$F$51,IF('305 PF'!DX$8=Assumptions!$G$47,Assumptions!$G$51,Assumptions!$H$51))))^(DX$8-1)</f>
        <v>-851.38190705861223</v>
      </c>
      <c r="DY33" s="26">
        <f>-Assumptions!$H38/12*(1+(IF(DY$8=Assumptions!$F$47,Assumptions!$F$51,IF('305 PF'!DY$8=Assumptions!$G$47,Assumptions!$G$51,Assumptions!$H$51))))^(DY$8-1)</f>
        <v>-851.38190705861223</v>
      </c>
      <c r="DZ33" s="26">
        <f>-Assumptions!$H38/12*(1+(IF(DZ$8=Assumptions!$F$47,Assumptions!$F$51,IF('305 PF'!DZ$8=Assumptions!$G$47,Assumptions!$G$51,Assumptions!$H$51))))^(DZ$8-1)</f>
        <v>-851.38190705861223</v>
      </c>
      <c r="EA33" s="26">
        <f>-Assumptions!$H38/12*(1+(IF(EA$8=Assumptions!$F$47,Assumptions!$F$51,IF('305 PF'!EA$8=Assumptions!$G$47,Assumptions!$G$51,Assumptions!$H$51))))^(EA$8-1)</f>
        <v>-851.38190705861223</v>
      </c>
      <c r="EB33" s="26">
        <f>-Assumptions!$H38/12*(1+(IF(EB$8=Assumptions!$F$47,Assumptions!$F$51,IF('305 PF'!EB$8=Assumptions!$G$47,Assumptions!$G$51,Assumptions!$H$51))))^(EB$8-1)</f>
        <v>-851.38190705861223</v>
      </c>
      <c r="EC33" s="26">
        <f>-Assumptions!$H38/12*(1+(IF(EC$8=Assumptions!$F$47,Assumptions!$F$51,IF('305 PF'!EC$8=Assumptions!$G$47,Assumptions!$G$51,Assumptions!$H$51))))^(EC$8-1)</f>
        <v>-851.38190705861223</v>
      </c>
      <c r="ED33" s="26">
        <f>-Assumptions!$H38/12*(1+(IF(ED$8=Assumptions!$F$47,Assumptions!$F$51,IF('305 PF'!ED$8=Assumptions!$G$47,Assumptions!$G$51,Assumptions!$H$51))))^(ED$8-1)</f>
        <v>-851.38190705861223</v>
      </c>
      <c r="EE33" s="26">
        <f>-Assumptions!$H38/12*(1+(IF(EE$8=Assumptions!$F$47,Assumptions!$F$51,IF('305 PF'!EE$8=Assumptions!$G$47,Assumptions!$G$51,Assumptions!$H$51))))^(EE$8-1)</f>
        <v>-851.38190705861223</v>
      </c>
    </row>
    <row r="34" spans="2:135" x14ac:dyDescent="0.35">
      <c r="C34" t="str">
        <f>Assumptions!B39</f>
        <v>Turnaround Expense</v>
      </c>
      <c r="D34" s="26">
        <f>-Assumptions!$H39/12*(1+(IF(D$8=Assumptions!$F$47,Assumptions!$F$51,IF('305 PF'!D$8=Assumptions!$G$47,Assumptions!$G$51,Assumptions!$H$51))))^(D$8-1)</f>
        <v>-938.82499999999993</v>
      </c>
      <c r="E34" s="26">
        <f>-Assumptions!$H39/12*(1+(IF(E$8=Assumptions!$F$47,Assumptions!$F$51,IF('305 PF'!E$8=Assumptions!$G$47,Assumptions!$G$51,Assumptions!$H$51))))^(E$8-1)</f>
        <v>-938.82499999999993</v>
      </c>
      <c r="F34" s="26">
        <f>-Assumptions!$H39/12*(1+(IF(F$8=Assumptions!$F$47,Assumptions!$F$51,IF('305 PF'!F$8=Assumptions!$G$47,Assumptions!$G$51,Assumptions!$H$51))))^(F$8-1)</f>
        <v>-938.82499999999993</v>
      </c>
      <c r="G34" s="26">
        <f>-Assumptions!$H39/12*(1+(IF(G$8=Assumptions!$F$47,Assumptions!$F$51,IF('305 PF'!G$8=Assumptions!$G$47,Assumptions!$G$51,Assumptions!$H$51))))^(G$8-1)</f>
        <v>-938.82499999999993</v>
      </c>
      <c r="H34" s="26">
        <f>-Assumptions!$H39/12*(1+(IF(H$8=Assumptions!$F$47,Assumptions!$F$51,IF('305 PF'!H$8=Assumptions!$G$47,Assumptions!$G$51,Assumptions!$H$51))))^(H$8-1)</f>
        <v>-938.82499999999993</v>
      </c>
      <c r="I34" s="26">
        <f>-Assumptions!$H39/12*(1+(IF(I$8=Assumptions!$F$47,Assumptions!$F$51,IF('305 PF'!I$8=Assumptions!$G$47,Assumptions!$G$51,Assumptions!$H$51))))^(I$8-1)</f>
        <v>-938.82499999999993</v>
      </c>
      <c r="J34" s="26">
        <f>-Assumptions!$H39/12*(1+(IF(J$8=Assumptions!$F$47,Assumptions!$F$51,IF('305 PF'!J$8=Assumptions!$G$47,Assumptions!$G$51,Assumptions!$H$51))))^(J$8-1)</f>
        <v>-938.82499999999993</v>
      </c>
      <c r="K34" s="26">
        <f>-Assumptions!$H39/12*(1+(IF(K$8=Assumptions!$F$47,Assumptions!$F$51,IF('305 PF'!K$8=Assumptions!$G$47,Assumptions!$G$51,Assumptions!$H$51))))^(K$8-1)</f>
        <v>-938.82499999999993</v>
      </c>
      <c r="L34" s="26">
        <f>-Assumptions!$H39/12*(1+(IF(L$8=Assumptions!$F$47,Assumptions!$F$51,IF('305 PF'!L$8=Assumptions!$G$47,Assumptions!$G$51,Assumptions!$H$51))))^(L$8-1)</f>
        <v>-938.82499999999993</v>
      </c>
      <c r="M34" s="26">
        <f>-Assumptions!$H39/12*(1+(IF(M$8=Assumptions!$F$47,Assumptions!$F$51,IF('305 PF'!M$8=Assumptions!$G$47,Assumptions!$G$51,Assumptions!$H$51))))^(M$8-1)</f>
        <v>-938.82499999999993</v>
      </c>
      <c r="N34" s="26">
        <f>-Assumptions!$H39/12*(1+(IF(N$8=Assumptions!$F$47,Assumptions!$F$51,IF('305 PF'!N$8=Assumptions!$G$47,Assumptions!$G$51,Assumptions!$H$51))))^(N$8-1)</f>
        <v>-938.82499999999993</v>
      </c>
      <c r="O34" s="26">
        <f>-Assumptions!$H39/12*(1+(IF(O$8=Assumptions!$F$47,Assumptions!$F$51,IF('305 PF'!O$8=Assumptions!$G$47,Assumptions!$G$51,Assumptions!$H$51))))^(O$8-1)</f>
        <v>-938.82499999999993</v>
      </c>
      <c r="P34" s="26">
        <f>-Assumptions!$H39/12*(1+(IF(P$8=Assumptions!$F$47,Assumptions!$F$51,IF('305 PF'!P$8=Assumptions!$G$47,Assumptions!$G$51,Assumptions!$H$51))))^(P$8-1)</f>
        <v>-966.98974999999996</v>
      </c>
      <c r="Q34" s="26">
        <f>-Assumptions!$H39/12*(1+(IF(Q$8=Assumptions!$F$47,Assumptions!$F$51,IF('305 PF'!Q$8=Assumptions!$G$47,Assumptions!$G$51,Assumptions!$H$51))))^(Q$8-1)</f>
        <v>-966.98974999999996</v>
      </c>
      <c r="R34" s="26">
        <f>-Assumptions!$H39/12*(1+(IF(R$8=Assumptions!$F$47,Assumptions!$F$51,IF('305 PF'!R$8=Assumptions!$G$47,Assumptions!$G$51,Assumptions!$H$51))))^(R$8-1)</f>
        <v>-966.98974999999996</v>
      </c>
      <c r="S34" s="26">
        <f>-Assumptions!$H39/12*(1+(IF(S$8=Assumptions!$F$47,Assumptions!$F$51,IF('305 PF'!S$8=Assumptions!$G$47,Assumptions!$G$51,Assumptions!$H$51))))^(S$8-1)</f>
        <v>-966.98974999999996</v>
      </c>
      <c r="T34" s="26">
        <f>-Assumptions!$H39/12*(1+(IF(T$8=Assumptions!$F$47,Assumptions!$F$51,IF('305 PF'!T$8=Assumptions!$G$47,Assumptions!$G$51,Assumptions!$H$51))))^(T$8-1)</f>
        <v>-966.98974999999996</v>
      </c>
      <c r="U34" s="26">
        <f>-Assumptions!$H39/12*(1+(IF(U$8=Assumptions!$F$47,Assumptions!$F$51,IF('305 PF'!U$8=Assumptions!$G$47,Assumptions!$G$51,Assumptions!$H$51))))^(U$8-1)</f>
        <v>-966.98974999999996</v>
      </c>
      <c r="V34" s="26">
        <f>-Assumptions!$H39/12*(1+(IF(V$8=Assumptions!$F$47,Assumptions!$F$51,IF('305 PF'!V$8=Assumptions!$G$47,Assumptions!$G$51,Assumptions!$H$51))))^(V$8-1)</f>
        <v>-966.98974999999996</v>
      </c>
      <c r="W34" s="26">
        <f>-Assumptions!$H39/12*(1+(IF(W$8=Assumptions!$F$47,Assumptions!$F$51,IF('305 PF'!W$8=Assumptions!$G$47,Assumptions!$G$51,Assumptions!$H$51))))^(W$8-1)</f>
        <v>-966.98974999999996</v>
      </c>
      <c r="X34" s="26">
        <f>-Assumptions!$H39/12*(1+(IF(X$8=Assumptions!$F$47,Assumptions!$F$51,IF('305 PF'!X$8=Assumptions!$G$47,Assumptions!$G$51,Assumptions!$H$51))))^(X$8-1)</f>
        <v>-966.98974999999996</v>
      </c>
      <c r="Y34" s="26">
        <f>-Assumptions!$H39/12*(1+(IF(Y$8=Assumptions!$F$47,Assumptions!$F$51,IF('305 PF'!Y$8=Assumptions!$G$47,Assumptions!$G$51,Assumptions!$H$51))))^(Y$8-1)</f>
        <v>-966.98974999999996</v>
      </c>
      <c r="Z34" s="26">
        <f>-Assumptions!$H39/12*(1+(IF(Z$8=Assumptions!$F$47,Assumptions!$F$51,IF('305 PF'!Z$8=Assumptions!$G$47,Assumptions!$G$51,Assumptions!$H$51))))^(Z$8-1)</f>
        <v>-966.98974999999996</v>
      </c>
      <c r="AA34" s="26">
        <f>-Assumptions!$H39/12*(1+(IF(AA$8=Assumptions!$F$47,Assumptions!$F$51,IF('305 PF'!AA$8=Assumptions!$G$47,Assumptions!$G$51,Assumptions!$H$51))))^(AA$8-1)</f>
        <v>-966.98974999999996</v>
      </c>
      <c r="AB34" s="26">
        <f>-Assumptions!$H39/12*(1+(IF(AB$8=Assumptions!$F$47,Assumptions!$F$51,IF('305 PF'!AB$8=Assumptions!$G$47,Assumptions!$G$51,Assumptions!$H$51))))^(AB$8-1)</f>
        <v>-976.75352999999996</v>
      </c>
      <c r="AC34" s="26">
        <f>-Assumptions!$H39/12*(1+(IF(AC$8=Assumptions!$F$47,Assumptions!$F$51,IF('305 PF'!AC$8=Assumptions!$G$47,Assumptions!$G$51,Assumptions!$H$51))))^(AC$8-1)</f>
        <v>-976.75352999999996</v>
      </c>
      <c r="AD34" s="26">
        <f>-Assumptions!$H39/12*(1+(IF(AD$8=Assumptions!$F$47,Assumptions!$F$51,IF('305 PF'!AD$8=Assumptions!$G$47,Assumptions!$G$51,Assumptions!$H$51))))^(AD$8-1)</f>
        <v>-976.75352999999996</v>
      </c>
      <c r="AE34" s="26">
        <f>-Assumptions!$H39/12*(1+(IF(AE$8=Assumptions!$F$47,Assumptions!$F$51,IF('305 PF'!AE$8=Assumptions!$G$47,Assumptions!$G$51,Assumptions!$H$51))))^(AE$8-1)</f>
        <v>-976.75352999999996</v>
      </c>
      <c r="AF34" s="26">
        <f>-Assumptions!$H39/12*(1+(IF(AF$8=Assumptions!$F$47,Assumptions!$F$51,IF('305 PF'!AF$8=Assumptions!$G$47,Assumptions!$G$51,Assumptions!$H$51))))^(AF$8-1)</f>
        <v>-976.75352999999996</v>
      </c>
      <c r="AG34" s="26">
        <f>-Assumptions!$H39/12*(1+(IF(AG$8=Assumptions!$F$47,Assumptions!$F$51,IF('305 PF'!AG$8=Assumptions!$G$47,Assumptions!$G$51,Assumptions!$H$51))))^(AG$8-1)</f>
        <v>-976.75352999999996</v>
      </c>
      <c r="AH34" s="26">
        <f>-Assumptions!$H39/12*(1+(IF(AH$8=Assumptions!$F$47,Assumptions!$F$51,IF('305 PF'!AH$8=Assumptions!$G$47,Assumptions!$G$51,Assumptions!$H$51))))^(AH$8-1)</f>
        <v>-976.75352999999996</v>
      </c>
      <c r="AI34" s="26">
        <f>-Assumptions!$H39/12*(1+(IF(AI$8=Assumptions!$F$47,Assumptions!$F$51,IF('305 PF'!AI$8=Assumptions!$G$47,Assumptions!$G$51,Assumptions!$H$51))))^(AI$8-1)</f>
        <v>-976.75352999999996</v>
      </c>
      <c r="AJ34" s="26">
        <f>-Assumptions!$H39/12*(1+(IF(AJ$8=Assumptions!$F$47,Assumptions!$F$51,IF('305 PF'!AJ$8=Assumptions!$G$47,Assumptions!$G$51,Assumptions!$H$51))))^(AJ$8-1)</f>
        <v>-976.75352999999996</v>
      </c>
      <c r="AK34" s="26">
        <f>-Assumptions!$H39/12*(1+(IF(AK$8=Assumptions!$F$47,Assumptions!$F$51,IF('305 PF'!AK$8=Assumptions!$G$47,Assumptions!$G$51,Assumptions!$H$51))))^(AK$8-1)</f>
        <v>-976.75352999999996</v>
      </c>
      <c r="AL34" s="26">
        <f>-Assumptions!$H39/12*(1+(IF(AL$8=Assumptions!$F$47,Assumptions!$F$51,IF('305 PF'!AL$8=Assumptions!$G$47,Assumptions!$G$51,Assumptions!$H$51))))^(AL$8-1)</f>
        <v>-976.75352999999996</v>
      </c>
      <c r="AM34" s="26">
        <f>-Assumptions!$H39/12*(1+(IF(AM$8=Assumptions!$F$47,Assumptions!$F$51,IF('305 PF'!AM$8=Assumptions!$G$47,Assumptions!$G$51,Assumptions!$H$51))))^(AM$8-1)</f>
        <v>-976.75352999999996</v>
      </c>
      <c r="AN34" s="26">
        <f>-Assumptions!$H39/12*(1+(IF(AN$8=Assumptions!$F$47,Assumptions!$F$51,IF('305 PF'!AN$8=Assumptions!$G$47,Assumptions!$G$51,Assumptions!$H$51))))^(AN$8-1)</f>
        <v>-996.28860059999988</v>
      </c>
      <c r="AO34" s="26">
        <f>-Assumptions!$H39/12*(1+(IF(AO$8=Assumptions!$F$47,Assumptions!$F$51,IF('305 PF'!AO$8=Assumptions!$G$47,Assumptions!$G$51,Assumptions!$H$51))))^(AO$8-1)</f>
        <v>-996.28860059999988</v>
      </c>
      <c r="AP34" s="26">
        <f>-Assumptions!$H39/12*(1+(IF(AP$8=Assumptions!$F$47,Assumptions!$F$51,IF('305 PF'!AP$8=Assumptions!$G$47,Assumptions!$G$51,Assumptions!$H$51))))^(AP$8-1)</f>
        <v>-996.28860059999988</v>
      </c>
      <c r="AQ34" s="26">
        <f>-Assumptions!$H39/12*(1+(IF(AQ$8=Assumptions!$F$47,Assumptions!$F$51,IF('305 PF'!AQ$8=Assumptions!$G$47,Assumptions!$G$51,Assumptions!$H$51))))^(AQ$8-1)</f>
        <v>-996.28860059999988</v>
      </c>
      <c r="AR34" s="26">
        <f>-Assumptions!$H39/12*(1+(IF(AR$8=Assumptions!$F$47,Assumptions!$F$51,IF('305 PF'!AR$8=Assumptions!$G$47,Assumptions!$G$51,Assumptions!$H$51))))^(AR$8-1)</f>
        <v>-996.28860059999988</v>
      </c>
      <c r="AS34" s="26">
        <f>-Assumptions!$H39/12*(1+(IF(AS$8=Assumptions!$F$47,Assumptions!$F$51,IF('305 PF'!AS$8=Assumptions!$G$47,Assumptions!$G$51,Assumptions!$H$51))))^(AS$8-1)</f>
        <v>-996.28860059999988</v>
      </c>
      <c r="AT34" s="26">
        <f>-Assumptions!$H39/12*(1+(IF(AT$8=Assumptions!$F$47,Assumptions!$F$51,IF('305 PF'!AT$8=Assumptions!$G$47,Assumptions!$G$51,Assumptions!$H$51))))^(AT$8-1)</f>
        <v>-996.28860059999988</v>
      </c>
      <c r="AU34" s="26">
        <f>-Assumptions!$H39/12*(1+(IF(AU$8=Assumptions!$F$47,Assumptions!$F$51,IF('305 PF'!AU$8=Assumptions!$G$47,Assumptions!$G$51,Assumptions!$H$51))))^(AU$8-1)</f>
        <v>-996.28860059999988</v>
      </c>
      <c r="AV34" s="26">
        <f>-Assumptions!$H39/12*(1+(IF(AV$8=Assumptions!$F$47,Assumptions!$F$51,IF('305 PF'!AV$8=Assumptions!$G$47,Assumptions!$G$51,Assumptions!$H$51))))^(AV$8-1)</f>
        <v>-996.28860059999988</v>
      </c>
      <c r="AW34" s="26">
        <f>-Assumptions!$H39/12*(1+(IF(AW$8=Assumptions!$F$47,Assumptions!$F$51,IF('305 PF'!AW$8=Assumptions!$G$47,Assumptions!$G$51,Assumptions!$H$51))))^(AW$8-1)</f>
        <v>-996.28860059999988</v>
      </c>
      <c r="AX34" s="26">
        <f>-Assumptions!$H39/12*(1+(IF(AX$8=Assumptions!$F$47,Assumptions!$F$51,IF('305 PF'!AX$8=Assumptions!$G$47,Assumptions!$G$51,Assumptions!$H$51))))^(AX$8-1)</f>
        <v>-996.28860059999988</v>
      </c>
      <c r="AY34" s="26">
        <f>-Assumptions!$H39/12*(1+(IF(AY$8=Assumptions!$F$47,Assumptions!$F$51,IF('305 PF'!AY$8=Assumptions!$G$47,Assumptions!$G$51,Assumptions!$H$51))))^(AY$8-1)</f>
        <v>-996.28860059999988</v>
      </c>
      <c r="AZ34" s="26">
        <f>-Assumptions!$H39/12*(1+(IF(AZ$8=Assumptions!$F$47,Assumptions!$F$51,IF('305 PF'!AZ$8=Assumptions!$G$47,Assumptions!$G$51,Assumptions!$H$51))))^(AZ$8-1)</f>
        <v>-1016.2143726119999</v>
      </c>
      <c r="BA34" s="26">
        <f>-Assumptions!$H39/12*(1+(IF(BA$8=Assumptions!$F$47,Assumptions!$F$51,IF('305 PF'!BA$8=Assumptions!$G$47,Assumptions!$G$51,Assumptions!$H$51))))^(BA$8-1)</f>
        <v>-1016.2143726119999</v>
      </c>
      <c r="BB34" s="26">
        <f>-Assumptions!$H39/12*(1+(IF(BB$8=Assumptions!$F$47,Assumptions!$F$51,IF('305 PF'!BB$8=Assumptions!$G$47,Assumptions!$G$51,Assumptions!$H$51))))^(BB$8-1)</f>
        <v>-1016.2143726119999</v>
      </c>
      <c r="BC34" s="26">
        <f>-Assumptions!$H39/12*(1+(IF(BC$8=Assumptions!$F$47,Assumptions!$F$51,IF('305 PF'!BC$8=Assumptions!$G$47,Assumptions!$G$51,Assumptions!$H$51))))^(BC$8-1)</f>
        <v>-1016.2143726119999</v>
      </c>
      <c r="BD34" s="26">
        <f>-Assumptions!$H39/12*(1+(IF(BD$8=Assumptions!$F$47,Assumptions!$F$51,IF('305 PF'!BD$8=Assumptions!$G$47,Assumptions!$G$51,Assumptions!$H$51))))^(BD$8-1)</f>
        <v>-1016.2143726119999</v>
      </c>
      <c r="BE34" s="26">
        <f>-Assumptions!$H39/12*(1+(IF(BE$8=Assumptions!$F$47,Assumptions!$F$51,IF('305 PF'!BE$8=Assumptions!$G$47,Assumptions!$G$51,Assumptions!$H$51))))^(BE$8-1)</f>
        <v>-1016.2143726119999</v>
      </c>
      <c r="BF34" s="26">
        <f>-Assumptions!$H39/12*(1+(IF(BF$8=Assumptions!$F$47,Assumptions!$F$51,IF('305 PF'!BF$8=Assumptions!$G$47,Assumptions!$G$51,Assumptions!$H$51))))^(BF$8-1)</f>
        <v>-1016.2143726119999</v>
      </c>
      <c r="BG34" s="26">
        <f>-Assumptions!$H39/12*(1+(IF(BG$8=Assumptions!$F$47,Assumptions!$F$51,IF('305 PF'!BG$8=Assumptions!$G$47,Assumptions!$G$51,Assumptions!$H$51))))^(BG$8-1)</f>
        <v>-1016.2143726119999</v>
      </c>
      <c r="BH34" s="26">
        <f>-Assumptions!$H39/12*(1+(IF(BH$8=Assumptions!$F$47,Assumptions!$F$51,IF('305 PF'!BH$8=Assumptions!$G$47,Assumptions!$G$51,Assumptions!$H$51))))^(BH$8-1)</f>
        <v>-1016.2143726119999</v>
      </c>
      <c r="BI34" s="26">
        <f>-Assumptions!$H39/12*(1+(IF(BI$8=Assumptions!$F$47,Assumptions!$F$51,IF('305 PF'!BI$8=Assumptions!$G$47,Assumptions!$G$51,Assumptions!$H$51))))^(BI$8-1)</f>
        <v>-1016.2143726119999</v>
      </c>
      <c r="BJ34" s="26">
        <f>-Assumptions!$H39/12*(1+(IF(BJ$8=Assumptions!$F$47,Assumptions!$F$51,IF('305 PF'!BJ$8=Assumptions!$G$47,Assumptions!$G$51,Assumptions!$H$51))))^(BJ$8-1)</f>
        <v>-1016.2143726119999</v>
      </c>
      <c r="BK34" s="26">
        <f>-Assumptions!$H39/12*(1+(IF(BK$8=Assumptions!$F$47,Assumptions!$F$51,IF('305 PF'!BK$8=Assumptions!$G$47,Assumptions!$G$51,Assumptions!$H$51))))^(BK$8-1)</f>
        <v>-1016.2143726119999</v>
      </c>
      <c r="BL34" s="26">
        <f>-Assumptions!$H39/12*(1+(IF(BL$8=Assumptions!$F$47,Assumptions!$F$51,IF('305 PF'!BL$8=Assumptions!$G$47,Assumptions!$G$51,Assumptions!$H$51))))^(BL$8-1)</f>
        <v>-1036.53866006424</v>
      </c>
      <c r="BM34" s="26">
        <f>-Assumptions!$H39/12*(1+(IF(BM$8=Assumptions!$F$47,Assumptions!$F$51,IF('305 PF'!BM$8=Assumptions!$G$47,Assumptions!$G$51,Assumptions!$H$51))))^(BM$8-1)</f>
        <v>-1036.53866006424</v>
      </c>
      <c r="BN34" s="26">
        <f>-Assumptions!$H39/12*(1+(IF(BN$8=Assumptions!$F$47,Assumptions!$F$51,IF('305 PF'!BN$8=Assumptions!$G$47,Assumptions!$G$51,Assumptions!$H$51))))^(BN$8-1)</f>
        <v>-1036.53866006424</v>
      </c>
      <c r="BO34" s="26">
        <f>-Assumptions!$H39/12*(1+(IF(BO$8=Assumptions!$F$47,Assumptions!$F$51,IF('305 PF'!BO$8=Assumptions!$G$47,Assumptions!$G$51,Assumptions!$H$51))))^(BO$8-1)</f>
        <v>-1036.53866006424</v>
      </c>
      <c r="BP34" s="26">
        <f>-Assumptions!$H39/12*(1+(IF(BP$8=Assumptions!$F$47,Assumptions!$F$51,IF('305 PF'!BP$8=Assumptions!$G$47,Assumptions!$G$51,Assumptions!$H$51))))^(BP$8-1)</f>
        <v>-1036.53866006424</v>
      </c>
      <c r="BQ34" s="26">
        <f>-Assumptions!$H39/12*(1+(IF(BQ$8=Assumptions!$F$47,Assumptions!$F$51,IF('305 PF'!BQ$8=Assumptions!$G$47,Assumptions!$G$51,Assumptions!$H$51))))^(BQ$8-1)</f>
        <v>-1036.53866006424</v>
      </c>
      <c r="BR34" s="26">
        <f>-Assumptions!$H39/12*(1+(IF(BR$8=Assumptions!$F$47,Assumptions!$F$51,IF('305 PF'!BR$8=Assumptions!$G$47,Assumptions!$G$51,Assumptions!$H$51))))^(BR$8-1)</f>
        <v>-1036.53866006424</v>
      </c>
      <c r="BS34" s="26">
        <f>-Assumptions!$H39/12*(1+(IF(BS$8=Assumptions!$F$47,Assumptions!$F$51,IF('305 PF'!BS$8=Assumptions!$G$47,Assumptions!$G$51,Assumptions!$H$51))))^(BS$8-1)</f>
        <v>-1036.53866006424</v>
      </c>
      <c r="BT34" s="26">
        <f>-Assumptions!$H39/12*(1+(IF(BT$8=Assumptions!$F$47,Assumptions!$F$51,IF('305 PF'!BT$8=Assumptions!$G$47,Assumptions!$G$51,Assumptions!$H$51))))^(BT$8-1)</f>
        <v>-1036.53866006424</v>
      </c>
      <c r="BU34" s="26">
        <f>-Assumptions!$H39/12*(1+(IF(BU$8=Assumptions!$F$47,Assumptions!$F$51,IF('305 PF'!BU$8=Assumptions!$G$47,Assumptions!$G$51,Assumptions!$H$51))))^(BU$8-1)</f>
        <v>-1036.53866006424</v>
      </c>
      <c r="BV34" s="26">
        <f>-Assumptions!$H39/12*(1+(IF(BV$8=Assumptions!$F$47,Assumptions!$F$51,IF('305 PF'!BV$8=Assumptions!$G$47,Assumptions!$G$51,Assumptions!$H$51))))^(BV$8-1)</f>
        <v>-1036.53866006424</v>
      </c>
      <c r="BW34" s="26">
        <f>-Assumptions!$H39/12*(1+(IF(BW$8=Assumptions!$F$47,Assumptions!$F$51,IF('305 PF'!BW$8=Assumptions!$G$47,Assumptions!$G$51,Assumptions!$H$51))))^(BW$8-1)</f>
        <v>-1036.53866006424</v>
      </c>
      <c r="BX34" s="26">
        <f>-Assumptions!$H39/12*(1+(IF(BX$8=Assumptions!$F$47,Assumptions!$F$51,IF('305 PF'!BX$8=Assumptions!$G$47,Assumptions!$G$51,Assumptions!$H$51))))^(BX$8-1)</f>
        <v>-1057.2694332655249</v>
      </c>
      <c r="BY34" s="26">
        <f>-Assumptions!$H39/12*(1+(IF(BY$8=Assumptions!$F$47,Assumptions!$F$51,IF('305 PF'!BY$8=Assumptions!$G$47,Assumptions!$G$51,Assumptions!$H$51))))^(BY$8-1)</f>
        <v>-1057.2694332655249</v>
      </c>
      <c r="BZ34" s="26">
        <f>-Assumptions!$H39/12*(1+(IF(BZ$8=Assumptions!$F$47,Assumptions!$F$51,IF('305 PF'!BZ$8=Assumptions!$G$47,Assumptions!$G$51,Assumptions!$H$51))))^(BZ$8-1)</f>
        <v>-1057.2694332655249</v>
      </c>
      <c r="CA34" s="26">
        <f>-Assumptions!$H39/12*(1+(IF(CA$8=Assumptions!$F$47,Assumptions!$F$51,IF('305 PF'!CA$8=Assumptions!$G$47,Assumptions!$G$51,Assumptions!$H$51))))^(CA$8-1)</f>
        <v>-1057.2694332655249</v>
      </c>
      <c r="CB34" s="26">
        <f>-Assumptions!$H39/12*(1+(IF(CB$8=Assumptions!$F$47,Assumptions!$F$51,IF('305 PF'!CB$8=Assumptions!$G$47,Assumptions!$G$51,Assumptions!$H$51))))^(CB$8-1)</f>
        <v>-1057.2694332655249</v>
      </c>
      <c r="CC34" s="26">
        <f>-Assumptions!$H39/12*(1+(IF(CC$8=Assumptions!$F$47,Assumptions!$F$51,IF('305 PF'!CC$8=Assumptions!$G$47,Assumptions!$G$51,Assumptions!$H$51))))^(CC$8-1)</f>
        <v>-1057.2694332655249</v>
      </c>
      <c r="CD34" s="26">
        <f>-Assumptions!$H39/12*(1+(IF(CD$8=Assumptions!$F$47,Assumptions!$F$51,IF('305 PF'!CD$8=Assumptions!$G$47,Assumptions!$G$51,Assumptions!$H$51))))^(CD$8-1)</f>
        <v>-1057.2694332655249</v>
      </c>
      <c r="CE34" s="26">
        <f>-Assumptions!$H39/12*(1+(IF(CE$8=Assumptions!$F$47,Assumptions!$F$51,IF('305 PF'!CE$8=Assumptions!$G$47,Assumptions!$G$51,Assumptions!$H$51))))^(CE$8-1)</f>
        <v>-1057.2694332655249</v>
      </c>
      <c r="CF34" s="26">
        <f>-Assumptions!$H39/12*(1+(IF(CF$8=Assumptions!$F$47,Assumptions!$F$51,IF('305 PF'!CF$8=Assumptions!$G$47,Assumptions!$G$51,Assumptions!$H$51))))^(CF$8-1)</f>
        <v>-1057.2694332655249</v>
      </c>
      <c r="CG34" s="26">
        <f>-Assumptions!$H39/12*(1+(IF(CG$8=Assumptions!$F$47,Assumptions!$F$51,IF('305 PF'!CG$8=Assumptions!$G$47,Assumptions!$G$51,Assumptions!$H$51))))^(CG$8-1)</f>
        <v>-1057.2694332655249</v>
      </c>
      <c r="CH34" s="26">
        <f>-Assumptions!$H39/12*(1+(IF(CH$8=Assumptions!$F$47,Assumptions!$F$51,IF('305 PF'!CH$8=Assumptions!$G$47,Assumptions!$G$51,Assumptions!$H$51))))^(CH$8-1)</f>
        <v>-1057.2694332655249</v>
      </c>
      <c r="CI34" s="26">
        <f>-Assumptions!$H39/12*(1+(IF(CI$8=Assumptions!$F$47,Assumptions!$F$51,IF('305 PF'!CI$8=Assumptions!$G$47,Assumptions!$G$51,Assumptions!$H$51))))^(CI$8-1)</f>
        <v>-1057.2694332655249</v>
      </c>
      <c r="CJ34" s="26">
        <f>-Assumptions!$H39/12*(1+(IF(CJ$8=Assumptions!$F$47,Assumptions!$F$51,IF('305 PF'!CJ$8=Assumptions!$G$47,Assumptions!$G$51,Assumptions!$H$51))))^(CJ$8-1)</f>
        <v>-1078.4148219308352</v>
      </c>
      <c r="CK34" s="26">
        <f>-Assumptions!$H39/12*(1+(IF(CK$8=Assumptions!$F$47,Assumptions!$F$51,IF('305 PF'!CK$8=Assumptions!$G$47,Assumptions!$G$51,Assumptions!$H$51))))^(CK$8-1)</f>
        <v>-1078.4148219308352</v>
      </c>
      <c r="CL34" s="26">
        <f>-Assumptions!$H39/12*(1+(IF(CL$8=Assumptions!$F$47,Assumptions!$F$51,IF('305 PF'!CL$8=Assumptions!$G$47,Assumptions!$G$51,Assumptions!$H$51))))^(CL$8-1)</f>
        <v>-1078.4148219308352</v>
      </c>
      <c r="CM34" s="26">
        <f>-Assumptions!$H39/12*(1+(IF(CM$8=Assumptions!$F$47,Assumptions!$F$51,IF('305 PF'!CM$8=Assumptions!$G$47,Assumptions!$G$51,Assumptions!$H$51))))^(CM$8-1)</f>
        <v>-1078.4148219308352</v>
      </c>
      <c r="CN34" s="26">
        <f>-Assumptions!$H39/12*(1+(IF(CN$8=Assumptions!$F$47,Assumptions!$F$51,IF('305 PF'!CN$8=Assumptions!$G$47,Assumptions!$G$51,Assumptions!$H$51))))^(CN$8-1)</f>
        <v>-1078.4148219308352</v>
      </c>
      <c r="CO34" s="26">
        <f>-Assumptions!$H39/12*(1+(IF(CO$8=Assumptions!$F$47,Assumptions!$F$51,IF('305 PF'!CO$8=Assumptions!$G$47,Assumptions!$G$51,Assumptions!$H$51))))^(CO$8-1)</f>
        <v>-1078.4148219308352</v>
      </c>
      <c r="CP34" s="26">
        <f>-Assumptions!$H39/12*(1+(IF(CP$8=Assumptions!$F$47,Assumptions!$F$51,IF('305 PF'!CP$8=Assumptions!$G$47,Assumptions!$G$51,Assumptions!$H$51))))^(CP$8-1)</f>
        <v>-1078.4148219308352</v>
      </c>
      <c r="CQ34" s="26">
        <f>-Assumptions!$H39/12*(1+(IF(CQ$8=Assumptions!$F$47,Assumptions!$F$51,IF('305 PF'!CQ$8=Assumptions!$G$47,Assumptions!$G$51,Assumptions!$H$51))))^(CQ$8-1)</f>
        <v>-1078.4148219308352</v>
      </c>
      <c r="CR34" s="26">
        <f>-Assumptions!$H39/12*(1+(IF(CR$8=Assumptions!$F$47,Assumptions!$F$51,IF('305 PF'!CR$8=Assumptions!$G$47,Assumptions!$G$51,Assumptions!$H$51))))^(CR$8-1)</f>
        <v>-1078.4148219308352</v>
      </c>
      <c r="CS34" s="26">
        <f>-Assumptions!$H39/12*(1+(IF(CS$8=Assumptions!$F$47,Assumptions!$F$51,IF('305 PF'!CS$8=Assumptions!$G$47,Assumptions!$G$51,Assumptions!$H$51))))^(CS$8-1)</f>
        <v>-1078.4148219308352</v>
      </c>
      <c r="CT34" s="26">
        <f>-Assumptions!$H39/12*(1+(IF(CT$8=Assumptions!$F$47,Assumptions!$F$51,IF('305 PF'!CT$8=Assumptions!$G$47,Assumptions!$G$51,Assumptions!$H$51))))^(CT$8-1)</f>
        <v>-1078.4148219308352</v>
      </c>
      <c r="CU34" s="26">
        <f>-Assumptions!$H39/12*(1+(IF(CU$8=Assumptions!$F$47,Assumptions!$F$51,IF('305 PF'!CU$8=Assumptions!$G$47,Assumptions!$G$51,Assumptions!$H$51))))^(CU$8-1)</f>
        <v>-1078.4148219308352</v>
      </c>
      <c r="CV34" s="26">
        <f>-Assumptions!$H39/12*(1+(IF(CV$8=Assumptions!$F$47,Assumptions!$F$51,IF('305 PF'!CV$8=Assumptions!$G$47,Assumptions!$G$51,Assumptions!$H$51))))^(CV$8-1)</f>
        <v>-1099.9831183694519</v>
      </c>
      <c r="CW34" s="26">
        <f>-Assumptions!$H39/12*(1+(IF(CW$8=Assumptions!$F$47,Assumptions!$F$51,IF('305 PF'!CW$8=Assumptions!$G$47,Assumptions!$G$51,Assumptions!$H$51))))^(CW$8-1)</f>
        <v>-1099.9831183694519</v>
      </c>
      <c r="CX34" s="26">
        <f>-Assumptions!$H39/12*(1+(IF(CX$8=Assumptions!$F$47,Assumptions!$F$51,IF('305 PF'!CX$8=Assumptions!$G$47,Assumptions!$G$51,Assumptions!$H$51))))^(CX$8-1)</f>
        <v>-1099.9831183694519</v>
      </c>
      <c r="CY34" s="26">
        <f>-Assumptions!$H39/12*(1+(IF(CY$8=Assumptions!$F$47,Assumptions!$F$51,IF('305 PF'!CY$8=Assumptions!$G$47,Assumptions!$G$51,Assumptions!$H$51))))^(CY$8-1)</f>
        <v>-1099.9831183694519</v>
      </c>
      <c r="CZ34" s="26">
        <f>-Assumptions!$H39/12*(1+(IF(CZ$8=Assumptions!$F$47,Assumptions!$F$51,IF('305 PF'!CZ$8=Assumptions!$G$47,Assumptions!$G$51,Assumptions!$H$51))))^(CZ$8-1)</f>
        <v>-1099.9831183694519</v>
      </c>
      <c r="DA34" s="26">
        <f>-Assumptions!$H39/12*(1+(IF(DA$8=Assumptions!$F$47,Assumptions!$F$51,IF('305 PF'!DA$8=Assumptions!$G$47,Assumptions!$G$51,Assumptions!$H$51))))^(DA$8-1)</f>
        <v>-1099.9831183694519</v>
      </c>
      <c r="DB34" s="26">
        <f>-Assumptions!$H39/12*(1+(IF(DB$8=Assumptions!$F$47,Assumptions!$F$51,IF('305 PF'!DB$8=Assumptions!$G$47,Assumptions!$G$51,Assumptions!$H$51))))^(DB$8-1)</f>
        <v>-1099.9831183694519</v>
      </c>
      <c r="DC34" s="26">
        <f>-Assumptions!$H39/12*(1+(IF(DC$8=Assumptions!$F$47,Assumptions!$F$51,IF('305 PF'!DC$8=Assumptions!$G$47,Assumptions!$G$51,Assumptions!$H$51))))^(DC$8-1)</f>
        <v>-1099.9831183694519</v>
      </c>
      <c r="DD34" s="26">
        <f>-Assumptions!$H39/12*(1+(IF(DD$8=Assumptions!$F$47,Assumptions!$F$51,IF('305 PF'!DD$8=Assumptions!$G$47,Assumptions!$G$51,Assumptions!$H$51))))^(DD$8-1)</f>
        <v>-1099.9831183694519</v>
      </c>
      <c r="DE34" s="26">
        <f>-Assumptions!$H39/12*(1+(IF(DE$8=Assumptions!$F$47,Assumptions!$F$51,IF('305 PF'!DE$8=Assumptions!$G$47,Assumptions!$G$51,Assumptions!$H$51))))^(DE$8-1)</f>
        <v>-1099.9831183694519</v>
      </c>
      <c r="DF34" s="26">
        <f>-Assumptions!$H39/12*(1+(IF(DF$8=Assumptions!$F$47,Assumptions!$F$51,IF('305 PF'!DF$8=Assumptions!$G$47,Assumptions!$G$51,Assumptions!$H$51))))^(DF$8-1)</f>
        <v>-1099.9831183694519</v>
      </c>
      <c r="DG34" s="26">
        <f>-Assumptions!$H39/12*(1+(IF(DG$8=Assumptions!$F$47,Assumptions!$F$51,IF('305 PF'!DG$8=Assumptions!$G$47,Assumptions!$G$51,Assumptions!$H$51))))^(DG$8-1)</f>
        <v>-1099.9831183694519</v>
      </c>
      <c r="DH34" s="26">
        <f>-Assumptions!$H39/12*(1+(IF(DH$8=Assumptions!$F$47,Assumptions!$F$51,IF('305 PF'!DH$8=Assumptions!$G$47,Assumptions!$G$51,Assumptions!$H$51))))^(DH$8-1)</f>
        <v>-1121.9827807368408</v>
      </c>
      <c r="DI34" s="26">
        <f>-Assumptions!$H39/12*(1+(IF(DI$8=Assumptions!$F$47,Assumptions!$F$51,IF('305 PF'!DI$8=Assumptions!$G$47,Assumptions!$G$51,Assumptions!$H$51))))^(DI$8-1)</f>
        <v>-1121.9827807368408</v>
      </c>
      <c r="DJ34" s="26">
        <f>-Assumptions!$H39/12*(1+(IF(DJ$8=Assumptions!$F$47,Assumptions!$F$51,IF('305 PF'!DJ$8=Assumptions!$G$47,Assumptions!$G$51,Assumptions!$H$51))))^(DJ$8-1)</f>
        <v>-1121.9827807368408</v>
      </c>
      <c r="DK34" s="26">
        <f>-Assumptions!$H39/12*(1+(IF(DK$8=Assumptions!$F$47,Assumptions!$F$51,IF('305 PF'!DK$8=Assumptions!$G$47,Assumptions!$G$51,Assumptions!$H$51))))^(DK$8-1)</f>
        <v>-1121.9827807368408</v>
      </c>
      <c r="DL34" s="26">
        <f>-Assumptions!$H39/12*(1+(IF(DL$8=Assumptions!$F$47,Assumptions!$F$51,IF('305 PF'!DL$8=Assumptions!$G$47,Assumptions!$G$51,Assumptions!$H$51))))^(DL$8-1)</f>
        <v>-1121.9827807368408</v>
      </c>
      <c r="DM34" s="26">
        <f>-Assumptions!$H39/12*(1+(IF(DM$8=Assumptions!$F$47,Assumptions!$F$51,IF('305 PF'!DM$8=Assumptions!$G$47,Assumptions!$G$51,Assumptions!$H$51))))^(DM$8-1)</f>
        <v>-1121.9827807368408</v>
      </c>
      <c r="DN34" s="26">
        <f>-Assumptions!$H39/12*(1+(IF(DN$8=Assumptions!$F$47,Assumptions!$F$51,IF('305 PF'!DN$8=Assumptions!$G$47,Assumptions!$G$51,Assumptions!$H$51))))^(DN$8-1)</f>
        <v>-1121.9827807368408</v>
      </c>
      <c r="DO34" s="26">
        <f>-Assumptions!$H39/12*(1+(IF(DO$8=Assumptions!$F$47,Assumptions!$F$51,IF('305 PF'!DO$8=Assumptions!$G$47,Assumptions!$G$51,Assumptions!$H$51))))^(DO$8-1)</f>
        <v>-1121.9827807368408</v>
      </c>
      <c r="DP34" s="26">
        <f>-Assumptions!$H39/12*(1+(IF(DP$8=Assumptions!$F$47,Assumptions!$F$51,IF('305 PF'!DP$8=Assumptions!$G$47,Assumptions!$G$51,Assumptions!$H$51))))^(DP$8-1)</f>
        <v>-1121.9827807368408</v>
      </c>
      <c r="DQ34" s="26">
        <f>-Assumptions!$H39/12*(1+(IF(DQ$8=Assumptions!$F$47,Assumptions!$F$51,IF('305 PF'!DQ$8=Assumptions!$G$47,Assumptions!$G$51,Assumptions!$H$51))))^(DQ$8-1)</f>
        <v>-1121.9827807368408</v>
      </c>
      <c r="DR34" s="26">
        <f>-Assumptions!$H39/12*(1+(IF(DR$8=Assumptions!$F$47,Assumptions!$F$51,IF('305 PF'!DR$8=Assumptions!$G$47,Assumptions!$G$51,Assumptions!$H$51))))^(DR$8-1)</f>
        <v>-1121.9827807368408</v>
      </c>
      <c r="DS34" s="26">
        <f>-Assumptions!$H39/12*(1+(IF(DS$8=Assumptions!$F$47,Assumptions!$F$51,IF('305 PF'!DS$8=Assumptions!$G$47,Assumptions!$G$51,Assumptions!$H$51))))^(DS$8-1)</f>
        <v>-1121.9827807368408</v>
      </c>
      <c r="DT34" s="26">
        <f>-Assumptions!$H39/12*(1+(IF(DT$8=Assumptions!$F$47,Assumptions!$F$51,IF('305 PF'!DT$8=Assumptions!$G$47,Assumptions!$G$51,Assumptions!$H$51))))^(DT$8-1)</f>
        <v>-1144.4224363515777</v>
      </c>
      <c r="DU34" s="26">
        <f>-Assumptions!$H39/12*(1+(IF(DU$8=Assumptions!$F$47,Assumptions!$F$51,IF('305 PF'!DU$8=Assumptions!$G$47,Assumptions!$G$51,Assumptions!$H$51))))^(DU$8-1)</f>
        <v>-1144.4224363515777</v>
      </c>
      <c r="DV34" s="26">
        <f>-Assumptions!$H39/12*(1+(IF(DV$8=Assumptions!$F$47,Assumptions!$F$51,IF('305 PF'!DV$8=Assumptions!$G$47,Assumptions!$G$51,Assumptions!$H$51))))^(DV$8-1)</f>
        <v>-1144.4224363515777</v>
      </c>
      <c r="DW34" s="26">
        <f>-Assumptions!$H39/12*(1+(IF(DW$8=Assumptions!$F$47,Assumptions!$F$51,IF('305 PF'!DW$8=Assumptions!$G$47,Assumptions!$G$51,Assumptions!$H$51))))^(DW$8-1)</f>
        <v>-1144.4224363515777</v>
      </c>
      <c r="DX34" s="26">
        <f>-Assumptions!$H39/12*(1+(IF(DX$8=Assumptions!$F$47,Assumptions!$F$51,IF('305 PF'!DX$8=Assumptions!$G$47,Assumptions!$G$51,Assumptions!$H$51))))^(DX$8-1)</f>
        <v>-1144.4224363515777</v>
      </c>
      <c r="DY34" s="26">
        <f>-Assumptions!$H39/12*(1+(IF(DY$8=Assumptions!$F$47,Assumptions!$F$51,IF('305 PF'!DY$8=Assumptions!$G$47,Assumptions!$G$51,Assumptions!$H$51))))^(DY$8-1)</f>
        <v>-1144.4224363515777</v>
      </c>
      <c r="DZ34" s="26">
        <f>-Assumptions!$H39/12*(1+(IF(DZ$8=Assumptions!$F$47,Assumptions!$F$51,IF('305 PF'!DZ$8=Assumptions!$G$47,Assumptions!$G$51,Assumptions!$H$51))))^(DZ$8-1)</f>
        <v>-1144.4224363515777</v>
      </c>
      <c r="EA34" s="26">
        <f>-Assumptions!$H39/12*(1+(IF(EA$8=Assumptions!$F$47,Assumptions!$F$51,IF('305 PF'!EA$8=Assumptions!$G$47,Assumptions!$G$51,Assumptions!$H$51))))^(EA$8-1)</f>
        <v>-1144.4224363515777</v>
      </c>
      <c r="EB34" s="26">
        <f>-Assumptions!$H39/12*(1+(IF(EB$8=Assumptions!$F$47,Assumptions!$F$51,IF('305 PF'!EB$8=Assumptions!$G$47,Assumptions!$G$51,Assumptions!$H$51))))^(EB$8-1)</f>
        <v>-1144.4224363515777</v>
      </c>
      <c r="EC34" s="26">
        <f>-Assumptions!$H39/12*(1+(IF(EC$8=Assumptions!$F$47,Assumptions!$F$51,IF('305 PF'!EC$8=Assumptions!$G$47,Assumptions!$G$51,Assumptions!$H$51))))^(EC$8-1)</f>
        <v>-1144.4224363515777</v>
      </c>
      <c r="ED34" s="26">
        <f>-Assumptions!$H39/12*(1+(IF(ED$8=Assumptions!$F$47,Assumptions!$F$51,IF('305 PF'!ED$8=Assumptions!$G$47,Assumptions!$G$51,Assumptions!$H$51))))^(ED$8-1)</f>
        <v>-1144.4224363515777</v>
      </c>
      <c r="EE34" s="26">
        <f>-Assumptions!$H39/12*(1+(IF(EE$8=Assumptions!$F$47,Assumptions!$F$51,IF('305 PF'!EE$8=Assumptions!$G$47,Assumptions!$G$51,Assumptions!$H$51))))^(EE$8-1)</f>
        <v>-1144.4224363515777</v>
      </c>
    </row>
    <row r="35" spans="2:135" x14ac:dyDescent="0.35">
      <c r="C35" t="str">
        <f>Assumptions!B40</f>
        <v>Tax</v>
      </c>
      <c r="D35" s="26">
        <f>-Assumptions!$H40/12*(1+(IF(D$8=Assumptions!$F$47,Assumptions!$F$51,IF('305 PF'!D$8=Assumptions!$G$47,Assumptions!$G$51,Assumptions!$H$51))))^(D$8-1)</f>
        <v>-10134.4378</v>
      </c>
      <c r="E35" s="26">
        <f>-Assumptions!$H40/12*(1+(IF(E$8=Assumptions!$F$47,Assumptions!$F$51,IF('305 PF'!E$8=Assumptions!$G$47,Assumptions!$G$51,Assumptions!$H$51))))^(E$8-1)</f>
        <v>-10134.4378</v>
      </c>
      <c r="F35" s="26">
        <f>-Assumptions!$H40/12*(1+(IF(F$8=Assumptions!$F$47,Assumptions!$F$51,IF('305 PF'!F$8=Assumptions!$G$47,Assumptions!$G$51,Assumptions!$H$51))))^(F$8-1)</f>
        <v>-10134.4378</v>
      </c>
      <c r="G35" s="26">
        <f>-Assumptions!$H40/12*(1+(IF(G$8=Assumptions!$F$47,Assumptions!$F$51,IF('305 PF'!G$8=Assumptions!$G$47,Assumptions!$G$51,Assumptions!$H$51))))^(G$8-1)</f>
        <v>-10134.4378</v>
      </c>
      <c r="H35" s="26">
        <f>-Assumptions!$H40/12*(1+(IF(H$8=Assumptions!$F$47,Assumptions!$F$51,IF('305 PF'!H$8=Assumptions!$G$47,Assumptions!$G$51,Assumptions!$H$51))))^(H$8-1)</f>
        <v>-10134.4378</v>
      </c>
      <c r="I35" s="26">
        <f>-Assumptions!$H40/12*(1+(IF(I$8=Assumptions!$F$47,Assumptions!$F$51,IF('305 PF'!I$8=Assumptions!$G$47,Assumptions!$G$51,Assumptions!$H$51))))^(I$8-1)</f>
        <v>-10134.4378</v>
      </c>
      <c r="J35" s="26">
        <f>-Assumptions!$H40/12*(1+(IF(J$8=Assumptions!$F$47,Assumptions!$F$51,IF('305 PF'!J$8=Assumptions!$G$47,Assumptions!$G$51,Assumptions!$H$51))))^(J$8-1)</f>
        <v>-10134.4378</v>
      </c>
      <c r="K35" s="26">
        <f>-Assumptions!$H40/12*(1+(IF(K$8=Assumptions!$F$47,Assumptions!$F$51,IF('305 PF'!K$8=Assumptions!$G$47,Assumptions!$G$51,Assumptions!$H$51))))^(K$8-1)</f>
        <v>-10134.4378</v>
      </c>
      <c r="L35" s="26">
        <f>-Assumptions!$H40/12*(1+(IF(L$8=Assumptions!$F$47,Assumptions!$F$51,IF('305 PF'!L$8=Assumptions!$G$47,Assumptions!$G$51,Assumptions!$H$51))))^(L$8-1)</f>
        <v>-10134.4378</v>
      </c>
      <c r="M35" s="26">
        <f>-Assumptions!$H40/12*(1+(IF(M$8=Assumptions!$F$47,Assumptions!$F$51,IF('305 PF'!M$8=Assumptions!$G$47,Assumptions!$G$51,Assumptions!$H$51))))^(M$8-1)</f>
        <v>-10134.4378</v>
      </c>
      <c r="N35" s="26">
        <f>-Assumptions!$H40/12*(1+(IF(N$8=Assumptions!$F$47,Assumptions!$F$51,IF('305 PF'!N$8=Assumptions!$G$47,Assumptions!$G$51,Assumptions!$H$51))))^(N$8-1)</f>
        <v>-10134.4378</v>
      </c>
      <c r="O35" s="26">
        <f>-Assumptions!$H40/12*(1+(IF(O$8=Assumptions!$F$47,Assumptions!$F$51,IF('305 PF'!O$8=Assumptions!$G$47,Assumptions!$G$51,Assumptions!$H$51))))^(O$8-1)</f>
        <v>-10134.4378</v>
      </c>
      <c r="P35" s="26">
        <f>-Assumptions!$H40/12*(1+(IF(P$8=Assumptions!$F$47,Assumptions!$F$51,IF('305 PF'!P$8=Assumptions!$G$47,Assumptions!$G$51,Assumptions!$H$51))))^(P$8-1)</f>
        <v>-10438.470934000001</v>
      </c>
      <c r="Q35" s="26">
        <f>-Assumptions!$H40/12*(1+(IF(Q$8=Assumptions!$F$47,Assumptions!$F$51,IF('305 PF'!Q$8=Assumptions!$G$47,Assumptions!$G$51,Assumptions!$H$51))))^(Q$8-1)</f>
        <v>-10438.470934000001</v>
      </c>
      <c r="R35" s="26">
        <f>-Assumptions!$H40/12*(1+(IF(R$8=Assumptions!$F$47,Assumptions!$F$51,IF('305 PF'!R$8=Assumptions!$G$47,Assumptions!$G$51,Assumptions!$H$51))))^(R$8-1)</f>
        <v>-10438.470934000001</v>
      </c>
      <c r="S35" s="26">
        <f>-Assumptions!$H40/12*(1+(IF(S$8=Assumptions!$F$47,Assumptions!$F$51,IF('305 PF'!S$8=Assumptions!$G$47,Assumptions!$G$51,Assumptions!$H$51))))^(S$8-1)</f>
        <v>-10438.470934000001</v>
      </c>
      <c r="T35" s="26">
        <f>-Assumptions!$H40/12*(1+(IF(T$8=Assumptions!$F$47,Assumptions!$F$51,IF('305 PF'!T$8=Assumptions!$G$47,Assumptions!$G$51,Assumptions!$H$51))))^(T$8-1)</f>
        <v>-10438.470934000001</v>
      </c>
      <c r="U35" s="26">
        <f>-Assumptions!$H40/12*(1+(IF(U$8=Assumptions!$F$47,Assumptions!$F$51,IF('305 PF'!U$8=Assumptions!$G$47,Assumptions!$G$51,Assumptions!$H$51))))^(U$8-1)</f>
        <v>-10438.470934000001</v>
      </c>
      <c r="V35" s="26">
        <f>-Assumptions!$H40/12*(1+(IF(V$8=Assumptions!$F$47,Assumptions!$F$51,IF('305 PF'!V$8=Assumptions!$G$47,Assumptions!$G$51,Assumptions!$H$51))))^(V$8-1)</f>
        <v>-10438.470934000001</v>
      </c>
      <c r="W35" s="26">
        <f>-Assumptions!$H40/12*(1+(IF(W$8=Assumptions!$F$47,Assumptions!$F$51,IF('305 PF'!W$8=Assumptions!$G$47,Assumptions!$G$51,Assumptions!$H$51))))^(W$8-1)</f>
        <v>-10438.470934000001</v>
      </c>
      <c r="X35" s="26">
        <f>-Assumptions!$H40/12*(1+(IF(X$8=Assumptions!$F$47,Assumptions!$F$51,IF('305 PF'!X$8=Assumptions!$G$47,Assumptions!$G$51,Assumptions!$H$51))))^(X$8-1)</f>
        <v>-10438.470934000001</v>
      </c>
      <c r="Y35" s="26">
        <f>-Assumptions!$H40/12*(1+(IF(Y$8=Assumptions!$F$47,Assumptions!$F$51,IF('305 PF'!Y$8=Assumptions!$G$47,Assumptions!$G$51,Assumptions!$H$51))))^(Y$8-1)</f>
        <v>-10438.470934000001</v>
      </c>
      <c r="Z35" s="26">
        <f>-Assumptions!$H40/12*(1+(IF(Z$8=Assumptions!$F$47,Assumptions!$F$51,IF('305 PF'!Z$8=Assumptions!$G$47,Assumptions!$G$51,Assumptions!$H$51))))^(Z$8-1)</f>
        <v>-10438.470934000001</v>
      </c>
      <c r="AA35" s="26">
        <f>-Assumptions!$H40/12*(1+(IF(AA$8=Assumptions!$F$47,Assumptions!$F$51,IF('305 PF'!AA$8=Assumptions!$G$47,Assumptions!$G$51,Assumptions!$H$51))))^(AA$8-1)</f>
        <v>-10438.470934000001</v>
      </c>
      <c r="AB35" s="26">
        <f>-Assumptions!$H40/12*(1+(IF(AB$8=Assumptions!$F$47,Assumptions!$F$51,IF('305 PF'!AB$8=Assumptions!$G$47,Assumptions!$G$51,Assumptions!$H$51))))^(AB$8-1)</f>
        <v>-10543.86908712</v>
      </c>
      <c r="AC35" s="26">
        <f>-Assumptions!$H40/12*(1+(IF(AC$8=Assumptions!$F$47,Assumptions!$F$51,IF('305 PF'!AC$8=Assumptions!$G$47,Assumptions!$G$51,Assumptions!$H$51))))^(AC$8-1)</f>
        <v>-10543.86908712</v>
      </c>
      <c r="AD35" s="26">
        <f>-Assumptions!$H40/12*(1+(IF(AD$8=Assumptions!$F$47,Assumptions!$F$51,IF('305 PF'!AD$8=Assumptions!$G$47,Assumptions!$G$51,Assumptions!$H$51))))^(AD$8-1)</f>
        <v>-10543.86908712</v>
      </c>
      <c r="AE35" s="26">
        <f>-Assumptions!$H40/12*(1+(IF(AE$8=Assumptions!$F$47,Assumptions!$F$51,IF('305 PF'!AE$8=Assumptions!$G$47,Assumptions!$G$51,Assumptions!$H$51))))^(AE$8-1)</f>
        <v>-10543.86908712</v>
      </c>
      <c r="AF35" s="26">
        <f>-Assumptions!$H40/12*(1+(IF(AF$8=Assumptions!$F$47,Assumptions!$F$51,IF('305 PF'!AF$8=Assumptions!$G$47,Assumptions!$G$51,Assumptions!$H$51))))^(AF$8-1)</f>
        <v>-10543.86908712</v>
      </c>
      <c r="AG35" s="26">
        <f>-Assumptions!$H40/12*(1+(IF(AG$8=Assumptions!$F$47,Assumptions!$F$51,IF('305 PF'!AG$8=Assumptions!$G$47,Assumptions!$G$51,Assumptions!$H$51))))^(AG$8-1)</f>
        <v>-10543.86908712</v>
      </c>
      <c r="AH35" s="26">
        <f>-Assumptions!$H40/12*(1+(IF(AH$8=Assumptions!$F$47,Assumptions!$F$51,IF('305 PF'!AH$8=Assumptions!$G$47,Assumptions!$G$51,Assumptions!$H$51))))^(AH$8-1)</f>
        <v>-10543.86908712</v>
      </c>
      <c r="AI35" s="26">
        <f>-Assumptions!$H40/12*(1+(IF(AI$8=Assumptions!$F$47,Assumptions!$F$51,IF('305 PF'!AI$8=Assumptions!$G$47,Assumptions!$G$51,Assumptions!$H$51))))^(AI$8-1)</f>
        <v>-10543.86908712</v>
      </c>
      <c r="AJ35" s="26">
        <f>-Assumptions!$H40/12*(1+(IF(AJ$8=Assumptions!$F$47,Assumptions!$F$51,IF('305 PF'!AJ$8=Assumptions!$G$47,Assumptions!$G$51,Assumptions!$H$51))))^(AJ$8-1)</f>
        <v>-10543.86908712</v>
      </c>
      <c r="AK35" s="26">
        <f>-Assumptions!$H40/12*(1+(IF(AK$8=Assumptions!$F$47,Assumptions!$F$51,IF('305 PF'!AK$8=Assumptions!$G$47,Assumptions!$G$51,Assumptions!$H$51))))^(AK$8-1)</f>
        <v>-10543.86908712</v>
      </c>
      <c r="AL35" s="26">
        <f>-Assumptions!$H40/12*(1+(IF(AL$8=Assumptions!$F$47,Assumptions!$F$51,IF('305 PF'!AL$8=Assumptions!$G$47,Assumptions!$G$51,Assumptions!$H$51))))^(AL$8-1)</f>
        <v>-10543.86908712</v>
      </c>
      <c r="AM35" s="26">
        <f>-Assumptions!$H40/12*(1+(IF(AM$8=Assumptions!$F$47,Assumptions!$F$51,IF('305 PF'!AM$8=Assumptions!$G$47,Assumptions!$G$51,Assumptions!$H$51))))^(AM$8-1)</f>
        <v>-10543.86908712</v>
      </c>
      <c r="AN35" s="26">
        <f>-Assumptions!$H40/12*(1+(IF(AN$8=Assumptions!$F$47,Assumptions!$F$51,IF('305 PF'!AN$8=Assumptions!$G$47,Assumptions!$G$51,Assumptions!$H$51))))^(AN$8-1)</f>
        <v>-10754.746468862399</v>
      </c>
      <c r="AO35" s="26">
        <f>-Assumptions!$H40/12*(1+(IF(AO$8=Assumptions!$F$47,Assumptions!$F$51,IF('305 PF'!AO$8=Assumptions!$G$47,Assumptions!$G$51,Assumptions!$H$51))))^(AO$8-1)</f>
        <v>-10754.746468862399</v>
      </c>
      <c r="AP35" s="26">
        <f>-Assumptions!$H40/12*(1+(IF(AP$8=Assumptions!$F$47,Assumptions!$F$51,IF('305 PF'!AP$8=Assumptions!$G$47,Assumptions!$G$51,Assumptions!$H$51))))^(AP$8-1)</f>
        <v>-10754.746468862399</v>
      </c>
      <c r="AQ35" s="26">
        <f>-Assumptions!$H40/12*(1+(IF(AQ$8=Assumptions!$F$47,Assumptions!$F$51,IF('305 PF'!AQ$8=Assumptions!$G$47,Assumptions!$G$51,Assumptions!$H$51))))^(AQ$8-1)</f>
        <v>-10754.746468862399</v>
      </c>
      <c r="AR35" s="26">
        <f>-Assumptions!$H40/12*(1+(IF(AR$8=Assumptions!$F$47,Assumptions!$F$51,IF('305 PF'!AR$8=Assumptions!$G$47,Assumptions!$G$51,Assumptions!$H$51))))^(AR$8-1)</f>
        <v>-10754.746468862399</v>
      </c>
      <c r="AS35" s="26">
        <f>-Assumptions!$H40/12*(1+(IF(AS$8=Assumptions!$F$47,Assumptions!$F$51,IF('305 PF'!AS$8=Assumptions!$G$47,Assumptions!$G$51,Assumptions!$H$51))))^(AS$8-1)</f>
        <v>-10754.746468862399</v>
      </c>
      <c r="AT35" s="26">
        <f>-Assumptions!$H40/12*(1+(IF(AT$8=Assumptions!$F$47,Assumptions!$F$51,IF('305 PF'!AT$8=Assumptions!$G$47,Assumptions!$G$51,Assumptions!$H$51))))^(AT$8-1)</f>
        <v>-10754.746468862399</v>
      </c>
      <c r="AU35" s="26">
        <f>-Assumptions!$H40/12*(1+(IF(AU$8=Assumptions!$F$47,Assumptions!$F$51,IF('305 PF'!AU$8=Assumptions!$G$47,Assumptions!$G$51,Assumptions!$H$51))))^(AU$8-1)</f>
        <v>-10754.746468862399</v>
      </c>
      <c r="AV35" s="26">
        <f>-Assumptions!$H40/12*(1+(IF(AV$8=Assumptions!$F$47,Assumptions!$F$51,IF('305 PF'!AV$8=Assumptions!$G$47,Assumptions!$G$51,Assumptions!$H$51))))^(AV$8-1)</f>
        <v>-10754.746468862399</v>
      </c>
      <c r="AW35" s="26">
        <f>-Assumptions!$H40/12*(1+(IF(AW$8=Assumptions!$F$47,Assumptions!$F$51,IF('305 PF'!AW$8=Assumptions!$G$47,Assumptions!$G$51,Assumptions!$H$51))))^(AW$8-1)</f>
        <v>-10754.746468862399</v>
      </c>
      <c r="AX35" s="26">
        <f>-Assumptions!$H40/12*(1+(IF(AX$8=Assumptions!$F$47,Assumptions!$F$51,IF('305 PF'!AX$8=Assumptions!$G$47,Assumptions!$G$51,Assumptions!$H$51))))^(AX$8-1)</f>
        <v>-10754.746468862399</v>
      </c>
      <c r="AY35" s="26">
        <f>-Assumptions!$H40/12*(1+(IF(AY$8=Assumptions!$F$47,Assumptions!$F$51,IF('305 PF'!AY$8=Assumptions!$G$47,Assumptions!$G$51,Assumptions!$H$51))))^(AY$8-1)</f>
        <v>-10754.746468862399</v>
      </c>
      <c r="AZ35" s="26">
        <f>-Assumptions!$H40/12*(1+(IF(AZ$8=Assumptions!$F$47,Assumptions!$F$51,IF('305 PF'!AZ$8=Assumptions!$G$47,Assumptions!$G$51,Assumptions!$H$51))))^(AZ$8-1)</f>
        <v>-10969.841398239647</v>
      </c>
      <c r="BA35" s="26">
        <f>-Assumptions!$H40/12*(1+(IF(BA$8=Assumptions!$F$47,Assumptions!$F$51,IF('305 PF'!BA$8=Assumptions!$G$47,Assumptions!$G$51,Assumptions!$H$51))))^(BA$8-1)</f>
        <v>-10969.841398239647</v>
      </c>
      <c r="BB35" s="26">
        <f>-Assumptions!$H40/12*(1+(IF(BB$8=Assumptions!$F$47,Assumptions!$F$51,IF('305 PF'!BB$8=Assumptions!$G$47,Assumptions!$G$51,Assumptions!$H$51))))^(BB$8-1)</f>
        <v>-10969.841398239647</v>
      </c>
      <c r="BC35" s="26">
        <f>-Assumptions!$H40/12*(1+(IF(BC$8=Assumptions!$F$47,Assumptions!$F$51,IF('305 PF'!BC$8=Assumptions!$G$47,Assumptions!$G$51,Assumptions!$H$51))))^(BC$8-1)</f>
        <v>-10969.841398239647</v>
      </c>
      <c r="BD35" s="26">
        <f>-Assumptions!$H40/12*(1+(IF(BD$8=Assumptions!$F$47,Assumptions!$F$51,IF('305 PF'!BD$8=Assumptions!$G$47,Assumptions!$G$51,Assumptions!$H$51))))^(BD$8-1)</f>
        <v>-10969.841398239647</v>
      </c>
      <c r="BE35" s="26">
        <f>-Assumptions!$H40/12*(1+(IF(BE$8=Assumptions!$F$47,Assumptions!$F$51,IF('305 PF'!BE$8=Assumptions!$G$47,Assumptions!$G$51,Assumptions!$H$51))))^(BE$8-1)</f>
        <v>-10969.841398239647</v>
      </c>
      <c r="BF35" s="26">
        <f>-Assumptions!$H40/12*(1+(IF(BF$8=Assumptions!$F$47,Assumptions!$F$51,IF('305 PF'!BF$8=Assumptions!$G$47,Assumptions!$G$51,Assumptions!$H$51))))^(BF$8-1)</f>
        <v>-10969.841398239647</v>
      </c>
      <c r="BG35" s="26">
        <f>-Assumptions!$H40/12*(1+(IF(BG$8=Assumptions!$F$47,Assumptions!$F$51,IF('305 PF'!BG$8=Assumptions!$G$47,Assumptions!$G$51,Assumptions!$H$51))))^(BG$8-1)</f>
        <v>-10969.841398239647</v>
      </c>
      <c r="BH35" s="26">
        <f>-Assumptions!$H40/12*(1+(IF(BH$8=Assumptions!$F$47,Assumptions!$F$51,IF('305 PF'!BH$8=Assumptions!$G$47,Assumptions!$G$51,Assumptions!$H$51))))^(BH$8-1)</f>
        <v>-10969.841398239647</v>
      </c>
      <c r="BI35" s="26">
        <f>-Assumptions!$H40/12*(1+(IF(BI$8=Assumptions!$F$47,Assumptions!$F$51,IF('305 PF'!BI$8=Assumptions!$G$47,Assumptions!$G$51,Assumptions!$H$51))))^(BI$8-1)</f>
        <v>-10969.841398239647</v>
      </c>
      <c r="BJ35" s="26">
        <f>-Assumptions!$H40/12*(1+(IF(BJ$8=Assumptions!$F$47,Assumptions!$F$51,IF('305 PF'!BJ$8=Assumptions!$G$47,Assumptions!$G$51,Assumptions!$H$51))))^(BJ$8-1)</f>
        <v>-10969.841398239647</v>
      </c>
      <c r="BK35" s="26">
        <f>-Assumptions!$H40/12*(1+(IF(BK$8=Assumptions!$F$47,Assumptions!$F$51,IF('305 PF'!BK$8=Assumptions!$G$47,Assumptions!$G$51,Assumptions!$H$51))))^(BK$8-1)</f>
        <v>-10969.841398239647</v>
      </c>
      <c r="BL35" s="26">
        <f>-Assumptions!$H40/12*(1+(IF(BL$8=Assumptions!$F$47,Assumptions!$F$51,IF('305 PF'!BL$8=Assumptions!$G$47,Assumptions!$G$51,Assumptions!$H$51))))^(BL$8-1)</f>
        <v>-11189.238226204441</v>
      </c>
      <c r="BM35" s="26">
        <f>-Assumptions!$H40/12*(1+(IF(BM$8=Assumptions!$F$47,Assumptions!$F$51,IF('305 PF'!BM$8=Assumptions!$G$47,Assumptions!$G$51,Assumptions!$H$51))))^(BM$8-1)</f>
        <v>-11189.238226204441</v>
      </c>
      <c r="BN35" s="26">
        <f>-Assumptions!$H40/12*(1+(IF(BN$8=Assumptions!$F$47,Assumptions!$F$51,IF('305 PF'!BN$8=Assumptions!$G$47,Assumptions!$G$51,Assumptions!$H$51))))^(BN$8-1)</f>
        <v>-11189.238226204441</v>
      </c>
      <c r="BO35" s="26">
        <f>-Assumptions!$H40/12*(1+(IF(BO$8=Assumptions!$F$47,Assumptions!$F$51,IF('305 PF'!BO$8=Assumptions!$G$47,Assumptions!$G$51,Assumptions!$H$51))))^(BO$8-1)</f>
        <v>-11189.238226204441</v>
      </c>
      <c r="BP35" s="26">
        <f>-Assumptions!$H40/12*(1+(IF(BP$8=Assumptions!$F$47,Assumptions!$F$51,IF('305 PF'!BP$8=Assumptions!$G$47,Assumptions!$G$51,Assumptions!$H$51))))^(BP$8-1)</f>
        <v>-11189.238226204441</v>
      </c>
      <c r="BQ35" s="26">
        <f>-Assumptions!$H40/12*(1+(IF(BQ$8=Assumptions!$F$47,Assumptions!$F$51,IF('305 PF'!BQ$8=Assumptions!$G$47,Assumptions!$G$51,Assumptions!$H$51))))^(BQ$8-1)</f>
        <v>-11189.238226204441</v>
      </c>
      <c r="BR35" s="26">
        <f>-Assumptions!$H40/12*(1+(IF(BR$8=Assumptions!$F$47,Assumptions!$F$51,IF('305 PF'!BR$8=Assumptions!$G$47,Assumptions!$G$51,Assumptions!$H$51))))^(BR$8-1)</f>
        <v>-11189.238226204441</v>
      </c>
      <c r="BS35" s="26">
        <f>-Assumptions!$H40/12*(1+(IF(BS$8=Assumptions!$F$47,Assumptions!$F$51,IF('305 PF'!BS$8=Assumptions!$G$47,Assumptions!$G$51,Assumptions!$H$51))))^(BS$8-1)</f>
        <v>-11189.238226204441</v>
      </c>
      <c r="BT35" s="26">
        <f>-Assumptions!$H40/12*(1+(IF(BT$8=Assumptions!$F$47,Assumptions!$F$51,IF('305 PF'!BT$8=Assumptions!$G$47,Assumptions!$G$51,Assumptions!$H$51))))^(BT$8-1)</f>
        <v>-11189.238226204441</v>
      </c>
      <c r="BU35" s="26">
        <f>-Assumptions!$H40/12*(1+(IF(BU$8=Assumptions!$F$47,Assumptions!$F$51,IF('305 PF'!BU$8=Assumptions!$G$47,Assumptions!$G$51,Assumptions!$H$51))))^(BU$8-1)</f>
        <v>-11189.238226204441</v>
      </c>
      <c r="BV35" s="26">
        <f>-Assumptions!$H40/12*(1+(IF(BV$8=Assumptions!$F$47,Assumptions!$F$51,IF('305 PF'!BV$8=Assumptions!$G$47,Assumptions!$G$51,Assumptions!$H$51))))^(BV$8-1)</f>
        <v>-11189.238226204441</v>
      </c>
      <c r="BW35" s="26">
        <f>-Assumptions!$H40/12*(1+(IF(BW$8=Assumptions!$F$47,Assumptions!$F$51,IF('305 PF'!BW$8=Assumptions!$G$47,Assumptions!$G$51,Assumptions!$H$51))))^(BW$8-1)</f>
        <v>-11189.238226204441</v>
      </c>
      <c r="BX35" s="26">
        <f>-Assumptions!$H40/12*(1+(IF(BX$8=Assumptions!$F$47,Assumptions!$F$51,IF('305 PF'!BX$8=Assumptions!$G$47,Assumptions!$G$51,Assumptions!$H$51))))^(BX$8-1)</f>
        <v>-11413.02299072853</v>
      </c>
      <c r="BY35" s="26">
        <f>-Assumptions!$H40/12*(1+(IF(BY$8=Assumptions!$F$47,Assumptions!$F$51,IF('305 PF'!BY$8=Assumptions!$G$47,Assumptions!$G$51,Assumptions!$H$51))))^(BY$8-1)</f>
        <v>-11413.02299072853</v>
      </c>
      <c r="BZ35" s="26">
        <f>-Assumptions!$H40/12*(1+(IF(BZ$8=Assumptions!$F$47,Assumptions!$F$51,IF('305 PF'!BZ$8=Assumptions!$G$47,Assumptions!$G$51,Assumptions!$H$51))))^(BZ$8-1)</f>
        <v>-11413.02299072853</v>
      </c>
      <c r="CA35" s="26">
        <f>-Assumptions!$H40/12*(1+(IF(CA$8=Assumptions!$F$47,Assumptions!$F$51,IF('305 PF'!CA$8=Assumptions!$G$47,Assumptions!$G$51,Assumptions!$H$51))))^(CA$8-1)</f>
        <v>-11413.02299072853</v>
      </c>
      <c r="CB35" s="26">
        <f>-Assumptions!$H40/12*(1+(IF(CB$8=Assumptions!$F$47,Assumptions!$F$51,IF('305 PF'!CB$8=Assumptions!$G$47,Assumptions!$G$51,Assumptions!$H$51))))^(CB$8-1)</f>
        <v>-11413.02299072853</v>
      </c>
      <c r="CC35" s="26">
        <f>-Assumptions!$H40/12*(1+(IF(CC$8=Assumptions!$F$47,Assumptions!$F$51,IF('305 PF'!CC$8=Assumptions!$G$47,Assumptions!$G$51,Assumptions!$H$51))))^(CC$8-1)</f>
        <v>-11413.02299072853</v>
      </c>
      <c r="CD35" s="26">
        <f>-Assumptions!$H40/12*(1+(IF(CD$8=Assumptions!$F$47,Assumptions!$F$51,IF('305 PF'!CD$8=Assumptions!$G$47,Assumptions!$G$51,Assumptions!$H$51))))^(CD$8-1)</f>
        <v>-11413.02299072853</v>
      </c>
      <c r="CE35" s="26">
        <f>-Assumptions!$H40/12*(1+(IF(CE$8=Assumptions!$F$47,Assumptions!$F$51,IF('305 PF'!CE$8=Assumptions!$G$47,Assumptions!$G$51,Assumptions!$H$51))))^(CE$8-1)</f>
        <v>-11413.02299072853</v>
      </c>
      <c r="CF35" s="26">
        <f>-Assumptions!$H40/12*(1+(IF(CF$8=Assumptions!$F$47,Assumptions!$F$51,IF('305 PF'!CF$8=Assumptions!$G$47,Assumptions!$G$51,Assumptions!$H$51))))^(CF$8-1)</f>
        <v>-11413.02299072853</v>
      </c>
      <c r="CG35" s="26">
        <f>-Assumptions!$H40/12*(1+(IF(CG$8=Assumptions!$F$47,Assumptions!$F$51,IF('305 PF'!CG$8=Assumptions!$G$47,Assumptions!$G$51,Assumptions!$H$51))))^(CG$8-1)</f>
        <v>-11413.02299072853</v>
      </c>
      <c r="CH35" s="26">
        <f>-Assumptions!$H40/12*(1+(IF(CH$8=Assumptions!$F$47,Assumptions!$F$51,IF('305 PF'!CH$8=Assumptions!$G$47,Assumptions!$G$51,Assumptions!$H$51))))^(CH$8-1)</f>
        <v>-11413.02299072853</v>
      </c>
      <c r="CI35" s="26">
        <f>-Assumptions!$H40/12*(1+(IF(CI$8=Assumptions!$F$47,Assumptions!$F$51,IF('305 PF'!CI$8=Assumptions!$G$47,Assumptions!$G$51,Assumptions!$H$51))))^(CI$8-1)</f>
        <v>-11413.02299072853</v>
      </c>
      <c r="CJ35" s="26">
        <f>-Assumptions!$H40/12*(1+(IF(CJ$8=Assumptions!$F$47,Assumptions!$F$51,IF('305 PF'!CJ$8=Assumptions!$G$47,Assumptions!$G$51,Assumptions!$H$51))))^(CJ$8-1)</f>
        <v>-11641.283450543098</v>
      </c>
      <c r="CK35" s="26">
        <f>-Assumptions!$H40/12*(1+(IF(CK$8=Assumptions!$F$47,Assumptions!$F$51,IF('305 PF'!CK$8=Assumptions!$G$47,Assumptions!$G$51,Assumptions!$H$51))))^(CK$8-1)</f>
        <v>-11641.283450543098</v>
      </c>
      <c r="CL35" s="26">
        <f>-Assumptions!$H40/12*(1+(IF(CL$8=Assumptions!$F$47,Assumptions!$F$51,IF('305 PF'!CL$8=Assumptions!$G$47,Assumptions!$G$51,Assumptions!$H$51))))^(CL$8-1)</f>
        <v>-11641.283450543098</v>
      </c>
      <c r="CM35" s="26">
        <f>-Assumptions!$H40/12*(1+(IF(CM$8=Assumptions!$F$47,Assumptions!$F$51,IF('305 PF'!CM$8=Assumptions!$G$47,Assumptions!$G$51,Assumptions!$H$51))))^(CM$8-1)</f>
        <v>-11641.283450543098</v>
      </c>
      <c r="CN35" s="26">
        <f>-Assumptions!$H40/12*(1+(IF(CN$8=Assumptions!$F$47,Assumptions!$F$51,IF('305 PF'!CN$8=Assumptions!$G$47,Assumptions!$G$51,Assumptions!$H$51))))^(CN$8-1)</f>
        <v>-11641.283450543098</v>
      </c>
      <c r="CO35" s="26">
        <f>-Assumptions!$H40/12*(1+(IF(CO$8=Assumptions!$F$47,Assumptions!$F$51,IF('305 PF'!CO$8=Assumptions!$G$47,Assumptions!$G$51,Assumptions!$H$51))))^(CO$8-1)</f>
        <v>-11641.283450543098</v>
      </c>
      <c r="CP35" s="26">
        <f>-Assumptions!$H40/12*(1+(IF(CP$8=Assumptions!$F$47,Assumptions!$F$51,IF('305 PF'!CP$8=Assumptions!$G$47,Assumptions!$G$51,Assumptions!$H$51))))^(CP$8-1)</f>
        <v>-11641.283450543098</v>
      </c>
      <c r="CQ35" s="26">
        <f>-Assumptions!$H40/12*(1+(IF(CQ$8=Assumptions!$F$47,Assumptions!$F$51,IF('305 PF'!CQ$8=Assumptions!$G$47,Assumptions!$G$51,Assumptions!$H$51))))^(CQ$8-1)</f>
        <v>-11641.283450543098</v>
      </c>
      <c r="CR35" s="26">
        <f>-Assumptions!$H40/12*(1+(IF(CR$8=Assumptions!$F$47,Assumptions!$F$51,IF('305 PF'!CR$8=Assumptions!$G$47,Assumptions!$G$51,Assumptions!$H$51))))^(CR$8-1)</f>
        <v>-11641.283450543098</v>
      </c>
      <c r="CS35" s="26">
        <f>-Assumptions!$H40/12*(1+(IF(CS$8=Assumptions!$F$47,Assumptions!$F$51,IF('305 PF'!CS$8=Assumptions!$G$47,Assumptions!$G$51,Assumptions!$H$51))))^(CS$8-1)</f>
        <v>-11641.283450543098</v>
      </c>
      <c r="CT35" s="26">
        <f>-Assumptions!$H40/12*(1+(IF(CT$8=Assumptions!$F$47,Assumptions!$F$51,IF('305 PF'!CT$8=Assumptions!$G$47,Assumptions!$G$51,Assumptions!$H$51))))^(CT$8-1)</f>
        <v>-11641.283450543098</v>
      </c>
      <c r="CU35" s="26">
        <f>-Assumptions!$H40/12*(1+(IF(CU$8=Assumptions!$F$47,Assumptions!$F$51,IF('305 PF'!CU$8=Assumptions!$G$47,Assumptions!$G$51,Assumptions!$H$51))))^(CU$8-1)</f>
        <v>-11641.283450543098</v>
      </c>
      <c r="CV35" s="26">
        <f>-Assumptions!$H40/12*(1+(IF(CV$8=Assumptions!$F$47,Assumptions!$F$51,IF('305 PF'!CV$8=Assumptions!$G$47,Assumptions!$G$51,Assumptions!$H$51))))^(CV$8-1)</f>
        <v>-11874.109119553961</v>
      </c>
      <c r="CW35" s="26">
        <f>-Assumptions!$H40/12*(1+(IF(CW$8=Assumptions!$F$47,Assumptions!$F$51,IF('305 PF'!CW$8=Assumptions!$G$47,Assumptions!$G$51,Assumptions!$H$51))))^(CW$8-1)</f>
        <v>-11874.109119553961</v>
      </c>
      <c r="CX35" s="26">
        <f>-Assumptions!$H40/12*(1+(IF(CX$8=Assumptions!$F$47,Assumptions!$F$51,IF('305 PF'!CX$8=Assumptions!$G$47,Assumptions!$G$51,Assumptions!$H$51))))^(CX$8-1)</f>
        <v>-11874.109119553961</v>
      </c>
      <c r="CY35" s="26">
        <f>-Assumptions!$H40/12*(1+(IF(CY$8=Assumptions!$F$47,Assumptions!$F$51,IF('305 PF'!CY$8=Assumptions!$G$47,Assumptions!$G$51,Assumptions!$H$51))))^(CY$8-1)</f>
        <v>-11874.109119553961</v>
      </c>
      <c r="CZ35" s="26">
        <f>-Assumptions!$H40/12*(1+(IF(CZ$8=Assumptions!$F$47,Assumptions!$F$51,IF('305 PF'!CZ$8=Assumptions!$G$47,Assumptions!$G$51,Assumptions!$H$51))))^(CZ$8-1)</f>
        <v>-11874.109119553961</v>
      </c>
      <c r="DA35" s="26">
        <f>-Assumptions!$H40/12*(1+(IF(DA$8=Assumptions!$F$47,Assumptions!$F$51,IF('305 PF'!DA$8=Assumptions!$G$47,Assumptions!$G$51,Assumptions!$H$51))))^(DA$8-1)</f>
        <v>-11874.109119553961</v>
      </c>
      <c r="DB35" s="26">
        <f>-Assumptions!$H40/12*(1+(IF(DB$8=Assumptions!$F$47,Assumptions!$F$51,IF('305 PF'!DB$8=Assumptions!$G$47,Assumptions!$G$51,Assumptions!$H$51))))^(DB$8-1)</f>
        <v>-11874.109119553961</v>
      </c>
      <c r="DC35" s="26">
        <f>-Assumptions!$H40/12*(1+(IF(DC$8=Assumptions!$F$47,Assumptions!$F$51,IF('305 PF'!DC$8=Assumptions!$G$47,Assumptions!$G$51,Assumptions!$H$51))))^(DC$8-1)</f>
        <v>-11874.109119553961</v>
      </c>
      <c r="DD35" s="26">
        <f>-Assumptions!$H40/12*(1+(IF(DD$8=Assumptions!$F$47,Assumptions!$F$51,IF('305 PF'!DD$8=Assumptions!$G$47,Assumptions!$G$51,Assumptions!$H$51))))^(DD$8-1)</f>
        <v>-11874.109119553961</v>
      </c>
      <c r="DE35" s="26">
        <f>-Assumptions!$H40/12*(1+(IF(DE$8=Assumptions!$F$47,Assumptions!$F$51,IF('305 PF'!DE$8=Assumptions!$G$47,Assumptions!$G$51,Assumptions!$H$51))))^(DE$8-1)</f>
        <v>-11874.109119553961</v>
      </c>
      <c r="DF35" s="26">
        <f>-Assumptions!$H40/12*(1+(IF(DF$8=Assumptions!$F$47,Assumptions!$F$51,IF('305 PF'!DF$8=Assumptions!$G$47,Assumptions!$G$51,Assumptions!$H$51))))^(DF$8-1)</f>
        <v>-11874.109119553961</v>
      </c>
      <c r="DG35" s="26">
        <f>-Assumptions!$H40/12*(1+(IF(DG$8=Assumptions!$F$47,Assumptions!$F$51,IF('305 PF'!DG$8=Assumptions!$G$47,Assumptions!$G$51,Assumptions!$H$51))))^(DG$8-1)</f>
        <v>-11874.109119553961</v>
      </c>
      <c r="DH35" s="26">
        <f>-Assumptions!$H40/12*(1+(IF(DH$8=Assumptions!$F$47,Assumptions!$F$51,IF('305 PF'!DH$8=Assumptions!$G$47,Assumptions!$G$51,Assumptions!$H$51))))^(DH$8-1)</f>
        <v>-12111.59130194504</v>
      </c>
      <c r="DI35" s="26">
        <f>-Assumptions!$H40/12*(1+(IF(DI$8=Assumptions!$F$47,Assumptions!$F$51,IF('305 PF'!DI$8=Assumptions!$G$47,Assumptions!$G$51,Assumptions!$H$51))))^(DI$8-1)</f>
        <v>-12111.59130194504</v>
      </c>
      <c r="DJ35" s="26">
        <f>-Assumptions!$H40/12*(1+(IF(DJ$8=Assumptions!$F$47,Assumptions!$F$51,IF('305 PF'!DJ$8=Assumptions!$G$47,Assumptions!$G$51,Assumptions!$H$51))))^(DJ$8-1)</f>
        <v>-12111.59130194504</v>
      </c>
      <c r="DK35" s="26">
        <f>-Assumptions!$H40/12*(1+(IF(DK$8=Assumptions!$F$47,Assumptions!$F$51,IF('305 PF'!DK$8=Assumptions!$G$47,Assumptions!$G$51,Assumptions!$H$51))))^(DK$8-1)</f>
        <v>-12111.59130194504</v>
      </c>
      <c r="DL35" s="26">
        <f>-Assumptions!$H40/12*(1+(IF(DL$8=Assumptions!$F$47,Assumptions!$F$51,IF('305 PF'!DL$8=Assumptions!$G$47,Assumptions!$G$51,Assumptions!$H$51))))^(DL$8-1)</f>
        <v>-12111.59130194504</v>
      </c>
      <c r="DM35" s="26">
        <f>-Assumptions!$H40/12*(1+(IF(DM$8=Assumptions!$F$47,Assumptions!$F$51,IF('305 PF'!DM$8=Assumptions!$G$47,Assumptions!$G$51,Assumptions!$H$51))))^(DM$8-1)</f>
        <v>-12111.59130194504</v>
      </c>
      <c r="DN35" s="26">
        <f>-Assumptions!$H40/12*(1+(IF(DN$8=Assumptions!$F$47,Assumptions!$F$51,IF('305 PF'!DN$8=Assumptions!$G$47,Assumptions!$G$51,Assumptions!$H$51))))^(DN$8-1)</f>
        <v>-12111.59130194504</v>
      </c>
      <c r="DO35" s="26">
        <f>-Assumptions!$H40/12*(1+(IF(DO$8=Assumptions!$F$47,Assumptions!$F$51,IF('305 PF'!DO$8=Assumptions!$G$47,Assumptions!$G$51,Assumptions!$H$51))))^(DO$8-1)</f>
        <v>-12111.59130194504</v>
      </c>
      <c r="DP35" s="26">
        <f>-Assumptions!$H40/12*(1+(IF(DP$8=Assumptions!$F$47,Assumptions!$F$51,IF('305 PF'!DP$8=Assumptions!$G$47,Assumptions!$G$51,Assumptions!$H$51))))^(DP$8-1)</f>
        <v>-12111.59130194504</v>
      </c>
      <c r="DQ35" s="26">
        <f>-Assumptions!$H40/12*(1+(IF(DQ$8=Assumptions!$F$47,Assumptions!$F$51,IF('305 PF'!DQ$8=Assumptions!$G$47,Assumptions!$G$51,Assumptions!$H$51))))^(DQ$8-1)</f>
        <v>-12111.59130194504</v>
      </c>
      <c r="DR35" s="26">
        <f>-Assumptions!$H40/12*(1+(IF(DR$8=Assumptions!$F$47,Assumptions!$F$51,IF('305 PF'!DR$8=Assumptions!$G$47,Assumptions!$G$51,Assumptions!$H$51))))^(DR$8-1)</f>
        <v>-12111.59130194504</v>
      </c>
      <c r="DS35" s="26">
        <f>-Assumptions!$H40/12*(1+(IF(DS$8=Assumptions!$F$47,Assumptions!$F$51,IF('305 PF'!DS$8=Assumptions!$G$47,Assumptions!$G$51,Assumptions!$H$51))))^(DS$8-1)</f>
        <v>-12111.59130194504</v>
      </c>
      <c r="DT35" s="26">
        <f>-Assumptions!$H40/12*(1+(IF(DT$8=Assumptions!$F$47,Assumptions!$F$51,IF('305 PF'!DT$8=Assumptions!$G$47,Assumptions!$G$51,Assumptions!$H$51))))^(DT$8-1)</f>
        <v>-12353.823127983942</v>
      </c>
      <c r="DU35" s="26">
        <f>-Assumptions!$H40/12*(1+(IF(DU$8=Assumptions!$F$47,Assumptions!$F$51,IF('305 PF'!DU$8=Assumptions!$G$47,Assumptions!$G$51,Assumptions!$H$51))))^(DU$8-1)</f>
        <v>-12353.823127983942</v>
      </c>
      <c r="DV35" s="26">
        <f>-Assumptions!$H40/12*(1+(IF(DV$8=Assumptions!$F$47,Assumptions!$F$51,IF('305 PF'!DV$8=Assumptions!$G$47,Assumptions!$G$51,Assumptions!$H$51))))^(DV$8-1)</f>
        <v>-12353.823127983942</v>
      </c>
      <c r="DW35" s="26">
        <f>-Assumptions!$H40/12*(1+(IF(DW$8=Assumptions!$F$47,Assumptions!$F$51,IF('305 PF'!DW$8=Assumptions!$G$47,Assumptions!$G$51,Assumptions!$H$51))))^(DW$8-1)</f>
        <v>-12353.823127983942</v>
      </c>
      <c r="DX35" s="26">
        <f>-Assumptions!$H40/12*(1+(IF(DX$8=Assumptions!$F$47,Assumptions!$F$51,IF('305 PF'!DX$8=Assumptions!$G$47,Assumptions!$G$51,Assumptions!$H$51))))^(DX$8-1)</f>
        <v>-12353.823127983942</v>
      </c>
      <c r="DY35" s="26">
        <f>-Assumptions!$H40/12*(1+(IF(DY$8=Assumptions!$F$47,Assumptions!$F$51,IF('305 PF'!DY$8=Assumptions!$G$47,Assumptions!$G$51,Assumptions!$H$51))))^(DY$8-1)</f>
        <v>-12353.823127983942</v>
      </c>
      <c r="DZ35" s="26">
        <f>-Assumptions!$H40/12*(1+(IF(DZ$8=Assumptions!$F$47,Assumptions!$F$51,IF('305 PF'!DZ$8=Assumptions!$G$47,Assumptions!$G$51,Assumptions!$H$51))))^(DZ$8-1)</f>
        <v>-12353.823127983942</v>
      </c>
      <c r="EA35" s="26">
        <f>-Assumptions!$H40/12*(1+(IF(EA$8=Assumptions!$F$47,Assumptions!$F$51,IF('305 PF'!EA$8=Assumptions!$G$47,Assumptions!$G$51,Assumptions!$H$51))))^(EA$8-1)</f>
        <v>-12353.823127983942</v>
      </c>
      <c r="EB35" s="26">
        <f>-Assumptions!$H40/12*(1+(IF(EB$8=Assumptions!$F$47,Assumptions!$F$51,IF('305 PF'!EB$8=Assumptions!$G$47,Assumptions!$G$51,Assumptions!$H$51))))^(EB$8-1)</f>
        <v>-12353.823127983942</v>
      </c>
      <c r="EC35" s="26">
        <f>-Assumptions!$H40/12*(1+(IF(EC$8=Assumptions!$F$47,Assumptions!$F$51,IF('305 PF'!EC$8=Assumptions!$G$47,Assumptions!$G$51,Assumptions!$H$51))))^(EC$8-1)</f>
        <v>-12353.823127983942</v>
      </c>
      <c r="ED35" s="26">
        <f>-Assumptions!$H40/12*(1+(IF(ED$8=Assumptions!$F$47,Assumptions!$F$51,IF('305 PF'!ED$8=Assumptions!$G$47,Assumptions!$G$51,Assumptions!$H$51))))^(ED$8-1)</f>
        <v>-12353.823127983942</v>
      </c>
      <c r="EE35" s="26">
        <f>-Assumptions!$H40/12*(1+(IF(EE$8=Assumptions!$F$47,Assumptions!$F$51,IF('305 PF'!EE$8=Assumptions!$G$47,Assumptions!$G$51,Assumptions!$H$51))))^(EE$8-1)</f>
        <v>-12353.823127983942</v>
      </c>
    </row>
    <row r="36" spans="2:135" x14ac:dyDescent="0.35">
      <c r="C36" t="str">
        <f>Assumptions!B41</f>
        <v>Insurance</v>
      </c>
      <c r="D36" s="26">
        <f>-Assumptions!$H41/12*(1+(IF(D$8=Assumptions!$F$47,Assumptions!$F$51,IF('305 PF'!D$8=Assumptions!$G$47,Assumptions!$G$51,Assumptions!$H$51))))^(D$8-1)</f>
        <v>-2757.5853000000002</v>
      </c>
      <c r="E36" s="26">
        <f>-Assumptions!$H41/12*(1+(IF(E$8=Assumptions!$F$47,Assumptions!$F$51,IF('305 PF'!E$8=Assumptions!$G$47,Assumptions!$G$51,Assumptions!$H$51))))^(E$8-1)</f>
        <v>-2757.5853000000002</v>
      </c>
      <c r="F36" s="26">
        <f>-Assumptions!$H41/12*(1+(IF(F$8=Assumptions!$F$47,Assumptions!$F$51,IF('305 PF'!F$8=Assumptions!$G$47,Assumptions!$G$51,Assumptions!$H$51))))^(F$8-1)</f>
        <v>-2757.5853000000002</v>
      </c>
      <c r="G36" s="26">
        <f>-Assumptions!$H41/12*(1+(IF(G$8=Assumptions!$F$47,Assumptions!$F$51,IF('305 PF'!G$8=Assumptions!$G$47,Assumptions!$G$51,Assumptions!$H$51))))^(G$8-1)</f>
        <v>-2757.5853000000002</v>
      </c>
      <c r="H36" s="26">
        <f>-Assumptions!$H41/12*(1+(IF(H$8=Assumptions!$F$47,Assumptions!$F$51,IF('305 PF'!H$8=Assumptions!$G$47,Assumptions!$G$51,Assumptions!$H$51))))^(H$8-1)</f>
        <v>-2757.5853000000002</v>
      </c>
      <c r="I36" s="26">
        <f>-Assumptions!$H41/12*(1+(IF(I$8=Assumptions!$F$47,Assumptions!$F$51,IF('305 PF'!I$8=Assumptions!$G$47,Assumptions!$G$51,Assumptions!$H$51))))^(I$8-1)</f>
        <v>-2757.5853000000002</v>
      </c>
      <c r="J36" s="26">
        <f>-Assumptions!$H41/12*(1+(IF(J$8=Assumptions!$F$47,Assumptions!$F$51,IF('305 PF'!J$8=Assumptions!$G$47,Assumptions!$G$51,Assumptions!$H$51))))^(J$8-1)</f>
        <v>-2757.5853000000002</v>
      </c>
      <c r="K36" s="26">
        <f>-Assumptions!$H41/12*(1+(IF(K$8=Assumptions!$F$47,Assumptions!$F$51,IF('305 PF'!K$8=Assumptions!$G$47,Assumptions!$G$51,Assumptions!$H$51))))^(K$8-1)</f>
        <v>-2757.5853000000002</v>
      </c>
      <c r="L36" s="26">
        <f>-Assumptions!$H41/12*(1+(IF(L$8=Assumptions!$F$47,Assumptions!$F$51,IF('305 PF'!L$8=Assumptions!$G$47,Assumptions!$G$51,Assumptions!$H$51))))^(L$8-1)</f>
        <v>-2757.5853000000002</v>
      </c>
      <c r="M36" s="26">
        <f>-Assumptions!$H41/12*(1+(IF(M$8=Assumptions!$F$47,Assumptions!$F$51,IF('305 PF'!M$8=Assumptions!$G$47,Assumptions!$G$51,Assumptions!$H$51))))^(M$8-1)</f>
        <v>-2757.5853000000002</v>
      </c>
      <c r="N36" s="26">
        <f>-Assumptions!$H41/12*(1+(IF(N$8=Assumptions!$F$47,Assumptions!$F$51,IF('305 PF'!N$8=Assumptions!$G$47,Assumptions!$G$51,Assumptions!$H$51))))^(N$8-1)</f>
        <v>-2757.5853000000002</v>
      </c>
      <c r="O36" s="26">
        <f>-Assumptions!$H41/12*(1+(IF(O$8=Assumptions!$F$47,Assumptions!$F$51,IF('305 PF'!O$8=Assumptions!$G$47,Assumptions!$G$51,Assumptions!$H$51))))^(O$8-1)</f>
        <v>-2757.5853000000002</v>
      </c>
      <c r="P36" s="26">
        <f>-Assumptions!$H41/12*(1+(IF(P$8=Assumptions!$F$47,Assumptions!$F$51,IF('305 PF'!P$8=Assumptions!$G$47,Assumptions!$G$51,Assumptions!$H$51))))^(P$8-1)</f>
        <v>-2840.3128590000001</v>
      </c>
      <c r="Q36" s="26">
        <f>-Assumptions!$H41/12*(1+(IF(Q$8=Assumptions!$F$47,Assumptions!$F$51,IF('305 PF'!Q$8=Assumptions!$G$47,Assumptions!$G$51,Assumptions!$H$51))))^(Q$8-1)</f>
        <v>-2840.3128590000001</v>
      </c>
      <c r="R36" s="26">
        <f>-Assumptions!$H41/12*(1+(IF(R$8=Assumptions!$F$47,Assumptions!$F$51,IF('305 PF'!R$8=Assumptions!$G$47,Assumptions!$G$51,Assumptions!$H$51))))^(R$8-1)</f>
        <v>-2840.3128590000001</v>
      </c>
      <c r="S36" s="26">
        <f>-Assumptions!$H41/12*(1+(IF(S$8=Assumptions!$F$47,Assumptions!$F$51,IF('305 PF'!S$8=Assumptions!$G$47,Assumptions!$G$51,Assumptions!$H$51))))^(S$8-1)</f>
        <v>-2840.3128590000001</v>
      </c>
      <c r="T36" s="26">
        <f>-Assumptions!$H41/12*(1+(IF(T$8=Assumptions!$F$47,Assumptions!$F$51,IF('305 PF'!T$8=Assumptions!$G$47,Assumptions!$G$51,Assumptions!$H$51))))^(T$8-1)</f>
        <v>-2840.3128590000001</v>
      </c>
      <c r="U36" s="26">
        <f>-Assumptions!$H41/12*(1+(IF(U$8=Assumptions!$F$47,Assumptions!$F$51,IF('305 PF'!U$8=Assumptions!$G$47,Assumptions!$G$51,Assumptions!$H$51))))^(U$8-1)</f>
        <v>-2840.3128590000001</v>
      </c>
      <c r="V36" s="26">
        <f>-Assumptions!$H41/12*(1+(IF(V$8=Assumptions!$F$47,Assumptions!$F$51,IF('305 PF'!V$8=Assumptions!$G$47,Assumptions!$G$51,Assumptions!$H$51))))^(V$8-1)</f>
        <v>-2840.3128590000001</v>
      </c>
      <c r="W36" s="26">
        <f>-Assumptions!$H41/12*(1+(IF(W$8=Assumptions!$F$47,Assumptions!$F$51,IF('305 PF'!W$8=Assumptions!$G$47,Assumptions!$G$51,Assumptions!$H$51))))^(W$8-1)</f>
        <v>-2840.3128590000001</v>
      </c>
      <c r="X36" s="26">
        <f>-Assumptions!$H41/12*(1+(IF(X$8=Assumptions!$F$47,Assumptions!$F$51,IF('305 PF'!X$8=Assumptions!$G$47,Assumptions!$G$51,Assumptions!$H$51))))^(X$8-1)</f>
        <v>-2840.3128590000001</v>
      </c>
      <c r="Y36" s="26">
        <f>-Assumptions!$H41/12*(1+(IF(Y$8=Assumptions!$F$47,Assumptions!$F$51,IF('305 PF'!Y$8=Assumptions!$G$47,Assumptions!$G$51,Assumptions!$H$51))))^(Y$8-1)</f>
        <v>-2840.3128590000001</v>
      </c>
      <c r="Z36" s="26">
        <f>-Assumptions!$H41/12*(1+(IF(Z$8=Assumptions!$F$47,Assumptions!$F$51,IF('305 PF'!Z$8=Assumptions!$G$47,Assumptions!$G$51,Assumptions!$H$51))))^(Z$8-1)</f>
        <v>-2840.3128590000001</v>
      </c>
      <c r="AA36" s="26">
        <f>-Assumptions!$H41/12*(1+(IF(AA$8=Assumptions!$F$47,Assumptions!$F$51,IF('305 PF'!AA$8=Assumptions!$G$47,Assumptions!$G$51,Assumptions!$H$51))))^(AA$8-1)</f>
        <v>-2840.3128590000001</v>
      </c>
      <c r="AB36" s="26">
        <f>-Assumptions!$H41/12*(1+(IF(AB$8=Assumptions!$F$47,Assumptions!$F$51,IF('305 PF'!AB$8=Assumptions!$G$47,Assumptions!$G$51,Assumptions!$H$51))))^(AB$8-1)</f>
        <v>-2868.9917461200002</v>
      </c>
      <c r="AC36" s="26">
        <f>-Assumptions!$H41/12*(1+(IF(AC$8=Assumptions!$F$47,Assumptions!$F$51,IF('305 PF'!AC$8=Assumptions!$G$47,Assumptions!$G$51,Assumptions!$H$51))))^(AC$8-1)</f>
        <v>-2868.9917461200002</v>
      </c>
      <c r="AD36" s="26">
        <f>-Assumptions!$H41/12*(1+(IF(AD$8=Assumptions!$F$47,Assumptions!$F$51,IF('305 PF'!AD$8=Assumptions!$G$47,Assumptions!$G$51,Assumptions!$H$51))))^(AD$8-1)</f>
        <v>-2868.9917461200002</v>
      </c>
      <c r="AE36" s="26">
        <f>-Assumptions!$H41/12*(1+(IF(AE$8=Assumptions!$F$47,Assumptions!$F$51,IF('305 PF'!AE$8=Assumptions!$G$47,Assumptions!$G$51,Assumptions!$H$51))))^(AE$8-1)</f>
        <v>-2868.9917461200002</v>
      </c>
      <c r="AF36" s="26">
        <f>-Assumptions!$H41/12*(1+(IF(AF$8=Assumptions!$F$47,Assumptions!$F$51,IF('305 PF'!AF$8=Assumptions!$G$47,Assumptions!$G$51,Assumptions!$H$51))))^(AF$8-1)</f>
        <v>-2868.9917461200002</v>
      </c>
      <c r="AG36" s="26">
        <f>-Assumptions!$H41/12*(1+(IF(AG$8=Assumptions!$F$47,Assumptions!$F$51,IF('305 PF'!AG$8=Assumptions!$G$47,Assumptions!$G$51,Assumptions!$H$51))))^(AG$8-1)</f>
        <v>-2868.9917461200002</v>
      </c>
      <c r="AH36" s="26">
        <f>-Assumptions!$H41/12*(1+(IF(AH$8=Assumptions!$F$47,Assumptions!$F$51,IF('305 PF'!AH$8=Assumptions!$G$47,Assumptions!$G$51,Assumptions!$H$51))))^(AH$8-1)</f>
        <v>-2868.9917461200002</v>
      </c>
      <c r="AI36" s="26">
        <f>-Assumptions!$H41/12*(1+(IF(AI$8=Assumptions!$F$47,Assumptions!$F$51,IF('305 PF'!AI$8=Assumptions!$G$47,Assumptions!$G$51,Assumptions!$H$51))))^(AI$8-1)</f>
        <v>-2868.9917461200002</v>
      </c>
      <c r="AJ36" s="26">
        <f>-Assumptions!$H41/12*(1+(IF(AJ$8=Assumptions!$F$47,Assumptions!$F$51,IF('305 PF'!AJ$8=Assumptions!$G$47,Assumptions!$G$51,Assumptions!$H$51))))^(AJ$8-1)</f>
        <v>-2868.9917461200002</v>
      </c>
      <c r="AK36" s="26">
        <f>-Assumptions!$H41/12*(1+(IF(AK$8=Assumptions!$F$47,Assumptions!$F$51,IF('305 PF'!AK$8=Assumptions!$G$47,Assumptions!$G$51,Assumptions!$H$51))))^(AK$8-1)</f>
        <v>-2868.9917461200002</v>
      </c>
      <c r="AL36" s="26">
        <f>-Assumptions!$H41/12*(1+(IF(AL$8=Assumptions!$F$47,Assumptions!$F$51,IF('305 PF'!AL$8=Assumptions!$G$47,Assumptions!$G$51,Assumptions!$H$51))))^(AL$8-1)</f>
        <v>-2868.9917461200002</v>
      </c>
      <c r="AM36" s="26">
        <f>-Assumptions!$H41/12*(1+(IF(AM$8=Assumptions!$F$47,Assumptions!$F$51,IF('305 PF'!AM$8=Assumptions!$G$47,Assumptions!$G$51,Assumptions!$H$51))))^(AM$8-1)</f>
        <v>-2868.9917461200002</v>
      </c>
      <c r="AN36" s="26">
        <f>-Assumptions!$H41/12*(1+(IF(AN$8=Assumptions!$F$47,Assumptions!$F$51,IF('305 PF'!AN$8=Assumptions!$G$47,Assumptions!$G$51,Assumptions!$H$51))))^(AN$8-1)</f>
        <v>-2926.3715810424001</v>
      </c>
      <c r="AO36" s="26">
        <f>-Assumptions!$H41/12*(1+(IF(AO$8=Assumptions!$F$47,Assumptions!$F$51,IF('305 PF'!AO$8=Assumptions!$G$47,Assumptions!$G$51,Assumptions!$H$51))))^(AO$8-1)</f>
        <v>-2926.3715810424001</v>
      </c>
      <c r="AP36" s="26">
        <f>-Assumptions!$H41/12*(1+(IF(AP$8=Assumptions!$F$47,Assumptions!$F$51,IF('305 PF'!AP$8=Assumptions!$G$47,Assumptions!$G$51,Assumptions!$H$51))))^(AP$8-1)</f>
        <v>-2926.3715810424001</v>
      </c>
      <c r="AQ36" s="26">
        <f>-Assumptions!$H41/12*(1+(IF(AQ$8=Assumptions!$F$47,Assumptions!$F$51,IF('305 PF'!AQ$8=Assumptions!$G$47,Assumptions!$G$51,Assumptions!$H$51))))^(AQ$8-1)</f>
        <v>-2926.3715810424001</v>
      </c>
      <c r="AR36" s="26">
        <f>-Assumptions!$H41/12*(1+(IF(AR$8=Assumptions!$F$47,Assumptions!$F$51,IF('305 PF'!AR$8=Assumptions!$G$47,Assumptions!$G$51,Assumptions!$H$51))))^(AR$8-1)</f>
        <v>-2926.3715810424001</v>
      </c>
      <c r="AS36" s="26">
        <f>-Assumptions!$H41/12*(1+(IF(AS$8=Assumptions!$F$47,Assumptions!$F$51,IF('305 PF'!AS$8=Assumptions!$G$47,Assumptions!$G$51,Assumptions!$H$51))))^(AS$8-1)</f>
        <v>-2926.3715810424001</v>
      </c>
      <c r="AT36" s="26">
        <f>-Assumptions!$H41/12*(1+(IF(AT$8=Assumptions!$F$47,Assumptions!$F$51,IF('305 PF'!AT$8=Assumptions!$G$47,Assumptions!$G$51,Assumptions!$H$51))))^(AT$8-1)</f>
        <v>-2926.3715810424001</v>
      </c>
      <c r="AU36" s="26">
        <f>-Assumptions!$H41/12*(1+(IF(AU$8=Assumptions!$F$47,Assumptions!$F$51,IF('305 PF'!AU$8=Assumptions!$G$47,Assumptions!$G$51,Assumptions!$H$51))))^(AU$8-1)</f>
        <v>-2926.3715810424001</v>
      </c>
      <c r="AV36" s="26">
        <f>-Assumptions!$H41/12*(1+(IF(AV$8=Assumptions!$F$47,Assumptions!$F$51,IF('305 PF'!AV$8=Assumptions!$G$47,Assumptions!$G$51,Assumptions!$H$51))))^(AV$8-1)</f>
        <v>-2926.3715810424001</v>
      </c>
      <c r="AW36" s="26">
        <f>-Assumptions!$H41/12*(1+(IF(AW$8=Assumptions!$F$47,Assumptions!$F$51,IF('305 PF'!AW$8=Assumptions!$G$47,Assumptions!$G$51,Assumptions!$H$51))))^(AW$8-1)</f>
        <v>-2926.3715810424001</v>
      </c>
      <c r="AX36" s="26">
        <f>-Assumptions!$H41/12*(1+(IF(AX$8=Assumptions!$F$47,Assumptions!$F$51,IF('305 PF'!AX$8=Assumptions!$G$47,Assumptions!$G$51,Assumptions!$H$51))))^(AX$8-1)</f>
        <v>-2926.3715810424001</v>
      </c>
      <c r="AY36" s="26">
        <f>-Assumptions!$H41/12*(1+(IF(AY$8=Assumptions!$F$47,Assumptions!$F$51,IF('305 PF'!AY$8=Assumptions!$G$47,Assumptions!$G$51,Assumptions!$H$51))))^(AY$8-1)</f>
        <v>-2926.3715810424001</v>
      </c>
      <c r="AZ36" s="26">
        <f>-Assumptions!$H41/12*(1+(IF(AZ$8=Assumptions!$F$47,Assumptions!$F$51,IF('305 PF'!AZ$8=Assumptions!$G$47,Assumptions!$G$51,Assumptions!$H$51))))^(AZ$8-1)</f>
        <v>-2984.899012663248</v>
      </c>
      <c r="BA36" s="26">
        <f>-Assumptions!$H41/12*(1+(IF(BA$8=Assumptions!$F$47,Assumptions!$F$51,IF('305 PF'!BA$8=Assumptions!$G$47,Assumptions!$G$51,Assumptions!$H$51))))^(BA$8-1)</f>
        <v>-2984.899012663248</v>
      </c>
      <c r="BB36" s="26">
        <f>-Assumptions!$H41/12*(1+(IF(BB$8=Assumptions!$F$47,Assumptions!$F$51,IF('305 PF'!BB$8=Assumptions!$G$47,Assumptions!$G$51,Assumptions!$H$51))))^(BB$8-1)</f>
        <v>-2984.899012663248</v>
      </c>
      <c r="BC36" s="26">
        <f>-Assumptions!$H41/12*(1+(IF(BC$8=Assumptions!$F$47,Assumptions!$F$51,IF('305 PF'!BC$8=Assumptions!$G$47,Assumptions!$G$51,Assumptions!$H$51))))^(BC$8-1)</f>
        <v>-2984.899012663248</v>
      </c>
      <c r="BD36" s="26">
        <f>-Assumptions!$H41/12*(1+(IF(BD$8=Assumptions!$F$47,Assumptions!$F$51,IF('305 PF'!BD$8=Assumptions!$G$47,Assumptions!$G$51,Assumptions!$H$51))))^(BD$8-1)</f>
        <v>-2984.899012663248</v>
      </c>
      <c r="BE36" s="26">
        <f>-Assumptions!$H41/12*(1+(IF(BE$8=Assumptions!$F$47,Assumptions!$F$51,IF('305 PF'!BE$8=Assumptions!$G$47,Assumptions!$G$51,Assumptions!$H$51))))^(BE$8-1)</f>
        <v>-2984.899012663248</v>
      </c>
      <c r="BF36" s="26">
        <f>-Assumptions!$H41/12*(1+(IF(BF$8=Assumptions!$F$47,Assumptions!$F$51,IF('305 PF'!BF$8=Assumptions!$G$47,Assumptions!$G$51,Assumptions!$H$51))))^(BF$8-1)</f>
        <v>-2984.899012663248</v>
      </c>
      <c r="BG36" s="26">
        <f>-Assumptions!$H41/12*(1+(IF(BG$8=Assumptions!$F$47,Assumptions!$F$51,IF('305 PF'!BG$8=Assumptions!$G$47,Assumptions!$G$51,Assumptions!$H$51))))^(BG$8-1)</f>
        <v>-2984.899012663248</v>
      </c>
      <c r="BH36" s="26">
        <f>-Assumptions!$H41/12*(1+(IF(BH$8=Assumptions!$F$47,Assumptions!$F$51,IF('305 PF'!BH$8=Assumptions!$G$47,Assumptions!$G$51,Assumptions!$H$51))))^(BH$8-1)</f>
        <v>-2984.899012663248</v>
      </c>
      <c r="BI36" s="26">
        <f>-Assumptions!$H41/12*(1+(IF(BI$8=Assumptions!$F$47,Assumptions!$F$51,IF('305 PF'!BI$8=Assumptions!$G$47,Assumptions!$G$51,Assumptions!$H$51))))^(BI$8-1)</f>
        <v>-2984.899012663248</v>
      </c>
      <c r="BJ36" s="26">
        <f>-Assumptions!$H41/12*(1+(IF(BJ$8=Assumptions!$F$47,Assumptions!$F$51,IF('305 PF'!BJ$8=Assumptions!$G$47,Assumptions!$G$51,Assumptions!$H$51))))^(BJ$8-1)</f>
        <v>-2984.899012663248</v>
      </c>
      <c r="BK36" s="26">
        <f>-Assumptions!$H41/12*(1+(IF(BK$8=Assumptions!$F$47,Assumptions!$F$51,IF('305 PF'!BK$8=Assumptions!$G$47,Assumptions!$G$51,Assumptions!$H$51))))^(BK$8-1)</f>
        <v>-2984.899012663248</v>
      </c>
      <c r="BL36" s="26">
        <f>-Assumptions!$H41/12*(1+(IF(BL$8=Assumptions!$F$47,Assumptions!$F$51,IF('305 PF'!BL$8=Assumptions!$G$47,Assumptions!$G$51,Assumptions!$H$51))))^(BL$8-1)</f>
        <v>-3044.596992916513</v>
      </c>
      <c r="BM36" s="26">
        <f>-Assumptions!$H41/12*(1+(IF(BM$8=Assumptions!$F$47,Assumptions!$F$51,IF('305 PF'!BM$8=Assumptions!$G$47,Assumptions!$G$51,Assumptions!$H$51))))^(BM$8-1)</f>
        <v>-3044.596992916513</v>
      </c>
      <c r="BN36" s="26">
        <f>-Assumptions!$H41/12*(1+(IF(BN$8=Assumptions!$F$47,Assumptions!$F$51,IF('305 PF'!BN$8=Assumptions!$G$47,Assumptions!$G$51,Assumptions!$H$51))))^(BN$8-1)</f>
        <v>-3044.596992916513</v>
      </c>
      <c r="BO36" s="26">
        <f>-Assumptions!$H41/12*(1+(IF(BO$8=Assumptions!$F$47,Assumptions!$F$51,IF('305 PF'!BO$8=Assumptions!$G$47,Assumptions!$G$51,Assumptions!$H$51))))^(BO$8-1)</f>
        <v>-3044.596992916513</v>
      </c>
      <c r="BP36" s="26">
        <f>-Assumptions!$H41/12*(1+(IF(BP$8=Assumptions!$F$47,Assumptions!$F$51,IF('305 PF'!BP$8=Assumptions!$G$47,Assumptions!$G$51,Assumptions!$H$51))))^(BP$8-1)</f>
        <v>-3044.596992916513</v>
      </c>
      <c r="BQ36" s="26">
        <f>-Assumptions!$H41/12*(1+(IF(BQ$8=Assumptions!$F$47,Assumptions!$F$51,IF('305 PF'!BQ$8=Assumptions!$G$47,Assumptions!$G$51,Assumptions!$H$51))))^(BQ$8-1)</f>
        <v>-3044.596992916513</v>
      </c>
      <c r="BR36" s="26">
        <f>-Assumptions!$H41/12*(1+(IF(BR$8=Assumptions!$F$47,Assumptions!$F$51,IF('305 PF'!BR$8=Assumptions!$G$47,Assumptions!$G$51,Assumptions!$H$51))))^(BR$8-1)</f>
        <v>-3044.596992916513</v>
      </c>
      <c r="BS36" s="26">
        <f>-Assumptions!$H41/12*(1+(IF(BS$8=Assumptions!$F$47,Assumptions!$F$51,IF('305 PF'!BS$8=Assumptions!$G$47,Assumptions!$G$51,Assumptions!$H$51))))^(BS$8-1)</f>
        <v>-3044.596992916513</v>
      </c>
      <c r="BT36" s="26">
        <f>-Assumptions!$H41/12*(1+(IF(BT$8=Assumptions!$F$47,Assumptions!$F$51,IF('305 PF'!BT$8=Assumptions!$G$47,Assumptions!$G$51,Assumptions!$H$51))))^(BT$8-1)</f>
        <v>-3044.596992916513</v>
      </c>
      <c r="BU36" s="26">
        <f>-Assumptions!$H41/12*(1+(IF(BU$8=Assumptions!$F$47,Assumptions!$F$51,IF('305 PF'!BU$8=Assumptions!$G$47,Assumptions!$G$51,Assumptions!$H$51))))^(BU$8-1)</f>
        <v>-3044.596992916513</v>
      </c>
      <c r="BV36" s="26">
        <f>-Assumptions!$H41/12*(1+(IF(BV$8=Assumptions!$F$47,Assumptions!$F$51,IF('305 PF'!BV$8=Assumptions!$G$47,Assumptions!$G$51,Assumptions!$H$51))))^(BV$8-1)</f>
        <v>-3044.596992916513</v>
      </c>
      <c r="BW36" s="26">
        <f>-Assumptions!$H41/12*(1+(IF(BW$8=Assumptions!$F$47,Assumptions!$F$51,IF('305 PF'!BW$8=Assumptions!$G$47,Assumptions!$G$51,Assumptions!$H$51))))^(BW$8-1)</f>
        <v>-3044.596992916513</v>
      </c>
      <c r="BX36" s="26">
        <f>-Assumptions!$H41/12*(1+(IF(BX$8=Assumptions!$F$47,Assumptions!$F$51,IF('305 PF'!BX$8=Assumptions!$G$47,Assumptions!$G$51,Assumptions!$H$51))))^(BX$8-1)</f>
        <v>-3105.4889327748438</v>
      </c>
      <c r="BY36" s="26">
        <f>-Assumptions!$H41/12*(1+(IF(BY$8=Assumptions!$F$47,Assumptions!$F$51,IF('305 PF'!BY$8=Assumptions!$G$47,Assumptions!$G$51,Assumptions!$H$51))))^(BY$8-1)</f>
        <v>-3105.4889327748438</v>
      </c>
      <c r="BZ36" s="26">
        <f>-Assumptions!$H41/12*(1+(IF(BZ$8=Assumptions!$F$47,Assumptions!$F$51,IF('305 PF'!BZ$8=Assumptions!$G$47,Assumptions!$G$51,Assumptions!$H$51))))^(BZ$8-1)</f>
        <v>-3105.4889327748438</v>
      </c>
      <c r="CA36" s="26">
        <f>-Assumptions!$H41/12*(1+(IF(CA$8=Assumptions!$F$47,Assumptions!$F$51,IF('305 PF'!CA$8=Assumptions!$G$47,Assumptions!$G$51,Assumptions!$H$51))))^(CA$8-1)</f>
        <v>-3105.4889327748438</v>
      </c>
      <c r="CB36" s="26">
        <f>-Assumptions!$H41/12*(1+(IF(CB$8=Assumptions!$F$47,Assumptions!$F$51,IF('305 PF'!CB$8=Assumptions!$G$47,Assumptions!$G$51,Assumptions!$H$51))))^(CB$8-1)</f>
        <v>-3105.4889327748438</v>
      </c>
      <c r="CC36" s="26">
        <f>-Assumptions!$H41/12*(1+(IF(CC$8=Assumptions!$F$47,Assumptions!$F$51,IF('305 PF'!CC$8=Assumptions!$G$47,Assumptions!$G$51,Assumptions!$H$51))))^(CC$8-1)</f>
        <v>-3105.4889327748438</v>
      </c>
      <c r="CD36" s="26">
        <f>-Assumptions!$H41/12*(1+(IF(CD$8=Assumptions!$F$47,Assumptions!$F$51,IF('305 PF'!CD$8=Assumptions!$G$47,Assumptions!$G$51,Assumptions!$H$51))))^(CD$8-1)</f>
        <v>-3105.4889327748438</v>
      </c>
      <c r="CE36" s="26">
        <f>-Assumptions!$H41/12*(1+(IF(CE$8=Assumptions!$F$47,Assumptions!$F$51,IF('305 PF'!CE$8=Assumptions!$G$47,Assumptions!$G$51,Assumptions!$H$51))))^(CE$8-1)</f>
        <v>-3105.4889327748438</v>
      </c>
      <c r="CF36" s="26">
        <f>-Assumptions!$H41/12*(1+(IF(CF$8=Assumptions!$F$47,Assumptions!$F$51,IF('305 PF'!CF$8=Assumptions!$G$47,Assumptions!$G$51,Assumptions!$H$51))))^(CF$8-1)</f>
        <v>-3105.4889327748438</v>
      </c>
      <c r="CG36" s="26">
        <f>-Assumptions!$H41/12*(1+(IF(CG$8=Assumptions!$F$47,Assumptions!$F$51,IF('305 PF'!CG$8=Assumptions!$G$47,Assumptions!$G$51,Assumptions!$H$51))))^(CG$8-1)</f>
        <v>-3105.4889327748438</v>
      </c>
      <c r="CH36" s="26">
        <f>-Assumptions!$H41/12*(1+(IF(CH$8=Assumptions!$F$47,Assumptions!$F$51,IF('305 PF'!CH$8=Assumptions!$G$47,Assumptions!$G$51,Assumptions!$H$51))))^(CH$8-1)</f>
        <v>-3105.4889327748438</v>
      </c>
      <c r="CI36" s="26">
        <f>-Assumptions!$H41/12*(1+(IF(CI$8=Assumptions!$F$47,Assumptions!$F$51,IF('305 PF'!CI$8=Assumptions!$G$47,Assumptions!$G$51,Assumptions!$H$51))))^(CI$8-1)</f>
        <v>-3105.4889327748438</v>
      </c>
      <c r="CJ36" s="26">
        <f>-Assumptions!$H41/12*(1+(IF(CJ$8=Assumptions!$F$47,Assumptions!$F$51,IF('305 PF'!CJ$8=Assumptions!$G$47,Assumptions!$G$51,Assumptions!$H$51))))^(CJ$8-1)</f>
        <v>-3167.5987114303398</v>
      </c>
      <c r="CK36" s="26">
        <f>-Assumptions!$H41/12*(1+(IF(CK$8=Assumptions!$F$47,Assumptions!$F$51,IF('305 PF'!CK$8=Assumptions!$G$47,Assumptions!$G$51,Assumptions!$H$51))))^(CK$8-1)</f>
        <v>-3167.5987114303398</v>
      </c>
      <c r="CL36" s="26">
        <f>-Assumptions!$H41/12*(1+(IF(CL$8=Assumptions!$F$47,Assumptions!$F$51,IF('305 PF'!CL$8=Assumptions!$G$47,Assumptions!$G$51,Assumptions!$H$51))))^(CL$8-1)</f>
        <v>-3167.5987114303398</v>
      </c>
      <c r="CM36" s="26">
        <f>-Assumptions!$H41/12*(1+(IF(CM$8=Assumptions!$F$47,Assumptions!$F$51,IF('305 PF'!CM$8=Assumptions!$G$47,Assumptions!$G$51,Assumptions!$H$51))))^(CM$8-1)</f>
        <v>-3167.5987114303398</v>
      </c>
      <c r="CN36" s="26">
        <f>-Assumptions!$H41/12*(1+(IF(CN$8=Assumptions!$F$47,Assumptions!$F$51,IF('305 PF'!CN$8=Assumptions!$G$47,Assumptions!$G$51,Assumptions!$H$51))))^(CN$8-1)</f>
        <v>-3167.5987114303398</v>
      </c>
      <c r="CO36" s="26">
        <f>-Assumptions!$H41/12*(1+(IF(CO$8=Assumptions!$F$47,Assumptions!$F$51,IF('305 PF'!CO$8=Assumptions!$G$47,Assumptions!$G$51,Assumptions!$H$51))))^(CO$8-1)</f>
        <v>-3167.5987114303398</v>
      </c>
      <c r="CP36" s="26">
        <f>-Assumptions!$H41/12*(1+(IF(CP$8=Assumptions!$F$47,Assumptions!$F$51,IF('305 PF'!CP$8=Assumptions!$G$47,Assumptions!$G$51,Assumptions!$H$51))))^(CP$8-1)</f>
        <v>-3167.5987114303398</v>
      </c>
      <c r="CQ36" s="26">
        <f>-Assumptions!$H41/12*(1+(IF(CQ$8=Assumptions!$F$47,Assumptions!$F$51,IF('305 PF'!CQ$8=Assumptions!$G$47,Assumptions!$G$51,Assumptions!$H$51))))^(CQ$8-1)</f>
        <v>-3167.5987114303398</v>
      </c>
      <c r="CR36" s="26">
        <f>-Assumptions!$H41/12*(1+(IF(CR$8=Assumptions!$F$47,Assumptions!$F$51,IF('305 PF'!CR$8=Assumptions!$G$47,Assumptions!$G$51,Assumptions!$H$51))))^(CR$8-1)</f>
        <v>-3167.5987114303398</v>
      </c>
      <c r="CS36" s="26">
        <f>-Assumptions!$H41/12*(1+(IF(CS$8=Assumptions!$F$47,Assumptions!$F$51,IF('305 PF'!CS$8=Assumptions!$G$47,Assumptions!$G$51,Assumptions!$H$51))))^(CS$8-1)</f>
        <v>-3167.5987114303398</v>
      </c>
      <c r="CT36" s="26">
        <f>-Assumptions!$H41/12*(1+(IF(CT$8=Assumptions!$F$47,Assumptions!$F$51,IF('305 PF'!CT$8=Assumptions!$G$47,Assumptions!$G$51,Assumptions!$H$51))))^(CT$8-1)</f>
        <v>-3167.5987114303398</v>
      </c>
      <c r="CU36" s="26">
        <f>-Assumptions!$H41/12*(1+(IF(CU$8=Assumptions!$F$47,Assumptions!$F$51,IF('305 PF'!CU$8=Assumptions!$G$47,Assumptions!$G$51,Assumptions!$H$51))))^(CU$8-1)</f>
        <v>-3167.5987114303398</v>
      </c>
      <c r="CV36" s="26">
        <f>-Assumptions!$H41/12*(1+(IF(CV$8=Assumptions!$F$47,Assumptions!$F$51,IF('305 PF'!CV$8=Assumptions!$G$47,Assumptions!$G$51,Assumptions!$H$51))))^(CV$8-1)</f>
        <v>-3230.9506856589469</v>
      </c>
      <c r="CW36" s="26">
        <f>-Assumptions!$H41/12*(1+(IF(CW$8=Assumptions!$F$47,Assumptions!$F$51,IF('305 PF'!CW$8=Assumptions!$G$47,Assumptions!$G$51,Assumptions!$H$51))))^(CW$8-1)</f>
        <v>-3230.9506856589469</v>
      </c>
      <c r="CX36" s="26">
        <f>-Assumptions!$H41/12*(1+(IF(CX$8=Assumptions!$F$47,Assumptions!$F$51,IF('305 PF'!CX$8=Assumptions!$G$47,Assumptions!$G$51,Assumptions!$H$51))))^(CX$8-1)</f>
        <v>-3230.9506856589469</v>
      </c>
      <c r="CY36" s="26">
        <f>-Assumptions!$H41/12*(1+(IF(CY$8=Assumptions!$F$47,Assumptions!$F$51,IF('305 PF'!CY$8=Assumptions!$G$47,Assumptions!$G$51,Assumptions!$H$51))))^(CY$8-1)</f>
        <v>-3230.9506856589469</v>
      </c>
      <c r="CZ36" s="26">
        <f>-Assumptions!$H41/12*(1+(IF(CZ$8=Assumptions!$F$47,Assumptions!$F$51,IF('305 PF'!CZ$8=Assumptions!$G$47,Assumptions!$G$51,Assumptions!$H$51))))^(CZ$8-1)</f>
        <v>-3230.9506856589469</v>
      </c>
      <c r="DA36" s="26">
        <f>-Assumptions!$H41/12*(1+(IF(DA$8=Assumptions!$F$47,Assumptions!$F$51,IF('305 PF'!DA$8=Assumptions!$G$47,Assumptions!$G$51,Assumptions!$H$51))))^(DA$8-1)</f>
        <v>-3230.9506856589469</v>
      </c>
      <c r="DB36" s="26">
        <f>-Assumptions!$H41/12*(1+(IF(DB$8=Assumptions!$F$47,Assumptions!$F$51,IF('305 PF'!DB$8=Assumptions!$G$47,Assumptions!$G$51,Assumptions!$H$51))))^(DB$8-1)</f>
        <v>-3230.9506856589469</v>
      </c>
      <c r="DC36" s="26">
        <f>-Assumptions!$H41/12*(1+(IF(DC$8=Assumptions!$F$47,Assumptions!$F$51,IF('305 PF'!DC$8=Assumptions!$G$47,Assumptions!$G$51,Assumptions!$H$51))))^(DC$8-1)</f>
        <v>-3230.9506856589469</v>
      </c>
      <c r="DD36" s="26">
        <f>-Assumptions!$H41/12*(1+(IF(DD$8=Assumptions!$F$47,Assumptions!$F$51,IF('305 PF'!DD$8=Assumptions!$G$47,Assumptions!$G$51,Assumptions!$H$51))))^(DD$8-1)</f>
        <v>-3230.9506856589469</v>
      </c>
      <c r="DE36" s="26">
        <f>-Assumptions!$H41/12*(1+(IF(DE$8=Assumptions!$F$47,Assumptions!$F$51,IF('305 PF'!DE$8=Assumptions!$G$47,Assumptions!$G$51,Assumptions!$H$51))))^(DE$8-1)</f>
        <v>-3230.9506856589469</v>
      </c>
      <c r="DF36" s="26">
        <f>-Assumptions!$H41/12*(1+(IF(DF$8=Assumptions!$F$47,Assumptions!$F$51,IF('305 PF'!DF$8=Assumptions!$G$47,Assumptions!$G$51,Assumptions!$H$51))))^(DF$8-1)</f>
        <v>-3230.9506856589469</v>
      </c>
      <c r="DG36" s="26">
        <f>-Assumptions!$H41/12*(1+(IF(DG$8=Assumptions!$F$47,Assumptions!$F$51,IF('305 PF'!DG$8=Assumptions!$G$47,Assumptions!$G$51,Assumptions!$H$51))))^(DG$8-1)</f>
        <v>-3230.9506856589469</v>
      </c>
      <c r="DH36" s="26">
        <f>-Assumptions!$H41/12*(1+(IF(DH$8=Assumptions!$F$47,Assumptions!$F$51,IF('305 PF'!DH$8=Assumptions!$G$47,Assumptions!$G$51,Assumptions!$H$51))))^(DH$8-1)</f>
        <v>-3295.5696993721258</v>
      </c>
      <c r="DI36" s="26">
        <f>-Assumptions!$H41/12*(1+(IF(DI$8=Assumptions!$F$47,Assumptions!$F$51,IF('305 PF'!DI$8=Assumptions!$G$47,Assumptions!$G$51,Assumptions!$H$51))))^(DI$8-1)</f>
        <v>-3295.5696993721258</v>
      </c>
      <c r="DJ36" s="26">
        <f>-Assumptions!$H41/12*(1+(IF(DJ$8=Assumptions!$F$47,Assumptions!$F$51,IF('305 PF'!DJ$8=Assumptions!$G$47,Assumptions!$G$51,Assumptions!$H$51))))^(DJ$8-1)</f>
        <v>-3295.5696993721258</v>
      </c>
      <c r="DK36" s="26">
        <f>-Assumptions!$H41/12*(1+(IF(DK$8=Assumptions!$F$47,Assumptions!$F$51,IF('305 PF'!DK$8=Assumptions!$G$47,Assumptions!$G$51,Assumptions!$H$51))))^(DK$8-1)</f>
        <v>-3295.5696993721258</v>
      </c>
      <c r="DL36" s="26">
        <f>-Assumptions!$H41/12*(1+(IF(DL$8=Assumptions!$F$47,Assumptions!$F$51,IF('305 PF'!DL$8=Assumptions!$G$47,Assumptions!$G$51,Assumptions!$H$51))))^(DL$8-1)</f>
        <v>-3295.5696993721258</v>
      </c>
      <c r="DM36" s="26">
        <f>-Assumptions!$H41/12*(1+(IF(DM$8=Assumptions!$F$47,Assumptions!$F$51,IF('305 PF'!DM$8=Assumptions!$G$47,Assumptions!$G$51,Assumptions!$H$51))))^(DM$8-1)</f>
        <v>-3295.5696993721258</v>
      </c>
      <c r="DN36" s="26">
        <f>-Assumptions!$H41/12*(1+(IF(DN$8=Assumptions!$F$47,Assumptions!$F$51,IF('305 PF'!DN$8=Assumptions!$G$47,Assumptions!$G$51,Assumptions!$H$51))))^(DN$8-1)</f>
        <v>-3295.5696993721258</v>
      </c>
      <c r="DO36" s="26">
        <f>-Assumptions!$H41/12*(1+(IF(DO$8=Assumptions!$F$47,Assumptions!$F$51,IF('305 PF'!DO$8=Assumptions!$G$47,Assumptions!$G$51,Assumptions!$H$51))))^(DO$8-1)</f>
        <v>-3295.5696993721258</v>
      </c>
      <c r="DP36" s="26">
        <f>-Assumptions!$H41/12*(1+(IF(DP$8=Assumptions!$F$47,Assumptions!$F$51,IF('305 PF'!DP$8=Assumptions!$G$47,Assumptions!$G$51,Assumptions!$H$51))))^(DP$8-1)</f>
        <v>-3295.5696993721258</v>
      </c>
      <c r="DQ36" s="26">
        <f>-Assumptions!$H41/12*(1+(IF(DQ$8=Assumptions!$F$47,Assumptions!$F$51,IF('305 PF'!DQ$8=Assumptions!$G$47,Assumptions!$G$51,Assumptions!$H$51))))^(DQ$8-1)</f>
        <v>-3295.5696993721258</v>
      </c>
      <c r="DR36" s="26">
        <f>-Assumptions!$H41/12*(1+(IF(DR$8=Assumptions!$F$47,Assumptions!$F$51,IF('305 PF'!DR$8=Assumptions!$G$47,Assumptions!$G$51,Assumptions!$H$51))))^(DR$8-1)</f>
        <v>-3295.5696993721258</v>
      </c>
      <c r="DS36" s="26">
        <f>-Assumptions!$H41/12*(1+(IF(DS$8=Assumptions!$F$47,Assumptions!$F$51,IF('305 PF'!DS$8=Assumptions!$G$47,Assumptions!$G$51,Assumptions!$H$51))))^(DS$8-1)</f>
        <v>-3295.5696993721258</v>
      </c>
      <c r="DT36" s="26">
        <f>-Assumptions!$H41/12*(1+(IF(DT$8=Assumptions!$F$47,Assumptions!$F$51,IF('305 PF'!DT$8=Assumptions!$G$47,Assumptions!$G$51,Assumptions!$H$51))))^(DT$8-1)</f>
        <v>-3361.4810933595686</v>
      </c>
      <c r="DU36" s="26">
        <f>-Assumptions!$H41/12*(1+(IF(DU$8=Assumptions!$F$47,Assumptions!$F$51,IF('305 PF'!DU$8=Assumptions!$G$47,Assumptions!$G$51,Assumptions!$H$51))))^(DU$8-1)</f>
        <v>-3361.4810933595686</v>
      </c>
      <c r="DV36" s="26">
        <f>-Assumptions!$H41/12*(1+(IF(DV$8=Assumptions!$F$47,Assumptions!$F$51,IF('305 PF'!DV$8=Assumptions!$G$47,Assumptions!$G$51,Assumptions!$H$51))))^(DV$8-1)</f>
        <v>-3361.4810933595686</v>
      </c>
      <c r="DW36" s="26">
        <f>-Assumptions!$H41/12*(1+(IF(DW$8=Assumptions!$F$47,Assumptions!$F$51,IF('305 PF'!DW$8=Assumptions!$G$47,Assumptions!$G$51,Assumptions!$H$51))))^(DW$8-1)</f>
        <v>-3361.4810933595686</v>
      </c>
      <c r="DX36" s="26">
        <f>-Assumptions!$H41/12*(1+(IF(DX$8=Assumptions!$F$47,Assumptions!$F$51,IF('305 PF'!DX$8=Assumptions!$G$47,Assumptions!$G$51,Assumptions!$H$51))))^(DX$8-1)</f>
        <v>-3361.4810933595686</v>
      </c>
      <c r="DY36" s="26">
        <f>-Assumptions!$H41/12*(1+(IF(DY$8=Assumptions!$F$47,Assumptions!$F$51,IF('305 PF'!DY$8=Assumptions!$G$47,Assumptions!$G$51,Assumptions!$H$51))))^(DY$8-1)</f>
        <v>-3361.4810933595686</v>
      </c>
      <c r="DZ36" s="26">
        <f>-Assumptions!$H41/12*(1+(IF(DZ$8=Assumptions!$F$47,Assumptions!$F$51,IF('305 PF'!DZ$8=Assumptions!$G$47,Assumptions!$G$51,Assumptions!$H$51))))^(DZ$8-1)</f>
        <v>-3361.4810933595686</v>
      </c>
      <c r="EA36" s="26">
        <f>-Assumptions!$H41/12*(1+(IF(EA$8=Assumptions!$F$47,Assumptions!$F$51,IF('305 PF'!EA$8=Assumptions!$G$47,Assumptions!$G$51,Assumptions!$H$51))))^(EA$8-1)</f>
        <v>-3361.4810933595686</v>
      </c>
      <c r="EB36" s="26">
        <f>-Assumptions!$H41/12*(1+(IF(EB$8=Assumptions!$F$47,Assumptions!$F$51,IF('305 PF'!EB$8=Assumptions!$G$47,Assumptions!$G$51,Assumptions!$H$51))))^(EB$8-1)</f>
        <v>-3361.4810933595686</v>
      </c>
      <c r="EC36" s="26">
        <f>-Assumptions!$H41/12*(1+(IF(EC$8=Assumptions!$F$47,Assumptions!$F$51,IF('305 PF'!EC$8=Assumptions!$G$47,Assumptions!$G$51,Assumptions!$H$51))))^(EC$8-1)</f>
        <v>-3361.4810933595686</v>
      </c>
      <c r="ED36" s="26">
        <f>-Assumptions!$H41/12*(1+(IF(ED$8=Assumptions!$F$47,Assumptions!$F$51,IF('305 PF'!ED$8=Assumptions!$G$47,Assumptions!$G$51,Assumptions!$H$51))))^(ED$8-1)</f>
        <v>-3361.4810933595686</v>
      </c>
      <c r="EE36" s="26">
        <f>-Assumptions!$H41/12*(1+(IF(EE$8=Assumptions!$F$47,Assumptions!$F$51,IF('305 PF'!EE$8=Assumptions!$G$47,Assumptions!$G$51,Assumptions!$H$51))))^(EE$8-1)</f>
        <v>-3361.4810933595686</v>
      </c>
    </row>
    <row r="37" spans="2:135" x14ac:dyDescent="0.35">
      <c r="C37" t="str">
        <f>Assumptions!B42</f>
        <v>HQ Expense</v>
      </c>
      <c r="D37" s="26">
        <f>-Assumptions!$H42/12*(1+(IF(D$8=Assumptions!$F$47,Assumptions!$F$51,IF('305 PF'!D$8=Assumptions!$G$47,Assumptions!$G$51,Assumptions!$H$51))))^(D$8-1)</f>
        <v>-418.98710000000005</v>
      </c>
      <c r="E37" s="26">
        <f>-Assumptions!$H42/12*(1+(IF(E$8=Assumptions!$F$47,Assumptions!$F$51,IF('305 PF'!E$8=Assumptions!$G$47,Assumptions!$G$51,Assumptions!$H$51))))^(E$8-1)</f>
        <v>-418.98710000000005</v>
      </c>
      <c r="F37" s="26">
        <f>-Assumptions!$H42/12*(1+(IF(F$8=Assumptions!$F$47,Assumptions!$F$51,IF('305 PF'!F$8=Assumptions!$G$47,Assumptions!$G$51,Assumptions!$H$51))))^(F$8-1)</f>
        <v>-418.98710000000005</v>
      </c>
      <c r="G37" s="26">
        <f>-Assumptions!$H42/12*(1+(IF(G$8=Assumptions!$F$47,Assumptions!$F$51,IF('305 PF'!G$8=Assumptions!$G$47,Assumptions!$G$51,Assumptions!$H$51))))^(G$8-1)</f>
        <v>-418.98710000000005</v>
      </c>
      <c r="H37" s="26">
        <f>-Assumptions!$H42/12*(1+(IF(H$8=Assumptions!$F$47,Assumptions!$F$51,IF('305 PF'!H$8=Assumptions!$G$47,Assumptions!$G$51,Assumptions!$H$51))))^(H$8-1)</f>
        <v>-418.98710000000005</v>
      </c>
      <c r="I37" s="26">
        <f>-Assumptions!$H42/12*(1+(IF(I$8=Assumptions!$F$47,Assumptions!$F$51,IF('305 PF'!I$8=Assumptions!$G$47,Assumptions!$G$51,Assumptions!$H$51))))^(I$8-1)</f>
        <v>-418.98710000000005</v>
      </c>
      <c r="J37" s="26">
        <f>-Assumptions!$H42/12*(1+(IF(J$8=Assumptions!$F$47,Assumptions!$F$51,IF('305 PF'!J$8=Assumptions!$G$47,Assumptions!$G$51,Assumptions!$H$51))))^(J$8-1)</f>
        <v>-418.98710000000005</v>
      </c>
      <c r="K37" s="26">
        <f>-Assumptions!$H42/12*(1+(IF(K$8=Assumptions!$F$47,Assumptions!$F$51,IF('305 PF'!K$8=Assumptions!$G$47,Assumptions!$G$51,Assumptions!$H$51))))^(K$8-1)</f>
        <v>-418.98710000000005</v>
      </c>
      <c r="L37" s="26">
        <f>-Assumptions!$H42/12*(1+(IF(L$8=Assumptions!$F$47,Assumptions!$F$51,IF('305 PF'!L$8=Assumptions!$G$47,Assumptions!$G$51,Assumptions!$H$51))))^(L$8-1)</f>
        <v>-418.98710000000005</v>
      </c>
      <c r="M37" s="26">
        <f>-Assumptions!$H42/12*(1+(IF(M$8=Assumptions!$F$47,Assumptions!$F$51,IF('305 PF'!M$8=Assumptions!$G$47,Assumptions!$G$51,Assumptions!$H$51))))^(M$8-1)</f>
        <v>-418.98710000000005</v>
      </c>
      <c r="N37" s="26">
        <f>-Assumptions!$H42/12*(1+(IF(N$8=Assumptions!$F$47,Assumptions!$F$51,IF('305 PF'!N$8=Assumptions!$G$47,Assumptions!$G$51,Assumptions!$H$51))))^(N$8-1)</f>
        <v>-418.98710000000005</v>
      </c>
      <c r="O37" s="26">
        <f>-Assumptions!$H42/12*(1+(IF(O$8=Assumptions!$F$47,Assumptions!$F$51,IF('305 PF'!O$8=Assumptions!$G$47,Assumptions!$G$51,Assumptions!$H$51))))^(O$8-1)</f>
        <v>-418.98710000000005</v>
      </c>
      <c r="P37" s="26">
        <f>-Assumptions!$H42/12*(1+(IF(P$8=Assumptions!$F$47,Assumptions!$F$51,IF('305 PF'!P$8=Assumptions!$G$47,Assumptions!$G$51,Assumptions!$H$51))))^(P$8-1)</f>
        <v>-431.55671300000006</v>
      </c>
      <c r="Q37" s="26">
        <f>-Assumptions!$H42/12*(1+(IF(Q$8=Assumptions!$F$47,Assumptions!$F$51,IF('305 PF'!Q$8=Assumptions!$G$47,Assumptions!$G$51,Assumptions!$H$51))))^(Q$8-1)</f>
        <v>-431.55671300000006</v>
      </c>
      <c r="R37" s="26">
        <f>-Assumptions!$H42/12*(1+(IF(R$8=Assumptions!$F$47,Assumptions!$F$51,IF('305 PF'!R$8=Assumptions!$G$47,Assumptions!$G$51,Assumptions!$H$51))))^(R$8-1)</f>
        <v>-431.55671300000006</v>
      </c>
      <c r="S37" s="26">
        <f>-Assumptions!$H42/12*(1+(IF(S$8=Assumptions!$F$47,Assumptions!$F$51,IF('305 PF'!S$8=Assumptions!$G$47,Assumptions!$G$51,Assumptions!$H$51))))^(S$8-1)</f>
        <v>-431.55671300000006</v>
      </c>
      <c r="T37" s="26">
        <f>-Assumptions!$H42/12*(1+(IF(T$8=Assumptions!$F$47,Assumptions!$F$51,IF('305 PF'!T$8=Assumptions!$G$47,Assumptions!$G$51,Assumptions!$H$51))))^(T$8-1)</f>
        <v>-431.55671300000006</v>
      </c>
      <c r="U37" s="26">
        <f>-Assumptions!$H42/12*(1+(IF(U$8=Assumptions!$F$47,Assumptions!$F$51,IF('305 PF'!U$8=Assumptions!$G$47,Assumptions!$G$51,Assumptions!$H$51))))^(U$8-1)</f>
        <v>-431.55671300000006</v>
      </c>
      <c r="V37" s="26">
        <f>-Assumptions!$H42/12*(1+(IF(V$8=Assumptions!$F$47,Assumptions!$F$51,IF('305 PF'!V$8=Assumptions!$G$47,Assumptions!$G$51,Assumptions!$H$51))))^(V$8-1)</f>
        <v>-431.55671300000006</v>
      </c>
      <c r="W37" s="26">
        <f>-Assumptions!$H42/12*(1+(IF(W$8=Assumptions!$F$47,Assumptions!$F$51,IF('305 PF'!W$8=Assumptions!$G$47,Assumptions!$G$51,Assumptions!$H$51))))^(W$8-1)</f>
        <v>-431.55671300000006</v>
      </c>
      <c r="X37" s="26">
        <f>-Assumptions!$H42/12*(1+(IF(X$8=Assumptions!$F$47,Assumptions!$F$51,IF('305 PF'!X$8=Assumptions!$G$47,Assumptions!$G$51,Assumptions!$H$51))))^(X$8-1)</f>
        <v>-431.55671300000006</v>
      </c>
      <c r="Y37" s="26">
        <f>-Assumptions!$H42/12*(1+(IF(Y$8=Assumptions!$F$47,Assumptions!$F$51,IF('305 PF'!Y$8=Assumptions!$G$47,Assumptions!$G$51,Assumptions!$H$51))))^(Y$8-1)</f>
        <v>-431.55671300000006</v>
      </c>
      <c r="Z37" s="26">
        <f>-Assumptions!$H42/12*(1+(IF(Z$8=Assumptions!$F$47,Assumptions!$F$51,IF('305 PF'!Z$8=Assumptions!$G$47,Assumptions!$G$51,Assumptions!$H$51))))^(Z$8-1)</f>
        <v>-431.55671300000006</v>
      </c>
      <c r="AA37" s="26">
        <f>-Assumptions!$H42/12*(1+(IF(AA$8=Assumptions!$F$47,Assumptions!$F$51,IF('305 PF'!AA$8=Assumptions!$G$47,Assumptions!$G$51,Assumptions!$H$51))))^(AA$8-1)</f>
        <v>-431.55671300000006</v>
      </c>
      <c r="AB37" s="26">
        <f>-Assumptions!$H42/12*(1+(IF(AB$8=Assumptions!$F$47,Assumptions!$F$51,IF('305 PF'!AB$8=Assumptions!$G$47,Assumptions!$G$51,Assumptions!$H$51))))^(AB$8-1)</f>
        <v>-435.91417884000003</v>
      </c>
      <c r="AC37" s="26">
        <f>-Assumptions!$H42/12*(1+(IF(AC$8=Assumptions!$F$47,Assumptions!$F$51,IF('305 PF'!AC$8=Assumptions!$G$47,Assumptions!$G$51,Assumptions!$H$51))))^(AC$8-1)</f>
        <v>-435.91417884000003</v>
      </c>
      <c r="AD37" s="26">
        <f>-Assumptions!$H42/12*(1+(IF(AD$8=Assumptions!$F$47,Assumptions!$F$51,IF('305 PF'!AD$8=Assumptions!$G$47,Assumptions!$G$51,Assumptions!$H$51))))^(AD$8-1)</f>
        <v>-435.91417884000003</v>
      </c>
      <c r="AE37" s="26">
        <f>-Assumptions!$H42/12*(1+(IF(AE$8=Assumptions!$F$47,Assumptions!$F$51,IF('305 PF'!AE$8=Assumptions!$G$47,Assumptions!$G$51,Assumptions!$H$51))))^(AE$8-1)</f>
        <v>-435.91417884000003</v>
      </c>
      <c r="AF37" s="26">
        <f>-Assumptions!$H42/12*(1+(IF(AF$8=Assumptions!$F$47,Assumptions!$F$51,IF('305 PF'!AF$8=Assumptions!$G$47,Assumptions!$G$51,Assumptions!$H$51))))^(AF$8-1)</f>
        <v>-435.91417884000003</v>
      </c>
      <c r="AG37" s="26">
        <f>-Assumptions!$H42/12*(1+(IF(AG$8=Assumptions!$F$47,Assumptions!$F$51,IF('305 PF'!AG$8=Assumptions!$G$47,Assumptions!$G$51,Assumptions!$H$51))))^(AG$8-1)</f>
        <v>-435.91417884000003</v>
      </c>
      <c r="AH37" s="26">
        <f>-Assumptions!$H42/12*(1+(IF(AH$8=Assumptions!$F$47,Assumptions!$F$51,IF('305 PF'!AH$8=Assumptions!$G$47,Assumptions!$G$51,Assumptions!$H$51))))^(AH$8-1)</f>
        <v>-435.91417884000003</v>
      </c>
      <c r="AI37" s="26">
        <f>-Assumptions!$H42/12*(1+(IF(AI$8=Assumptions!$F$47,Assumptions!$F$51,IF('305 PF'!AI$8=Assumptions!$G$47,Assumptions!$G$51,Assumptions!$H$51))))^(AI$8-1)</f>
        <v>-435.91417884000003</v>
      </c>
      <c r="AJ37" s="26">
        <f>-Assumptions!$H42/12*(1+(IF(AJ$8=Assumptions!$F$47,Assumptions!$F$51,IF('305 PF'!AJ$8=Assumptions!$G$47,Assumptions!$G$51,Assumptions!$H$51))))^(AJ$8-1)</f>
        <v>-435.91417884000003</v>
      </c>
      <c r="AK37" s="26">
        <f>-Assumptions!$H42/12*(1+(IF(AK$8=Assumptions!$F$47,Assumptions!$F$51,IF('305 PF'!AK$8=Assumptions!$G$47,Assumptions!$G$51,Assumptions!$H$51))))^(AK$8-1)</f>
        <v>-435.91417884000003</v>
      </c>
      <c r="AL37" s="26">
        <f>-Assumptions!$H42/12*(1+(IF(AL$8=Assumptions!$F$47,Assumptions!$F$51,IF('305 PF'!AL$8=Assumptions!$G$47,Assumptions!$G$51,Assumptions!$H$51))))^(AL$8-1)</f>
        <v>-435.91417884000003</v>
      </c>
      <c r="AM37" s="26">
        <f>-Assumptions!$H42/12*(1+(IF(AM$8=Assumptions!$F$47,Assumptions!$F$51,IF('305 PF'!AM$8=Assumptions!$G$47,Assumptions!$G$51,Assumptions!$H$51))))^(AM$8-1)</f>
        <v>-435.91417884000003</v>
      </c>
      <c r="AN37" s="26">
        <f>-Assumptions!$H42/12*(1+(IF(AN$8=Assumptions!$F$47,Assumptions!$F$51,IF('305 PF'!AN$8=Assumptions!$G$47,Assumptions!$G$51,Assumptions!$H$51))))^(AN$8-1)</f>
        <v>-444.63246241680002</v>
      </c>
      <c r="AO37" s="26">
        <f>-Assumptions!$H42/12*(1+(IF(AO$8=Assumptions!$F$47,Assumptions!$F$51,IF('305 PF'!AO$8=Assumptions!$G$47,Assumptions!$G$51,Assumptions!$H$51))))^(AO$8-1)</f>
        <v>-444.63246241680002</v>
      </c>
      <c r="AP37" s="26">
        <f>-Assumptions!$H42/12*(1+(IF(AP$8=Assumptions!$F$47,Assumptions!$F$51,IF('305 PF'!AP$8=Assumptions!$G$47,Assumptions!$G$51,Assumptions!$H$51))))^(AP$8-1)</f>
        <v>-444.63246241680002</v>
      </c>
      <c r="AQ37" s="26">
        <f>-Assumptions!$H42/12*(1+(IF(AQ$8=Assumptions!$F$47,Assumptions!$F$51,IF('305 PF'!AQ$8=Assumptions!$G$47,Assumptions!$G$51,Assumptions!$H$51))))^(AQ$8-1)</f>
        <v>-444.63246241680002</v>
      </c>
      <c r="AR37" s="26">
        <f>-Assumptions!$H42/12*(1+(IF(AR$8=Assumptions!$F$47,Assumptions!$F$51,IF('305 PF'!AR$8=Assumptions!$G$47,Assumptions!$G$51,Assumptions!$H$51))))^(AR$8-1)</f>
        <v>-444.63246241680002</v>
      </c>
      <c r="AS37" s="26">
        <f>-Assumptions!$H42/12*(1+(IF(AS$8=Assumptions!$F$47,Assumptions!$F$51,IF('305 PF'!AS$8=Assumptions!$G$47,Assumptions!$G$51,Assumptions!$H$51))))^(AS$8-1)</f>
        <v>-444.63246241680002</v>
      </c>
      <c r="AT37" s="26">
        <f>-Assumptions!$H42/12*(1+(IF(AT$8=Assumptions!$F$47,Assumptions!$F$51,IF('305 PF'!AT$8=Assumptions!$G$47,Assumptions!$G$51,Assumptions!$H$51))))^(AT$8-1)</f>
        <v>-444.63246241680002</v>
      </c>
      <c r="AU37" s="26">
        <f>-Assumptions!$H42/12*(1+(IF(AU$8=Assumptions!$F$47,Assumptions!$F$51,IF('305 PF'!AU$8=Assumptions!$G$47,Assumptions!$G$51,Assumptions!$H$51))))^(AU$8-1)</f>
        <v>-444.63246241680002</v>
      </c>
      <c r="AV37" s="26">
        <f>-Assumptions!$H42/12*(1+(IF(AV$8=Assumptions!$F$47,Assumptions!$F$51,IF('305 PF'!AV$8=Assumptions!$G$47,Assumptions!$G$51,Assumptions!$H$51))))^(AV$8-1)</f>
        <v>-444.63246241680002</v>
      </c>
      <c r="AW37" s="26">
        <f>-Assumptions!$H42/12*(1+(IF(AW$8=Assumptions!$F$47,Assumptions!$F$51,IF('305 PF'!AW$8=Assumptions!$G$47,Assumptions!$G$51,Assumptions!$H$51))))^(AW$8-1)</f>
        <v>-444.63246241680002</v>
      </c>
      <c r="AX37" s="26">
        <f>-Assumptions!$H42/12*(1+(IF(AX$8=Assumptions!$F$47,Assumptions!$F$51,IF('305 PF'!AX$8=Assumptions!$G$47,Assumptions!$G$51,Assumptions!$H$51))))^(AX$8-1)</f>
        <v>-444.63246241680002</v>
      </c>
      <c r="AY37" s="26">
        <f>-Assumptions!$H42/12*(1+(IF(AY$8=Assumptions!$F$47,Assumptions!$F$51,IF('305 PF'!AY$8=Assumptions!$G$47,Assumptions!$G$51,Assumptions!$H$51))))^(AY$8-1)</f>
        <v>-444.63246241680002</v>
      </c>
      <c r="AZ37" s="26">
        <f>-Assumptions!$H42/12*(1+(IF(AZ$8=Assumptions!$F$47,Assumptions!$F$51,IF('305 PF'!AZ$8=Assumptions!$G$47,Assumptions!$G$51,Assumptions!$H$51))))^(AZ$8-1)</f>
        <v>-453.52511166513602</v>
      </c>
      <c r="BA37" s="26">
        <f>-Assumptions!$H42/12*(1+(IF(BA$8=Assumptions!$F$47,Assumptions!$F$51,IF('305 PF'!BA$8=Assumptions!$G$47,Assumptions!$G$51,Assumptions!$H$51))))^(BA$8-1)</f>
        <v>-453.52511166513602</v>
      </c>
      <c r="BB37" s="26">
        <f>-Assumptions!$H42/12*(1+(IF(BB$8=Assumptions!$F$47,Assumptions!$F$51,IF('305 PF'!BB$8=Assumptions!$G$47,Assumptions!$G$51,Assumptions!$H$51))))^(BB$8-1)</f>
        <v>-453.52511166513602</v>
      </c>
      <c r="BC37" s="26">
        <f>-Assumptions!$H42/12*(1+(IF(BC$8=Assumptions!$F$47,Assumptions!$F$51,IF('305 PF'!BC$8=Assumptions!$G$47,Assumptions!$G$51,Assumptions!$H$51))))^(BC$8-1)</f>
        <v>-453.52511166513602</v>
      </c>
      <c r="BD37" s="26">
        <f>-Assumptions!$H42/12*(1+(IF(BD$8=Assumptions!$F$47,Assumptions!$F$51,IF('305 PF'!BD$8=Assumptions!$G$47,Assumptions!$G$51,Assumptions!$H$51))))^(BD$8-1)</f>
        <v>-453.52511166513602</v>
      </c>
      <c r="BE37" s="26">
        <f>-Assumptions!$H42/12*(1+(IF(BE$8=Assumptions!$F$47,Assumptions!$F$51,IF('305 PF'!BE$8=Assumptions!$G$47,Assumptions!$G$51,Assumptions!$H$51))))^(BE$8-1)</f>
        <v>-453.52511166513602</v>
      </c>
      <c r="BF37" s="26">
        <f>-Assumptions!$H42/12*(1+(IF(BF$8=Assumptions!$F$47,Assumptions!$F$51,IF('305 PF'!BF$8=Assumptions!$G$47,Assumptions!$G$51,Assumptions!$H$51))))^(BF$8-1)</f>
        <v>-453.52511166513602</v>
      </c>
      <c r="BG37" s="26">
        <f>-Assumptions!$H42/12*(1+(IF(BG$8=Assumptions!$F$47,Assumptions!$F$51,IF('305 PF'!BG$8=Assumptions!$G$47,Assumptions!$G$51,Assumptions!$H$51))))^(BG$8-1)</f>
        <v>-453.52511166513602</v>
      </c>
      <c r="BH37" s="26">
        <f>-Assumptions!$H42/12*(1+(IF(BH$8=Assumptions!$F$47,Assumptions!$F$51,IF('305 PF'!BH$8=Assumptions!$G$47,Assumptions!$G$51,Assumptions!$H$51))))^(BH$8-1)</f>
        <v>-453.52511166513602</v>
      </c>
      <c r="BI37" s="26">
        <f>-Assumptions!$H42/12*(1+(IF(BI$8=Assumptions!$F$47,Assumptions!$F$51,IF('305 PF'!BI$8=Assumptions!$G$47,Assumptions!$G$51,Assumptions!$H$51))))^(BI$8-1)</f>
        <v>-453.52511166513602</v>
      </c>
      <c r="BJ37" s="26">
        <f>-Assumptions!$H42/12*(1+(IF(BJ$8=Assumptions!$F$47,Assumptions!$F$51,IF('305 PF'!BJ$8=Assumptions!$G$47,Assumptions!$G$51,Assumptions!$H$51))))^(BJ$8-1)</f>
        <v>-453.52511166513602</v>
      </c>
      <c r="BK37" s="26">
        <f>-Assumptions!$H42/12*(1+(IF(BK$8=Assumptions!$F$47,Assumptions!$F$51,IF('305 PF'!BK$8=Assumptions!$G$47,Assumptions!$G$51,Assumptions!$H$51))))^(BK$8-1)</f>
        <v>-453.52511166513602</v>
      </c>
      <c r="BL37" s="26">
        <f>-Assumptions!$H42/12*(1+(IF(BL$8=Assumptions!$F$47,Assumptions!$F$51,IF('305 PF'!BL$8=Assumptions!$G$47,Assumptions!$G$51,Assumptions!$H$51))))^(BL$8-1)</f>
        <v>-462.59561389843878</v>
      </c>
      <c r="BM37" s="26">
        <f>-Assumptions!$H42/12*(1+(IF(BM$8=Assumptions!$F$47,Assumptions!$F$51,IF('305 PF'!BM$8=Assumptions!$G$47,Assumptions!$G$51,Assumptions!$H$51))))^(BM$8-1)</f>
        <v>-462.59561389843878</v>
      </c>
      <c r="BN37" s="26">
        <f>-Assumptions!$H42/12*(1+(IF(BN$8=Assumptions!$F$47,Assumptions!$F$51,IF('305 PF'!BN$8=Assumptions!$G$47,Assumptions!$G$51,Assumptions!$H$51))))^(BN$8-1)</f>
        <v>-462.59561389843878</v>
      </c>
      <c r="BO37" s="26">
        <f>-Assumptions!$H42/12*(1+(IF(BO$8=Assumptions!$F$47,Assumptions!$F$51,IF('305 PF'!BO$8=Assumptions!$G$47,Assumptions!$G$51,Assumptions!$H$51))))^(BO$8-1)</f>
        <v>-462.59561389843878</v>
      </c>
      <c r="BP37" s="26">
        <f>-Assumptions!$H42/12*(1+(IF(BP$8=Assumptions!$F$47,Assumptions!$F$51,IF('305 PF'!BP$8=Assumptions!$G$47,Assumptions!$G$51,Assumptions!$H$51))))^(BP$8-1)</f>
        <v>-462.59561389843878</v>
      </c>
      <c r="BQ37" s="26">
        <f>-Assumptions!$H42/12*(1+(IF(BQ$8=Assumptions!$F$47,Assumptions!$F$51,IF('305 PF'!BQ$8=Assumptions!$G$47,Assumptions!$G$51,Assumptions!$H$51))))^(BQ$8-1)</f>
        <v>-462.59561389843878</v>
      </c>
      <c r="BR37" s="26">
        <f>-Assumptions!$H42/12*(1+(IF(BR$8=Assumptions!$F$47,Assumptions!$F$51,IF('305 PF'!BR$8=Assumptions!$G$47,Assumptions!$G$51,Assumptions!$H$51))))^(BR$8-1)</f>
        <v>-462.59561389843878</v>
      </c>
      <c r="BS37" s="26">
        <f>-Assumptions!$H42/12*(1+(IF(BS$8=Assumptions!$F$47,Assumptions!$F$51,IF('305 PF'!BS$8=Assumptions!$G$47,Assumptions!$G$51,Assumptions!$H$51))))^(BS$8-1)</f>
        <v>-462.59561389843878</v>
      </c>
      <c r="BT37" s="26">
        <f>-Assumptions!$H42/12*(1+(IF(BT$8=Assumptions!$F$47,Assumptions!$F$51,IF('305 PF'!BT$8=Assumptions!$G$47,Assumptions!$G$51,Assumptions!$H$51))))^(BT$8-1)</f>
        <v>-462.59561389843878</v>
      </c>
      <c r="BU37" s="26">
        <f>-Assumptions!$H42/12*(1+(IF(BU$8=Assumptions!$F$47,Assumptions!$F$51,IF('305 PF'!BU$8=Assumptions!$G$47,Assumptions!$G$51,Assumptions!$H$51))))^(BU$8-1)</f>
        <v>-462.59561389843878</v>
      </c>
      <c r="BV37" s="26">
        <f>-Assumptions!$H42/12*(1+(IF(BV$8=Assumptions!$F$47,Assumptions!$F$51,IF('305 PF'!BV$8=Assumptions!$G$47,Assumptions!$G$51,Assumptions!$H$51))))^(BV$8-1)</f>
        <v>-462.59561389843878</v>
      </c>
      <c r="BW37" s="26">
        <f>-Assumptions!$H42/12*(1+(IF(BW$8=Assumptions!$F$47,Assumptions!$F$51,IF('305 PF'!BW$8=Assumptions!$G$47,Assumptions!$G$51,Assumptions!$H$51))))^(BW$8-1)</f>
        <v>-462.59561389843878</v>
      </c>
      <c r="BX37" s="26">
        <f>-Assumptions!$H42/12*(1+(IF(BX$8=Assumptions!$F$47,Assumptions!$F$51,IF('305 PF'!BX$8=Assumptions!$G$47,Assumptions!$G$51,Assumptions!$H$51))))^(BX$8-1)</f>
        <v>-471.8475261764076</v>
      </c>
      <c r="BY37" s="26">
        <f>-Assumptions!$H42/12*(1+(IF(BY$8=Assumptions!$F$47,Assumptions!$F$51,IF('305 PF'!BY$8=Assumptions!$G$47,Assumptions!$G$51,Assumptions!$H$51))))^(BY$8-1)</f>
        <v>-471.8475261764076</v>
      </c>
      <c r="BZ37" s="26">
        <f>-Assumptions!$H42/12*(1+(IF(BZ$8=Assumptions!$F$47,Assumptions!$F$51,IF('305 PF'!BZ$8=Assumptions!$G$47,Assumptions!$G$51,Assumptions!$H$51))))^(BZ$8-1)</f>
        <v>-471.8475261764076</v>
      </c>
      <c r="CA37" s="26">
        <f>-Assumptions!$H42/12*(1+(IF(CA$8=Assumptions!$F$47,Assumptions!$F$51,IF('305 PF'!CA$8=Assumptions!$G$47,Assumptions!$G$51,Assumptions!$H$51))))^(CA$8-1)</f>
        <v>-471.8475261764076</v>
      </c>
      <c r="CB37" s="26">
        <f>-Assumptions!$H42/12*(1+(IF(CB$8=Assumptions!$F$47,Assumptions!$F$51,IF('305 PF'!CB$8=Assumptions!$G$47,Assumptions!$G$51,Assumptions!$H$51))))^(CB$8-1)</f>
        <v>-471.8475261764076</v>
      </c>
      <c r="CC37" s="26">
        <f>-Assumptions!$H42/12*(1+(IF(CC$8=Assumptions!$F$47,Assumptions!$F$51,IF('305 PF'!CC$8=Assumptions!$G$47,Assumptions!$G$51,Assumptions!$H$51))))^(CC$8-1)</f>
        <v>-471.8475261764076</v>
      </c>
      <c r="CD37" s="26">
        <f>-Assumptions!$H42/12*(1+(IF(CD$8=Assumptions!$F$47,Assumptions!$F$51,IF('305 PF'!CD$8=Assumptions!$G$47,Assumptions!$G$51,Assumptions!$H$51))))^(CD$8-1)</f>
        <v>-471.8475261764076</v>
      </c>
      <c r="CE37" s="26">
        <f>-Assumptions!$H42/12*(1+(IF(CE$8=Assumptions!$F$47,Assumptions!$F$51,IF('305 PF'!CE$8=Assumptions!$G$47,Assumptions!$G$51,Assumptions!$H$51))))^(CE$8-1)</f>
        <v>-471.8475261764076</v>
      </c>
      <c r="CF37" s="26">
        <f>-Assumptions!$H42/12*(1+(IF(CF$8=Assumptions!$F$47,Assumptions!$F$51,IF('305 PF'!CF$8=Assumptions!$G$47,Assumptions!$G$51,Assumptions!$H$51))))^(CF$8-1)</f>
        <v>-471.8475261764076</v>
      </c>
      <c r="CG37" s="26">
        <f>-Assumptions!$H42/12*(1+(IF(CG$8=Assumptions!$F$47,Assumptions!$F$51,IF('305 PF'!CG$8=Assumptions!$G$47,Assumptions!$G$51,Assumptions!$H$51))))^(CG$8-1)</f>
        <v>-471.8475261764076</v>
      </c>
      <c r="CH37" s="26">
        <f>-Assumptions!$H42/12*(1+(IF(CH$8=Assumptions!$F$47,Assumptions!$F$51,IF('305 PF'!CH$8=Assumptions!$G$47,Assumptions!$G$51,Assumptions!$H$51))))^(CH$8-1)</f>
        <v>-471.8475261764076</v>
      </c>
      <c r="CI37" s="26">
        <f>-Assumptions!$H42/12*(1+(IF(CI$8=Assumptions!$F$47,Assumptions!$F$51,IF('305 PF'!CI$8=Assumptions!$G$47,Assumptions!$G$51,Assumptions!$H$51))))^(CI$8-1)</f>
        <v>-471.8475261764076</v>
      </c>
      <c r="CJ37" s="26">
        <f>-Assumptions!$H42/12*(1+(IF(CJ$8=Assumptions!$F$47,Assumptions!$F$51,IF('305 PF'!CJ$8=Assumptions!$G$47,Assumptions!$G$51,Assumptions!$H$51))))^(CJ$8-1)</f>
        <v>-481.28447669993562</v>
      </c>
      <c r="CK37" s="26">
        <f>-Assumptions!$H42/12*(1+(IF(CK$8=Assumptions!$F$47,Assumptions!$F$51,IF('305 PF'!CK$8=Assumptions!$G$47,Assumptions!$G$51,Assumptions!$H$51))))^(CK$8-1)</f>
        <v>-481.28447669993562</v>
      </c>
      <c r="CL37" s="26">
        <f>-Assumptions!$H42/12*(1+(IF(CL$8=Assumptions!$F$47,Assumptions!$F$51,IF('305 PF'!CL$8=Assumptions!$G$47,Assumptions!$G$51,Assumptions!$H$51))))^(CL$8-1)</f>
        <v>-481.28447669993562</v>
      </c>
      <c r="CM37" s="26">
        <f>-Assumptions!$H42/12*(1+(IF(CM$8=Assumptions!$F$47,Assumptions!$F$51,IF('305 PF'!CM$8=Assumptions!$G$47,Assumptions!$G$51,Assumptions!$H$51))))^(CM$8-1)</f>
        <v>-481.28447669993562</v>
      </c>
      <c r="CN37" s="26">
        <f>-Assumptions!$H42/12*(1+(IF(CN$8=Assumptions!$F$47,Assumptions!$F$51,IF('305 PF'!CN$8=Assumptions!$G$47,Assumptions!$G$51,Assumptions!$H$51))))^(CN$8-1)</f>
        <v>-481.28447669993562</v>
      </c>
      <c r="CO37" s="26">
        <f>-Assumptions!$H42/12*(1+(IF(CO$8=Assumptions!$F$47,Assumptions!$F$51,IF('305 PF'!CO$8=Assumptions!$G$47,Assumptions!$G$51,Assumptions!$H$51))))^(CO$8-1)</f>
        <v>-481.28447669993562</v>
      </c>
      <c r="CP37" s="26">
        <f>-Assumptions!$H42/12*(1+(IF(CP$8=Assumptions!$F$47,Assumptions!$F$51,IF('305 PF'!CP$8=Assumptions!$G$47,Assumptions!$G$51,Assumptions!$H$51))))^(CP$8-1)</f>
        <v>-481.28447669993562</v>
      </c>
      <c r="CQ37" s="26">
        <f>-Assumptions!$H42/12*(1+(IF(CQ$8=Assumptions!$F$47,Assumptions!$F$51,IF('305 PF'!CQ$8=Assumptions!$G$47,Assumptions!$G$51,Assumptions!$H$51))))^(CQ$8-1)</f>
        <v>-481.28447669993562</v>
      </c>
      <c r="CR37" s="26">
        <f>-Assumptions!$H42/12*(1+(IF(CR$8=Assumptions!$F$47,Assumptions!$F$51,IF('305 PF'!CR$8=Assumptions!$G$47,Assumptions!$G$51,Assumptions!$H$51))))^(CR$8-1)</f>
        <v>-481.28447669993562</v>
      </c>
      <c r="CS37" s="26">
        <f>-Assumptions!$H42/12*(1+(IF(CS$8=Assumptions!$F$47,Assumptions!$F$51,IF('305 PF'!CS$8=Assumptions!$G$47,Assumptions!$G$51,Assumptions!$H$51))))^(CS$8-1)</f>
        <v>-481.28447669993562</v>
      </c>
      <c r="CT37" s="26">
        <f>-Assumptions!$H42/12*(1+(IF(CT$8=Assumptions!$F$47,Assumptions!$F$51,IF('305 PF'!CT$8=Assumptions!$G$47,Assumptions!$G$51,Assumptions!$H$51))))^(CT$8-1)</f>
        <v>-481.28447669993562</v>
      </c>
      <c r="CU37" s="26">
        <f>-Assumptions!$H42/12*(1+(IF(CU$8=Assumptions!$F$47,Assumptions!$F$51,IF('305 PF'!CU$8=Assumptions!$G$47,Assumptions!$G$51,Assumptions!$H$51))))^(CU$8-1)</f>
        <v>-481.28447669993562</v>
      </c>
      <c r="CV37" s="26">
        <f>-Assumptions!$H42/12*(1+(IF(CV$8=Assumptions!$F$47,Assumptions!$F$51,IF('305 PF'!CV$8=Assumptions!$G$47,Assumptions!$G$51,Assumptions!$H$51))))^(CV$8-1)</f>
        <v>-490.91016623393438</v>
      </c>
      <c r="CW37" s="26">
        <f>-Assumptions!$H42/12*(1+(IF(CW$8=Assumptions!$F$47,Assumptions!$F$51,IF('305 PF'!CW$8=Assumptions!$G$47,Assumptions!$G$51,Assumptions!$H$51))))^(CW$8-1)</f>
        <v>-490.91016623393438</v>
      </c>
      <c r="CX37" s="26">
        <f>-Assumptions!$H42/12*(1+(IF(CX$8=Assumptions!$F$47,Assumptions!$F$51,IF('305 PF'!CX$8=Assumptions!$G$47,Assumptions!$G$51,Assumptions!$H$51))))^(CX$8-1)</f>
        <v>-490.91016623393438</v>
      </c>
      <c r="CY37" s="26">
        <f>-Assumptions!$H42/12*(1+(IF(CY$8=Assumptions!$F$47,Assumptions!$F$51,IF('305 PF'!CY$8=Assumptions!$G$47,Assumptions!$G$51,Assumptions!$H$51))))^(CY$8-1)</f>
        <v>-490.91016623393438</v>
      </c>
      <c r="CZ37" s="26">
        <f>-Assumptions!$H42/12*(1+(IF(CZ$8=Assumptions!$F$47,Assumptions!$F$51,IF('305 PF'!CZ$8=Assumptions!$G$47,Assumptions!$G$51,Assumptions!$H$51))))^(CZ$8-1)</f>
        <v>-490.91016623393438</v>
      </c>
      <c r="DA37" s="26">
        <f>-Assumptions!$H42/12*(1+(IF(DA$8=Assumptions!$F$47,Assumptions!$F$51,IF('305 PF'!DA$8=Assumptions!$G$47,Assumptions!$G$51,Assumptions!$H$51))))^(DA$8-1)</f>
        <v>-490.91016623393438</v>
      </c>
      <c r="DB37" s="26">
        <f>-Assumptions!$H42/12*(1+(IF(DB$8=Assumptions!$F$47,Assumptions!$F$51,IF('305 PF'!DB$8=Assumptions!$G$47,Assumptions!$G$51,Assumptions!$H$51))))^(DB$8-1)</f>
        <v>-490.91016623393438</v>
      </c>
      <c r="DC37" s="26">
        <f>-Assumptions!$H42/12*(1+(IF(DC$8=Assumptions!$F$47,Assumptions!$F$51,IF('305 PF'!DC$8=Assumptions!$G$47,Assumptions!$G$51,Assumptions!$H$51))))^(DC$8-1)</f>
        <v>-490.91016623393438</v>
      </c>
      <c r="DD37" s="26">
        <f>-Assumptions!$H42/12*(1+(IF(DD$8=Assumptions!$F$47,Assumptions!$F$51,IF('305 PF'!DD$8=Assumptions!$G$47,Assumptions!$G$51,Assumptions!$H$51))))^(DD$8-1)</f>
        <v>-490.91016623393438</v>
      </c>
      <c r="DE37" s="26">
        <f>-Assumptions!$H42/12*(1+(IF(DE$8=Assumptions!$F$47,Assumptions!$F$51,IF('305 PF'!DE$8=Assumptions!$G$47,Assumptions!$G$51,Assumptions!$H$51))))^(DE$8-1)</f>
        <v>-490.91016623393438</v>
      </c>
      <c r="DF37" s="26">
        <f>-Assumptions!$H42/12*(1+(IF(DF$8=Assumptions!$F$47,Assumptions!$F$51,IF('305 PF'!DF$8=Assumptions!$G$47,Assumptions!$G$51,Assumptions!$H$51))))^(DF$8-1)</f>
        <v>-490.91016623393438</v>
      </c>
      <c r="DG37" s="26">
        <f>-Assumptions!$H42/12*(1+(IF(DG$8=Assumptions!$F$47,Assumptions!$F$51,IF('305 PF'!DG$8=Assumptions!$G$47,Assumptions!$G$51,Assumptions!$H$51))))^(DG$8-1)</f>
        <v>-490.91016623393438</v>
      </c>
      <c r="DH37" s="26">
        <f>-Assumptions!$H42/12*(1+(IF(DH$8=Assumptions!$F$47,Assumptions!$F$51,IF('305 PF'!DH$8=Assumptions!$G$47,Assumptions!$G$51,Assumptions!$H$51))))^(DH$8-1)</f>
        <v>-500.72836955861305</v>
      </c>
      <c r="DI37" s="26">
        <f>-Assumptions!$H42/12*(1+(IF(DI$8=Assumptions!$F$47,Assumptions!$F$51,IF('305 PF'!DI$8=Assumptions!$G$47,Assumptions!$G$51,Assumptions!$H$51))))^(DI$8-1)</f>
        <v>-500.72836955861305</v>
      </c>
      <c r="DJ37" s="26">
        <f>-Assumptions!$H42/12*(1+(IF(DJ$8=Assumptions!$F$47,Assumptions!$F$51,IF('305 PF'!DJ$8=Assumptions!$G$47,Assumptions!$G$51,Assumptions!$H$51))))^(DJ$8-1)</f>
        <v>-500.72836955861305</v>
      </c>
      <c r="DK37" s="26">
        <f>-Assumptions!$H42/12*(1+(IF(DK$8=Assumptions!$F$47,Assumptions!$F$51,IF('305 PF'!DK$8=Assumptions!$G$47,Assumptions!$G$51,Assumptions!$H$51))))^(DK$8-1)</f>
        <v>-500.72836955861305</v>
      </c>
      <c r="DL37" s="26">
        <f>-Assumptions!$H42/12*(1+(IF(DL$8=Assumptions!$F$47,Assumptions!$F$51,IF('305 PF'!DL$8=Assumptions!$G$47,Assumptions!$G$51,Assumptions!$H$51))))^(DL$8-1)</f>
        <v>-500.72836955861305</v>
      </c>
      <c r="DM37" s="26">
        <f>-Assumptions!$H42/12*(1+(IF(DM$8=Assumptions!$F$47,Assumptions!$F$51,IF('305 PF'!DM$8=Assumptions!$G$47,Assumptions!$G$51,Assumptions!$H$51))))^(DM$8-1)</f>
        <v>-500.72836955861305</v>
      </c>
      <c r="DN37" s="26">
        <f>-Assumptions!$H42/12*(1+(IF(DN$8=Assumptions!$F$47,Assumptions!$F$51,IF('305 PF'!DN$8=Assumptions!$G$47,Assumptions!$G$51,Assumptions!$H$51))))^(DN$8-1)</f>
        <v>-500.72836955861305</v>
      </c>
      <c r="DO37" s="26">
        <f>-Assumptions!$H42/12*(1+(IF(DO$8=Assumptions!$F$47,Assumptions!$F$51,IF('305 PF'!DO$8=Assumptions!$G$47,Assumptions!$G$51,Assumptions!$H$51))))^(DO$8-1)</f>
        <v>-500.72836955861305</v>
      </c>
      <c r="DP37" s="26">
        <f>-Assumptions!$H42/12*(1+(IF(DP$8=Assumptions!$F$47,Assumptions!$F$51,IF('305 PF'!DP$8=Assumptions!$G$47,Assumptions!$G$51,Assumptions!$H$51))))^(DP$8-1)</f>
        <v>-500.72836955861305</v>
      </c>
      <c r="DQ37" s="26">
        <f>-Assumptions!$H42/12*(1+(IF(DQ$8=Assumptions!$F$47,Assumptions!$F$51,IF('305 PF'!DQ$8=Assumptions!$G$47,Assumptions!$G$51,Assumptions!$H$51))))^(DQ$8-1)</f>
        <v>-500.72836955861305</v>
      </c>
      <c r="DR37" s="26">
        <f>-Assumptions!$H42/12*(1+(IF(DR$8=Assumptions!$F$47,Assumptions!$F$51,IF('305 PF'!DR$8=Assumptions!$G$47,Assumptions!$G$51,Assumptions!$H$51))))^(DR$8-1)</f>
        <v>-500.72836955861305</v>
      </c>
      <c r="DS37" s="26">
        <f>-Assumptions!$H42/12*(1+(IF(DS$8=Assumptions!$F$47,Assumptions!$F$51,IF('305 PF'!DS$8=Assumptions!$G$47,Assumptions!$G$51,Assumptions!$H$51))))^(DS$8-1)</f>
        <v>-500.72836955861305</v>
      </c>
      <c r="DT37" s="26">
        <f>-Assumptions!$H42/12*(1+(IF(DT$8=Assumptions!$F$47,Assumptions!$F$51,IF('305 PF'!DT$8=Assumptions!$G$47,Assumptions!$G$51,Assumptions!$H$51))))^(DT$8-1)</f>
        <v>-510.74293694978536</v>
      </c>
      <c r="DU37" s="26">
        <f>-Assumptions!$H42/12*(1+(IF(DU$8=Assumptions!$F$47,Assumptions!$F$51,IF('305 PF'!DU$8=Assumptions!$G$47,Assumptions!$G$51,Assumptions!$H$51))))^(DU$8-1)</f>
        <v>-510.74293694978536</v>
      </c>
      <c r="DV37" s="26">
        <f>-Assumptions!$H42/12*(1+(IF(DV$8=Assumptions!$F$47,Assumptions!$F$51,IF('305 PF'!DV$8=Assumptions!$G$47,Assumptions!$G$51,Assumptions!$H$51))))^(DV$8-1)</f>
        <v>-510.74293694978536</v>
      </c>
      <c r="DW37" s="26">
        <f>-Assumptions!$H42/12*(1+(IF(DW$8=Assumptions!$F$47,Assumptions!$F$51,IF('305 PF'!DW$8=Assumptions!$G$47,Assumptions!$G$51,Assumptions!$H$51))))^(DW$8-1)</f>
        <v>-510.74293694978536</v>
      </c>
      <c r="DX37" s="26">
        <f>-Assumptions!$H42/12*(1+(IF(DX$8=Assumptions!$F$47,Assumptions!$F$51,IF('305 PF'!DX$8=Assumptions!$G$47,Assumptions!$G$51,Assumptions!$H$51))))^(DX$8-1)</f>
        <v>-510.74293694978536</v>
      </c>
      <c r="DY37" s="26">
        <f>-Assumptions!$H42/12*(1+(IF(DY$8=Assumptions!$F$47,Assumptions!$F$51,IF('305 PF'!DY$8=Assumptions!$G$47,Assumptions!$G$51,Assumptions!$H$51))))^(DY$8-1)</f>
        <v>-510.74293694978536</v>
      </c>
      <c r="DZ37" s="26">
        <f>-Assumptions!$H42/12*(1+(IF(DZ$8=Assumptions!$F$47,Assumptions!$F$51,IF('305 PF'!DZ$8=Assumptions!$G$47,Assumptions!$G$51,Assumptions!$H$51))))^(DZ$8-1)</f>
        <v>-510.74293694978536</v>
      </c>
      <c r="EA37" s="26">
        <f>-Assumptions!$H42/12*(1+(IF(EA$8=Assumptions!$F$47,Assumptions!$F$51,IF('305 PF'!EA$8=Assumptions!$G$47,Assumptions!$G$51,Assumptions!$H$51))))^(EA$8-1)</f>
        <v>-510.74293694978536</v>
      </c>
      <c r="EB37" s="26">
        <f>-Assumptions!$H42/12*(1+(IF(EB$8=Assumptions!$F$47,Assumptions!$F$51,IF('305 PF'!EB$8=Assumptions!$G$47,Assumptions!$G$51,Assumptions!$H$51))))^(EB$8-1)</f>
        <v>-510.74293694978536</v>
      </c>
      <c r="EC37" s="26">
        <f>-Assumptions!$H42/12*(1+(IF(EC$8=Assumptions!$F$47,Assumptions!$F$51,IF('305 PF'!EC$8=Assumptions!$G$47,Assumptions!$G$51,Assumptions!$H$51))))^(EC$8-1)</f>
        <v>-510.74293694978536</v>
      </c>
      <c r="ED37" s="26">
        <f>-Assumptions!$H42/12*(1+(IF(ED$8=Assumptions!$F$47,Assumptions!$F$51,IF('305 PF'!ED$8=Assumptions!$G$47,Assumptions!$G$51,Assumptions!$H$51))))^(ED$8-1)</f>
        <v>-510.74293694978536</v>
      </c>
      <c r="EE37" s="26">
        <f>-Assumptions!$H42/12*(1+(IF(EE$8=Assumptions!$F$47,Assumptions!$F$51,IF('305 PF'!EE$8=Assumptions!$G$47,Assumptions!$G$51,Assumptions!$H$51))))^(EE$8-1)</f>
        <v>-510.74293694978536</v>
      </c>
    </row>
    <row r="38" spans="2:135" x14ac:dyDescent="0.35">
      <c r="B38" s="5"/>
      <c r="C38" s="14" t="str">
        <f>Assumptions!B43</f>
        <v>Total Operating Expenses</v>
      </c>
      <c r="D38" s="29">
        <f>SUM(D26:D37)</f>
        <v>-26121.488509850002</v>
      </c>
      <c r="E38" s="29">
        <f t="shared" ref="E38:BP38" si="22">SUM(E26:E37)</f>
        <v>-26121.488509850002</v>
      </c>
      <c r="F38" s="29">
        <f t="shared" si="22"/>
        <v>-26121.488509850002</v>
      </c>
      <c r="G38" s="29">
        <f t="shared" si="22"/>
        <v>-26121.488509850002</v>
      </c>
      <c r="H38" s="29">
        <f t="shared" si="22"/>
        <v>-26121.488509850002</v>
      </c>
      <c r="I38" s="29">
        <f t="shared" si="22"/>
        <v>-26121.488509850002</v>
      </c>
      <c r="J38" s="29">
        <f t="shared" si="22"/>
        <v>-26121.488509850002</v>
      </c>
      <c r="K38" s="29">
        <f t="shared" si="22"/>
        <v>-26121.488509850002</v>
      </c>
      <c r="L38" s="29">
        <f t="shared" si="22"/>
        <v>-26121.488509850002</v>
      </c>
      <c r="M38" s="29">
        <f t="shared" si="22"/>
        <v>-26121.488509850002</v>
      </c>
      <c r="N38" s="29">
        <f t="shared" si="22"/>
        <v>-26121.488509850002</v>
      </c>
      <c r="O38" s="29">
        <f t="shared" si="22"/>
        <v>-26121.488509850002</v>
      </c>
      <c r="P38" s="29">
        <f t="shared" si="22"/>
        <v>-26905.133165145504</v>
      </c>
      <c r="Q38" s="29">
        <f t="shared" si="22"/>
        <v>-26905.133165145504</v>
      </c>
      <c r="R38" s="29">
        <f t="shared" si="22"/>
        <v>-26905.133165145504</v>
      </c>
      <c r="S38" s="29">
        <f t="shared" si="22"/>
        <v>-26905.133165145504</v>
      </c>
      <c r="T38" s="29">
        <f t="shared" si="22"/>
        <v>-26905.133165145504</v>
      </c>
      <c r="U38" s="29">
        <f t="shared" si="22"/>
        <v>-26905.133165145504</v>
      </c>
      <c r="V38" s="29">
        <f t="shared" si="22"/>
        <v>-26905.133165145504</v>
      </c>
      <c r="W38" s="29">
        <f t="shared" si="22"/>
        <v>-26905.133165145504</v>
      </c>
      <c r="X38" s="29">
        <f t="shared" si="22"/>
        <v>-26905.133165145504</v>
      </c>
      <c r="Y38" s="29">
        <f t="shared" si="22"/>
        <v>-26905.133165145504</v>
      </c>
      <c r="Z38" s="29">
        <f t="shared" si="22"/>
        <v>-26905.133165145504</v>
      </c>
      <c r="AA38" s="29">
        <f t="shared" si="22"/>
        <v>-26905.133165145504</v>
      </c>
      <c r="AB38" s="29">
        <f t="shared" si="22"/>
        <v>-27176.796645647941</v>
      </c>
      <c r="AC38" s="29">
        <f t="shared" si="22"/>
        <v>-27176.796645647941</v>
      </c>
      <c r="AD38" s="29">
        <f t="shared" si="22"/>
        <v>-27176.796645647941</v>
      </c>
      <c r="AE38" s="29">
        <f t="shared" si="22"/>
        <v>-27176.796645647941</v>
      </c>
      <c r="AF38" s="29">
        <f t="shared" si="22"/>
        <v>-27176.796645647941</v>
      </c>
      <c r="AG38" s="29">
        <f t="shared" si="22"/>
        <v>-27176.796645647941</v>
      </c>
      <c r="AH38" s="29">
        <f t="shared" si="22"/>
        <v>-27176.796645647941</v>
      </c>
      <c r="AI38" s="29">
        <f t="shared" si="22"/>
        <v>-27176.796645647941</v>
      </c>
      <c r="AJ38" s="29">
        <f t="shared" si="22"/>
        <v>-27176.796645647941</v>
      </c>
      <c r="AK38" s="29">
        <f t="shared" si="22"/>
        <v>-27176.796645647941</v>
      </c>
      <c r="AL38" s="29">
        <f t="shared" si="22"/>
        <v>-27176.796645647941</v>
      </c>
      <c r="AM38" s="29">
        <f t="shared" si="22"/>
        <v>-27176.796645647941</v>
      </c>
      <c r="AN38" s="29">
        <f t="shared" si="22"/>
        <v>-27720.332578560898</v>
      </c>
      <c r="AO38" s="29">
        <f t="shared" si="22"/>
        <v>-27720.332578560898</v>
      </c>
      <c r="AP38" s="29">
        <f t="shared" si="22"/>
        <v>-27720.332578560898</v>
      </c>
      <c r="AQ38" s="29">
        <f t="shared" si="22"/>
        <v>-27720.332578560898</v>
      </c>
      <c r="AR38" s="29">
        <f t="shared" si="22"/>
        <v>-27720.332578560898</v>
      </c>
      <c r="AS38" s="29">
        <f t="shared" si="22"/>
        <v>-27720.332578560898</v>
      </c>
      <c r="AT38" s="29">
        <f t="shared" si="22"/>
        <v>-27720.332578560898</v>
      </c>
      <c r="AU38" s="29">
        <f t="shared" si="22"/>
        <v>-27720.332578560898</v>
      </c>
      <c r="AV38" s="29">
        <f t="shared" si="22"/>
        <v>-27720.332578560898</v>
      </c>
      <c r="AW38" s="29">
        <f t="shared" si="22"/>
        <v>-27720.332578560898</v>
      </c>
      <c r="AX38" s="29">
        <f t="shared" si="22"/>
        <v>-27720.332578560898</v>
      </c>
      <c r="AY38" s="29">
        <f t="shared" si="22"/>
        <v>-27720.332578560898</v>
      </c>
      <c r="AZ38" s="29">
        <f t="shared" si="22"/>
        <v>-28274.739230132116</v>
      </c>
      <c r="BA38" s="29">
        <f t="shared" si="22"/>
        <v>-28274.739230132116</v>
      </c>
      <c r="BB38" s="29">
        <f t="shared" si="22"/>
        <v>-28274.739230132116</v>
      </c>
      <c r="BC38" s="29">
        <f t="shared" si="22"/>
        <v>-28274.739230132116</v>
      </c>
      <c r="BD38" s="29">
        <f t="shared" si="22"/>
        <v>-28274.739230132116</v>
      </c>
      <c r="BE38" s="29">
        <f t="shared" si="22"/>
        <v>-28274.739230132116</v>
      </c>
      <c r="BF38" s="29">
        <f t="shared" si="22"/>
        <v>-28274.739230132116</v>
      </c>
      <c r="BG38" s="29">
        <f t="shared" si="22"/>
        <v>-28274.739230132116</v>
      </c>
      <c r="BH38" s="29">
        <f t="shared" si="22"/>
        <v>-28274.739230132116</v>
      </c>
      <c r="BI38" s="29">
        <f t="shared" si="22"/>
        <v>-28274.739230132116</v>
      </c>
      <c r="BJ38" s="29">
        <f t="shared" si="22"/>
        <v>-28274.739230132116</v>
      </c>
      <c r="BK38" s="29">
        <f t="shared" si="22"/>
        <v>-28274.739230132116</v>
      </c>
      <c r="BL38" s="29">
        <f t="shared" si="22"/>
        <v>-28840.234014734764</v>
      </c>
      <c r="BM38" s="29">
        <f t="shared" si="22"/>
        <v>-28840.234014734764</v>
      </c>
      <c r="BN38" s="29">
        <f t="shared" si="22"/>
        <v>-28840.234014734764</v>
      </c>
      <c r="BO38" s="29">
        <f t="shared" si="22"/>
        <v>-28840.234014734764</v>
      </c>
      <c r="BP38" s="29">
        <f t="shared" si="22"/>
        <v>-28840.234014734764</v>
      </c>
      <c r="BQ38" s="29">
        <f t="shared" ref="BQ38:EB38" si="23">SUM(BQ26:BQ37)</f>
        <v>-28840.234014734764</v>
      </c>
      <c r="BR38" s="29">
        <f t="shared" si="23"/>
        <v>-28840.234014734764</v>
      </c>
      <c r="BS38" s="29">
        <f t="shared" si="23"/>
        <v>-28840.234014734764</v>
      </c>
      <c r="BT38" s="29">
        <f t="shared" si="23"/>
        <v>-28840.234014734764</v>
      </c>
      <c r="BU38" s="29">
        <f t="shared" si="23"/>
        <v>-28840.234014734764</v>
      </c>
      <c r="BV38" s="29">
        <f t="shared" si="23"/>
        <v>-28840.234014734764</v>
      </c>
      <c r="BW38" s="29">
        <f t="shared" si="23"/>
        <v>-28840.234014734764</v>
      </c>
      <c r="BX38" s="29">
        <f t="shared" si="23"/>
        <v>-29417.038695029456</v>
      </c>
      <c r="BY38" s="29">
        <f t="shared" si="23"/>
        <v>-29417.038695029456</v>
      </c>
      <c r="BZ38" s="29">
        <f t="shared" si="23"/>
        <v>-29417.038695029456</v>
      </c>
      <c r="CA38" s="29">
        <f t="shared" si="23"/>
        <v>-29417.038695029456</v>
      </c>
      <c r="CB38" s="29">
        <f t="shared" si="23"/>
        <v>-29417.038695029456</v>
      </c>
      <c r="CC38" s="29">
        <f t="shared" si="23"/>
        <v>-29417.038695029456</v>
      </c>
      <c r="CD38" s="29">
        <f t="shared" si="23"/>
        <v>-29417.038695029456</v>
      </c>
      <c r="CE38" s="29">
        <f t="shared" si="23"/>
        <v>-29417.038695029456</v>
      </c>
      <c r="CF38" s="29">
        <f t="shared" si="23"/>
        <v>-29417.038695029456</v>
      </c>
      <c r="CG38" s="29">
        <f t="shared" si="23"/>
        <v>-29417.038695029456</v>
      </c>
      <c r="CH38" s="29">
        <f t="shared" si="23"/>
        <v>-29417.038695029456</v>
      </c>
      <c r="CI38" s="29">
        <f t="shared" si="23"/>
        <v>-29417.038695029456</v>
      </c>
      <c r="CJ38" s="29">
        <f t="shared" si="23"/>
        <v>-30005.379468930041</v>
      </c>
      <c r="CK38" s="29">
        <f t="shared" si="23"/>
        <v>-30005.379468930041</v>
      </c>
      <c r="CL38" s="29">
        <f t="shared" si="23"/>
        <v>-30005.379468930041</v>
      </c>
      <c r="CM38" s="29">
        <f t="shared" si="23"/>
        <v>-30005.379468930041</v>
      </c>
      <c r="CN38" s="29">
        <f t="shared" si="23"/>
        <v>-30005.379468930041</v>
      </c>
      <c r="CO38" s="29">
        <f t="shared" si="23"/>
        <v>-30005.379468930041</v>
      </c>
      <c r="CP38" s="29">
        <f t="shared" si="23"/>
        <v>-30005.379468930041</v>
      </c>
      <c r="CQ38" s="29">
        <f t="shared" si="23"/>
        <v>-30005.379468930041</v>
      </c>
      <c r="CR38" s="29">
        <f t="shared" si="23"/>
        <v>-30005.379468930041</v>
      </c>
      <c r="CS38" s="29">
        <f t="shared" si="23"/>
        <v>-30005.379468930041</v>
      </c>
      <c r="CT38" s="29">
        <f t="shared" si="23"/>
        <v>-30005.379468930041</v>
      </c>
      <c r="CU38" s="29">
        <f t="shared" si="23"/>
        <v>-30005.379468930041</v>
      </c>
      <c r="CV38" s="29">
        <f t="shared" si="23"/>
        <v>-30605.487058308645</v>
      </c>
      <c r="CW38" s="29">
        <f t="shared" si="23"/>
        <v>-30605.487058308645</v>
      </c>
      <c r="CX38" s="29">
        <f t="shared" si="23"/>
        <v>-30605.487058308645</v>
      </c>
      <c r="CY38" s="29">
        <f t="shared" si="23"/>
        <v>-30605.487058308645</v>
      </c>
      <c r="CZ38" s="29">
        <f t="shared" si="23"/>
        <v>-30605.487058308645</v>
      </c>
      <c r="DA38" s="29">
        <f t="shared" si="23"/>
        <v>-30605.487058308645</v>
      </c>
      <c r="DB38" s="29">
        <f t="shared" si="23"/>
        <v>-30605.487058308645</v>
      </c>
      <c r="DC38" s="29">
        <f t="shared" si="23"/>
        <v>-30605.487058308645</v>
      </c>
      <c r="DD38" s="29">
        <f t="shared" si="23"/>
        <v>-30605.487058308645</v>
      </c>
      <c r="DE38" s="29">
        <f t="shared" si="23"/>
        <v>-30605.487058308645</v>
      </c>
      <c r="DF38" s="29">
        <f t="shared" si="23"/>
        <v>-30605.487058308645</v>
      </c>
      <c r="DG38" s="29">
        <f t="shared" si="23"/>
        <v>-30605.487058308645</v>
      </c>
      <c r="DH38" s="29">
        <f t="shared" si="23"/>
        <v>-31217.596799474813</v>
      </c>
      <c r="DI38" s="29">
        <f t="shared" si="23"/>
        <v>-31217.596799474813</v>
      </c>
      <c r="DJ38" s="29">
        <f t="shared" si="23"/>
        <v>-31217.596799474813</v>
      </c>
      <c r="DK38" s="29">
        <f t="shared" si="23"/>
        <v>-31217.596799474813</v>
      </c>
      <c r="DL38" s="29">
        <f t="shared" si="23"/>
        <v>-31217.596799474813</v>
      </c>
      <c r="DM38" s="29">
        <f t="shared" si="23"/>
        <v>-31217.596799474813</v>
      </c>
      <c r="DN38" s="29">
        <f t="shared" si="23"/>
        <v>-31217.596799474813</v>
      </c>
      <c r="DO38" s="29">
        <f t="shared" si="23"/>
        <v>-31217.596799474813</v>
      </c>
      <c r="DP38" s="29">
        <f t="shared" si="23"/>
        <v>-31217.596799474813</v>
      </c>
      <c r="DQ38" s="29">
        <f t="shared" si="23"/>
        <v>-31217.596799474813</v>
      </c>
      <c r="DR38" s="29">
        <f t="shared" si="23"/>
        <v>-31217.596799474813</v>
      </c>
      <c r="DS38" s="29">
        <f t="shared" si="23"/>
        <v>-31217.596799474813</v>
      </c>
      <c r="DT38" s="29">
        <f t="shared" si="23"/>
        <v>-31841.948735464313</v>
      </c>
      <c r="DU38" s="29">
        <f t="shared" si="23"/>
        <v>-31841.948735464313</v>
      </c>
      <c r="DV38" s="29">
        <f t="shared" si="23"/>
        <v>-31841.948735464313</v>
      </c>
      <c r="DW38" s="29">
        <f t="shared" si="23"/>
        <v>-31841.948735464313</v>
      </c>
      <c r="DX38" s="29">
        <f t="shared" si="23"/>
        <v>-31841.948735464313</v>
      </c>
      <c r="DY38" s="29">
        <f t="shared" si="23"/>
        <v>-31841.948735464313</v>
      </c>
      <c r="DZ38" s="29">
        <f t="shared" si="23"/>
        <v>-31841.948735464313</v>
      </c>
      <c r="EA38" s="29">
        <f t="shared" si="23"/>
        <v>-31841.948735464313</v>
      </c>
      <c r="EB38" s="29">
        <f t="shared" si="23"/>
        <v>-31841.948735464313</v>
      </c>
      <c r="EC38" s="29">
        <f t="shared" ref="EC38:EE38" si="24">SUM(EC26:EC37)</f>
        <v>-31841.948735464313</v>
      </c>
      <c r="ED38" s="29">
        <f t="shared" si="24"/>
        <v>-31841.948735464313</v>
      </c>
      <c r="EE38" s="29">
        <f t="shared" si="24"/>
        <v>-31841.948735464313</v>
      </c>
    </row>
    <row r="40" spans="2:135" x14ac:dyDescent="0.35">
      <c r="B40" s="14"/>
      <c r="C40" s="14" t="str">
        <f>Assumptions!B45</f>
        <v>Net Operating Income</v>
      </c>
      <c r="D40" s="31">
        <f>D23+D38</f>
        <v>32424.992051816662</v>
      </c>
      <c r="E40" s="31">
        <f t="shared" ref="E40:BP40" si="25">E23+E38</f>
        <v>32424.992051816662</v>
      </c>
      <c r="F40" s="31">
        <f t="shared" si="25"/>
        <v>32424.992051816662</v>
      </c>
      <c r="G40" s="31">
        <f t="shared" si="25"/>
        <v>32424.992051816662</v>
      </c>
      <c r="H40" s="31">
        <f t="shared" si="25"/>
        <v>32424.992051816662</v>
      </c>
      <c r="I40" s="31">
        <f t="shared" si="25"/>
        <v>32424.992051816662</v>
      </c>
      <c r="J40" s="31">
        <f t="shared" si="25"/>
        <v>32424.992051816662</v>
      </c>
      <c r="K40" s="31">
        <f t="shared" si="25"/>
        <v>32424.992051816662</v>
      </c>
      <c r="L40" s="31">
        <f t="shared" si="25"/>
        <v>32424.992051816662</v>
      </c>
      <c r="M40" s="31">
        <f t="shared" si="25"/>
        <v>32424.992051816662</v>
      </c>
      <c r="N40" s="31">
        <f t="shared" si="25"/>
        <v>32424.992051816662</v>
      </c>
      <c r="O40" s="31">
        <f t="shared" si="25"/>
        <v>32424.992051816662</v>
      </c>
      <c r="P40" s="31">
        <f t="shared" si="25"/>
        <v>32547.843421196165</v>
      </c>
      <c r="Q40" s="31">
        <f t="shared" si="25"/>
        <v>32547.843421196165</v>
      </c>
      <c r="R40" s="31">
        <f t="shared" si="25"/>
        <v>32547.843421196165</v>
      </c>
      <c r="S40" s="31">
        <f t="shared" si="25"/>
        <v>32547.843421196165</v>
      </c>
      <c r="T40" s="31">
        <f t="shared" si="25"/>
        <v>32547.843421196165</v>
      </c>
      <c r="U40" s="31">
        <f t="shared" si="25"/>
        <v>32547.843421196165</v>
      </c>
      <c r="V40" s="31">
        <f t="shared" si="25"/>
        <v>32547.843421196165</v>
      </c>
      <c r="W40" s="31">
        <f t="shared" si="25"/>
        <v>32547.843421196165</v>
      </c>
      <c r="X40" s="31">
        <f t="shared" si="25"/>
        <v>32547.843421196165</v>
      </c>
      <c r="Y40" s="31">
        <f t="shared" si="25"/>
        <v>32547.843421196165</v>
      </c>
      <c r="Z40" s="31">
        <f t="shared" si="25"/>
        <v>32547.843421196165</v>
      </c>
      <c r="AA40" s="31">
        <f t="shared" si="25"/>
        <v>32547.843421196165</v>
      </c>
      <c r="AB40" s="31">
        <f t="shared" si="25"/>
        <v>33158.447321351319</v>
      </c>
      <c r="AC40" s="31">
        <f t="shared" si="25"/>
        <v>33158.447321351319</v>
      </c>
      <c r="AD40" s="31">
        <f t="shared" si="25"/>
        <v>33158.447321351319</v>
      </c>
      <c r="AE40" s="31">
        <f t="shared" si="25"/>
        <v>33158.447321351319</v>
      </c>
      <c r="AF40" s="31">
        <f t="shared" si="25"/>
        <v>33158.447321351319</v>
      </c>
      <c r="AG40" s="31">
        <f t="shared" si="25"/>
        <v>33158.447321351319</v>
      </c>
      <c r="AH40" s="31">
        <f t="shared" si="25"/>
        <v>33158.447321351319</v>
      </c>
      <c r="AI40" s="31">
        <f t="shared" si="25"/>
        <v>33158.447321351319</v>
      </c>
      <c r="AJ40" s="31">
        <f t="shared" si="25"/>
        <v>33158.447321351319</v>
      </c>
      <c r="AK40" s="31">
        <f t="shared" si="25"/>
        <v>33158.447321351319</v>
      </c>
      <c r="AL40" s="31">
        <f t="shared" si="25"/>
        <v>33158.447321351319</v>
      </c>
      <c r="AM40" s="31">
        <f t="shared" si="25"/>
        <v>33158.447321351319</v>
      </c>
      <c r="AN40" s="31">
        <f t="shared" si="25"/>
        <v>33529.75407741886</v>
      </c>
      <c r="AO40" s="31">
        <f t="shared" si="25"/>
        <v>33529.75407741886</v>
      </c>
      <c r="AP40" s="31">
        <f t="shared" si="25"/>
        <v>33529.75407741886</v>
      </c>
      <c r="AQ40" s="31">
        <f t="shared" si="25"/>
        <v>33529.75407741886</v>
      </c>
      <c r="AR40" s="31">
        <f t="shared" si="25"/>
        <v>33529.75407741886</v>
      </c>
      <c r="AS40" s="31">
        <f t="shared" si="25"/>
        <v>33529.75407741886</v>
      </c>
      <c r="AT40" s="31">
        <f t="shared" si="25"/>
        <v>33529.75407741886</v>
      </c>
      <c r="AU40" s="31">
        <f t="shared" si="25"/>
        <v>33529.75407741886</v>
      </c>
      <c r="AV40" s="31">
        <f t="shared" si="25"/>
        <v>33529.75407741886</v>
      </c>
      <c r="AW40" s="31">
        <f t="shared" si="25"/>
        <v>33529.75407741886</v>
      </c>
      <c r="AX40" s="31">
        <f t="shared" si="25"/>
        <v>33529.75407741886</v>
      </c>
      <c r="AY40" s="31">
        <f t="shared" si="25"/>
        <v>33529.75407741886</v>
      </c>
      <c r="AZ40" s="31">
        <f t="shared" si="25"/>
        <v>33904.109035752328</v>
      </c>
      <c r="BA40" s="31">
        <f t="shared" si="25"/>
        <v>33904.109035752328</v>
      </c>
      <c r="BB40" s="31">
        <f t="shared" si="25"/>
        <v>33904.109035752328</v>
      </c>
      <c r="BC40" s="31">
        <f t="shared" si="25"/>
        <v>33904.109035752328</v>
      </c>
      <c r="BD40" s="31">
        <f t="shared" si="25"/>
        <v>33904.109035752328</v>
      </c>
      <c r="BE40" s="31">
        <f t="shared" si="25"/>
        <v>33904.109035752328</v>
      </c>
      <c r="BF40" s="31">
        <f t="shared" si="25"/>
        <v>33904.109035752328</v>
      </c>
      <c r="BG40" s="31">
        <f t="shared" si="25"/>
        <v>33904.109035752328</v>
      </c>
      <c r="BH40" s="31">
        <f t="shared" si="25"/>
        <v>33904.109035752328</v>
      </c>
      <c r="BI40" s="31">
        <f t="shared" si="25"/>
        <v>33904.109035752328</v>
      </c>
      <c r="BJ40" s="31">
        <f t="shared" si="25"/>
        <v>33904.109035752328</v>
      </c>
      <c r="BK40" s="31">
        <f t="shared" si="25"/>
        <v>33904.109035752328</v>
      </c>
      <c r="BL40" s="31">
        <f t="shared" si="25"/>
        <v>34281.507491404263</v>
      </c>
      <c r="BM40" s="31">
        <f t="shared" si="25"/>
        <v>34281.507491404263</v>
      </c>
      <c r="BN40" s="31">
        <f t="shared" si="25"/>
        <v>34281.507491404263</v>
      </c>
      <c r="BO40" s="31">
        <f t="shared" si="25"/>
        <v>34281.507491404263</v>
      </c>
      <c r="BP40" s="31">
        <f t="shared" si="25"/>
        <v>34281.507491404263</v>
      </c>
      <c r="BQ40" s="31">
        <f t="shared" ref="BQ40:EB40" si="26">BQ23+BQ38</f>
        <v>34281.507491404263</v>
      </c>
      <c r="BR40" s="31">
        <f t="shared" si="26"/>
        <v>34281.507491404263</v>
      </c>
      <c r="BS40" s="31">
        <f t="shared" si="26"/>
        <v>34281.507491404263</v>
      </c>
      <c r="BT40" s="31">
        <f t="shared" si="26"/>
        <v>34281.507491404263</v>
      </c>
      <c r="BU40" s="31">
        <f t="shared" si="26"/>
        <v>34281.507491404263</v>
      </c>
      <c r="BV40" s="31">
        <f t="shared" si="26"/>
        <v>34281.507491404263</v>
      </c>
      <c r="BW40" s="31">
        <f t="shared" si="26"/>
        <v>34281.507491404263</v>
      </c>
      <c r="BX40" s="31">
        <f t="shared" si="26"/>
        <v>34661.943660293276</v>
      </c>
      <c r="BY40" s="31">
        <f t="shared" si="26"/>
        <v>34661.943660293276</v>
      </c>
      <c r="BZ40" s="31">
        <f t="shared" si="26"/>
        <v>34661.943660293276</v>
      </c>
      <c r="CA40" s="31">
        <f t="shared" si="26"/>
        <v>34661.943660293276</v>
      </c>
      <c r="CB40" s="31">
        <f t="shared" si="26"/>
        <v>34661.943660293276</v>
      </c>
      <c r="CC40" s="31">
        <f t="shared" si="26"/>
        <v>34661.943660293276</v>
      </c>
      <c r="CD40" s="31">
        <f t="shared" si="26"/>
        <v>34661.943660293276</v>
      </c>
      <c r="CE40" s="31">
        <f t="shared" si="26"/>
        <v>34661.943660293276</v>
      </c>
      <c r="CF40" s="31">
        <f t="shared" si="26"/>
        <v>34661.943660293276</v>
      </c>
      <c r="CG40" s="31">
        <f t="shared" si="26"/>
        <v>34661.943660293276</v>
      </c>
      <c r="CH40" s="31">
        <f t="shared" si="26"/>
        <v>34661.943660293276</v>
      </c>
      <c r="CI40" s="31">
        <f t="shared" si="26"/>
        <v>34661.943660293276</v>
      </c>
      <c r="CJ40" s="31">
        <f t="shared" si="26"/>
        <v>35045.410642845985</v>
      </c>
      <c r="CK40" s="31">
        <f t="shared" si="26"/>
        <v>35045.410642845985</v>
      </c>
      <c r="CL40" s="31">
        <f t="shared" si="26"/>
        <v>35045.410642845985</v>
      </c>
      <c r="CM40" s="31">
        <f t="shared" si="26"/>
        <v>35045.410642845985</v>
      </c>
      <c r="CN40" s="31">
        <f t="shared" si="26"/>
        <v>35045.410642845985</v>
      </c>
      <c r="CO40" s="31">
        <f t="shared" si="26"/>
        <v>35045.410642845985</v>
      </c>
      <c r="CP40" s="31">
        <f t="shared" si="26"/>
        <v>35045.410642845985</v>
      </c>
      <c r="CQ40" s="31">
        <f t="shared" si="26"/>
        <v>35045.410642845985</v>
      </c>
      <c r="CR40" s="31">
        <f t="shared" si="26"/>
        <v>35045.410642845985</v>
      </c>
      <c r="CS40" s="31">
        <f t="shared" si="26"/>
        <v>35045.410642845985</v>
      </c>
      <c r="CT40" s="31">
        <f t="shared" si="26"/>
        <v>35045.410642845985</v>
      </c>
      <c r="CU40" s="31">
        <f t="shared" si="26"/>
        <v>35045.410642845985</v>
      </c>
      <c r="CV40" s="31">
        <f t="shared" si="26"/>
        <v>35431.900386689973</v>
      </c>
      <c r="CW40" s="31">
        <f t="shared" si="26"/>
        <v>35431.900386689973</v>
      </c>
      <c r="CX40" s="31">
        <f t="shared" si="26"/>
        <v>35431.900386689973</v>
      </c>
      <c r="CY40" s="31">
        <f t="shared" si="26"/>
        <v>35431.900386689973</v>
      </c>
      <c r="CZ40" s="31">
        <f t="shared" si="26"/>
        <v>35431.900386689973</v>
      </c>
      <c r="DA40" s="31">
        <f t="shared" si="26"/>
        <v>35431.900386689973</v>
      </c>
      <c r="DB40" s="31">
        <f t="shared" si="26"/>
        <v>35431.900386689973</v>
      </c>
      <c r="DC40" s="31">
        <f t="shared" si="26"/>
        <v>35431.900386689973</v>
      </c>
      <c r="DD40" s="31">
        <f t="shared" si="26"/>
        <v>35431.900386689973</v>
      </c>
      <c r="DE40" s="31">
        <f t="shared" si="26"/>
        <v>35431.900386689973</v>
      </c>
      <c r="DF40" s="31">
        <f t="shared" si="26"/>
        <v>35431.900386689973</v>
      </c>
      <c r="DG40" s="31">
        <f t="shared" si="26"/>
        <v>35431.900386689973</v>
      </c>
      <c r="DH40" s="31">
        <f t="shared" si="26"/>
        <v>35821.403648375628</v>
      </c>
      <c r="DI40" s="31">
        <f t="shared" si="26"/>
        <v>35821.403648375628</v>
      </c>
      <c r="DJ40" s="31">
        <f t="shared" si="26"/>
        <v>35821.403648375628</v>
      </c>
      <c r="DK40" s="31">
        <f t="shared" si="26"/>
        <v>35821.403648375628</v>
      </c>
      <c r="DL40" s="31">
        <f t="shared" si="26"/>
        <v>35821.403648375628</v>
      </c>
      <c r="DM40" s="31">
        <f t="shared" si="26"/>
        <v>35821.403648375628</v>
      </c>
      <c r="DN40" s="31">
        <f t="shared" si="26"/>
        <v>35821.403648375628</v>
      </c>
      <c r="DO40" s="31">
        <f t="shared" si="26"/>
        <v>35821.403648375628</v>
      </c>
      <c r="DP40" s="31">
        <f t="shared" si="26"/>
        <v>35821.403648375628</v>
      </c>
      <c r="DQ40" s="31">
        <f t="shared" si="26"/>
        <v>35821.403648375628</v>
      </c>
      <c r="DR40" s="31">
        <f t="shared" si="26"/>
        <v>35821.403648375628</v>
      </c>
      <c r="DS40" s="31">
        <f t="shared" si="26"/>
        <v>35821.403648375628</v>
      </c>
      <c r="DT40" s="31">
        <f t="shared" si="26"/>
        <v>36213.909954104274</v>
      </c>
      <c r="DU40" s="31">
        <f t="shared" si="26"/>
        <v>36213.909954104274</v>
      </c>
      <c r="DV40" s="31">
        <f t="shared" si="26"/>
        <v>36213.909954104274</v>
      </c>
      <c r="DW40" s="31">
        <f t="shared" si="26"/>
        <v>36213.909954104274</v>
      </c>
      <c r="DX40" s="31">
        <f t="shared" si="26"/>
        <v>36213.909954104274</v>
      </c>
      <c r="DY40" s="31">
        <f t="shared" si="26"/>
        <v>36213.909954104274</v>
      </c>
      <c r="DZ40" s="31">
        <f t="shared" si="26"/>
        <v>36213.909954104274</v>
      </c>
      <c r="EA40" s="31">
        <f t="shared" si="26"/>
        <v>36213.909954104274</v>
      </c>
      <c r="EB40" s="31">
        <f t="shared" si="26"/>
        <v>36213.909954104274</v>
      </c>
      <c r="EC40" s="31">
        <f t="shared" ref="EC40:EE40" si="27">EC23+EC38</f>
        <v>36213.909954104274</v>
      </c>
      <c r="ED40" s="31">
        <f t="shared" si="27"/>
        <v>36213.909954104274</v>
      </c>
      <c r="EE40" s="31">
        <f t="shared" si="27"/>
        <v>36213.909954104274</v>
      </c>
    </row>
    <row r="42" spans="2:135" x14ac:dyDescent="0.35">
      <c r="E42" s="6"/>
    </row>
    <row r="43" spans="2:135" x14ac:dyDescent="0.35">
      <c r="B43" s="23" t="s">
        <v>22</v>
      </c>
      <c r="D43" s="6"/>
      <c r="E43" s="6"/>
    </row>
    <row r="44" spans="2:135" x14ac:dyDescent="0.35">
      <c r="C44" t="s">
        <v>43</v>
      </c>
      <c r="D44" s="26">
        <f>Assumptions!H54</f>
        <v>3987010.85924805</v>
      </c>
      <c r="E44" s="33">
        <f>D48</f>
        <v>3983406.5473344778</v>
      </c>
      <c r="F44" s="33">
        <f t="shared" ref="F44:BQ44" si="28">E48</f>
        <v>3979782.7120647072</v>
      </c>
      <c r="G44" s="33">
        <f t="shared" si="28"/>
        <v>3976139.2476872252</v>
      </c>
      <c r="H44" s="33">
        <f t="shared" si="28"/>
        <v>3972476.0478776987</v>
      </c>
      <c r="I44" s="33">
        <f t="shared" si="28"/>
        <v>3968793.0057358705</v>
      </c>
      <c r="J44" s="33">
        <f t="shared" si="28"/>
        <v>3965090.0137824407</v>
      </c>
      <c r="K44" s="33">
        <f t="shared" si="28"/>
        <v>3961366.96395593</v>
      </c>
      <c r="L44" s="33">
        <f t="shared" si="28"/>
        <v>3957623.7476095255</v>
      </c>
      <c r="M44" s="33">
        <f t="shared" si="28"/>
        <v>3953860.2555079116</v>
      </c>
      <c r="N44" s="33">
        <f t="shared" si="28"/>
        <v>3950076.3778240806</v>
      </c>
      <c r="O44" s="33">
        <f t="shared" si="28"/>
        <v>3946272.0041361288</v>
      </c>
      <c r="P44" s="33">
        <f t="shared" si="28"/>
        <v>3942447.023424034</v>
      </c>
      <c r="Q44" s="33">
        <f t="shared" si="28"/>
        <v>3938601.3240664154</v>
      </c>
      <c r="R44" s="33">
        <f t="shared" si="28"/>
        <v>3934734.7938372763</v>
      </c>
      <c r="S44" s="33">
        <f t="shared" si="28"/>
        <v>3930847.3199027292</v>
      </c>
      <c r="T44" s="33">
        <f t="shared" si="28"/>
        <v>3926938.7888177033</v>
      </c>
      <c r="U44" s="33">
        <f t="shared" si="28"/>
        <v>3923009.0865226337</v>
      </c>
      <c r="V44" s="33">
        <f t="shared" si="28"/>
        <v>3919058.0983401323</v>
      </c>
      <c r="W44" s="33">
        <f t="shared" si="28"/>
        <v>3915085.7089716424</v>
      </c>
      <c r="X44" s="33">
        <f t="shared" si="28"/>
        <v>3911091.8024940733</v>
      </c>
      <c r="Y44" s="33">
        <f t="shared" si="28"/>
        <v>3907076.2623564173</v>
      </c>
      <c r="Z44" s="33">
        <f t="shared" si="28"/>
        <v>3903038.9713763488</v>
      </c>
      <c r="AA44" s="33">
        <f t="shared" si="28"/>
        <v>3898979.8117368049</v>
      </c>
      <c r="AB44" s="33">
        <f t="shared" si="28"/>
        <v>3894898.6649825471</v>
      </c>
      <c r="AC44" s="33">
        <f t="shared" si="28"/>
        <v>3890795.4120167037</v>
      </c>
      <c r="AD44" s="33">
        <f t="shared" si="28"/>
        <v>3886669.9330972955</v>
      </c>
      <c r="AE44" s="33">
        <f t="shared" si="28"/>
        <v>3882522.1078337403</v>
      </c>
      <c r="AF44" s="33">
        <f t="shared" si="28"/>
        <v>3878351.8151833406</v>
      </c>
      <c r="AG44" s="33">
        <f t="shared" si="28"/>
        <v>3874158.9334477512</v>
      </c>
      <c r="AH44" s="33">
        <f t="shared" si="28"/>
        <v>3869943.3402694277</v>
      </c>
      <c r="AI44" s="33">
        <f t="shared" si="28"/>
        <v>3865704.9126280546</v>
      </c>
      <c r="AJ44" s="33">
        <f t="shared" si="28"/>
        <v>3861443.5268369578</v>
      </c>
      <c r="AK44" s="33">
        <f t="shared" si="28"/>
        <v>3857159.0585394925</v>
      </c>
      <c r="AL44" s="33">
        <f t="shared" si="28"/>
        <v>3852851.3827054156</v>
      </c>
      <c r="AM44" s="33">
        <f t="shared" si="28"/>
        <v>3848520.3736272375</v>
      </c>
      <c r="AN44" s="33">
        <f t="shared" si="28"/>
        <v>3844165.9049165528</v>
      </c>
      <c r="AO44" s="33">
        <f t="shared" si="28"/>
        <v>3839787.8495003521</v>
      </c>
      <c r="AP44" s="33">
        <f t="shared" si="28"/>
        <v>3835386.0796173131</v>
      </c>
      <c r="AQ44" s="33">
        <f t="shared" si="28"/>
        <v>3830960.4668140747</v>
      </c>
      <c r="AR44" s="33">
        <f t="shared" si="28"/>
        <v>3826510.8819414852</v>
      </c>
      <c r="AS44" s="33">
        <f t="shared" si="28"/>
        <v>3822037.1951508359</v>
      </c>
      <c r="AT44" s="33">
        <f t="shared" si="28"/>
        <v>3817539.2758900705</v>
      </c>
      <c r="AU44" s="33">
        <f t="shared" si="28"/>
        <v>3813016.9928999762</v>
      </c>
      <c r="AV44" s="33">
        <f t="shared" si="28"/>
        <v>3808470.2142103519</v>
      </c>
      <c r="AW44" s="33">
        <f t="shared" si="28"/>
        <v>3803898.8071361589</v>
      </c>
      <c r="AX44" s="33">
        <f t="shared" si="28"/>
        <v>3799302.6382736475</v>
      </c>
      <c r="AY44" s="33">
        <f t="shared" si="28"/>
        <v>3794681.5734964642</v>
      </c>
      <c r="AZ44" s="33">
        <f t="shared" si="28"/>
        <v>3790035.4779517376</v>
      </c>
      <c r="BA44" s="33">
        <f t="shared" si="28"/>
        <v>3785364.2160561439</v>
      </c>
      <c r="BB44" s="33">
        <f t="shared" si="28"/>
        <v>3780667.6514919489</v>
      </c>
      <c r="BC44" s="33">
        <f t="shared" si="28"/>
        <v>3775945.6472030315</v>
      </c>
      <c r="BD44" s="33">
        <f t="shared" si="28"/>
        <v>3771198.0653908821</v>
      </c>
      <c r="BE44" s="33">
        <f t="shared" si="28"/>
        <v>3766424.7675105836</v>
      </c>
      <c r="BF44" s="33">
        <f t="shared" si="28"/>
        <v>3761625.6142667672</v>
      </c>
      <c r="BG44" s="33">
        <f t="shared" si="28"/>
        <v>3756800.4656095463</v>
      </c>
      <c r="BH44" s="33">
        <f t="shared" si="28"/>
        <v>3751949.1807304323</v>
      </c>
      <c r="BI44" s="33">
        <f t="shared" si="28"/>
        <v>3747071.6180582233</v>
      </c>
      <c r="BJ44" s="33">
        <f t="shared" si="28"/>
        <v>3742167.635254873</v>
      </c>
      <c r="BK44" s="33">
        <f t="shared" si="28"/>
        <v>3737237.0892113377</v>
      </c>
      <c r="BL44" s="33">
        <f t="shared" si="28"/>
        <v>3732279.8360434002</v>
      </c>
      <c r="BM44" s="33">
        <f t="shared" si="28"/>
        <v>3727295.7310874695</v>
      </c>
      <c r="BN44" s="33">
        <f t="shared" si="28"/>
        <v>3722284.6288963608</v>
      </c>
      <c r="BO44" s="33">
        <f t="shared" si="28"/>
        <v>3717246.3832350504</v>
      </c>
      <c r="BP44" s="33">
        <f t="shared" si="28"/>
        <v>3712180.8470764081</v>
      </c>
      <c r="BQ44" s="33">
        <f t="shared" si="28"/>
        <v>3707087.8725969065</v>
      </c>
      <c r="BR44" s="33">
        <f t="shared" ref="BR44:EC44" si="29">BQ48</f>
        <v>3701967.3111723075</v>
      </c>
      <c r="BS44" s="33">
        <f t="shared" si="29"/>
        <v>3696819.0133733251</v>
      </c>
      <c r="BT44" s="33">
        <f t="shared" si="29"/>
        <v>3691642.8289612648</v>
      </c>
      <c r="BU44" s="33">
        <f t="shared" si="29"/>
        <v>3686438.6068836395</v>
      </c>
      <c r="BV44" s="33">
        <f t="shared" si="29"/>
        <v>3681206.1952697602</v>
      </c>
      <c r="BW44" s="33">
        <f t="shared" si="29"/>
        <v>3675945.4414263056</v>
      </c>
      <c r="BX44" s="33">
        <f t="shared" si="29"/>
        <v>3670656.1918328656</v>
      </c>
      <c r="BY44" s="33">
        <f t="shared" si="29"/>
        <v>3665338.2921374612</v>
      </c>
      <c r="BZ44" s="33">
        <f t="shared" si="29"/>
        <v>3659991.5871520401</v>
      </c>
      <c r="CA44" s="33">
        <f t="shared" si="29"/>
        <v>3654615.9208479482</v>
      </c>
      <c r="CB44" s="33">
        <f t="shared" si="29"/>
        <v>3649211.1363513754</v>
      </c>
      <c r="CC44" s="33">
        <f t="shared" si="29"/>
        <v>3643777.0759387799</v>
      </c>
      <c r="CD44" s="33">
        <f t="shared" si="29"/>
        <v>3638313.5810322827</v>
      </c>
      <c r="CE44" s="33">
        <f t="shared" si="29"/>
        <v>3632820.4921950419</v>
      </c>
      <c r="CF44" s="33">
        <f t="shared" si="29"/>
        <v>3627297.6491265995</v>
      </c>
      <c r="CG44" s="33">
        <f t="shared" si="29"/>
        <v>3621744.890658203</v>
      </c>
      <c r="CH44" s="33">
        <f t="shared" si="29"/>
        <v>3616162.0547481026</v>
      </c>
      <c r="CI44" s="33">
        <f t="shared" si="29"/>
        <v>3610548.9784768224</v>
      </c>
      <c r="CJ44" s="33">
        <f t="shared" si="29"/>
        <v>3604905.498042406</v>
      </c>
      <c r="CK44" s="33">
        <f t="shared" si="29"/>
        <v>3599231.4487556368</v>
      </c>
      <c r="CL44" s="33">
        <f t="shared" si="29"/>
        <v>3593526.665035231</v>
      </c>
      <c r="CM44" s="33">
        <f t="shared" si="29"/>
        <v>3587790.9804030061</v>
      </c>
      <c r="CN44" s="33">
        <f t="shared" si="29"/>
        <v>3582024.2274790234</v>
      </c>
      <c r="CO44" s="33">
        <f t="shared" si="29"/>
        <v>3576226.2379767024</v>
      </c>
      <c r="CP44" s="33">
        <f t="shared" si="29"/>
        <v>3570396.8426979105</v>
      </c>
      <c r="CQ44" s="33">
        <f t="shared" si="29"/>
        <v>3564535.8715280253</v>
      </c>
      <c r="CR44" s="33">
        <f t="shared" si="29"/>
        <v>3558643.1534309699</v>
      </c>
      <c r="CS44" s="33">
        <f t="shared" si="29"/>
        <v>3552718.5164442221</v>
      </c>
      <c r="CT44" s="33">
        <f t="shared" si="29"/>
        <v>3546761.7876737961</v>
      </c>
      <c r="CU44" s="33">
        <f t="shared" si="29"/>
        <v>3540772.7932891967</v>
      </c>
      <c r="CV44" s="33">
        <f t="shared" si="29"/>
        <v>3534751.3585183476</v>
      </c>
      <c r="CW44" s="33">
        <f t="shared" si="29"/>
        <v>3528697.3076424897</v>
      </c>
      <c r="CX44" s="33">
        <f t="shared" si="29"/>
        <v>3522610.4639910543</v>
      </c>
      <c r="CY44" s="33">
        <f t="shared" si="29"/>
        <v>3516490.649936507</v>
      </c>
      <c r="CZ44" s="33">
        <f t="shared" si="29"/>
        <v>3510337.6868891641</v>
      </c>
      <c r="DA44" s="33">
        <f t="shared" si="29"/>
        <v>3504151.3952919813</v>
      </c>
      <c r="DB44" s="33">
        <f t="shared" si="29"/>
        <v>3497931.5946153137</v>
      </c>
      <c r="DC44" s="33">
        <f t="shared" si="29"/>
        <v>3491678.1033516475</v>
      </c>
      <c r="DD44" s="33">
        <f t="shared" si="29"/>
        <v>3485390.7390103033</v>
      </c>
      <c r="DE44" s="33">
        <f t="shared" si="29"/>
        <v>3479069.3181121103</v>
      </c>
      <c r="DF44" s="33">
        <f t="shared" si="29"/>
        <v>3472713.6561840517</v>
      </c>
      <c r="DG44" s="33">
        <f t="shared" si="29"/>
        <v>3466323.5677538831</v>
      </c>
      <c r="DH44" s="33">
        <f t="shared" si="29"/>
        <v>3459898.8663447178</v>
      </c>
      <c r="DI44" s="33">
        <f t="shared" si="29"/>
        <v>3453439.3644695859</v>
      </c>
      <c r="DJ44" s="33">
        <f t="shared" si="29"/>
        <v>3446944.8736259639</v>
      </c>
      <c r="DK44" s="33">
        <f t="shared" si="29"/>
        <v>3440415.2042902722</v>
      </c>
      <c r="DL44" s="33">
        <f t="shared" si="29"/>
        <v>3433850.1659123455</v>
      </c>
      <c r="DM44" s="33">
        <f t="shared" si="29"/>
        <v>3427249.5669098715</v>
      </c>
      <c r="DN44" s="33">
        <f>DM48</f>
        <v>3420613.214662801</v>
      </c>
      <c r="DO44" s="33">
        <f t="shared" si="29"/>
        <v>3413940.9155077254</v>
      </c>
      <c r="DP44" s="33">
        <f t="shared" si="29"/>
        <v>3407232.4747322267</v>
      </c>
      <c r="DQ44" s="33">
        <f t="shared" si="29"/>
        <v>3400487.6965691941</v>
      </c>
      <c r="DR44" s="33">
        <f t="shared" si="29"/>
        <v>3393706.3841911117</v>
      </c>
      <c r="DS44" s="33">
        <f t="shared" si="29"/>
        <v>3386888.3397043147</v>
      </c>
      <c r="DT44" s="33">
        <f t="shared" si="29"/>
        <v>3380033.3641432142</v>
      </c>
      <c r="DU44" s="33">
        <f t="shared" si="29"/>
        <v>3373141.2574644908</v>
      </c>
      <c r="DV44" s="33">
        <f t="shared" si="29"/>
        <v>3366211.8185412576</v>
      </c>
      <c r="DW44" s="33">
        <f t="shared" si="29"/>
        <v>3359244.8451571907</v>
      </c>
      <c r="DX44" s="33">
        <f t="shared" si="29"/>
        <v>3352240.1340006264</v>
      </c>
      <c r="DY44" s="33">
        <f t="shared" si="29"/>
        <v>3345197.4806586308</v>
      </c>
      <c r="DZ44" s="33">
        <f t="shared" si="29"/>
        <v>3338116.6796110328</v>
      </c>
      <c r="EA44" s="33">
        <f t="shared" si="29"/>
        <v>3330997.5242244271</v>
      </c>
      <c r="EB44" s="33">
        <f t="shared" si="29"/>
        <v>3323839.8067461438</v>
      </c>
      <c r="EC44" s="33">
        <f t="shared" si="29"/>
        <v>3316643.3182981866</v>
      </c>
      <c r="ED44" s="33">
        <f t="shared" ref="ED44:EE44" si="30">EC48</f>
        <v>3309407.8488711361</v>
      </c>
      <c r="EE44" s="33">
        <f t="shared" si="30"/>
        <v>3302133.1873180224</v>
      </c>
    </row>
    <row r="45" spans="2:135" x14ac:dyDescent="0.35">
      <c r="C45" t="s">
        <v>44</v>
      </c>
      <c r="D45" s="26">
        <f>D44*Assumptions!$H56/12</f>
        <v>21596.308820926937</v>
      </c>
      <c r="E45" s="26">
        <f>E44*Assumptions!$H56/12</f>
        <v>21576.785464728422</v>
      </c>
      <c r="F45" s="26">
        <f>F44*Assumptions!$H56/12</f>
        <v>21557.156357017164</v>
      </c>
      <c r="G45" s="26">
        <f>G44*Assumptions!$H56/12</f>
        <v>21537.42092497247</v>
      </c>
      <c r="H45" s="26">
        <f>H44*Assumptions!$H56/12</f>
        <v>21517.578592670867</v>
      </c>
      <c r="I45" s="26">
        <f>I44*Assumptions!$H56/12</f>
        <v>21497.628781069299</v>
      </c>
      <c r="J45" s="26">
        <f>J44*Assumptions!$H56/12</f>
        <v>21477.570907988222</v>
      </c>
      <c r="K45" s="26">
        <f>K44*Assumptions!$H56/12</f>
        <v>21457.404388094623</v>
      </c>
      <c r="L45" s="26">
        <f>L44*Assumptions!$H56/12</f>
        <v>21437.128632884931</v>
      </c>
      <c r="M45" s="26">
        <f>M44*Assumptions!$H56/12</f>
        <v>21416.743050667854</v>
      </c>
      <c r="N45" s="26">
        <f>N44*Assumptions!$H56/12</f>
        <v>21396.247046547105</v>
      </c>
      <c r="O45" s="26">
        <f>O44*Assumptions!$H56/12</f>
        <v>21375.64002240403</v>
      </c>
      <c r="P45" s="26">
        <f>P44*Assumptions!$H56/12</f>
        <v>21354.921376880186</v>
      </c>
      <c r="Q45" s="26">
        <f>Q44*Assumptions!$H56/12</f>
        <v>21334.090505359749</v>
      </c>
      <c r="R45" s="26">
        <f>R44*Assumptions!$H56/12</f>
        <v>21313.146799951912</v>
      </c>
      <c r="S45" s="26">
        <f>S44*Assumptions!$H56/12</f>
        <v>21292.089649473117</v>
      </c>
      <c r="T45" s="26">
        <f>T44*Assumptions!$H56/12</f>
        <v>21270.918439429228</v>
      </c>
      <c r="U45" s="26">
        <f>U44*Assumptions!$H56/12</f>
        <v>21249.632551997598</v>
      </c>
      <c r="V45" s="26">
        <f>V44*Assumptions!$H56/12</f>
        <v>21228.231366009051</v>
      </c>
      <c r="W45" s="26">
        <f>W44*Assumptions!$H56/12</f>
        <v>21206.714256929732</v>
      </c>
      <c r="X45" s="26">
        <f>X44*Assumptions!$H56/12</f>
        <v>21185.080596842898</v>
      </c>
      <c r="Y45" s="26">
        <f>Y44*Assumptions!$H56/12</f>
        <v>21163.329754430593</v>
      </c>
      <c r="Z45" s="26">
        <f>Z44*Assumptions!$H56/12</f>
        <v>21141.461094955223</v>
      </c>
      <c r="AA45" s="26">
        <f>AA44*Assumptions!$H56/12</f>
        <v>21119.473980241029</v>
      </c>
      <c r="AB45" s="26">
        <f>AB44*Assumptions!$H56/12</f>
        <v>21097.367768655462</v>
      </c>
      <c r="AC45" s="26">
        <f>AC44*Assumptions!$H56/12</f>
        <v>21075.141815090479</v>
      </c>
      <c r="AD45" s="26">
        <f>AD44*Assumptions!$H56/12</f>
        <v>21052.795470943685</v>
      </c>
      <c r="AE45" s="26">
        <f>AE44*Assumptions!$H56/12</f>
        <v>21030.328084099427</v>
      </c>
      <c r="AF45" s="26">
        <f>AF44*Assumptions!$H56/12</f>
        <v>21007.738998909761</v>
      </c>
      <c r="AG45" s="26">
        <f>AG44*Assumptions!$H56/12</f>
        <v>20985.027556175319</v>
      </c>
      <c r="AH45" s="26">
        <f>AH44*Assumptions!$H56/12</f>
        <v>20962.193093126069</v>
      </c>
      <c r="AI45" s="26">
        <f>AI44*Assumptions!$H56/12</f>
        <v>20939.234943401963</v>
      </c>
      <c r="AJ45" s="26">
        <f>AJ44*Assumptions!$H56/12</f>
        <v>20916.152437033521</v>
      </c>
      <c r="AK45" s="26">
        <f>AK44*Assumptions!$H56/12</f>
        <v>20892.944900422252</v>
      </c>
      <c r="AL45" s="26">
        <f>AL44*Assumptions!$H56/12</f>
        <v>20869.611656321002</v>
      </c>
      <c r="AM45" s="26">
        <f>AM44*Assumptions!$H56/12</f>
        <v>20846.152023814204</v>
      </c>
      <c r="AN45" s="26">
        <f>AN44*Assumptions!$H56/12</f>
        <v>20822.565318297995</v>
      </c>
      <c r="AO45" s="26">
        <f>AO44*Assumptions!$H56/12</f>
        <v>20798.85085146024</v>
      </c>
      <c r="AP45" s="26">
        <f>AP44*Assumptions!$H56/12</f>
        <v>20775.007931260447</v>
      </c>
      <c r="AQ45" s="26">
        <f>AQ44*Assumptions!$H56/12</f>
        <v>20751.035861909571</v>
      </c>
      <c r="AR45" s="26">
        <f>AR44*Assumptions!$H56/12</f>
        <v>20726.933943849712</v>
      </c>
      <c r="AS45" s="26">
        <f>AS44*Assumptions!$H56/12</f>
        <v>20702.701473733694</v>
      </c>
      <c r="AT45" s="26">
        <f>AT44*Assumptions!$H56/12</f>
        <v>20678.337744404551</v>
      </c>
      <c r="AU45" s="26">
        <f>AU44*Assumptions!$H56/12</f>
        <v>20653.842044874873</v>
      </c>
      <c r="AV45" s="26">
        <f>AV44*Assumptions!$H56/12</f>
        <v>20629.213660306075</v>
      </c>
      <c r="AW45" s="26">
        <f>AW44*Assumptions!$H56/12</f>
        <v>20604.45187198753</v>
      </c>
      <c r="AX45" s="26">
        <f>AX44*Assumptions!$H56/12</f>
        <v>20579.555957315592</v>
      </c>
      <c r="AY45" s="26">
        <f>AY44*Assumptions!$H56/12</f>
        <v>20554.525189772514</v>
      </c>
      <c r="AZ45" s="26">
        <f>AZ44*Assumptions!$H56/12</f>
        <v>20529.358838905246</v>
      </c>
      <c r="BA45" s="26">
        <f>BA44*Assumptions!$H56/12</f>
        <v>20504.056170304113</v>
      </c>
      <c r="BB45" s="26">
        <f>BB44*Assumptions!$H56/12</f>
        <v>20478.616445581389</v>
      </c>
      <c r="BC45" s="26">
        <f>BC44*Assumptions!$H56/12</f>
        <v>20453.038922349755</v>
      </c>
      <c r="BD45" s="26">
        <f>BD44*Assumptions!$H56/12</f>
        <v>20427.322854200611</v>
      </c>
      <c r="BE45" s="26">
        <f>BE44*Assumptions!$H56/12</f>
        <v>20401.467490682327</v>
      </c>
      <c r="BF45" s="26">
        <f>BF44*Assumptions!$H56/12</f>
        <v>20375.472077278322</v>
      </c>
      <c r="BG45" s="26">
        <f>BG44*Assumptions!$H56/12</f>
        <v>20349.335855385045</v>
      </c>
      <c r="BH45" s="26">
        <f>BH44*Assumptions!$H56/12</f>
        <v>20323.058062289841</v>
      </c>
      <c r="BI45" s="26">
        <f>BI44*Assumptions!$H56/12</f>
        <v>20296.637931148711</v>
      </c>
      <c r="BJ45" s="26">
        <f>BJ44*Assumptions!$H56/12</f>
        <v>20270.074690963895</v>
      </c>
      <c r="BK45" s="26">
        <f>BK44*Assumptions!$H56/12</f>
        <v>20243.367566561414</v>
      </c>
      <c r="BL45" s="26">
        <f>BL44*Assumptions!$H56/12</f>
        <v>20216.515778568417</v>
      </c>
      <c r="BM45" s="26">
        <f>BM44*Assumptions!$H56/12</f>
        <v>20189.518543390459</v>
      </c>
      <c r="BN45" s="26">
        <f>BN44*Assumptions!$H56/12</f>
        <v>20162.375073188621</v>
      </c>
      <c r="BO45" s="26">
        <f>BO44*Assumptions!$H56/12</f>
        <v>20135.084575856523</v>
      </c>
      <c r="BP45" s="26">
        <f>BP44*Assumptions!$H56/12</f>
        <v>20107.646254997209</v>
      </c>
      <c r="BQ45" s="26">
        <f>BQ44*Assumptions!$H56/12</f>
        <v>20080.059309899912</v>
      </c>
      <c r="BR45" s="26">
        <f>BR44*Assumptions!$H56/12</f>
        <v>20052.322935516666</v>
      </c>
      <c r="BS45" s="26">
        <f>BS44*Assumptions!$H56/12</f>
        <v>20024.436322438847</v>
      </c>
      <c r="BT45" s="26">
        <f>BT44*Assumptions!$H56/12</f>
        <v>19996.398656873516</v>
      </c>
      <c r="BU45" s="26">
        <f>BU44*Assumptions!$H56/12</f>
        <v>19968.209120619715</v>
      </c>
      <c r="BV45" s="26">
        <f>BV44*Assumptions!$H56/12</f>
        <v>19939.866891044534</v>
      </c>
      <c r="BW45" s="26">
        <f>BW44*Assumptions!$H56/12</f>
        <v>19911.371141059157</v>
      </c>
      <c r="BX45" s="26">
        <f>BX44*Assumptions!$H56/12</f>
        <v>19882.721039094689</v>
      </c>
      <c r="BY45" s="26">
        <f>BY44*Assumptions!$H56/12</f>
        <v>19853.915749077914</v>
      </c>
      <c r="BZ45" s="26">
        <f>BZ44*Assumptions!$H56/12</f>
        <v>19824.954430406884</v>
      </c>
      <c r="CA45" s="26">
        <f>CA44*Assumptions!$H56/12</f>
        <v>19795.836237926389</v>
      </c>
      <c r="CB45" s="26">
        <f>CB44*Assumptions!$H56/12</f>
        <v>19766.560321903282</v>
      </c>
      <c r="CC45" s="26">
        <f>CC44*Assumptions!$H56/12</f>
        <v>19737.125828001725</v>
      </c>
      <c r="CD45" s="26">
        <f>CD44*Assumptions!$H56/12</f>
        <v>19707.531897258199</v>
      </c>
      <c r="CE45" s="26">
        <f>CE44*Assumptions!$H56/12</f>
        <v>19677.777666056478</v>
      </c>
      <c r="CF45" s="26">
        <f>CF44*Assumptions!$H56/12</f>
        <v>19647.862266102416</v>
      </c>
      <c r="CG45" s="26">
        <f>CG44*Assumptions!$H56/12</f>
        <v>19617.784824398601</v>
      </c>
      <c r="CH45" s="26">
        <f>CH44*Assumptions!$H56/12</f>
        <v>19587.544463218892</v>
      </c>
      <c r="CI45" s="26">
        <f>CI44*Assumptions!$H56/12</f>
        <v>19557.140300082789</v>
      </c>
      <c r="CJ45" s="26">
        <f>CJ44*Assumptions!$H56/12</f>
        <v>19526.571447729701</v>
      </c>
      <c r="CK45" s="26">
        <f>CK44*Assumptions!$H56/12</f>
        <v>19495.837014093031</v>
      </c>
      <c r="CL45" s="26">
        <f>CL44*Assumptions!$H56/12</f>
        <v>19464.936102274169</v>
      </c>
      <c r="CM45" s="26">
        <f>CM44*Assumptions!$H56/12</f>
        <v>19433.867810516283</v>
      </c>
      <c r="CN45" s="26">
        <f>CN44*Assumptions!$H56/12</f>
        <v>19402.631232178046</v>
      </c>
      <c r="CO45" s="26">
        <f>CO44*Assumptions!$H56/12</f>
        <v>19371.225455707139</v>
      </c>
      <c r="CP45" s="26">
        <f>CP44*Assumptions!$H56/12</f>
        <v>19339.649564613683</v>
      </c>
      <c r="CQ45" s="26">
        <f>CQ44*Assumptions!$H56/12</f>
        <v>19307.902637443472</v>
      </c>
      <c r="CR45" s="26">
        <f>CR44*Assumptions!$H56/12</f>
        <v>19275.983747751088</v>
      </c>
      <c r="CS45" s="26">
        <f>CS44*Assumptions!$H56/12</f>
        <v>19243.891964072871</v>
      </c>
      <c r="CT45" s="26">
        <f>CT44*Assumptions!$H56/12</f>
        <v>19211.626349899729</v>
      </c>
      <c r="CU45" s="26">
        <f>CU44*Assumptions!$H56/12</f>
        <v>19179.185963649816</v>
      </c>
      <c r="CV45" s="26">
        <f>CV44*Assumptions!$H56/12</f>
        <v>19146.569858641051</v>
      </c>
      <c r="CW45" s="26">
        <f>CW44*Assumptions!$H56/12</f>
        <v>19113.777083063487</v>
      </c>
      <c r="CX45" s="26">
        <f>CX44*Assumptions!$H56/12</f>
        <v>19080.806679951547</v>
      </c>
      <c r="CY45" s="26">
        <f>CY44*Assumptions!$H56/12</f>
        <v>19047.657687156079</v>
      </c>
      <c r="CZ45" s="26">
        <f>CZ44*Assumptions!$H56/12</f>
        <v>19014.329137316305</v>
      </c>
      <c r="DA45" s="26">
        <f>DA44*Assumptions!$H56/12</f>
        <v>18980.820057831566</v>
      </c>
      <c r="DB45" s="26">
        <f>DB44*Assumptions!$H56/12</f>
        <v>18947.129470832948</v>
      </c>
      <c r="DC45" s="26">
        <f>DC44*Assumptions!$H56/12</f>
        <v>18913.256393154759</v>
      </c>
      <c r="DD45" s="26">
        <f>DD44*Assumptions!$H56/12</f>
        <v>18879.199836305812</v>
      </c>
      <c r="DE45" s="26">
        <f>DE44*Assumptions!$H56/12</f>
        <v>18844.958806440598</v>
      </c>
      <c r="DF45" s="26">
        <f>DF44*Assumptions!$H56/12</f>
        <v>18810.532304330281</v>
      </c>
      <c r="DG45" s="26">
        <f>DG44*Assumptions!$H56/12</f>
        <v>18775.919325333536</v>
      </c>
      <c r="DH45" s="26">
        <f>DH44*Assumptions!$H56/12</f>
        <v>18741.118859367223</v>
      </c>
      <c r="DI45" s="26">
        <f>DI44*Assumptions!$H56/12</f>
        <v>18706.129890876924</v>
      </c>
      <c r="DJ45" s="26">
        <f>DJ44*Assumptions!$H56/12</f>
        <v>18670.951398807305</v>
      </c>
      <c r="DK45" s="26">
        <f>DK44*Assumptions!$H56/12</f>
        <v>18635.582356572308</v>
      </c>
      <c r="DL45" s="26">
        <f>DL44*Assumptions!$H56/12</f>
        <v>18600.021732025205</v>
      </c>
      <c r="DM45" s="26">
        <f>DM44*Assumptions!$H56/12</f>
        <v>18564.268487428471</v>
      </c>
      <c r="DN45" s="26">
        <f>DN44*Assumptions!$H56/12</f>
        <v>18528.321579423504</v>
      </c>
      <c r="DO45" s="26">
        <f>DO44*Assumptions!$H56/12</f>
        <v>18492.179959000179</v>
      </c>
      <c r="DP45" s="26">
        <f>DP44*Assumptions!$H56/12</f>
        <v>18455.842571466226</v>
      </c>
      <c r="DQ45" s="26">
        <f>DQ44*Assumptions!$H56/12</f>
        <v>18419.308356416466</v>
      </c>
      <c r="DR45" s="26">
        <f>DR44*Assumptions!$H56/12</f>
        <v>18382.576247701854</v>
      </c>
      <c r="DS45" s="26">
        <f>DS44*Assumptions!$H56/12</f>
        <v>18345.645173398374</v>
      </c>
      <c r="DT45" s="26">
        <f>DT44*Assumptions!$H56/12</f>
        <v>18308.514055775744</v>
      </c>
      <c r="DU45" s="26">
        <f>DU44*Assumptions!$H56/12</f>
        <v>18271.181811265993</v>
      </c>
      <c r="DV45" s="26">
        <f>DV44*Assumptions!$H56/12</f>
        <v>18233.647350431813</v>
      </c>
      <c r="DW45" s="26">
        <f>DW44*Assumptions!$H56/12</f>
        <v>18195.909577934784</v>
      </c>
      <c r="DX45" s="26">
        <f>DX44*Assumptions!$H56/12</f>
        <v>18157.967392503393</v>
      </c>
      <c r="DY45" s="26">
        <f>DY44*Assumptions!$H56/12</f>
        <v>18119.819686900915</v>
      </c>
      <c r="DZ45" s="26">
        <f>DZ44*Assumptions!$H56/12</f>
        <v>18081.465347893096</v>
      </c>
      <c r="EA45" s="26">
        <f>EA44*Assumptions!$H56/12</f>
        <v>18042.903256215646</v>
      </c>
      <c r="EB45" s="26">
        <f>EB44*Assumptions!$H56/12</f>
        <v>18004.132286541611</v>
      </c>
      <c r="EC45" s="26">
        <f>EC44*Assumptions!$H56/12</f>
        <v>17965.151307448512</v>
      </c>
      <c r="ED45" s="26">
        <f>ED44*Assumptions!$H56/12</f>
        <v>17925.959181385322</v>
      </c>
      <c r="EE45" s="26">
        <f>EE44*Assumptions!$H56/12</f>
        <v>17886.554764639288</v>
      </c>
    </row>
    <row r="46" spans="2:135" x14ac:dyDescent="0.35">
      <c r="C46" t="s">
        <v>45</v>
      </c>
      <c r="D46" s="32">
        <f>D47-D45</f>
        <v>3604.3119135720444</v>
      </c>
      <c r="E46" s="32">
        <f>E47-E45</f>
        <v>3623.8352697705595</v>
      </c>
      <c r="F46" s="32">
        <f t="shared" ref="F46:BQ46" si="31">F47-F45</f>
        <v>3643.4643774818178</v>
      </c>
      <c r="G46" s="32">
        <f t="shared" si="31"/>
        <v>3663.1998095265117</v>
      </c>
      <c r="H46" s="32">
        <f t="shared" si="31"/>
        <v>3683.0421418281148</v>
      </c>
      <c r="I46" s="32">
        <f t="shared" si="31"/>
        <v>3702.9919534296823</v>
      </c>
      <c r="J46" s="32">
        <f t="shared" si="31"/>
        <v>3723.0498265107599</v>
      </c>
      <c r="K46" s="32">
        <f t="shared" si="31"/>
        <v>3743.2163464043588</v>
      </c>
      <c r="L46" s="32">
        <f t="shared" si="31"/>
        <v>3763.4921016140506</v>
      </c>
      <c r="M46" s="32">
        <f t="shared" si="31"/>
        <v>3783.8776838311278</v>
      </c>
      <c r="N46" s="32">
        <f t="shared" si="31"/>
        <v>3804.3736879518765</v>
      </c>
      <c r="O46" s="32">
        <f t="shared" si="31"/>
        <v>3824.9807120949517</v>
      </c>
      <c r="P46" s="32">
        <f t="shared" si="31"/>
        <v>3845.6993576187961</v>
      </c>
      <c r="Q46" s="32">
        <f t="shared" si="31"/>
        <v>3866.5302291392327</v>
      </c>
      <c r="R46" s="32">
        <f t="shared" si="31"/>
        <v>3887.4739345470698</v>
      </c>
      <c r="S46" s="32">
        <f t="shared" si="31"/>
        <v>3908.5310850258647</v>
      </c>
      <c r="T46" s="32">
        <f t="shared" si="31"/>
        <v>3929.7022950697537</v>
      </c>
      <c r="U46" s="32">
        <f t="shared" si="31"/>
        <v>3950.9881825013836</v>
      </c>
      <c r="V46" s="32">
        <f t="shared" si="31"/>
        <v>3972.3893684899303</v>
      </c>
      <c r="W46" s="32">
        <f t="shared" si="31"/>
        <v>3993.9064775692495</v>
      </c>
      <c r="X46" s="32">
        <f t="shared" si="31"/>
        <v>4015.540137656084</v>
      </c>
      <c r="Y46" s="32">
        <f t="shared" si="31"/>
        <v>4037.2909800683883</v>
      </c>
      <c r="Z46" s="32">
        <f t="shared" si="31"/>
        <v>4059.1596395437591</v>
      </c>
      <c r="AA46" s="32">
        <f t="shared" si="31"/>
        <v>4081.1467542579521</v>
      </c>
      <c r="AB46" s="32">
        <f t="shared" si="31"/>
        <v>4103.2529658435196</v>
      </c>
      <c r="AC46" s="32">
        <f t="shared" si="31"/>
        <v>4125.4789194085024</v>
      </c>
      <c r="AD46" s="32">
        <f t="shared" si="31"/>
        <v>4147.8252635552963</v>
      </c>
      <c r="AE46" s="32">
        <f t="shared" si="31"/>
        <v>4170.292650399555</v>
      </c>
      <c r="AF46" s="32">
        <f t="shared" si="31"/>
        <v>4192.8817355892206</v>
      </c>
      <c r="AG46" s="32">
        <f t="shared" si="31"/>
        <v>4215.5931783236629</v>
      </c>
      <c r="AH46" s="32">
        <f t="shared" si="31"/>
        <v>4238.4276413729131</v>
      </c>
      <c r="AI46" s="32">
        <f t="shared" si="31"/>
        <v>4261.3857910970182</v>
      </c>
      <c r="AJ46" s="32">
        <f t="shared" si="31"/>
        <v>4284.4682974654606</v>
      </c>
      <c r="AK46" s="32">
        <f t="shared" si="31"/>
        <v>4307.6758340767301</v>
      </c>
      <c r="AL46" s="32">
        <f t="shared" si="31"/>
        <v>4331.00907817798</v>
      </c>
      <c r="AM46" s="32">
        <f t="shared" si="31"/>
        <v>4354.4687106847778</v>
      </c>
      <c r="AN46" s="32">
        <f t="shared" si="31"/>
        <v>4378.0554162009867</v>
      </c>
      <c r="AO46" s="32">
        <f t="shared" si="31"/>
        <v>4401.7698830387417</v>
      </c>
      <c r="AP46" s="32">
        <f t="shared" si="31"/>
        <v>4425.612803238535</v>
      </c>
      <c r="AQ46" s="32">
        <f t="shared" si="31"/>
        <v>4449.5848725894102</v>
      </c>
      <c r="AR46" s="32">
        <f t="shared" si="31"/>
        <v>4473.6867906492698</v>
      </c>
      <c r="AS46" s="32">
        <f t="shared" si="31"/>
        <v>4497.9192607652876</v>
      </c>
      <c r="AT46" s="32">
        <f t="shared" si="31"/>
        <v>4522.2829900944307</v>
      </c>
      <c r="AU46" s="32">
        <f t="shared" si="31"/>
        <v>4546.7786896241087</v>
      </c>
      <c r="AV46" s="32">
        <f t="shared" si="31"/>
        <v>4571.4070741929063</v>
      </c>
      <c r="AW46" s="32">
        <f t="shared" si="31"/>
        <v>4596.1688625114512</v>
      </c>
      <c r="AX46" s="32">
        <f t="shared" si="31"/>
        <v>4621.0647771833901</v>
      </c>
      <c r="AY46" s="32">
        <f t="shared" si="31"/>
        <v>4646.0955447264678</v>
      </c>
      <c r="AZ46" s="32">
        <f t="shared" si="31"/>
        <v>4671.261895593736</v>
      </c>
      <c r="BA46" s="32">
        <f t="shared" si="31"/>
        <v>4696.5645641948686</v>
      </c>
      <c r="BB46" s="32">
        <f t="shared" si="31"/>
        <v>4722.0042889175929</v>
      </c>
      <c r="BC46" s="32">
        <f t="shared" si="31"/>
        <v>4747.5818121492266</v>
      </c>
      <c r="BD46" s="32">
        <f t="shared" si="31"/>
        <v>4773.2978802983707</v>
      </c>
      <c r="BE46" s="32">
        <f t="shared" si="31"/>
        <v>4799.1532438166541</v>
      </c>
      <c r="BF46" s="32">
        <f t="shared" si="31"/>
        <v>4825.1486572206595</v>
      </c>
      <c r="BG46" s="32">
        <f t="shared" si="31"/>
        <v>4851.2848791139368</v>
      </c>
      <c r="BH46" s="32">
        <f t="shared" si="31"/>
        <v>4877.5626722091401</v>
      </c>
      <c r="BI46" s="32">
        <f t="shared" si="31"/>
        <v>4903.9828033502708</v>
      </c>
      <c r="BJ46" s="32">
        <f t="shared" si="31"/>
        <v>4930.5460435350869</v>
      </c>
      <c r="BK46" s="32">
        <f t="shared" si="31"/>
        <v>4957.2531679375679</v>
      </c>
      <c r="BL46" s="32">
        <f t="shared" si="31"/>
        <v>4984.1049559305648</v>
      </c>
      <c r="BM46" s="32">
        <f t="shared" si="31"/>
        <v>5011.1021911085227</v>
      </c>
      <c r="BN46" s="32">
        <f t="shared" si="31"/>
        <v>5038.2456613103604</v>
      </c>
      <c r="BO46" s="32">
        <f t="shared" si="31"/>
        <v>5065.5361586424588</v>
      </c>
      <c r="BP46" s="32">
        <f t="shared" si="31"/>
        <v>5092.9744795017723</v>
      </c>
      <c r="BQ46" s="32">
        <f t="shared" si="31"/>
        <v>5120.5614245990691</v>
      </c>
      <c r="BR46" s="32">
        <f t="shared" ref="BR46:EC46" si="32">BR47-BR45</f>
        <v>5148.2977989823157</v>
      </c>
      <c r="BS46" s="32">
        <f t="shared" si="32"/>
        <v>5176.1844120601345</v>
      </c>
      <c r="BT46" s="32">
        <f t="shared" si="32"/>
        <v>5204.2220776254653</v>
      </c>
      <c r="BU46" s="32">
        <f t="shared" si="32"/>
        <v>5232.411613879267</v>
      </c>
      <c r="BV46" s="32">
        <f t="shared" si="32"/>
        <v>5260.7538434544476</v>
      </c>
      <c r="BW46" s="32">
        <f t="shared" si="32"/>
        <v>5289.2495934398248</v>
      </c>
      <c r="BX46" s="32">
        <f t="shared" si="32"/>
        <v>5317.8996954042923</v>
      </c>
      <c r="BY46" s="32">
        <f t="shared" si="32"/>
        <v>5346.7049854210672</v>
      </c>
      <c r="BZ46" s="32">
        <f t="shared" si="32"/>
        <v>5375.6663040920976</v>
      </c>
      <c r="CA46" s="32">
        <f t="shared" si="32"/>
        <v>5404.7844965725926</v>
      </c>
      <c r="CB46" s="32">
        <f t="shared" si="32"/>
        <v>5434.0604125956997</v>
      </c>
      <c r="CC46" s="32">
        <f t="shared" si="32"/>
        <v>5463.494906497257</v>
      </c>
      <c r="CD46" s="32">
        <f t="shared" si="32"/>
        <v>5493.0888372407826</v>
      </c>
      <c r="CE46" s="32">
        <f t="shared" si="32"/>
        <v>5522.8430684425039</v>
      </c>
      <c r="CF46" s="32">
        <f t="shared" si="32"/>
        <v>5552.7584683965651</v>
      </c>
      <c r="CG46" s="32">
        <f t="shared" si="32"/>
        <v>5582.8359101003807</v>
      </c>
      <c r="CH46" s="32">
        <f t="shared" si="32"/>
        <v>5613.0762712800897</v>
      </c>
      <c r="CI46" s="32">
        <f t="shared" si="32"/>
        <v>5643.480434416193</v>
      </c>
      <c r="CJ46" s="32">
        <f t="shared" si="32"/>
        <v>5674.049286769281</v>
      </c>
      <c r="CK46" s="32">
        <f t="shared" si="32"/>
        <v>5704.7837204059506</v>
      </c>
      <c r="CL46" s="32">
        <f t="shared" si="32"/>
        <v>5735.684632224813</v>
      </c>
      <c r="CM46" s="32">
        <f t="shared" si="32"/>
        <v>5766.7529239826981</v>
      </c>
      <c r="CN46" s="32">
        <f t="shared" si="32"/>
        <v>5797.9895023209356</v>
      </c>
      <c r="CO46" s="32">
        <f t="shared" si="32"/>
        <v>5829.3952787918424</v>
      </c>
      <c r="CP46" s="32">
        <f t="shared" si="32"/>
        <v>5860.9711698852989</v>
      </c>
      <c r="CQ46" s="32">
        <f t="shared" si="32"/>
        <v>5892.7180970555091</v>
      </c>
      <c r="CR46" s="32">
        <f t="shared" si="32"/>
        <v>5924.6369867478934</v>
      </c>
      <c r="CS46" s="32">
        <f t="shared" si="32"/>
        <v>5956.7287704261107</v>
      </c>
      <c r="CT46" s="32">
        <f t="shared" si="32"/>
        <v>5988.994384599253</v>
      </c>
      <c r="CU46" s="32">
        <f t="shared" si="32"/>
        <v>6021.4347708491659</v>
      </c>
      <c r="CV46" s="32">
        <f t="shared" si="32"/>
        <v>6054.0508758579308</v>
      </c>
      <c r="CW46" s="32">
        <f t="shared" si="32"/>
        <v>6086.8436514354944</v>
      </c>
      <c r="CX46" s="32">
        <f t="shared" si="32"/>
        <v>6119.8140545474344</v>
      </c>
      <c r="CY46" s="32">
        <f t="shared" si="32"/>
        <v>6152.9630473429024</v>
      </c>
      <c r="CZ46" s="32">
        <f t="shared" si="32"/>
        <v>6186.2915971826769</v>
      </c>
      <c r="DA46" s="32">
        <f t="shared" si="32"/>
        <v>6219.8006766674152</v>
      </c>
      <c r="DB46" s="32">
        <f t="shared" si="32"/>
        <v>6253.4912636660338</v>
      </c>
      <c r="DC46" s="32">
        <f t="shared" si="32"/>
        <v>6287.3643413442223</v>
      </c>
      <c r="DD46" s="32">
        <f t="shared" si="32"/>
        <v>6321.4208981931697</v>
      </c>
      <c r="DE46" s="32">
        <f t="shared" si="32"/>
        <v>6355.6619280583836</v>
      </c>
      <c r="DF46" s="32">
        <f t="shared" si="32"/>
        <v>6390.0884301687001</v>
      </c>
      <c r="DG46" s="32">
        <f t="shared" si="32"/>
        <v>6424.7014091654455</v>
      </c>
      <c r="DH46" s="32">
        <f t="shared" si="32"/>
        <v>6459.5018751317584</v>
      </c>
      <c r="DI46" s="32">
        <f t="shared" si="32"/>
        <v>6494.4908436220576</v>
      </c>
      <c r="DJ46" s="32">
        <f t="shared" si="32"/>
        <v>6529.6693356916767</v>
      </c>
      <c r="DK46" s="32">
        <f t="shared" si="32"/>
        <v>6565.038377926674</v>
      </c>
      <c r="DL46" s="32">
        <f t="shared" si="32"/>
        <v>6600.5990024737766</v>
      </c>
      <c r="DM46" s="32">
        <f t="shared" si="32"/>
        <v>6636.3522470705102</v>
      </c>
      <c r="DN46" s="32">
        <f t="shared" si="32"/>
        <v>6672.2991550754778</v>
      </c>
      <c r="DO46" s="32">
        <f t="shared" si="32"/>
        <v>6708.4407754988024</v>
      </c>
      <c r="DP46" s="32">
        <f t="shared" si="32"/>
        <v>6744.7781630327554</v>
      </c>
      <c r="DQ46" s="32">
        <f t="shared" si="32"/>
        <v>6781.3123780825154</v>
      </c>
      <c r="DR46" s="32">
        <f t="shared" si="32"/>
        <v>6818.0444867971273</v>
      </c>
      <c r="DS46" s="32">
        <f t="shared" si="32"/>
        <v>6854.9755611006076</v>
      </c>
      <c r="DT46" s="32">
        <f t="shared" si="32"/>
        <v>6892.1066787232376</v>
      </c>
      <c r="DU46" s="32">
        <f t="shared" si="32"/>
        <v>6929.4389232329886</v>
      </c>
      <c r="DV46" s="32">
        <f t="shared" si="32"/>
        <v>6966.9733840671688</v>
      </c>
      <c r="DW46" s="32">
        <f t="shared" si="32"/>
        <v>7004.7111565641972</v>
      </c>
      <c r="DX46" s="32">
        <f t="shared" si="32"/>
        <v>7042.6533419955886</v>
      </c>
      <c r="DY46" s="32">
        <f t="shared" si="32"/>
        <v>7080.8010475980664</v>
      </c>
      <c r="DZ46" s="32">
        <f t="shared" si="32"/>
        <v>7119.1553866058857</v>
      </c>
      <c r="EA46" s="32">
        <f t="shared" si="32"/>
        <v>7157.7174782833354</v>
      </c>
      <c r="EB46" s="32">
        <f t="shared" si="32"/>
        <v>7196.4884479573702</v>
      </c>
      <c r="EC46" s="32">
        <f t="shared" si="32"/>
        <v>7235.4694270504697</v>
      </c>
      <c r="ED46" s="32">
        <f t="shared" ref="ED46:EE46" si="33">ED47-ED45</f>
        <v>7274.6615531136595</v>
      </c>
      <c r="EE46" s="32">
        <f t="shared" si="33"/>
        <v>7314.0659698596937</v>
      </c>
    </row>
    <row r="47" spans="2:135" x14ac:dyDescent="0.35">
      <c r="C47" t="s">
        <v>46</v>
      </c>
      <c r="D47" s="26">
        <f>-PMT(Assumptions!$H56/12,Assumptions!$H57*12,Assumptions!$H54)</f>
        <v>25200.620734498982</v>
      </c>
      <c r="E47" s="26">
        <f>-PMT(Assumptions!$H56/12,Assumptions!$H57*12,Assumptions!$H54)</f>
        <v>25200.620734498982</v>
      </c>
      <c r="F47" s="26">
        <f>-PMT(Assumptions!$H56/12,Assumptions!$H57*12,Assumptions!$H54)</f>
        <v>25200.620734498982</v>
      </c>
      <c r="G47" s="26">
        <f>-PMT(Assumptions!$H56/12,Assumptions!$H57*12,Assumptions!$H54)</f>
        <v>25200.620734498982</v>
      </c>
      <c r="H47" s="26">
        <f>-PMT(Assumptions!$H56/12,Assumptions!$H57*12,Assumptions!$H54)</f>
        <v>25200.620734498982</v>
      </c>
      <c r="I47" s="26">
        <f>-PMT(Assumptions!$H56/12,Assumptions!$H57*12,Assumptions!$H54)</f>
        <v>25200.620734498982</v>
      </c>
      <c r="J47" s="26">
        <f>-PMT(Assumptions!$H56/12,Assumptions!$H57*12,Assumptions!$H54)</f>
        <v>25200.620734498982</v>
      </c>
      <c r="K47" s="26">
        <f>-PMT(Assumptions!$H56/12,Assumptions!$H57*12,Assumptions!$H54)</f>
        <v>25200.620734498982</v>
      </c>
      <c r="L47" s="26">
        <f>-PMT(Assumptions!$H56/12,Assumptions!$H57*12,Assumptions!$H54)</f>
        <v>25200.620734498982</v>
      </c>
      <c r="M47" s="26">
        <f>-PMT(Assumptions!$H56/12,Assumptions!$H57*12,Assumptions!$H54)</f>
        <v>25200.620734498982</v>
      </c>
      <c r="N47" s="26">
        <f>-PMT(Assumptions!$H56/12,Assumptions!$H57*12,Assumptions!$H54)</f>
        <v>25200.620734498982</v>
      </c>
      <c r="O47" s="26">
        <f>-PMT(Assumptions!$H56/12,Assumptions!$H57*12,Assumptions!$H54)</f>
        <v>25200.620734498982</v>
      </c>
      <c r="P47" s="26">
        <f>-PMT(Assumptions!$H56/12,Assumptions!$H57*12,Assumptions!$H54)</f>
        <v>25200.620734498982</v>
      </c>
      <c r="Q47" s="26">
        <f>-PMT(Assumptions!$H56/12,Assumptions!$H57*12,Assumptions!$H54)</f>
        <v>25200.620734498982</v>
      </c>
      <c r="R47" s="26">
        <f>-PMT(Assumptions!$H56/12,Assumptions!$H57*12,Assumptions!$H54)</f>
        <v>25200.620734498982</v>
      </c>
      <c r="S47" s="26">
        <f>-PMT(Assumptions!$H56/12,Assumptions!$H57*12,Assumptions!$H54)</f>
        <v>25200.620734498982</v>
      </c>
      <c r="T47" s="26">
        <f>-PMT(Assumptions!$H56/12,Assumptions!$H57*12,Assumptions!$H54)</f>
        <v>25200.620734498982</v>
      </c>
      <c r="U47" s="26">
        <f>-PMT(Assumptions!$H56/12,Assumptions!$H57*12,Assumptions!$H54)</f>
        <v>25200.620734498982</v>
      </c>
      <c r="V47" s="26">
        <f>-PMT(Assumptions!$H56/12,Assumptions!$H57*12,Assumptions!$H54)</f>
        <v>25200.620734498982</v>
      </c>
      <c r="W47" s="26">
        <f>-PMT(Assumptions!$H56/12,Assumptions!$H57*12,Assumptions!$H54)</f>
        <v>25200.620734498982</v>
      </c>
      <c r="X47" s="26">
        <f>-PMT(Assumptions!$H56/12,Assumptions!$H57*12,Assumptions!$H54)</f>
        <v>25200.620734498982</v>
      </c>
      <c r="Y47" s="26">
        <f>-PMT(Assumptions!$H56/12,Assumptions!$H57*12,Assumptions!$H54)</f>
        <v>25200.620734498982</v>
      </c>
      <c r="Z47" s="26">
        <f>-PMT(Assumptions!$H56/12,Assumptions!$H57*12,Assumptions!$H54)</f>
        <v>25200.620734498982</v>
      </c>
      <c r="AA47" s="26">
        <f>-PMT(Assumptions!$H56/12,Assumptions!$H57*12,Assumptions!$H54)</f>
        <v>25200.620734498982</v>
      </c>
      <c r="AB47" s="26">
        <f>-PMT(Assumptions!$H56/12,Assumptions!$H57*12,Assumptions!$H54)</f>
        <v>25200.620734498982</v>
      </c>
      <c r="AC47" s="26">
        <f>-PMT(Assumptions!$H56/12,Assumptions!$H57*12,Assumptions!$H54)</f>
        <v>25200.620734498982</v>
      </c>
      <c r="AD47" s="26">
        <f>-PMT(Assumptions!$H56/12,Assumptions!$H57*12,Assumptions!$H54)</f>
        <v>25200.620734498982</v>
      </c>
      <c r="AE47" s="26">
        <f>-PMT(Assumptions!$H56/12,Assumptions!$H57*12,Assumptions!$H54)</f>
        <v>25200.620734498982</v>
      </c>
      <c r="AF47" s="26">
        <f>-PMT(Assumptions!$H56/12,Assumptions!$H57*12,Assumptions!$H54)</f>
        <v>25200.620734498982</v>
      </c>
      <c r="AG47" s="26">
        <f>-PMT(Assumptions!$H56/12,Assumptions!$H57*12,Assumptions!$H54)</f>
        <v>25200.620734498982</v>
      </c>
      <c r="AH47" s="26">
        <f>-PMT(Assumptions!$H56/12,Assumptions!$H57*12,Assumptions!$H54)</f>
        <v>25200.620734498982</v>
      </c>
      <c r="AI47" s="26">
        <f>-PMT(Assumptions!$H56/12,Assumptions!$H57*12,Assumptions!$H54)</f>
        <v>25200.620734498982</v>
      </c>
      <c r="AJ47" s="26">
        <f>-PMT(Assumptions!$H56/12,Assumptions!$H57*12,Assumptions!$H54)</f>
        <v>25200.620734498982</v>
      </c>
      <c r="AK47" s="26">
        <f>-PMT(Assumptions!$H56/12,Assumptions!$H57*12,Assumptions!$H54)</f>
        <v>25200.620734498982</v>
      </c>
      <c r="AL47" s="26">
        <f>-PMT(Assumptions!$H56/12,Assumptions!$H57*12,Assumptions!$H54)</f>
        <v>25200.620734498982</v>
      </c>
      <c r="AM47" s="26">
        <f>-PMT(Assumptions!$H56/12,Assumptions!$H57*12,Assumptions!$H54)</f>
        <v>25200.620734498982</v>
      </c>
      <c r="AN47" s="26">
        <f>-PMT(Assumptions!$H56/12,Assumptions!$H57*12,Assumptions!$H54)</f>
        <v>25200.620734498982</v>
      </c>
      <c r="AO47" s="26">
        <f>-PMT(Assumptions!$H56/12,Assumptions!$H57*12,Assumptions!$H54)</f>
        <v>25200.620734498982</v>
      </c>
      <c r="AP47" s="26">
        <f>-PMT(Assumptions!$H56/12,Assumptions!$H57*12,Assumptions!$H54)</f>
        <v>25200.620734498982</v>
      </c>
      <c r="AQ47" s="26">
        <f>-PMT(Assumptions!$H56/12,Assumptions!$H57*12,Assumptions!$H54)</f>
        <v>25200.620734498982</v>
      </c>
      <c r="AR47" s="26">
        <f>-PMT(Assumptions!$H56/12,Assumptions!$H57*12,Assumptions!$H54)</f>
        <v>25200.620734498982</v>
      </c>
      <c r="AS47" s="26">
        <f>-PMT(Assumptions!$H56/12,Assumptions!$H57*12,Assumptions!$H54)</f>
        <v>25200.620734498982</v>
      </c>
      <c r="AT47" s="26">
        <f>-PMT(Assumptions!$H56/12,Assumptions!$H57*12,Assumptions!$H54)</f>
        <v>25200.620734498982</v>
      </c>
      <c r="AU47" s="26">
        <f>-PMT(Assumptions!$H56/12,Assumptions!$H57*12,Assumptions!$H54)</f>
        <v>25200.620734498982</v>
      </c>
      <c r="AV47" s="26">
        <f>-PMT(Assumptions!$H56/12,Assumptions!$H57*12,Assumptions!$H54)</f>
        <v>25200.620734498982</v>
      </c>
      <c r="AW47" s="26">
        <f>-PMT(Assumptions!$H56/12,Assumptions!$H57*12,Assumptions!$H54)</f>
        <v>25200.620734498982</v>
      </c>
      <c r="AX47" s="26">
        <f>-PMT(Assumptions!$H56/12,Assumptions!$H57*12,Assumptions!$H54)</f>
        <v>25200.620734498982</v>
      </c>
      <c r="AY47" s="26">
        <f>-PMT(Assumptions!$H56/12,Assumptions!$H57*12,Assumptions!$H54)</f>
        <v>25200.620734498982</v>
      </c>
      <c r="AZ47" s="26">
        <f>-PMT(Assumptions!$H56/12,Assumptions!$H57*12,Assumptions!$H54)</f>
        <v>25200.620734498982</v>
      </c>
      <c r="BA47" s="26">
        <f>-PMT(Assumptions!$H56/12,Assumptions!$H57*12,Assumptions!$H54)</f>
        <v>25200.620734498982</v>
      </c>
      <c r="BB47" s="26">
        <f>-PMT(Assumptions!$H56/12,Assumptions!$H57*12,Assumptions!$H54)</f>
        <v>25200.620734498982</v>
      </c>
      <c r="BC47" s="26">
        <f>-PMT(Assumptions!$H56/12,Assumptions!$H57*12,Assumptions!$H54)</f>
        <v>25200.620734498982</v>
      </c>
      <c r="BD47" s="26">
        <f>-PMT(Assumptions!$H56/12,Assumptions!$H57*12,Assumptions!$H54)</f>
        <v>25200.620734498982</v>
      </c>
      <c r="BE47" s="26">
        <f>-PMT(Assumptions!$H56/12,Assumptions!$H57*12,Assumptions!$H54)</f>
        <v>25200.620734498982</v>
      </c>
      <c r="BF47" s="26">
        <f>-PMT(Assumptions!$H56/12,Assumptions!$H57*12,Assumptions!$H54)</f>
        <v>25200.620734498982</v>
      </c>
      <c r="BG47" s="26">
        <f>-PMT(Assumptions!$H56/12,Assumptions!$H57*12,Assumptions!$H54)</f>
        <v>25200.620734498982</v>
      </c>
      <c r="BH47" s="26">
        <f>-PMT(Assumptions!$H56/12,Assumptions!$H57*12,Assumptions!$H54)</f>
        <v>25200.620734498982</v>
      </c>
      <c r="BI47" s="26">
        <f>-PMT(Assumptions!$H56/12,Assumptions!$H57*12,Assumptions!$H54)</f>
        <v>25200.620734498982</v>
      </c>
      <c r="BJ47" s="26">
        <f>-PMT(Assumptions!$H56/12,Assumptions!$H57*12,Assumptions!$H54)</f>
        <v>25200.620734498982</v>
      </c>
      <c r="BK47" s="26">
        <f>-PMT(Assumptions!$H56/12,Assumptions!$H57*12,Assumptions!$H54)</f>
        <v>25200.620734498982</v>
      </c>
      <c r="BL47" s="26">
        <f>-PMT(Assumptions!$H56/12,Assumptions!$H57*12,Assumptions!$H54)</f>
        <v>25200.620734498982</v>
      </c>
      <c r="BM47" s="26">
        <f>-PMT(Assumptions!$H56/12,Assumptions!$H57*12,Assumptions!$H54)</f>
        <v>25200.620734498982</v>
      </c>
      <c r="BN47" s="26">
        <f>-PMT(Assumptions!$H56/12,Assumptions!$H57*12,Assumptions!$H54)</f>
        <v>25200.620734498982</v>
      </c>
      <c r="BO47" s="26">
        <f>-PMT(Assumptions!$H56/12,Assumptions!$H57*12,Assumptions!$H54)</f>
        <v>25200.620734498982</v>
      </c>
      <c r="BP47" s="26">
        <f>-PMT(Assumptions!$H56/12,Assumptions!$H57*12,Assumptions!$H54)</f>
        <v>25200.620734498982</v>
      </c>
      <c r="BQ47" s="26">
        <f>-PMT(Assumptions!$H56/12,Assumptions!$H57*12,Assumptions!$H54)</f>
        <v>25200.620734498982</v>
      </c>
      <c r="BR47" s="26">
        <f>-PMT(Assumptions!$H56/12,Assumptions!$H57*12,Assumptions!$H54)</f>
        <v>25200.620734498982</v>
      </c>
      <c r="BS47" s="26">
        <f>-PMT(Assumptions!$H56/12,Assumptions!$H57*12,Assumptions!$H54)</f>
        <v>25200.620734498982</v>
      </c>
      <c r="BT47" s="26">
        <f>-PMT(Assumptions!$H56/12,Assumptions!$H57*12,Assumptions!$H54)</f>
        <v>25200.620734498982</v>
      </c>
      <c r="BU47" s="26">
        <f>-PMT(Assumptions!$H56/12,Assumptions!$H57*12,Assumptions!$H54)</f>
        <v>25200.620734498982</v>
      </c>
      <c r="BV47" s="26">
        <f>-PMT(Assumptions!$H56/12,Assumptions!$H57*12,Assumptions!$H54)</f>
        <v>25200.620734498982</v>
      </c>
      <c r="BW47" s="26">
        <f>-PMT(Assumptions!$H56/12,Assumptions!$H57*12,Assumptions!$H54)</f>
        <v>25200.620734498982</v>
      </c>
      <c r="BX47" s="26">
        <f>-PMT(Assumptions!$H56/12,Assumptions!$H57*12,Assumptions!$H54)</f>
        <v>25200.620734498982</v>
      </c>
      <c r="BY47" s="26">
        <f>-PMT(Assumptions!$H56/12,Assumptions!$H57*12,Assumptions!$H54)</f>
        <v>25200.620734498982</v>
      </c>
      <c r="BZ47" s="26">
        <f>-PMT(Assumptions!$H56/12,Assumptions!$H57*12,Assumptions!$H54)</f>
        <v>25200.620734498982</v>
      </c>
      <c r="CA47" s="26">
        <f>-PMT(Assumptions!$H56/12,Assumptions!$H57*12,Assumptions!$H54)</f>
        <v>25200.620734498982</v>
      </c>
      <c r="CB47" s="26">
        <f>-PMT(Assumptions!$H56/12,Assumptions!$H57*12,Assumptions!$H54)</f>
        <v>25200.620734498982</v>
      </c>
      <c r="CC47" s="26">
        <f>-PMT(Assumptions!$H56/12,Assumptions!$H57*12,Assumptions!$H54)</f>
        <v>25200.620734498982</v>
      </c>
      <c r="CD47" s="26">
        <f>-PMT(Assumptions!$H56/12,Assumptions!$H57*12,Assumptions!$H54)</f>
        <v>25200.620734498982</v>
      </c>
      <c r="CE47" s="26">
        <f>-PMT(Assumptions!$H56/12,Assumptions!$H57*12,Assumptions!$H54)</f>
        <v>25200.620734498982</v>
      </c>
      <c r="CF47" s="26">
        <f>-PMT(Assumptions!$H56/12,Assumptions!$H57*12,Assumptions!$H54)</f>
        <v>25200.620734498982</v>
      </c>
      <c r="CG47" s="26">
        <f>-PMT(Assumptions!$H56/12,Assumptions!$H57*12,Assumptions!$H54)</f>
        <v>25200.620734498982</v>
      </c>
      <c r="CH47" s="26">
        <f>-PMT(Assumptions!$H56/12,Assumptions!$H57*12,Assumptions!$H54)</f>
        <v>25200.620734498982</v>
      </c>
      <c r="CI47" s="26">
        <f>-PMT(Assumptions!$H56/12,Assumptions!$H57*12,Assumptions!$H54)</f>
        <v>25200.620734498982</v>
      </c>
      <c r="CJ47" s="26">
        <f>-PMT(Assumptions!$H56/12,Assumptions!$H57*12,Assumptions!$H54)</f>
        <v>25200.620734498982</v>
      </c>
      <c r="CK47" s="26">
        <f>-PMT(Assumptions!$H56/12,Assumptions!$H57*12,Assumptions!$H54)</f>
        <v>25200.620734498982</v>
      </c>
      <c r="CL47" s="26">
        <f>-PMT(Assumptions!$H56/12,Assumptions!$H57*12,Assumptions!$H54)</f>
        <v>25200.620734498982</v>
      </c>
      <c r="CM47" s="26">
        <f>-PMT(Assumptions!$H56/12,Assumptions!$H57*12,Assumptions!$H54)</f>
        <v>25200.620734498982</v>
      </c>
      <c r="CN47" s="26">
        <f>-PMT(Assumptions!$H56/12,Assumptions!$H57*12,Assumptions!$H54)</f>
        <v>25200.620734498982</v>
      </c>
      <c r="CO47" s="26">
        <f>-PMT(Assumptions!$H56/12,Assumptions!$H57*12,Assumptions!$H54)</f>
        <v>25200.620734498982</v>
      </c>
      <c r="CP47" s="26">
        <f>-PMT(Assumptions!$H56/12,Assumptions!$H57*12,Assumptions!$H54)</f>
        <v>25200.620734498982</v>
      </c>
      <c r="CQ47" s="26">
        <f>-PMT(Assumptions!$H56/12,Assumptions!$H57*12,Assumptions!$H54)</f>
        <v>25200.620734498982</v>
      </c>
      <c r="CR47" s="26">
        <f>-PMT(Assumptions!$H56/12,Assumptions!$H57*12,Assumptions!$H54)</f>
        <v>25200.620734498982</v>
      </c>
      <c r="CS47" s="26">
        <f>-PMT(Assumptions!$H56/12,Assumptions!$H57*12,Assumptions!$H54)</f>
        <v>25200.620734498982</v>
      </c>
      <c r="CT47" s="26">
        <f>-PMT(Assumptions!$H56/12,Assumptions!$H57*12,Assumptions!$H54)</f>
        <v>25200.620734498982</v>
      </c>
      <c r="CU47" s="26">
        <f>-PMT(Assumptions!$H56/12,Assumptions!$H57*12,Assumptions!$H54)</f>
        <v>25200.620734498982</v>
      </c>
      <c r="CV47" s="26">
        <f>-PMT(Assumptions!$H56/12,Assumptions!$H57*12,Assumptions!$H54)</f>
        <v>25200.620734498982</v>
      </c>
      <c r="CW47" s="26">
        <f>-PMT(Assumptions!$H56/12,Assumptions!$H57*12,Assumptions!$H54)</f>
        <v>25200.620734498982</v>
      </c>
      <c r="CX47" s="26">
        <f>-PMT(Assumptions!$H56/12,Assumptions!$H57*12,Assumptions!$H54)</f>
        <v>25200.620734498982</v>
      </c>
      <c r="CY47" s="26">
        <f>-PMT(Assumptions!$H56/12,Assumptions!$H57*12,Assumptions!$H54)</f>
        <v>25200.620734498982</v>
      </c>
      <c r="CZ47" s="26">
        <f>-PMT(Assumptions!$H56/12,Assumptions!$H57*12,Assumptions!$H54)</f>
        <v>25200.620734498982</v>
      </c>
      <c r="DA47" s="26">
        <f>-PMT(Assumptions!$H56/12,Assumptions!$H57*12,Assumptions!$H54)</f>
        <v>25200.620734498982</v>
      </c>
      <c r="DB47" s="26">
        <f>-PMT(Assumptions!$H56/12,Assumptions!$H57*12,Assumptions!$H54)</f>
        <v>25200.620734498982</v>
      </c>
      <c r="DC47" s="26">
        <f>-PMT(Assumptions!$H56/12,Assumptions!$H57*12,Assumptions!$H54)</f>
        <v>25200.620734498982</v>
      </c>
      <c r="DD47" s="26">
        <f>-PMT(Assumptions!$H56/12,Assumptions!$H57*12,Assumptions!$H54)</f>
        <v>25200.620734498982</v>
      </c>
      <c r="DE47" s="26">
        <f>-PMT(Assumptions!$H56/12,Assumptions!$H57*12,Assumptions!$H54)</f>
        <v>25200.620734498982</v>
      </c>
      <c r="DF47" s="26">
        <f>-PMT(Assumptions!$H56/12,Assumptions!$H57*12,Assumptions!$H54)</f>
        <v>25200.620734498982</v>
      </c>
      <c r="DG47" s="26">
        <f>-PMT(Assumptions!$H56/12,Assumptions!$H57*12,Assumptions!$H54)</f>
        <v>25200.620734498982</v>
      </c>
      <c r="DH47" s="26">
        <f>-PMT(Assumptions!$H56/12,Assumptions!$H57*12,Assumptions!$H54)</f>
        <v>25200.620734498982</v>
      </c>
      <c r="DI47" s="26">
        <f>-PMT(Assumptions!$H56/12,Assumptions!$H57*12,Assumptions!$H54)</f>
        <v>25200.620734498982</v>
      </c>
      <c r="DJ47" s="26">
        <f>-PMT(Assumptions!$H56/12,Assumptions!$H57*12,Assumptions!$H54)</f>
        <v>25200.620734498982</v>
      </c>
      <c r="DK47" s="26">
        <f>-PMT(Assumptions!$H56/12,Assumptions!$H57*12,Assumptions!$H54)</f>
        <v>25200.620734498982</v>
      </c>
      <c r="DL47" s="26">
        <f>-PMT(Assumptions!$H56/12,Assumptions!$H57*12,Assumptions!$H54)</f>
        <v>25200.620734498982</v>
      </c>
      <c r="DM47" s="26">
        <f>-PMT(Assumptions!$H56/12,Assumptions!$H57*12,Assumptions!$H54)</f>
        <v>25200.620734498982</v>
      </c>
      <c r="DN47" s="26">
        <f>-PMT(Assumptions!$H56/12,Assumptions!$H57*12,Assumptions!$H54)</f>
        <v>25200.620734498982</v>
      </c>
      <c r="DO47" s="26">
        <f>-PMT(Assumptions!$H56/12,Assumptions!$H57*12,Assumptions!$H54)</f>
        <v>25200.620734498982</v>
      </c>
      <c r="DP47" s="26">
        <f>-PMT(Assumptions!$H56/12,Assumptions!$H57*12,Assumptions!$H54)</f>
        <v>25200.620734498982</v>
      </c>
      <c r="DQ47" s="26">
        <f>-PMT(Assumptions!$H56/12,Assumptions!$H57*12,Assumptions!$H54)</f>
        <v>25200.620734498982</v>
      </c>
      <c r="DR47" s="26">
        <f>-PMT(Assumptions!$H56/12,Assumptions!$H57*12,Assumptions!$H54)</f>
        <v>25200.620734498982</v>
      </c>
      <c r="DS47" s="26">
        <f>-PMT(Assumptions!$H56/12,Assumptions!$H57*12,Assumptions!$H54)</f>
        <v>25200.620734498982</v>
      </c>
      <c r="DT47" s="26">
        <f>-PMT(Assumptions!$H56/12,Assumptions!$H57*12,Assumptions!$H54)</f>
        <v>25200.620734498982</v>
      </c>
      <c r="DU47" s="26">
        <f>-PMT(Assumptions!$H56/12,Assumptions!$H57*12,Assumptions!$H54)</f>
        <v>25200.620734498982</v>
      </c>
      <c r="DV47" s="26">
        <f>-PMT(Assumptions!$H56/12,Assumptions!$H57*12,Assumptions!$H54)</f>
        <v>25200.620734498982</v>
      </c>
      <c r="DW47" s="26">
        <f>-PMT(Assumptions!$H56/12,Assumptions!$H57*12,Assumptions!$H54)</f>
        <v>25200.620734498982</v>
      </c>
      <c r="DX47" s="26">
        <f>-PMT(Assumptions!$H56/12,Assumptions!$H57*12,Assumptions!$H54)</f>
        <v>25200.620734498982</v>
      </c>
      <c r="DY47" s="26">
        <f>-PMT(Assumptions!$H56/12,Assumptions!$H57*12,Assumptions!$H54)</f>
        <v>25200.620734498982</v>
      </c>
      <c r="DZ47" s="26">
        <f>-PMT(Assumptions!$H56/12,Assumptions!$H57*12,Assumptions!$H54)</f>
        <v>25200.620734498982</v>
      </c>
      <c r="EA47" s="26">
        <f>-PMT(Assumptions!$H56/12,Assumptions!$H57*12,Assumptions!$H54)</f>
        <v>25200.620734498982</v>
      </c>
      <c r="EB47" s="26">
        <f>-PMT(Assumptions!$H56/12,Assumptions!$H57*12,Assumptions!$H54)</f>
        <v>25200.620734498982</v>
      </c>
      <c r="EC47" s="26">
        <f>-PMT(Assumptions!$H56/12,Assumptions!$H57*12,Assumptions!$H54)</f>
        <v>25200.620734498982</v>
      </c>
      <c r="ED47" s="26">
        <f>-PMT(Assumptions!$H56/12,Assumptions!$H57*12,Assumptions!$H54)</f>
        <v>25200.620734498982</v>
      </c>
      <c r="EE47" s="26">
        <f>-PMT(Assumptions!$H56/12,Assumptions!$H57*12,Assumptions!$H54)</f>
        <v>25200.620734498982</v>
      </c>
    </row>
    <row r="48" spans="2:135" x14ac:dyDescent="0.35">
      <c r="C48" t="s">
        <v>47</v>
      </c>
      <c r="D48" s="32">
        <f>D44-D46</f>
        <v>3983406.5473344778</v>
      </c>
      <c r="E48" s="32">
        <f>E44-E46</f>
        <v>3979782.7120647072</v>
      </c>
      <c r="F48" s="32">
        <f t="shared" ref="F48:BQ48" si="34">F44-F46</f>
        <v>3976139.2476872252</v>
      </c>
      <c r="G48" s="32">
        <f t="shared" si="34"/>
        <v>3972476.0478776987</v>
      </c>
      <c r="H48" s="32">
        <f t="shared" si="34"/>
        <v>3968793.0057358705</v>
      </c>
      <c r="I48" s="32">
        <f t="shared" si="34"/>
        <v>3965090.0137824407</v>
      </c>
      <c r="J48" s="32">
        <f t="shared" si="34"/>
        <v>3961366.96395593</v>
      </c>
      <c r="K48" s="32">
        <f t="shared" si="34"/>
        <v>3957623.7476095255</v>
      </c>
      <c r="L48" s="32">
        <f t="shared" si="34"/>
        <v>3953860.2555079116</v>
      </c>
      <c r="M48" s="32">
        <f t="shared" si="34"/>
        <v>3950076.3778240806</v>
      </c>
      <c r="N48" s="32">
        <f t="shared" si="34"/>
        <v>3946272.0041361288</v>
      </c>
      <c r="O48" s="32">
        <f t="shared" si="34"/>
        <v>3942447.023424034</v>
      </c>
      <c r="P48" s="32">
        <f t="shared" si="34"/>
        <v>3938601.3240664154</v>
      </c>
      <c r="Q48" s="32">
        <f t="shared" si="34"/>
        <v>3934734.7938372763</v>
      </c>
      <c r="R48" s="32">
        <f t="shared" si="34"/>
        <v>3930847.3199027292</v>
      </c>
      <c r="S48" s="32">
        <f t="shared" si="34"/>
        <v>3926938.7888177033</v>
      </c>
      <c r="T48" s="32">
        <f t="shared" si="34"/>
        <v>3923009.0865226337</v>
      </c>
      <c r="U48" s="32">
        <f t="shared" si="34"/>
        <v>3919058.0983401323</v>
      </c>
      <c r="V48" s="32">
        <f t="shared" si="34"/>
        <v>3915085.7089716424</v>
      </c>
      <c r="W48" s="32">
        <f t="shared" si="34"/>
        <v>3911091.8024940733</v>
      </c>
      <c r="X48" s="32">
        <f t="shared" si="34"/>
        <v>3907076.2623564173</v>
      </c>
      <c r="Y48" s="32">
        <f t="shared" si="34"/>
        <v>3903038.9713763488</v>
      </c>
      <c r="Z48" s="32">
        <f t="shared" si="34"/>
        <v>3898979.8117368049</v>
      </c>
      <c r="AA48" s="32">
        <f t="shared" si="34"/>
        <v>3894898.6649825471</v>
      </c>
      <c r="AB48" s="32">
        <f t="shared" si="34"/>
        <v>3890795.4120167037</v>
      </c>
      <c r="AC48" s="32">
        <f t="shared" si="34"/>
        <v>3886669.9330972955</v>
      </c>
      <c r="AD48" s="32">
        <f t="shared" si="34"/>
        <v>3882522.1078337403</v>
      </c>
      <c r="AE48" s="32">
        <f t="shared" si="34"/>
        <v>3878351.8151833406</v>
      </c>
      <c r="AF48" s="32">
        <f t="shared" si="34"/>
        <v>3874158.9334477512</v>
      </c>
      <c r="AG48" s="32">
        <f t="shared" si="34"/>
        <v>3869943.3402694277</v>
      </c>
      <c r="AH48" s="32">
        <f t="shared" si="34"/>
        <v>3865704.9126280546</v>
      </c>
      <c r="AI48" s="32">
        <f t="shared" si="34"/>
        <v>3861443.5268369578</v>
      </c>
      <c r="AJ48" s="32">
        <f t="shared" si="34"/>
        <v>3857159.0585394925</v>
      </c>
      <c r="AK48" s="32">
        <f t="shared" si="34"/>
        <v>3852851.3827054156</v>
      </c>
      <c r="AL48" s="32">
        <f t="shared" si="34"/>
        <v>3848520.3736272375</v>
      </c>
      <c r="AM48" s="32">
        <f t="shared" si="34"/>
        <v>3844165.9049165528</v>
      </c>
      <c r="AN48" s="32">
        <f t="shared" si="34"/>
        <v>3839787.8495003521</v>
      </c>
      <c r="AO48" s="32">
        <f t="shared" si="34"/>
        <v>3835386.0796173131</v>
      </c>
      <c r="AP48" s="32">
        <f t="shared" si="34"/>
        <v>3830960.4668140747</v>
      </c>
      <c r="AQ48" s="32">
        <f t="shared" si="34"/>
        <v>3826510.8819414852</v>
      </c>
      <c r="AR48" s="32">
        <f t="shared" si="34"/>
        <v>3822037.1951508359</v>
      </c>
      <c r="AS48" s="32">
        <f t="shared" si="34"/>
        <v>3817539.2758900705</v>
      </c>
      <c r="AT48" s="32">
        <f t="shared" si="34"/>
        <v>3813016.9928999762</v>
      </c>
      <c r="AU48" s="32">
        <f t="shared" si="34"/>
        <v>3808470.2142103519</v>
      </c>
      <c r="AV48" s="32">
        <f t="shared" si="34"/>
        <v>3803898.8071361589</v>
      </c>
      <c r="AW48" s="32">
        <f t="shared" si="34"/>
        <v>3799302.6382736475</v>
      </c>
      <c r="AX48" s="32">
        <f t="shared" si="34"/>
        <v>3794681.5734964642</v>
      </c>
      <c r="AY48" s="32">
        <f t="shared" si="34"/>
        <v>3790035.4779517376</v>
      </c>
      <c r="AZ48" s="32">
        <f t="shared" si="34"/>
        <v>3785364.2160561439</v>
      </c>
      <c r="BA48" s="32">
        <f t="shared" si="34"/>
        <v>3780667.6514919489</v>
      </c>
      <c r="BB48" s="32">
        <f t="shared" si="34"/>
        <v>3775945.6472030315</v>
      </c>
      <c r="BC48" s="32">
        <f t="shared" si="34"/>
        <v>3771198.0653908821</v>
      </c>
      <c r="BD48" s="32">
        <f t="shared" si="34"/>
        <v>3766424.7675105836</v>
      </c>
      <c r="BE48" s="32">
        <f t="shared" si="34"/>
        <v>3761625.6142667672</v>
      </c>
      <c r="BF48" s="32">
        <f t="shared" si="34"/>
        <v>3756800.4656095463</v>
      </c>
      <c r="BG48" s="32">
        <f t="shared" si="34"/>
        <v>3751949.1807304323</v>
      </c>
      <c r="BH48" s="32">
        <f t="shared" si="34"/>
        <v>3747071.6180582233</v>
      </c>
      <c r="BI48" s="32">
        <f t="shared" si="34"/>
        <v>3742167.635254873</v>
      </c>
      <c r="BJ48" s="32">
        <f t="shared" si="34"/>
        <v>3737237.0892113377</v>
      </c>
      <c r="BK48" s="32">
        <f t="shared" si="34"/>
        <v>3732279.8360434002</v>
      </c>
      <c r="BL48" s="32">
        <f t="shared" si="34"/>
        <v>3727295.7310874695</v>
      </c>
      <c r="BM48" s="32">
        <f t="shared" si="34"/>
        <v>3722284.6288963608</v>
      </c>
      <c r="BN48" s="32">
        <f t="shared" si="34"/>
        <v>3717246.3832350504</v>
      </c>
      <c r="BO48" s="32">
        <f t="shared" si="34"/>
        <v>3712180.8470764081</v>
      </c>
      <c r="BP48" s="32">
        <f t="shared" si="34"/>
        <v>3707087.8725969065</v>
      </c>
      <c r="BQ48" s="32">
        <f t="shared" si="34"/>
        <v>3701967.3111723075</v>
      </c>
      <c r="BR48" s="32">
        <f t="shared" ref="BR48:EC48" si="35">BR44-BR46</f>
        <v>3696819.0133733251</v>
      </c>
      <c r="BS48" s="32">
        <f t="shared" si="35"/>
        <v>3691642.8289612648</v>
      </c>
      <c r="BT48" s="32">
        <f t="shared" si="35"/>
        <v>3686438.6068836395</v>
      </c>
      <c r="BU48" s="32">
        <f t="shared" si="35"/>
        <v>3681206.1952697602</v>
      </c>
      <c r="BV48" s="32">
        <f t="shared" si="35"/>
        <v>3675945.4414263056</v>
      </c>
      <c r="BW48" s="32">
        <f t="shared" si="35"/>
        <v>3670656.1918328656</v>
      </c>
      <c r="BX48" s="32">
        <f t="shared" si="35"/>
        <v>3665338.2921374612</v>
      </c>
      <c r="BY48" s="32">
        <f t="shared" si="35"/>
        <v>3659991.5871520401</v>
      </c>
      <c r="BZ48" s="32">
        <f t="shared" si="35"/>
        <v>3654615.9208479482</v>
      </c>
      <c r="CA48" s="32">
        <f t="shared" si="35"/>
        <v>3649211.1363513754</v>
      </c>
      <c r="CB48" s="32">
        <f t="shared" si="35"/>
        <v>3643777.0759387799</v>
      </c>
      <c r="CC48" s="32">
        <f t="shared" si="35"/>
        <v>3638313.5810322827</v>
      </c>
      <c r="CD48" s="32">
        <f t="shared" si="35"/>
        <v>3632820.4921950419</v>
      </c>
      <c r="CE48" s="32">
        <f t="shared" si="35"/>
        <v>3627297.6491265995</v>
      </c>
      <c r="CF48" s="32">
        <f t="shared" si="35"/>
        <v>3621744.890658203</v>
      </c>
      <c r="CG48" s="32">
        <f t="shared" si="35"/>
        <v>3616162.0547481026</v>
      </c>
      <c r="CH48" s="32">
        <f t="shared" si="35"/>
        <v>3610548.9784768224</v>
      </c>
      <c r="CI48" s="32">
        <f t="shared" si="35"/>
        <v>3604905.498042406</v>
      </c>
      <c r="CJ48" s="32">
        <f t="shared" si="35"/>
        <v>3599231.4487556368</v>
      </c>
      <c r="CK48" s="32">
        <f t="shared" si="35"/>
        <v>3593526.665035231</v>
      </c>
      <c r="CL48" s="32">
        <f t="shared" si="35"/>
        <v>3587790.9804030061</v>
      </c>
      <c r="CM48" s="32">
        <f t="shared" si="35"/>
        <v>3582024.2274790234</v>
      </c>
      <c r="CN48" s="32">
        <f t="shared" si="35"/>
        <v>3576226.2379767024</v>
      </c>
      <c r="CO48" s="32">
        <f t="shared" si="35"/>
        <v>3570396.8426979105</v>
      </c>
      <c r="CP48" s="32">
        <f t="shared" si="35"/>
        <v>3564535.8715280253</v>
      </c>
      <c r="CQ48" s="32">
        <f t="shared" si="35"/>
        <v>3558643.1534309699</v>
      </c>
      <c r="CR48" s="32">
        <f t="shared" si="35"/>
        <v>3552718.5164442221</v>
      </c>
      <c r="CS48" s="32">
        <f t="shared" si="35"/>
        <v>3546761.7876737961</v>
      </c>
      <c r="CT48" s="32">
        <f t="shared" si="35"/>
        <v>3540772.7932891967</v>
      </c>
      <c r="CU48" s="32">
        <f t="shared" si="35"/>
        <v>3534751.3585183476</v>
      </c>
      <c r="CV48" s="32">
        <f t="shared" si="35"/>
        <v>3528697.3076424897</v>
      </c>
      <c r="CW48" s="32">
        <f t="shared" si="35"/>
        <v>3522610.4639910543</v>
      </c>
      <c r="CX48" s="32">
        <f t="shared" si="35"/>
        <v>3516490.649936507</v>
      </c>
      <c r="CY48" s="32">
        <f t="shared" si="35"/>
        <v>3510337.6868891641</v>
      </c>
      <c r="CZ48" s="32">
        <f t="shared" si="35"/>
        <v>3504151.3952919813</v>
      </c>
      <c r="DA48" s="32">
        <f t="shared" si="35"/>
        <v>3497931.5946153137</v>
      </c>
      <c r="DB48" s="32">
        <f t="shared" si="35"/>
        <v>3491678.1033516475</v>
      </c>
      <c r="DC48" s="32">
        <f t="shared" si="35"/>
        <v>3485390.7390103033</v>
      </c>
      <c r="DD48" s="32">
        <f t="shared" si="35"/>
        <v>3479069.3181121103</v>
      </c>
      <c r="DE48" s="32">
        <f t="shared" si="35"/>
        <v>3472713.6561840517</v>
      </c>
      <c r="DF48" s="32">
        <f t="shared" si="35"/>
        <v>3466323.5677538831</v>
      </c>
      <c r="DG48" s="32">
        <f t="shared" si="35"/>
        <v>3459898.8663447178</v>
      </c>
      <c r="DH48" s="32">
        <f t="shared" si="35"/>
        <v>3453439.3644695859</v>
      </c>
      <c r="DI48" s="32">
        <f t="shared" si="35"/>
        <v>3446944.8736259639</v>
      </c>
      <c r="DJ48" s="32">
        <f t="shared" si="35"/>
        <v>3440415.2042902722</v>
      </c>
      <c r="DK48" s="32">
        <f t="shared" si="35"/>
        <v>3433850.1659123455</v>
      </c>
      <c r="DL48" s="32">
        <f t="shared" si="35"/>
        <v>3427249.5669098715</v>
      </c>
      <c r="DM48" s="32">
        <f t="shared" si="35"/>
        <v>3420613.214662801</v>
      </c>
      <c r="DN48" s="32">
        <f t="shared" si="35"/>
        <v>3413940.9155077254</v>
      </c>
      <c r="DO48" s="32">
        <f t="shared" si="35"/>
        <v>3407232.4747322267</v>
      </c>
      <c r="DP48" s="32">
        <f t="shared" si="35"/>
        <v>3400487.6965691941</v>
      </c>
      <c r="DQ48" s="32">
        <f t="shared" si="35"/>
        <v>3393706.3841911117</v>
      </c>
      <c r="DR48" s="32">
        <f t="shared" si="35"/>
        <v>3386888.3397043147</v>
      </c>
      <c r="DS48" s="32">
        <f t="shared" si="35"/>
        <v>3380033.3641432142</v>
      </c>
      <c r="DT48" s="32">
        <f t="shared" si="35"/>
        <v>3373141.2574644908</v>
      </c>
      <c r="DU48" s="32">
        <f t="shared" si="35"/>
        <v>3366211.8185412576</v>
      </c>
      <c r="DV48" s="32">
        <f t="shared" si="35"/>
        <v>3359244.8451571907</v>
      </c>
      <c r="DW48" s="32">
        <f t="shared" si="35"/>
        <v>3352240.1340006264</v>
      </c>
      <c r="DX48" s="32">
        <f t="shared" si="35"/>
        <v>3345197.4806586308</v>
      </c>
      <c r="DY48" s="32">
        <f t="shared" si="35"/>
        <v>3338116.6796110328</v>
      </c>
      <c r="DZ48" s="32">
        <f t="shared" si="35"/>
        <v>3330997.5242244271</v>
      </c>
      <c r="EA48" s="32">
        <f t="shared" si="35"/>
        <v>3323839.8067461438</v>
      </c>
      <c r="EB48" s="32">
        <f t="shared" si="35"/>
        <v>3316643.3182981866</v>
      </c>
      <c r="EC48" s="32">
        <f t="shared" si="35"/>
        <v>3309407.8488711361</v>
      </c>
      <c r="ED48" s="32">
        <f t="shared" ref="ED48:EE48" si="36">ED44-ED46</f>
        <v>3302133.1873180224</v>
      </c>
      <c r="EE48" s="32">
        <f t="shared" si="36"/>
        <v>3294819.1213481626</v>
      </c>
    </row>
    <row r="50" spans="2:135" x14ac:dyDescent="0.35">
      <c r="B50" s="23" t="s">
        <v>48</v>
      </c>
      <c r="D50" s="6"/>
    </row>
    <row r="51" spans="2:135" x14ac:dyDescent="0.35">
      <c r="C51" t="s">
        <v>49</v>
      </c>
      <c r="D51" s="30">
        <f>SUM(E40:P40)/Assumptions!$D76*IF(D7=Assumptions!$D80*12,1,0)</f>
        <v>0</v>
      </c>
      <c r="E51" s="30">
        <f>SUM(F40:Q40)/Assumptions!$D76*IF(E7=Assumptions!$D80*12,1,0)</f>
        <v>0</v>
      </c>
      <c r="F51" s="30">
        <f>SUM(G40:R40)/Assumptions!$D76*IF(F7=Assumptions!$D80*12,1,0)</f>
        <v>0</v>
      </c>
      <c r="G51" s="30">
        <f>SUM(H40:S40)/Assumptions!$D76*IF(G7=Assumptions!$D80*12,1,0)</f>
        <v>0</v>
      </c>
      <c r="H51" s="30">
        <f>SUM(I40:T40)/Assumptions!$D76*IF(H7=Assumptions!$D80*12,1,0)</f>
        <v>0</v>
      </c>
      <c r="I51" s="30">
        <f>SUM(J40:U40)/Assumptions!$D76*IF(I7=Assumptions!$D80*12,1,0)</f>
        <v>0</v>
      </c>
      <c r="J51" s="30">
        <f>SUM(K40:V40)/Assumptions!$D76*IF(J7=Assumptions!$D80*12,1,0)</f>
        <v>0</v>
      </c>
      <c r="K51" s="30">
        <f>SUM(L40:W40)/Assumptions!$D76*IF(K7=Assumptions!$D80*12,1,0)</f>
        <v>0</v>
      </c>
      <c r="L51" s="30">
        <f>SUM(M40:X40)/Assumptions!$D76*IF(L7=Assumptions!$D80*12,1,0)</f>
        <v>0</v>
      </c>
      <c r="M51" s="30">
        <f>SUM(N40:Y40)/Assumptions!$D76*IF(M7=Assumptions!$D80*12,1,0)</f>
        <v>0</v>
      </c>
      <c r="N51" s="30">
        <f>SUM(O40:Z40)/Assumptions!$D76*IF(N7=Assumptions!$D80*12,1,0)</f>
        <v>0</v>
      </c>
      <c r="O51" s="30">
        <f>SUM(P40:AA40)/Assumptions!$D76*IF(O7=Assumptions!$D80*12,1,0)</f>
        <v>0</v>
      </c>
      <c r="P51" s="30">
        <f>SUM(Q40:AB40)/Assumptions!$D76*IF(P7=Assumptions!$D80*12,1,0)</f>
        <v>0</v>
      </c>
      <c r="Q51" s="30">
        <f>SUM(R40:AC40)/Assumptions!$D76*IF(Q7=Assumptions!$D80*12,1,0)</f>
        <v>0</v>
      </c>
      <c r="R51" s="30">
        <f>SUM(S40:AD40)/Assumptions!$D76*IF(R7=Assumptions!$D80*12,1,0)</f>
        <v>0</v>
      </c>
      <c r="S51" s="30">
        <f>SUM(T40:AE40)/Assumptions!$D76*IF(S7=Assumptions!$D80*12,1,0)</f>
        <v>0</v>
      </c>
      <c r="T51" s="30">
        <f>SUM(U40:AF40)/Assumptions!$D76*IF(T7=Assumptions!$D80*12,1,0)</f>
        <v>0</v>
      </c>
      <c r="U51" s="30">
        <f>SUM(V40:AG40)/Assumptions!$D76*IF(U7=Assumptions!$D80*12,1,0)</f>
        <v>0</v>
      </c>
      <c r="V51" s="30">
        <f>SUM(W40:AH40)/Assumptions!$D76*IF(V7=Assumptions!$D80*12,1,0)</f>
        <v>0</v>
      </c>
      <c r="W51" s="30">
        <f>SUM(X40:AI40)/Assumptions!$D76*IF(W7=Assumptions!$D80*12,1,0)</f>
        <v>0</v>
      </c>
      <c r="X51" s="30">
        <f>SUM(Y40:AJ40)/Assumptions!$D76*IF(X7=Assumptions!$D80*12,1,0)</f>
        <v>0</v>
      </c>
      <c r="Y51" s="30">
        <f>SUM(Z40:AK40)/Assumptions!$D76*IF(Y7=Assumptions!$D80*12,1,0)</f>
        <v>0</v>
      </c>
      <c r="Z51" s="30">
        <f>SUM(AA40:AL40)/Assumptions!$D76*IF(Z7=Assumptions!$D80*12,1,0)</f>
        <v>0</v>
      </c>
      <c r="AA51" s="30">
        <f>SUM(AB40:AM40)/Assumptions!$D76*IF(AA7=Assumptions!$D80*12,1,0)</f>
        <v>0</v>
      </c>
      <c r="AB51" s="30">
        <f>SUM(AC40:AN40)/Assumptions!$D76*IF(AB7=Assumptions!$D80*12,1,0)</f>
        <v>0</v>
      </c>
      <c r="AC51" s="30">
        <f>SUM(AD40:AO40)/Assumptions!$D76*IF(AC7=Assumptions!$D80*12,1,0)</f>
        <v>0</v>
      </c>
      <c r="AD51" s="30">
        <f>SUM(AE40:AP40)/Assumptions!$D76*IF(AD7=Assumptions!$D80*12,1,0)</f>
        <v>0</v>
      </c>
      <c r="AE51" s="30">
        <f>SUM(AF40:AQ40)/Assumptions!$D76*IF(AE7=Assumptions!$D80*12,1,0)</f>
        <v>0</v>
      </c>
      <c r="AF51" s="30">
        <f>SUM(AG40:AR40)/Assumptions!$D76*IF(AF7=Assumptions!$D80*12,1,0)</f>
        <v>0</v>
      </c>
      <c r="AG51" s="30">
        <f>SUM(AH40:AS40)/Assumptions!$D76*IF(AG7=Assumptions!$D80*12,1,0)</f>
        <v>0</v>
      </c>
      <c r="AH51" s="30">
        <f>SUM(AI40:AT40)/Assumptions!$D76*IF(AH7=Assumptions!$D80*12,1,0)</f>
        <v>0</v>
      </c>
      <c r="AI51" s="30">
        <f>SUM(AJ40:AU40)/Assumptions!$D76*IF(AI7=Assumptions!$D80*12,1,0)</f>
        <v>0</v>
      </c>
      <c r="AJ51" s="30">
        <f>SUM(AK40:AV40)/Assumptions!$D76*IF(AJ7=Assumptions!$D80*12,1,0)</f>
        <v>0</v>
      </c>
      <c r="AK51" s="30">
        <f>SUM(AL40:AW40)/Assumptions!$D76*IF(AK7=Assumptions!$D80*12,1,0)</f>
        <v>0</v>
      </c>
      <c r="AL51" s="30">
        <f>SUM(AM40:AX40)/Assumptions!$D76*IF(AL7=Assumptions!$D80*12,1,0)</f>
        <v>0</v>
      </c>
      <c r="AM51" s="30">
        <f>SUM(AN40:AY40)/Assumptions!$D76*IF(AM7=Assumptions!$D80*12,1,0)</f>
        <v>0</v>
      </c>
      <c r="AN51" s="30">
        <f>SUM(AO40:AZ40)/Assumptions!$D76*IF(AN7=Assumptions!$D80*12,1,0)</f>
        <v>0</v>
      </c>
      <c r="AO51" s="30">
        <f>SUM(AP40:BA40)/Assumptions!$D76*IF(AO7=Assumptions!$D80*12,1,0)</f>
        <v>0</v>
      </c>
      <c r="AP51" s="30">
        <f>SUM(AQ40:BB40)/Assumptions!$D76*IF(AP7=Assumptions!$D80*12,1,0)</f>
        <v>0</v>
      </c>
      <c r="AQ51" s="30">
        <f>SUM(AR40:BC40)/Assumptions!$D76*IF(AQ7=Assumptions!$D80*12,1,0)</f>
        <v>0</v>
      </c>
      <c r="AR51" s="30">
        <f>SUM(AS40:BD40)/Assumptions!$D76*IF(AR7=Assumptions!$D80*12,1,0)</f>
        <v>0</v>
      </c>
      <c r="AS51" s="30">
        <f>SUM(AT40:BE40)/Assumptions!$D76*IF(AS7=Assumptions!$D80*12,1,0)</f>
        <v>0</v>
      </c>
      <c r="AT51" s="30">
        <f>SUM(AU40:BF40)/Assumptions!$D76*IF(AT7=Assumptions!$D80*12,1,0)</f>
        <v>0</v>
      </c>
      <c r="AU51" s="30">
        <f>SUM(AV40:BG40)/Assumptions!$D76*IF(AU7=Assumptions!$D80*12,1,0)</f>
        <v>0</v>
      </c>
      <c r="AV51" s="30">
        <f>SUM(AW40:BH40)/Assumptions!$D76*IF(AV7=Assumptions!$D80*12,1,0)</f>
        <v>0</v>
      </c>
      <c r="AW51" s="30">
        <f>SUM(AX40:BI40)/Assumptions!$D76*IF(AW7=Assumptions!$D80*12,1,0)</f>
        <v>0</v>
      </c>
      <c r="AX51" s="30">
        <f>SUM(AY40:BJ40)/Assumptions!$D76*IF(AX7=Assumptions!$D80*12,1,0)</f>
        <v>0</v>
      </c>
      <c r="AY51" s="30">
        <f>SUM(AZ40:BK40)/Assumptions!$D76*IF(AY7=Assumptions!$D80*12,1,0)</f>
        <v>0</v>
      </c>
      <c r="AZ51" s="30">
        <f>SUM(BA40:BL40)/Assumptions!$D76*IF(AZ7=Assumptions!$D80*12,1,0)</f>
        <v>0</v>
      </c>
      <c r="BA51" s="30">
        <f>SUM(BB40:BM40)/Assumptions!$D76*IF(BA7=Assumptions!$D80*12,1,0)</f>
        <v>0</v>
      </c>
      <c r="BB51" s="30">
        <f>SUM(BC40:BN40)/Assumptions!$D76*IF(BB7=Assumptions!$D80*12,1,0)</f>
        <v>0</v>
      </c>
      <c r="BC51" s="30">
        <f>SUM(BD40:BO40)/Assumptions!$D76*IF(BC7=Assumptions!$D80*12,1,0)</f>
        <v>0</v>
      </c>
      <c r="BD51" s="30">
        <f>SUM(BE40:BP40)/Assumptions!$D76*IF(BD7=Assumptions!$D80*12,1,0)</f>
        <v>0</v>
      </c>
      <c r="BE51" s="30">
        <f>SUM(BF40:BQ40)/Assumptions!$D76*IF(BE7=Assumptions!$D80*12,1,0)</f>
        <v>0</v>
      </c>
      <c r="BF51" s="30">
        <f>SUM(BG40:BR40)/Assumptions!$D76*IF(BF7=Assumptions!$D80*12,1,0)</f>
        <v>0</v>
      </c>
      <c r="BG51" s="30">
        <f>SUM(BH40:BS40)/Assumptions!$D76*IF(BG7=Assumptions!$D80*12,1,0)</f>
        <v>0</v>
      </c>
      <c r="BH51" s="30">
        <f>SUM(BI40:BT40)/Assumptions!$D76*IF(BH7=Assumptions!$D80*12,1,0)</f>
        <v>0</v>
      </c>
      <c r="BI51" s="30">
        <f>SUM(BJ40:BU40)/Assumptions!$D76*IF(BI7=Assumptions!$D80*12,1,0)</f>
        <v>0</v>
      </c>
      <c r="BJ51" s="30">
        <f>SUM(BK40:BV40)/Assumptions!$D76*IF(BJ7=Assumptions!$D80*12,1,0)</f>
        <v>0</v>
      </c>
      <c r="BK51" s="30">
        <f>SUM(BL40:BW40)/Assumptions!$D76*IF(BK7=Assumptions!$D80*12,1,0)</f>
        <v>0</v>
      </c>
      <c r="BL51" s="30">
        <f>SUM(BM40:BX40)/Assumptions!$D76*IF(BL7=Assumptions!$D80*12,1,0)</f>
        <v>0</v>
      </c>
      <c r="BM51" s="30">
        <f>SUM(BN40:BY40)/Assumptions!$D76*IF(BM7=Assumptions!$D80*12,1,0)</f>
        <v>0</v>
      </c>
      <c r="BN51" s="30">
        <f>SUM(BO40:BZ40)/Assumptions!$D76*IF(BN7=Assumptions!$D80*12,1,0)</f>
        <v>0</v>
      </c>
      <c r="BO51" s="30">
        <f>SUM(BP40:CA40)/Assumptions!$D76*IF(BO7=Assumptions!$D80*12,1,0)</f>
        <v>0</v>
      </c>
      <c r="BP51" s="30">
        <f>SUM(BQ40:CB40)/Assumptions!$D76*IF(BP7=Assumptions!$D80*12,1,0)</f>
        <v>0</v>
      </c>
      <c r="BQ51" s="30">
        <f>SUM(BR40:CC40)/Assumptions!$D76*IF(BQ7=Assumptions!$D80*12,1,0)</f>
        <v>0</v>
      </c>
      <c r="BR51" s="30">
        <f>SUM(BS40:CD40)/Assumptions!$D76*IF(BR7=Assumptions!$D80*12,1,0)</f>
        <v>0</v>
      </c>
      <c r="BS51" s="30">
        <f>SUM(BT40:CE40)/Assumptions!$D76*IF(BS7=Assumptions!$D80*12,1,0)</f>
        <v>0</v>
      </c>
      <c r="BT51" s="30">
        <f>SUM(BU40:CF40)/Assumptions!$D76*IF(BT7=Assumptions!$D80*12,1,0)</f>
        <v>0</v>
      </c>
      <c r="BU51" s="30">
        <f>SUM(BV40:CG40)/Assumptions!$D76*IF(BU7=Assumptions!$D80*12,1,0)</f>
        <v>0</v>
      </c>
      <c r="BV51" s="30">
        <f>SUM(BW40:CH40)/Assumptions!$D76*IF(BV7=Assumptions!$D80*12,1,0)</f>
        <v>0</v>
      </c>
      <c r="BW51" s="30">
        <f>SUM(BX40:CI40)/Assumptions!$D76*IF(BW7=Assumptions!$D80*12,1,0)</f>
        <v>0</v>
      </c>
      <c r="BX51" s="30">
        <f>SUM(BY40:CJ40)/Assumptions!$D76*IF(BX7=Assumptions!$D80*12,1,0)</f>
        <v>0</v>
      </c>
      <c r="BY51" s="30">
        <f>SUM(BZ40:CK40)/Assumptions!$D76*IF(BY7=Assumptions!$D80*12,1,0)</f>
        <v>0</v>
      </c>
      <c r="BZ51" s="30">
        <f>SUM(CA40:CL40)/Assumptions!$D76*IF(BZ7=Assumptions!$D80*12,1,0)</f>
        <v>0</v>
      </c>
      <c r="CA51" s="30">
        <f>SUM(CB40:CM40)/Assumptions!$D76*IF(CA7=Assumptions!$D80*12,1,0)</f>
        <v>0</v>
      </c>
      <c r="CB51" s="30">
        <f>SUM(CC40:CN40)/Assumptions!$D76*IF(CB7=Assumptions!$D80*12,1,0)</f>
        <v>0</v>
      </c>
      <c r="CC51" s="30">
        <f>SUM(CD40:CO40)/Assumptions!$D76*IF(CC7=Assumptions!$D80*12,1,0)</f>
        <v>0</v>
      </c>
      <c r="CD51" s="30">
        <f>SUM(CE40:CP40)/Assumptions!$D76*IF(CD7=Assumptions!$D80*12,1,0)</f>
        <v>0</v>
      </c>
      <c r="CE51" s="30">
        <f>SUM(CF40:CQ40)/Assumptions!$D76*IF(CE7=Assumptions!$D80*12,1,0)</f>
        <v>0</v>
      </c>
      <c r="CF51" s="30">
        <f>SUM(CG40:CR40)/Assumptions!$D76*IF(CF7=Assumptions!$D80*12,1,0)</f>
        <v>0</v>
      </c>
      <c r="CG51" s="30">
        <f>SUM(CH40:CS40)/Assumptions!$D76*IF(CG7=Assumptions!$D80*12,1,0)</f>
        <v>0</v>
      </c>
      <c r="CH51" s="30">
        <f>SUM(CI40:CT40)/Assumptions!$D76*IF(CH7=Assumptions!$D80*12,1,0)</f>
        <v>0</v>
      </c>
      <c r="CI51" s="30">
        <f>SUM(CJ40:CU40)/Assumptions!$D76*IF(CI7=Assumptions!$D80*12,1,0)</f>
        <v>0</v>
      </c>
      <c r="CJ51" s="30">
        <f>SUM(CK40:CV40)/Assumptions!$D76*IF(CJ7=Assumptions!$D80*12,1,0)</f>
        <v>0</v>
      </c>
      <c r="CK51" s="30">
        <f>SUM(CL40:CW40)/Assumptions!$D76*IF(CK7=Assumptions!$D80*12,1,0)</f>
        <v>0</v>
      </c>
      <c r="CL51" s="30">
        <f>SUM(CM40:CX40)/Assumptions!$D76*IF(CL7=Assumptions!$D80*12,1,0)</f>
        <v>0</v>
      </c>
      <c r="CM51" s="30">
        <f>SUM(CN40:CY40)/Assumptions!$D76*IF(CM7=Assumptions!$D80*12,1,0)</f>
        <v>0</v>
      </c>
      <c r="CN51" s="30">
        <f>SUM(CO40:CZ40)/Assumptions!$D76*IF(CN7=Assumptions!$D80*12,1,0)</f>
        <v>0</v>
      </c>
      <c r="CO51" s="30">
        <f>SUM(CP40:DA40)/Assumptions!$D76*IF(CO7=Assumptions!$D80*12,1,0)</f>
        <v>0</v>
      </c>
      <c r="CP51" s="30">
        <f>SUM(CQ40:DB40)/Assumptions!$D76*IF(CP7=Assumptions!$D80*12,1,0)</f>
        <v>0</v>
      </c>
      <c r="CQ51" s="30">
        <f>SUM(CR40:DC40)/Assumptions!$D76*IF(CQ7=Assumptions!$D80*12,1,0)</f>
        <v>0</v>
      </c>
      <c r="CR51" s="30">
        <f>SUM(CS40:DD40)/Assumptions!$D76*IF(CR7=Assumptions!$D80*12,1,0)</f>
        <v>0</v>
      </c>
      <c r="CS51" s="30">
        <f>SUM(CT40:DE40)/Assumptions!$D76*IF(CS7=Assumptions!$D80*12,1,0)</f>
        <v>0</v>
      </c>
      <c r="CT51" s="30">
        <f>SUM(CU40:DF40)/Assumptions!$D76*IF(CT7=Assumptions!$D80*12,1,0)</f>
        <v>0</v>
      </c>
      <c r="CU51" s="30">
        <f>SUM(CV40:DG40)/Assumptions!$D76*IF(CU7=Assumptions!$D80*12,1,0)</f>
        <v>0</v>
      </c>
      <c r="CV51" s="30">
        <f>SUM(CW40:DH40)/Assumptions!$D76*IF(CV7=Assumptions!$D80*12,1,0)</f>
        <v>0</v>
      </c>
      <c r="CW51" s="30">
        <f>SUM(CX40:DI40)/Assumptions!$D76*IF(CW7=Assumptions!$D80*12,1,0)</f>
        <v>0</v>
      </c>
      <c r="CX51" s="30">
        <f>SUM(CY40:DJ40)/Assumptions!$D76*IF(CX7=Assumptions!$D80*12,1,0)</f>
        <v>0</v>
      </c>
      <c r="CY51" s="30">
        <f>SUM(CZ40:DK40)/Assumptions!$D76*IF(CY7=Assumptions!$D80*12,1,0)</f>
        <v>0</v>
      </c>
      <c r="CZ51" s="30">
        <f>SUM(DA40:DL40)/Assumptions!$D76*IF(CZ7=Assumptions!$D80*12,1,0)</f>
        <v>0</v>
      </c>
      <c r="DA51" s="30">
        <f>SUM(DB40:DM40)/Assumptions!$D76*IF(DA7=Assumptions!$D80*12,1,0)</f>
        <v>0</v>
      </c>
      <c r="DB51" s="30">
        <f>SUM(DC40:DN40)/Assumptions!$D76*IF(DB7=Assumptions!$D80*12,1,0)</f>
        <v>0</v>
      </c>
      <c r="DC51" s="30">
        <f>SUM(DD40:DO40)/Assumptions!$D76*IF(DC7=Assumptions!$D80*12,1,0)</f>
        <v>0</v>
      </c>
      <c r="DD51" s="30">
        <f>SUM(DE40:DP40)/Assumptions!$D76*IF(DD7=Assumptions!$D80*12,1,0)</f>
        <v>0</v>
      </c>
      <c r="DE51" s="30">
        <f>SUM(DF40:DQ40)/Assumptions!$D76*IF(DE7=Assumptions!$D80*12,1,0)</f>
        <v>0</v>
      </c>
      <c r="DF51" s="30">
        <f>SUM(DG40:DR40)/Assumptions!$D76*IF(DF7=Assumptions!$D80*12,1,0)</f>
        <v>0</v>
      </c>
      <c r="DG51" s="30">
        <f>SUM(DH40:DS40)/Assumptions!$D76*IF(DG7=Assumptions!$D80*12,1,0)</f>
        <v>0</v>
      </c>
      <c r="DH51" s="30">
        <f>SUM(DI40:DT40)/Assumptions!$D76*IF(DH7=Assumptions!$D80*12,1,0)</f>
        <v>0</v>
      </c>
      <c r="DI51" s="30">
        <f>SUM(DJ40:DU40)/Assumptions!$D76*IF(DI7=Assumptions!$D80*12,1,0)</f>
        <v>0</v>
      </c>
      <c r="DJ51" s="30">
        <f>SUM(DK40:DV40)/Assumptions!$D76*IF(DJ7=Assumptions!$D80*12,1,0)</f>
        <v>0</v>
      </c>
      <c r="DK51" s="30">
        <f>SUM(DL40:DW40)/Assumptions!$D76*IF(DK7=Assumptions!$D80*12,1,0)</f>
        <v>0</v>
      </c>
      <c r="DL51" s="30">
        <f>SUM(DM40:DX40)/Assumptions!$D76*IF(DL7=Assumptions!$D80*12,1,0)</f>
        <v>0</v>
      </c>
      <c r="DM51" s="30">
        <f>SUM(DN40:DY40)/Assumptions!$D76*IF(DM7=Assumptions!$D80*12,1,0)</f>
        <v>0</v>
      </c>
      <c r="DN51" s="30">
        <f>SUM(DO40:DZ40)/Assumptions!$D76*IF(DN7=Assumptions!$D80*12,1,0)</f>
        <v>0</v>
      </c>
      <c r="DO51" s="30">
        <f>SUM(DP40:EA40)/Assumptions!$D76*IF(DO7=Assumptions!$D80*12,1,0)</f>
        <v>0</v>
      </c>
      <c r="DP51" s="30">
        <f>SUM(DQ40:EB40)/Assumptions!$D76*IF(DP7=Assumptions!$D80*12,1,0)</f>
        <v>0</v>
      </c>
      <c r="DQ51" s="30">
        <f>SUM(DR40:EC40)/Assumptions!$D76*IF(DQ7=Assumptions!$D80*12,1,0)</f>
        <v>0</v>
      </c>
      <c r="DR51" s="30">
        <f>SUM(DS40:ED40)/Assumptions!$D76*IF(DR7=Assumptions!$D80*12,1,0)</f>
        <v>0</v>
      </c>
      <c r="DS51" s="30">
        <f>SUM(DT40:EE40)/Assumptions!$D76*IF(DS7=Assumptions!$D80*12,1,0)</f>
        <v>8691338.3889850266</v>
      </c>
      <c r="DT51" s="30">
        <f>SUM(DU40:EF40)/Assumptions!$D76*IF(DT7=Assumptions!$D80*12,1,0)</f>
        <v>0</v>
      </c>
      <c r="DU51" s="30">
        <f>SUM(DV40:EG40)/Assumptions!$D76*IF(DU7=Assumptions!$D80*12,1,0)</f>
        <v>0</v>
      </c>
      <c r="DV51" s="30">
        <f>SUM(DW40:EH40)/Assumptions!$D76*IF(DV7=Assumptions!$D80*12,1,0)</f>
        <v>0</v>
      </c>
      <c r="DW51" s="30">
        <f>SUM(DX40:EI40)/Assumptions!$D76*IF(DW7=Assumptions!$D80*12,1,0)</f>
        <v>0</v>
      </c>
      <c r="DX51" s="30">
        <f>SUM(DY40:EJ40)/Assumptions!$D76*IF(DX7=Assumptions!$D80*12,1,0)</f>
        <v>0</v>
      </c>
      <c r="DY51" s="30">
        <f>SUM(DZ40:EK40)/Assumptions!$D76*IF(DY7=Assumptions!$D80*12,1,0)</f>
        <v>0</v>
      </c>
      <c r="DZ51" s="30">
        <f>SUM(EA40:EL40)/Assumptions!$D76*IF(DZ7=Assumptions!$D80*12,1,0)</f>
        <v>0</v>
      </c>
      <c r="EA51" s="30">
        <f>SUM(EB40:EM40)/Assumptions!$D76*IF(EA7=Assumptions!$D80*12,1,0)</f>
        <v>0</v>
      </c>
      <c r="EB51" s="30">
        <f>SUM(EC40:EN40)/Assumptions!$D76*IF(EB7=Assumptions!$D80*12,1,0)</f>
        <v>0</v>
      </c>
      <c r="EC51" s="30">
        <f>SUM(ED40:EO40)/Assumptions!$D76*IF(EC7=Assumptions!$D80*12,1,0)</f>
        <v>0</v>
      </c>
      <c r="ED51" s="30">
        <f>SUM(EE40:EP40)/Assumptions!$D76*IF(ED7=Assumptions!$D80*12,1,0)</f>
        <v>0</v>
      </c>
      <c r="EE51" s="30">
        <f>SUM(EF40:EQ40)/Assumptions!$D76*IF(EE7=Assumptions!$D80*12,1,0)</f>
        <v>0</v>
      </c>
    </row>
    <row r="52" spans="2:135" x14ac:dyDescent="0.35">
      <c r="C52" t="s">
        <v>50</v>
      </c>
      <c r="D52" s="26">
        <f>-D51*Assumptions!$D77</f>
        <v>0</v>
      </c>
      <c r="E52" s="26">
        <f>-E51*Assumptions!$D77</f>
        <v>0</v>
      </c>
      <c r="F52" s="26">
        <f>-F51*Assumptions!$D77</f>
        <v>0</v>
      </c>
      <c r="G52" s="26">
        <f>-G51*Assumptions!$D77</f>
        <v>0</v>
      </c>
      <c r="H52" s="26">
        <f>-H51*Assumptions!$D77</f>
        <v>0</v>
      </c>
      <c r="I52" s="26">
        <f>-I51*Assumptions!$D77</f>
        <v>0</v>
      </c>
      <c r="J52" s="26">
        <f>-J51*Assumptions!$D77</f>
        <v>0</v>
      </c>
      <c r="K52" s="26">
        <f>-K51*Assumptions!$D77</f>
        <v>0</v>
      </c>
      <c r="L52" s="26">
        <f>-L51*Assumptions!$D77</f>
        <v>0</v>
      </c>
      <c r="M52" s="26">
        <f>-M51*Assumptions!$D77</f>
        <v>0</v>
      </c>
      <c r="N52" s="26">
        <f>-N51*Assumptions!$D77</f>
        <v>0</v>
      </c>
      <c r="O52" s="26">
        <f>-O51*Assumptions!$D77</f>
        <v>0</v>
      </c>
      <c r="P52" s="26">
        <f>-P51*Assumptions!$D77</f>
        <v>0</v>
      </c>
      <c r="Q52" s="26">
        <f>-Q51*Assumptions!$D77</f>
        <v>0</v>
      </c>
      <c r="R52" s="26">
        <f>-R51*Assumptions!$D77</f>
        <v>0</v>
      </c>
      <c r="S52" s="26">
        <f>-S51*Assumptions!$D77</f>
        <v>0</v>
      </c>
      <c r="T52" s="26">
        <f>-T51*Assumptions!$D77</f>
        <v>0</v>
      </c>
      <c r="U52" s="26">
        <f>-U51*Assumptions!$D77</f>
        <v>0</v>
      </c>
      <c r="V52" s="26">
        <f>-V51*Assumptions!$D77</f>
        <v>0</v>
      </c>
      <c r="W52" s="26">
        <f>-W51*Assumptions!$D77</f>
        <v>0</v>
      </c>
      <c r="X52" s="26">
        <f>-X51*Assumptions!$D77</f>
        <v>0</v>
      </c>
      <c r="Y52" s="26">
        <f>-Y51*Assumptions!$D77</f>
        <v>0</v>
      </c>
      <c r="Z52" s="26">
        <f>-Z51*Assumptions!$D77</f>
        <v>0</v>
      </c>
      <c r="AA52" s="26">
        <f>-AA51*Assumptions!$D77</f>
        <v>0</v>
      </c>
      <c r="AB52" s="26">
        <f>-AB51*Assumptions!$D77</f>
        <v>0</v>
      </c>
      <c r="AC52" s="26">
        <f>-AC51*Assumptions!$D77</f>
        <v>0</v>
      </c>
      <c r="AD52" s="26">
        <f>-AD51*Assumptions!$D77</f>
        <v>0</v>
      </c>
      <c r="AE52" s="26">
        <f>-AE51*Assumptions!$D77</f>
        <v>0</v>
      </c>
      <c r="AF52" s="26">
        <f>-AF51*Assumptions!$D77</f>
        <v>0</v>
      </c>
      <c r="AG52" s="26">
        <f>-AG51*Assumptions!$D77</f>
        <v>0</v>
      </c>
      <c r="AH52" s="26">
        <f>-AH51*Assumptions!$D77</f>
        <v>0</v>
      </c>
      <c r="AI52" s="26">
        <f>-AI51*Assumptions!$D77</f>
        <v>0</v>
      </c>
      <c r="AJ52" s="26">
        <f>-AJ51*Assumptions!$D77</f>
        <v>0</v>
      </c>
      <c r="AK52" s="26">
        <f>-AK51*Assumptions!$D77</f>
        <v>0</v>
      </c>
      <c r="AL52" s="26">
        <f>-AL51*Assumptions!$D77</f>
        <v>0</v>
      </c>
      <c r="AM52" s="26">
        <f>-AM51*Assumptions!$D77</f>
        <v>0</v>
      </c>
      <c r="AN52" s="26">
        <f>-AN51*Assumptions!$D77</f>
        <v>0</v>
      </c>
      <c r="AO52" s="26">
        <f>-AO51*Assumptions!$D77</f>
        <v>0</v>
      </c>
      <c r="AP52" s="26">
        <f>-AP51*Assumptions!$D77</f>
        <v>0</v>
      </c>
      <c r="AQ52" s="26">
        <f>-AQ51*Assumptions!$D77</f>
        <v>0</v>
      </c>
      <c r="AR52" s="26">
        <f>-AR51*Assumptions!$D77</f>
        <v>0</v>
      </c>
      <c r="AS52" s="26">
        <f>-AS51*Assumptions!$D77</f>
        <v>0</v>
      </c>
      <c r="AT52" s="26">
        <f>-AT51*Assumptions!$D77</f>
        <v>0</v>
      </c>
      <c r="AU52" s="26">
        <f>-AU51*Assumptions!$D77</f>
        <v>0</v>
      </c>
      <c r="AV52" s="26">
        <f>-AV51*Assumptions!$D77</f>
        <v>0</v>
      </c>
      <c r="AW52" s="26">
        <f>-AW51*Assumptions!$D77</f>
        <v>0</v>
      </c>
      <c r="AX52" s="26">
        <f>-AX51*Assumptions!$D77</f>
        <v>0</v>
      </c>
      <c r="AY52" s="26">
        <f>-AY51*Assumptions!$D77</f>
        <v>0</v>
      </c>
      <c r="AZ52" s="26">
        <f>-AZ51*Assumptions!$D77</f>
        <v>0</v>
      </c>
      <c r="BA52" s="26">
        <f>-BA51*Assumptions!$D77</f>
        <v>0</v>
      </c>
      <c r="BB52" s="26">
        <f>-BB51*Assumptions!$D77</f>
        <v>0</v>
      </c>
      <c r="BC52" s="26">
        <f>-BC51*Assumptions!$D77</f>
        <v>0</v>
      </c>
      <c r="BD52" s="26">
        <f>-BD51*Assumptions!$D77</f>
        <v>0</v>
      </c>
      <c r="BE52" s="26">
        <f>-BE51*Assumptions!$D77</f>
        <v>0</v>
      </c>
      <c r="BF52" s="26">
        <f>-BF51*Assumptions!$D77</f>
        <v>0</v>
      </c>
      <c r="BG52" s="26">
        <f>-BG51*Assumptions!$D77</f>
        <v>0</v>
      </c>
      <c r="BH52" s="26">
        <f>-BH51*Assumptions!$D77</f>
        <v>0</v>
      </c>
      <c r="BI52" s="26">
        <f>-BI51*Assumptions!$D77</f>
        <v>0</v>
      </c>
      <c r="BJ52" s="26">
        <f>-BJ51*Assumptions!$D77</f>
        <v>0</v>
      </c>
      <c r="BK52" s="26">
        <f>-BK51*Assumptions!$D77</f>
        <v>0</v>
      </c>
      <c r="BL52" s="26">
        <f>-BL51*Assumptions!$D77</f>
        <v>0</v>
      </c>
      <c r="BM52" s="26">
        <f>-BM51*Assumptions!$D77</f>
        <v>0</v>
      </c>
      <c r="BN52" s="26">
        <f>-BN51*Assumptions!$D77</f>
        <v>0</v>
      </c>
      <c r="BO52" s="26">
        <f>-BO51*Assumptions!$D77</f>
        <v>0</v>
      </c>
      <c r="BP52" s="26">
        <f>-BP51*Assumptions!$D77</f>
        <v>0</v>
      </c>
      <c r="BQ52" s="26">
        <f>-BQ51*Assumptions!$D77</f>
        <v>0</v>
      </c>
      <c r="BR52" s="26">
        <f>-BR51*Assumptions!$D77</f>
        <v>0</v>
      </c>
      <c r="BS52" s="26">
        <f>-BS51*Assumptions!$D77</f>
        <v>0</v>
      </c>
      <c r="BT52" s="26">
        <f>-BT51*Assumptions!$D77</f>
        <v>0</v>
      </c>
      <c r="BU52" s="26">
        <f>-BU51*Assumptions!$D77</f>
        <v>0</v>
      </c>
      <c r="BV52" s="26">
        <f>-BV51*Assumptions!$D77</f>
        <v>0</v>
      </c>
      <c r="BW52" s="26">
        <f>-BW51*Assumptions!$D77</f>
        <v>0</v>
      </c>
      <c r="BX52" s="26">
        <f>-BX51*Assumptions!$D77</f>
        <v>0</v>
      </c>
      <c r="BY52" s="26">
        <f>-BY51*Assumptions!$D77</f>
        <v>0</v>
      </c>
      <c r="BZ52" s="26">
        <f>-BZ51*Assumptions!$D77</f>
        <v>0</v>
      </c>
      <c r="CA52" s="26">
        <f>-CA51*Assumptions!$D77</f>
        <v>0</v>
      </c>
      <c r="CB52" s="26">
        <f>-CB51*Assumptions!$D77</f>
        <v>0</v>
      </c>
      <c r="CC52" s="26">
        <f>-CC51*Assumptions!$D77</f>
        <v>0</v>
      </c>
      <c r="CD52" s="26">
        <f>-CD51*Assumptions!$D77</f>
        <v>0</v>
      </c>
      <c r="CE52" s="26">
        <f>-CE51*Assumptions!$D77</f>
        <v>0</v>
      </c>
      <c r="CF52" s="26">
        <f>-CF51*Assumptions!$D77</f>
        <v>0</v>
      </c>
      <c r="CG52" s="26">
        <f>-CG51*Assumptions!$D77</f>
        <v>0</v>
      </c>
      <c r="CH52" s="26">
        <f>-CH51*Assumptions!$D77</f>
        <v>0</v>
      </c>
      <c r="CI52" s="26">
        <f>-CI51*Assumptions!$D77</f>
        <v>0</v>
      </c>
      <c r="CJ52" s="26">
        <f>-CJ51*Assumptions!$D77</f>
        <v>0</v>
      </c>
      <c r="CK52" s="26">
        <f>-CK51*Assumptions!$D77</f>
        <v>0</v>
      </c>
      <c r="CL52" s="26">
        <f>-CL51*Assumptions!$D77</f>
        <v>0</v>
      </c>
      <c r="CM52" s="26">
        <f>-CM51*Assumptions!$D77</f>
        <v>0</v>
      </c>
      <c r="CN52" s="26">
        <f>-CN51*Assumptions!$D77</f>
        <v>0</v>
      </c>
      <c r="CO52" s="26">
        <f>-CO51*Assumptions!$D77</f>
        <v>0</v>
      </c>
      <c r="CP52" s="26">
        <f>-CP51*Assumptions!$D77</f>
        <v>0</v>
      </c>
      <c r="CQ52" s="26">
        <f>-CQ51*Assumptions!$D77</f>
        <v>0</v>
      </c>
      <c r="CR52" s="26">
        <f>-CR51*Assumptions!$D77</f>
        <v>0</v>
      </c>
      <c r="CS52" s="26">
        <f>-CS51*Assumptions!$D77</f>
        <v>0</v>
      </c>
      <c r="CT52" s="26">
        <f>-CT51*Assumptions!$D77</f>
        <v>0</v>
      </c>
      <c r="CU52" s="26">
        <f>-CU51*Assumptions!$D77</f>
        <v>0</v>
      </c>
      <c r="CV52" s="26">
        <f>-CV51*Assumptions!$D77</f>
        <v>0</v>
      </c>
      <c r="CW52" s="26">
        <f>-CW51*Assumptions!$D77</f>
        <v>0</v>
      </c>
      <c r="CX52" s="26">
        <f>-CX51*Assumptions!$D77</f>
        <v>0</v>
      </c>
      <c r="CY52" s="26">
        <f>-CY51*Assumptions!$D77</f>
        <v>0</v>
      </c>
      <c r="CZ52" s="26">
        <f>-CZ51*Assumptions!$D77</f>
        <v>0</v>
      </c>
      <c r="DA52" s="26">
        <f>-DA51*Assumptions!$D77</f>
        <v>0</v>
      </c>
      <c r="DB52" s="26">
        <f>-DB51*Assumptions!$D77</f>
        <v>0</v>
      </c>
      <c r="DC52" s="26">
        <f>-DC51*Assumptions!$D77</f>
        <v>0</v>
      </c>
      <c r="DD52" s="26">
        <f>-DD51*Assumptions!$D77</f>
        <v>0</v>
      </c>
      <c r="DE52" s="26">
        <f>-DE51*Assumptions!$D77</f>
        <v>0</v>
      </c>
      <c r="DF52" s="26">
        <f>-DF51*Assumptions!$D77</f>
        <v>0</v>
      </c>
      <c r="DG52" s="26">
        <f>-DG51*Assumptions!$D77</f>
        <v>0</v>
      </c>
      <c r="DH52" s="26">
        <f>-DH51*Assumptions!$D77</f>
        <v>0</v>
      </c>
      <c r="DI52" s="26">
        <f>-DI51*Assumptions!$D77</f>
        <v>0</v>
      </c>
      <c r="DJ52" s="26">
        <f>-DJ51*Assumptions!$D77</f>
        <v>0</v>
      </c>
      <c r="DK52" s="26">
        <f>-DK51*Assumptions!$D77</f>
        <v>0</v>
      </c>
      <c r="DL52" s="26">
        <f>-DL51*Assumptions!$D77</f>
        <v>0</v>
      </c>
      <c r="DM52" s="26">
        <f>-DM51*Assumptions!$D77</f>
        <v>0</v>
      </c>
      <c r="DN52" s="26">
        <f>-DN51*Assumptions!$D77</f>
        <v>0</v>
      </c>
      <c r="DO52" s="26">
        <f>-DO51*Assumptions!$D77</f>
        <v>0</v>
      </c>
      <c r="DP52" s="26">
        <f>-DP51*Assumptions!$D77</f>
        <v>0</v>
      </c>
      <c r="DQ52" s="26">
        <f>-DQ51*Assumptions!$D77</f>
        <v>0</v>
      </c>
      <c r="DR52" s="26">
        <f>-DR51*Assumptions!$D77</f>
        <v>0</v>
      </c>
      <c r="DS52" s="26">
        <f>-DS51*Assumptions!$D77</f>
        <v>-173826.76777970055</v>
      </c>
      <c r="DT52" s="26">
        <f>-DT51*Assumptions!$D77</f>
        <v>0</v>
      </c>
      <c r="DU52" s="26">
        <f>-DU51*Assumptions!$D77</f>
        <v>0</v>
      </c>
      <c r="DV52" s="26">
        <f>-DV51*Assumptions!$D77</f>
        <v>0</v>
      </c>
      <c r="DW52" s="26">
        <f>-DW51*Assumptions!$D77</f>
        <v>0</v>
      </c>
      <c r="DX52" s="26">
        <f>-DX51*Assumptions!$D77</f>
        <v>0</v>
      </c>
      <c r="DY52" s="26">
        <f>-DY51*Assumptions!$D77</f>
        <v>0</v>
      </c>
      <c r="DZ52" s="26">
        <f>-DZ51*Assumptions!$D77</f>
        <v>0</v>
      </c>
      <c r="EA52" s="26">
        <f>-EA51*Assumptions!$D77</f>
        <v>0</v>
      </c>
      <c r="EB52" s="26">
        <f>-EB51*Assumptions!$D77</f>
        <v>0</v>
      </c>
      <c r="EC52" s="26">
        <f>-EC51*Assumptions!$D77</f>
        <v>0</v>
      </c>
      <c r="ED52" s="26">
        <f>-ED51*Assumptions!$D77</f>
        <v>0</v>
      </c>
      <c r="EE52" s="26">
        <f>-EE51*Assumptions!$D77</f>
        <v>0</v>
      </c>
    </row>
    <row r="53" spans="2:135" x14ac:dyDescent="0.35">
      <c r="B53" s="4"/>
      <c r="C53" s="4" t="s">
        <v>51</v>
      </c>
      <c r="D53" s="28">
        <f>-D48*IF(D51=0,0,1)</f>
        <v>0</v>
      </c>
      <c r="E53" s="28">
        <f t="shared" ref="E53:BP53" si="37">-E48*IF(E51=0,0,1)</f>
        <v>0</v>
      </c>
      <c r="F53" s="28">
        <f t="shared" si="37"/>
        <v>0</v>
      </c>
      <c r="G53" s="28">
        <f t="shared" si="37"/>
        <v>0</v>
      </c>
      <c r="H53" s="28">
        <f t="shared" si="37"/>
        <v>0</v>
      </c>
      <c r="I53" s="28">
        <f t="shared" si="37"/>
        <v>0</v>
      </c>
      <c r="J53" s="28">
        <f t="shared" si="37"/>
        <v>0</v>
      </c>
      <c r="K53" s="28">
        <f t="shared" si="37"/>
        <v>0</v>
      </c>
      <c r="L53" s="28">
        <f t="shared" si="37"/>
        <v>0</v>
      </c>
      <c r="M53" s="28">
        <f t="shared" si="37"/>
        <v>0</v>
      </c>
      <c r="N53" s="28">
        <f t="shared" si="37"/>
        <v>0</v>
      </c>
      <c r="O53" s="28">
        <f t="shared" si="37"/>
        <v>0</v>
      </c>
      <c r="P53" s="28">
        <f t="shared" si="37"/>
        <v>0</v>
      </c>
      <c r="Q53" s="28">
        <f t="shared" si="37"/>
        <v>0</v>
      </c>
      <c r="R53" s="28">
        <f t="shared" si="37"/>
        <v>0</v>
      </c>
      <c r="S53" s="28">
        <f t="shared" si="37"/>
        <v>0</v>
      </c>
      <c r="T53" s="28">
        <f t="shared" si="37"/>
        <v>0</v>
      </c>
      <c r="U53" s="28">
        <f t="shared" si="37"/>
        <v>0</v>
      </c>
      <c r="V53" s="28">
        <f t="shared" si="37"/>
        <v>0</v>
      </c>
      <c r="W53" s="28">
        <f t="shared" si="37"/>
        <v>0</v>
      </c>
      <c r="X53" s="28">
        <f t="shared" si="37"/>
        <v>0</v>
      </c>
      <c r="Y53" s="28">
        <f t="shared" si="37"/>
        <v>0</v>
      </c>
      <c r="Z53" s="28">
        <f t="shared" si="37"/>
        <v>0</v>
      </c>
      <c r="AA53" s="28">
        <f t="shared" si="37"/>
        <v>0</v>
      </c>
      <c r="AB53" s="28">
        <f t="shared" si="37"/>
        <v>0</v>
      </c>
      <c r="AC53" s="28">
        <f t="shared" si="37"/>
        <v>0</v>
      </c>
      <c r="AD53" s="28">
        <f t="shared" si="37"/>
        <v>0</v>
      </c>
      <c r="AE53" s="28">
        <f t="shared" si="37"/>
        <v>0</v>
      </c>
      <c r="AF53" s="28">
        <f t="shared" si="37"/>
        <v>0</v>
      </c>
      <c r="AG53" s="28">
        <f t="shared" si="37"/>
        <v>0</v>
      </c>
      <c r="AH53" s="28">
        <f t="shared" si="37"/>
        <v>0</v>
      </c>
      <c r="AI53" s="28">
        <f t="shared" si="37"/>
        <v>0</v>
      </c>
      <c r="AJ53" s="28">
        <f t="shared" si="37"/>
        <v>0</v>
      </c>
      <c r="AK53" s="28">
        <f t="shared" si="37"/>
        <v>0</v>
      </c>
      <c r="AL53" s="28">
        <f t="shared" si="37"/>
        <v>0</v>
      </c>
      <c r="AM53" s="28">
        <f t="shared" si="37"/>
        <v>0</v>
      </c>
      <c r="AN53" s="28">
        <f t="shared" si="37"/>
        <v>0</v>
      </c>
      <c r="AO53" s="28">
        <f t="shared" si="37"/>
        <v>0</v>
      </c>
      <c r="AP53" s="28">
        <f t="shared" si="37"/>
        <v>0</v>
      </c>
      <c r="AQ53" s="28">
        <f t="shared" si="37"/>
        <v>0</v>
      </c>
      <c r="AR53" s="28">
        <f t="shared" si="37"/>
        <v>0</v>
      </c>
      <c r="AS53" s="28">
        <f t="shared" si="37"/>
        <v>0</v>
      </c>
      <c r="AT53" s="28">
        <f t="shared" si="37"/>
        <v>0</v>
      </c>
      <c r="AU53" s="28">
        <f t="shared" si="37"/>
        <v>0</v>
      </c>
      <c r="AV53" s="28">
        <f t="shared" si="37"/>
        <v>0</v>
      </c>
      <c r="AW53" s="28">
        <f t="shared" si="37"/>
        <v>0</v>
      </c>
      <c r="AX53" s="28">
        <f t="shared" si="37"/>
        <v>0</v>
      </c>
      <c r="AY53" s="28">
        <f t="shared" si="37"/>
        <v>0</v>
      </c>
      <c r="AZ53" s="28">
        <f t="shared" si="37"/>
        <v>0</v>
      </c>
      <c r="BA53" s="28">
        <f t="shared" si="37"/>
        <v>0</v>
      </c>
      <c r="BB53" s="28">
        <f t="shared" si="37"/>
        <v>0</v>
      </c>
      <c r="BC53" s="28">
        <f t="shared" si="37"/>
        <v>0</v>
      </c>
      <c r="BD53" s="28">
        <f t="shared" si="37"/>
        <v>0</v>
      </c>
      <c r="BE53" s="28">
        <f t="shared" si="37"/>
        <v>0</v>
      </c>
      <c r="BF53" s="28">
        <f t="shared" si="37"/>
        <v>0</v>
      </c>
      <c r="BG53" s="28">
        <f t="shared" si="37"/>
        <v>0</v>
      </c>
      <c r="BH53" s="28">
        <f t="shared" si="37"/>
        <v>0</v>
      </c>
      <c r="BI53" s="28">
        <f t="shared" si="37"/>
        <v>0</v>
      </c>
      <c r="BJ53" s="28">
        <f t="shared" si="37"/>
        <v>0</v>
      </c>
      <c r="BK53" s="28">
        <f t="shared" si="37"/>
        <v>0</v>
      </c>
      <c r="BL53" s="28">
        <f t="shared" si="37"/>
        <v>0</v>
      </c>
      <c r="BM53" s="28">
        <f t="shared" si="37"/>
        <v>0</v>
      </c>
      <c r="BN53" s="28">
        <f t="shared" si="37"/>
        <v>0</v>
      </c>
      <c r="BO53" s="28">
        <f t="shared" si="37"/>
        <v>0</v>
      </c>
      <c r="BP53" s="28">
        <f t="shared" si="37"/>
        <v>0</v>
      </c>
      <c r="BQ53" s="28">
        <f t="shared" ref="BQ53:EB53" si="38">-BQ48*IF(BQ51=0,0,1)</f>
        <v>0</v>
      </c>
      <c r="BR53" s="28">
        <f t="shared" si="38"/>
        <v>0</v>
      </c>
      <c r="BS53" s="28">
        <f t="shared" si="38"/>
        <v>0</v>
      </c>
      <c r="BT53" s="28">
        <f t="shared" si="38"/>
        <v>0</v>
      </c>
      <c r="BU53" s="28">
        <f t="shared" si="38"/>
        <v>0</v>
      </c>
      <c r="BV53" s="28">
        <f t="shared" si="38"/>
        <v>0</v>
      </c>
      <c r="BW53" s="28">
        <f t="shared" si="38"/>
        <v>0</v>
      </c>
      <c r="BX53" s="28">
        <f t="shared" si="38"/>
        <v>0</v>
      </c>
      <c r="BY53" s="28">
        <f t="shared" si="38"/>
        <v>0</v>
      </c>
      <c r="BZ53" s="28">
        <f t="shared" si="38"/>
        <v>0</v>
      </c>
      <c r="CA53" s="28">
        <f t="shared" si="38"/>
        <v>0</v>
      </c>
      <c r="CB53" s="28">
        <f t="shared" si="38"/>
        <v>0</v>
      </c>
      <c r="CC53" s="28">
        <f t="shared" si="38"/>
        <v>0</v>
      </c>
      <c r="CD53" s="28">
        <f t="shared" si="38"/>
        <v>0</v>
      </c>
      <c r="CE53" s="28">
        <f t="shared" si="38"/>
        <v>0</v>
      </c>
      <c r="CF53" s="28">
        <f t="shared" si="38"/>
        <v>0</v>
      </c>
      <c r="CG53" s="28">
        <f t="shared" si="38"/>
        <v>0</v>
      </c>
      <c r="CH53" s="28">
        <f t="shared" si="38"/>
        <v>0</v>
      </c>
      <c r="CI53" s="28">
        <f t="shared" si="38"/>
        <v>0</v>
      </c>
      <c r="CJ53" s="28">
        <f t="shared" si="38"/>
        <v>0</v>
      </c>
      <c r="CK53" s="28">
        <f t="shared" si="38"/>
        <v>0</v>
      </c>
      <c r="CL53" s="28">
        <f t="shared" si="38"/>
        <v>0</v>
      </c>
      <c r="CM53" s="28">
        <f t="shared" si="38"/>
        <v>0</v>
      </c>
      <c r="CN53" s="28">
        <f t="shared" si="38"/>
        <v>0</v>
      </c>
      <c r="CO53" s="28">
        <f t="shared" si="38"/>
        <v>0</v>
      </c>
      <c r="CP53" s="28">
        <f t="shared" si="38"/>
        <v>0</v>
      </c>
      <c r="CQ53" s="28">
        <f t="shared" si="38"/>
        <v>0</v>
      </c>
      <c r="CR53" s="28">
        <f t="shared" si="38"/>
        <v>0</v>
      </c>
      <c r="CS53" s="28">
        <f t="shared" si="38"/>
        <v>0</v>
      </c>
      <c r="CT53" s="28">
        <f t="shared" si="38"/>
        <v>0</v>
      </c>
      <c r="CU53" s="28">
        <f t="shared" si="38"/>
        <v>0</v>
      </c>
      <c r="CV53" s="28">
        <f t="shared" si="38"/>
        <v>0</v>
      </c>
      <c r="CW53" s="28">
        <f t="shared" si="38"/>
        <v>0</v>
      </c>
      <c r="CX53" s="28">
        <f t="shared" si="38"/>
        <v>0</v>
      </c>
      <c r="CY53" s="28">
        <f t="shared" si="38"/>
        <v>0</v>
      </c>
      <c r="CZ53" s="28">
        <f t="shared" si="38"/>
        <v>0</v>
      </c>
      <c r="DA53" s="28">
        <f t="shared" si="38"/>
        <v>0</v>
      </c>
      <c r="DB53" s="28">
        <f t="shared" si="38"/>
        <v>0</v>
      </c>
      <c r="DC53" s="28">
        <f t="shared" si="38"/>
        <v>0</v>
      </c>
      <c r="DD53" s="28">
        <f t="shared" si="38"/>
        <v>0</v>
      </c>
      <c r="DE53" s="28">
        <f t="shared" si="38"/>
        <v>0</v>
      </c>
      <c r="DF53" s="28">
        <f t="shared" si="38"/>
        <v>0</v>
      </c>
      <c r="DG53" s="28">
        <f t="shared" si="38"/>
        <v>0</v>
      </c>
      <c r="DH53" s="28">
        <f t="shared" si="38"/>
        <v>0</v>
      </c>
      <c r="DI53" s="28">
        <f t="shared" si="38"/>
        <v>0</v>
      </c>
      <c r="DJ53" s="28">
        <f t="shared" si="38"/>
        <v>0</v>
      </c>
      <c r="DK53" s="28">
        <f t="shared" si="38"/>
        <v>0</v>
      </c>
      <c r="DL53" s="28">
        <f t="shared" si="38"/>
        <v>0</v>
      </c>
      <c r="DM53" s="28">
        <f t="shared" si="38"/>
        <v>0</v>
      </c>
      <c r="DN53" s="28">
        <f t="shared" si="38"/>
        <v>0</v>
      </c>
      <c r="DO53" s="28">
        <f t="shared" si="38"/>
        <v>0</v>
      </c>
      <c r="DP53" s="28">
        <f t="shared" si="38"/>
        <v>0</v>
      </c>
      <c r="DQ53" s="28">
        <f t="shared" si="38"/>
        <v>0</v>
      </c>
      <c r="DR53" s="28">
        <f t="shared" si="38"/>
        <v>0</v>
      </c>
      <c r="DS53" s="28">
        <f t="shared" si="38"/>
        <v>-3380033.3641432142</v>
      </c>
      <c r="DT53" s="28">
        <f t="shared" si="38"/>
        <v>0</v>
      </c>
      <c r="DU53" s="28">
        <f t="shared" si="38"/>
        <v>0</v>
      </c>
      <c r="DV53" s="28">
        <f t="shared" si="38"/>
        <v>0</v>
      </c>
      <c r="DW53" s="28">
        <f t="shared" si="38"/>
        <v>0</v>
      </c>
      <c r="DX53" s="28">
        <f t="shared" si="38"/>
        <v>0</v>
      </c>
      <c r="DY53" s="28">
        <f t="shared" si="38"/>
        <v>0</v>
      </c>
      <c r="DZ53" s="28">
        <f t="shared" si="38"/>
        <v>0</v>
      </c>
      <c r="EA53" s="28">
        <f t="shared" si="38"/>
        <v>0</v>
      </c>
      <c r="EB53" s="28">
        <f t="shared" si="38"/>
        <v>0</v>
      </c>
      <c r="EC53" s="28">
        <f t="shared" ref="EC53:EE53" si="39">-EC48*IF(EC51=0,0,1)</f>
        <v>0</v>
      </c>
      <c r="ED53" s="28">
        <f t="shared" si="39"/>
        <v>0</v>
      </c>
      <c r="EE53" s="28">
        <f t="shared" si="39"/>
        <v>0</v>
      </c>
    </row>
    <row r="54" spans="2:135" x14ac:dyDescent="0.35">
      <c r="B54" s="14"/>
      <c r="C54" s="14" t="s">
        <v>52</v>
      </c>
      <c r="D54" s="31">
        <f>SUM(D51:D53)</f>
        <v>0</v>
      </c>
      <c r="E54" s="31">
        <f t="shared" ref="E54:BP54" si="40">SUM(E51:E53)</f>
        <v>0</v>
      </c>
      <c r="F54" s="31">
        <f t="shared" si="40"/>
        <v>0</v>
      </c>
      <c r="G54" s="31">
        <f t="shared" si="40"/>
        <v>0</v>
      </c>
      <c r="H54" s="31">
        <f t="shared" si="40"/>
        <v>0</v>
      </c>
      <c r="I54" s="31">
        <f t="shared" si="40"/>
        <v>0</v>
      </c>
      <c r="J54" s="31">
        <f t="shared" si="40"/>
        <v>0</v>
      </c>
      <c r="K54" s="31">
        <f t="shared" si="40"/>
        <v>0</v>
      </c>
      <c r="L54" s="31">
        <f t="shared" si="40"/>
        <v>0</v>
      </c>
      <c r="M54" s="31">
        <f t="shared" si="40"/>
        <v>0</v>
      </c>
      <c r="N54" s="31">
        <f t="shared" si="40"/>
        <v>0</v>
      </c>
      <c r="O54" s="31">
        <f t="shared" si="40"/>
        <v>0</v>
      </c>
      <c r="P54" s="31">
        <f t="shared" si="40"/>
        <v>0</v>
      </c>
      <c r="Q54" s="31">
        <f t="shared" si="40"/>
        <v>0</v>
      </c>
      <c r="R54" s="31">
        <f t="shared" si="40"/>
        <v>0</v>
      </c>
      <c r="S54" s="31">
        <f t="shared" si="40"/>
        <v>0</v>
      </c>
      <c r="T54" s="31">
        <f t="shared" si="40"/>
        <v>0</v>
      </c>
      <c r="U54" s="31">
        <f t="shared" si="40"/>
        <v>0</v>
      </c>
      <c r="V54" s="31">
        <f t="shared" si="40"/>
        <v>0</v>
      </c>
      <c r="W54" s="31">
        <f t="shared" si="40"/>
        <v>0</v>
      </c>
      <c r="X54" s="31">
        <f t="shared" si="40"/>
        <v>0</v>
      </c>
      <c r="Y54" s="31">
        <f t="shared" si="40"/>
        <v>0</v>
      </c>
      <c r="Z54" s="31">
        <f t="shared" si="40"/>
        <v>0</v>
      </c>
      <c r="AA54" s="31">
        <f t="shared" si="40"/>
        <v>0</v>
      </c>
      <c r="AB54" s="31">
        <f t="shared" si="40"/>
        <v>0</v>
      </c>
      <c r="AC54" s="31">
        <f t="shared" si="40"/>
        <v>0</v>
      </c>
      <c r="AD54" s="31">
        <f t="shared" si="40"/>
        <v>0</v>
      </c>
      <c r="AE54" s="31">
        <f t="shared" si="40"/>
        <v>0</v>
      </c>
      <c r="AF54" s="31">
        <f t="shared" si="40"/>
        <v>0</v>
      </c>
      <c r="AG54" s="31">
        <f t="shared" si="40"/>
        <v>0</v>
      </c>
      <c r="AH54" s="31">
        <f t="shared" si="40"/>
        <v>0</v>
      </c>
      <c r="AI54" s="31">
        <f t="shared" si="40"/>
        <v>0</v>
      </c>
      <c r="AJ54" s="31">
        <f t="shared" si="40"/>
        <v>0</v>
      </c>
      <c r="AK54" s="31">
        <f t="shared" si="40"/>
        <v>0</v>
      </c>
      <c r="AL54" s="31">
        <f t="shared" si="40"/>
        <v>0</v>
      </c>
      <c r="AM54" s="31">
        <f t="shared" si="40"/>
        <v>0</v>
      </c>
      <c r="AN54" s="31">
        <f t="shared" si="40"/>
        <v>0</v>
      </c>
      <c r="AO54" s="31">
        <f t="shared" si="40"/>
        <v>0</v>
      </c>
      <c r="AP54" s="31">
        <f t="shared" si="40"/>
        <v>0</v>
      </c>
      <c r="AQ54" s="31">
        <f t="shared" si="40"/>
        <v>0</v>
      </c>
      <c r="AR54" s="31">
        <f t="shared" si="40"/>
        <v>0</v>
      </c>
      <c r="AS54" s="31">
        <f t="shared" si="40"/>
        <v>0</v>
      </c>
      <c r="AT54" s="31">
        <f t="shared" si="40"/>
        <v>0</v>
      </c>
      <c r="AU54" s="31">
        <f t="shared" si="40"/>
        <v>0</v>
      </c>
      <c r="AV54" s="31">
        <f t="shared" si="40"/>
        <v>0</v>
      </c>
      <c r="AW54" s="31">
        <f t="shared" si="40"/>
        <v>0</v>
      </c>
      <c r="AX54" s="31">
        <f t="shared" si="40"/>
        <v>0</v>
      </c>
      <c r="AY54" s="31">
        <f t="shared" si="40"/>
        <v>0</v>
      </c>
      <c r="AZ54" s="31">
        <f t="shared" si="40"/>
        <v>0</v>
      </c>
      <c r="BA54" s="31">
        <f t="shared" si="40"/>
        <v>0</v>
      </c>
      <c r="BB54" s="31">
        <f t="shared" si="40"/>
        <v>0</v>
      </c>
      <c r="BC54" s="31">
        <f t="shared" si="40"/>
        <v>0</v>
      </c>
      <c r="BD54" s="31">
        <f t="shared" si="40"/>
        <v>0</v>
      </c>
      <c r="BE54" s="31">
        <f t="shared" si="40"/>
        <v>0</v>
      </c>
      <c r="BF54" s="31">
        <f t="shared" si="40"/>
        <v>0</v>
      </c>
      <c r="BG54" s="31">
        <f t="shared" si="40"/>
        <v>0</v>
      </c>
      <c r="BH54" s="31">
        <f t="shared" si="40"/>
        <v>0</v>
      </c>
      <c r="BI54" s="31">
        <f t="shared" si="40"/>
        <v>0</v>
      </c>
      <c r="BJ54" s="31">
        <f t="shared" si="40"/>
        <v>0</v>
      </c>
      <c r="BK54" s="31">
        <f t="shared" si="40"/>
        <v>0</v>
      </c>
      <c r="BL54" s="31">
        <f t="shared" si="40"/>
        <v>0</v>
      </c>
      <c r="BM54" s="31">
        <f t="shared" si="40"/>
        <v>0</v>
      </c>
      <c r="BN54" s="31">
        <f t="shared" si="40"/>
        <v>0</v>
      </c>
      <c r="BO54" s="31">
        <f t="shared" si="40"/>
        <v>0</v>
      </c>
      <c r="BP54" s="31">
        <f t="shared" si="40"/>
        <v>0</v>
      </c>
      <c r="BQ54" s="31">
        <f t="shared" ref="BQ54:EB54" si="41">SUM(BQ51:BQ53)</f>
        <v>0</v>
      </c>
      <c r="BR54" s="31">
        <f t="shared" si="41"/>
        <v>0</v>
      </c>
      <c r="BS54" s="31">
        <f t="shared" si="41"/>
        <v>0</v>
      </c>
      <c r="BT54" s="31">
        <f t="shared" si="41"/>
        <v>0</v>
      </c>
      <c r="BU54" s="31">
        <f t="shared" si="41"/>
        <v>0</v>
      </c>
      <c r="BV54" s="31">
        <f t="shared" si="41"/>
        <v>0</v>
      </c>
      <c r="BW54" s="31">
        <f t="shared" si="41"/>
        <v>0</v>
      </c>
      <c r="BX54" s="31">
        <f t="shared" si="41"/>
        <v>0</v>
      </c>
      <c r="BY54" s="31">
        <f t="shared" si="41"/>
        <v>0</v>
      </c>
      <c r="BZ54" s="31">
        <f t="shared" si="41"/>
        <v>0</v>
      </c>
      <c r="CA54" s="31">
        <f t="shared" si="41"/>
        <v>0</v>
      </c>
      <c r="CB54" s="31">
        <f t="shared" si="41"/>
        <v>0</v>
      </c>
      <c r="CC54" s="31">
        <f t="shared" si="41"/>
        <v>0</v>
      </c>
      <c r="CD54" s="31">
        <f t="shared" si="41"/>
        <v>0</v>
      </c>
      <c r="CE54" s="31">
        <f t="shared" si="41"/>
        <v>0</v>
      </c>
      <c r="CF54" s="31">
        <f t="shared" si="41"/>
        <v>0</v>
      </c>
      <c r="CG54" s="31">
        <f t="shared" si="41"/>
        <v>0</v>
      </c>
      <c r="CH54" s="31">
        <f t="shared" si="41"/>
        <v>0</v>
      </c>
      <c r="CI54" s="31">
        <f t="shared" si="41"/>
        <v>0</v>
      </c>
      <c r="CJ54" s="31">
        <f t="shared" si="41"/>
        <v>0</v>
      </c>
      <c r="CK54" s="31">
        <f t="shared" si="41"/>
        <v>0</v>
      </c>
      <c r="CL54" s="31">
        <f t="shared" si="41"/>
        <v>0</v>
      </c>
      <c r="CM54" s="31">
        <f t="shared" si="41"/>
        <v>0</v>
      </c>
      <c r="CN54" s="31">
        <f t="shared" si="41"/>
        <v>0</v>
      </c>
      <c r="CO54" s="31">
        <f t="shared" si="41"/>
        <v>0</v>
      </c>
      <c r="CP54" s="31">
        <f t="shared" si="41"/>
        <v>0</v>
      </c>
      <c r="CQ54" s="31">
        <f t="shared" si="41"/>
        <v>0</v>
      </c>
      <c r="CR54" s="31">
        <f t="shared" si="41"/>
        <v>0</v>
      </c>
      <c r="CS54" s="31">
        <f t="shared" si="41"/>
        <v>0</v>
      </c>
      <c r="CT54" s="31">
        <f t="shared" si="41"/>
        <v>0</v>
      </c>
      <c r="CU54" s="31">
        <f t="shared" si="41"/>
        <v>0</v>
      </c>
      <c r="CV54" s="31">
        <f t="shared" si="41"/>
        <v>0</v>
      </c>
      <c r="CW54" s="31">
        <f t="shared" si="41"/>
        <v>0</v>
      </c>
      <c r="CX54" s="31">
        <f t="shared" si="41"/>
        <v>0</v>
      </c>
      <c r="CY54" s="31">
        <f t="shared" si="41"/>
        <v>0</v>
      </c>
      <c r="CZ54" s="31">
        <f t="shared" si="41"/>
        <v>0</v>
      </c>
      <c r="DA54" s="31">
        <f t="shared" si="41"/>
        <v>0</v>
      </c>
      <c r="DB54" s="31">
        <f t="shared" si="41"/>
        <v>0</v>
      </c>
      <c r="DC54" s="31">
        <f t="shared" si="41"/>
        <v>0</v>
      </c>
      <c r="DD54" s="31">
        <f t="shared" si="41"/>
        <v>0</v>
      </c>
      <c r="DE54" s="31">
        <f t="shared" si="41"/>
        <v>0</v>
      </c>
      <c r="DF54" s="31">
        <f t="shared" si="41"/>
        <v>0</v>
      </c>
      <c r="DG54" s="31">
        <f t="shared" si="41"/>
        <v>0</v>
      </c>
      <c r="DH54" s="31">
        <f t="shared" si="41"/>
        <v>0</v>
      </c>
      <c r="DI54" s="31">
        <f t="shared" si="41"/>
        <v>0</v>
      </c>
      <c r="DJ54" s="31">
        <f t="shared" si="41"/>
        <v>0</v>
      </c>
      <c r="DK54" s="31">
        <f t="shared" si="41"/>
        <v>0</v>
      </c>
      <c r="DL54" s="31">
        <f t="shared" si="41"/>
        <v>0</v>
      </c>
      <c r="DM54" s="31">
        <f t="shared" si="41"/>
        <v>0</v>
      </c>
      <c r="DN54" s="31">
        <f t="shared" si="41"/>
        <v>0</v>
      </c>
      <c r="DO54" s="31">
        <f t="shared" si="41"/>
        <v>0</v>
      </c>
      <c r="DP54" s="31">
        <f t="shared" si="41"/>
        <v>0</v>
      </c>
      <c r="DQ54" s="31">
        <f t="shared" si="41"/>
        <v>0</v>
      </c>
      <c r="DR54" s="31">
        <f t="shared" si="41"/>
        <v>0</v>
      </c>
      <c r="DS54" s="31">
        <f t="shared" si="41"/>
        <v>5137478.257062112</v>
      </c>
      <c r="DT54" s="31">
        <f t="shared" si="41"/>
        <v>0</v>
      </c>
      <c r="DU54" s="31">
        <f t="shared" si="41"/>
        <v>0</v>
      </c>
      <c r="DV54" s="31">
        <f t="shared" si="41"/>
        <v>0</v>
      </c>
      <c r="DW54" s="31">
        <f t="shared" si="41"/>
        <v>0</v>
      </c>
      <c r="DX54" s="31">
        <f t="shared" si="41"/>
        <v>0</v>
      </c>
      <c r="DY54" s="31">
        <f t="shared" si="41"/>
        <v>0</v>
      </c>
      <c r="DZ54" s="31">
        <f t="shared" si="41"/>
        <v>0</v>
      </c>
      <c r="EA54" s="31">
        <f t="shared" si="41"/>
        <v>0</v>
      </c>
      <c r="EB54" s="31">
        <f t="shared" si="41"/>
        <v>0</v>
      </c>
      <c r="EC54" s="31">
        <f t="shared" ref="EC54:EE54" si="42">SUM(EC51:EC53)</f>
        <v>0</v>
      </c>
      <c r="ED54" s="31">
        <f t="shared" si="42"/>
        <v>0</v>
      </c>
      <c r="EE54" s="31">
        <f t="shared" si="42"/>
        <v>0</v>
      </c>
    </row>
    <row r="55" spans="2:135" x14ac:dyDescent="0.35">
      <c r="D55" s="6"/>
    </row>
    <row r="56" spans="2:135" x14ac:dyDescent="0.35">
      <c r="C56" t="s">
        <v>53</v>
      </c>
      <c r="D56" s="32">
        <f>(D40-D47)*IF(D7&gt;Assumptions!$D$80*12,0,1)</f>
        <v>7224.3713173176802</v>
      </c>
      <c r="E56" s="32">
        <f>(E40-E47)*IF(E7&gt;Assumptions!$D$80*12,0,1)</f>
        <v>7224.3713173176802</v>
      </c>
      <c r="F56" s="32">
        <f>(F40-F47)*IF(F7&gt;Assumptions!$D$80*12,0,1)</f>
        <v>7224.3713173176802</v>
      </c>
      <c r="G56" s="32">
        <f>(G40-G47)*IF(G7&gt;Assumptions!$D$80*12,0,1)</f>
        <v>7224.3713173176802</v>
      </c>
      <c r="H56" s="32">
        <f>(H40-H47)*IF(H7&gt;Assumptions!$D$80*12,0,1)</f>
        <v>7224.3713173176802</v>
      </c>
      <c r="I56" s="32">
        <f>(I40-I47)*IF(I7&gt;Assumptions!$D$80*12,0,1)</f>
        <v>7224.3713173176802</v>
      </c>
      <c r="J56" s="32">
        <f>(J40-J47)*IF(J7&gt;Assumptions!$D$80*12,0,1)</f>
        <v>7224.3713173176802</v>
      </c>
      <c r="K56" s="32">
        <f>(K40-K47)*IF(K7&gt;Assumptions!$D$80*12,0,1)</f>
        <v>7224.3713173176802</v>
      </c>
      <c r="L56" s="32">
        <f>(L40-L47)*IF(L7&gt;Assumptions!$D$80*12,0,1)</f>
        <v>7224.3713173176802</v>
      </c>
      <c r="M56" s="32">
        <f>(M40-M47)*IF(M7&gt;Assumptions!$D$80*12,0,1)</f>
        <v>7224.3713173176802</v>
      </c>
      <c r="N56" s="32">
        <f>(N40-N47)*IF(N7&gt;Assumptions!$D$80*12,0,1)</f>
        <v>7224.3713173176802</v>
      </c>
      <c r="O56" s="32">
        <f>(O40-O47)*IF(O7&gt;Assumptions!$D$80*12,0,1)</f>
        <v>7224.3713173176802</v>
      </c>
      <c r="P56" s="32">
        <f>(P40-P47)*IF(P7&gt;Assumptions!$D$80*12,0,1)</f>
        <v>7347.2226866971832</v>
      </c>
      <c r="Q56" s="32">
        <f>(Q40-Q47)*IF(Q7&gt;Assumptions!$D$80*12,0,1)</f>
        <v>7347.2226866971832</v>
      </c>
      <c r="R56" s="32">
        <f>(R40-R47)*IF(R7&gt;Assumptions!$D$80*12,0,1)</f>
        <v>7347.2226866971832</v>
      </c>
      <c r="S56" s="32">
        <f>(S40-S47)*IF(S7&gt;Assumptions!$D$80*12,0,1)</f>
        <v>7347.2226866971832</v>
      </c>
      <c r="T56" s="32">
        <f>(T40-T47)*IF(T7&gt;Assumptions!$D$80*12,0,1)</f>
        <v>7347.2226866971832</v>
      </c>
      <c r="U56" s="32">
        <f>(U40-U47)*IF(U7&gt;Assumptions!$D$80*12,0,1)</f>
        <v>7347.2226866971832</v>
      </c>
      <c r="V56" s="32">
        <f>(V40-V47)*IF(V7&gt;Assumptions!$D$80*12,0,1)</f>
        <v>7347.2226866971832</v>
      </c>
      <c r="W56" s="32">
        <f>(W40-W47)*IF(W7&gt;Assumptions!$D$80*12,0,1)</f>
        <v>7347.2226866971832</v>
      </c>
      <c r="X56" s="32">
        <f>(X40-X47)*IF(X7&gt;Assumptions!$D$80*12,0,1)</f>
        <v>7347.2226866971832</v>
      </c>
      <c r="Y56" s="32">
        <f>(Y40-Y47)*IF(Y7&gt;Assumptions!$D$80*12,0,1)</f>
        <v>7347.2226866971832</v>
      </c>
      <c r="Z56" s="32">
        <f>(Z40-Z47)*IF(Z7&gt;Assumptions!$D$80*12,0,1)</f>
        <v>7347.2226866971832</v>
      </c>
      <c r="AA56" s="32">
        <f>(AA40-AA47)*IF(AA7&gt;Assumptions!$D$80*12,0,1)</f>
        <v>7347.2226866971832</v>
      </c>
      <c r="AB56" s="32">
        <f>(AB40-AB47)*IF(AB7&gt;Assumptions!$D$80*12,0,1)</f>
        <v>7957.8265868523376</v>
      </c>
      <c r="AC56" s="32">
        <f>(AC40-AC47)*IF(AC7&gt;Assumptions!$D$80*12,0,1)</f>
        <v>7957.8265868523376</v>
      </c>
      <c r="AD56" s="32">
        <f>(AD40-AD47)*IF(AD7&gt;Assumptions!$D$80*12,0,1)</f>
        <v>7957.8265868523376</v>
      </c>
      <c r="AE56" s="32">
        <f>(AE40-AE47)*IF(AE7&gt;Assumptions!$D$80*12,0,1)</f>
        <v>7957.8265868523376</v>
      </c>
      <c r="AF56" s="32">
        <f>(AF40-AF47)*IF(AF7&gt;Assumptions!$D$80*12,0,1)</f>
        <v>7957.8265868523376</v>
      </c>
      <c r="AG56" s="32">
        <f>(AG40-AG47)*IF(AG7&gt;Assumptions!$D$80*12,0,1)</f>
        <v>7957.8265868523376</v>
      </c>
      <c r="AH56" s="32">
        <f>(AH40-AH47)*IF(AH7&gt;Assumptions!$D$80*12,0,1)</f>
        <v>7957.8265868523376</v>
      </c>
      <c r="AI56" s="32">
        <f>(AI40-AI47)*IF(AI7&gt;Assumptions!$D$80*12,0,1)</f>
        <v>7957.8265868523376</v>
      </c>
      <c r="AJ56" s="32">
        <f>(AJ40-AJ47)*IF(AJ7&gt;Assumptions!$D$80*12,0,1)</f>
        <v>7957.8265868523376</v>
      </c>
      <c r="AK56" s="32">
        <f>(AK40-AK47)*IF(AK7&gt;Assumptions!$D$80*12,0,1)</f>
        <v>7957.8265868523376</v>
      </c>
      <c r="AL56" s="32">
        <f>(AL40-AL47)*IF(AL7&gt;Assumptions!$D$80*12,0,1)</f>
        <v>7957.8265868523376</v>
      </c>
      <c r="AM56" s="32">
        <f>(AM40-AM47)*IF(AM7&gt;Assumptions!$D$80*12,0,1)</f>
        <v>7957.8265868523376</v>
      </c>
      <c r="AN56" s="32">
        <f>(AN40-AN47)*IF(AN7&gt;Assumptions!$D$80*12,0,1)</f>
        <v>8329.1333429198785</v>
      </c>
      <c r="AO56" s="32">
        <f>(AO40-AO47)*IF(AO7&gt;Assumptions!$D$80*12,0,1)</f>
        <v>8329.1333429198785</v>
      </c>
      <c r="AP56" s="32">
        <f>(AP40-AP47)*IF(AP7&gt;Assumptions!$D$80*12,0,1)</f>
        <v>8329.1333429198785</v>
      </c>
      <c r="AQ56" s="32">
        <f>(AQ40-AQ47)*IF(AQ7&gt;Assumptions!$D$80*12,0,1)</f>
        <v>8329.1333429198785</v>
      </c>
      <c r="AR56" s="32">
        <f>(AR40-AR47)*IF(AR7&gt;Assumptions!$D$80*12,0,1)</f>
        <v>8329.1333429198785</v>
      </c>
      <c r="AS56" s="32">
        <f>(AS40-AS47)*IF(AS7&gt;Assumptions!$D$80*12,0,1)</f>
        <v>8329.1333429198785</v>
      </c>
      <c r="AT56" s="32">
        <f>(AT40-AT47)*IF(AT7&gt;Assumptions!$D$80*12,0,1)</f>
        <v>8329.1333429198785</v>
      </c>
      <c r="AU56" s="32">
        <f>(AU40-AU47)*IF(AU7&gt;Assumptions!$D$80*12,0,1)</f>
        <v>8329.1333429198785</v>
      </c>
      <c r="AV56" s="32">
        <f>(AV40-AV47)*IF(AV7&gt;Assumptions!$D$80*12,0,1)</f>
        <v>8329.1333429198785</v>
      </c>
      <c r="AW56" s="32">
        <f>(AW40-AW47)*IF(AW7&gt;Assumptions!$D$80*12,0,1)</f>
        <v>8329.1333429198785</v>
      </c>
      <c r="AX56" s="32">
        <f>(AX40-AX47)*IF(AX7&gt;Assumptions!$D$80*12,0,1)</f>
        <v>8329.1333429198785</v>
      </c>
      <c r="AY56" s="32">
        <f>(AY40-AY47)*IF(AY7&gt;Assumptions!$D$80*12,0,1)</f>
        <v>8329.1333429198785</v>
      </c>
      <c r="AZ56" s="32">
        <f>(AZ40-AZ47)*IF(AZ7&gt;Assumptions!$D$80*12,0,1)</f>
        <v>8703.4883012533464</v>
      </c>
      <c r="BA56" s="32">
        <f>(BA40-BA47)*IF(BA7&gt;Assumptions!$D$80*12,0,1)</f>
        <v>8703.4883012533464</v>
      </c>
      <c r="BB56" s="32">
        <f>(BB40-BB47)*IF(BB7&gt;Assumptions!$D$80*12,0,1)</f>
        <v>8703.4883012533464</v>
      </c>
      <c r="BC56" s="32">
        <f>(BC40-BC47)*IF(BC7&gt;Assumptions!$D$80*12,0,1)</f>
        <v>8703.4883012533464</v>
      </c>
      <c r="BD56" s="32">
        <f>(BD40-BD47)*IF(BD7&gt;Assumptions!$D$80*12,0,1)</f>
        <v>8703.4883012533464</v>
      </c>
      <c r="BE56" s="32">
        <f>(BE40-BE47)*IF(BE7&gt;Assumptions!$D$80*12,0,1)</f>
        <v>8703.4883012533464</v>
      </c>
      <c r="BF56" s="32">
        <f>(BF40-BF47)*IF(BF7&gt;Assumptions!$D$80*12,0,1)</f>
        <v>8703.4883012533464</v>
      </c>
      <c r="BG56" s="32">
        <f>(BG40-BG47)*IF(BG7&gt;Assumptions!$D$80*12,0,1)</f>
        <v>8703.4883012533464</v>
      </c>
      <c r="BH56" s="32">
        <f>(BH40-BH47)*IF(BH7&gt;Assumptions!$D$80*12,0,1)</f>
        <v>8703.4883012533464</v>
      </c>
      <c r="BI56" s="32">
        <f>(BI40-BI47)*IF(BI7&gt;Assumptions!$D$80*12,0,1)</f>
        <v>8703.4883012533464</v>
      </c>
      <c r="BJ56" s="32">
        <f>(BJ40-BJ47)*IF(BJ7&gt;Assumptions!$D$80*12,0,1)</f>
        <v>8703.4883012533464</v>
      </c>
      <c r="BK56" s="32">
        <f>(BK40-BK47)*IF(BK7&gt;Assumptions!$D$80*12,0,1)</f>
        <v>8703.4883012533464</v>
      </c>
      <c r="BL56" s="32">
        <f>(BL40-BL47)*IF(BL7&gt;Assumptions!$D$80*12,0,1)</f>
        <v>9080.8867569052818</v>
      </c>
      <c r="BM56" s="32">
        <f>(BM40-BM47)*IF(BM7&gt;Assumptions!$D$80*12,0,1)</f>
        <v>9080.8867569052818</v>
      </c>
      <c r="BN56" s="32">
        <f>(BN40-BN47)*IF(BN7&gt;Assumptions!$D$80*12,0,1)</f>
        <v>9080.8867569052818</v>
      </c>
      <c r="BO56" s="32">
        <f>(BO40-BO47)*IF(BO7&gt;Assumptions!$D$80*12,0,1)</f>
        <v>9080.8867569052818</v>
      </c>
      <c r="BP56" s="32">
        <f>(BP40-BP47)*IF(BP7&gt;Assumptions!$D$80*12,0,1)</f>
        <v>9080.8867569052818</v>
      </c>
      <c r="BQ56" s="32">
        <f>(BQ40-BQ47)*IF(BQ7&gt;Assumptions!$D$80*12,0,1)</f>
        <v>9080.8867569052818</v>
      </c>
      <c r="BR56" s="32">
        <f>(BR40-BR47)*IF(BR7&gt;Assumptions!$D$80*12,0,1)</f>
        <v>9080.8867569052818</v>
      </c>
      <c r="BS56" s="32">
        <f>(BS40-BS47)*IF(BS7&gt;Assumptions!$D$80*12,0,1)</f>
        <v>9080.8867569052818</v>
      </c>
      <c r="BT56" s="32">
        <f>(BT40-BT47)*IF(BT7&gt;Assumptions!$D$80*12,0,1)</f>
        <v>9080.8867569052818</v>
      </c>
      <c r="BU56" s="32">
        <f>(BU40-BU47)*IF(BU7&gt;Assumptions!$D$80*12,0,1)</f>
        <v>9080.8867569052818</v>
      </c>
      <c r="BV56" s="32">
        <f>(BV40-BV47)*IF(BV7&gt;Assumptions!$D$80*12,0,1)</f>
        <v>9080.8867569052818</v>
      </c>
      <c r="BW56" s="32">
        <f>(BW40-BW47)*IF(BW7&gt;Assumptions!$D$80*12,0,1)</f>
        <v>9080.8867569052818</v>
      </c>
      <c r="BX56" s="32">
        <f>(BX40-BX47)*IF(BX7&gt;Assumptions!$D$80*12,0,1)</f>
        <v>9461.3229257942949</v>
      </c>
      <c r="BY56" s="32">
        <f>(BY40-BY47)*IF(BY7&gt;Assumptions!$D$80*12,0,1)</f>
        <v>9461.3229257942949</v>
      </c>
      <c r="BZ56" s="32">
        <f>(BZ40-BZ47)*IF(BZ7&gt;Assumptions!$D$80*12,0,1)</f>
        <v>9461.3229257942949</v>
      </c>
      <c r="CA56" s="32">
        <f>(CA40-CA47)*IF(CA7&gt;Assumptions!$D$80*12,0,1)</f>
        <v>9461.3229257942949</v>
      </c>
      <c r="CB56" s="32">
        <f>(CB40-CB47)*IF(CB7&gt;Assumptions!$D$80*12,0,1)</f>
        <v>9461.3229257942949</v>
      </c>
      <c r="CC56" s="32">
        <f>(CC40-CC47)*IF(CC7&gt;Assumptions!$D$80*12,0,1)</f>
        <v>9461.3229257942949</v>
      </c>
      <c r="CD56" s="32">
        <f>(CD40-CD47)*IF(CD7&gt;Assumptions!$D$80*12,0,1)</f>
        <v>9461.3229257942949</v>
      </c>
      <c r="CE56" s="32">
        <f>(CE40-CE47)*IF(CE7&gt;Assumptions!$D$80*12,0,1)</f>
        <v>9461.3229257942949</v>
      </c>
      <c r="CF56" s="32">
        <f>(CF40-CF47)*IF(CF7&gt;Assumptions!$D$80*12,0,1)</f>
        <v>9461.3229257942949</v>
      </c>
      <c r="CG56" s="32">
        <f>(CG40-CG47)*IF(CG7&gt;Assumptions!$D$80*12,0,1)</f>
        <v>9461.3229257942949</v>
      </c>
      <c r="CH56" s="32">
        <f>(CH40-CH47)*IF(CH7&gt;Assumptions!$D$80*12,0,1)</f>
        <v>9461.3229257942949</v>
      </c>
      <c r="CI56" s="32">
        <f>(CI40-CI47)*IF(CI7&gt;Assumptions!$D$80*12,0,1)</f>
        <v>9461.3229257942949</v>
      </c>
      <c r="CJ56" s="32">
        <f>(CJ40-CJ47)*IF(CJ7&gt;Assumptions!$D$80*12,0,1)</f>
        <v>9844.7899083470038</v>
      </c>
      <c r="CK56" s="32">
        <f>(CK40-CK47)*IF(CK7&gt;Assumptions!$D$80*12,0,1)</f>
        <v>9844.7899083470038</v>
      </c>
      <c r="CL56" s="32">
        <f>(CL40-CL47)*IF(CL7&gt;Assumptions!$D$80*12,0,1)</f>
        <v>9844.7899083470038</v>
      </c>
      <c r="CM56" s="32">
        <f>(CM40-CM47)*IF(CM7&gt;Assumptions!$D$80*12,0,1)</f>
        <v>9844.7899083470038</v>
      </c>
      <c r="CN56" s="32">
        <f>(CN40-CN47)*IF(CN7&gt;Assumptions!$D$80*12,0,1)</f>
        <v>9844.7899083470038</v>
      </c>
      <c r="CO56" s="32">
        <f>(CO40-CO47)*IF(CO7&gt;Assumptions!$D$80*12,0,1)</f>
        <v>9844.7899083470038</v>
      </c>
      <c r="CP56" s="32">
        <f>(CP40-CP47)*IF(CP7&gt;Assumptions!$D$80*12,0,1)</f>
        <v>9844.7899083470038</v>
      </c>
      <c r="CQ56" s="32">
        <f>(CQ40-CQ47)*IF(CQ7&gt;Assumptions!$D$80*12,0,1)</f>
        <v>9844.7899083470038</v>
      </c>
      <c r="CR56" s="32">
        <f>(CR40-CR47)*IF(CR7&gt;Assumptions!$D$80*12,0,1)</f>
        <v>9844.7899083470038</v>
      </c>
      <c r="CS56" s="32">
        <f>(CS40-CS47)*IF(CS7&gt;Assumptions!$D$80*12,0,1)</f>
        <v>9844.7899083470038</v>
      </c>
      <c r="CT56" s="32">
        <f>(CT40-CT47)*IF(CT7&gt;Assumptions!$D$80*12,0,1)</f>
        <v>9844.7899083470038</v>
      </c>
      <c r="CU56" s="32">
        <f>(CU40-CU47)*IF(CU7&gt;Assumptions!$D$80*12,0,1)</f>
        <v>9844.7899083470038</v>
      </c>
      <c r="CV56" s="32">
        <f>(CV40-CV47)*IF(CV7&gt;Assumptions!$D$80*12,0,1)</f>
        <v>10231.279652190991</v>
      </c>
      <c r="CW56" s="32">
        <f>(CW40-CW47)*IF(CW7&gt;Assumptions!$D$80*12,0,1)</f>
        <v>10231.279652190991</v>
      </c>
      <c r="CX56" s="32">
        <f>(CX40-CX47)*IF(CX7&gt;Assumptions!$D$80*12,0,1)</f>
        <v>10231.279652190991</v>
      </c>
      <c r="CY56" s="32">
        <f>(CY40-CY47)*IF(CY7&gt;Assumptions!$D$80*12,0,1)</f>
        <v>10231.279652190991</v>
      </c>
      <c r="CZ56" s="32">
        <f>(CZ40-CZ47)*IF(CZ7&gt;Assumptions!$D$80*12,0,1)</f>
        <v>10231.279652190991</v>
      </c>
      <c r="DA56" s="32">
        <f>(DA40-DA47)*IF(DA7&gt;Assumptions!$D$80*12,0,1)</f>
        <v>10231.279652190991</v>
      </c>
      <c r="DB56" s="32">
        <f>(DB40-DB47)*IF(DB7&gt;Assumptions!$D$80*12,0,1)</f>
        <v>10231.279652190991</v>
      </c>
      <c r="DC56" s="32">
        <f>(DC40-DC47)*IF(DC7&gt;Assumptions!$D$80*12,0,1)</f>
        <v>10231.279652190991</v>
      </c>
      <c r="DD56" s="32">
        <f>(DD40-DD47)*IF(DD7&gt;Assumptions!$D$80*12,0,1)</f>
        <v>10231.279652190991</v>
      </c>
      <c r="DE56" s="32">
        <f>(DE40-DE47)*IF(DE7&gt;Assumptions!$D$80*12,0,1)</f>
        <v>10231.279652190991</v>
      </c>
      <c r="DF56" s="32">
        <f>(DF40-DF47)*IF(DF7&gt;Assumptions!$D$80*12,0,1)</f>
        <v>10231.279652190991</v>
      </c>
      <c r="DG56" s="32">
        <f>(DG40-DG47)*IF(DG7&gt;Assumptions!$D$80*12,0,1)</f>
        <v>10231.279652190991</v>
      </c>
      <c r="DH56" s="32">
        <f>(DH40-DH47)*IF(DH7&gt;Assumptions!$D$80*12,0,1)</f>
        <v>10620.782913876646</v>
      </c>
      <c r="DI56" s="32">
        <f>(DI40-DI47)*IF(DI7&gt;Assumptions!$D$80*12,0,1)</f>
        <v>10620.782913876646</v>
      </c>
      <c r="DJ56" s="32">
        <f>(DJ40-DJ47)*IF(DJ7&gt;Assumptions!$D$80*12,0,1)</f>
        <v>10620.782913876646</v>
      </c>
      <c r="DK56" s="32">
        <f>(DK40-DK47)*IF(DK7&gt;Assumptions!$D$80*12,0,1)</f>
        <v>10620.782913876646</v>
      </c>
      <c r="DL56" s="32">
        <f>(DL40-DL47)*IF(DL7&gt;Assumptions!$D$80*12,0,1)</f>
        <v>10620.782913876646</v>
      </c>
      <c r="DM56" s="32">
        <f>(DM40-DM47)*IF(DM7&gt;Assumptions!$D$80*12,0,1)</f>
        <v>10620.782913876646</v>
      </c>
      <c r="DN56" s="32">
        <f>(DN40-DN47)*IF(DN7&gt;Assumptions!$D$80*12,0,1)</f>
        <v>10620.782913876646</v>
      </c>
      <c r="DO56" s="32">
        <f>(DO40-DO47)*IF(DO7&gt;Assumptions!$D$80*12,0,1)</f>
        <v>10620.782913876646</v>
      </c>
      <c r="DP56" s="32">
        <f>(DP40-DP47)*IF(DP7&gt;Assumptions!$D$80*12,0,1)</f>
        <v>10620.782913876646</v>
      </c>
      <c r="DQ56" s="32">
        <f>(DQ40-DQ47)*IF(DQ7&gt;Assumptions!$D$80*12,0,1)</f>
        <v>10620.782913876646</v>
      </c>
      <c r="DR56" s="32">
        <f>(DR40-DR47)*IF(DR7&gt;Assumptions!$D$80*12,0,1)</f>
        <v>10620.782913876646</v>
      </c>
      <c r="DS56" s="32">
        <f>(DS40-DS47)*IF(DS7&gt;Assumptions!$D$80*12,0,1)</f>
        <v>10620.782913876646</v>
      </c>
      <c r="DT56" s="32">
        <f>(DT40-DT47)*IF(DT7&gt;Assumptions!$D$80*12,0,1)</f>
        <v>0</v>
      </c>
      <c r="DU56" s="32">
        <f>(DU40-DU47)*IF(DU7&gt;Assumptions!$D$80*12,0,1)</f>
        <v>0</v>
      </c>
      <c r="DV56" s="32">
        <f>(DV40-DV47)*IF(DV7&gt;Assumptions!$D$80*12,0,1)</f>
        <v>0</v>
      </c>
      <c r="DW56" s="32">
        <f>(DW40-DW47)*IF(DW7&gt;Assumptions!$D$80*12,0,1)</f>
        <v>0</v>
      </c>
      <c r="DX56" s="32">
        <f>(DX40-DX47)*IF(DX7&gt;Assumptions!$D$80*12,0,1)</f>
        <v>0</v>
      </c>
      <c r="DY56" s="32">
        <f>(DY40-DY47)*IF(DY7&gt;Assumptions!$D$80*12,0,1)</f>
        <v>0</v>
      </c>
      <c r="DZ56" s="32">
        <f>(DZ40-DZ47)*IF(DZ7&gt;Assumptions!$D$80*12,0,1)</f>
        <v>0</v>
      </c>
      <c r="EA56" s="32">
        <f>(EA40-EA47)*IF(EA7&gt;Assumptions!$D$80*12,0,1)</f>
        <v>0</v>
      </c>
      <c r="EB56" s="32">
        <f>(EB40-EB47)*IF(EB7&gt;Assumptions!$D$80*12,0,1)</f>
        <v>0</v>
      </c>
      <c r="EC56" s="32">
        <f>(EC40-EC47)*IF(EC7&gt;Assumptions!$D$80*12,0,1)</f>
        <v>0</v>
      </c>
      <c r="ED56" s="32">
        <f>(ED40-ED47)*IF(ED7&gt;Assumptions!$D$80*12,0,1)</f>
        <v>0</v>
      </c>
      <c r="EE56" s="32">
        <f>(EE40-EE47)*IF(EE7&gt;Assumptions!$D$80*12,0,1)</f>
        <v>0</v>
      </c>
    </row>
    <row r="57" spans="2:135" x14ac:dyDescent="0.35">
      <c r="C57" t="s">
        <v>54</v>
      </c>
      <c r="D57" s="32">
        <f>D54</f>
        <v>0</v>
      </c>
      <c r="E57" s="32">
        <f t="shared" ref="E57:BP57" si="43">E54</f>
        <v>0</v>
      </c>
      <c r="F57" s="32">
        <f t="shared" si="43"/>
        <v>0</v>
      </c>
      <c r="G57" s="32">
        <f t="shared" si="43"/>
        <v>0</v>
      </c>
      <c r="H57" s="32">
        <f t="shared" si="43"/>
        <v>0</v>
      </c>
      <c r="I57" s="32">
        <f t="shared" si="43"/>
        <v>0</v>
      </c>
      <c r="J57" s="32">
        <f t="shared" si="43"/>
        <v>0</v>
      </c>
      <c r="K57" s="32">
        <f t="shared" si="43"/>
        <v>0</v>
      </c>
      <c r="L57" s="32">
        <f t="shared" si="43"/>
        <v>0</v>
      </c>
      <c r="M57" s="32">
        <f t="shared" si="43"/>
        <v>0</v>
      </c>
      <c r="N57" s="32">
        <f t="shared" si="43"/>
        <v>0</v>
      </c>
      <c r="O57" s="32">
        <f t="shared" si="43"/>
        <v>0</v>
      </c>
      <c r="P57" s="32">
        <f t="shared" si="43"/>
        <v>0</v>
      </c>
      <c r="Q57" s="32">
        <f t="shared" si="43"/>
        <v>0</v>
      </c>
      <c r="R57" s="32">
        <f t="shared" si="43"/>
        <v>0</v>
      </c>
      <c r="S57" s="32">
        <f t="shared" si="43"/>
        <v>0</v>
      </c>
      <c r="T57" s="32">
        <f t="shared" si="43"/>
        <v>0</v>
      </c>
      <c r="U57" s="32">
        <f t="shared" si="43"/>
        <v>0</v>
      </c>
      <c r="V57" s="32">
        <f t="shared" si="43"/>
        <v>0</v>
      </c>
      <c r="W57" s="32">
        <f t="shared" si="43"/>
        <v>0</v>
      </c>
      <c r="X57" s="32">
        <f t="shared" si="43"/>
        <v>0</v>
      </c>
      <c r="Y57" s="32">
        <f t="shared" si="43"/>
        <v>0</v>
      </c>
      <c r="Z57" s="32">
        <f t="shared" si="43"/>
        <v>0</v>
      </c>
      <c r="AA57" s="32">
        <f t="shared" si="43"/>
        <v>0</v>
      </c>
      <c r="AB57" s="32">
        <f t="shared" si="43"/>
        <v>0</v>
      </c>
      <c r="AC57" s="32">
        <f t="shared" si="43"/>
        <v>0</v>
      </c>
      <c r="AD57" s="32">
        <f t="shared" si="43"/>
        <v>0</v>
      </c>
      <c r="AE57" s="32">
        <f t="shared" si="43"/>
        <v>0</v>
      </c>
      <c r="AF57" s="32">
        <f t="shared" si="43"/>
        <v>0</v>
      </c>
      <c r="AG57" s="32">
        <f t="shared" si="43"/>
        <v>0</v>
      </c>
      <c r="AH57" s="32">
        <f t="shared" si="43"/>
        <v>0</v>
      </c>
      <c r="AI57" s="32">
        <f t="shared" si="43"/>
        <v>0</v>
      </c>
      <c r="AJ57" s="32">
        <f t="shared" si="43"/>
        <v>0</v>
      </c>
      <c r="AK57" s="32">
        <f t="shared" si="43"/>
        <v>0</v>
      </c>
      <c r="AL57" s="32">
        <f t="shared" si="43"/>
        <v>0</v>
      </c>
      <c r="AM57" s="32">
        <f t="shared" si="43"/>
        <v>0</v>
      </c>
      <c r="AN57" s="32">
        <f t="shared" si="43"/>
        <v>0</v>
      </c>
      <c r="AO57" s="32">
        <f t="shared" si="43"/>
        <v>0</v>
      </c>
      <c r="AP57" s="32">
        <f t="shared" si="43"/>
        <v>0</v>
      </c>
      <c r="AQ57" s="32">
        <f t="shared" si="43"/>
        <v>0</v>
      </c>
      <c r="AR57" s="32">
        <f t="shared" si="43"/>
        <v>0</v>
      </c>
      <c r="AS57" s="32">
        <f t="shared" si="43"/>
        <v>0</v>
      </c>
      <c r="AT57" s="32">
        <f t="shared" si="43"/>
        <v>0</v>
      </c>
      <c r="AU57" s="32">
        <f t="shared" si="43"/>
        <v>0</v>
      </c>
      <c r="AV57" s="32">
        <f t="shared" si="43"/>
        <v>0</v>
      </c>
      <c r="AW57" s="32">
        <f t="shared" si="43"/>
        <v>0</v>
      </c>
      <c r="AX57" s="32">
        <f t="shared" si="43"/>
        <v>0</v>
      </c>
      <c r="AY57" s="32">
        <f t="shared" si="43"/>
        <v>0</v>
      </c>
      <c r="AZ57" s="32">
        <f t="shared" si="43"/>
        <v>0</v>
      </c>
      <c r="BA57" s="32">
        <f t="shared" si="43"/>
        <v>0</v>
      </c>
      <c r="BB57" s="32">
        <f t="shared" si="43"/>
        <v>0</v>
      </c>
      <c r="BC57" s="32">
        <f t="shared" si="43"/>
        <v>0</v>
      </c>
      <c r="BD57" s="32">
        <f t="shared" si="43"/>
        <v>0</v>
      </c>
      <c r="BE57" s="32">
        <f t="shared" si="43"/>
        <v>0</v>
      </c>
      <c r="BF57" s="32">
        <f t="shared" si="43"/>
        <v>0</v>
      </c>
      <c r="BG57" s="32">
        <f t="shared" si="43"/>
        <v>0</v>
      </c>
      <c r="BH57" s="32">
        <f t="shared" si="43"/>
        <v>0</v>
      </c>
      <c r="BI57" s="32">
        <f t="shared" si="43"/>
        <v>0</v>
      </c>
      <c r="BJ57" s="32">
        <f t="shared" si="43"/>
        <v>0</v>
      </c>
      <c r="BK57" s="32">
        <f t="shared" si="43"/>
        <v>0</v>
      </c>
      <c r="BL57" s="32">
        <f t="shared" si="43"/>
        <v>0</v>
      </c>
      <c r="BM57" s="32">
        <f t="shared" si="43"/>
        <v>0</v>
      </c>
      <c r="BN57" s="32">
        <f t="shared" si="43"/>
        <v>0</v>
      </c>
      <c r="BO57" s="32">
        <f t="shared" si="43"/>
        <v>0</v>
      </c>
      <c r="BP57" s="32">
        <f t="shared" si="43"/>
        <v>0</v>
      </c>
      <c r="BQ57" s="32">
        <f t="shared" ref="BQ57:EB57" si="44">BQ54</f>
        <v>0</v>
      </c>
      <c r="BR57" s="32">
        <f t="shared" si="44"/>
        <v>0</v>
      </c>
      <c r="BS57" s="32">
        <f t="shared" si="44"/>
        <v>0</v>
      </c>
      <c r="BT57" s="32">
        <f t="shared" si="44"/>
        <v>0</v>
      </c>
      <c r="BU57" s="32">
        <f t="shared" si="44"/>
        <v>0</v>
      </c>
      <c r="BV57" s="32">
        <f t="shared" si="44"/>
        <v>0</v>
      </c>
      <c r="BW57" s="32">
        <f t="shared" si="44"/>
        <v>0</v>
      </c>
      <c r="BX57" s="32">
        <f t="shared" si="44"/>
        <v>0</v>
      </c>
      <c r="BY57" s="32">
        <f t="shared" si="44"/>
        <v>0</v>
      </c>
      <c r="BZ57" s="32">
        <f t="shared" si="44"/>
        <v>0</v>
      </c>
      <c r="CA57" s="32">
        <f t="shared" si="44"/>
        <v>0</v>
      </c>
      <c r="CB57" s="32">
        <f t="shared" si="44"/>
        <v>0</v>
      </c>
      <c r="CC57" s="32">
        <f t="shared" si="44"/>
        <v>0</v>
      </c>
      <c r="CD57" s="32">
        <f t="shared" si="44"/>
        <v>0</v>
      </c>
      <c r="CE57" s="32">
        <f t="shared" si="44"/>
        <v>0</v>
      </c>
      <c r="CF57" s="32">
        <f t="shared" si="44"/>
        <v>0</v>
      </c>
      <c r="CG57" s="32">
        <f t="shared" si="44"/>
        <v>0</v>
      </c>
      <c r="CH57" s="32">
        <f t="shared" si="44"/>
        <v>0</v>
      </c>
      <c r="CI57" s="32">
        <f t="shared" si="44"/>
        <v>0</v>
      </c>
      <c r="CJ57" s="32">
        <f t="shared" si="44"/>
        <v>0</v>
      </c>
      <c r="CK57" s="32">
        <f t="shared" si="44"/>
        <v>0</v>
      </c>
      <c r="CL57" s="32">
        <f t="shared" si="44"/>
        <v>0</v>
      </c>
      <c r="CM57" s="32">
        <f t="shared" si="44"/>
        <v>0</v>
      </c>
      <c r="CN57" s="32">
        <f t="shared" si="44"/>
        <v>0</v>
      </c>
      <c r="CO57" s="32">
        <f t="shared" si="44"/>
        <v>0</v>
      </c>
      <c r="CP57" s="32">
        <f t="shared" si="44"/>
        <v>0</v>
      </c>
      <c r="CQ57" s="32">
        <f t="shared" si="44"/>
        <v>0</v>
      </c>
      <c r="CR57" s="32">
        <f t="shared" si="44"/>
        <v>0</v>
      </c>
      <c r="CS57" s="32">
        <f t="shared" si="44"/>
        <v>0</v>
      </c>
      <c r="CT57" s="32">
        <f t="shared" si="44"/>
        <v>0</v>
      </c>
      <c r="CU57" s="32">
        <f t="shared" si="44"/>
        <v>0</v>
      </c>
      <c r="CV57" s="32">
        <f t="shared" si="44"/>
        <v>0</v>
      </c>
      <c r="CW57" s="32">
        <f t="shared" si="44"/>
        <v>0</v>
      </c>
      <c r="CX57" s="32">
        <f t="shared" si="44"/>
        <v>0</v>
      </c>
      <c r="CY57" s="32">
        <f t="shared" si="44"/>
        <v>0</v>
      </c>
      <c r="CZ57" s="32">
        <f t="shared" si="44"/>
        <v>0</v>
      </c>
      <c r="DA57" s="32">
        <f t="shared" si="44"/>
        <v>0</v>
      </c>
      <c r="DB57" s="32">
        <f t="shared" si="44"/>
        <v>0</v>
      </c>
      <c r="DC57" s="32">
        <f t="shared" si="44"/>
        <v>0</v>
      </c>
      <c r="DD57" s="32">
        <f t="shared" si="44"/>
        <v>0</v>
      </c>
      <c r="DE57" s="32">
        <f t="shared" si="44"/>
        <v>0</v>
      </c>
      <c r="DF57" s="32">
        <f t="shared" si="44"/>
        <v>0</v>
      </c>
      <c r="DG57" s="32">
        <f t="shared" si="44"/>
        <v>0</v>
      </c>
      <c r="DH57" s="32">
        <f t="shared" si="44"/>
        <v>0</v>
      </c>
      <c r="DI57" s="32">
        <f t="shared" si="44"/>
        <v>0</v>
      </c>
      <c r="DJ57" s="32">
        <f t="shared" si="44"/>
        <v>0</v>
      </c>
      <c r="DK57" s="32">
        <f t="shared" si="44"/>
        <v>0</v>
      </c>
      <c r="DL57" s="32">
        <f t="shared" si="44"/>
        <v>0</v>
      </c>
      <c r="DM57" s="32">
        <f t="shared" si="44"/>
        <v>0</v>
      </c>
      <c r="DN57" s="32">
        <f t="shared" si="44"/>
        <v>0</v>
      </c>
      <c r="DO57" s="32">
        <f t="shared" si="44"/>
        <v>0</v>
      </c>
      <c r="DP57" s="32">
        <f t="shared" si="44"/>
        <v>0</v>
      </c>
      <c r="DQ57" s="32">
        <f t="shared" si="44"/>
        <v>0</v>
      </c>
      <c r="DR57" s="32">
        <f t="shared" si="44"/>
        <v>0</v>
      </c>
      <c r="DS57" s="32">
        <f t="shared" si="44"/>
        <v>5137478.257062112</v>
      </c>
      <c r="DT57" s="32">
        <f t="shared" si="44"/>
        <v>0</v>
      </c>
      <c r="DU57" s="32">
        <f t="shared" si="44"/>
        <v>0</v>
      </c>
      <c r="DV57" s="32">
        <f t="shared" si="44"/>
        <v>0</v>
      </c>
      <c r="DW57" s="32">
        <f t="shared" si="44"/>
        <v>0</v>
      </c>
      <c r="DX57" s="32">
        <f t="shared" si="44"/>
        <v>0</v>
      </c>
      <c r="DY57" s="32">
        <f t="shared" si="44"/>
        <v>0</v>
      </c>
      <c r="DZ57" s="32">
        <f t="shared" si="44"/>
        <v>0</v>
      </c>
      <c r="EA57" s="32">
        <f t="shared" si="44"/>
        <v>0</v>
      </c>
      <c r="EB57" s="32">
        <f t="shared" si="44"/>
        <v>0</v>
      </c>
      <c r="EC57" s="32">
        <f t="shared" ref="EC57:EE57" si="45">EC54</f>
        <v>0</v>
      </c>
      <c r="ED57" s="32">
        <f t="shared" si="45"/>
        <v>0</v>
      </c>
      <c r="EE57" s="32">
        <f t="shared" si="45"/>
        <v>0</v>
      </c>
    </row>
    <row r="58" spans="2:135" x14ac:dyDescent="0.35">
      <c r="B58" s="5"/>
      <c r="C58" s="14" t="s">
        <v>55</v>
      </c>
      <c r="D58" s="29">
        <f>SUM(D56:D57)</f>
        <v>7224.3713173176802</v>
      </c>
      <c r="E58" s="29">
        <f t="shared" ref="E58:BP58" si="46">SUM(E56:E57)</f>
        <v>7224.3713173176802</v>
      </c>
      <c r="F58" s="29">
        <f t="shared" si="46"/>
        <v>7224.3713173176802</v>
      </c>
      <c r="G58" s="29">
        <f t="shared" si="46"/>
        <v>7224.3713173176802</v>
      </c>
      <c r="H58" s="29">
        <f t="shared" si="46"/>
        <v>7224.3713173176802</v>
      </c>
      <c r="I58" s="29">
        <f t="shared" si="46"/>
        <v>7224.3713173176802</v>
      </c>
      <c r="J58" s="29">
        <f t="shared" si="46"/>
        <v>7224.3713173176802</v>
      </c>
      <c r="K58" s="29">
        <f t="shared" si="46"/>
        <v>7224.3713173176802</v>
      </c>
      <c r="L58" s="29">
        <f t="shared" si="46"/>
        <v>7224.3713173176802</v>
      </c>
      <c r="M58" s="29">
        <f t="shared" si="46"/>
        <v>7224.3713173176802</v>
      </c>
      <c r="N58" s="29">
        <f t="shared" si="46"/>
        <v>7224.3713173176802</v>
      </c>
      <c r="O58" s="29">
        <f t="shared" si="46"/>
        <v>7224.3713173176802</v>
      </c>
      <c r="P58" s="29">
        <f t="shared" si="46"/>
        <v>7347.2226866971832</v>
      </c>
      <c r="Q58" s="29">
        <f t="shared" si="46"/>
        <v>7347.2226866971832</v>
      </c>
      <c r="R58" s="29">
        <f t="shared" si="46"/>
        <v>7347.2226866971832</v>
      </c>
      <c r="S58" s="29">
        <f t="shared" si="46"/>
        <v>7347.2226866971832</v>
      </c>
      <c r="T58" s="29">
        <f t="shared" si="46"/>
        <v>7347.2226866971832</v>
      </c>
      <c r="U58" s="29">
        <f t="shared" si="46"/>
        <v>7347.2226866971832</v>
      </c>
      <c r="V58" s="29">
        <f t="shared" si="46"/>
        <v>7347.2226866971832</v>
      </c>
      <c r="W58" s="29">
        <f t="shared" si="46"/>
        <v>7347.2226866971832</v>
      </c>
      <c r="X58" s="29">
        <f t="shared" si="46"/>
        <v>7347.2226866971832</v>
      </c>
      <c r="Y58" s="29">
        <f t="shared" si="46"/>
        <v>7347.2226866971832</v>
      </c>
      <c r="Z58" s="29">
        <f t="shared" si="46"/>
        <v>7347.2226866971832</v>
      </c>
      <c r="AA58" s="29">
        <f t="shared" si="46"/>
        <v>7347.2226866971832</v>
      </c>
      <c r="AB58" s="29">
        <f t="shared" si="46"/>
        <v>7957.8265868523376</v>
      </c>
      <c r="AC58" s="29">
        <f t="shared" si="46"/>
        <v>7957.8265868523376</v>
      </c>
      <c r="AD58" s="29">
        <f t="shared" si="46"/>
        <v>7957.8265868523376</v>
      </c>
      <c r="AE58" s="29">
        <f t="shared" si="46"/>
        <v>7957.8265868523376</v>
      </c>
      <c r="AF58" s="29">
        <f t="shared" si="46"/>
        <v>7957.8265868523376</v>
      </c>
      <c r="AG58" s="29">
        <f t="shared" si="46"/>
        <v>7957.8265868523376</v>
      </c>
      <c r="AH58" s="29">
        <f t="shared" si="46"/>
        <v>7957.8265868523376</v>
      </c>
      <c r="AI58" s="29">
        <f t="shared" si="46"/>
        <v>7957.8265868523376</v>
      </c>
      <c r="AJ58" s="29">
        <f t="shared" si="46"/>
        <v>7957.8265868523376</v>
      </c>
      <c r="AK58" s="29">
        <f t="shared" si="46"/>
        <v>7957.8265868523376</v>
      </c>
      <c r="AL58" s="29">
        <f t="shared" si="46"/>
        <v>7957.8265868523376</v>
      </c>
      <c r="AM58" s="29">
        <f t="shared" si="46"/>
        <v>7957.8265868523376</v>
      </c>
      <c r="AN58" s="29">
        <f t="shared" si="46"/>
        <v>8329.1333429198785</v>
      </c>
      <c r="AO58" s="29">
        <f t="shared" si="46"/>
        <v>8329.1333429198785</v>
      </c>
      <c r="AP58" s="29">
        <f t="shared" si="46"/>
        <v>8329.1333429198785</v>
      </c>
      <c r="AQ58" s="29">
        <f t="shared" si="46"/>
        <v>8329.1333429198785</v>
      </c>
      <c r="AR58" s="29">
        <f t="shared" si="46"/>
        <v>8329.1333429198785</v>
      </c>
      <c r="AS58" s="29">
        <f t="shared" si="46"/>
        <v>8329.1333429198785</v>
      </c>
      <c r="AT58" s="29">
        <f t="shared" si="46"/>
        <v>8329.1333429198785</v>
      </c>
      <c r="AU58" s="29">
        <f t="shared" si="46"/>
        <v>8329.1333429198785</v>
      </c>
      <c r="AV58" s="29">
        <f t="shared" si="46"/>
        <v>8329.1333429198785</v>
      </c>
      <c r="AW58" s="29">
        <f t="shared" si="46"/>
        <v>8329.1333429198785</v>
      </c>
      <c r="AX58" s="29">
        <f t="shared" si="46"/>
        <v>8329.1333429198785</v>
      </c>
      <c r="AY58" s="29">
        <f t="shared" si="46"/>
        <v>8329.1333429198785</v>
      </c>
      <c r="AZ58" s="29">
        <f t="shared" si="46"/>
        <v>8703.4883012533464</v>
      </c>
      <c r="BA58" s="29">
        <f t="shared" si="46"/>
        <v>8703.4883012533464</v>
      </c>
      <c r="BB58" s="29">
        <f t="shared" si="46"/>
        <v>8703.4883012533464</v>
      </c>
      <c r="BC58" s="29">
        <f t="shared" si="46"/>
        <v>8703.4883012533464</v>
      </c>
      <c r="BD58" s="29">
        <f t="shared" si="46"/>
        <v>8703.4883012533464</v>
      </c>
      <c r="BE58" s="29">
        <f t="shared" si="46"/>
        <v>8703.4883012533464</v>
      </c>
      <c r="BF58" s="29">
        <f t="shared" si="46"/>
        <v>8703.4883012533464</v>
      </c>
      <c r="BG58" s="29">
        <f t="shared" si="46"/>
        <v>8703.4883012533464</v>
      </c>
      <c r="BH58" s="29">
        <f t="shared" si="46"/>
        <v>8703.4883012533464</v>
      </c>
      <c r="BI58" s="29">
        <f t="shared" si="46"/>
        <v>8703.4883012533464</v>
      </c>
      <c r="BJ58" s="29">
        <f t="shared" si="46"/>
        <v>8703.4883012533464</v>
      </c>
      <c r="BK58" s="29">
        <f t="shared" si="46"/>
        <v>8703.4883012533464</v>
      </c>
      <c r="BL58" s="29">
        <f t="shared" si="46"/>
        <v>9080.8867569052818</v>
      </c>
      <c r="BM58" s="29">
        <f t="shared" si="46"/>
        <v>9080.8867569052818</v>
      </c>
      <c r="BN58" s="29">
        <f t="shared" si="46"/>
        <v>9080.8867569052818</v>
      </c>
      <c r="BO58" s="29">
        <f t="shared" si="46"/>
        <v>9080.8867569052818</v>
      </c>
      <c r="BP58" s="29">
        <f t="shared" si="46"/>
        <v>9080.8867569052818</v>
      </c>
      <c r="BQ58" s="29">
        <f t="shared" ref="BQ58:EB58" si="47">SUM(BQ56:BQ57)</f>
        <v>9080.8867569052818</v>
      </c>
      <c r="BR58" s="29">
        <f t="shared" si="47"/>
        <v>9080.8867569052818</v>
      </c>
      <c r="BS58" s="29">
        <f t="shared" si="47"/>
        <v>9080.8867569052818</v>
      </c>
      <c r="BT58" s="29">
        <f t="shared" si="47"/>
        <v>9080.8867569052818</v>
      </c>
      <c r="BU58" s="29">
        <f t="shared" si="47"/>
        <v>9080.8867569052818</v>
      </c>
      <c r="BV58" s="29">
        <f t="shared" si="47"/>
        <v>9080.8867569052818</v>
      </c>
      <c r="BW58" s="29">
        <f t="shared" si="47"/>
        <v>9080.8867569052818</v>
      </c>
      <c r="BX58" s="29">
        <f t="shared" si="47"/>
        <v>9461.3229257942949</v>
      </c>
      <c r="BY58" s="29">
        <f t="shared" si="47"/>
        <v>9461.3229257942949</v>
      </c>
      <c r="BZ58" s="29">
        <f t="shared" si="47"/>
        <v>9461.3229257942949</v>
      </c>
      <c r="CA58" s="29">
        <f t="shared" si="47"/>
        <v>9461.3229257942949</v>
      </c>
      <c r="CB58" s="29">
        <f t="shared" si="47"/>
        <v>9461.3229257942949</v>
      </c>
      <c r="CC58" s="29">
        <f t="shared" si="47"/>
        <v>9461.3229257942949</v>
      </c>
      <c r="CD58" s="29">
        <f t="shared" si="47"/>
        <v>9461.3229257942949</v>
      </c>
      <c r="CE58" s="29">
        <f t="shared" si="47"/>
        <v>9461.3229257942949</v>
      </c>
      <c r="CF58" s="29">
        <f t="shared" si="47"/>
        <v>9461.3229257942949</v>
      </c>
      <c r="CG58" s="29">
        <f t="shared" si="47"/>
        <v>9461.3229257942949</v>
      </c>
      <c r="CH58" s="29">
        <f t="shared" si="47"/>
        <v>9461.3229257942949</v>
      </c>
      <c r="CI58" s="29">
        <f t="shared" si="47"/>
        <v>9461.3229257942949</v>
      </c>
      <c r="CJ58" s="29">
        <f t="shared" si="47"/>
        <v>9844.7899083470038</v>
      </c>
      <c r="CK58" s="29">
        <f t="shared" si="47"/>
        <v>9844.7899083470038</v>
      </c>
      <c r="CL58" s="29">
        <f t="shared" si="47"/>
        <v>9844.7899083470038</v>
      </c>
      <c r="CM58" s="29">
        <f t="shared" si="47"/>
        <v>9844.7899083470038</v>
      </c>
      <c r="CN58" s="29">
        <f t="shared" si="47"/>
        <v>9844.7899083470038</v>
      </c>
      <c r="CO58" s="29">
        <f t="shared" si="47"/>
        <v>9844.7899083470038</v>
      </c>
      <c r="CP58" s="29">
        <f t="shared" si="47"/>
        <v>9844.7899083470038</v>
      </c>
      <c r="CQ58" s="29">
        <f t="shared" si="47"/>
        <v>9844.7899083470038</v>
      </c>
      <c r="CR58" s="29">
        <f t="shared" si="47"/>
        <v>9844.7899083470038</v>
      </c>
      <c r="CS58" s="29">
        <f t="shared" si="47"/>
        <v>9844.7899083470038</v>
      </c>
      <c r="CT58" s="29">
        <f t="shared" si="47"/>
        <v>9844.7899083470038</v>
      </c>
      <c r="CU58" s="29">
        <f t="shared" si="47"/>
        <v>9844.7899083470038</v>
      </c>
      <c r="CV58" s="29">
        <f t="shared" si="47"/>
        <v>10231.279652190991</v>
      </c>
      <c r="CW58" s="29">
        <f t="shared" si="47"/>
        <v>10231.279652190991</v>
      </c>
      <c r="CX58" s="29">
        <f t="shared" si="47"/>
        <v>10231.279652190991</v>
      </c>
      <c r="CY58" s="29">
        <f t="shared" si="47"/>
        <v>10231.279652190991</v>
      </c>
      <c r="CZ58" s="29">
        <f t="shared" si="47"/>
        <v>10231.279652190991</v>
      </c>
      <c r="DA58" s="29">
        <f t="shared" si="47"/>
        <v>10231.279652190991</v>
      </c>
      <c r="DB58" s="29">
        <f t="shared" si="47"/>
        <v>10231.279652190991</v>
      </c>
      <c r="DC58" s="29">
        <f t="shared" si="47"/>
        <v>10231.279652190991</v>
      </c>
      <c r="DD58" s="29">
        <f t="shared" si="47"/>
        <v>10231.279652190991</v>
      </c>
      <c r="DE58" s="29">
        <f t="shared" si="47"/>
        <v>10231.279652190991</v>
      </c>
      <c r="DF58" s="29">
        <f t="shared" si="47"/>
        <v>10231.279652190991</v>
      </c>
      <c r="DG58" s="29">
        <f t="shared" si="47"/>
        <v>10231.279652190991</v>
      </c>
      <c r="DH58" s="29">
        <f t="shared" si="47"/>
        <v>10620.782913876646</v>
      </c>
      <c r="DI58" s="29">
        <f t="shared" si="47"/>
        <v>10620.782913876646</v>
      </c>
      <c r="DJ58" s="29">
        <f t="shared" si="47"/>
        <v>10620.782913876646</v>
      </c>
      <c r="DK58" s="29">
        <f t="shared" si="47"/>
        <v>10620.782913876646</v>
      </c>
      <c r="DL58" s="29">
        <f t="shared" si="47"/>
        <v>10620.782913876646</v>
      </c>
      <c r="DM58" s="29">
        <f t="shared" si="47"/>
        <v>10620.782913876646</v>
      </c>
      <c r="DN58" s="29">
        <f t="shared" si="47"/>
        <v>10620.782913876646</v>
      </c>
      <c r="DO58" s="29">
        <f t="shared" si="47"/>
        <v>10620.782913876646</v>
      </c>
      <c r="DP58" s="29">
        <f t="shared" si="47"/>
        <v>10620.782913876646</v>
      </c>
      <c r="DQ58" s="29">
        <f t="shared" si="47"/>
        <v>10620.782913876646</v>
      </c>
      <c r="DR58" s="29">
        <f t="shared" si="47"/>
        <v>10620.782913876646</v>
      </c>
      <c r="DS58" s="29">
        <f t="shared" si="47"/>
        <v>5148099.0399759887</v>
      </c>
      <c r="DT58" s="29">
        <f t="shared" si="47"/>
        <v>0</v>
      </c>
      <c r="DU58" s="29">
        <f t="shared" si="47"/>
        <v>0</v>
      </c>
      <c r="DV58" s="29">
        <f t="shared" si="47"/>
        <v>0</v>
      </c>
      <c r="DW58" s="29">
        <f t="shared" si="47"/>
        <v>0</v>
      </c>
      <c r="DX58" s="29">
        <f t="shared" si="47"/>
        <v>0</v>
      </c>
      <c r="DY58" s="29">
        <f t="shared" si="47"/>
        <v>0</v>
      </c>
      <c r="DZ58" s="29">
        <f t="shared" si="47"/>
        <v>0</v>
      </c>
      <c r="EA58" s="29">
        <f t="shared" si="47"/>
        <v>0</v>
      </c>
      <c r="EB58" s="29">
        <f t="shared" si="47"/>
        <v>0</v>
      </c>
      <c r="EC58" s="29">
        <f t="shared" ref="EC58:EE58" si="48">SUM(EC56:EC57)</f>
        <v>0</v>
      </c>
      <c r="ED58" s="29">
        <f t="shared" si="48"/>
        <v>0</v>
      </c>
      <c r="EE58" s="29">
        <f t="shared" si="48"/>
        <v>0</v>
      </c>
    </row>
    <row r="60" spans="2:135" x14ac:dyDescent="0.35">
      <c r="DS60" s="32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C504-5239-4E27-98CE-F16B45482468}">
  <dimension ref="A7:EE60"/>
  <sheetViews>
    <sheetView showGridLines="0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A2" sqref="A2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Assumptions!J11</f>
        <v>2x2</v>
      </c>
      <c r="D11" s="27">
        <f>Assumptions!$P11/12*(1+(IF(D$8=Assumptions!$N$47,Assumptions!$N$50,IF(D$8=Assumptions!$O$47,Assumptions!$O$50,Assumptions!$P$50))))^(D$8-1)</f>
        <v>74226.348000000013</v>
      </c>
      <c r="E11" s="27">
        <f>Assumptions!$P11/12*(1+(IF(E$8=Assumptions!$N$47,Assumptions!$N$50,IF(E$8=Assumptions!$O$47,Assumptions!$O$50,Assumptions!$P$50))))^(E$8-1)</f>
        <v>74226.348000000013</v>
      </c>
      <c r="F11" s="27">
        <f>Assumptions!$P11/12*(1+(IF(F$8=Assumptions!$N$47,Assumptions!$N$50,IF(F$8=Assumptions!$O$47,Assumptions!$O$50,Assumptions!$P$50))))^(F$8-1)</f>
        <v>74226.348000000013</v>
      </c>
      <c r="G11" s="27">
        <f>Assumptions!$P11/12*(1+(IF(G$8=Assumptions!$N$47,Assumptions!$N$50,IF(G$8=Assumptions!$O$47,Assumptions!$O$50,Assumptions!$P$50))))^(G$8-1)</f>
        <v>74226.348000000013</v>
      </c>
      <c r="H11" s="27">
        <f>Assumptions!$P11/12*(1+(IF(H$8=Assumptions!$N$47,Assumptions!$N$50,IF(H$8=Assumptions!$O$47,Assumptions!$O$50,Assumptions!$P$50))))^(H$8-1)</f>
        <v>74226.348000000013</v>
      </c>
      <c r="I11" s="27">
        <f>Assumptions!$P11/12*(1+(IF(I$8=Assumptions!$N$47,Assumptions!$N$50,IF(I$8=Assumptions!$O$47,Assumptions!$O$50,Assumptions!$P$50))))^(I$8-1)</f>
        <v>74226.348000000013</v>
      </c>
      <c r="J11" s="27">
        <f>Assumptions!$P11/12*(1+(IF(J$8=Assumptions!$N$47,Assumptions!$N$50,IF(J$8=Assumptions!$O$47,Assumptions!$O$50,Assumptions!$P$50))))^(J$8-1)</f>
        <v>74226.348000000013</v>
      </c>
      <c r="K11" s="27">
        <f>Assumptions!$P11/12*(1+(IF(K$8=Assumptions!$N$47,Assumptions!$N$50,IF(K$8=Assumptions!$O$47,Assumptions!$O$50,Assumptions!$P$50))))^(K$8-1)</f>
        <v>74226.348000000013</v>
      </c>
      <c r="L11" s="27">
        <f>Assumptions!$P11/12*(1+(IF(L$8=Assumptions!$N$47,Assumptions!$N$50,IF(L$8=Assumptions!$O$47,Assumptions!$O$50,Assumptions!$P$50))))^(L$8-1)</f>
        <v>74226.348000000013</v>
      </c>
      <c r="M11" s="27">
        <f>Assumptions!$P11/12*(1+(IF(M$8=Assumptions!$N$47,Assumptions!$N$50,IF(M$8=Assumptions!$O$47,Assumptions!$O$50,Assumptions!$P$50))))^(M$8-1)</f>
        <v>74226.348000000013</v>
      </c>
      <c r="N11" s="27">
        <f>Assumptions!$P11/12*(1+(IF(N$8=Assumptions!$N$47,Assumptions!$N$50,IF(N$8=Assumptions!$O$47,Assumptions!$O$50,Assumptions!$P$50))))^(N$8-1)</f>
        <v>74226.348000000013</v>
      </c>
      <c r="O11" s="27">
        <f>Assumptions!$P11/12*(1+(IF(O$8=Assumptions!$N$47,Assumptions!$N$50,IF(O$8=Assumptions!$O$47,Assumptions!$O$50,Assumptions!$P$50))))^(O$8-1)</f>
        <v>74226.348000000013</v>
      </c>
      <c r="P11" s="27">
        <f>Assumptions!$P11/12*(1+(IF(P$8=Assumptions!$N$47,Assumptions!$N$50,IF(P$8=Assumptions!$O$47,Assumptions!$O$50,Assumptions!$P$50))))^(P$8-1)</f>
        <v>75339.743220000004</v>
      </c>
      <c r="Q11" s="27">
        <f>Assumptions!$P11/12*(1+(IF(Q$8=Assumptions!$N$47,Assumptions!$N$50,IF(Q$8=Assumptions!$O$47,Assumptions!$O$50,Assumptions!$P$50))))^(Q$8-1)</f>
        <v>75339.743220000004</v>
      </c>
      <c r="R11" s="27">
        <f>Assumptions!$P11/12*(1+(IF(R$8=Assumptions!$N$47,Assumptions!$N$50,IF(R$8=Assumptions!$O$47,Assumptions!$O$50,Assumptions!$P$50))))^(R$8-1)</f>
        <v>75339.743220000004</v>
      </c>
      <c r="S11" s="27">
        <f>Assumptions!$P11/12*(1+(IF(S$8=Assumptions!$N$47,Assumptions!$N$50,IF(S$8=Assumptions!$O$47,Assumptions!$O$50,Assumptions!$P$50))))^(S$8-1)</f>
        <v>75339.743220000004</v>
      </c>
      <c r="T11" s="27">
        <f>Assumptions!$P11/12*(1+(IF(T$8=Assumptions!$N$47,Assumptions!$N$50,IF(T$8=Assumptions!$O$47,Assumptions!$O$50,Assumptions!$P$50))))^(T$8-1)</f>
        <v>75339.743220000004</v>
      </c>
      <c r="U11" s="27">
        <f>Assumptions!$P11/12*(1+(IF(U$8=Assumptions!$N$47,Assumptions!$N$50,IF(U$8=Assumptions!$O$47,Assumptions!$O$50,Assumptions!$P$50))))^(U$8-1)</f>
        <v>75339.743220000004</v>
      </c>
      <c r="V11" s="27">
        <f>Assumptions!$P11/12*(1+(IF(V$8=Assumptions!$N$47,Assumptions!$N$50,IF(V$8=Assumptions!$O$47,Assumptions!$O$50,Assumptions!$P$50))))^(V$8-1)</f>
        <v>75339.743220000004</v>
      </c>
      <c r="W11" s="27">
        <f>Assumptions!$P11/12*(1+(IF(W$8=Assumptions!$N$47,Assumptions!$N$50,IF(W$8=Assumptions!$O$47,Assumptions!$O$50,Assumptions!$P$50))))^(W$8-1)</f>
        <v>75339.743220000004</v>
      </c>
      <c r="X11" s="27">
        <f>Assumptions!$P11/12*(1+(IF(X$8=Assumptions!$N$47,Assumptions!$N$50,IF(X$8=Assumptions!$O$47,Assumptions!$O$50,Assumptions!$P$50))))^(X$8-1)</f>
        <v>75339.743220000004</v>
      </c>
      <c r="Y11" s="27">
        <f>Assumptions!$P11/12*(1+(IF(Y$8=Assumptions!$N$47,Assumptions!$N$50,IF(Y$8=Assumptions!$O$47,Assumptions!$O$50,Assumptions!$P$50))))^(Y$8-1)</f>
        <v>75339.743220000004</v>
      </c>
      <c r="Z11" s="27">
        <f>Assumptions!$P11/12*(1+(IF(Z$8=Assumptions!$N$47,Assumptions!$N$50,IF(Z$8=Assumptions!$O$47,Assumptions!$O$50,Assumptions!$P$50))))^(Z$8-1)</f>
        <v>75339.743220000004</v>
      </c>
      <c r="AA11" s="27">
        <f>Assumptions!$P11/12*(1+(IF(AA$8=Assumptions!$N$47,Assumptions!$N$50,IF(AA$8=Assumptions!$O$47,Assumptions!$O$50,Assumptions!$P$50))))^(AA$8-1)</f>
        <v>75339.743220000004</v>
      </c>
      <c r="AB11" s="27">
        <f>Assumptions!$P11/12*(1+(IF(AB$8=Assumptions!$N$47,Assumptions!$N$50,IF(AB$8=Assumptions!$O$47,Assumptions!$O$50,Assumptions!$P$50))))^(AB$8-1)</f>
        <v>76469.839368299989</v>
      </c>
      <c r="AC11" s="27">
        <f>Assumptions!$P11/12*(1+(IF(AC$8=Assumptions!$N$47,Assumptions!$N$50,IF(AC$8=Assumptions!$O$47,Assumptions!$O$50,Assumptions!$P$50))))^(AC$8-1)</f>
        <v>76469.839368299989</v>
      </c>
      <c r="AD11" s="27">
        <f>Assumptions!$P11/12*(1+(IF(AD$8=Assumptions!$N$47,Assumptions!$N$50,IF(AD$8=Assumptions!$O$47,Assumptions!$O$50,Assumptions!$P$50))))^(AD$8-1)</f>
        <v>76469.839368299989</v>
      </c>
      <c r="AE11" s="27">
        <f>Assumptions!$P11/12*(1+(IF(AE$8=Assumptions!$N$47,Assumptions!$N$50,IF(AE$8=Assumptions!$O$47,Assumptions!$O$50,Assumptions!$P$50))))^(AE$8-1)</f>
        <v>76469.839368299989</v>
      </c>
      <c r="AF11" s="27">
        <f>Assumptions!$P11/12*(1+(IF(AF$8=Assumptions!$N$47,Assumptions!$N$50,IF(AF$8=Assumptions!$O$47,Assumptions!$O$50,Assumptions!$P$50))))^(AF$8-1)</f>
        <v>76469.839368299989</v>
      </c>
      <c r="AG11" s="27">
        <f>Assumptions!$P11/12*(1+(IF(AG$8=Assumptions!$N$47,Assumptions!$N$50,IF(AG$8=Assumptions!$O$47,Assumptions!$O$50,Assumptions!$P$50))))^(AG$8-1)</f>
        <v>76469.839368299989</v>
      </c>
      <c r="AH11" s="27">
        <f>Assumptions!$P11/12*(1+(IF(AH$8=Assumptions!$N$47,Assumptions!$N$50,IF(AH$8=Assumptions!$O$47,Assumptions!$O$50,Assumptions!$P$50))))^(AH$8-1)</f>
        <v>76469.839368299989</v>
      </c>
      <c r="AI11" s="27">
        <f>Assumptions!$P11/12*(1+(IF(AI$8=Assumptions!$N$47,Assumptions!$N$50,IF(AI$8=Assumptions!$O$47,Assumptions!$O$50,Assumptions!$P$50))))^(AI$8-1)</f>
        <v>76469.839368299989</v>
      </c>
      <c r="AJ11" s="27">
        <f>Assumptions!$P11/12*(1+(IF(AJ$8=Assumptions!$N$47,Assumptions!$N$50,IF(AJ$8=Assumptions!$O$47,Assumptions!$O$50,Assumptions!$P$50))))^(AJ$8-1)</f>
        <v>76469.839368299989</v>
      </c>
      <c r="AK11" s="27">
        <f>Assumptions!$P11/12*(1+(IF(AK$8=Assumptions!$N$47,Assumptions!$N$50,IF(AK$8=Assumptions!$O$47,Assumptions!$O$50,Assumptions!$P$50))))^(AK$8-1)</f>
        <v>76469.839368299989</v>
      </c>
      <c r="AL11" s="27">
        <f>Assumptions!$P11/12*(1+(IF(AL$8=Assumptions!$N$47,Assumptions!$N$50,IF(AL$8=Assumptions!$O$47,Assumptions!$O$50,Assumptions!$P$50))))^(AL$8-1)</f>
        <v>76469.839368299989</v>
      </c>
      <c r="AM11" s="27">
        <f>Assumptions!$P11/12*(1+(IF(AM$8=Assumptions!$N$47,Assumptions!$N$50,IF(AM$8=Assumptions!$O$47,Assumptions!$O$50,Assumptions!$P$50))))^(AM$8-1)</f>
        <v>76469.839368299989</v>
      </c>
      <c r="AN11" s="27">
        <f>Assumptions!$P11/12*(1+(IF(AN$8=Assumptions!$N$47,Assumptions!$N$50,IF(AN$8=Assumptions!$O$47,Assumptions!$O$50,Assumptions!$P$50))))^(AN$8-1)</f>
        <v>77616.886958824485</v>
      </c>
      <c r="AO11" s="27">
        <f>Assumptions!$P11/12*(1+(IF(AO$8=Assumptions!$N$47,Assumptions!$N$50,IF(AO$8=Assumptions!$O$47,Assumptions!$O$50,Assumptions!$P$50))))^(AO$8-1)</f>
        <v>77616.886958824485</v>
      </c>
      <c r="AP11" s="27">
        <f>Assumptions!$P11/12*(1+(IF(AP$8=Assumptions!$N$47,Assumptions!$N$50,IF(AP$8=Assumptions!$O$47,Assumptions!$O$50,Assumptions!$P$50))))^(AP$8-1)</f>
        <v>77616.886958824485</v>
      </c>
      <c r="AQ11" s="27">
        <f>Assumptions!$P11/12*(1+(IF(AQ$8=Assumptions!$N$47,Assumptions!$N$50,IF(AQ$8=Assumptions!$O$47,Assumptions!$O$50,Assumptions!$P$50))))^(AQ$8-1)</f>
        <v>77616.886958824485</v>
      </c>
      <c r="AR11" s="27">
        <f>Assumptions!$P11/12*(1+(IF(AR$8=Assumptions!$N$47,Assumptions!$N$50,IF(AR$8=Assumptions!$O$47,Assumptions!$O$50,Assumptions!$P$50))))^(AR$8-1)</f>
        <v>77616.886958824485</v>
      </c>
      <c r="AS11" s="27">
        <f>Assumptions!$P11/12*(1+(IF(AS$8=Assumptions!$N$47,Assumptions!$N$50,IF(AS$8=Assumptions!$O$47,Assumptions!$O$50,Assumptions!$P$50))))^(AS$8-1)</f>
        <v>77616.886958824485</v>
      </c>
      <c r="AT11" s="27">
        <f>Assumptions!$P11/12*(1+(IF(AT$8=Assumptions!$N$47,Assumptions!$N$50,IF(AT$8=Assumptions!$O$47,Assumptions!$O$50,Assumptions!$P$50))))^(AT$8-1)</f>
        <v>77616.886958824485</v>
      </c>
      <c r="AU11" s="27">
        <f>Assumptions!$P11/12*(1+(IF(AU$8=Assumptions!$N$47,Assumptions!$N$50,IF(AU$8=Assumptions!$O$47,Assumptions!$O$50,Assumptions!$P$50))))^(AU$8-1)</f>
        <v>77616.886958824485</v>
      </c>
      <c r="AV11" s="27">
        <f>Assumptions!$P11/12*(1+(IF(AV$8=Assumptions!$N$47,Assumptions!$N$50,IF(AV$8=Assumptions!$O$47,Assumptions!$O$50,Assumptions!$P$50))))^(AV$8-1)</f>
        <v>77616.886958824485</v>
      </c>
      <c r="AW11" s="27">
        <f>Assumptions!$P11/12*(1+(IF(AW$8=Assumptions!$N$47,Assumptions!$N$50,IF(AW$8=Assumptions!$O$47,Assumptions!$O$50,Assumptions!$P$50))))^(AW$8-1)</f>
        <v>77616.886958824485</v>
      </c>
      <c r="AX11" s="27">
        <f>Assumptions!$P11/12*(1+(IF(AX$8=Assumptions!$N$47,Assumptions!$N$50,IF(AX$8=Assumptions!$O$47,Assumptions!$O$50,Assumptions!$P$50))))^(AX$8-1)</f>
        <v>77616.886958824485</v>
      </c>
      <c r="AY11" s="27">
        <f>Assumptions!$P11/12*(1+(IF(AY$8=Assumptions!$N$47,Assumptions!$N$50,IF(AY$8=Assumptions!$O$47,Assumptions!$O$50,Assumptions!$P$50))))^(AY$8-1)</f>
        <v>77616.886958824485</v>
      </c>
      <c r="AZ11" s="27">
        <f>Assumptions!$P11/12*(1+(IF(AZ$8=Assumptions!$N$47,Assumptions!$N$50,IF(AZ$8=Assumptions!$O$47,Assumptions!$O$50,Assumptions!$P$50))))^(AZ$8-1)</f>
        <v>78781.140263206835</v>
      </c>
      <c r="BA11" s="27">
        <f>Assumptions!$P11/12*(1+(IF(BA$8=Assumptions!$N$47,Assumptions!$N$50,IF(BA$8=Assumptions!$O$47,Assumptions!$O$50,Assumptions!$P$50))))^(BA$8-1)</f>
        <v>78781.140263206835</v>
      </c>
      <c r="BB11" s="27">
        <f>Assumptions!$P11/12*(1+(IF(BB$8=Assumptions!$N$47,Assumptions!$N$50,IF(BB$8=Assumptions!$O$47,Assumptions!$O$50,Assumptions!$P$50))))^(BB$8-1)</f>
        <v>78781.140263206835</v>
      </c>
      <c r="BC11" s="27">
        <f>Assumptions!$P11/12*(1+(IF(BC$8=Assumptions!$N$47,Assumptions!$N$50,IF(BC$8=Assumptions!$O$47,Assumptions!$O$50,Assumptions!$P$50))))^(BC$8-1)</f>
        <v>78781.140263206835</v>
      </c>
      <c r="BD11" s="27">
        <f>Assumptions!$P11/12*(1+(IF(BD$8=Assumptions!$N$47,Assumptions!$N$50,IF(BD$8=Assumptions!$O$47,Assumptions!$O$50,Assumptions!$P$50))))^(BD$8-1)</f>
        <v>78781.140263206835</v>
      </c>
      <c r="BE11" s="27">
        <f>Assumptions!$P11/12*(1+(IF(BE$8=Assumptions!$N$47,Assumptions!$N$50,IF(BE$8=Assumptions!$O$47,Assumptions!$O$50,Assumptions!$P$50))))^(BE$8-1)</f>
        <v>78781.140263206835</v>
      </c>
      <c r="BF11" s="27">
        <f>Assumptions!$P11/12*(1+(IF(BF$8=Assumptions!$N$47,Assumptions!$N$50,IF(BF$8=Assumptions!$O$47,Assumptions!$O$50,Assumptions!$P$50))))^(BF$8-1)</f>
        <v>78781.140263206835</v>
      </c>
      <c r="BG11" s="27">
        <f>Assumptions!$P11/12*(1+(IF(BG$8=Assumptions!$N$47,Assumptions!$N$50,IF(BG$8=Assumptions!$O$47,Assumptions!$O$50,Assumptions!$P$50))))^(BG$8-1)</f>
        <v>78781.140263206835</v>
      </c>
      <c r="BH11" s="27">
        <f>Assumptions!$P11/12*(1+(IF(BH$8=Assumptions!$N$47,Assumptions!$N$50,IF(BH$8=Assumptions!$O$47,Assumptions!$O$50,Assumptions!$P$50))))^(BH$8-1)</f>
        <v>78781.140263206835</v>
      </c>
      <c r="BI11" s="27">
        <f>Assumptions!$P11/12*(1+(IF(BI$8=Assumptions!$N$47,Assumptions!$N$50,IF(BI$8=Assumptions!$O$47,Assumptions!$O$50,Assumptions!$P$50))))^(BI$8-1)</f>
        <v>78781.140263206835</v>
      </c>
      <c r="BJ11" s="27">
        <f>Assumptions!$P11/12*(1+(IF(BJ$8=Assumptions!$N$47,Assumptions!$N$50,IF(BJ$8=Assumptions!$O$47,Assumptions!$O$50,Assumptions!$P$50))))^(BJ$8-1)</f>
        <v>78781.140263206835</v>
      </c>
      <c r="BK11" s="27">
        <f>Assumptions!$P11/12*(1+(IF(BK$8=Assumptions!$N$47,Assumptions!$N$50,IF(BK$8=Assumptions!$O$47,Assumptions!$O$50,Assumptions!$P$50))))^(BK$8-1)</f>
        <v>78781.140263206835</v>
      </c>
      <c r="BL11" s="27">
        <f>Assumptions!$P11/12*(1+(IF(BL$8=Assumptions!$N$47,Assumptions!$N$50,IF(BL$8=Assumptions!$O$47,Assumptions!$O$50,Assumptions!$P$50))))^(BL$8-1)</f>
        <v>79962.857367154938</v>
      </c>
      <c r="BM11" s="27">
        <f>Assumptions!$P11/12*(1+(IF(BM$8=Assumptions!$N$47,Assumptions!$N$50,IF(BM$8=Assumptions!$O$47,Assumptions!$O$50,Assumptions!$P$50))))^(BM$8-1)</f>
        <v>79962.857367154938</v>
      </c>
      <c r="BN11" s="27">
        <f>Assumptions!$P11/12*(1+(IF(BN$8=Assumptions!$N$47,Assumptions!$N$50,IF(BN$8=Assumptions!$O$47,Assumptions!$O$50,Assumptions!$P$50))))^(BN$8-1)</f>
        <v>79962.857367154938</v>
      </c>
      <c r="BO11" s="27">
        <f>Assumptions!$P11/12*(1+(IF(BO$8=Assumptions!$N$47,Assumptions!$N$50,IF(BO$8=Assumptions!$O$47,Assumptions!$O$50,Assumptions!$P$50))))^(BO$8-1)</f>
        <v>79962.857367154938</v>
      </c>
      <c r="BP11" s="27">
        <f>Assumptions!$P11/12*(1+(IF(BP$8=Assumptions!$N$47,Assumptions!$N$50,IF(BP$8=Assumptions!$O$47,Assumptions!$O$50,Assumptions!$P$50))))^(BP$8-1)</f>
        <v>79962.857367154938</v>
      </c>
      <c r="BQ11" s="27">
        <f>Assumptions!$P11/12*(1+(IF(BQ$8=Assumptions!$N$47,Assumptions!$N$50,IF(BQ$8=Assumptions!$O$47,Assumptions!$O$50,Assumptions!$P$50))))^(BQ$8-1)</f>
        <v>79962.857367154938</v>
      </c>
      <c r="BR11" s="27">
        <f>Assumptions!$P11/12*(1+(IF(BR$8=Assumptions!$N$47,Assumptions!$N$50,IF(BR$8=Assumptions!$O$47,Assumptions!$O$50,Assumptions!$P$50))))^(BR$8-1)</f>
        <v>79962.857367154938</v>
      </c>
      <c r="BS11" s="27">
        <f>Assumptions!$P11/12*(1+(IF(BS$8=Assumptions!$N$47,Assumptions!$N$50,IF(BS$8=Assumptions!$O$47,Assumptions!$O$50,Assumptions!$P$50))))^(BS$8-1)</f>
        <v>79962.857367154938</v>
      </c>
      <c r="BT11" s="27">
        <f>Assumptions!$P11/12*(1+(IF(BT$8=Assumptions!$N$47,Assumptions!$N$50,IF(BT$8=Assumptions!$O$47,Assumptions!$O$50,Assumptions!$P$50))))^(BT$8-1)</f>
        <v>79962.857367154938</v>
      </c>
      <c r="BU11" s="27">
        <f>Assumptions!$P11/12*(1+(IF(BU$8=Assumptions!$N$47,Assumptions!$N$50,IF(BU$8=Assumptions!$O$47,Assumptions!$O$50,Assumptions!$P$50))))^(BU$8-1)</f>
        <v>79962.857367154938</v>
      </c>
      <c r="BV11" s="27">
        <f>Assumptions!$P11/12*(1+(IF(BV$8=Assumptions!$N$47,Assumptions!$N$50,IF(BV$8=Assumptions!$O$47,Assumptions!$O$50,Assumptions!$P$50))))^(BV$8-1)</f>
        <v>79962.857367154938</v>
      </c>
      <c r="BW11" s="27">
        <f>Assumptions!$P11/12*(1+(IF(BW$8=Assumptions!$N$47,Assumptions!$N$50,IF(BW$8=Assumptions!$O$47,Assumptions!$O$50,Assumptions!$P$50))))^(BW$8-1)</f>
        <v>79962.857367154938</v>
      </c>
      <c r="BX11" s="27">
        <f>Assumptions!$P11/12*(1+(IF(BX$8=Assumptions!$N$47,Assumptions!$N$50,IF(BX$8=Assumptions!$O$47,Assumptions!$O$50,Assumptions!$P$50))))^(BX$8-1)</f>
        <v>81162.300227662243</v>
      </c>
      <c r="BY11" s="27">
        <f>Assumptions!$P11/12*(1+(IF(BY$8=Assumptions!$N$47,Assumptions!$N$50,IF(BY$8=Assumptions!$O$47,Assumptions!$O$50,Assumptions!$P$50))))^(BY$8-1)</f>
        <v>81162.300227662243</v>
      </c>
      <c r="BZ11" s="27">
        <f>Assumptions!$P11/12*(1+(IF(BZ$8=Assumptions!$N$47,Assumptions!$N$50,IF(BZ$8=Assumptions!$O$47,Assumptions!$O$50,Assumptions!$P$50))))^(BZ$8-1)</f>
        <v>81162.300227662243</v>
      </c>
      <c r="CA11" s="27">
        <f>Assumptions!$P11/12*(1+(IF(CA$8=Assumptions!$N$47,Assumptions!$N$50,IF(CA$8=Assumptions!$O$47,Assumptions!$O$50,Assumptions!$P$50))))^(CA$8-1)</f>
        <v>81162.300227662243</v>
      </c>
      <c r="CB11" s="27">
        <f>Assumptions!$P11/12*(1+(IF(CB$8=Assumptions!$N$47,Assumptions!$N$50,IF(CB$8=Assumptions!$O$47,Assumptions!$O$50,Assumptions!$P$50))))^(CB$8-1)</f>
        <v>81162.300227662243</v>
      </c>
      <c r="CC11" s="27">
        <f>Assumptions!$P11/12*(1+(IF(CC$8=Assumptions!$N$47,Assumptions!$N$50,IF(CC$8=Assumptions!$O$47,Assumptions!$O$50,Assumptions!$P$50))))^(CC$8-1)</f>
        <v>81162.300227662243</v>
      </c>
      <c r="CD11" s="27">
        <f>Assumptions!$P11/12*(1+(IF(CD$8=Assumptions!$N$47,Assumptions!$N$50,IF(CD$8=Assumptions!$O$47,Assumptions!$O$50,Assumptions!$P$50))))^(CD$8-1)</f>
        <v>81162.300227662243</v>
      </c>
      <c r="CE11" s="27">
        <f>Assumptions!$P11/12*(1+(IF(CE$8=Assumptions!$N$47,Assumptions!$N$50,IF(CE$8=Assumptions!$O$47,Assumptions!$O$50,Assumptions!$P$50))))^(CE$8-1)</f>
        <v>81162.300227662243</v>
      </c>
      <c r="CF11" s="27">
        <f>Assumptions!$P11/12*(1+(IF(CF$8=Assumptions!$N$47,Assumptions!$N$50,IF(CF$8=Assumptions!$O$47,Assumptions!$O$50,Assumptions!$P$50))))^(CF$8-1)</f>
        <v>81162.300227662243</v>
      </c>
      <c r="CG11" s="27">
        <f>Assumptions!$P11/12*(1+(IF(CG$8=Assumptions!$N$47,Assumptions!$N$50,IF(CG$8=Assumptions!$O$47,Assumptions!$O$50,Assumptions!$P$50))))^(CG$8-1)</f>
        <v>81162.300227662243</v>
      </c>
      <c r="CH11" s="27">
        <f>Assumptions!$P11/12*(1+(IF(CH$8=Assumptions!$N$47,Assumptions!$N$50,IF(CH$8=Assumptions!$O$47,Assumptions!$O$50,Assumptions!$P$50))))^(CH$8-1)</f>
        <v>81162.300227662243</v>
      </c>
      <c r="CI11" s="27">
        <f>Assumptions!$P11/12*(1+(IF(CI$8=Assumptions!$N$47,Assumptions!$N$50,IF(CI$8=Assumptions!$O$47,Assumptions!$O$50,Assumptions!$P$50))))^(CI$8-1)</f>
        <v>81162.300227662243</v>
      </c>
      <c r="CJ11" s="27">
        <f>Assumptions!$P11/12*(1+(IF(CJ$8=Assumptions!$N$47,Assumptions!$N$50,IF(CJ$8=Assumptions!$O$47,Assumptions!$O$50,Assumptions!$P$50))))^(CJ$8-1)</f>
        <v>82379.734731077158</v>
      </c>
      <c r="CK11" s="27">
        <f>Assumptions!$P11/12*(1+(IF(CK$8=Assumptions!$N$47,Assumptions!$N$50,IF(CK$8=Assumptions!$O$47,Assumptions!$O$50,Assumptions!$P$50))))^(CK$8-1)</f>
        <v>82379.734731077158</v>
      </c>
      <c r="CL11" s="27">
        <f>Assumptions!$P11/12*(1+(IF(CL$8=Assumptions!$N$47,Assumptions!$N$50,IF(CL$8=Assumptions!$O$47,Assumptions!$O$50,Assumptions!$P$50))))^(CL$8-1)</f>
        <v>82379.734731077158</v>
      </c>
      <c r="CM11" s="27">
        <f>Assumptions!$P11/12*(1+(IF(CM$8=Assumptions!$N$47,Assumptions!$N$50,IF(CM$8=Assumptions!$O$47,Assumptions!$O$50,Assumptions!$P$50))))^(CM$8-1)</f>
        <v>82379.734731077158</v>
      </c>
      <c r="CN11" s="27">
        <f>Assumptions!$P11/12*(1+(IF(CN$8=Assumptions!$N$47,Assumptions!$N$50,IF(CN$8=Assumptions!$O$47,Assumptions!$O$50,Assumptions!$P$50))))^(CN$8-1)</f>
        <v>82379.734731077158</v>
      </c>
      <c r="CO11" s="27">
        <f>Assumptions!$P11/12*(1+(IF(CO$8=Assumptions!$N$47,Assumptions!$N$50,IF(CO$8=Assumptions!$O$47,Assumptions!$O$50,Assumptions!$P$50))))^(CO$8-1)</f>
        <v>82379.734731077158</v>
      </c>
      <c r="CP11" s="27">
        <f>Assumptions!$P11/12*(1+(IF(CP$8=Assumptions!$N$47,Assumptions!$N$50,IF(CP$8=Assumptions!$O$47,Assumptions!$O$50,Assumptions!$P$50))))^(CP$8-1)</f>
        <v>82379.734731077158</v>
      </c>
      <c r="CQ11" s="27">
        <f>Assumptions!$P11/12*(1+(IF(CQ$8=Assumptions!$N$47,Assumptions!$N$50,IF(CQ$8=Assumptions!$O$47,Assumptions!$O$50,Assumptions!$P$50))))^(CQ$8-1)</f>
        <v>82379.734731077158</v>
      </c>
      <c r="CR11" s="27">
        <f>Assumptions!$P11/12*(1+(IF(CR$8=Assumptions!$N$47,Assumptions!$N$50,IF(CR$8=Assumptions!$O$47,Assumptions!$O$50,Assumptions!$P$50))))^(CR$8-1)</f>
        <v>82379.734731077158</v>
      </c>
      <c r="CS11" s="27">
        <f>Assumptions!$P11/12*(1+(IF(CS$8=Assumptions!$N$47,Assumptions!$N$50,IF(CS$8=Assumptions!$O$47,Assumptions!$O$50,Assumptions!$P$50))))^(CS$8-1)</f>
        <v>82379.734731077158</v>
      </c>
      <c r="CT11" s="27">
        <f>Assumptions!$P11/12*(1+(IF(CT$8=Assumptions!$N$47,Assumptions!$N$50,IF(CT$8=Assumptions!$O$47,Assumptions!$O$50,Assumptions!$P$50))))^(CT$8-1)</f>
        <v>82379.734731077158</v>
      </c>
      <c r="CU11" s="27">
        <f>Assumptions!$P11/12*(1+(IF(CU$8=Assumptions!$N$47,Assumptions!$N$50,IF(CU$8=Assumptions!$O$47,Assumptions!$O$50,Assumptions!$P$50))))^(CU$8-1)</f>
        <v>82379.734731077158</v>
      </c>
      <c r="CV11" s="27">
        <f>Assumptions!$P11/12*(1+(IF(CV$8=Assumptions!$N$47,Assumptions!$N$50,IF(CV$8=Assumptions!$O$47,Assumptions!$O$50,Assumptions!$P$50))))^(CV$8-1)</f>
        <v>83615.430752043307</v>
      </c>
      <c r="CW11" s="27">
        <f>Assumptions!$P11/12*(1+(IF(CW$8=Assumptions!$N$47,Assumptions!$N$50,IF(CW$8=Assumptions!$O$47,Assumptions!$O$50,Assumptions!$P$50))))^(CW$8-1)</f>
        <v>83615.430752043307</v>
      </c>
      <c r="CX11" s="27">
        <f>Assumptions!$P11/12*(1+(IF(CX$8=Assumptions!$N$47,Assumptions!$N$50,IF(CX$8=Assumptions!$O$47,Assumptions!$O$50,Assumptions!$P$50))))^(CX$8-1)</f>
        <v>83615.430752043307</v>
      </c>
      <c r="CY11" s="27">
        <f>Assumptions!$P11/12*(1+(IF(CY$8=Assumptions!$N$47,Assumptions!$N$50,IF(CY$8=Assumptions!$O$47,Assumptions!$O$50,Assumptions!$P$50))))^(CY$8-1)</f>
        <v>83615.430752043307</v>
      </c>
      <c r="CZ11" s="27">
        <f>Assumptions!$P11/12*(1+(IF(CZ$8=Assumptions!$N$47,Assumptions!$N$50,IF(CZ$8=Assumptions!$O$47,Assumptions!$O$50,Assumptions!$P$50))))^(CZ$8-1)</f>
        <v>83615.430752043307</v>
      </c>
      <c r="DA11" s="27">
        <f>Assumptions!$P11/12*(1+(IF(DA$8=Assumptions!$N$47,Assumptions!$N$50,IF(DA$8=Assumptions!$O$47,Assumptions!$O$50,Assumptions!$P$50))))^(DA$8-1)</f>
        <v>83615.430752043307</v>
      </c>
      <c r="DB11" s="27">
        <f>Assumptions!$P11/12*(1+(IF(DB$8=Assumptions!$N$47,Assumptions!$N$50,IF(DB$8=Assumptions!$O$47,Assumptions!$O$50,Assumptions!$P$50))))^(DB$8-1)</f>
        <v>83615.430752043307</v>
      </c>
      <c r="DC11" s="27">
        <f>Assumptions!$P11/12*(1+(IF(DC$8=Assumptions!$N$47,Assumptions!$N$50,IF(DC$8=Assumptions!$O$47,Assumptions!$O$50,Assumptions!$P$50))))^(DC$8-1)</f>
        <v>83615.430752043307</v>
      </c>
      <c r="DD11" s="27">
        <f>Assumptions!$P11/12*(1+(IF(DD$8=Assumptions!$N$47,Assumptions!$N$50,IF(DD$8=Assumptions!$O$47,Assumptions!$O$50,Assumptions!$P$50))))^(DD$8-1)</f>
        <v>83615.430752043307</v>
      </c>
      <c r="DE11" s="27">
        <f>Assumptions!$P11/12*(1+(IF(DE$8=Assumptions!$N$47,Assumptions!$N$50,IF(DE$8=Assumptions!$O$47,Assumptions!$O$50,Assumptions!$P$50))))^(DE$8-1)</f>
        <v>83615.430752043307</v>
      </c>
      <c r="DF11" s="27">
        <f>Assumptions!$P11/12*(1+(IF(DF$8=Assumptions!$N$47,Assumptions!$N$50,IF(DF$8=Assumptions!$O$47,Assumptions!$O$50,Assumptions!$P$50))))^(DF$8-1)</f>
        <v>83615.430752043307</v>
      </c>
      <c r="DG11" s="27">
        <f>Assumptions!$P11/12*(1+(IF(DG$8=Assumptions!$N$47,Assumptions!$N$50,IF(DG$8=Assumptions!$O$47,Assumptions!$O$50,Assumptions!$P$50))))^(DG$8-1)</f>
        <v>83615.430752043307</v>
      </c>
      <c r="DH11" s="27">
        <f>Assumptions!$P11/12*(1+(IF(DH$8=Assumptions!$N$47,Assumptions!$N$50,IF(DH$8=Assumptions!$O$47,Assumptions!$O$50,Assumptions!$P$50))))^(DH$8-1)</f>
        <v>84869.662213323943</v>
      </c>
      <c r="DI11" s="27">
        <f>Assumptions!$P11/12*(1+(IF(DI$8=Assumptions!$N$47,Assumptions!$N$50,IF(DI$8=Assumptions!$O$47,Assumptions!$O$50,Assumptions!$P$50))))^(DI$8-1)</f>
        <v>84869.662213323943</v>
      </c>
      <c r="DJ11" s="27">
        <f>Assumptions!$P11/12*(1+(IF(DJ$8=Assumptions!$N$47,Assumptions!$N$50,IF(DJ$8=Assumptions!$O$47,Assumptions!$O$50,Assumptions!$P$50))))^(DJ$8-1)</f>
        <v>84869.662213323943</v>
      </c>
      <c r="DK11" s="27">
        <f>Assumptions!$P11/12*(1+(IF(DK$8=Assumptions!$N$47,Assumptions!$N$50,IF(DK$8=Assumptions!$O$47,Assumptions!$O$50,Assumptions!$P$50))))^(DK$8-1)</f>
        <v>84869.662213323943</v>
      </c>
      <c r="DL11" s="27">
        <f>Assumptions!$P11/12*(1+(IF(DL$8=Assumptions!$N$47,Assumptions!$N$50,IF(DL$8=Assumptions!$O$47,Assumptions!$O$50,Assumptions!$P$50))))^(DL$8-1)</f>
        <v>84869.662213323943</v>
      </c>
      <c r="DM11" s="27">
        <f>Assumptions!$P11/12*(1+(IF(DM$8=Assumptions!$N$47,Assumptions!$N$50,IF(DM$8=Assumptions!$O$47,Assumptions!$O$50,Assumptions!$P$50))))^(DM$8-1)</f>
        <v>84869.662213323943</v>
      </c>
      <c r="DN11" s="27">
        <f>Assumptions!$P11/12*(1+(IF(DN$8=Assumptions!$N$47,Assumptions!$N$50,IF(DN$8=Assumptions!$O$47,Assumptions!$O$50,Assumptions!$P$50))))^(DN$8-1)</f>
        <v>84869.662213323943</v>
      </c>
      <c r="DO11" s="27">
        <f>Assumptions!$P11/12*(1+(IF(DO$8=Assumptions!$N$47,Assumptions!$N$50,IF(DO$8=Assumptions!$O$47,Assumptions!$O$50,Assumptions!$P$50))))^(DO$8-1)</f>
        <v>84869.662213323943</v>
      </c>
      <c r="DP11" s="27">
        <f>Assumptions!$P11/12*(1+(IF(DP$8=Assumptions!$N$47,Assumptions!$N$50,IF(DP$8=Assumptions!$O$47,Assumptions!$O$50,Assumptions!$P$50))))^(DP$8-1)</f>
        <v>84869.662213323943</v>
      </c>
      <c r="DQ11" s="27">
        <f>Assumptions!$P11/12*(1+(IF(DQ$8=Assumptions!$N$47,Assumptions!$N$50,IF(DQ$8=Assumptions!$O$47,Assumptions!$O$50,Assumptions!$P$50))))^(DQ$8-1)</f>
        <v>84869.662213323943</v>
      </c>
      <c r="DR11" s="27">
        <f>Assumptions!$P11/12*(1+(IF(DR$8=Assumptions!$N$47,Assumptions!$N$50,IF(DR$8=Assumptions!$O$47,Assumptions!$O$50,Assumptions!$P$50))))^(DR$8-1)</f>
        <v>84869.662213323943</v>
      </c>
      <c r="DS11" s="27">
        <f>Assumptions!$P11/12*(1+(IF(DS$8=Assumptions!$N$47,Assumptions!$N$50,IF(DS$8=Assumptions!$O$47,Assumptions!$O$50,Assumptions!$P$50))))^(DS$8-1)</f>
        <v>84869.662213323943</v>
      </c>
      <c r="DT11" s="27">
        <f>Assumptions!$P11/12*(1+(IF(DT$8=Assumptions!$N$47,Assumptions!$N$50,IF(DT$8=Assumptions!$O$47,Assumptions!$O$50,Assumptions!$P$50))))^(DT$8-1)</f>
        <v>86142.707146523797</v>
      </c>
      <c r="DU11" s="27">
        <f>Assumptions!$P11/12*(1+(IF(DU$8=Assumptions!$N$47,Assumptions!$N$50,IF(DU$8=Assumptions!$O$47,Assumptions!$O$50,Assumptions!$P$50))))^(DU$8-1)</f>
        <v>86142.707146523797</v>
      </c>
      <c r="DV11" s="27">
        <f>Assumptions!$P11/12*(1+(IF(DV$8=Assumptions!$N$47,Assumptions!$N$50,IF(DV$8=Assumptions!$O$47,Assumptions!$O$50,Assumptions!$P$50))))^(DV$8-1)</f>
        <v>86142.707146523797</v>
      </c>
      <c r="DW11" s="27">
        <f>Assumptions!$P11/12*(1+(IF(DW$8=Assumptions!$N$47,Assumptions!$N$50,IF(DW$8=Assumptions!$O$47,Assumptions!$O$50,Assumptions!$P$50))))^(DW$8-1)</f>
        <v>86142.707146523797</v>
      </c>
      <c r="DX11" s="27">
        <f>Assumptions!$P11/12*(1+(IF(DX$8=Assumptions!$N$47,Assumptions!$N$50,IF(DX$8=Assumptions!$O$47,Assumptions!$O$50,Assumptions!$P$50))))^(DX$8-1)</f>
        <v>86142.707146523797</v>
      </c>
      <c r="DY11" s="27">
        <f>Assumptions!$P11/12*(1+(IF(DY$8=Assumptions!$N$47,Assumptions!$N$50,IF(DY$8=Assumptions!$O$47,Assumptions!$O$50,Assumptions!$P$50))))^(DY$8-1)</f>
        <v>86142.707146523797</v>
      </c>
      <c r="DZ11" s="27">
        <f>Assumptions!$P11/12*(1+(IF(DZ$8=Assumptions!$N$47,Assumptions!$N$50,IF(DZ$8=Assumptions!$O$47,Assumptions!$O$50,Assumptions!$P$50))))^(DZ$8-1)</f>
        <v>86142.707146523797</v>
      </c>
      <c r="EA11" s="27">
        <f>Assumptions!$P11/12*(1+(IF(EA$8=Assumptions!$N$47,Assumptions!$N$50,IF(EA$8=Assumptions!$O$47,Assumptions!$O$50,Assumptions!$P$50))))^(EA$8-1)</f>
        <v>86142.707146523797</v>
      </c>
      <c r="EB11" s="27">
        <f>Assumptions!$P11/12*(1+(IF(EB$8=Assumptions!$N$47,Assumptions!$N$50,IF(EB$8=Assumptions!$O$47,Assumptions!$O$50,Assumptions!$P$50))))^(EB$8-1)</f>
        <v>86142.707146523797</v>
      </c>
      <c r="EC11" s="27">
        <f>Assumptions!$P11/12*(1+(IF(EC$8=Assumptions!$N$47,Assumptions!$N$50,IF(EC$8=Assumptions!$O$47,Assumptions!$O$50,Assumptions!$P$50))))^(EC$8-1)</f>
        <v>86142.707146523797</v>
      </c>
      <c r="ED11" s="27">
        <f>Assumptions!$P11/12*(1+(IF(ED$8=Assumptions!$N$47,Assumptions!$N$50,IF(ED$8=Assumptions!$O$47,Assumptions!$O$50,Assumptions!$P$50))))^(ED$8-1)</f>
        <v>86142.707146523797</v>
      </c>
      <c r="EE11" s="27">
        <f>Assumptions!$P11/12*(1+(IF(EE$8=Assumptions!$N$47,Assumptions!$N$50,IF(EE$8=Assumptions!$O$47,Assumptions!$O$50,Assumptions!$P$50))))^(EE$8-1)</f>
        <v>86142.707146523797</v>
      </c>
    </row>
    <row r="12" spans="1:135" x14ac:dyDescent="0.35">
      <c r="C12" t="str">
        <f>Assumptions!J12</f>
        <v>3x2</v>
      </c>
      <c r="D12" s="27">
        <f>Assumptions!$P12/12*(1+(IF(D$8=Assumptions!$N$47,Assumptions!$N$50,IF(D$8=Assumptions!$O$47,Assumptions!$O$50,Assumptions!$P$50))))^(D$8-1)</f>
        <v>22355.928</v>
      </c>
      <c r="E12" s="27">
        <f>Assumptions!$P12/12*(1+(IF(E$8=Assumptions!$N$47,Assumptions!$N$50,IF(E$8=Assumptions!$O$47,Assumptions!$O$50,Assumptions!$P$50))))^(E$8-1)</f>
        <v>22355.928</v>
      </c>
      <c r="F12" s="27">
        <f>Assumptions!$P12/12*(1+(IF(F$8=Assumptions!$N$47,Assumptions!$N$50,IF(F$8=Assumptions!$O$47,Assumptions!$O$50,Assumptions!$P$50))))^(F$8-1)</f>
        <v>22355.928</v>
      </c>
      <c r="G12" s="27">
        <f>Assumptions!$P12/12*(1+(IF(G$8=Assumptions!$N$47,Assumptions!$N$50,IF(G$8=Assumptions!$O$47,Assumptions!$O$50,Assumptions!$P$50))))^(G$8-1)</f>
        <v>22355.928</v>
      </c>
      <c r="H12" s="27">
        <f>Assumptions!$P12/12*(1+(IF(H$8=Assumptions!$N$47,Assumptions!$N$50,IF(H$8=Assumptions!$O$47,Assumptions!$O$50,Assumptions!$P$50))))^(H$8-1)</f>
        <v>22355.928</v>
      </c>
      <c r="I12" s="27">
        <f>Assumptions!$P12/12*(1+(IF(I$8=Assumptions!$N$47,Assumptions!$N$50,IF(I$8=Assumptions!$O$47,Assumptions!$O$50,Assumptions!$P$50))))^(I$8-1)</f>
        <v>22355.928</v>
      </c>
      <c r="J12" s="27">
        <f>Assumptions!$P12/12*(1+(IF(J$8=Assumptions!$N$47,Assumptions!$N$50,IF(J$8=Assumptions!$O$47,Assumptions!$O$50,Assumptions!$P$50))))^(J$8-1)</f>
        <v>22355.928</v>
      </c>
      <c r="K12" s="27">
        <f>Assumptions!$P12/12*(1+(IF(K$8=Assumptions!$N$47,Assumptions!$N$50,IF(K$8=Assumptions!$O$47,Assumptions!$O$50,Assumptions!$P$50))))^(K$8-1)</f>
        <v>22355.928</v>
      </c>
      <c r="L12" s="27">
        <f>Assumptions!$P12/12*(1+(IF(L$8=Assumptions!$N$47,Assumptions!$N$50,IF(L$8=Assumptions!$O$47,Assumptions!$O$50,Assumptions!$P$50))))^(L$8-1)</f>
        <v>22355.928</v>
      </c>
      <c r="M12" s="27">
        <f>Assumptions!$P12/12*(1+(IF(M$8=Assumptions!$N$47,Assumptions!$N$50,IF(M$8=Assumptions!$O$47,Assumptions!$O$50,Assumptions!$P$50))))^(M$8-1)</f>
        <v>22355.928</v>
      </c>
      <c r="N12" s="27">
        <f>Assumptions!$P12/12*(1+(IF(N$8=Assumptions!$N$47,Assumptions!$N$50,IF(N$8=Assumptions!$O$47,Assumptions!$O$50,Assumptions!$P$50))))^(N$8-1)</f>
        <v>22355.928</v>
      </c>
      <c r="O12" s="27">
        <f>Assumptions!$P12/12*(1+(IF(O$8=Assumptions!$N$47,Assumptions!$N$50,IF(O$8=Assumptions!$O$47,Assumptions!$O$50,Assumptions!$P$50))))^(O$8-1)</f>
        <v>22355.928</v>
      </c>
      <c r="P12" s="27">
        <f>Assumptions!$P12/12*(1+(IF(P$8=Assumptions!$N$47,Assumptions!$N$50,IF(P$8=Assumptions!$O$47,Assumptions!$O$50,Assumptions!$P$50))))^(P$8-1)</f>
        <v>22691.266919999998</v>
      </c>
      <c r="Q12" s="27">
        <f>Assumptions!$P12/12*(1+(IF(Q$8=Assumptions!$N$47,Assumptions!$N$50,IF(Q$8=Assumptions!$O$47,Assumptions!$O$50,Assumptions!$P$50))))^(Q$8-1)</f>
        <v>22691.266919999998</v>
      </c>
      <c r="R12" s="27">
        <f>Assumptions!$P12/12*(1+(IF(R$8=Assumptions!$N$47,Assumptions!$N$50,IF(R$8=Assumptions!$O$47,Assumptions!$O$50,Assumptions!$P$50))))^(R$8-1)</f>
        <v>22691.266919999998</v>
      </c>
      <c r="S12" s="27">
        <f>Assumptions!$P12/12*(1+(IF(S$8=Assumptions!$N$47,Assumptions!$N$50,IF(S$8=Assumptions!$O$47,Assumptions!$O$50,Assumptions!$P$50))))^(S$8-1)</f>
        <v>22691.266919999998</v>
      </c>
      <c r="T12" s="27">
        <f>Assumptions!$P12/12*(1+(IF(T$8=Assumptions!$N$47,Assumptions!$N$50,IF(T$8=Assumptions!$O$47,Assumptions!$O$50,Assumptions!$P$50))))^(T$8-1)</f>
        <v>22691.266919999998</v>
      </c>
      <c r="U12" s="27">
        <f>Assumptions!$P12/12*(1+(IF(U$8=Assumptions!$N$47,Assumptions!$N$50,IF(U$8=Assumptions!$O$47,Assumptions!$O$50,Assumptions!$P$50))))^(U$8-1)</f>
        <v>22691.266919999998</v>
      </c>
      <c r="V12" s="27">
        <f>Assumptions!$P12/12*(1+(IF(V$8=Assumptions!$N$47,Assumptions!$N$50,IF(V$8=Assumptions!$O$47,Assumptions!$O$50,Assumptions!$P$50))))^(V$8-1)</f>
        <v>22691.266919999998</v>
      </c>
      <c r="W12" s="27">
        <f>Assumptions!$P12/12*(1+(IF(W$8=Assumptions!$N$47,Assumptions!$N$50,IF(W$8=Assumptions!$O$47,Assumptions!$O$50,Assumptions!$P$50))))^(W$8-1)</f>
        <v>22691.266919999998</v>
      </c>
      <c r="X12" s="27">
        <f>Assumptions!$P12/12*(1+(IF(X$8=Assumptions!$N$47,Assumptions!$N$50,IF(X$8=Assumptions!$O$47,Assumptions!$O$50,Assumptions!$P$50))))^(X$8-1)</f>
        <v>22691.266919999998</v>
      </c>
      <c r="Y12" s="27">
        <f>Assumptions!$P12/12*(1+(IF(Y$8=Assumptions!$N$47,Assumptions!$N$50,IF(Y$8=Assumptions!$O$47,Assumptions!$O$50,Assumptions!$P$50))))^(Y$8-1)</f>
        <v>22691.266919999998</v>
      </c>
      <c r="Z12" s="27">
        <f>Assumptions!$P12/12*(1+(IF(Z$8=Assumptions!$N$47,Assumptions!$N$50,IF(Z$8=Assumptions!$O$47,Assumptions!$O$50,Assumptions!$P$50))))^(Z$8-1)</f>
        <v>22691.266919999998</v>
      </c>
      <c r="AA12" s="27">
        <f>Assumptions!$P12/12*(1+(IF(AA$8=Assumptions!$N$47,Assumptions!$N$50,IF(AA$8=Assumptions!$O$47,Assumptions!$O$50,Assumptions!$P$50))))^(AA$8-1)</f>
        <v>22691.266919999998</v>
      </c>
      <c r="AB12" s="27">
        <f>Assumptions!$P12/12*(1+(IF(AB$8=Assumptions!$N$47,Assumptions!$N$50,IF(AB$8=Assumptions!$O$47,Assumptions!$O$50,Assumptions!$P$50))))^(AB$8-1)</f>
        <v>23031.635923799993</v>
      </c>
      <c r="AC12" s="27">
        <f>Assumptions!$P12/12*(1+(IF(AC$8=Assumptions!$N$47,Assumptions!$N$50,IF(AC$8=Assumptions!$O$47,Assumptions!$O$50,Assumptions!$P$50))))^(AC$8-1)</f>
        <v>23031.635923799993</v>
      </c>
      <c r="AD12" s="27">
        <f>Assumptions!$P12/12*(1+(IF(AD$8=Assumptions!$N$47,Assumptions!$N$50,IF(AD$8=Assumptions!$O$47,Assumptions!$O$50,Assumptions!$P$50))))^(AD$8-1)</f>
        <v>23031.635923799993</v>
      </c>
      <c r="AE12" s="27">
        <f>Assumptions!$P12/12*(1+(IF(AE$8=Assumptions!$N$47,Assumptions!$N$50,IF(AE$8=Assumptions!$O$47,Assumptions!$O$50,Assumptions!$P$50))))^(AE$8-1)</f>
        <v>23031.635923799993</v>
      </c>
      <c r="AF12" s="27">
        <f>Assumptions!$P12/12*(1+(IF(AF$8=Assumptions!$N$47,Assumptions!$N$50,IF(AF$8=Assumptions!$O$47,Assumptions!$O$50,Assumptions!$P$50))))^(AF$8-1)</f>
        <v>23031.635923799993</v>
      </c>
      <c r="AG12" s="27">
        <f>Assumptions!$P12/12*(1+(IF(AG$8=Assumptions!$N$47,Assumptions!$N$50,IF(AG$8=Assumptions!$O$47,Assumptions!$O$50,Assumptions!$P$50))))^(AG$8-1)</f>
        <v>23031.635923799993</v>
      </c>
      <c r="AH12" s="27">
        <f>Assumptions!$P12/12*(1+(IF(AH$8=Assumptions!$N$47,Assumptions!$N$50,IF(AH$8=Assumptions!$O$47,Assumptions!$O$50,Assumptions!$P$50))))^(AH$8-1)</f>
        <v>23031.635923799993</v>
      </c>
      <c r="AI12" s="27">
        <f>Assumptions!$P12/12*(1+(IF(AI$8=Assumptions!$N$47,Assumptions!$N$50,IF(AI$8=Assumptions!$O$47,Assumptions!$O$50,Assumptions!$P$50))))^(AI$8-1)</f>
        <v>23031.635923799993</v>
      </c>
      <c r="AJ12" s="27">
        <f>Assumptions!$P12/12*(1+(IF(AJ$8=Assumptions!$N$47,Assumptions!$N$50,IF(AJ$8=Assumptions!$O$47,Assumptions!$O$50,Assumptions!$P$50))))^(AJ$8-1)</f>
        <v>23031.635923799993</v>
      </c>
      <c r="AK12" s="27">
        <f>Assumptions!$P12/12*(1+(IF(AK$8=Assumptions!$N$47,Assumptions!$N$50,IF(AK$8=Assumptions!$O$47,Assumptions!$O$50,Assumptions!$P$50))))^(AK$8-1)</f>
        <v>23031.635923799993</v>
      </c>
      <c r="AL12" s="27">
        <f>Assumptions!$P12/12*(1+(IF(AL$8=Assumptions!$N$47,Assumptions!$N$50,IF(AL$8=Assumptions!$O$47,Assumptions!$O$50,Assumptions!$P$50))))^(AL$8-1)</f>
        <v>23031.635923799993</v>
      </c>
      <c r="AM12" s="27">
        <f>Assumptions!$P12/12*(1+(IF(AM$8=Assumptions!$N$47,Assumptions!$N$50,IF(AM$8=Assumptions!$O$47,Assumptions!$O$50,Assumptions!$P$50))))^(AM$8-1)</f>
        <v>23031.635923799993</v>
      </c>
      <c r="AN12" s="27">
        <f>Assumptions!$P12/12*(1+(IF(AN$8=Assumptions!$N$47,Assumptions!$N$50,IF(AN$8=Assumptions!$O$47,Assumptions!$O$50,Assumptions!$P$50))))^(AN$8-1)</f>
        <v>23377.11046265699</v>
      </c>
      <c r="AO12" s="27">
        <f>Assumptions!$P12/12*(1+(IF(AO$8=Assumptions!$N$47,Assumptions!$N$50,IF(AO$8=Assumptions!$O$47,Assumptions!$O$50,Assumptions!$P$50))))^(AO$8-1)</f>
        <v>23377.11046265699</v>
      </c>
      <c r="AP12" s="27">
        <f>Assumptions!$P12/12*(1+(IF(AP$8=Assumptions!$N$47,Assumptions!$N$50,IF(AP$8=Assumptions!$O$47,Assumptions!$O$50,Assumptions!$P$50))))^(AP$8-1)</f>
        <v>23377.11046265699</v>
      </c>
      <c r="AQ12" s="27">
        <f>Assumptions!$P12/12*(1+(IF(AQ$8=Assumptions!$N$47,Assumptions!$N$50,IF(AQ$8=Assumptions!$O$47,Assumptions!$O$50,Assumptions!$P$50))))^(AQ$8-1)</f>
        <v>23377.11046265699</v>
      </c>
      <c r="AR12" s="27">
        <f>Assumptions!$P12/12*(1+(IF(AR$8=Assumptions!$N$47,Assumptions!$N$50,IF(AR$8=Assumptions!$O$47,Assumptions!$O$50,Assumptions!$P$50))))^(AR$8-1)</f>
        <v>23377.11046265699</v>
      </c>
      <c r="AS12" s="27">
        <f>Assumptions!$P12/12*(1+(IF(AS$8=Assumptions!$N$47,Assumptions!$N$50,IF(AS$8=Assumptions!$O$47,Assumptions!$O$50,Assumptions!$P$50))))^(AS$8-1)</f>
        <v>23377.11046265699</v>
      </c>
      <c r="AT12" s="27">
        <f>Assumptions!$P12/12*(1+(IF(AT$8=Assumptions!$N$47,Assumptions!$N$50,IF(AT$8=Assumptions!$O$47,Assumptions!$O$50,Assumptions!$P$50))))^(AT$8-1)</f>
        <v>23377.11046265699</v>
      </c>
      <c r="AU12" s="27">
        <f>Assumptions!$P12/12*(1+(IF(AU$8=Assumptions!$N$47,Assumptions!$N$50,IF(AU$8=Assumptions!$O$47,Assumptions!$O$50,Assumptions!$P$50))))^(AU$8-1)</f>
        <v>23377.11046265699</v>
      </c>
      <c r="AV12" s="27">
        <f>Assumptions!$P12/12*(1+(IF(AV$8=Assumptions!$N$47,Assumptions!$N$50,IF(AV$8=Assumptions!$O$47,Assumptions!$O$50,Assumptions!$P$50))))^(AV$8-1)</f>
        <v>23377.11046265699</v>
      </c>
      <c r="AW12" s="27">
        <f>Assumptions!$P12/12*(1+(IF(AW$8=Assumptions!$N$47,Assumptions!$N$50,IF(AW$8=Assumptions!$O$47,Assumptions!$O$50,Assumptions!$P$50))))^(AW$8-1)</f>
        <v>23377.11046265699</v>
      </c>
      <c r="AX12" s="27">
        <f>Assumptions!$P12/12*(1+(IF(AX$8=Assumptions!$N$47,Assumptions!$N$50,IF(AX$8=Assumptions!$O$47,Assumptions!$O$50,Assumptions!$P$50))))^(AX$8-1)</f>
        <v>23377.11046265699</v>
      </c>
      <c r="AY12" s="27">
        <f>Assumptions!$P12/12*(1+(IF(AY$8=Assumptions!$N$47,Assumptions!$N$50,IF(AY$8=Assumptions!$O$47,Assumptions!$O$50,Assumptions!$P$50))))^(AY$8-1)</f>
        <v>23377.11046265699</v>
      </c>
      <c r="AZ12" s="27">
        <f>Assumptions!$P12/12*(1+(IF(AZ$8=Assumptions!$N$47,Assumptions!$N$50,IF(AZ$8=Assumptions!$O$47,Assumptions!$O$50,Assumptions!$P$50))))^(AZ$8-1)</f>
        <v>23727.767119596843</v>
      </c>
      <c r="BA12" s="27">
        <f>Assumptions!$P12/12*(1+(IF(BA$8=Assumptions!$N$47,Assumptions!$N$50,IF(BA$8=Assumptions!$O$47,Assumptions!$O$50,Assumptions!$P$50))))^(BA$8-1)</f>
        <v>23727.767119596843</v>
      </c>
      <c r="BB12" s="27">
        <f>Assumptions!$P12/12*(1+(IF(BB$8=Assumptions!$N$47,Assumptions!$N$50,IF(BB$8=Assumptions!$O$47,Assumptions!$O$50,Assumptions!$P$50))))^(BB$8-1)</f>
        <v>23727.767119596843</v>
      </c>
      <c r="BC12" s="27">
        <f>Assumptions!$P12/12*(1+(IF(BC$8=Assumptions!$N$47,Assumptions!$N$50,IF(BC$8=Assumptions!$O$47,Assumptions!$O$50,Assumptions!$P$50))))^(BC$8-1)</f>
        <v>23727.767119596843</v>
      </c>
      <c r="BD12" s="27">
        <f>Assumptions!$P12/12*(1+(IF(BD$8=Assumptions!$N$47,Assumptions!$N$50,IF(BD$8=Assumptions!$O$47,Assumptions!$O$50,Assumptions!$P$50))))^(BD$8-1)</f>
        <v>23727.767119596843</v>
      </c>
      <c r="BE12" s="27">
        <f>Assumptions!$P12/12*(1+(IF(BE$8=Assumptions!$N$47,Assumptions!$N$50,IF(BE$8=Assumptions!$O$47,Assumptions!$O$50,Assumptions!$P$50))))^(BE$8-1)</f>
        <v>23727.767119596843</v>
      </c>
      <c r="BF12" s="27">
        <f>Assumptions!$P12/12*(1+(IF(BF$8=Assumptions!$N$47,Assumptions!$N$50,IF(BF$8=Assumptions!$O$47,Assumptions!$O$50,Assumptions!$P$50))))^(BF$8-1)</f>
        <v>23727.767119596843</v>
      </c>
      <c r="BG12" s="27">
        <f>Assumptions!$P12/12*(1+(IF(BG$8=Assumptions!$N$47,Assumptions!$N$50,IF(BG$8=Assumptions!$O$47,Assumptions!$O$50,Assumptions!$P$50))))^(BG$8-1)</f>
        <v>23727.767119596843</v>
      </c>
      <c r="BH12" s="27">
        <f>Assumptions!$P12/12*(1+(IF(BH$8=Assumptions!$N$47,Assumptions!$N$50,IF(BH$8=Assumptions!$O$47,Assumptions!$O$50,Assumptions!$P$50))))^(BH$8-1)</f>
        <v>23727.767119596843</v>
      </c>
      <c r="BI12" s="27">
        <f>Assumptions!$P12/12*(1+(IF(BI$8=Assumptions!$N$47,Assumptions!$N$50,IF(BI$8=Assumptions!$O$47,Assumptions!$O$50,Assumptions!$P$50))))^(BI$8-1)</f>
        <v>23727.767119596843</v>
      </c>
      <c r="BJ12" s="27">
        <f>Assumptions!$P12/12*(1+(IF(BJ$8=Assumptions!$N$47,Assumptions!$N$50,IF(BJ$8=Assumptions!$O$47,Assumptions!$O$50,Assumptions!$P$50))))^(BJ$8-1)</f>
        <v>23727.767119596843</v>
      </c>
      <c r="BK12" s="27">
        <f>Assumptions!$P12/12*(1+(IF(BK$8=Assumptions!$N$47,Assumptions!$N$50,IF(BK$8=Assumptions!$O$47,Assumptions!$O$50,Assumptions!$P$50))))^(BK$8-1)</f>
        <v>23727.767119596843</v>
      </c>
      <c r="BL12" s="27">
        <f>Assumptions!$P12/12*(1+(IF(BL$8=Assumptions!$N$47,Assumptions!$N$50,IF(BL$8=Assumptions!$O$47,Assumptions!$O$50,Assumptions!$P$50))))^(BL$8-1)</f>
        <v>24083.683626390794</v>
      </c>
      <c r="BM12" s="27">
        <f>Assumptions!$P12/12*(1+(IF(BM$8=Assumptions!$N$47,Assumptions!$N$50,IF(BM$8=Assumptions!$O$47,Assumptions!$O$50,Assumptions!$P$50))))^(BM$8-1)</f>
        <v>24083.683626390794</v>
      </c>
      <c r="BN12" s="27">
        <f>Assumptions!$P12/12*(1+(IF(BN$8=Assumptions!$N$47,Assumptions!$N$50,IF(BN$8=Assumptions!$O$47,Assumptions!$O$50,Assumptions!$P$50))))^(BN$8-1)</f>
        <v>24083.683626390794</v>
      </c>
      <c r="BO12" s="27">
        <f>Assumptions!$P12/12*(1+(IF(BO$8=Assumptions!$N$47,Assumptions!$N$50,IF(BO$8=Assumptions!$O$47,Assumptions!$O$50,Assumptions!$P$50))))^(BO$8-1)</f>
        <v>24083.683626390794</v>
      </c>
      <c r="BP12" s="27">
        <f>Assumptions!$P12/12*(1+(IF(BP$8=Assumptions!$N$47,Assumptions!$N$50,IF(BP$8=Assumptions!$O$47,Assumptions!$O$50,Assumptions!$P$50))))^(BP$8-1)</f>
        <v>24083.683626390794</v>
      </c>
      <c r="BQ12" s="27">
        <f>Assumptions!$P12/12*(1+(IF(BQ$8=Assumptions!$N$47,Assumptions!$N$50,IF(BQ$8=Assumptions!$O$47,Assumptions!$O$50,Assumptions!$P$50))))^(BQ$8-1)</f>
        <v>24083.683626390794</v>
      </c>
      <c r="BR12" s="27">
        <f>Assumptions!$P12/12*(1+(IF(BR$8=Assumptions!$N$47,Assumptions!$N$50,IF(BR$8=Assumptions!$O$47,Assumptions!$O$50,Assumptions!$P$50))))^(BR$8-1)</f>
        <v>24083.683626390794</v>
      </c>
      <c r="BS12" s="27">
        <f>Assumptions!$P12/12*(1+(IF(BS$8=Assumptions!$N$47,Assumptions!$N$50,IF(BS$8=Assumptions!$O$47,Assumptions!$O$50,Assumptions!$P$50))))^(BS$8-1)</f>
        <v>24083.683626390794</v>
      </c>
      <c r="BT12" s="27">
        <f>Assumptions!$P12/12*(1+(IF(BT$8=Assumptions!$N$47,Assumptions!$N$50,IF(BT$8=Assumptions!$O$47,Assumptions!$O$50,Assumptions!$P$50))))^(BT$8-1)</f>
        <v>24083.683626390794</v>
      </c>
      <c r="BU12" s="27">
        <f>Assumptions!$P12/12*(1+(IF(BU$8=Assumptions!$N$47,Assumptions!$N$50,IF(BU$8=Assumptions!$O$47,Assumptions!$O$50,Assumptions!$P$50))))^(BU$8-1)</f>
        <v>24083.683626390794</v>
      </c>
      <c r="BV12" s="27">
        <f>Assumptions!$P12/12*(1+(IF(BV$8=Assumptions!$N$47,Assumptions!$N$50,IF(BV$8=Assumptions!$O$47,Assumptions!$O$50,Assumptions!$P$50))))^(BV$8-1)</f>
        <v>24083.683626390794</v>
      </c>
      <c r="BW12" s="27">
        <f>Assumptions!$P12/12*(1+(IF(BW$8=Assumptions!$N$47,Assumptions!$N$50,IF(BW$8=Assumptions!$O$47,Assumptions!$O$50,Assumptions!$P$50))))^(BW$8-1)</f>
        <v>24083.683626390794</v>
      </c>
      <c r="BX12" s="27">
        <f>Assumptions!$P12/12*(1+(IF(BX$8=Assumptions!$N$47,Assumptions!$N$50,IF(BX$8=Assumptions!$O$47,Assumptions!$O$50,Assumptions!$P$50))))^(BX$8-1)</f>
        <v>24444.938880786649</v>
      </c>
      <c r="BY12" s="27">
        <f>Assumptions!$P12/12*(1+(IF(BY$8=Assumptions!$N$47,Assumptions!$N$50,IF(BY$8=Assumptions!$O$47,Assumptions!$O$50,Assumptions!$P$50))))^(BY$8-1)</f>
        <v>24444.938880786649</v>
      </c>
      <c r="BZ12" s="27">
        <f>Assumptions!$P12/12*(1+(IF(BZ$8=Assumptions!$N$47,Assumptions!$N$50,IF(BZ$8=Assumptions!$O$47,Assumptions!$O$50,Assumptions!$P$50))))^(BZ$8-1)</f>
        <v>24444.938880786649</v>
      </c>
      <c r="CA12" s="27">
        <f>Assumptions!$P12/12*(1+(IF(CA$8=Assumptions!$N$47,Assumptions!$N$50,IF(CA$8=Assumptions!$O$47,Assumptions!$O$50,Assumptions!$P$50))))^(CA$8-1)</f>
        <v>24444.938880786649</v>
      </c>
      <c r="CB12" s="27">
        <f>Assumptions!$P12/12*(1+(IF(CB$8=Assumptions!$N$47,Assumptions!$N$50,IF(CB$8=Assumptions!$O$47,Assumptions!$O$50,Assumptions!$P$50))))^(CB$8-1)</f>
        <v>24444.938880786649</v>
      </c>
      <c r="CC12" s="27">
        <f>Assumptions!$P12/12*(1+(IF(CC$8=Assumptions!$N$47,Assumptions!$N$50,IF(CC$8=Assumptions!$O$47,Assumptions!$O$50,Assumptions!$P$50))))^(CC$8-1)</f>
        <v>24444.938880786649</v>
      </c>
      <c r="CD12" s="27">
        <f>Assumptions!$P12/12*(1+(IF(CD$8=Assumptions!$N$47,Assumptions!$N$50,IF(CD$8=Assumptions!$O$47,Assumptions!$O$50,Assumptions!$P$50))))^(CD$8-1)</f>
        <v>24444.938880786649</v>
      </c>
      <c r="CE12" s="27">
        <f>Assumptions!$P12/12*(1+(IF(CE$8=Assumptions!$N$47,Assumptions!$N$50,IF(CE$8=Assumptions!$O$47,Assumptions!$O$50,Assumptions!$P$50))))^(CE$8-1)</f>
        <v>24444.938880786649</v>
      </c>
      <c r="CF12" s="27">
        <f>Assumptions!$P12/12*(1+(IF(CF$8=Assumptions!$N$47,Assumptions!$N$50,IF(CF$8=Assumptions!$O$47,Assumptions!$O$50,Assumptions!$P$50))))^(CF$8-1)</f>
        <v>24444.938880786649</v>
      </c>
      <c r="CG12" s="27">
        <f>Assumptions!$P12/12*(1+(IF(CG$8=Assumptions!$N$47,Assumptions!$N$50,IF(CG$8=Assumptions!$O$47,Assumptions!$O$50,Assumptions!$P$50))))^(CG$8-1)</f>
        <v>24444.938880786649</v>
      </c>
      <c r="CH12" s="27">
        <f>Assumptions!$P12/12*(1+(IF(CH$8=Assumptions!$N$47,Assumptions!$N$50,IF(CH$8=Assumptions!$O$47,Assumptions!$O$50,Assumptions!$P$50))))^(CH$8-1)</f>
        <v>24444.938880786649</v>
      </c>
      <c r="CI12" s="27">
        <f>Assumptions!$P12/12*(1+(IF(CI$8=Assumptions!$N$47,Assumptions!$N$50,IF(CI$8=Assumptions!$O$47,Assumptions!$O$50,Assumptions!$P$50))))^(CI$8-1)</f>
        <v>24444.938880786649</v>
      </c>
      <c r="CJ12" s="27">
        <f>Assumptions!$P12/12*(1+(IF(CJ$8=Assumptions!$N$47,Assumptions!$N$50,IF(CJ$8=Assumptions!$O$47,Assumptions!$O$50,Assumptions!$P$50))))^(CJ$8-1)</f>
        <v>24811.612963998447</v>
      </c>
      <c r="CK12" s="27">
        <f>Assumptions!$P12/12*(1+(IF(CK$8=Assumptions!$N$47,Assumptions!$N$50,IF(CK$8=Assumptions!$O$47,Assumptions!$O$50,Assumptions!$P$50))))^(CK$8-1)</f>
        <v>24811.612963998447</v>
      </c>
      <c r="CL12" s="27">
        <f>Assumptions!$P12/12*(1+(IF(CL$8=Assumptions!$N$47,Assumptions!$N$50,IF(CL$8=Assumptions!$O$47,Assumptions!$O$50,Assumptions!$P$50))))^(CL$8-1)</f>
        <v>24811.612963998447</v>
      </c>
      <c r="CM12" s="27">
        <f>Assumptions!$P12/12*(1+(IF(CM$8=Assumptions!$N$47,Assumptions!$N$50,IF(CM$8=Assumptions!$O$47,Assumptions!$O$50,Assumptions!$P$50))))^(CM$8-1)</f>
        <v>24811.612963998447</v>
      </c>
      <c r="CN12" s="27">
        <f>Assumptions!$P12/12*(1+(IF(CN$8=Assumptions!$N$47,Assumptions!$N$50,IF(CN$8=Assumptions!$O$47,Assumptions!$O$50,Assumptions!$P$50))))^(CN$8-1)</f>
        <v>24811.612963998447</v>
      </c>
      <c r="CO12" s="27">
        <f>Assumptions!$P12/12*(1+(IF(CO$8=Assumptions!$N$47,Assumptions!$N$50,IF(CO$8=Assumptions!$O$47,Assumptions!$O$50,Assumptions!$P$50))))^(CO$8-1)</f>
        <v>24811.612963998447</v>
      </c>
      <c r="CP12" s="27">
        <f>Assumptions!$P12/12*(1+(IF(CP$8=Assumptions!$N$47,Assumptions!$N$50,IF(CP$8=Assumptions!$O$47,Assumptions!$O$50,Assumptions!$P$50))))^(CP$8-1)</f>
        <v>24811.612963998447</v>
      </c>
      <c r="CQ12" s="27">
        <f>Assumptions!$P12/12*(1+(IF(CQ$8=Assumptions!$N$47,Assumptions!$N$50,IF(CQ$8=Assumptions!$O$47,Assumptions!$O$50,Assumptions!$P$50))))^(CQ$8-1)</f>
        <v>24811.612963998447</v>
      </c>
      <c r="CR12" s="27">
        <f>Assumptions!$P12/12*(1+(IF(CR$8=Assumptions!$N$47,Assumptions!$N$50,IF(CR$8=Assumptions!$O$47,Assumptions!$O$50,Assumptions!$P$50))))^(CR$8-1)</f>
        <v>24811.612963998447</v>
      </c>
      <c r="CS12" s="27">
        <f>Assumptions!$P12/12*(1+(IF(CS$8=Assumptions!$N$47,Assumptions!$N$50,IF(CS$8=Assumptions!$O$47,Assumptions!$O$50,Assumptions!$P$50))))^(CS$8-1)</f>
        <v>24811.612963998447</v>
      </c>
      <c r="CT12" s="27">
        <f>Assumptions!$P12/12*(1+(IF(CT$8=Assumptions!$N$47,Assumptions!$N$50,IF(CT$8=Assumptions!$O$47,Assumptions!$O$50,Assumptions!$P$50))))^(CT$8-1)</f>
        <v>24811.612963998447</v>
      </c>
      <c r="CU12" s="27">
        <f>Assumptions!$P12/12*(1+(IF(CU$8=Assumptions!$N$47,Assumptions!$N$50,IF(CU$8=Assumptions!$O$47,Assumptions!$O$50,Assumptions!$P$50))))^(CU$8-1)</f>
        <v>24811.612963998447</v>
      </c>
      <c r="CV12" s="27">
        <f>Assumptions!$P12/12*(1+(IF(CV$8=Assumptions!$N$47,Assumptions!$N$50,IF(CV$8=Assumptions!$O$47,Assumptions!$O$50,Assumptions!$P$50))))^(CV$8-1)</f>
        <v>25183.787158458421</v>
      </c>
      <c r="CW12" s="27">
        <f>Assumptions!$P12/12*(1+(IF(CW$8=Assumptions!$N$47,Assumptions!$N$50,IF(CW$8=Assumptions!$O$47,Assumptions!$O$50,Assumptions!$P$50))))^(CW$8-1)</f>
        <v>25183.787158458421</v>
      </c>
      <c r="CX12" s="27">
        <f>Assumptions!$P12/12*(1+(IF(CX$8=Assumptions!$N$47,Assumptions!$N$50,IF(CX$8=Assumptions!$O$47,Assumptions!$O$50,Assumptions!$P$50))))^(CX$8-1)</f>
        <v>25183.787158458421</v>
      </c>
      <c r="CY12" s="27">
        <f>Assumptions!$P12/12*(1+(IF(CY$8=Assumptions!$N$47,Assumptions!$N$50,IF(CY$8=Assumptions!$O$47,Assumptions!$O$50,Assumptions!$P$50))))^(CY$8-1)</f>
        <v>25183.787158458421</v>
      </c>
      <c r="CZ12" s="27">
        <f>Assumptions!$P12/12*(1+(IF(CZ$8=Assumptions!$N$47,Assumptions!$N$50,IF(CZ$8=Assumptions!$O$47,Assumptions!$O$50,Assumptions!$P$50))))^(CZ$8-1)</f>
        <v>25183.787158458421</v>
      </c>
      <c r="DA12" s="27">
        <f>Assumptions!$P12/12*(1+(IF(DA$8=Assumptions!$N$47,Assumptions!$N$50,IF(DA$8=Assumptions!$O$47,Assumptions!$O$50,Assumptions!$P$50))))^(DA$8-1)</f>
        <v>25183.787158458421</v>
      </c>
      <c r="DB12" s="27">
        <f>Assumptions!$P12/12*(1+(IF(DB$8=Assumptions!$N$47,Assumptions!$N$50,IF(DB$8=Assumptions!$O$47,Assumptions!$O$50,Assumptions!$P$50))))^(DB$8-1)</f>
        <v>25183.787158458421</v>
      </c>
      <c r="DC12" s="27">
        <f>Assumptions!$P12/12*(1+(IF(DC$8=Assumptions!$N$47,Assumptions!$N$50,IF(DC$8=Assumptions!$O$47,Assumptions!$O$50,Assumptions!$P$50))))^(DC$8-1)</f>
        <v>25183.787158458421</v>
      </c>
      <c r="DD12" s="27">
        <f>Assumptions!$P12/12*(1+(IF(DD$8=Assumptions!$N$47,Assumptions!$N$50,IF(DD$8=Assumptions!$O$47,Assumptions!$O$50,Assumptions!$P$50))))^(DD$8-1)</f>
        <v>25183.787158458421</v>
      </c>
      <c r="DE12" s="27">
        <f>Assumptions!$P12/12*(1+(IF(DE$8=Assumptions!$N$47,Assumptions!$N$50,IF(DE$8=Assumptions!$O$47,Assumptions!$O$50,Assumptions!$P$50))))^(DE$8-1)</f>
        <v>25183.787158458421</v>
      </c>
      <c r="DF12" s="27">
        <f>Assumptions!$P12/12*(1+(IF(DF$8=Assumptions!$N$47,Assumptions!$N$50,IF(DF$8=Assumptions!$O$47,Assumptions!$O$50,Assumptions!$P$50))))^(DF$8-1)</f>
        <v>25183.787158458421</v>
      </c>
      <c r="DG12" s="27">
        <f>Assumptions!$P12/12*(1+(IF(DG$8=Assumptions!$N$47,Assumptions!$N$50,IF(DG$8=Assumptions!$O$47,Assumptions!$O$50,Assumptions!$P$50))))^(DG$8-1)</f>
        <v>25183.787158458421</v>
      </c>
      <c r="DH12" s="27">
        <f>Assumptions!$P12/12*(1+(IF(DH$8=Assumptions!$N$47,Assumptions!$N$50,IF(DH$8=Assumptions!$O$47,Assumptions!$O$50,Assumptions!$P$50))))^(DH$8-1)</f>
        <v>25561.543965835292</v>
      </c>
      <c r="DI12" s="27">
        <f>Assumptions!$P12/12*(1+(IF(DI$8=Assumptions!$N$47,Assumptions!$N$50,IF(DI$8=Assumptions!$O$47,Assumptions!$O$50,Assumptions!$P$50))))^(DI$8-1)</f>
        <v>25561.543965835292</v>
      </c>
      <c r="DJ12" s="27">
        <f>Assumptions!$P12/12*(1+(IF(DJ$8=Assumptions!$N$47,Assumptions!$N$50,IF(DJ$8=Assumptions!$O$47,Assumptions!$O$50,Assumptions!$P$50))))^(DJ$8-1)</f>
        <v>25561.543965835292</v>
      </c>
      <c r="DK12" s="27">
        <f>Assumptions!$P12/12*(1+(IF(DK$8=Assumptions!$N$47,Assumptions!$N$50,IF(DK$8=Assumptions!$O$47,Assumptions!$O$50,Assumptions!$P$50))))^(DK$8-1)</f>
        <v>25561.543965835292</v>
      </c>
      <c r="DL12" s="27">
        <f>Assumptions!$P12/12*(1+(IF(DL$8=Assumptions!$N$47,Assumptions!$N$50,IF(DL$8=Assumptions!$O$47,Assumptions!$O$50,Assumptions!$P$50))))^(DL$8-1)</f>
        <v>25561.543965835292</v>
      </c>
      <c r="DM12" s="27">
        <f>Assumptions!$P12/12*(1+(IF(DM$8=Assumptions!$N$47,Assumptions!$N$50,IF(DM$8=Assumptions!$O$47,Assumptions!$O$50,Assumptions!$P$50))))^(DM$8-1)</f>
        <v>25561.543965835292</v>
      </c>
      <c r="DN12" s="27">
        <f>Assumptions!$P12/12*(1+(IF(DN$8=Assumptions!$N$47,Assumptions!$N$50,IF(DN$8=Assumptions!$O$47,Assumptions!$O$50,Assumptions!$P$50))))^(DN$8-1)</f>
        <v>25561.543965835292</v>
      </c>
      <c r="DO12" s="27">
        <f>Assumptions!$P12/12*(1+(IF(DO$8=Assumptions!$N$47,Assumptions!$N$50,IF(DO$8=Assumptions!$O$47,Assumptions!$O$50,Assumptions!$P$50))))^(DO$8-1)</f>
        <v>25561.543965835292</v>
      </c>
      <c r="DP12" s="27">
        <f>Assumptions!$P12/12*(1+(IF(DP$8=Assumptions!$N$47,Assumptions!$N$50,IF(DP$8=Assumptions!$O$47,Assumptions!$O$50,Assumptions!$P$50))))^(DP$8-1)</f>
        <v>25561.543965835292</v>
      </c>
      <c r="DQ12" s="27">
        <f>Assumptions!$P12/12*(1+(IF(DQ$8=Assumptions!$N$47,Assumptions!$N$50,IF(DQ$8=Assumptions!$O$47,Assumptions!$O$50,Assumptions!$P$50))))^(DQ$8-1)</f>
        <v>25561.543965835292</v>
      </c>
      <c r="DR12" s="27">
        <f>Assumptions!$P12/12*(1+(IF(DR$8=Assumptions!$N$47,Assumptions!$N$50,IF(DR$8=Assumptions!$O$47,Assumptions!$O$50,Assumptions!$P$50))))^(DR$8-1)</f>
        <v>25561.543965835292</v>
      </c>
      <c r="DS12" s="27">
        <f>Assumptions!$P12/12*(1+(IF(DS$8=Assumptions!$N$47,Assumptions!$N$50,IF(DS$8=Assumptions!$O$47,Assumptions!$O$50,Assumptions!$P$50))))^(DS$8-1)</f>
        <v>25561.543965835292</v>
      </c>
      <c r="DT12" s="27">
        <f>Assumptions!$P12/12*(1+(IF(DT$8=Assumptions!$N$47,Assumptions!$N$50,IF(DT$8=Assumptions!$O$47,Assumptions!$O$50,Assumptions!$P$50))))^(DT$8-1)</f>
        <v>25944.967125322819</v>
      </c>
      <c r="DU12" s="27">
        <f>Assumptions!$P12/12*(1+(IF(DU$8=Assumptions!$N$47,Assumptions!$N$50,IF(DU$8=Assumptions!$O$47,Assumptions!$O$50,Assumptions!$P$50))))^(DU$8-1)</f>
        <v>25944.967125322819</v>
      </c>
      <c r="DV12" s="27">
        <f>Assumptions!$P12/12*(1+(IF(DV$8=Assumptions!$N$47,Assumptions!$N$50,IF(DV$8=Assumptions!$O$47,Assumptions!$O$50,Assumptions!$P$50))))^(DV$8-1)</f>
        <v>25944.967125322819</v>
      </c>
      <c r="DW12" s="27">
        <f>Assumptions!$P12/12*(1+(IF(DW$8=Assumptions!$N$47,Assumptions!$N$50,IF(DW$8=Assumptions!$O$47,Assumptions!$O$50,Assumptions!$P$50))))^(DW$8-1)</f>
        <v>25944.967125322819</v>
      </c>
      <c r="DX12" s="27">
        <f>Assumptions!$P12/12*(1+(IF(DX$8=Assumptions!$N$47,Assumptions!$N$50,IF(DX$8=Assumptions!$O$47,Assumptions!$O$50,Assumptions!$P$50))))^(DX$8-1)</f>
        <v>25944.967125322819</v>
      </c>
      <c r="DY12" s="27">
        <f>Assumptions!$P12/12*(1+(IF(DY$8=Assumptions!$N$47,Assumptions!$N$50,IF(DY$8=Assumptions!$O$47,Assumptions!$O$50,Assumptions!$P$50))))^(DY$8-1)</f>
        <v>25944.967125322819</v>
      </c>
      <c r="DZ12" s="27">
        <f>Assumptions!$P12/12*(1+(IF(DZ$8=Assumptions!$N$47,Assumptions!$N$50,IF(DZ$8=Assumptions!$O$47,Assumptions!$O$50,Assumptions!$P$50))))^(DZ$8-1)</f>
        <v>25944.967125322819</v>
      </c>
      <c r="EA12" s="27">
        <f>Assumptions!$P12/12*(1+(IF(EA$8=Assumptions!$N$47,Assumptions!$N$50,IF(EA$8=Assumptions!$O$47,Assumptions!$O$50,Assumptions!$P$50))))^(EA$8-1)</f>
        <v>25944.967125322819</v>
      </c>
      <c r="EB12" s="27">
        <f>Assumptions!$P12/12*(1+(IF(EB$8=Assumptions!$N$47,Assumptions!$N$50,IF(EB$8=Assumptions!$O$47,Assumptions!$O$50,Assumptions!$P$50))))^(EB$8-1)</f>
        <v>25944.967125322819</v>
      </c>
      <c r="EC12" s="27">
        <f>Assumptions!$P12/12*(1+(IF(EC$8=Assumptions!$N$47,Assumptions!$N$50,IF(EC$8=Assumptions!$O$47,Assumptions!$O$50,Assumptions!$P$50))))^(EC$8-1)</f>
        <v>25944.967125322819</v>
      </c>
      <c r="ED12" s="27">
        <f>Assumptions!$P12/12*(1+(IF(ED$8=Assumptions!$N$47,Assumptions!$N$50,IF(ED$8=Assumptions!$O$47,Assumptions!$O$50,Assumptions!$P$50))))^(ED$8-1)</f>
        <v>25944.967125322819</v>
      </c>
      <c r="EE12" s="27">
        <f>Assumptions!$P12/12*(1+(IF(EE$8=Assumptions!$N$47,Assumptions!$N$50,IF(EE$8=Assumptions!$O$47,Assumptions!$O$50,Assumptions!$P$50))))^(EE$8-1)</f>
        <v>25944.967125322819</v>
      </c>
    </row>
    <row r="13" spans="1:135" x14ac:dyDescent="0.35">
      <c r="C13" t="str">
        <f>Assumptions!J13</f>
        <v>3x3</v>
      </c>
      <c r="D13" s="27">
        <f>Assumptions!$P13/12*(1+(IF(D$8=Assumptions!$N$47,Assumptions!$N$50,IF(D$8=Assumptions!$O$47,Assumptions!$O$50,Assumptions!$P$50))))^(D$8-1)</f>
        <v>40108.446000000004</v>
      </c>
      <c r="E13" s="27">
        <f>Assumptions!$P13/12*(1+(IF(E$8=Assumptions!$N$47,Assumptions!$N$50,IF(E$8=Assumptions!$O$47,Assumptions!$O$50,Assumptions!$P$50))))^(E$8-1)</f>
        <v>40108.446000000004</v>
      </c>
      <c r="F13" s="27">
        <f>Assumptions!$P13/12*(1+(IF(F$8=Assumptions!$N$47,Assumptions!$N$50,IF(F$8=Assumptions!$O$47,Assumptions!$O$50,Assumptions!$P$50))))^(F$8-1)</f>
        <v>40108.446000000004</v>
      </c>
      <c r="G13" s="27">
        <f>Assumptions!$P13/12*(1+(IF(G$8=Assumptions!$N$47,Assumptions!$N$50,IF(G$8=Assumptions!$O$47,Assumptions!$O$50,Assumptions!$P$50))))^(G$8-1)</f>
        <v>40108.446000000004</v>
      </c>
      <c r="H13" s="27">
        <f>Assumptions!$P13/12*(1+(IF(H$8=Assumptions!$N$47,Assumptions!$N$50,IF(H$8=Assumptions!$O$47,Assumptions!$O$50,Assumptions!$P$50))))^(H$8-1)</f>
        <v>40108.446000000004</v>
      </c>
      <c r="I13" s="27">
        <f>Assumptions!$P13/12*(1+(IF(I$8=Assumptions!$N$47,Assumptions!$N$50,IF(I$8=Assumptions!$O$47,Assumptions!$O$50,Assumptions!$P$50))))^(I$8-1)</f>
        <v>40108.446000000004</v>
      </c>
      <c r="J13" s="27">
        <f>Assumptions!$P13/12*(1+(IF(J$8=Assumptions!$N$47,Assumptions!$N$50,IF(J$8=Assumptions!$O$47,Assumptions!$O$50,Assumptions!$P$50))))^(J$8-1)</f>
        <v>40108.446000000004</v>
      </c>
      <c r="K13" s="27">
        <f>Assumptions!$P13/12*(1+(IF(K$8=Assumptions!$N$47,Assumptions!$N$50,IF(K$8=Assumptions!$O$47,Assumptions!$O$50,Assumptions!$P$50))))^(K$8-1)</f>
        <v>40108.446000000004</v>
      </c>
      <c r="L13" s="27">
        <f>Assumptions!$P13/12*(1+(IF(L$8=Assumptions!$N$47,Assumptions!$N$50,IF(L$8=Assumptions!$O$47,Assumptions!$O$50,Assumptions!$P$50))))^(L$8-1)</f>
        <v>40108.446000000004</v>
      </c>
      <c r="M13" s="27">
        <f>Assumptions!$P13/12*(1+(IF(M$8=Assumptions!$N$47,Assumptions!$N$50,IF(M$8=Assumptions!$O$47,Assumptions!$O$50,Assumptions!$P$50))))^(M$8-1)</f>
        <v>40108.446000000004</v>
      </c>
      <c r="N13" s="27">
        <f>Assumptions!$P13/12*(1+(IF(N$8=Assumptions!$N$47,Assumptions!$N$50,IF(N$8=Assumptions!$O$47,Assumptions!$O$50,Assumptions!$P$50))))^(N$8-1)</f>
        <v>40108.446000000004</v>
      </c>
      <c r="O13" s="27">
        <f>Assumptions!$P13/12*(1+(IF(O$8=Assumptions!$N$47,Assumptions!$N$50,IF(O$8=Assumptions!$O$47,Assumptions!$O$50,Assumptions!$P$50))))^(O$8-1)</f>
        <v>40108.446000000004</v>
      </c>
      <c r="P13" s="27">
        <f>Assumptions!$P13/12*(1+(IF(P$8=Assumptions!$N$47,Assumptions!$N$50,IF(P$8=Assumptions!$O$47,Assumptions!$O$50,Assumptions!$P$50))))^(P$8-1)</f>
        <v>40710.072690000001</v>
      </c>
      <c r="Q13" s="27">
        <f>Assumptions!$P13/12*(1+(IF(Q$8=Assumptions!$N$47,Assumptions!$N$50,IF(Q$8=Assumptions!$O$47,Assumptions!$O$50,Assumptions!$P$50))))^(Q$8-1)</f>
        <v>40710.072690000001</v>
      </c>
      <c r="R13" s="27">
        <f>Assumptions!$P13/12*(1+(IF(R$8=Assumptions!$N$47,Assumptions!$N$50,IF(R$8=Assumptions!$O$47,Assumptions!$O$50,Assumptions!$P$50))))^(R$8-1)</f>
        <v>40710.072690000001</v>
      </c>
      <c r="S13" s="27">
        <f>Assumptions!$P13/12*(1+(IF(S$8=Assumptions!$N$47,Assumptions!$N$50,IF(S$8=Assumptions!$O$47,Assumptions!$O$50,Assumptions!$P$50))))^(S$8-1)</f>
        <v>40710.072690000001</v>
      </c>
      <c r="T13" s="27">
        <f>Assumptions!$P13/12*(1+(IF(T$8=Assumptions!$N$47,Assumptions!$N$50,IF(T$8=Assumptions!$O$47,Assumptions!$O$50,Assumptions!$P$50))))^(T$8-1)</f>
        <v>40710.072690000001</v>
      </c>
      <c r="U13" s="27">
        <f>Assumptions!$P13/12*(1+(IF(U$8=Assumptions!$N$47,Assumptions!$N$50,IF(U$8=Assumptions!$O$47,Assumptions!$O$50,Assumptions!$P$50))))^(U$8-1)</f>
        <v>40710.072690000001</v>
      </c>
      <c r="V13" s="27">
        <f>Assumptions!$P13/12*(1+(IF(V$8=Assumptions!$N$47,Assumptions!$N$50,IF(V$8=Assumptions!$O$47,Assumptions!$O$50,Assumptions!$P$50))))^(V$8-1)</f>
        <v>40710.072690000001</v>
      </c>
      <c r="W13" s="27">
        <f>Assumptions!$P13/12*(1+(IF(W$8=Assumptions!$N$47,Assumptions!$N$50,IF(W$8=Assumptions!$O$47,Assumptions!$O$50,Assumptions!$P$50))))^(W$8-1)</f>
        <v>40710.072690000001</v>
      </c>
      <c r="X13" s="27">
        <f>Assumptions!$P13/12*(1+(IF(X$8=Assumptions!$N$47,Assumptions!$N$50,IF(X$8=Assumptions!$O$47,Assumptions!$O$50,Assumptions!$P$50))))^(X$8-1)</f>
        <v>40710.072690000001</v>
      </c>
      <c r="Y13" s="27">
        <f>Assumptions!$P13/12*(1+(IF(Y$8=Assumptions!$N$47,Assumptions!$N$50,IF(Y$8=Assumptions!$O$47,Assumptions!$O$50,Assumptions!$P$50))))^(Y$8-1)</f>
        <v>40710.072690000001</v>
      </c>
      <c r="Z13" s="27">
        <f>Assumptions!$P13/12*(1+(IF(Z$8=Assumptions!$N$47,Assumptions!$N$50,IF(Z$8=Assumptions!$O$47,Assumptions!$O$50,Assumptions!$P$50))))^(Z$8-1)</f>
        <v>40710.072690000001</v>
      </c>
      <c r="AA13" s="27">
        <f>Assumptions!$P13/12*(1+(IF(AA$8=Assumptions!$N$47,Assumptions!$N$50,IF(AA$8=Assumptions!$O$47,Assumptions!$O$50,Assumptions!$P$50))))^(AA$8-1)</f>
        <v>40710.072690000001</v>
      </c>
      <c r="AB13" s="27">
        <f>Assumptions!$P13/12*(1+(IF(AB$8=Assumptions!$N$47,Assumptions!$N$50,IF(AB$8=Assumptions!$O$47,Assumptions!$O$50,Assumptions!$P$50))))^(AB$8-1)</f>
        <v>41320.723780349996</v>
      </c>
      <c r="AC13" s="27">
        <f>Assumptions!$P13/12*(1+(IF(AC$8=Assumptions!$N$47,Assumptions!$N$50,IF(AC$8=Assumptions!$O$47,Assumptions!$O$50,Assumptions!$P$50))))^(AC$8-1)</f>
        <v>41320.723780349996</v>
      </c>
      <c r="AD13" s="27">
        <f>Assumptions!$P13/12*(1+(IF(AD$8=Assumptions!$N$47,Assumptions!$N$50,IF(AD$8=Assumptions!$O$47,Assumptions!$O$50,Assumptions!$P$50))))^(AD$8-1)</f>
        <v>41320.723780349996</v>
      </c>
      <c r="AE13" s="27">
        <f>Assumptions!$P13/12*(1+(IF(AE$8=Assumptions!$N$47,Assumptions!$N$50,IF(AE$8=Assumptions!$O$47,Assumptions!$O$50,Assumptions!$P$50))))^(AE$8-1)</f>
        <v>41320.723780349996</v>
      </c>
      <c r="AF13" s="27">
        <f>Assumptions!$P13/12*(1+(IF(AF$8=Assumptions!$N$47,Assumptions!$N$50,IF(AF$8=Assumptions!$O$47,Assumptions!$O$50,Assumptions!$P$50))))^(AF$8-1)</f>
        <v>41320.723780349996</v>
      </c>
      <c r="AG13" s="27">
        <f>Assumptions!$P13/12*(1+(IF(AG$8=Assumptions!$N$47,Assumptions!$N$50,IF(AG$8=Assumptions!$O$47,Assumptions!$O$50,Assumptions!$P$50))))^(AG$8-1)</f>
        <v>41320.723780349996</v>
      </c>
      <c r="AH13" s="27">
        <f>Assumptions!$P13/12*(1+(IF(AH$8=Assumptions!$N$47,Assumptions!$N$50,IF(AH$8=Assumptions!$O$47,Assumptions!$O$50,Assumptions!$P$50))))^(AH$8-1)</f>
        <v>41320.723780349996</v>
      </c>
      <c r="AI13" s="27">
        <f>Assumptions!$P13/12*(1+(IF(AI$8=Assumptions!$N$47,Assumptions!$N$50,IF(AI$8=Assumptions!$O$47,Assumptions!$O$50,Assumptions!$P$50))))^(AI$8-1)</f>
        <v>41320.723780349996</v>
      </c>
      <c r="AJ13" s="27">
        <f>Assumptions!$P13/12*(1+(IF(AJ$8=Assumptions!$N$47,Assumptions!$N$50,IF(AJ$8=Assumptions!$O$47,Assumptions!$O$50,Assumptions!$P$50))))^(AJ$8-1)</f>
        <v>41320.723780349996</v>
      </c>
      <c r="AK13" s="27">
        <f>Assumptions!$P13/12*(1+(IF(AK$8=Assumptions!$N$47,Assumptions!$N$50,IF(AK$8=Assumptions!$O$47,Assumptions!$O$50,Assumptions!$P$50))))^(AK$8-1)</f>
        <v>41320.723780349996</v>
      </c>
      <c r="AL13" s="27">
        <f>Assumptions!$P13/12*(1+(IF(AL$8=Assumptions!$N$47,Assumptions!$N$50,IF(AL$8=Assumptions!$O$47,Assumptions!$O$50,Assumptions!$P$50))))^(AL$8-1)</f>
        <v>41320.723780349996</v>
      </c>
      <c r="AM13" s="27">
        <f>Assumptions!$P13/12*(1+(IF(AM$8=Assumptions!$N$47,Assumptions!$N$50,IF(AM$8=Assumptions!$O$47,Assumptions!$O$50,Assumptions!$P$50))))^(AM$8-1)</f>
        <v>41320.723780349996</v>
      </c>
      <c r="AN13" s="27">
        <f>Assumptions!$P13/12*(1+(IF(AN$8=Assumptions!$N$47,Assumptions!$N$50,IF(AN$8=Assumptions!$O$47,Assumptions!$O$50,Assumptions!$P$50))))^(AN$8-1)</f>
        <v>41940.534637055236</v>
      </c>
      <c r="AO13" s="27">
        <f>Assumptions!$P13/12*(1+(IF(AO$8=Assumptions!$N$47,Assumptions!$N$50,IF(AO$8=Assumptions!$O$47,Assumptions!$O$50,Assumptions!$P$50))))^(AO$8-1)</f>
        <v>41940.534637055236</v>
      </c>
      <c r="AP13" s="27">
        <f>Assumptions!$P13/12*(1+(IF(AP$8=Assumptions!$N$47,Assumptions!$N$50,IF(AP$8=Assumptions!$O$47,Assumptions!$O$50,Assumptions!$P$50))))^(AP$8-1)</f>
        <v>41940.534637055236</v>
      </c>
      <c r="AQ13" s="27">
        <f>Assumptions!$P13/12*(1+(IF(AQ$8=Assumptions!$N$47,Assumptions!$N$50,IF(AQ$8=Assumptions!$O$47,Assumptions!$O$50,Assumptions!$P$50))))^(AQ$8-1)</f>
        <v>41940.534637055236</v>
      </c>
      <c r="AR13" s="27">
        <f>Assumptions!$P13/12*(1+(IF(AR$8=Assumptions!$N$47,Assumptions!$N$50,IF(AR$8=Assumptions!$O$47,Assumptions!$O$50,Assumptions!$P$50))))^(AR$8-1)</f>
        <v>41940.534637055236</v>
      </c>
      <c r="AS13" s="27">
        <f>Assumptions!$P13/12*(1+(IF(AS$8=Assumptions!$N$47,Assumptions!$N$50,IF(AS$8=Assumptions!$O$47,Assumptions!$O$50,Assumptions!$P$50))))^(AS$8-1)</f>
        <v>41940.534637055236</v>
      </c>
      <c r="AT13" s="27">
        <f>Assumptions!$P13/12*(1+(IF(AT$8=Assumptions!$N$47,Assumptions!$N$50,IF(AT$8=Assumptions!$O$47,Assumptions!$O$50,Assumptions!$P$50))))^(AT$8-1)</f>
        <v>41940.534637055236</v>
      </c>
      <c r="AU13" s="27">
        <f>Assumptions!$P13/12*(1+(IF(AU$8=Assumptions!$N$47,Assumptions!$N$50,IF(AU$8=Assumptions!$O$47,Assumptions!$O$50,Assumptions!$P$50))))^(AU$8-1)</f>
        <v>41940.534637055236</v>
      </c>
      <c r="AV13" s="27">
        <f>Assumptions!$P13/12*(1+(IF(AV$8=Assumptions!$N$47,Assumptions!$N$50,IF(AV$8=Assumptions!$O$47,Assumptions!$O$50,Assumptions!$P$50))))^(AV$8-1)</f>
        <v>41940.534637055236</v>
      </c>
      <c r="AW13" s="27">
        <f>Assumptions!$P13/12*(1+(IF(AW$8=Assumptions!$N$47,Assumptions!$N$50,IF(AW$8=Assumptions!$O$47,Assumptions!$O$50,Assumptions!$P$50))))^(AW$8-1)</f>
        <v>41940.534637055236</v>
      </c>
      <c r="AX13" s="27">
        <f>Assumptions!$P13/12*(1+(IF(AX$8=Assumptions!$N$47,Assumptions!$N$50,IF(AX$8=Assumptions!$O$47,Assumptions!$O$50,Assumptions!$P$50))))^(AX$8-1)</f>
        <v>41940.534637055236</v>
      </c>
      <c r="AY13" s="27">
        <f>Assumptions!$P13/12*(1+(IF(AY$8=Assumptions!$N$47,Assumptions!$N$50,IF(AY$8=Assumptions!$O$47,Assumptions!$O$50,Assumptions!$P$50))))^(AY$8-1)</f>
        <v>41940.534637055236</v>
      </c>
      <c r="AZ13" s="27">
        <f>Assumptions!$P13/12*(1+(IF(AZ$8=Assumptions!$N$47,Assumptions!$N$50,IF(AZ$8=Assumptions!$O$47,Assumptions!$O$50,Assumptions!$P$50))))^(AZ$8-1)</f>
        <v>42569.64265661106</v>
      </c>
      <c r="BA13" s="27">
        <f>Assumptions!$P13/12*(1+(IF(BA$8=Assumptions!$N$47,Assumptions!$N$50,IF(BA$8=Assumptions!$O$47,Assumptions!$O$50,Assumptions!$P$50))))^(BA$8-1)</f>
        <v>42569.64265661106</v>
      </c>
      <c r="BB13" s="27">
        <f>Assumptions!$P13/12*(1+(IF(BB$8=Assumptions!$N$47,Assumptions!$N$50,IF(BB$8=Assumptions!$O$47,Assumptions!$O$50,Assumptions!$P$50))))^(BB$8-1)</f>
        <v>42569.64265661106</v>
      </c>
      <c r="BC13" s="27">
        <f>Assumptions!$P13/12*(1+(IF(BC$8=Assumptions!$N$47,Assumptions!$N$50,IF(BC$8=Assumptions!$O$47,Assumptions!$O$50,Assumptions!$P$50))))^(BC$8-1)</f>
        <v>42569.64265661106</v>
      </c>
      <c r="BD13" s="27">
        <f>Assumptions!$P13/12*(1+(IF(BD$8=Assumptions!$N$47,Assumptions!$N$50,IF(BD$8=Assumptions!$O$47,Assumptions!$O$50,Assumptions!$P$50))))^(BD$8-1)</f>
        <v>42569.64265661106</v>
      </c>
      <c r="BE13" s="27">
        <f>Assumptions!$P13/12*(1+(IF(BE$8=Assumptions!$N$47,Assumptions!$N$50,IF(BE$8=Assumptions!$O$47,Assumptions!$O$50,Assumptions!$P$50))))^(BE$8-1)</f>
        <v>42569.64265661106</v>
      </c>
      <c r="BF13" s="27">
        <f>Assumptions!$P13/12*(1+(IF(BF$8=Assumptions!$N$47,Assumptions!$N$50,IF(BF$8=Assumptions!$O$47,Assumptions!$O$50,Assumptions!$P$50))))^(BF$8-1)</f>
        <v>42569.64265661106</v>
      </c>
      <c r="BG13" s="27">
        <f>Assumptions!$P13/12*(1+(IF(BG$8=Assumptions!$N$47,Assumptions!$N$50,IF(BG$8=Assumptions!$O$47,Assumptions!$O$50,Assumptions!$P$50))))^(BG$8-1)</f>
        <v>42569.64265661106</v>
      </c>
      <c r="BH13" s="27">
        <f>Assumptions!$P13/12*(1+(IF(BH$8=Assumptions!$N$47,Assumptions!$N$50,IF(BH$8=Assumptions!$O$47,Assumptions!$O$50,Assumptions!$P$50))))^(BH$8-1)</f>
        <v>42569.64265661106</v>
      </c>
      <c r="BI13" s="27">
        <f>Assumptions!$P13/12*(1+(IF(BI$8=Assumptions!$N$47,Assumptions!$N$50,IF(BI$8=Assumptions!$O$47,Assumptions!$O$50,Assumptions!$P$50))))^(BI$8-1)</f>
        <v>42569.64265661106</v>
      </c>
      <c r="BJ13" s="27">
        <f>Assumptions!$P13/12*(1+(IF(BJ$8=Assumptions!$N$47,Assumptions!$N$50,IF(BJ$8=Assumptions!$O$47,Assumptions!$O$50,Assumptions!$P$50))))^(BJ$8-1)</f>
        <v>42569.64265661106</v>
      </c>
      <c r="BK13" s="27">
        <f>Assumptions!$P13/12*(1+(IF(BK$8=Assumptions!$N$47,Assumptions!$N$50,IF(BK$8=Assumptions!$O$47,Assumptions!$O$50,Assumptions!$P$50))))^(BK$8-1)</f>
        <v>42569.64265661106</v>
      </c>
      <c r="BL13" s="27">
        <f>Assumptions!$P13/12*(1+(IF(BL$8=Assumptions!$N$47,Assumptions!$N$50,IF(BL$8=Assumptions!$O$47,Assumptions!$O$50,Assumptions!$P$50))))^(BL$8-1)</f>
        <v>43208.187296460223</v>
      </c>
      <c r="BM13" s="27">
        <f>Assumptions!$P13/12*(1+(IF(BM$8=Assumptions!$N$47,Assumptions!$N$50,IF(BM$8=Assumptions!$O$47,Assumptions!$O$50,Assumptions!$P$50))))^(BM$8-1)</f>
        <v>43208.187296460223</v>
      </c>
      <c r="BN13" s="27">
        <f>Assumptions!$P13/12*(1+(IF(BN$8=Assumptions!$N$47,Assumptions!$N$50,IF(BN$8=Assumptions!$O$47,Assumptions!$O$50,Assumptions!$P$50))))^(BN$8-1)</f>
        <v>43208.187296460223</v>
      </c>
      <c r="BO13" s="27">
        <f>Assumptions!$P13/12*(1+(IF(BO$8=Assumptions!$N$47,Assumptions!$N$50,IF(BO$8=Assumptions!$O$47,Assumptions!$O$50,Assumptions!$P$50))))^(BO$8-1)</f>
        <v>43208.187296460223</v>
      </c>
      <c r="BP13" s="27">
        <f>Assumptions!$P13/12*(1+(IF(BP$8=Assumptions!$N$47,Assumptions!$N$50,IF(BP$8=Assumptions!$O$47,Assumptions!$O$50,Assumptions!$P$50))))^(BP$8-1)</f>
        <v>43208.187296460223</v>
      </c>
      <c r="BQ13" s="27">
        <f>Assumptions!$P13/12*(1+(IF(BQ$8=Assumptions!$N$47,Assumptions!$N$50,IF(BQ$8=Assumptions!$O$47,Assumptions!$O$50,Assumptions!$P$50))))^(BQ$8-1)</f>
        <v>43208.187296460223</v>
      </c>
      <c r="BR13" s="27">
        <f>Assumptions!$P13/12*(1+(IF(BR$8=Assumptions!$N$47,Assumptions!$N$50,IF(BR$8=Assumptions!$O$47,Assumptions!$O$50,Assumptions!$P$50))))^(BR$8-1)</f>
        <v>43208.187296460223</v>
      </c>
      <c r="BS13" s="27">
        <f>Assumptions!$P13/12*(1+(IF(BS$8=Assumptions!$N$47,Assumptions!$N$50,IF(BS$8=Assumptions!$O$47,Assumptions!$O$50,Assumptions!$P$50))))^(BS$8-1)</f>
        <v>43208.187296460223</v>
      </c>
      <c r="BT13" s="27">
        <f>Assumptions!$P13/12*(1+(IF(BT$8=Assumptions!$N$47,Assumptions!$N$50,IF(BT$8=Assumptions!$O$47,Assumptions!$O$50,Assumptions!$P$50))))^(BT$8-1)</f>
        <v>43208.187296460223</v>
      </c>
      <c r="BU13" s="27">
        <f>Assumptions!$P13/12*(1+(IF(BU$8=Assumptions!$N$47,Assumptions!$N$50,IF(BU$8=Assumptions!$O$47,Assumptions!$O$50,Assumptions!$P$50))))^(BU$8-1)</f>
        <v>43208.187296460223</v>
      </c>
      <c r="BV13" s="27">
        <f>Assumptions!$P13/12*(1+(IF(BV$8=Assumptions!$N$47,Assumptions!$N$50,IF(BV$8=Assumptions!$O$47,Assumptions!$O$50,Assumptions!$P$50))))^(BV$8-1)</f>
        <v>43208.187296460223</v>
      </c>
      <c r="BW13" s="27">
        <f>Assumptions!$P13/12*(1+(IF(BW$8=Assumptions!$N$47,Assumptions!$N$50,IF(BW$8=Assumptions!$O$47,Assumptions!$O$50,Assumptions!$P$50))))^(BW$8-1)</f>
        <v>43208.187296460223</v>
      </c>
      <c r="BX13" s="27">
        <f>Assumptions!$P13/12*(1+(IF(BX$8=Assumptions!$N$47,Assumptions!$N$50,IF(BX$8=Assumptions!$O$47,Assumptions!$O$50,Assumptions!$P$50))))^(BX$8-1)</f>
        <v>43856.310105907112</v>
      </c>
      <c r="BY13" s="27">
        <f>Assumptions!$P13/12*(1+(IF(BY$8=Assumptions!$N$47,Assumptions!$N$50,IF(BY$8=Assumptions!$O$47,Assumptions!$O$50,Assumptions!$P$50))))^(BY$8-1)</f>
        <v>43856.310105907112</v>
      </c>
      <c r="BZ13" s="27">
        <f>Assumptions!$P13/12*(1+(IF(BZ$8=Assumptions!$N$47,Assumptions!$N$50,IF(BZ$8=Assumptions!$O$47,Assumptions!$O$50,Assumptions!$P$50))))^(BZ$8-1)</f>
        <v>43856.310105907112</v>
      </c>
      <c r="CA13" s="27">
        <f>Assumptions!$P13/12*(1+(IF(CA$8=Assumptions!$N$47,Assumptions!$N$50,IF(CA$8=Assumptions!$O$47,Assumptions!$O$50,Assumptions!$P$50))))^(CA$8-1)</f>
        <v>43856.310105907112</v>
      </c>
      <c r="CB13" s="27">
        <f>Assumptions!$P13/12*(1+(IF(CB$8=Assumptions!$N$47,Assumptions!$N$50,IF(CB$8=Assumptions!$O$47,Assumptions!$O$50,Assumptions!$P$50))))^(CB$8-1)</f>
        <v>43856.310105907112</v>
      </c>
      <c r="CC13" s="27">
        <f>Assumptions!$P13/12*(1+(IF(CC$8=Assumptions!$N$47,Assumptions!$N$50,IF(CC$8=Assumptions!$O$47,Assumptions!$O$50,Assumptions!$P$50))))^(CC$8-1)</f>
        <v>43856.310105907112</v>
      </c>
      <c r="CD13" s="27">
        <f>Assumptions!$P13/12*(1+(IF(CD$8=Assumptions!$N$47,Assumptions!$N$50,IF(CD$8=Assumptions!$O$47,Assumptions!$O$50,Assumptions!$P$50))))^(CD$8-1)</f>
        <v>43856.310105907112</v>
      </c>
      <c r="CE13" s="27">
        <f>Assumptions!$P13/12*(1+(IF(CE$8=Assumptions!$N$47,Assumptions!$N$50,IF(CE$8=Assumptions!$O$47,Assumptions!$O$50,Assumptions!$P$50))))^(CE$8-1)</f>
        <v>43856.310105907112</v>
      </c>
      <c r="CF13" s="27">
        <f>Assumptions!$P13/12*(1+(IF(CF$8=Assumptions!$N$47,Assumptions!$N$50,IF(CF$8=Assumptions!$O$47,Assumptions!$O$50,Assumptions!$P$50))))^(CF$8-1)</f>
        <v>43856.310105907112</v>
      </c>
      <c r="CG13" s="27">
        <f>Assumptions!$P13/12*(1+(IF(CG$8=Assumptions!$N$47,Assumptions!$N$50,IF(CG$8=Assumptions!$O$47,Assumptions!$O$50,Assumptions!$P$50))))^(CG$8-1)</f>
        <v>43856.310105907112</v>
      </c>
      <c r="CH13" s="27">
        <f>Assumptions!$P13/12*(1+(IF(CH$8=Assumptions!$N$47,Assumptions!$N$50,IF(CH$8=Assumptions!$O$47,Assumptions!$O$50,Assumptions!$P$50))))^(CH$8-1)</f>
        <v>43856.310105907112</v>
      </c>
      <c r="CI13" s="27">
        <f>Assumptions!$P13/12*(1+(IF(CI$8=Assumptions!$N$47,Assumptions!$N$50,IF(CI$8=Assumptions!$O$47,Assumptions!$O$50,Assumptions!$P$50))))^(CI$8-1)</f>
        <v>43856.310105907112</v>
      </c>
      <c r="CJ13" s="27">
        <f>Assumptions!$P13/12*(1+(IF(CJ$8=Assumptions!$N$47,Assumptions!$N$50,IF(CJ$8=Assumptions!$O$47,Assumptions!$O$50,Assumptions!$P$50))))^(CJ$8-1)</f>
        <v>44514.154757495715</v>
      </c>
      <c r="CK13" s="27">
        <f>Assumptions!$P13/12*(1+(IF(CK$8=Assumptions!$N$47,Assumptions!$N$50,IF(CK$8=Assumptions!$O$47,Assumptions!$O$50,Assumptions!$P$50))))^(CK$8-1)</f>
        <v>44514.154757495715</v>
      </c>
      <c r="CL13" s="27">
        <f>Assumptions!$P13/12*(1+(IF(CL$8=Assumptions!$N$47,Assumptions!$N$50,IF(CL$8=Assumptions!$O$47,Assumptions!$O$50,Assumptions!$P$50))))^(CL$8-1)</f>
        <v>44514.154757495715</v>
      </c>
      <c r="CM13" s="27">
        <f>Assumptions!$P13/12*(1+(IF(CM$8=Assumptions!$N$47,Assumptions!$N$50,IF(CM$8=Assumptions!$O$47,Assumptions!$O$50,Assumptions!$P$50))))^(CM$8-1)</f>
        <v>44514.154757495715</v>
      </c>
      <c r="CN13" s="27">
        <f>Assumptions!$P13/12*(1+(IF(CN$8=Assumptions!$N$47,Assumptions!$N$50,IF(CN$8=Assumptions!$O$47,Assumptions!$O$50,Assumptions!$P$50))))^(CN$8-1)</f>
        <v>44514.154757495715</v>
      </c>
      <c r="CO13" s="27">
        <f>Assumptions!$P13/12*(1+(IF(CO$8=Assumptions!$N$47,Assumptions!$N$50,IF(CO$8=Assumptions!$O$47,Assumptions!$O$50,Assumptions!$P$50))))^(CO$8-1)</f>
        <v>44514.154757495715</v>
      </c>
      <c r="CP13" s="27">
        <f>Assumptions!$P13/12*(1+(IF(CP$8=Assumptions!$N$47,Assumptions!$N$50,IF(CP$8=Assumptions!$O$47,Assumptions!$O$50,Assumptions!$P$50))))^(CP$8-1)</f>
        <v>44514.154757495715</v>
      </c>
      <c r="CQ13" s="27">
        <f>Assumptions!$P13/12*(1+(IF(CQ$8=Assumptions!$N$47,Assumptions!$N$50,IF(CQ$8=Assumptions!$O$47,Assumptions!$O$50,Assumptions!$P$50))))^(CQ$8-1)</f>
        <v>44514.154757495715</v>
      </c>
      <c r="CR13" s="27">
        <f>Assumptions!$P13/12*(1+(IF(CR$8=Assumptions!$N$47,Assumptions!$N$50,IF(CR$8=Assumptions!$O$47,Assumptions!$O$50,Assumptions!$P$50))))^(CR$8-1)</f>
        <v>44514.154757495715</v>
      </c>
      <c r="CS13" s="27">
        <f>Assumptions!$P13/12*(1+(IF(CS$8=Assumptions!$N$47,Assumptions!$N$50,IF(CS$8=Assumptions!$O$47,Assumptions!$O$50,Assumptions!$P$50))))^(CS$8-1)</f>
        <v>44514.154757495715</v>
      </c>
      <c r="CT13" s="27">
        <f>Assumptions!$P13/12*(1+(IF(CT$8=Assumptions!$N$47,Assumptions!$N$50,IF(CT$8=Assumptions!$O$47,Assumptions!$O$50,Assumptions!$P$50))))^(CT$8-1)</f>
        <v>44514.154757495715</v>
      </c>
      <c r="CU13" s="27">
        <f>Assumptions!$P13/12*(1+(IF(CU$8=Assumptions!$N$47,Assumptions!$N$50,IF(CU$8=Assumptions!$O$47,Assumptions!$O$50,Assumptions!$P$50))))^(CU$8-1)</f>
        <v>44514.154757495715</v>
      </c>
      <c r="CV13" s="27">
        <f>Assumptions!$P13/12*(1+(IF(CV$8=Assumptions!$N$47,Assumptions!$N$50,IF(CV$8=Assumptions!$O$47,Assumptions!$O$50,Assumptions!$P$50))))^(CV$8-1)</f>
        <v>45181.867078858144</v>
      </c>
      <c r="CW13" s="27">
        <f>Assumptions!$P13/12*(1+(IF(CW$8=Assumptions!$N$47,Assumptions!$N$50,IF(CW$8=Assumptions!$O$47,Assumptions!$O$50,Assumptions!$P$50))))^(CW$8-1)</f>
        <v>45181.867078858144</v>
      </c>
      <c r="CX13" s="27">
        <f>Assumptions!$P13/12*(1+(IF(CX$8=Assumptions!$N$47,Assumptions!$N$50,IF(CX$8=Assumptions!$O$47,Assumptions!$O$50,Assumptions!$P$50))))^(CX$8-1)</f>
        <v>45181.867078858144</v>
      </c>
      <c r="CY13" s="27">
        <f>Assumptions!$P13/12*(1+(IF(CY$8=Assumptions!$N$47,Assumptions!$N$50,IF(CY$8=Assumptions!$O$47,Assumptions!$O$50,Assumptions!$P$50))))^(CY$8-1)</f>
        <v>45181.867078858144</v>
      </c>
      <c r="CZ13" s="27">
        <f>Assumptions!$P13/12*(1+(IF(CZ$8=Assumptions!$N$47,Assumptions!$N$50,IF(CZ$8=Assumptions!$O$47,Assumptions!$O$50,Assumptions!$P$50))))^(CZ$8-1)</f>
        <v>45181.867078858144</v>
      </c>
      <c r="DA13" s="27">
        <f>Assumptions!$P13/12*(1+(IF(DA$8=Assumptions!$N$47,Assumptions!$N$50,IF(DA$8=Assumptions!$O$47,Assumptions!$O$50,Assumptions!$P$50))))^(DA$8-1)</f>
        <v>45181.867078858144</v>
      </c>
      <c r="DB13" s="27">
        <f>Assumptions!$P13/12*(1+(IF(DB$8=Assumptions!$N$47,Assumptions!$N$50,IF(DB$8=Assumptions!$O$47,Assumptions!$O$50,Assumptions!$P$50))))^(DB$8-1)</f>
        <v>45181.867078858144</v>
      </c>
      <c r="DC13" s="27">
        <f>Assumptions!$P13/12*(1+(IF(DC$8=Assumptions!$N$47,Assumptions!$N$50,IF(DC$8=Assumptions!$O$47,Assumptions!$O$50,Assumptions!$P$50))))^(DC$8-1)</f>
        <v>45181.867078858144</v>
      </c>
      <c r="DD13" s="27">
        <f>Assumptions!$P13/12*(1+(IF(DD$8=Assumptions!$N$47,Assumptions!$N$50,IF(DD$8=Assumptions!$O$47,Assumptions!$O$50,Assumptions!$P$50))))^(DD$8-1)</f>
        <v>45181.867078858144</v>
      </c>
      <c r="DE13" s="27">
        <f>Assumptions!$P13/12*(1+(IF(DE$8=Assumptions!$N$47,Assumptions!$N$50,IF(DE$8=Assumptions!$O$47,Assumptions!$O$50,Assumptions!$P$50))))^(DE$8-1)</f>
        <v>45181.867078858144</v>
      </c>
      <c r="DF13" s="27">
        <f>Assumptions!$P13/12*(1+(IF(DF$8=Assumptions!$N$47,Assumptions!$N$50,IF(DF$8=Assumptions!$O$47,Assumptions!$O$50,Assumptions!$P$50))))^(DF$8-1)</f>
        <v>45181.867078858144</v>
      </c>
      <c r="DG13" s="27">
        <f>Assumptions!$P13/12*(1+(IF(DG$8=Assumptions!$N$47,Assumptions!$N$50,IF(DG$8=Assumptions!$O$47,Assumptions!$O$50,Assumptions!$P$50))))^(DG$8-1)</f>
        <v>45181.867078858144</v>
      </c>
      <c r="DH13" s="27">
        <f>Assumptions!$P13/12*(1+(IF(DH$8=Assumptions!$N$47,Assumptions!$N$50,IF(DH$8=Assumptions!$O$47,Assumptions!$O$50,Assumptions!$P$50))))^(DH$8-1)</f>
        <v>45859.595085041015</v>
      </c>
      <c r="DI13" s="27">
        <f>Assumptions!$P13/12*(1+(IF(DI$8=Assumptions!$N$47,Assumptions!$N$50,IF(DI$8=Assumptions!$O$47,Assumptions!$O$50,Assumptions!$P$50))))^(DI$8-1)</f>
        <v>45859.595085041015</v>
      </c>
      <c r="DJ13" s="27">
        <f>Assumptions!$P13/12*(1+(IF(DJ$8=Assumptions!$N$47,Assumptions!$N$50,IF(DJ$8=Assumptions!$O$47,Assumptions!$O$50,Assumptions!$P$50))))^(DJ$8-1)</f>
        <v>45859.595085041015</v>
      </c>
      <c r="DK13" s="27">
        <f>Assumptions!$P13/12*(1+(IF(DK$8=Assumptions!$N$47,Assumptions!$N$50,IF(DK$8=Assumptions!$O$47,Assumptions!$O$50,Assumptions!$P$50))))^(DK$8-1)</f>
        <v>45859.595085041015</v>
      </c>
      <c r="DL13" s="27">
        <f>Assumptions!$P13/12*(1+(IF(DL$8=Assumptions!$N$47,Assumptions!$N$50,IF(DL$8=Assumptions!$O$47,Assumptions!$O$50,Assumptions!$P$50))))^(DL$8-1)</f>
        <v>45859.595085041015</v>
      </c>
      <c r="DM13" s="27">
        <f>Assumptions!$P13/12*(1+(IF(DM$8=Assumptions!$N$47,Assumptions!$N$50,IF(DM$8=Assumptions!$O$47,Assumptions!$O$50,Assumptions!$P$50))))^(DM$8-1)</f>
        <v>45859.595085041015</v>
      </c>
      <c r="DN13" s="27">
        <f>Assumptions!$P13/12*(1+(IF(DN$8=Assumptions!$N$47,Assumptions!$N$50,IF(DN$8=Assumptions!$O$47,Assumptions!$O$50,Assumptions!$P$50))))^(DN$8-1)</f>
        <v>45859.595085041015</v>
      </c>
      <c r="DO13" s="27">
        <f>Assumptions!$P13/12*(1+(IF(DO$8=Assumptions!$N$47,Assumptions!$N$50,IF(DO$8=Assumptions!$O$47,Assumptions!$O$50,Assumptions!$P$50))))^(DO$8-1)</f>
        <v>45859.595085041015</v>
      </c>
      <c r="DP13" s="27">
        <f>Assumptions!$P13/12*(1+(IF(DP$8=Assumptions!$N$47,Assumptions!$N$50,IF(DP$8=Assumptions!$O$47,Assumptions!$O$50,Assumptions!$P$50))))^(DP$8-1)</f>
        <v>45859.595085041015</v>
      </c>
      <c r="DQ13" s="27">
        <f>Assumptions!$P13/12*(1+(IF(DQ$8=Assumptions!$N$47,Assumptions!$N$50,IF(DQ$8=Assumptions!$O$47,Assumptions!$O$50,Assumptions!$P$50))))^(DQ$8-1)</f>
        <v>45859.595085041015</v>
      </c>
      <c r="DR13" s="27">
        <f>Assumptions!$P13/12*(1+(IF(DR$8=Assumptions!$N$47,Assumptions!$N$50,IF(DR$8=Assumptions!$O$47,Assumptions!$O$50,Assumptions!$P$50))))^(DR$8-1)</f>
        <v>45859.595085041015</v>
      </c>
      <c r="DS13" s="27">
        <f>Assumptions!$P13/12*(1+(IF(DS$8=Assumptions!$N$47,Assumptions!$N$50,IF(DS$8=Assumptions!$O$47,Assumptions!$O$50,Assumptions!$P$50))))^(DS$8-1)</f>
        <v>45859.595085041015</v>
      </c>
      <c r="DT13" s="27">
        <f>Assumptions!$P13/12*(1+(IF(DT$8=Assumptions!$N$47,Assumptions!$N$50,IF(DT$8=Assumptions!$O$47,Assumptions!$O$50,Assumptions!$P$50))))^(DT$8-1)</f>
        <v>46547.489011316626</v>
      </c>
      <c r="DU13" s="27">
        <f>Assumptions!$P13/12*(1+(IF(DU$8=Assumptions!$N$47,Assumptions!$N$50,IF(DU$8=Assumptions!$O$47,Assumptions!$O$50,Assumptions!$P$50))))^(DU$8-1)</f>
        <v>46547.489011316626</v>
      </c>
      <c r="DV13" s="27">
        <f>Assumptions!$P13/12*(1+(IF(DV$8=Assumptions!$N$47,Assumptions!$N$50,IF(DV$8=Assumptions!$O$47,Assumptions!$O$50,Assumptions!$P$50))))^(DV$8-1)</f>
        <v>46547.489011316626</v>
      </c>
      <c r="DW13" s="27">
        <f>Assumptions!$P13/12*(1+(IF(DW$8=Assumptions!$N$47,Assumptions!$N$50,IF(DW$8=Assumptions!$O$47,Assumptions!$O$50,Assumptions!$P$50))))^(DW$8-1)</f>
        <v>46547.489011316626</v>
      </c>
      <c r="DX13" s="27">
        <f>Assumptions!$P13/12*(1+(IF(DX$8=Assumptions!$N$47,Assumptions!$N$50,IF(DX$8=Assumptions!$O$47,Assumptions!$O$50,Assumptions!$P$50))))^(DX$8-1)</f>
        <v>46547.489011316626</v>
      </c>
      <c r="DY13" s="27">
        <f>Assumptions!$P13/12*(1+(IF(DY$8=Assumptions!$N$47,Assumptions!$N$50,IF(DY$8=Assumptions!$O$47,Assumptions!$O$50,Assumptions!$P$50))))^(DY$8-1)</f>
        <v>46547.489011316626</v>
      </c>
      <c r="DZ13" s="27">
        <f>Assumptions!$P13/12*(1+(IF(DZ$8=Assumptions!$N$47,Assumptions!$N$50,IF(DZ$8=Assumptions!$O$47,Assumptions!$O$50,Assumptions!$P$50))))^(DZ$8-1)</f>
        <v>46547.489011316626</v>
      </c>
      <c r="EA13" s="27">
        <f>Assumptions!$P13/12*(1+(IF(EA$8=Assumptions!$N$47,Assumptions!$N$50,IF(EA$8=Assumptions!$O$47,Assumptions!$O$50,Assumptions!$P$50))))^(EA$8-1)</f>
        <v>46547.489011316626</v>
      </c>
      <c r="EB13" s="27">
        <f>Assumptions!$P13/12*(1+(IF(EB$8=Assumptions!$N$47,Assumptions!$N$50,IF(EB$8=Assumptions!$O$47,Assumptions!$O$50,Assumptions!$P$50))))^(EB$8-1)</f>
        <v>46547.489011316626</v>
      </c>
      <c r="EC13" s="27">
        <f>Assumptions!$P13/12*(1+(IF(EC$8=Assumptions!$N$47,Assumptions!$N$50,IF(EC$8=Assumptions!$O$47,Assumptions!$O$50,Assumptions!$P$50))))^(EC$8-1)</f>
        <v>46547.489011316626</v>
      </c>
      <c r="ED13" s="27">
        <f>Assumptions!$P13/12*(1+(IF(ED$8=Assumptions!$N$47,Assumptions!$N$50,IF(ED$8=Assumptions!$O$47,Assumptions!$O$50,Assumptions!$P$50))))^(ED$8-1)</f>
        <v>46547.489011316626</v>
      </c>
      <c r="EE13" s="27">
        <f>Assumptions!$P13/12*(1+(IF(EE$8=Assumptions!$N$47,Assumptions!$N$50,IF(EE$8=Assumptions!$O$47,Assumptions!$O$50,Assumptions!$P$50))))^(EE$8-1)</f>
        <v>46547.489011316626</v>
      </c>
    </row>
    <row r="14" spans="1:135" x14ac:dyDescent="0.35">
      <c r="C14" t="str">
        <f>Assumptions!J14</f>
        <v>4x2</v>
      </c>
      <c r="D14" s="27">
        <f>Assumptions!$P14/12*(1+(IF(D$8=Assumptions!$N$47,Assumptions!$N$50,IF(D$8=Assumptions!$O$47,Assumptions!$O$50,Assumptions!$P$50))))^(D$8-1)</f>
        <v>19588.716000000004</v>
      </c>
      <c r="E14" s="27">
        <f>Assumptions!$P14/12*(1+(IF(E$8=Assumptions!$N$47,Assumptions!$N$50,IF(E$8=Assumptions!$O$47,Assumptions!$O$50,Assumptions!$P$50))))^(E$8-1)</f>
        <v>19588.716000000004</v>
      </c>
      <c r="F14" s="27">
        <f>Assumptions!$P14/12*(1+(IF(F$8=Assumptions!$N$47,Assumptions!$N$50,IF(F$8=Assumptions!$O$47,Assumptions!$O$50,Assumptions!$P$50))))^(F$8-1)</f>
        <v>19588.716000000004</v>
      </c>
      <c r="G14" s="27">
        <f>Assumptions!$P14/12*(1+(IF(G$8=Assumptions!$N$47,Assumptions!$N$50,IF(G$8=Assumptions!$O$47,Assumptions!$O$50,Assumptions!$P$50))))^(G$8-1)</f>
        <v>19588.716000000004</v>
      </c>
      <c r="H14" s="27">
        <f>Assumptions!$P14/12*(1+(IF(H$8=Assumptions!$N$47,Assumptions!$N$50,IF(H$8=Assumptions!$O$47,Assumptions!$O$50,Assumptions!$P$50))))^(H$8-1)</f>
        <v>19588.716000000004</v>
      </c>
      <c r="I14" s="27">
        <f>Assumptions!$P14/12*(1+(IF(I$8=Assumptions!$N$47,Assumptions!$N$50,IF(I$8=Assumptions!$O$47,Assumptions!$O$50,Assumptions!$P$50))))^(I$8-1)</f>
        <v>19588.716000000004</v>
      </c>
      <c r="J14" s="27">
        <f>Assumptions!$P14/12*(1+(IF(J$8=Assumptions!$N$47,Assumptions!$N$50,IF(J$8=Assumptions!$O$47,Assumptions!$O$50,Assumptions!$P$50))))^(J$8-1)</f>
        <v>19588.716000000004</v>
      </c>
      <c r="K14" s="27">
        <f>Assumptions!$P14/12*(1+(IF(K$8=Assumptions!$N$47,Assumptions!$N$50,IF(K$8=Assumptions!$O$47,Assumptions!$O$50,Assumptions!$P$50))))^(K$8-1)</f>
        <v>19588.716000000004</v>
      </c>
      <c r="L14" s="27">
        <f>Assumptions!$P14/12*(1+(IF(L$8=Assumptions!$N$47,Assumptions!$N$50,IF(L$8=Assumptions!$O$47,Assumptions!$O$50,Assumptions!$P$50))))^(L$8-1)</f>
        <v>19588.716000000004</v>
      </c>
      <c r="M14" s="27">
        <f>Assumptions!$P14/12*(1+(IF(M$8=Assumptions!$N$47,Assumptions!$N$50,IF(M$8=Assumptions!$O$47,Assumptions!$O$50,Assumptions!$P$50))))^(M$8-1)</f>
        <v>19588.716000000004</v>
      </c>
      <c r="N14" s="27">
        <f>Assumptions!$P14/12*(1+(IF(N$8=Assumptions!$N$47,Assumptions!$N$50,IF(N$8=Assumptions!$O$47,Assumptions!$O$50,Assumptions!$P$50))))^(N$8-1)</f>
        <v>19588.716000000004</v>
      </c>
      <c r="O14" s="27">
        <f>Assumptions!$P14/12*(1+(IF(O$8=Assumptions!$N$47,Assumptions!$N$50,IF(O$8=Assumptions!$O$47,Assumptions!$O$50,Assumptions!$P$50))))^(O$8-1)</f>
        <v>19588.716000000004</v>
      </c>
      <c r="P14" s="27">
        <f>Assumptions!$P14/12*(1+(IF(P$8=Assumptions!$N$47,Assumptions!$N$50,IF(P$8=Assumptions!$O$47,Assumptions!$O$50,Assumptions!$P$50))))^(P$8-1)</f>
        <v>19882.546740000002</v>
      </c>
      <c r="Q14" s="27">
        <f>Assumptions!$P14/12*(1+(IF(Q$8=Assumptions!$N$47,Assumptions!$N$50,IF(Q$8=Assumptions!$O$47,Assumptions!$O$50,Assumptions!$P$50))))^(Q$8-1)</f>
        <v>19882.546740000002</v>
      </c>
      <c r="R14" s="27">
        <f>Assumptions!$P14/12*(1+(IF(R$8=Assumptions!$N$47,Assumptions!$N$50,IF(R$8=Assumptions!$O$47,Assumptions!$O$50,Assumptions!$P$50))))^(R$8-1)</f>
        <v>19882.546740000002</v>
      </c>
      <c r="S14" s="27">
        <f>Assumptions!$P14/12*(1+(IF(S$8=Assumptions!$N$47,Assumptions!$N$50,IF(S$8=Assumptions!$O$47,Assumptions!$O$50,Assumptions!$P$50))))^(S$8-1)</f>
        <v>19882.546740000002</v>
      </c>
      <c r="T14" s="27">
        <f>Assumptions!$P14/12*(1+(IF(T$8=Assumptions!$N$47,Assumptions!$N$50,IF(T$8=Assumptions!$O$47,Assumptions!$O$50,Assumptions!$P$50))))^(T$8-1)</f>
        <v>19882.546740000002</v>
      </c>
      <c r="U14" s="27">
        <f>Assumptions!$P14/12*(1+(IF(U$8=Assumptions!$N$47,Assumptions!$N$50,IF(U$8=Assumptions!$O$47,Assumptions!$O$50,Assumptions!$P$50))))^(U$8-1)</f>
        <v>19882.546740000002</v>
      </c>
      <c r="V14" s="27">
        <f>Assumptions!$P14/12*(1+(IF(V$8=Assumptions!$N$47,Assumptions!$N$50,IF(V$8=Assumptions!$O$47,Assumptions!$O$50,Assumptions!$P$50))))^(V$8-1)</f>
        <v>19882.546740000002</v>
      </c>
      <c r="W14" s="27">
        <f>Assumptions!$P14/12*(1+(IF(W$8=Assumptions!$N$47,Assumptions!$N$50,IF(W$8=Assumptions!$O$47,Assumptions!$O$50,Assumptions!$P$50))))^(W$8-1)</f>
        <v>19882.546740000002</v>
      </c>
      <c r="X14" s="27">
        <f>Assumptions!$P14/12*(1+(IF(X$8=Assumptions!$N$47,Assumptions!$N$50,IF(X$8=Assumptions!$O$47,Assumptions!$O$50,Assumptions!$P$50))))^(X$8-1)</f>
        <v>19882.546740000002</v>
      </c>
      <c r="Y14" s="27">
        <f>Assumptions!$P14/12*(1+(IF(Y$8=Assumptions!$N$47,Assumptions!$N$50,IF(Y$8=Assumptions!$O$47,Assumptions!$O$50,Assumptions!$P$50))))^(Y$8-1)</f>
        <v>19882.546740000002</v>
      </c>
      <c r="Z14" s="27">
        <f>Assumptions!$P14/12*(1+(IF(Z$8=Assumptions!$N$47,Assumptions!$N$50,IF(Z$8=Assumptions!$O$47,Assumptions!$O$50,Assumptions!$P$50))))^(Z$8-1)</f>
        <v>19882.546740000002</v>
      </c>
      <c r="AA14" s="27">
        <f>Assumptions!$P14/12*(1+(IF(AA$8=Assumptions!$N$47,Assumptions!$N$50,IF(AA$8=Assumptions!$O$47,Assumptions!$O$50,Assumptions!$P$50))))^(AA$8-1)</f>
        <v>19882.546740000002</v>
      </c>
      <c r="AB14" s="27">
        <f>Assumptions!$P14/12*(1+(IF(AB$8=Assumptions!$N$47,Assumptions!$N$50,IF(AB$8=Assumptions!$O$47,Assumptions!$O$50,Assumptions!$P$50))))^(AB$8-1)</f>
        <v>20180.784941099999</v>
      </c>
      <c r="AC14" s="27">
        <f>Assumptions!$P14/12*(1+(IF(AC$8=Assumptions!$N$47,Assumptions!$N$50,IF(AC$8=Assumptions!$O$47,Assumptions!$O$50,Assumptions!$P$50))))^(AC$8-1)</f>
        <v>20180.784941099999</v>
      </c>
      <c r="AD14" s="27">
        <f>Assumptions!$P14/12*(1+(IF(AD$8=Assumptions!$N$47,Assumptions!$N$50,IF(AD$8=Assumptions!$O$47,Assumptions!$O$50,Assumptions!$P$50))))^(AD$8-1)</f>
        <v>20180.784941099999</v>
      </c>
      <c r="AE14" s="27">
        <f>Assumptions!$P14/12*(1+(IF(AE$8=Assumptions!$N$47,Assumptions!$N$50,IF(AE$8=Assumptions!$O$47,Assumptions!$O$50,Assumptions!$P$50))))^(AE$8-1)</f>
        <v>20180.784941099999</v>
      </c>
      <c r="AF14" s="27">
        <f>Assumptions!$P14/12*(1+(IF(AF$8=Assumptions!$N$47,Assumptions!$N$50,IF(AF$8=Assumptions!$O$47,Assumptions!$O$50,Assumptions!$P$50))))^(AF$8-1)</f>
        <v>20180.784941099999</v>
      </c>
      <c r="AG14" s="27">
        <f>Assumptions!$P14/12*(1+(IF(AG$8=Assumptions!$N$47,Assumptions!$N$50,IF(AG$8=Assumptions!$O$47,Assumptions!$O$50,Assumptions!$P$50))))^(AG$8-1)</f>
        <v>20180.784941099999</v>
      </c>
      <c r="AH14" s="27">
        <f>Assumptions!$P14/12*(1+(IF(AH$8=Assumptions!$N$47,Assumptions!$N$50,IF(AH$8=Assumptions!$O$47,Assumptions!$O$50,Assumptions!$P$50))))^(AH$8-1)</f>
        <v>20180.784941099999</v>
      </c>
      <c r="AI14" s="27">
        <f>Assumptions!$P14/12*(1+(IF(AI$8=Assumptions!$N$47,Assumptions!$N$50,IF(AI$8=Assumptions!$O$47,Assumptions!$O$50,Assumptions!$P$50))))^(AI$8-1)</f>
        <v>20180.784941099999</v>
      </c>
      <c r="AJ14" s="27">
        <f>Assumptions!$P14/12*(1+(IF(AJ$8=Assumptions!$N$47,Assumptions!$N$50,IF(AJ$8=Assumptions!$O$47,Assumptions!$O$50,Assumptions!$P$50))))^(AJ$8-1)</f>
        <v>20180.784941099999</v>
      </c>
      <c r="AK14" s="27">
        <f>Assumptions!$P14/12*(1+(IF(AK$8=Assumptions!$N$47,Assumptions!$N$50,IF(AK$8=Assumptions!$O$47,Assumptions!$O$50,Assumptions!$P$50))))^(AK$8-1)</f>
        <v>20180.784941099999</v>
      </c>
      <c r="AL14" s="27">
        <f>Assumptions!$P14/12*(1+(IF(AL$8=Assumptions!$N$47,Assumptions!$N$50,IF(AL$8=Assumptions!$O$47,Assumptions!$O$50,Assumptions!$P$50))))^(AL$8-1)</f>
        <v>20180.784941099999</v>
      </c>
      <c r="AM14" s="27">
        <f>Assumptions!$P14/12*(1+(IF(AM$8=Assumptions!$N$47,Assumptions!$N$50,IF(AM$8=Assumptions!$O$47,Assumptions!$O$50,Assumptions!$P$50))))^(AM$8-1)</f>
        <v>20180.784941099999</v>
      </c>
      <c r="AN14" s="27">
        <f>Assumptions!$P14/12*(1+(IF(AN$8=Assumptions!$N$47,Assumptions!$N$50,IF(AN$8=Assumptions!$O$47,Assumptions!$O$50,Assumptions!$P$50))))^(AN$8-1)</f>
        <v>20483.496715216497</v>
      </c>
      <c r="AO14" s="27">
        <f>Assumptions!$P14/12*(1+(IF(AO$8=Assumptions!$N$47,Assumptions!$N$50,IF(AO$8=Assumptions!$O$47,Assumptions!$O$50,Assumptions!$P$50))))^(AO$8-1)</f>
        <v>20483.496715216497</v>
      </c>
      <c r="AP14" s="27">
        <f>Assumptions!$P14/12*(1+(IF(AP$8=Assumptions!$N$47,Assumptions!$N$50,IF(AP$8=Assumptions!$O$47,Assumptions!$O$50,Assumptions!$P$50))))^(AP$8-1)</f>
        <v>20483.496715216497</v>
      </c>
      <c r="AQ14" s="27">
        <f>Assumptions!$P14/12*(1+(IF(AQ$8=Assumptions!$N$47,Assumptions!$N$50,IF(AQ$8=Assumptions!$O$47,Assumptions!$O$50,Assumptions!$P$50))))^(AQ$8-1)</f>
        <v>20483.496715216497</v>
      </c>
      <c r="AR14" s="27">
        <f>Assumptions!$P14/12*(1+(IF(AR$8=Assumptions!$N$47,Assumptions!$N$50,IF(AR$8=Assumptions!$O$47,Assumptions!$O$50,Assumptions!$P$50))))^(AR$8-1)</f>
        <v>20483.496715216497</v>
      </c>
      <c r="AS14" s="27">
        <f>Assumptions!$P14/12*(1+(IF(AS$8=Assumptions!$N$47,Assumptions!$N$50,IF(AS$8=Assumptions!$O$47,Assumptions!$O$50,Assumptions!$P$50))))^(AS$8-1)</f>
        <v>20483.496715216497</v>
      </c>
      <c r="AT14" s="27">
        <f>Assumptions!$P14/12*(1+(IF(AT$8=Assumptions!$N$47,Assumptions!$N$50,IF(AT$8=Assumptions!$O$47,Assumptions!$O$50,Assumptions!$P$50))))^(AT$8-1)</f>
        <v>20483.496715216497</v>
      </c>
      <c r="AU14" s="27">
        <f>Assumptions!$P14/12*(1+(IF(AU$8=Assumptions!$N$47,Assumptions!$N$50,IF(AU$8=Assumptions!$O$47,Assumptions!$O$50,Assumptions!$P$50))))^(AU$8-1)</f>
        <v>20483.496715216497</v>
      </c>
      <c r="AV14" s="27">
        <f>Assumptions!$P14/12*(1+(IF(AV$8=Assumptions!$N$47,Assumptions!$N$50,IF(AV$8=Assumptions!$O$47,Assumptions!$O$50,Assumptions!$P$50))))^(AV$8-1)</f>
        <v>20483.496715216497</v>
      </c>
      <c r="AW14" s="27">
        <f>Assumptions!$P14/12*(1+(IF(AW$8=Assumptions!$N$47,Assumptions!$N$50,IF(AW$8=Assumptions!$O$47,Assumptions!$O$50,Assumptions!$P$50))))^(AW$8-1)</f>
        <v>20483.496715216497</v>
      </c>
      <c r="AX14" s="27">
        <f>Assumptions!$P14/12*(1+(IF(AX$8=Assumptions!$N$47,Assumptions!$N$50,IF(AX$8=Assumptions!$O$47,Assumptions!$O$50,Assumptions!$P$50))))^(AX$8-1)</f>
        <v>20483.496715216497</v>
      </c>
      <c r="AY14" s="27">
        <f>Assumptions!$P14/12*(1+(IF(AY$8=Assumptions!$N$47,Assumptions!$N$50,IF(AY$8=Assumptions!$O$47,Assumptions!$O$50,Assumptions!$P$50))))^(AY$8-1)</f>
        <v>20483.496715216497</v>
      </c>
      <c r="AZ14" s="27">
        <f>Assumptions!$P14/12*(1+(IF(AZ$8=Assumptions!$N$47,Assumptions!$N$50,IF(AZ$8=Assumptions!$O$47,Assumptions!$O$50,Assumptions!$P$50))))^(AZ$8-1)</f>
        <v>20790.749165944741</v>
      </c>
      <c r="BA14" s="27">
        <f>Assumptions!$P14/12*(1+(IF(BA$8=Assumptions!$N$47,Assumptions!$N$50,IF(BA$8=Assumptions!$O$47,Assumptions!$O$50,Assumptions!$P$50))))^(BA$8-1)</f>
        <v>20790.749165944741</v>
      </c>
      <c r="BB14" s="27">
        <f>Assumptions!$P14/12*(1+(IF(BB$8=Assumptions!$N$47,Assumptions!$N$50,IF(BB$8=Assumptions!$O$47,Assumptions!$O$50,Assumptions!$P$50))))^(BB$8-1)</f>
        <v>20790.749165944741</v>
      </c>
      <c r="BC14" s="27">
        <f>Assumptions!$P14/12*(1+(IF(BC$8=Assumptions!$N$47,Assumptions!$N$50,IF(BC$8=Assumptions!$O$47,Assumptions!$O$50,Assumptions!$P$50))))^(BC$8-1)</f>
        <v>20790.749165944741</v>
      </c>
      <c r="BD14" s="27">
        <f>Assumptions!$P14/12*(1+(IF(BD$8=Assumptions!$N$47,Assumptions!$N$50,IF(BD$8=Assumptions!$O$47,Assumptions!$O$50,Assumptions!$P$50))))^(BD$8-1)</f>
        <v>20790.749165944741</v>
      </c>
      <c r="BE14" s="27">
        <f>Assumptions!$P14/12*(1+(IF(BE$8=Assumptions!$N$47,Assumptions!$N$50,IF(BE$8=Assumptions!$O$47,Assumptions!$O$50,Assumptions!$P$50))))^(BE$8-1)</f>
        <v>20790.749165944741</v>
      </c>
      <c r="BF14" s="27">
        <f>Assumptions!$P14/12*(1+(IF(BF$8=Assumptions!$N$47,Assumptions!$N$50,IF(BF$8=Assumptions!$O$47,Assumptions!$O$50,Assumptions!$P$50))))^(BF$8-1)</f>
        <v>20790.749165944741</v>
      </c>
      <c r="BG14" s="27">
        <f>Assumptions!$P14/12*(1+(IF(BG$8=Assumptions!$N$47,Assumptions!$N$50,IF(BG$8=Assumptions!$O$47,Assumptions!$O$50,Assumptions!$P$50))))^(BG$8-1)</f>
        <v>20790.749165944741</v>
      </c>
      <c r="BH14" s="27">
        <f>Assumptions!$P14/12*(1+(IF(BH$8=Assumptions!$N$47,Assumptions!$N$50,IF(BH$8=Assumptions!$O$47,Assumptions!$O$50,Assumptions!$P$50))))^(BH$8-1)</f>
        <v>20790.749165944741</v>
      </c>
      <c r="BI14" s="27">
        <f>Assumptions!$P14/12*(1+(IF(BI$8=Assumptions!$N$47,Assumptions!$N$50,IF(BI$8=Assumptions!$O$47,Assumptions!$O$50,Assumptions!$P$50))))^(BI$8-1)</f>
        <v>20790.749165944741</v>
      </c>
      <c r="BJ14" s="27">
        <f>Assumptions!$P14/12*(1+(IF(BJ$8=Assumptions!$N$47,Assumptions!$N$50,IF(BJ$8=Assumptions!$O$47,Assumptions!$O$50,Assumptions!$P$50))))^(BJ$8-1)</f>
        <v>20790.749165944741</v>
      </c>
      <c r="BK14" s="27">
        <f>Assumptions!$P14/12*(1+(IF(BK$8=Assumptions!$N$47,Assumptions!$N$50,IF(BK$8=Assumptions!$O$47,Assumptions!$O$50,Assumptions!$P$50))))^(BK$8-1)</f>
        <v>20790.749165944741</v>
      </c>
      <c r="BL14" s="27">
        <f>Assumptions!$P14/12*(1+(IF(BL$8=Assumptions!$N$47,Assumptions!$N$50,IF(BL$8=Assumptions!$O$47,Assumptions!$O$50,Assumptions!$P$50))))^(BL$8-1)</f>
        <v>21102.610403433908</v>
      </c>
      <c r="BM14" s="27">
        <f>Assumptions!$P14/12*(1+(IF(BM$8=Assumptions!$N$47,Assumptions!$N$50,IF(BM$8=Assumptions!$O$47,Assumptions!$O$50,Assumptions!$P$50))))^(BM$8-1)</f>
        <v>21102.610403433908</v>
      </c>
      <c r="BN14" s="27">
        <f>Assumptions!$P14/12*(1+(IF(BN$8=Assumptions!$N$47,Assumptions!$N$50,IF(BN$8=Assumptions!$O$47,Assumptions!$O$50,Assumptions!$P$50))))^(BN$8-1)</f>
        <v>21102.610403433908</v>
      </c>
      <c r="BO14" s="27">
        <f>Assumptions!$P14/12*(1+(IF(BO$8=Assumptions!$N$47,Assumptions!$N$50,IF(BO$8=Assumptions!$O$47,Assumptions!$O$50,Assumptions!$P$50))))^(BO$8-1)</f>
        <v>21102.610403433908</v>
      </c>
      <c r="BP14" s="27">
        <f>Assumptions!$P14/12*(1+(IF(BP$8=Assumptions!$N$47,Assumptions!$N$50,IF(BP$8=Assumptions!$O$47,Assumptions!$O$50,Assumptions!$P$50))))^(BP$8-1)</f>
        <v>21102.610403433908</v>
      </c>
      <c r="BQ14" s="27">
        <f>Assumptions!$P14/12*(1+(IF(BQ$8=Assumptions!$N$47,Assumptions!$N$50,IF(BQ$8=Assumptions!$O$47,Assumptions!$O$50,Assumptions!$P$50))))^(BQ$8-1)</f>
        <v>21102.610403433908</v>
      </c>
      <c r="BR14" s="27">
        <f>Assumptions!$P14/12*(1+(IF(BR$8=Assumptions!$N$47,Assumptions!$N$50,IF(BR$8=Assumptions!$O$47,Assumptions!$O$50,Assumptions!$P$50))))^(BR$8-1)</f>
        <v>21102.610403433908</v>
      </c>
      <c r="BS14" s="27">
        <f>Assumptions!$P14/12*(1+(IF(BS$8=Assumptions!$N$47,Assumptions!$N$50,IF(BS$8=Assumptions!$O$47,Assumptions!$O$50,Assumptions!$P$50))))^(BS$8-1)</f>
        <v>21102.610403433908</v>
      </c>
      <c r="BT14" s="27">
        <f>Assumptions!$P14/12*(1+(IF(BT$8=Assumptions!$N$47,Assumptions!$N$50,IF(BT$8=Assumptions!$O$47,Assumptions!$O$50,Assumptions!$P$50))))^(BT$8-1)</f>
        <v>21102.610403433908</v>
      </c>
      <c r="BU14" s="27">
        <f>Assumptions!$P14/12*(1+(IF(BU$8=Assumptions!$N$47,Assumptions!$N$50,IF(BU$8=Assumptions!$O$47,Assumptions!$O$50,Assumptions!$P$50))))^(BU$8-1)</f>
        <v>21102.610403433908</v>
      </c>
      <c r="BV14" s="27">
        <f>Assumptions!$P14/12*(1+(IF(BV$8=Assumptions!$N$47,Assumptions!$N$50,IF(BV$8=Assumptions!$O$47,Assumptions!$O$50,Assumptions!$P$50))))^(BV$8-1)</f>
        <v>21102.610403433908</v>
      </c>
      <c r="BW14" s="27">
        <f>Assumptions!$P14/12*(1+(IF(BW$8=Assumptions!$N$47,Assumptions!$N$50,IF(BW$8=Assumptions!$O$47,Assumptions!$O$50,Assumptions!$P$50))))^(BW$8-1)</f>
        <v>21102.610403433908</v>
      </c>
      <c r="BX14" s="27">
        <f>Assumptions!$P14/12*(1+(IF(BX$8=Assumptions!$N$47,Assumptions!$N$50,IF(BX$8=Assumptions!$O$47,Assumptions!$O$50,Assumptions!$P$50))))^(BX$8-1)</f>
        <v>21419.149559485413</v>
      </c>
      <c r="BY14" s="27">
        <f>Assumptions!$P14/12*(1+(IF(BY$8=Assumptions!$N$47,Assumptions!$N$50,IF(BY$8=Assumptions!$O$47,Assumptions!$O$50,Assumptions!$P$50))))^(BY$8-1)</f>
        <v>21419.149559485413</v>
      </c>
      <c r="BZ14" s="27">
        <f>Assumptions!$P14/12*(1+(IF(BZ$8=Assumptions!$N$47,Assumptions!$N$50,IF(BZ$8=Assumptions!$O$47,Assumptions!$O$50,Assumptions!$P$50))))^(BZ$8-1)</f>
        <v>21419.149559485413</v>
      </c>
      <c r="CA14" s="27">
        <f>Assumptions!$P14/12*(1+(IF(CA$8=Assumptions!$N$47,Assumptions!$N$50,IF(CA$8=Assumptions!$O$47,Assumptions!$O$50,Assumptions!$P$50))))^(CA$8-1)</f>
        <v>21419.149559485413</v>
      </c>
      <c r="CB14" s="27">
        <f>Assumptions!$P14/12*(1+(IF(CB$8=Assumptions!$N$47,Assumptions!$N$50,IF(CB$8=Assumptions!$O$47,Assumptions!$O$50,Assumptions!$P$50))))^(CB$8-1)</f>
        <v>21419.149559485413</v>
      </c>
      <c r="CC14" s="27">
        <f>Assumptions!$P14/12*(1+(IF(CC$8=Assumptions!$N$47,Assumptions!$N$50,IF(CC$8=Assumptions!$O$47,Assumptions!$O$50,Assumptions!$P$50))))^(CC$8-1)</f>
        <v>21419.149559485413</v>
      </c>
      <c r="CD14" s="27">
        <f>Assumptions!$P14/12*(1+(IF(CD$8=Assumptions!$N$47,Assumptions!$N$50,IF(CD$8=Assumptions!$O$47,Assumptions!$O$50,Assumptions!$P$50))))^(CD$8-1)</f>
        <v>21419.149559485413</v>
      </c>
      <c r="CE14" s="27">
        <f>Assumptions!$P14/12*(1+(IF(CE$8=Assumptions!$N$47,Assumptions!$N$50,IF(CE$8=Assumptions!$O$47,Assumptions!$O$50,Assumptions!$P$50))))^(CE$8-1)</f>
        <v>21419.149559485413</v>
      </c>
      <c r="CF14" s="27">
        <f>Assumptions!$P14/12*(1+(IF(CF$8=Assumptions!$N$47,Assumptions!$N$50,IF(CF$8=Assumptions!$O$47,Assumptions!$O$50,Assumptions!$P$50))))^(CF$8-1)</f>
        <v>21419.149559485413</v>
      </c>
      <c r="CG14" s="27">
        <f>Assumptions!$P14/12*(1+(IF(CG$8=Assumptions!$N$47,Assumptions!$N$50,IF(CG$8=Assumptions!$O$47,Assumptions!$O$50,Assumptions!$P$50))))^(CG$8-1)</f>
        <v>21419.149559485413</v>
      </c>
      <c r="CH14" s="27">
        <f>Assumptions!$P14/12*(1+(IF(CH$8=Assumptions!$N$47,Assumptions!$N$50,IF(CH$8=Assumptions!$O$47,Assumptions!$O$50,Assumptions!$P$50))))^(CH$8-1)</f>
        <v>21419.149559485413</v>
      </c>
      <c r="CI14" s="27">
        <f>Assumptions!$P14/12*(1+(IF(CI$8=Assumptions!$N$47,Assumptions!$N$50,IF(CI$8=Assumptions!$O$47,Assumptions!$O$50,Assumptions!$P$50))))^(CI$8-1)</f>
        <v>21419.149559485413</v>
      </c>
      <c r="CJ14" s="27">
        <f>Assumptions!$P14/12*(1+(IF(CJ$8=Assumptions!$N$47,Assumptions!$N$50,IF(CJ$8=Assumptions!$O$47,Assumptions!$O$50,Assumptions!$P$50))))^(CJ$8-1)</f>
        <v>21740.436802877692</v>
      </c>
      <c r="CK14" s="27">
        <f>Assumptions!$P14/12*(1+(IF(CK$8=Assumptions!$N$47,Assumptions!$N$50,IF(CK$8=Assumptions!$O$47,Assumptions!$O$50,Assumptions!$P$50))))^(CK$8-1)</f>
        <v>21740.436802877692</v>
      </c>
      <c r="CL14" s="27">
        <f>Assumptions!$P14/12*(1+(IF(CL$8=Assumptions!$N$47,Assumptions!$N$50,IF(CL$8=Assumptions!$O$47,Assumptions!$O$50,Assumptions!$P$50))))^(CL$8-1)</f>
        <v>21740.436802877692</v>
      </c>
      <c r="CM14" s="27">
        <f>Assumptions!$P14/12*(1+(IF(CM$8=Assumptions!$N$47,Assumptions!$N$50,IF(CM$8=Assumptions!$O$47,Assumptions!$O$50,Assumptions!$P$50))))^(CM$8-1)</f>
        <v>21740.436802877692</v>
      </c>
      <c r="CN14" s="27">
        <f>Assumptions!$P14/12*(1+(IF(CN$8=Assumptions!$N$47,Assumptions!$N$50,IF(CN$8=Assumptions!$O$47,Assumptions!$O$50,Assumptions!$P$50))))^(CN$8-1)</f>
        <v>21740.436802877692</v>
      </c>
      <c r="CO14" s="27">
        <f>Assumptions!$P14/12*(1+(IF(CO$8=Assumptions!$N$47,Assumptions!$N$50,IF(CO$8=Assumptions!$O$47,Assumptions!$O$50,Assumptions!$P$50))))^(CO$8-1)</f>
        <v>21740.436802877692</v>
      </c>
      <c r="CP14" s="27">
        <f>Assumptions!$P14/12*(1+(IF(CP$8=Assumptions!$N$47,Assumptions!$N$50,IF(CP$8=Assumptions!$O$47,Assumptions!$O$50,Assumptions!$P$50))))^(CP$8-1)</f>
        <v>21740.436802877692</v>
      </c>
      <c r="CQ14" s="27">
        <f>Assumptions!$P14/12*(1+(IF(CQ$8=Assumptions!$N$47,Assumptions!$N$50,IF(CQ$8=Assumptions!$O$47,Assumptions!$O$50,Assumptions!$P$50))))^(CQ$8-1)</f>
        <v>21740.436802877692</v>
      </c>
      <c r="CR14" s="27">
        <f>Assumptions!$P14/12*(1+(IF(CR$8=Assumptions!$N$47,Assumptions!$N$50,IF(CR$8=Assumptions!$O$47,Assumptions!$O$50,Assumptions!$P$50))))^(CR$8-1)</f>
        <v>21740.436802877692</v>
      </c>
      <c r="CS14" s="27">
        <f>Assumptions!$P14/12*(1+(IF(CS$8=Assumptions!$N$47,Assumptions!$N$50,IF(CS$8=Assumptions!$O$47,Assumptions!$O$50,Assumptions!$P$50))))^(CS$8-1)</f>
        <v>21740.436802877692</v>
      </c>
      <c r="CT14" s="27">
        <f>Assumptions!$P14/12*(1+(IF(CT$8=Assumptions!$N$47,Assumptions!$N$50,IF(CT$8=Assumptions!$O$47,Assumptions!$O$50,Assumptions!$P$50))))^(CT$8-1)</f>
        <v>21740.436802877692</v>
      </c>
      <c r="CU14" s="27">
        <f>Assumptions!$P14/12*(1+(IF(CU$8=Assumptions!$N$47,Assumptions!$N$50,IF(CU$8=Assumptions!$O$47,Assumptions!$O$50,Assumptions!$P$50))))^(CU$8-1)</f>
        <v>21740.436802877692</v>
      </c>
      <c r="CV14" s="27">
        <f>Assumptions!$P14/12*(1+(IF(CV$8=Assumptions!$N$47,Assumptions!$N$50,IF(CV$8=Assumptions!$O$47,Assumptions!$O$50,Assumptions!$P$50))))^(CV$8-1)</f>
        <v>22066.543354920854</v>
      </c>
      <c r="CW14" s="27">
        <f>Assumptions!$P14/12*(1+(IF(CW$8=Assumptions!$N$47,Assumptions!$N$50,IF(CW$8=Assumptions!$O$47,Assumptions!$O$50,Assumptions!$P$50))))^(CW$8-1)</f>
        <v>22066.543354920854</v>
      </c>
      <c r="CX14" s="27">
        <f>Assumptions!$P14/12*(1+(IF(CX$8=Assumptions!$N$47,Assumptions!$N$50,IF(CX$8=Assumptions!$O$47,Assumptions!$O$50,Assumptions!$P$50))))^(CX$8-1)</f>
        <v>22066.543354920854</v>
      </c>
      <c r="CY14" s="27">
        <f>Assumptions!$P14/12*(1+(IF(CY$8=Assumptions!$N$47,Assumptions!$N$50,IF(CY$8=Assumptions!$O$47,Assumptions!$O$50,Assumptions!$P$50))))^(CY$8-1)</f>
        <v>22066.543354920854</v>
      </c>
      <c r="CZ14" s="27">
        <f>Assumptions!$P14/12*(1+(IF(CZ$8=Assumptions!$N$47,Assumptions!$N$50,IF(CZ$8=Assumptions!$O$47,Assumptions!$O$50,Assumptions!$P$50))))^(CZ$8-1)</f>
        <v>22066.543354920854</v>
      </c>
      <c r="DA14" s="27">
        <f>Assumptions!$P14/12*(1+(IF(DA$8=Assumptions!$N$47,Assumptions!$N$50,IF(DA$8=Assumptions!$O$47,Assumptions!$O$50,Assumptions!$P$50))))^(DA$8-1)</f>
        <v>22066.543354920854</v>
      </c>
      <c r="DB14" s="27">
        <f>Assumptions!$P14/12*(1+(IF(DB$8=Assumptions!$N$47,Assumptions!$N$50,IF(DB$8=Assumptions!$O$47,Assumptions!$O$50,Assumptions!$P$50))))^(DB$8-1)</f>
        <v>22066.543354920854</v>
      </c>
      <c r="DC14" s="27">
        <f>Assumptions!$P14/12*(1+(IF(DC$8=Assumptions!$N$47,Assumptions!$N$50,IF(DC$8=Assumptions!$O$47,Assumptions!$O$50,Assumptions!$P$50))))^(DC$8-1)</f>
        <v>22066.543354920854</v>
      </c>
      <c r="DD14" s="27">
        <f>Assumptions!$P14/12*(1+(IF(DD$8=Assumptions!$N$47,Assumptions!$N$50,IF(DD$8=Assumptions!$O$47,Assumptions!$O$50,Assumptions!$P$50))))^(DD$8-1)</f>
        <v>22066.543354920854</v>
      </c>
      <c r="DE14" s="27">
        <f>Assumptions!$P14/12*(1+(IF(DE$8=Assumptions!$N$47,Assumptions!$N$50,IF(DE$8=Assumptions!$O$47,Assumptions!$O$50,Assumptions!$P$50))))^(DE$8-1)</f>
        <v>22066.543354920854</v>
      </c>
      <c r="DF14" s="27">
        <f>Assumptions!$P14/12*(1+(IF(DF$8=Assumptions!$N$47,Assumptions!$N$50,IF(DF$8=Assumptions!$O$47,Assumptions!$O$50,Assumptions!$P$50))))^(DF$8-1)</f>
        <v>22066.543354920854</v>
      </c>
      <c r="DG14" s="27">
        <f>Assumptions!$P14/12*(1+(IF(DG$8=Assumptions!$N$47,Assumptions!$N$50,IF(DG$8=Assumptions!$O$47,Assumptions!$O$50,Assumptions!$P$50))))^(DG$8-1)</f>
        <v>22066.543354920854</v>
      </c>
      <c r="DH14" s="27">
        <f>Assumptions!$P14/12*(1+(IF(DH$8=Assumptions!$N$47,Assumptions!$N$50,IF(DH$8=Assumptions!$O$47,Assumptions!$O$50,Assumptions!$P$50))))^(DH$8-1)</f>
        <v>22397.541505244666</v>
      </c>
      <c r="DI14" s="27">
        <f>Assumptions!$P14/12*(1+(IF(DI$8=Assumptions!$N$47,Assumptions!$N$50,IF(DI$8=Assumptions!$O$47,Assumptions!$O$50,Assumptions!$P$50))))^(DI$8-1)</f>
        <v>22397.541505244666</v>
      </c>
      <c r="DJ14" s="27">
        <f>Assumptions!$P14/12*(1+(IF(DJ$8=Assumptions!$N$47,Assumptions!$N$50,IF(DJ$8=Assumptions!$O$47,Assumptions!$O$50,Assumptions!$P$50))))^(DJ$8-1)</f>
        <v>22397.541505244666</v>
      </c>
      <c r="DK14" s="27">
        <f>Assumptions!$P14/12*(1+(IF(DK$8=Assumptions!$N$47,Assumptions!$N$50,IF(DK$8=Assumptions!$O$47,Assumptions!$O$50,Assumptions!$P$50))))^(DK$8-1)</f>
        <v>22397.541505244666</v>
      </c>
      <c r="DL14" s="27">
        <f>Assumptions!$P14/12*(1+(IF(DL$8=Assumptions!$N$47,Assumptions!$N$50,IF(DL$8=Assumptions!$O$47,Assumptions!$O$50,Assumptions!$P$50))))^(DL$8-1)</f>
        <v>22397.541505244666</v>
      </c>
      <c r="DM14" s="27">
        <f>Assumptions!$P14/12*(1+(IF(DM$8=Assumptions!$N$47,Assumptions!$N$50,IF(DM$8=Assumptions!$O$47,Assumptions!$O$50,Assumptions!$P$50))))^(DM$8-1)</f>
        <v>22397.541505244666</v>
      </c>
      <c r="DN14" s="27">
        <f>Assumptions!$P14/12*(1+(IF(DN$8=Assumptions!$N$47,Assumptions!$N$50,IF(DN$8=Assumptions!$O$47,Assumptions!$O$50,Assumptions!$P$50))))^(DN$8-1)</f>
        <v>22397.541505244666</v>
      </c>
      <c r="DO14" s="27">
        <f>Assumptions!$P14/12*(1+(IF(DO$8=Assumptions!$N$47,Assumptions!$N$50,IF(DO$8=Assumptions!$O$47,Assumptions!$O$50,Assumptions!$P$50))))^(DO$8-1)</f>
        <v>22397.541505244666</v>
      </c>
      <c r="DP14" s="27">
        <f>Assumptions!$P14/12*(1+(IF(DP$8=Assumptions!$N$47,Assumptions!$N$50,IF(DP$8=Assumptions!$O$47,Assumptions!$O$50,Assumptions!$P$50))))^(DP$8-1)</f>
        <v>22397.541505244666</v>
      </c>
      <c r="DQ14" s="27">
        <f>Assumptions!$P14/12*(1+(IF(DQ$8=Assumptions!$N$47,Assumptions!$N$50,IF(DQ$8=Assumptions!$O$47,Assumptions!$O$50,Assumptions!$P$50))))^(DQ$8-1)</f>
        <v>22397.541505244666</v>
      </c>
      <c r="DR14" s="27">
        <f>Assumptions!$P14/12*(1+(IF(DR$8=Assumptions!$N$47,Assumptions!$N$50,IF(DR$8=Assumptions!$O$47,Assumptions!$O$50,Assumptions!$P$50))))^(DR$8-1)</f>
        <v>22397.541505244666</v>
      </c>
      <c r="DS14" s="27">
        <f>Assumptions!$P14/12*(1+(IF(DS$8=Assumptions!$N$47,Assumptions!$N$50,IF(DS$8=Assumptions!$O$47,Assumptions!$O$50,Assumptions!$P$50))))^(DS$8-1)</f>
        <v>22397.541505244666</v>
      </c>
      <c r="DT14" s="27">
        <f>Assumptions!$P14/12*(1+(IF(DT$8=Assumptions!$N$47,Assumptions!$N$50,IF(DT$8=Assumptions!$O$47,Assumptions!$O$50,Assumptions!$P$50))))^(DT$8-1)</f>
        <v>22733.504627823331</v>
      </c>
      <c r="DU14" s="27">
        <f>Assumptions!$P14/12*(1+(IF(DU$8=Assumptions!$N$47,Assumptions!$N$50,IF(DU$8=Assumptions!$O$47,Assumptions!$O$50,Assumptions!$P$50))))^(DU$8-1)</f>
        <v>22733.504627823331</v>
      </c>
      <c r="DV14" s="27">
        <f>Assumptions!$P14/12*(1+(IF(DV$8=Assumptions!$N$47,Assumptions!$N$50,IF(DV$8=Assumptions!$O$47,Assumptions!$O$50,Assumptions!$P$50))))^(DV$8-1)</f>
        <v>22733.504627823331</v>
      </c>
      <c r="DW14" s="27">
        <f>Assumptions!$P14/12*(1+(IF(DW$8=Assumptions!$N$47,Assumptions!$N$50,IF(DW$8=Assumptions!$O$47,Assumptions!$O$50,Assumptions!$P$50))))^(DW$8-1)</f>
        <v>22733.504627823331</v>
      </c>
      <c r="DX14" s="27">
        <f>Assumptions!$P14/12*(1+(IF(DX$8=Assumptions!$N$47,Assumptions!$N$50,IF(DX$8=Assumptions!$O$47,Assumptions!$O$50,Assumptions!$P$50))))^(DX$8-1)</f>
        <v>22733.504627823331</v>
      </c>
      <c r="DY14" s="27">
        <f>Assumptions!$P14/12*(1+(IF(DY$8=Assumptions!$N$47,Assumptions!$N$50,IF(DY$8=Assumptions!$O$47,Assumptions!$O$50,Assumptions!$P$50))))^(DY$8-1)</f>
        <v>22733.504627823331</v>
      </c>
      <c r="DZ14" s="27">
        <f>Assumptions!$P14/12*(1+(IF(DZ$8=Assumptions!$N$47,Assumptions!$N$50,IF(DZ$8=Assumptions!$O$47,Assumptions!$O$50,Assumptions!$P$50))))^(DZ$8-1)</f>
        <v>22733.504627823331</v>
      </c>
      <c r="EA14" s="27">
        <f>Assumptions!$P14/12*(1+(IF(EA$8=Assumptions!$N$47,Assumptions!$N$50,IF(EA$8=Assumptions!$O$47,Assumptions!$O$50,Assumptions!$P$50))))^(EA$8-1)</f>
        <v>22733.504627823331</v>
      </c>
      <c r="EB14" s="27">
        <f>Assumptions!$P14/12*(1+(IF(EB$8=Assumptions!$N$47,Assumptions!$N$50,IF(EB$8=Assumptions!$O$47,Assumptions!$O$50,Assumptions!$P$50))))^(EB$8-1)</f>
        <v>22733.504627823331</v>
      </c>
      <c r="EC14" s="27">
        <f>Assumptions!$P14/12*(1+(IF(EC$8=Assumptions!$N$47,Assumptions!$N$50,IF(EC$8=Assumptions!$O$47,Assumptions!$O$50,Assumptions!$P$50))))^(EC$8-1)</f>
        <v>22733.504627823331</v>
      </c>
      <c r="ED14" s="27">
        <f>Assumptions!$P14/12*(1+(IF(ED$8=Assumptions!$N$47,Assumptions!$N$50,IF(ED$8=Assumptions!$O$47,Assumptions!$O$50,Assumptions!$P$50))))^(ED$8-1)</f>
        <v>22733.504627823331</v>
      </c>
      <c r="EE14" s="27">
        <f>Assumptions!$P14/12*(1+(IF(EE$8=Assumptions!$N$47,Assumptions!$N$50,IF(EE$8=Assumptions!$O$47,Assumptions!$O$50,Assumptions!$P$50))))^(EE$8-1)</f>
        <v>22733.504627823331</v>
      </c>
    </row>
    <row r="15" spans="1:135" x14ac:dyDescent="0.35">
      <c r="C15" t="str">
        <f>Assumptions!J15</f>
        <v>4x3</v>
      </c>
      <c r="D15" s="27">
        <f>Assumptions!$P15/12*(1+(IF(D$8=Assumptions!$N$47,Assumptions!$N$50,IF(D$8=Assumptions!$O$47,Assumptions!$O$50,Assumptions!$P$50))))^(D$8-1)</f>
        <v>27448.848000000002</v>
      </c>
      <c r="E15" s="27">
        <f>Assumptions!$P15/12*(1+(IF(E$8=Assumptions!$N$47,Assumptions!$N$50,IF(E$8=Assumptions!$O$47,Assumptions!$O$50,Assumptions!$P$50))))^(E$8-1)</f>
        <v>27448.848000000002</v>
      </c>
      <c r="F15" s="27">
        <f>Assumptions!$P15/12*(1+(IF(F$8=Assumptions!$N$47,Assumptions!$N$50,IF(F$8=Assumptions!$O$47,Assumptions!$O$50,Assumptions!$P$50))))^(F$8-1)</f>
        <v>27448.848000000002</v>
      </c>
      <c r="G15" s="27">
        <f>Assumptions!$P15/12*(1+(IF(G$8=Assumptions!$N$47,Assumptions!$N$50,IF(G$8=Assumptions!$O$47,Assumptions!$O$50,Assumptions!$P$50))))^(G$8-1)</f>
        <v>27448.848000000002</v>
      </c>
      <c r="H15" s="27">
        <f>Assumptions!$P15/12*(1+(IF(H$8=Assumptions!$N$47,Assumptions!$N$50,IF(H$8=Assumptions!$O$47,Assumptions!$O$50,Assumptions!$P$50))))^(H$8-1)</f>
        <v>27448.848000000002</v>
      </c>
      <c r="I15" s="27">
        <f>Assumptions!$P15/12*(1+(IF(I$8=Assumptions!$N$47,Assumptions!$N$50,IF(I$8=Assumptions!$O$47,Assumptions!$O$50,Assumptions!$P$50))))^(I$8-1)</f>
        <v>27448.848000000002</v>
      </c>
      <c r="J15" s="27">
        <f>Assumptions!$P15/12*(1+(IF(J$8=Assumptions!$N$47,Assumptions!$N$50,IF(J$8=Assumptions!$O$47,Assumptions!$O$50,Assumptions!$P$50))))^(J$8-1)</f>
        <v>27448.848000000002</v>
      </c>
      <c r="K15" s="27">
        <f>Assumptions!$P15/12*(1+(IF(K$8=Assumptions!$N$47,Assumptions!$N$50,IF(K$8=Assumptions!$O$47,Assumptions!$O$50,Assumptions!$P$50))))^(K$8-1)</f>
        <v>27448.848000000002</v>
      </c>
      <c r="L15" s="27">
        <f>Assumptions!$P15/12*(1+(IF(L$8=Assumptions!$N$47,Assumptions!$N$50,IF(L$8=Assumptions!$O$47,Assumptions!$O$50,Assumptions!$P$50))))^(L$8-1)</f>
        <v>27448.848000000002</v>
      </c>
      <c r="M15" s="27">
        <f>Assumptions!$P15/12*(1+(IF(M$8=Assumptions!$N$47,Assumptions!$N$50,IF(M$8=Assumptions!$O$47,Assumptions!$O$50,Assumptions!$P$50))))^(M$8-1)</f>
        <v>27448.848000000002</v>
      </c>
      <c r="N15" s="27">
        <f>Assumptions!$P15/12*(1+(IF(N$8=Assumptions!$N$47,Assumptions!$N$50,IF(N$8=Assumptions!$O$47,Assumptions!$O$50,Assumptions!$P$50))))^(N$8-1)</f>
        <v>27448.848000000002</v>
      </c>
      <c r="O15" s="27">
        <f>Assumptions!$P15/12*(1+(IF(O$8=Assumptions!$N$47,Assumptions!$N$50,IF(O$8=Assumptions!$O$47,Assumptions!$O$50,Assumptions!$P$50))))^(O$8-1)</f>
        <v>27448.848000000002</v>
      </c>
      <c r="P15" s="27">
        <f>Assumptions!$P15/12*(1+(IF(P$8=Assumptions!$N$47,Assumptions!$N$50,IF(P$8=Assumptions!$O$47,Assumptions!$O$50,Assumptions!$P$50))))^(P$8-1)</f>
        <v>27860.580719999998</v>
      </c>
      <c r="Q15" s="27">
        <f>Assumptions!$P15/12*(1+(IF(Q$8=Assumptions!$N$47,Assumptions!$N$50,IF(Q$8=Assumptions!$O$47,Assumptions!$O$50,Assumptions!$P$50))))^(Q$8-1)</f>
        <v>27860.580719999998</v>
      </c>
      <c r="R15" s="27">
        <f>Assumptions!$P15/12*(1+(IF(R$8=Assumptions!$N$47,Assumptions!$N$50,IF(R$8=Assumptions!$O$47,Assumptions!$O$50,Assumptions!$P$50))))^(R$8-1)</f>
        <v>27860.580719999998</v>
      </c>
      <c r="S15" s="27">
        <f>Assumptions!$P15/12*(1+(IF(S$8=Assumptions!$N$47,Assumptions!$N$50,IF(S$8=Assumptions!$O$47,Assumptions!$O$50,Assumptions!$P$50))))^(S$8-1)</f>
        <v>27860.580719999998</v>
      </c>
      <c r="T15" s="27">
        <f>Assumptions!$P15/12*(1+(IF(T$8=Assumptions!$N$47,Assumptions!$N$50,IF(T$8=Assumptions!$O$47,Assumptions!$O$50,Assumptions!$P$50))))^(T$8-1)</f>
        <v>27860.580719999998</v>
      </c>
      <c r="U15" s="27">
        <f>Assumptions!$P15/12*(1+(IF(U$8=Assumptions!$N$47,Assumptions!$N$50,IF(U$8=Assumptions!$O$47,Assumptions!$O$50,Assumptions!$P$50))))^(U$8-1)</f>
        <v>27860.580719999998</v>
      </c>
      <c r="V15" s="27">
        <f>Assumptions!$P15/12*(1+(IF(V$8=Assumptions!$N$47,Assumptions!$N$50,IF(V$8=Assumptions!$O$47,Assumptions!$O$50,Assumptions!$P$50))))^(V$8-1)</f>
        <v>27860.580719999998</v>
      </c>
      <c r="W15" s="27">
        <f>Assumptions!$P15/12*(1+(IF(W$8=Assumptions!$N$47,Assumptions!$N$50,IF(W$8=Assumptions!$O$47,Assumptions!$O$50,Assumptions!$P$50))))^(W$8-1)</f>
        <v>27860.580719999998</v>
      </c>
      <c r="X15" s="27">
        <f>Assumptions!$P15/12*(1+(IF(X$8=Assumptions!$N$47,Assumptions!$N$50,IF(X$8=Assumptions!$O$47,Assumptions!$O$50,Assumptions!$P$50))))^(X$8-1)</f>
        <v>27860.580719999998</v>
      </c>
      <c r="Y15" s="27">
        <f>Assumptions!$P15/12*(1+(IF(Y$8=Assumptions!$N$47,Assumptions!$N$50,IF(Y$8=Assumptions!$O$47,Assumptions!$O$50,Assumptions!$P$50))))^(Y$8-1)</f>
        <v>27860.580719999998</v>
      </c>
      <c r="Z15" s="27">
        <f>Assumptions!$P15/12*(1+(IF(Z$8=Assumptions!$N$47,Assumptions!$N$50,IF(Z$8=Assumptions!$O$47,Assumptions!$O$50,Assumptions!$P$50))))^(Z$8-1)</f>
        <v>27860.580719999998</v>
      </c>
      <c r="AA15" s="27">
        <f>Assumptions!$P15/12*(1+(IF(AA$8=Assumptions!$N$47,Assumptions!$N$50,IF(AA$8=Assumptions!$O$47,Assumptions!$O$50,Assumptions!$P$50))))^(AA$8-1)</f>
        <v>27860.580719999998</v>
      </c>
      <c r="AB15" s="27">
        <f>Assumptions!$P15/12*(1+(IF(AB$8=Assumptions!$N$47,Assumptions!$N$50,IF(AB$8=Assumptions!$O$47,Assumptions!$O$50,Assumptions!$P$50))))^(AB$8-1)</f>
        <v>28278.489430799993</v>
      </c>
      <c r="AC15" s="27">
        <f>Assumptions!$P15/12*(1+(IF(AC$8=Assumptions!$N$47,Assumptions!$N$50,IF(AC$8=Assumptions!$O$47,Assumptions!$O$50,Assumptions!$P$50))))^(AC$8-1)</f>
        <v>28278.489430799993</v>
      </c>
      <c r="AD15" s="27">
        <f>Assumptions!$P15/12*(1+(IF(AD$8=Assumptions!$N$47,Assumptions!$N$50,IF(AD$8=Assumptions!$O$47,Assumptions!$O$50,Assumptions!$P$50))))^(AD$8-1)</f>
        <v>28278.489430799993</v>
      </c>
      <c r="AE15" s="27">
        <f>Assumptions!$P15/12*(1+(IF(AE$8=Assumptions!$N$47,Assumptions!$N$50,IF(AE$8=Assumptions!$O$47,Assumptions!$O$50,Assumptions!$P$50))))^(AE$8-1)</f>
        <v>28278.489430799993</v>
      </c>
      <c r="AF15" s="27">
        <f>Assumptions!$P15/12*(1+(IF(AF$8=Assumptions!$N$47,Assumptions!$N$50,IF(AF$8=Assumptions!$O$47,Assumptions!$O$50,Assumptions!$P$50))))^(AF$8-1)</f>
        <v>28278.489430799993</v>
      </c>
      <c r="AG15" s="27">
        <f>Assumptions!$P15/12*(1+(IF(AG$8=Assumptions!$N$47,Assumptions!$N$50,IF(AG$8=Assumptions!$O$47,Assumptions!$O$50,Assumptions!$P$50))))^(AG$8-1)</f>
        <v>28278.489430799993</v>
      </c>
      <c r="AH15" s="27">
        <f>Assumptions!$P15/12*(1+(IF(AH$8=Assumptions!$N$47,Assumptions!$N$50,IF(AH$8=Assumptions!$O$47,Assumptions!$O$50,Assumptions!$P$50))))^(AH$8-1)</f>
        <v>28278.489430799993</v>
      </c>
      <c r="AI15" s="27">
        <f>Assumptions!$P15/12*(1+(IF(AI$8=Assumptions!$N$47,Assumptions!$N$50,IF(AI$8=Assumptions!$O$47,Assumptions!$O$50,Assumptions!$P$50))))^(AI$8-1)</f>
        <v>28278.489430799993</v>
      </c>
      <c r="AJ15" s="27">
        <f>Assumptions!$P15/12*(1+(IF(AJ$8=Assumptions!$N$47,Assumptions!$N$50,IF(AJ$8=Assumptions!$O$47,Assumptions!$O$50,Assumptions!$P$50))))^(AJ$8-1)</f>
        <v>28278.489430799993</v>
      </c>
      <c r="AK15" s="27">
        <f>Assumptions!$P15/12*(1+(IF(AK$8=Assumptions!$N$47,Assumptions!$N$50,IF(AK$8=Assumptions!$O$47,Assumptions!$O$50,Assumptions!$P$50))))^(AK$8-1)</f>
        <v>28278.489430799993</v>
      </c>
      <c r="AL15" s="27">
        <f>Assumptions!$P15/12*(1+(IF(AL$8=Assumptions!$N$47,Assumptions!$N$50,IF(AL$8=Assumptions!$O$47,Assumptions!$O$50,Assumptions!$P$50))))^(AL$8-1)</f>
        <v>28278.489430799993</v>
      </c>
      <c r="AM15" s="27">
        <f>Assumptions!$P15/12*(1+(IF(AM$8=Assumptions!$N$47,Assumptions!$N$50,IF(AM$8=Assumptions!$O$47,Assumptions!$O$50,Assumptions!$P$50))))^(AM$8-1)</f>
        <v>28278.489430799993</v>
      </c>
      <c r="AN15" s="27">
        <f>Assumptions!$P15/12*(1+(IF(AN$8=Assumptions!$N$47,Assumptions!$N$50,IF(AN$8=Assumptions!$O$47,Assumptions!$O$50,Assumptions!$P$50))))^(AN$8-1)</f>
        <v>28702.66677226199</v>
      </c>
      <c r="AO15" s="27">
        <f>Assumptions!$P15/12*(1+(IF(AO$8=Assumptions!$N$47,Assumptions!$N$50,IF(AO$8=Assumptions!$O$47,Assumptions!$O$50,Assumptions!$P$50))))^(AO$8-1)</f>
        <v>28702.66677226199</v>
      </c>
      <c r="AP15" s="27">
        <f>Assumptions!$P15/12*(1+(IF(AP$8=Assumptions!$N$47,Assumptions!$N$50,IF(AP$8=Assumptions!$O$47,Assumptions!$O$50,Assumptions!$P$50))))^(AP$8-1)</f>
        <v>28702.66677226199</v>
      </c>
      <c r="AQ15" s="27">
        <f>Assumptions!$P15/12*(1+(IF(AQ$8=Assumptions!$N$47,Assumptions!$N$50,IF(AQ$8=Assumptions!$O$47,Assumptions!$O$50,Assumptions!$P$50))))^(AQ$8-1)</f>
        <v>28702.66677226199</v>
      </c>
      <c r="AR15" s="27">
        <f>Assumptions!$P15/12*(1+(IF(AR$8=Assumptions!$N$47,Assumptions!$N$50,IF(AR$8=Assumptions!$O$47,Assumptions!$O$50,Assumptions!$P$50))))^(AR$8-1)</f>
        <v>28702.66677226199</v>
      </c>
      <c r="AS15" s="27">
        <f>Assumptions!$P15/12*(1+(IF(AS$8=Assumptions!$N$47,Assumptions!$N$50,IF(AS$8=Assumptions!$O$47,Assumptions!$O$50,Assumptions!$P$50))))^(AS$8-1)</f>
        <v>28702.66677226199</v>
      </c>
      <c r="AT15" s="27">
        <f>Assumptions!$P15/12*(1+(IF(AT$8=Assumptions!$N$47,Assumptions!$N$50,IF(AT$8=Assumptions!$O$47,Assumptions!$O$50,Assumptions!$P$50))))^(AT$8-1)</f>
        <v>28702.66677226199</v>
      </c>
      <c r="AU15" s="27">
        <f>Assumptions!$P15/12*(1+(IF(AU$8=Assumptions!$N$47,Assumptions!$N$50,IF(AU$8=Assumptions!$O$47,Assumptions!$O$50,Assumptions!$P$50))))^(AU$8-1)</f>
        <v>28702.66677226199</v>
      </c>
      <c r="AV15" s="27">
        <f>Assumptions!$P15/12*(1+(IF(AV$8=Assumptions!$N$47,Assumptions!$N$50,IF(AV$8=Assumptions!$O$47,Assumptions!$O$50,Assumptions!$P$50))))^(AV$8-1)</f>
        <v>28702.66677226199</v>
      </c>
      <c r="AW15" s="27">
        <f>Assumptions!$P15/12*(1+(IF(AW$8=Assumptions!$N$47,Assumptions!$N$50,IF(AW$8=Assumptions!$O$47,Assumptions!$O$50,Assumptions!$P$50))))^(AW$8-1)</f>
        <v>28702.66677226199</v>
      </c>
      <c r="AX15" s="27">
        <f>Assumptions!$P15/12*(1+(IF(AX$8=Assumptions!$N$47,Assumptions!$N$50,IF(AX$8=Assumptions!$O$47,Assumptions!$O$50,Assumptions!$P$50))))^(AX$8-1)</f>
        <v>28702.66677226199</v>
      </c>
      <c r="AY15" s="27">
        <f>Assumptions!$P15/12*(1+(IF(AY$8=Assumptions!$N$47,Assumptions!$N$50,IF(AY$8=Assumptions!$O$47,Assumptions!$O$50,Assumptions!$P$50))))^(AY$8-1)</f>
        <v>28702.66677226199</v>
      </c>
      <c r="AZ15" s="27">
        <f>Assumptions!$P15/12*(1+(IF(AZ$8=Assumptions!$N$47,Assumptions!$N$50,IF(AZ$8=Assumptions!$O$47,Assumptions!$O$50,Assumptions!$P$50))))^(AZ$8-1)</f>
        <v>29133.206773845915</v>
      </c>
      <c r="BA15" s="27">
        <f>Assumptions!$P15/12*(1+(IF(BA$8=Assumptions!$N$47,Assumptions!$N$50,IF(BA$8=Assumptions!$O$47,Assumptions!$O$50,Assumptions!$P$50))))^(BA$8-1)</f>
        <v>29133.206773845915</v>
      </c>
      <c r="BB15" s="27">
        <f>Assumptions!$P15/12*(1+(IF(BB$8=Assumptions!$N$47,Assumptions!$N$50,IF(BB$8=Assumptions!$O$47,Assumptions!$O$50,Assumptions!$P$50))))^(BB$8-1)</f>
        <v>29133.206773845915</v>
      </c>
      <c r="BC15" s="27">
        <f>Assumptions!$P15/12*(1+(IF(BC$8=Assumptions!$N$47,Assumptions!$N$50,IF(BC$8=Assumptions!$O$47,Assumptions!$O$50,Assumptions!$P$50))))^(BC$8-1)</f>
        <v>29133.206773845915</v>
      </c>
      <c r="BD15" s="27">
        <f>Assumptions!$P15/12*(1+(IF(BD$8=Assumptions!$N$47,Assumptions!$N$50,IF(BD$8=Assumptions!$O$47,Assumptions!$O$50,Assumptions!$P$50))))^(BD$8-1)</f>
        <v>29133.206773845915</v>
      </c>
      <c r="BE15" s="27">
        <f>Assumptions!$P15/12*(1+(IF(BE$8=Assumptions!$N$47,Assumptions!$N$50,IF(BE$8=Assumptions!$O$47,Assumptions!$O$50,Assumptions!$P$50))))^(BE$8-1)</f>
        <v>29133.206773845915</v>
      </c>
      <c r="BF15" s="27">
        <f>Assumptions!$P15/12*(1+(IF(BF$8=Assumptions!$N$47,Assumptions!$N$50,IF(BF$8=Assumptions!$O$47,Assumptions!$O$50,Assumptions!$P$50))))^(BF$8-1)</f>
        <v>29133.206773845915</v>
      </c>
      <c r="BG15" s="27">
        <f>Assumptions!$P15/12*(1+(IF(BG$8=Assumptions!$N$47,Assumptions!$N$50,IF(BG$8=Assumptions!$O$47,Assumptions!$O$50,Assumptions!$P$50))))^(BG$8-1)</f>
        <v>29133.206773845915</v>
      </c>
      <c r="BH15" s="27">
        <f>Assumptions!$P15/12*(1+(IF(BH$8=Assumptions!$N$47,Assumptions!$N$50,IF(BH$8=Assumptions!$O$47,Assumptions!$O$50,Assumptions!$P$50))))^(BH$8-1)</f>
        <v>29133.206773845915</v>
      </c>
      <c r="BI15" s="27">
        <f>Assumptions!$P15/12*(1+(IF(BI$8=Assumptions!$N$47,Assumptions!$N$50,IF(BI$8=Assumptions!$O$47,Assumptions!$O$50,Assumptions!$P$50))))^(BI$8-1)</f>
        <v>29133.206773845915</v>
      </c>
      <c r="BJ15" s="27">
        <f>Assumptions!$P15/12*(1+(IF(BJ$8=Assumptions!$N$47,Assumptions!$N$50,IF(BJ$8=Assumptions!$O$47,Assumptions!$O$50,Assumptions!$P$50))))^(BJ$8-1)</f>
        <v>29133.206773845915</v>
      </c>
      <c r="BK15" s="27">
        <f>Assumptions!$P15/12*(1+(IF(BK$8=Assumptions!$N$47,Assumptions!$N$50,IF(BK$8=Assumptions!$O$47,Assumptions!$O$50,Assumptions!$P$50))))^(BK$8-1)</f>
        <v>29133.206773845915</v>
      </c>
      <c r="BL15" s="27">
        <f>Assumptions!$P15/12*(1+(IF(BL$8=Assumptions!$N$47,Assumptions!$N$50,IF(BL$8=Assumptions!$O$47,Assumptions!$O$50,Assumptions!$P$50))))^(BL$8-1)</f>
        <v>29570.204875453601</v>
      </c>
      <c r="BM15" s="27">
        <f>Assumptions!$P15/12*(1+(IF(BM$8=Assumptions!$N$47,Assumptions!$N$50,IF(BM$8=Assumptions!$O$47,Assumptions!$O$50,Assumptions!$P$50))))^(BM$8-1)</f>
        <v>29570.204875453601</v>
      </c>
      <c r="BN15" s="27">
        <f>Assumptions!$P15/12*(1+(IF(BN$8=Assumptions!$N$47,Assumptions!$N$50,IF(BN$8=Assumptions!$O$47,Assumptions!$O$50,Assumptions!$P$50))))^(BN$8-1)</f>
        <v>29570.204875453601</v>
      </c>
      <c r="BO15" s="27">
        <f>Assumptions!$P15/12*(1+(IF(BO$8=Assumptions!$N$47,Assumptions!$N$50,IF(BO$8=Assumptions!$O$47,Assumptions!$O$50,Assumptions!$P$50))))^(BO$8-1)</f>
        <v>29570.204875453601</v>
      </c>
      <c r="BP15" s="27">
        <f>Assumptions!$P15/12*(1+(IF(BP$8=Assumptions!$N$47,Assumptions!$N$50,IF(BP$8=Assumptions!$O$47,Assumptions!$O$50,Assumptions!$P$50))))^(BP$8-1)</f>
        <v>29570.204875453601</v>
      </c>
      <c r="BQ15" s="27">
        <f>Assumptions!$P15/12*(1+(IF(BQ$8=Assumptions!$N$47,Assumptions!$N$50,IF(BQ$8=Assumptions!$O$47,Assumptions!$O$50,Assumptions!$P$50))))^(BQ$8-1)</f>
        <v>29570.204875453601</v>
      </c>
      <c r="BR15" s="27">
        <f>Assumptions!$P15/12*(1+(IF(BR$8=Assumptions!$N$47,Assumptions!$N$50,IF(BR$8=Assumptions!$O$47,Assumptions!$O$50,Assumptions!$P$50))))^(BR$8-1)</f>
        <v>29570.204875453601</v>
      </c>
      <c r="BS15" s="27">
        <f>Assumptions!$P15/12*(1+(IF(BS$8=Assumptions!$N$47,Assumptions!$N$50,IF(BS$8=Assumptions!$O$47,Assumptions!$O$50,Assumptions!$P$50))))^(BS$8-1)</f>
        <v>29570.204875453601</v>
      </c>
      <c r="BT15" s="27">
        <f>Assumptions!$P15/12*(1+(IF(BT$8=Assumptions!$N$47,Assumptions!$N$50,IF(BT$8=Assumptions!$O$47,Assumptions!$O$50,Assumptions!$P$50))))^(BT$8-1)</f>
        <v>29570.204875453601</v>
      </c>
      <c r="BU15" s="27">
        <f>Assumptions!$P15/12*(1+(IF(BU$8=Assumptions!$N$47,Assumptions!$N$50,IF(BU$8=Assumptions!$O$47,Assumptions!$O$50,Assumptions!$P$50))))^(BU$8-1)</f>
        <v>29570.204875453601</v>
      </c>
      <c r="BV15" s="27">
        <f>Assumptions!$P15/12*(1+(IF(BV$8=Assumptions!$N$47,Assumptions!$N$50,IF(BV$8=Assumptions!$O$47,Assumptions!$O$50,Assumptions!$P$50))))^(BV$8-1)</f>
        <v>29570.204875453601</v>
      </c>
      <c r="BW15" s="27">
        <f>Assumptions!$P15/12*(1+(IF(BW$8=Assumptions!$N$47,Assumptions!$N$50,IF(BW$8=Assumptions!$O$47,Assumptions!$O$50,Assumptions!$P$50))))^(BW$8-1)</f>
        <v>29570.204875453601</v>
      </c>
      <c r="BX15" s="27">
        <f>Assumptions!$P15/12*(1+(IF(BX$8=Assumptions!$N$47,Assumptions!$N$50,IF(BX$8=Assumptions!$O$47,Assumptions!$O$50,Assumptions!$P$50))))^(BX$8-1)</f>
        <v>30013.7579485854</v>
      </c>
      <c r="BY15" s="27">
        <f>Assumptions!$P15/12*(1+(IF(BY$8=Assumptions!$N$47,Assumptions!$N$50,IF(BY$8=Assumptions!$O$47,Assumptions!$O$50,Assumptions!$P$50))))^(BY$8-1)</f>
        <v>30013.7579485854</v>
      </c>
      <c r="BZ15" s="27">
        <f>Assumptions!$P15/12*(1+(IF(BZ$8=Assumptions!$N$47,Assumptions!$N$50,IF(BZ$8=Assumptions!$O$47,Assumptions!$O$50,Assumptions!$P$50))))^(BZ$8-1)</f>
        <v>30013.7579485854</v>
      </c>
      <c r="CA15" s="27">
        <f>Assumptions!$P15/12*(1+(IF(CA$8=Assumptions!$N$47,Assumptions!$N$50,IF(CA$8=Assumptions!$O$47,Assumptions!$O$50,Assumptions!$P$50))))^(CA$8-1)</f>
        <v>30013.7579485854</v>
      </c>
      <c r="CB15" s="27">
        <f>Assumptions!$P15/12*(1+(IF(CB$8=Assumptions!$N$47,Assumptions!$N$50,IF(CB$8=Assumptions!$O$47,Assumptions!$O$50,Assumptions!$P$50))))^(CB$8-1)</f>
        <v>30013.7579485854</v>
      </c>
      <c r="CC15" s="27">
        <f>Assumptions!$P15/12*(1+(IF(CC$8=Assumptions!$N$47,Assumptions!$N$50,IF(CC$8=Assumptions!$O$47,Assumptions!$O$50,Assumptions!$P$50))))^(CC$8-1)</f>
        <v>30013.7579485854</v>
      </c>
      <c r="CD15" s="27">
        <f>Assumptions!$P15/12*(1+(IF(CD$8=Assumptions!$N$47,Assumptions!$N$50,IF(CD$8=Assumptions!$O$47,Assumptions!$O$50,Assumptions!$P$50))))^(CD$8-1)</f>
        <v>30013.7579485854</v>
      </c>
      <c r="CE15" s="27">
        <f>Assumptions!$P15/12*(1+(IF(CE$8=Assumptions!$N$47,Assumptions!$N$50,IF(CE$8=Assumptions!$O$47,Assumptions!$O$50,Assumptions!$P$50))))^(CE$8-1)</f>
        <v>30013.7579485854</v>
      </c>
      <c r="CF15" s="27">
        <f>Assumptions!$P15/12*(1+(IF(CF$8=Assumptions!$N$47,Assumptions!$N$50,IF(CF$8=Assumptions!$O$47,Assumptions!$O$50,Assumptions!$P$50))))^(CF$8-1)</f>
        <v>30013.7579485854</v>
      </c>
      <c r="CG15" s="27">
        <f>Assumptions!$P15/12*(1+(IF(CG$8=Assumptions!$N$47,Assumptions!$N$50,IF(CG$8=Assumptions!$O$47,Assumptions!$O$50,Assumptions!$P$50))))^(CG$8-1)</f>
        <v>30013.7579485854</v>
      </c>
      <c r="CH15" s="27">
        <f>Assumptions!$P15/12*(1+(IF(CH$8=Assumptions!$N$47,Assumptions!$N$50,IF(CH$8=Assumptions!$O$47,Assumptions!$O$50,Assumptions!$P$50))))^(CH$8-1)</f>
        <v>30013.7579485854</v>
      </c>
      <c r="CI15" s="27">
        <f>Assumptions!$P15/12*(1+(IF(CI$8=Assumptions!$N$47,Assumptions!$N$50,IF(CI$8=Assumptions!$O$47,Assumptions!$O$50,Assumptions!$P$50))))^(CI$8-1)</f>
        <v>30013.7579485854</v>
      </c>
      <c r="CJ15" s="27">
        <f>Assumptions!$P15/12*(1+(IF(CJ$8=Assumptions!$N$47,Assumptions!$N$50,IF(CJ$8=Assumptions!$O$47,Assumptions!$O$50,Assumptions!$P$50))))^(CJ$8-1)</f>
        <v>30463.964317814174</v>
      </c>
      <c r="CK15" s="27">
        <f>Assumptions!$P15/12*(1+(IF(CK$8=Assumptions!$N$47,Assumptions!$N$50,IF(CK$8=Assumptions!$O$47,Assumptions!$O$50,Assumptions!$P$50))))^(CK$8-1)</f>
        <v>30463.964317814174</v>
      </c>
      <c r="CL15" s="27">
        <f>Assumptions!$P15/12*(1+(IF(CL$8=Assumptions!$N$47,Assumptions!$N$50,IF(CL$8=Assumptions!$O$47,Assumptions!$O$50,Assumptions!$P$50))))^(CL$8-1)</f>
        <v>30463.964317814174</v>
      </c>
      <c r="CM15" s="27">
        <f>Assumptions!$P15/12*(1+(IF(CM$8=Assumptions!$N$47,Assumptions!$N$50,IF(CM$8=Assumptions!$O$47,Assumptions!$O$50,Assumptions!$P$50))))^(CM$8-1)</f>
        <v>30463.964317814174</v>
      </c>
      <c r="CN15" s="27">
        <f>Assumptions!$P15/12*(1+(IF(CN$8=Assumptions!$N$47,Assumptions!$N$50,IF(CN$8=Assumptions!$O$47,Assumptions!$O$50,Assumptions!$P$50))))^(CN$8-1)</f>
        <v>30463.964317814174</v>
      </c>
      <c r="CO15" s="27">
        <f>Assumptions!$P15/12*(1+(IF(CO$8=Assumptions!$N$47,Assumptions!$N$50,IF(CO$8=Assumptions!$O$47,Assumptions!$O$50,Assumptions!$P$50))))^(CO$8-1)</f>
        <v>30463.964317814174</v>
      </c>
      <c r="CP15" s="27">
        <f>Assumptions!$P15/12*(1+(IF(CP$8=Assumptions!$N$47,Assumptions!$N$50,IF(CP$8=Assumptions!$O$47,Assumptions!$O$50,Assumptions!$P$50))))^(CP$8-1)</f>
        <v>30463.964317814174</v>
      </c>
      <c r="CQ15" s="27">
        <f>Assumptions!$P15/12*(1+(IF(CQ$8=Assumptions!$N$47,Assumptions!$N$50,IF(CQ$8=Assumptions!$O$47,Assumptions!$O$50,Assumptions!$P$50))))^(CQ$8-1)</f>
        <v>30463.964317814174</v>
      </c>
      <c r="CR15" s="27">
        <f>Assumptions!$P15/12*(1+(IF(CR$8=Assumptions!$N$47,Assumptions!$N$50,IF(CR$8=Assumptions!$O$47,Assumptions!$O$50,Assumptions!$P$50))))^(CR$8-1)</f>
        <v>30463.964317814174</v>
      </c>
      <c r="CS15" s="27">
        <f>Assumptions!$P15/12*(1+(IF(CS$8=Assumptions!$N$47,Assumptions!$N$50,IF(CS$8=Assumptions!$O$47,Assumptions!$O$50,Assumptions!$P$50))))^(CS$8-1)</f>
        <v>30463.964317814174</v>
      </c>
      <c r="CT15" s="27">
        <f>Assumptions!$P15/12*(1+(IF(CT$8=Assumptions!$N$47,Assumptions!$N$50,IF(CT$8=Assumptions!$O$47,Assumptions!$O$50,Assumptions!$P$50))))^(CT$8-1)</f>
        <v>30463.964317814174</v>
      </c>
      <c r="CU15" s="27">
        <f>Assumptions!$P15/12*(1+(IF(CU$8=Assumptions!$N$47,Assumptions!$N$50,IF(CU$8=Assumptions!$O$47,Assumptions!$O$50,Assumptions!$P$50))))^(CU$8-1)</f>
        <v>30463.964317814174</v>
      </c>
      <c r="CV15" s="27">
        <f>Assumptions!$P15/12*(1+(IF(CV$8=Assumptions!$N$47,Assumptions!$N$50,IF(CV$8=Assumptions!$O$47,Assumptions!$O$50,Assumptions!$P$50))))^(CV$8-1)</f>
        <v>30920.923782581387</v>
      </c>
      <c r="CW15" s="27">
        <f>Assumptions!$P15/12*(1+(IF(CW$8=Assumptions!$N$47,Assumptions!$N$50,IF(CW$8=Assumptions!$O$47,Assumptions!$O$50,Assumptions!$P$50))))^(CW$8-1)</f>
        <v>30920.923782581387</v>
      </c>
      <c r="CX15" s="27">
        <f>Assumptions!$P15/12*(1+(IF(CX$8=Assumptions!$N$47,Assumptions!$N$50,IF(CX$8=Assumptions!$O$47,Assumptions!$O$50,Assumptions!$P$50))))^(CX$8-1)</f>
        <v>30920.923782581387</v>
      </c>
      <c r="CY15" s="27">
        <f>Assumptions!$P15/12*(1+(IF(CY$8=Assumptions!$N$47,Assumptions!$N$50,IF(CY$8=Assumptions!$O$47,Assumptions!$O$50,Assumptions!$P$50))))^(CY$8-1)</f>
        <v>30920.923782581387</v>
      </c>
      <c r="CZ15" s="27">
        <f>Assumptions!$P15/12*(1+(IF(CZ$8=Assumptions!$N$47,Assumptions!$N$50,IF(CZ$8=Assumptions!$O$47,Assumptions!$O$50,Assumptions!$P$50))))^(CZ$8-1)</f>
        <v>30920.923782581387</v>
      </c>
      <c r="DA15" s="27">
        <f>Assumptions!$P15/12*(1+(IF(DA$8=Assumptions!$N$47,Assumptions!$N$50,IF(DA$8=Assumptions!$O$47,Assumptions!$O$50,Assumptions!$P$50))))^(DA$8-1)</f>
        <v>30920.923782581387</v>
      </c>
      <c r="DB15" s="27">
        <f>Assumptions!$P15/12*(1+(IF(DB$8=Assumptions!$N$47,Assumptions!$N$50,IF(DB$8=Assumptions!$O$47,Assumptions!$O$50,Assumptions!$P$50))))^(DB$8-1)</f>
        <v>30920.923782581387</v>
      </c>
      <c r="DC15" s="27">
        <f>Assumptions!$P15/12*(1+(IF(DC$8=Assumptions!$N$47,Assumptions!$N$50,IF(DC$8=Assumptions!$O$47,Assumptions!$O$50,Assumptions!$P$50))))^(DC$8-1)</f>
        <v>30920.923782581387</v>
      </c>
      <c r="DD15" s="27">
        <f>Assumptions!$P15/12*(1+(IF(DD$8=Assumptions!$N$47,Assumptions!$N$50,IF(DD$8=Assumptions!$O$47,Assumptions!$O$50,Assumptions!$P$50))))^(DD$8-1)</f>
        <v>30920.923782581387</v>
      </c>
      <c r="DE15" s="27">
        <f>Assumptions!$P15/12*(1+(IF(DE$8=Assumptions!$N$47,Assumptions!$N$50,IF(DE$8=Assumptions!$O$47,Assumptions!$O$50,Assumptions!$P$50))))^(DE$8-1)</f>
        <v>30920.923782581387</v>
      </c>
      <c r="DF15" s="27">
        <f>Assumptions!$P15/12*(1+(IF(DF$8=Assumptions!$N$47,Assumptions!$N$50,IF(DF$8=Assumptions!$O$47,Assumptions!$O$50,Assumptions!$P$50))))^(DF$8-1)</f>
        <v>30920.923782581387</v>
      </c>
      <c r="DG15" s="27">
        <f>Assumptions!$P15/12*(1+(IF(DG$8=Assumptions!$N$47,Assumptions!$N$50,IF(DG$8=Assumptions!$O$47,Assumptions!$O$50,Assumptions!$P$50))))^(DG$8-1)</f>
        <v>30920.923782581387</v>
      </c>
      <c r="DH15" s="27">
        <f>Assumptions!$P15/12*(1+(IF(DH$8=Assumptions!$N$47,Assumptions!$N$50,IF(DH$8=Assumptions!$O$47,Assumptions!$O$50,Assumptions!$P$50))))^(DH$8-1)</f>
        <v>31384.737639320101</v>
      </c>
      <c r="DI15" s="27">
        <f>Assumptions!$P15/12*(1+(IF(DI$8=Assumptions!$N$47,Assumptions!$N$50,IF(DI$8=Assumptions!$O$47,Assumptions!$O$50,Assumptions!$P$50))))^(DI$8-1)</f>
        <v>31384.737639320101</v>
      </c>
      <c r="DJ15" s="27">
        <f>Assumptions!$P15/12*(1+(IF(DJ$8=Assumptions!$N$47,Assumptions!$N$50,IF(DJ$8=Assumptions!$O$47,Assumptions!$O$50,Assumptions!$P$50))))^(DJ$8-1)</f>
        <v>31384.737639320101</v>
      </c>
      <c r="DK15" s="27">
        <f>Assumptions!$P15/12*(1+(IF(DK$8=Assumptions!$N$47,Assumptions!$N$50,IF(DK$8=Assumptions!$O$47,Assumptions!$O$50,Assumptions!$P$50))))^(DK$8-1)</f>
        <v>31384.737639320101</v>
      </c>
      <c r="DL15" s="27">
        <f>Assumptions!$P15/12*(1+(IF(DL$8=Assumptions!$N$47,Assumptions!$N$50,IF(DL$8=Assumptions!$O$47,Assumptions!$O$50,Assumptions!$P$50))))^(DL$8-1)</f>
        <v>31384.737639320101</v>
      </c>
      <c r="DM15" s="27">
        <f>Assumptions!$P15/12*(1+(IF(DM$8=Assumptions!$N$47,Assumptions!$N$50,IF(DM$8=Assumptions!$O$47,Assumptions!$O$50,Assumptions!$P$50))))^(DM$8-1)</f>
        <v>31384.737639320101</v>
      </c>
      <c r="DN15" s="27">
        <f>Assumptions!$P15/12*(1+(IF(DN$8=Assumptions!$N$47,Assumptions!$N$50,IF(DN$8=Assumptions!$O$47,Assumptions!$O$50,Assumptions!$P$50))))^(DN$8-1)</f>
        <v>31384.737639320101</v>
      </c>
      <c r="DO15" s="27">
        <f>Assumptions!$P15/12*(1+(IF(DO$8=Assumptions!$N$47,Assumptions!$N$50,IF(DO$8=Assumptions!$O$47,Assumptions!$O$50,Assumptions!$P$50))))^(DO$8-1)</f>
        <v>31384.737639320101</v>
      </c>
      <c r="DP15" s="27">
        <f>Assumptions!$P15/12*(1+(IF(DP$8=Assumptions!$N$47,Assumptions!$N$50,IF(DP$8=Assumptions!$O$47,Assumptions!$O$50,Assumptions!$P$50))))^(DP$8-1)</f>
        <v>31384.737639320101</v>
      </c>
      <c r="DQ15" s="27">
        <f>Assumptions!$P15/12*(1+(IF(DQ$8=Assumptions!$N$47,Assumptions!$N$50,IF(DQ$8=Assumptions!$O$47,Assumptions!$O$50,Assumptions!$P$50))))^(DQ$8-1)</f>
        <v>31384.737639320101</v>
      </c>
      <c r="DR15" s="27">
        <f>Assumptions!$P15/12*(1+(IF(DR$8=Assumptions!$N$47,Assumptions!$N$50,IF(DR$8=Assumptions!$O$47,Assumptions!$O$50,Assumptions!$P$50))))^(DR$8-1)</f>
        <v>31384.737639320101</v>
      </c>
      <c r="DS15" s="27">
        <f>Assumptions!$P15/12*(1+(IF(DS$8=Assumptions!$N$47,Assumptions!$N$50,IF(DS$8=Assumptions!$O$47,Assumptions!$O$50,Assumptions!$P$50))))^(DS$8-1)</f>
        <v>31384.737639320101</v>
      </c>
      <c r="DT15" s="27">
        <f>Assumptions!$P15/12*(1+(IF(DT$8=Assumptions!$N$47,Assumptions!$N$50,IF(DT$8=Assumptions!$O$47,Assumptions!$O$50,Assumptions!$P$50))))^(DT$8-1)</f>
        <v>31855.508703909902</v>
      </c>
      <c r="DU15" s="27">
        <f>Assumptions!$P15/12*(1+(IF(DU$8=Assumptions!$N$47,Assumptions!$N$50,IF(DU$8=Assumptions!$O$47,Assumptions!$O$50,Assumptions!$P$50))))^(DU$8-1)</f>
        <v>31855.508703909902</v>
      </c>
      <c r="DV15" s="27">
        <f>Assumptions!$P15/12*(1+(IF(DV$8=Assumptions!$N$47,Assumptions!$N$50,IF(DV$8=Assumptions!$O$47,Assumptions!$O$50,Assumptions!$P$50))))^(DV$8-1)</f>
        <v>31855.508703909902</v>
      </c>
      <c r="DW15" s="27">
        <f>Assumptions!$P15/12*(1+(IF(DW$8=Assumptions!$N$47,Assumptions!$N$50,IF(DW$8=Assumptions!$O$47,Assumptions!$O$50,Assumptions!$P$50))))^(DW$8-1)</f>
        <v>31855.508703909902</v>
      </c>
      <c r="DX15" s="27">
        <f>Assumptions!$P15/12*(1+(IF(DX$8=Assumptions!$N$47,Assumptions!$N$50,IF(DX$8=Assumptions!$O$47,Assumptions!$O$50,Assumptions!$P$50))))^(DX$8-1)</f>
        <v>31855.508703909902</v>
      </c>
      <c r="DY15" s="27">
        <f>Assumptions!$P15/12*(1+(IF(DY$8=Assumptions!$N$47,Assumptions!$N$50,IF(DY$8=Assumptions!$O$47,Assumptions!$O$50,Assumptions!$P$50))))^(DY$8-1)</f>
        <v>31855.508703909902</v>
      </c>
      <c r="DZ15" s="27">
        <f>Assumptions!$P15/12*(1+(IF(DZ$8=Assumptions!$N$47,Assumptions!$N$50,IF(DZ$8=Assumptions!$O$47,Assumptions!$O$50,Assumptions!$P$50))))^(DZ$8-1)</f>
        <v>31855.508703909902</v>
      </c>
      <c r="EA15" s="27">
        <f>Assumptions!$P15/12*(1+(IF(EA$8=Assumptions!$N$47,Assumptions!$N$50,IF(EA$8=Assumptions!$O$47,Assumptions!$O$50,Assumptions!$P$50))))^(EA$8-1)</f>
        <v>31855.508703909902</v>
      </c>
      <c r="EB15" s="27">
        <f>Assumptions!$P15/12*(1+(IF(EB$8=Assumptions!$N$47,Assumptions!$N$50,IF(EB$8=Assumptions!$O$47,Assumptions!$O$50,Assumptions!$P$50))))^(EB$8-1)</f>
        <v>31855.508703909902</v>
      </c>
      <c r="EC15" s="27">
        <f>Assumptions!$P15/12*(1+(IF(EC$8=Assumptions!$N$47,Assumptions!$N$50,IF(EC$8=Assumptions!$O$47,Assumptions!$O$50,Assumptions!$P$50))))^(EC$8-1)</f>
        <v>31855.508703909902</v>
      </c>
      <c r="ED15" s="27">
        <f>Assumptions!$P15/12*(1+(IF(ED$8=Assumptions!$N$47,Assumptions!$N$50,IF(ED$8=Assumptions!$O$47,Assumptions!$O$50,Assumptions!$P$50))))^(ED$8-1)</f>
        <v>31855.508703909902</v>
      </c>
      <c r="EE15" s="27">
        <f>Assumptions!$P15/12*(1+(IF(EE$8=Assumptions!$N$47,Assumptions!$N$50,IF(EE$8=Assumptions!$O$47,Assumptions!$O$50,Assumptions!$P$50))))^(EE$8-1)</f>
        <v>31855.508703909902</v>
      </c>
    </row>
    <row r="16" spans="1:135" x14ac:dyDescent="0.35">
      <c r="B16" s="4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</row>
    <row r="17" spans="2:135" x14ac:dyDescent="0.35">
      <c r="B17" s="21"/>
      <c r="C17" s="14" t="s">
        <v>40</v>
      </c>
      <c r="D17" s="31">
        <f t="shared" ref="D17:AI17" si="6">SUM(D11:D16)</f>
        <v>183728.28600000002</v>
      </c>
      <c r="E17" s="31">
        <f t="shared" si="6"/>
        <v>183728.28600000002</v>
      </c>
      <c r="F17" s="31">
        <f t="shared" si="6"/>
        <v>183728.28600000002</v>
      </c>
      <c r="G17" s="31">
        <f t="shared" si="6"/>
        <v>183728.28600000002</v>
      </c>
      <c r="H17" s="31">
        <f t="shared" si="6"/>
        <v>183728.28600000002</v>
      </c>
      <c r="I17" s="31">
        <f t="shared" si="6"/>
        <v>183728.28600000002</v>
      </c>
      <c r="J17" s="31">
        <f t="shared" si="6"/>
        <v>183728.28600000002</v>
      </c>
      <c r="K17" s="31">
        <f t="shared" si="6"/>
        <v>183728.28600000002</v>
      </c>
      <c r="L17" s="31">
        <f t="shared" si="6"/>
        <v>183728.28600000002</v>
      </c>
      <c r="M17" s="31">
        <f t="shared" si="6"/>
        <v>183728.28600000002</v>
      </c>
      <c r="N17" s="31">
        <f t="shared" si="6"/>
        <v>183728.28600000002</v>
      </c>
      <c r="O17" s="31">
        <f t="shared" si="6"/>
        <v>183728.28600000002</v>
      </c>
      <c r="P17" s="31">
        <f t="shared" si="6"/>
        <v>186484.21028999999</v>
      </c>
      <c r="Q17" s="31">
        <f t="shared" si="6"/>
        <v>186484.21028999999</v>
      </c>
      <c r="R17" s="31">
        <f t="shared" si="6"/>
        <v>186484.21028999999</v>
      </c>
      <c r="S17" s="31">
        <f t="shared" si="6"/>
        <v>186484.21028999999</v>
      </c>
      <c r="T17" s="31">
        <f t="shared" si="6"/>
        <v>186484.21028999999</v>
      </c>
      <c r="U17" s="31">
        <f t="shared" si="6"/>
        <v>186484.21028999999</v>
      </c>
      <c r="V17" s="31">
        <f t="shared" si="6"/>
        <v>186484.21028999999</v>
      </c>
      <c r="W17" s="31">
        <f t="shared" si="6"/>
        <v>186484.21028999999</v>
      </c>
      <c r="X17" s="31">
        <f t="shared" si="6"/>
        <v>186484.21028999999</v>
      </c>
      <c r="Y17" s="31">
        <f t="shared" si="6"/>
        <v>186484.21028999999</v>
      </c>
      <c r="Z17" s="31">
        <f t="shared" si="6"/>
        <v>186484.21028999999</v>
      </c>
      <c r="AA17" s="31">
        <f t="shared" si="6"/>
        <v>186484.21028999999</v>
      </c>
      <c r="AB17" s="31">
        <f t="shared" si="6"/>
        <v>189281.47344434998</v>
      </c>
      <c r="AC17" s="31">
        <f t="shared" si="6"/>
        <v>189281.47344434998</v>
      </c>
      <c r="AD17" s="31">
        <f t="shared" si="6"/>
        <v>189281.47344434998</v>
      </c>
      <c r="AE17" s="31">
        <f t="shared" si="6"/>
        <v>189281.47344434998</v>
      </c>
      <c r="AF17" s="31">
        <f t="shared" si="6"/>
        <v>189281.47344434998</v>
      </c>
      <c r="AG17" s="31">
        <f t="shared" si="6"/>
        <v>189281.47344434998</v>
      </c>
      <c r="AH17" s="31">
        <f t="shared" si="6"/>
        <v>189281.47344434998</v>
      </c>
      <c r="AI17" s="31">
        <f t="shared" si="6"/>
        <v>189281.47344434998</v>
      </c>
      <c r="AJ17" s="31">
        <f t="shared" ref="AJ17:BO17" si="7">SUM(AJ11:AJ16)</f>
        <v>189281.47344434998</v>
      </c>
      <c r="AK17" s="31">
        <f t="shared" si="7"/>
        <v>189281.47344434998</v>
      </c>
      <c r="AL17" s="31">
        <f t="shared" si="7"/>
        <v>189281.47344434998</v>
      </c>
      <c r="AM17" s="31">
        <f t="shared" si="7"/>
        <v>189281.47344434998</v>
      </c>
      <c r="AN17" s="31">
        <f t="shared" si="7"/>
        <v>192120.69554601519</v>
      </c>
      <c r="AO17" s="31">
        <f t="shared" si="7"/>
        <v>192120.69554601519</v>
      </c>
      <c r="AP17" s="31">
        <f t="shared" si="7"/>
        <v>192120.69554601519</v>
      </c>
      <c r="AQ17" s="31">
        <f t="shared" si="7"/>
        <v>192120.69554601519</v>
      </c>
      <c r="AR17" s="31">
        <f t="shared" si="7"/>
        <v>192120.69554601519</v>
      </c>
      <c r="AS17" s="31">
        <f t="shared" si="7"/>
        <v>192120.69554601519</v>
      </c>
      <c r="AT17" s="31">
        <f t="shared" si="7"/>
        <v>192120.69554601519</v>
      </c>
      <c r="AU17" s="31">
        <f t="shared" si="7"/>
        <v>192120.69554601519</v>
      </c>
      <c r="AV17" s="31">
        <f t="shared" si="7"/>
        <v>192120.69554601519</v>
      </c>
      <c r="AW17" s="31">
        <f t="shared" si="7"/>
        <v>192120.69554601519</v>
      </c>
      <c r="AX17" s="31">
        <f t="shared" si="7"/>
        <v>192120.69554601519</v>
      </c>
      <c r="AY17" s="31">
        <f t="shared" si="7"/>
        <v>192120.69554601519</v>
      </c>
      <c r="AZ17" s="31">
        <f t="shared" si="7"/>
        <v>195002.50597920539</v>
      </c>
      <c r="BA17" s="31">
        <f t="shared" si="7"/>
        <v>195002.50597920539</v>
      </c>
      <c r="BB17" s="31">
        <f t="shared" si="7"/>
        <v>195002.50597920539</v>
      </c>
      <c r="BC17" s="31">
        <f t="shared" si="7"/>
        <v>195002.50597920539</v>
      </c>
      <c r="BD17" s="31">
        <f t="shared" si="7"/>
        <v>195002.50597920539</v>
      </c>
      <c r="BE17" s="31">
        <f t="shared" si="7"/>
        <v>195002.50597920539</v>
      </c>
      <c r="BF17" s="31">
        <f t="shared" si="7"/>
        <v>195002.50597920539</v>
      </c>
      <c r="BG17" s="31">
        <f t="shared" si="7"/>
        <v>195002.50597920539</v>
      </c>
      <c r="BH17" s="31">
        <f t="shared" si="7"/>
        <v>195002.50597920539</v>
      </c>
      <c r="BI17" s="31">
        <f t="shared" si="7"/>
        <v>195002.50597920539</v>
      </c>
      <c r="BJ17" s="31">
        <f t="shared" si="7"/>
        <v>195002.50597920539</v>
      </c>
      <c r="BK17" s="31">
        <f t="shared" si="7"/>
        <v>195002.50597920539</v>
      </c>
      <c r="BL17" s="31">
        <f t="shared" si="7"/>
        <v>197927.54356889345</v>
      </c>
      <c r="BM17" s="31">
        <f t="shared" si="7"/>
        <v>197927.54356889345</v>
      </c>
      <c r="BN17" s="31">
        <f t="shared" si="7"/>
        <v>197927.54356889345</v>
      </c>
      <c r="BO17" s="31">
        <f t="shared" si="7"/>
        <v>197927.54356889345</v>
      </c>
      <c r="BP17" s="31">
        <f t="shared" ref="BP17:CU17" si="8">SUM(BP11:BP16)</f>
        <v>197927.54356889345</v>
      </c>
      <c r="BQ17" s="31">
        <f t="shared" si="8"/>
        <v>197927.54356889345</v>
      </c>
      <c r="BR17" s="31">
        <f t="shared" si="8"/>
        <v>197927.54356889345</v>
      </c>
      <c r="BS17" s="31">
        <f t="shared" si="8"/>
        <v>197927.54356889345</v>
      </c>
      <c r="BT17" s="31">
        <f t="shared" si="8"/>
        <v>197927.54356889345</v>
      </c>
      <c r="BU17" s="31">
        <f t="shared" si="8"/>
        <v>197927.54356889345</v>
      </c>
      <c r="BV17" s="31">
        <f t="shared" si="8"/>
        <v>197927.54356889345</v>
      </c>
      <c r="BW17" s="31">
        <f t="shared" si="8"/>
        <v>197927.54356889345</v>
      </c>
      <c r="BX17" s="31">
        <f t="shared" si="8"/>
        <v>200896.45672242681</v>
      </c>
      <c r="BY17" s="31">
        <f t="shared" si="8"/>
        <v>200896.45672242681</v>
      </c>
      <c r="BZ17" s="31">
        <f t="shared" si="8"/>
        <v>200896.45672242681</v>
      </c>
      <c r="CA17" s="31">
        <f t="shared" si="8"/>
        <v>200896.45672242681</v>
      </c>
      <c r="CB17" s="31">
        <f t="shared" si="8"/>
        <v>200896.45672242681</v>
      </c>
      <c r="CC17" s="31">
        <f t="shared" si="8"/>
        <v>200896.45672242681</v>
      </c>
      <c r="CD17" s="31">
        <f t="shared" si="8"/>
        <v>200896.45672242681</v>
      </c>
      <c r="CE17" s="31">
        <f t="shared" si="8"/>
        <v>200896.45672242681</v>
      </c>
      <c r="CF17" s="31">
        <f t="shared" si="8"/>
        <v>200896.45672242681</v>
      </c>
      <c r="CG17" s="31">
        <f t="shared" si="8"/>
        <v>200896.45672242681</v>
      </c>
      <c r="CH17" s="31">
        <f t="shared" si="8"/>
        <v>200896.45672242681</v>
      </c>
      <c r="CI17" s="31">
        <f t="shared" si="8"/>
        <v>200896.45672242681</v>
      </c>
      <c r="CJ17" s="31">
        <f t="shared" si="8"/>
        <v>203909.9035732632</v>
      </c>
      <c r="CK17" s="31">
        <f t="shared" si="8"/>
        <v>203909.9035732632</v>
      </c>
      <c r="CL17" s="31">
        <f t="shared" si="8"/>
        <v>203909.9035732632</v>
      </c>
      <c r="CM17" s="31">
        <f t="shared" si="8"/>
        <v>203909.9035732632</v>
      </c>
      <c r="CN17" s="31">
        <f t="shared" si="8"/>
        <v>203909.9035732632</v>
      </c>
      <c r="CO17" s="31">
        <f t="shared" si="8"/>
        <v>203909.9035732632</v>
      </c>
      <c r="CP17" s="31">
        <f t="shared" si="8"/>
        <v>203909.9035732632</v>
      </c>
      <c r="CQ17" s="31">
        <f t="shared" si="8"/>
        <v>203909.9035732632</v>
      </c>
      <c r="CR17" s="31">
        <f t="shared" si="8"/>
        <v>203909.9035732632</v>
      </c>
      <c r="CS17" s="31">
        <f t="shared" si="8"/>
        <v>203909.9035732632</v>
      </c>
      <c r="CT17" s="31">
        <f t="shared" si="8"/>
        <v>203909.9035732632</v>
      </c>
      <c r="CU17" s="31">
        <f t="shared" si="8"/>
        <v>203909.9035732632</v>
      </c>
      <c r="CV17" s="31">
        <f t="shared" ref="CV17:EA17" si="9">SUM(CV11:CV16)</f>
        <v>206968.55212686208</v>
      </c>
      <c r="CW17" s="31">
        <f t="shared" si="9"/>
        <v>206968.55212686208</v>
      </c>
      <c r="CX17" s="31">
        <f t="shared" si="9"/>
        <v>206968.55212686208</v>
      </c>
      <c r="CY17" s="31">
        <f t="shared" si="9"/>
        <v>206968.55212686208</v>
      </c>
      <c r="CZ17" s="31">
        <f t="shared" si="9"/>
        <v>206968.55212686208</v>
      </c>
      <c r="DA17" s="31">
        <f t="shared" si="9"/>
        <v>206968.55212686208</v>
      </c>
      <c r="DB17" s="31">
        <f t="shared" si="9"/>
        <v>206968.55212686208</v>
      </c>
      <c r="DC17" s="31">
        <f t="shared" si="9"/>
        <v>206968.55212686208</v>
      </c>
      <c r="DD17" s="31">
        <f t="shared" si="9"/>
        <v>206968.55212686208</v>
      </c>
      <c r="DE17" s="31">
        <f t="shared" si="9"/>
        <v>206968.55212686208</v>
      </c>
      <c r="DF17" s="31">
        <f t="shared" si="9"/>
        <v>206968.55212686208</v>
      </c>
      <c r="DG17" s="31">
        <f t="shared" si="9"/>
        <v>206968.55212686208</v>
      </c>
      <c r="DH17" s="31">
        <f t="shared" si="9"/>
        <v>210073.08040876503</v>
      </c>
      <c r="DI17" s="31">
        <f t="shared" si="9"/>
        <v>210073.08040876503</v>
      </c>
      <c r="DJ17" s="31">
        <f t="shared" si="9"/>
        <v>210073.08040876503</v>
      </c>
      <c r="DK17" s="31">
        <f t="shared" si="9"/>
        <v>210073.08040876503</v>
      </c>
      <c r="DL17" s="31">
        <f t="shared" si="9"/>
        <v>210073.08040876503</v>
      </c>
      <c r="DM17" s="31">
        <f t="shared" si="9"/>
        <v>210073.08040876503</v>
      </c>
      <c r="DN17" s="31">
        <f t="shared" si="9"/>
        <v>210073.08040876503</v>
      </c>
      <c r="DO17" s="31">
        <f t="shared" si="9"/>
        <v>210073.08040876503</v>
      </c>
      <c r="DP17" s="31">
        <f t="shared" si="9"/>
        <v>210073.08040876503</v>
      </c>
      <c r="DQ17" s="31">
        <f t="shared" si="9"/>
        <v>210073.08040876503</v>
      </c>
      <c r="DR17" s="31">
        <f t="shared" si="9"/>
        <v>210073.08040876503</v>
      </c>
      <c r="DS17" s="31">
        <f t="shared" si="9"/>
        <v>210073.08040876503</v>
      </c>
      <c r="DT17" s="31">
        <f t="shared" si="9"/>
        <v>213224.17661489648</v>
      </c>
      <c r="DU17" s="31">
        <f t="shared" si="9"/>
        <v>213224.17661489648</v>
      </c>
      <c r="DV17" s="31">
        <f t="shared" si="9"/>
        <v>213224.17661489648</v>
      </c>
      <c r="DW17" s="31">
        <f t="shared" si="9"/>
        <v>213224.17661489648</v>
      </c>
      <c r="DX17" s="31">
        <f t="shared" si="9"/>
        <v>213224.17661489648</v>
      </c>
      <c r="DY17" s="31">
        <f t="shared" si="9"/>
        <v>213224.17661489648</v>
      </c>
      <c r="DZ17" s="31">
        <f t="shared" si="9"/>
        <v>213224.17661489648</v>
      </c>
      <c r="EA17" s="31">
        <f t="shared" si="9"/>
        <v>213224.17661489648</v>
      </c>
      <c r="EB17" s="31">
        <f t="shared" ref="EB17:EE17" si="10">SUM(EB11:EB16)</f>
        <v>213224.17661489648</v>
      </c>
      <c r="EC17" s="31">
        <f t="shared" si="10"/>
        <v>213224.17661489648</v>
      </c>
      <c r="ED17" s="31">
        <f t="shared" si="10"/>
        <v>213224.17661489648</v>
      </c>
      <c r="EE17" s="31">
        <f t="shared" si="10"/>
        <v>213224.17661489648</v>
      </c>
    </row>
    <row r="18" spans="2:135" x14ac:dyDescent="0.35">
      <c r="D18" s="6"/>
    </row>
    <row r="19" spans="2:135" x14ac:dyDescent="0.35">
      <c r="C19" t="str">
        <f>Assumptions!J20</f>
        <v>Vacancy</v>
      </c>
      <c r="D19" s="26">
        <f>-D$17*(IF(D$8=Assumptions!$N$47,Assumptions!$N$48,IF(D$8=Assumptions!$O$47,Assumptions!$O$48,Assumptions!$P$48)))</f>
        <v>-3674.5657200000005</v>
      </c>
      <c r="E19" s="26">
        <f>-E$17*(IF(E$8=Assumptions!$N$47,Assumptions!$N$48,IF(E$8=Assumptions!$O$47,Assumptions!$O$48,Assumptions!$P$48)))</f>
        <v>-3674.5657200000005</v>
      </c>
      <c r="F19" s="26">
        <f>-F$17*(IF(F$8=Assumptions!$N$47,Assumptions!$N$48,IF(F$8=Assumptions!$O$47,Assumptions!$O$48,Assumptions!$P$48)))</f>
        <v>-3674.5657200000005</v>
      </c>
      <c r="G19" s="26">
        <f>-G$17*(IF(G$8=Assumptions!$N$47,Assumptions!$N$48,IF(G$8=Assumptions!$O$47,Assumptions!$O$48,Assumptions!$P$48)))</f>
        <v>-3674.5657200000005</v>
      </c>
      <c r="H19" s="26">
        <f>-H$17*(IF(H$8=Assumptions!$N$47,Assumptions!$N$48,IF(H$8=Assumptions!$O$47,Assumptions!$O$48,Assumptions!$P$48)))</f>
        <v>-3674.5657200000005</v>
      </c>
      <c r="I19" s="26">
        <f>-I$17*(IF(I$8=Assumptions!$N$47,Assumptions!$N$48,IF(I$8=Assumptions!$O$47,Assumptions!$O$48,Assumptions!$P$48)))</f>
        <v>-3674.5657200000005</v>
      </c>
      <c r="J19" s="26">
        <f>-J$17*(IF(J$8=Assumptions!$N$47,Assumptions!$N$48,IF(J$8=Assumptions!$O$47,Assumptions!$O$48,Assumptions!$P$48)))</f>
        <v>-3674.5657200000005</v>
      </c>
      <c r="K19" s="26">
        <f>-K$17*(IF(K$8=Assumptions!$N$47,Assumptions!$N$48,IF(K$8=Assumptions!$O$47,Assumptions!$O$48,Assumptions!$P$48)))</f>
        <v>-3674.5657200000005</v>
      </c>
      <c r="L19" s="26">
        <f>-L$17*(IF(L$8=Assumptions!$N$47,Assumptions!$N$48,IF(L$8=Assumptions!$O$47,Assumptions!$O$48,Assumptions!$P$48)))</f>
        <v>-3674.5657200000005</v>
      </c>
      <c r="M19" s="26">
        <f>-M$17*(IF(M$8=Assumptions!$N$47,Assumptions!$N$48,IF(M$8=Assumptions!$O$47,Assumptions!$O$48,Assumptions!$P$48)))</f>
        <v>-3674.5657200000005</v>
      </c>
      <c r="N19" s="26">
        <f>-N$17*(IF(N$8=Assumptions!$N$47,Assumptions!$N$48,IF(N$8=Assumptions!$O$47,Assumptions!$O$48,Assumptions!$P$48)))</f>
        <v>-3674.5657200000005</v>
      </c>
      <c r="O19" s="26">
        <f>-O$17*(IF(O$8=Assumptions!$N$47,Assumptions!$N$48,IF(O$8=Assumptions!$O$47,Assumptions!$O$48,Assumptions!$P$48)))</f>
        <v>-3674.5657200000005</v>
      </c>
      <c r="P19" s="26">
        <f>-P$17*(IF(P$8=Assumptions!$N$47,Assumptions!$N$48,IF(P$8=Assumptions!$O$47,Assumptions!$O$48,Assumptions!$P$48)))</f>
        <v>-3729.6842057999997</v>
      </c>
      <c r="Q19" s="26">
        <f>-Q$17*(IF(Q$8=Assumptions!$N$47,Assumptions!$N$48,IF(Q$8=Assumptions!$O$47,Assumptions!$O$48,Assumptions!$P$48)))</f>
        <v>-3729.6842057999997</v>
      </c>
      <c r="R19" s="26">
        <f>-R$17*(IF(R$8=Assumptions!$N$47,Assumptions!$N$48,IF(R$8=Assumptions!$O$47,Assumptions!$O$48,Assumptions!$P$48)))</f>
        <v>-3729.6842057999997</v>
      </c>
      <c r="S19" s="26">
        <f>-S$17*(IF(S$8=Assumptions!$N$47,Assumptions!$N$48,IF(S$8=Assumptions!$O$47,Assumptions!$O$48,Assumptions!$P$48)))</f>
        <v>-3729.6842057999997</v>
      </c>
      <c r="T19" s="26">
        <f>-T$17*(IF(T$8=Assumptions!$N$47,Assumptions!$N$48,IF(T$8=Assumptions!$O$47,Assumptions!$O$48,Assumptions!$P$48)))</f>
        <v>-3729.6842057999997</v>
      </c>
      <c r="U19" s="26">
        <f>-U$17*(IF(U$8=Assumptions!$N$47,Assumptions!$N$48,IF(U$8=Assumptions!$O$47,Assumptions!$O$48,Assumptions!$P$48)))</f>
        <v>-3729.6842057999997</v>
      </c>
      <c r="V19" s="26">
        <f>-V$17*(IF(V$8=Assumptions!$N$47,Assumptions!$N$48,IF(V$8=Assumptions!$O$47,Assumptions!$O$48,Assumptions!$P$48)))</f>
        <v>-3729.6842057999997</v>
      </c>
      <c r="W19" s="26">
        <f>-W$17*(IF(W$8=Assumptions!$N$47,Assumptions!$N$48,IF(W$8=Assumptions!$O$47,Assumptions!$O$48,Assumptions!$P$48)))</f>
        <v>-3729.6842057999997</v>
      </c>
      <c r="X19" s="26">
        <f>-X$17*(IF(X$8=Assumptions!$N$47,Assumptions!$N$48,IF(X$8=Assumptions!$O$47,Assumptions!$O$48,Assumptions!$P$48)))</f>
        <v>-3729.6842057999997</v>
      </c>
      <c r="Y19" s="26">
        <f>-Y$17*(IF(Y$8=Assumptions!$N$47,Assumptions!$N$48,IF(Y$8=Assumptions!$O$47,Assumptions!$O$48,Assumptions!$P$48)))</f>
        <v>-3729.6842057999997</v>
      </c>
      <c r="Z19" s="26">
        <f>-Z$17*(IF(Z$8=Assumptions!$N$47,Assumptions!$N$48,IF(Z$8=Assumptions!$O$47,Assumptions!$O$48,Assumptions!$P$48)))</f>
        <v>-3729.6842057999997</v>
      </c>
      <c r="AA19" s="26">
        <f>-AA$17*(IF(AA$8=Assumptions!$N$47,Assumptions!$N$48,IF(AA$8=Assumptions!$O$47,Assumptions!$O$48,Assumptions!$P$48)))</f>
        <v>-3729.6842057999997</v>
      </c>
      <c r="AB19" s="26">
        <f>-AB$17*(IF(AB$8=Assumptions!$N$47,Assumptions!$N$48,IF(AB$8=Assumptions!$O$47,Assumptions!$O$48,Assumptions!$P$48)))</f>
        <v>-3785.6294688869998</v>
      </c>
      <c r="AC19" s="26">
        <f>-AC$17*(IF(AC$8=Assumptions!$N$47,Assumptions!$N$48,IF(AC$8=Assumptions!$O$47,Assumptions!$O$48,Assumptions!$P$48)))</f>
        <v>-3785.6294688869998</v>
      </c>
      <c r="AD19" s="26">
        <f>-AD$17*(IF(AD$8=Assumptions!$N$47,Assumptions!$N$48,IF(AD$8=Assumptions!$O$47,Assumptions!$O$48,Assumptions!$P$48)))</f>
        <v>-3785.6294688869998</v>
      </c>
      <c r="AE19" s="26">
        <f>-AE$17*(IF(AE$8=Assumptions!$N$47,Assumptions!$N$48,IF(AE$8=Assumptions!$O$47,Assumptions!$O$48,Assumptions!$P$48)))</f>
        <v>-3785.6294688869998</v>
      </c>
      <c r="AF19" s="26">
        <f>-AF$17*(IF(AF$8=Assumptions!$N$47,Assumptions!$N$48,IF(AF$8=Assumptions!$O$47,Assumptions!$O$48,Assumptions!$P$48)))</f>
        <v>-3785.6294688869998</v>
      </c>
      <c r="AG19" s="26">
        <f>-AG$17*(IF(AG$8=Assumptions!$N$47,Assumptions!$N$48,IF(AG$8=Assumptions!$O$47,Assumptions!$O$48,Assumptions!$P$48)))</f>
        <v>-3785.6294688869998</v>
      </c>
      <c r="AH19" s="26">
        <f>-AH$17*(IF(AH$8=Assumptions!$N$47,Assumptions!$N$48,IF(AH$8=Assumptions!$O$47,Assumptions!$O$48,Assumptions!$P$48)))</f>
        <v>-3785.6294688869998</v>
      </c>
      <c r="AI19" s="26">
        <f>-AI$17*(IF(AI$8=Assumptions!$N$47,Assumptions!$N$48,IF(AI$8=Assumptions!$O$47,Assumptions!$O$48,Assumptions!$P$48)))</f>
        <v>-3785.6294688869998</v>
      </c>
      <c r="AJ19" s="26">
        <f>-AJ$17*(IF(AJ$8=Assumptions!$N$47,Assumptions!$N$48,IF(AJ$8=Assumptions!$O$47,Assumptions!$O$48,Assumptions!$P$48)))</f>
        <v>-3785.6294688869998</v>
      </c>
      <c r="AK19" s="26">
        <f>-AK$17*(IF(AK$8=Assumptions!$N$47,Assumptions!$N$48,IF(AK$8=Assumptions!$O$47,Assumptions!$O$48,Assumptions!$P$48)))</f>
        <v>-3785.6294688869998</v>
      </c>
      <c r="AL19" s="26">
        <f>-AL$17*(IF(AL$8=Assumptions!$N$47,Assumptions!$N$48,IF(AL$8=Assumptions!$O$47,Assumptions!$O$48,Assumptions!$P$48)))</f>
        <v>-3785.6294688869998</v>
      </c>
      <c r="AM19" s="26">
        <f>-AM$17*(IF(AM$8=Assumptions!$N$47,Assumptions!$N$48,IF(AM$8=Assumptions!$O$47,Assumptions!$O$48,Assumptions!$P$48)))</f>
        <v>-3785.6294688869998</v>
      </c>
      <c r="AN19" s="26">
        <f>-AN$17*(IF(AN$8=Assumptions!$N$47,Assumptions!$N$48,IF(AN$8=Assumptions!$O$47,Assumptions!$O$48,Assumptions!$P$48)))</f>
        <v>-3842.4139109203038</v>
      </c>
      <c r="AO19" s="26">
        <f>-AO$17*(IF(AO$8=Assumptions!$N$47,Assumptions!$N$48,IF(AO$8=Assumptions!$O$47,Assumptions!$O$48,Assumptions!$P$48)))</f>
        <v>-3842.4139109203038</v>
      </c>
      <c r="AP19" s="26">
        <f>-AP$17*(IF(AP$8=Assumptions!$N$47,Assumptions!$N$48,IF(AP$8=Assumptions!$O$47,Assumptions!$O$48,Assumptions!$P$48)))</f>
        <v>-3842.4139109203038</v>
      </c>
      <c r="AQ19" s="26">
        <f>-AQ$17*(IF(AQ$8=Assumptions!$N$47,Assumptions!$N$48,IF(AQ$8=Assumptions!$O$47,Assumptions!$O$48,Assumptions!$P$48)))</f>
        <v>-3842.4139109203038</v>
      </c>
      <c r="AR19" s="26">
        <f>-AR$17*(IF(AR$8=Assumptions!$N$47,Assumptions!$N$48,IF(AR$8=Assumptions!$O$47,Assumptions!$O$48,Assumptions!$P$48)))</f>
        <v>-3842.4139109203038</v>
      </c>
      <c r="AS19" s="26">
        <f>-AS$17*(IF(AS$8=Assumptions!$N$47,Assumptions!$N$48,IF(AS$8=Assumptions!$O$47,Assumptions!$O$48,Assumptions!$P$48)))</f>
        <v>-3842.4139109203038</v>
      </c>
      <c r="AT19" s="26">
        <f>-AT$17*(IF(AT$8=Assumptions!$N$47,Assumptions!$N$48,IF(AT$8=Assumptions!$O$47,Assumptions!$O$48,Assumptions!$P$48)))</f>
        <v>-3842.4139109203038</v>
      </c>
      <c r="AU19" s="26">
        <f>-AU$17*(IF(AU$8=Assumptions!$N$47,Assumptions!$N$48,IF(AU$8=Assumptions!$O$47,Assumptions!$O$48,Assumptions!$P$48)))</f>
        <v>-3842.4139109203038</v>
      </c>
      <c r="AV19" s="26">
        <f>-AV$17*(IF(AV$8=Assumptions!$N$47,Assumptions!$N$48,IF(AV$8=Assumptions!$O$47,Assumptions!$O$48,Assumptions!$P$48)))</f>
        <v>-3842.4139109203038</v>
      </c>
      <c r="AW19" s="26">
        <f>-AW$17*(IF(AW$8=Assumptions!$N$47,Assumptions!$N$48,IF(AW$8=Assumptions!$O$47,Assumptions!$O$48,Assumptions!$P$48)))</f>
        <v>-3842.4139109203038</v>
      </c>
      <c r="AX19" s="26">
        <f>-AX$17*(IF(AX$8=Assumptions!$N$47,Assumptions!$N$48,IF(AX$8=Assumptions!$O$47,Assumptions!$O$48,Assumptions!$P$48)))</f>
        <v>-3842.4139109203038</v>
      </c>
      <c r="AY19" s="26">
        <f>-AY$17*(IF(AY$8=Assumptions!$N$47,Assumptions!$N$48,IF(AY$8=Assumptions!$O$47,Assumptions!$O$48,Assumptions!$P$48)))</f>
        <v>-3842.4139109203038</v>
      </c>
      <c r="AZ19" s="26">
        <f>-AZ$17*(IF(AZ$8=Assumptions!$N$47,Assumptions!$N$48,IF(AZ$8=Assumptions!$O$47,Assumptions!$O$48,Assumptions!$P$48)))</f>
        <v>-3900.050119584108</v>
      </c>
      <c r="BA19" s="26">
        <f>-BA$17*(IF(BA$8=Assumptions!$N$47,Assumptions!$N$48,IF(BA$8=Assumptions!$O$47,Assumptions!$O$48,Assumptions!$P$48)))</f>
        <v>-3900.050119584108</v>
      </c>
      <c r="BB19" s="26">
        <f>-BB$17*(IF(BB$8=Assumptions!$N$47,Assumptions!$N$48,IF(BB$8=Assumptions!$O$47,Assumptions!$O$48,Assumptions!$P$48)))</f>
        <v>-3900.050119584108</v>
      </c>
      <c r="BC19" s="26">
        <f>-BC$17*(IF(BC$8=Assumptions!$N$47,Assumptions!$N$48,IF(BC$8=Assumptions!$O$47,Assumptions!$O$48,Assumptions!$P$48)))</f>
        <v>-3900.050119584108</v>
      </c>
      <c r="BD19" s="26">
        <f>-BD$17*(IF(BD$8=Assumptions!$N$47,Assumptions!$N$48,IF(BD$8=Assumptions!$O$47,Assumptions!$O$48,Assumptions!$P$48)))</f>
        <v>-3900.050119584108</v>
      </c>
      <c r="BE19" s="26">
        <f>-BE$17*(IF(BE$8=Assumptions!$N$47,Assumptions!$N$48,IF(BE$8=Assumptions!$O$47,Assumptions!$O$48,Assumptions!$P$48)))</f>
        <v>-3900.050119584108</v>
      </c>
      <c r="BF19" s="26">
        <f>-BF$17*(IF(BF$8=Assumptions!$N$47,Assumptions!$N$48,IF(BF$8=Assumptions!$O$47,Assumptions!$O$48,Assumptions!$P$48)))</f>
        <v>-3900.050119584108</v>
      </c>
      <c r="BG19" s="26">
        <f>-BG$17*(IF(BG$8=Assumptions!$N$47,Assumptions!$N$48,IF(BG$8=Assumptions!$O$47,Assumptions!$O$48,Assumptions!$P$48)))</f>
        <v>-3900.050119584108</v>
      </c>
      <c r="BH19" s="26">
        <f>-BH$17*(IF(BH$8=Assumptions!$N$47,Assumptions!$N$48,IF(BH$8=Assumptions!$O$47,Assumptions!$O$48,Assumptions!$P$48)))</f>
        <v>-3900.050119584108</v>
      </c>
      <c r="BI19" s="26">
        <f>-BI$17*(IF(BI$8=Assumptions!$N$47,Assumptions!$N$48,IF(BI$8=Assumptions!$O$47,Assumptions!$O$48,Assumptions!$P$48)))</f>
        <v>-3900.050119584108</v>
      </c>
      <c r="BJ19" s="26">
        <f>-BJ$17*(IF(BJ$8=Assumptions!$N$47,Assumptions!$N$48,IF(BJ$8=Assumptions!$O$47,Assumptions!$O$48,Assumptions!$P$48)))</f>
        <v>-3900.050119584108</v>
      </c>
      <c r="BK19" s="26">
        <f>-BK$17*(IF(BK$8=Assumptions!$N$47,Assumptions!$N$48,IF(BK$8=Assumptions!$O$47,Assumptions!$O$48,Assumptions!$P$48)))</f>
        <v>-3900.050119584108</v>
      </c>
      <c r="BL19" s="26">
        <f>-BL$17*(IF(BL$8=Assumptions!$N$47,Assumptions!$N$48,IF(BL$8=Assumptions!$O$47,Assumptions!$O$48,Assumptions!$P$48)))</f>
        <v>-3958.550871377869</v>
      </c>
      <c r="BM19" s="26">
        <f>-BM$17*(IF(BM$8=Assumptions!$N$47,Assumptions!$N$48,IF(BM$8=Assumptions!$O$47,Assumptions!$O$48,Assumptions!$P$48)))</f>
        <v>-3958.550871377869</v>
      </c>
      <c r="BN19" s="26">
        <f>-BN$17*(IF(BN$8=Assumptions!$N$47,Assumptions!$N$48,IF(BN$8=Assumptions!$O$47,Assumptions!$O$48,Assumptions!$P$48)))</f>
        <v>-3958.550871377869</v>
      </c>
      <c r="BO19" s="26">
        <f>-BO$17*(IF(BO$8=Assumptions!$N$47,Assumptions!$N$48,IF(BO$8=Assumptions!$O$47,Assumptions!$O$48,Assumptions!$P$48)))</f>
        <v>-3958.550871377869</v>
      </c>
      <c r="BP19" s="26">
        <f>-BP$17*(IF(BP$8=Assumptions!$N$47,Assumptions!$N$48,IF(BP$8=Assumptions!$O$47,Assumptions!$O$48,Assumptions!$P$48)))</f>
        <v>-3958.550871377869</v>
      </c>
      <c r="BQ19" s="26">
        <f>-BQ$17*(IF(BQ$8=Assumptions!$N$47,Assumptions!$N$48,IF(BQ$8=Assumptions!$O$47,Assumptions!$O$48,Assumptions!$P$48)))</f>
        <v>-3958.550871377869</v>
      </c>
      <c r="BR19" s="26">
        <f>-BR$17*(IF(BR$8=Assumptions!$N$47,Assumptions!$N$48,IF(BR$8=Assumptions!$O$47,Assumptions!$O$48,Assumptions!$P$48)))</f>
        <v>-3958.550871377869</v>
      </c>
      <c r="BS19" s="26">
        <f>-BS$17*(IF(BS$8=Assumptions!$N$47,Assumptions!$N$48,IF(BS$8=Assumptions!$O$47,Assumptions!$O$48,Assumptions!$P$48)))</f>
        <v>-3958.550871377869</v>
      </c>
      <c r="BT19" s="26">
        <f>-BT$17*(IF(BT$8=Assumptions!$N$47,Assumptions!$N$48,IF(BT$8=Assumptions!$O$47,Assumptions!$O$48,Assumptions!$P$48)))</f>
        <v>-3958.550871377869</v>
      </c>
      <c r="BU19" s="26">
        <f>-BU$17*(IF(BU$8=Assumptions!$N$47,Assumptions!$N$48,IF(BU$8=Assumptions!$O$47,Assumptions!$O$48,Assumptions!$P$48)))</f>
        <v>-3958.550871377869</v>
      </c>
      <c r="BV19" s="26">
        <f>-BV$17*(IF(BV$8=Assumptions!$N$47,Assumptions!$N$48,IF(BV$8=Assumptions!$O$47,Assumptions!$O$48,Assumptions!$P$48)))</f>
        <v>-3958.550871377869</v>
      </c>
      <c r="BW19" s="26">
        <f>-BW$17*(IF(BW$8=Assumptions!$N$47,Assumptions!$N$48,IF(BW$8=Assumptions!$O$47,Assumptions!$O$48,Assumptions!$P$48)))</f>
        <v>-3958.550871377869</v>
      </c>
      <c r="BX19" s="26">
        <f>-BX$17*(IF(BX$8=Assumptions!$N$47,Assumptions!$N$48,IF(BX$8=Assumptions!$O$47,Assumptions!$O$48,Assumptions!$P$48)))</f>
        <v>-4017.9291344485364</v>
      </c>
      <c r="BY19" s="26">
        <f>-BY$17*(IF(BY$8=Assumptions!$N$47,Assumptions!$N$48,IF(BY$8=Assumptions!$O$47,Assumptions!$O$48,Assumptions!$P$48)))</f>
        <v>-4017.9291344485364</v>
      </c>
      <c r="BZ19" s="26">
        <f>-BZ$17*(IF(BZ$8=Assumptions!$N$47,Assumptions!$N$48,IF(BZ$8=Assumptions!$O$47,Assumptions!$O$48,Assumptions!$P$48)))</f>
        <v>-4017.9291344485364</v>
      </c>
      <c r="CA19" s="26">
        <f>-CA$17*(IF(CA$8=Assumptions!$N$47,Assumptions!$N$48,IF(CA$8=Assumptions!$O$47,Assumptions!$O$48,Assumptions!$P$48)))</f>
        <v>-4017.9291344485364</v>
      </c>
      <c r="CB19" s="26">
        <f>-CB$17*(IF(CB$8=Assumptions!$N$47,Assumptions!$N$48,IF(CB$8=Assumptions!$O$47,Assumptions!$O$48,Assumptions!$P$48)))</f>
        <v>-4017.9291344485364</v>
      </c>
      <c r="CC19" s="26">
        <f>-CC$17*(IF(CC$8=Assumptions!$N$47,Assumptions!$N$48,IF(CC$8=Assumptions!$O$47,Assumptions!$O$48,Assumptions!$P$48)))</f>
        <v>-4017.9291344485364</v>
      </c>
      <c r="CD19" s="26">
        <f>-CD$17*(IF(CD$8=Assumptions!$N$47,Assumptions!$N$48,IF(CD$8=Assumptions!$O$47,Assumptions!$O$48,Assumptions!$P$48)))</f>
        <v>-4017.9291344485364</v>
      </c>
      <c r="CE19" s="26">
        <f>-CE$17*(IF(CE$8=Assumptions!$N$47,Assumptions!$N$48,IF(CE$8=Assumptions!$O$47,Assumptions!$O$48,Assumptions!$P$48)))</f>
        <v>-4017.9291344485364</v>
      </c>
      <c r="CF19" s="26">
        <f>-CF$17*(IF(CF$8=Assumptions!$N$47,Assumptions!$N$48,IF(CF$8=Assumptions!$O$47,Assumptions!$O$48,Assumptions!$P$48)))</f>
        <v>-4017.9291344485364</v>
      </c>
      <c r="CG19" s="26">
        <f>-CG$17*(IF(CG$8=Assumptions!$N$47,Assumptions!$N$48,IF(CG$8=Assumptions!$O$47,Assumptions!$O$48,Assumptions!$P$48)))</f>
        <v>-4017.9291344485364</v>
      </c>
      <c r="CH19" s="26">
        <f>-CH$17*(IF(CH$8=Assumptions!$N$47,Assumptions!$N$48,IF(CH$8=Assumptions!$O$47,Assumptions!$O$48,Assumptions!$P$48)))</f>
        <v>-4017.9291344485364</v>
      </c>
      <c r="CI19" s="26">
        <f>-CI$17*(IF(CI$8=Assumptions!$N$47,Assumptions!$N$48,IF(CI$8=Assumptions!$O$47,Assumptions!$O$48,Assumptions!$P$48)))</f>
        <v>-4017.9291344485364</v>
      </c>
      <c r="CJ19" s="26">
        <f>-CJ$17*(IF(CJ$8=Assumptions!$N$47,Assumptions!$N$48,IF(CJ$8=Assumptions!$O$47,Assumptions!$O$48,Assumptions!$P$48)))</f>
        <v>-4078.1980714652641</v>
      </c>
      <c r="CK19" s="26">
        <f>-CK$17*(IF(CK$8=Assumptions!$N$47,Assumptions!$N$48,IF(CK$8=Assumptions!$O$47,Assumptions!$O$48,Assumptions!$P$48)))</f>
        <v>-4078.1980714652641</v>
      </c>
      <c r="CL19" s="26">
        <f>-CL$17*(IF(CL$8=Assumptions!$N$47,Assumptions!$N$48,IF(CL$8=Assumptions!$O$47,Assumptions!$O$48,Assumptions!$P$48)))</f>
        <v>-4078.1980714652641</v>
      </c>
      <c r="CM19" s="26">
        <f>-CM$17*(IF(CM$8=Assumptions!$N$47,Assumptions!$N$48,IF(CM$8=Assumptions!$O$47,Assumptions!$O$48,Assumptions!$P$48)))</f>
        <v>-4078.1980714652641</v>
      </c>
      <c r="CN19" s="26">
        <f>-CN$17*(IF(CN$8=Assumptions!$N$47,Assumptions!$N$48,IF(CN$8=Assumptions!$O$47,Assumptions!$O$48,Assumptions!$P$48)))</f>
        <v>-4078.1980714652641</v>
      </c>
      <c r="CO19" s="26">
        <f>-CO$17*(IF(CO$8=Assumptions!$N$47,Assumptions!$N$48,IF(CO$8=Assumptions!$O$47,Assumptions!$O$48,Assumptions!$P$48)))</f>
        <v>-4078.1980714652641</v>
      </c>
      <c r="CP19" s="26">
        <f>-CP$17*(IF(CP$8=Assumptions!$N$47,Assumptions!$N$48,IF(CP$8=Assumptions!$O$47,Assumptions!$O$48,Assumptions!$P$48)))</f>
        <v>-4078.1980714652641</v>
      </c>
      <c r="CQ19" s="26">
        <f>-CQ$17*(IF(CQ$8=Assumptions!$N$47,Assumptions!$N$48,IF(CQ$8=Assumptions!$O$47,Assumptions!$O$48,Assumptions!$P$48)))</f>
        <v>-4078.1980714652641</v>
      </c>
      <c r="CR19" s="26">
        <f>-CR$17*(IF(CR$8=Assumptions!$N$47,Assumptions!$N$48,IF(CR$8=Assumptions!$O$47,Assumptions!$O$48,Assumptions!$P$48)))</f>
        <v>-4078.1980714652641</v>
      </c>
      <c r="CS19" s="26">
        <f>-CS$17*(IF(CS$8=Assumptions!$N$47,Assumptions!$N$48,IF(CS$8=Assumptions!$O$47,Assumptions!$O$48,Assumptions!$P$48)))</f>
        <v>-4078.1980714652641</v>
      </c>
      <c r="CT19" s="26">
        <f>-CT$17*(IF(CT$8=Assumptions!$N$47,Assumptions!$N$48,IF(CT$8=Assumptions!$O$47,Assumptions!$O$48,Assumptions!$P$48)))</f>
        <v>-4078.1980714652641</v>
      </c>
      <c r="CU19" s="26">
        <f>-CU$17*(IF(CU$8=Assumptions!$N$47,Assumptions!$N$48,IF(CU$8=Assumptions!$O$47,Assumptions!$O$48,Assumptions!$P$48)))</f>
        <v>-4078.1980714652641</v>
      </c>
      <c r="CV19" s="26">
        <f>-CV$17*(IF(CV$8=Assumptions!$N$47,Assumptions!$N$48,IF(CV$8=Assumptions!$O$47,Assumptions!$O$48,Assumptions!$P$48)))</f>
        <v>-4139.3710425372419</v>
      </c>
      <c r="CW19" s="26">
        <f>-CW$17*(IF(CW$8=Assumptions!$N$47,Assumptions!$N$48,IF(CW$8=Assumptions!$O$47,Assumptions!$O$48,Assumptions!$P$48)))</f>
        <v>-4139.3710425372419</v>
      </c>
      <c r="CX19" s="26">
        <f>-CX$17*(IF(CX$8=Assumptions!$N$47,Assumptions!$N$48,IF(CX$8=Assumptions!$O$47,Assumptions!$O$48,Assumptions!$P$48)))</f>
        <v>-4139.3710425372419</v>
      </c>
      <c r="CY19" s="26">
        <f>-CY$17*(IF(CY$8=Assumptions!$N$47,Assumptions!$N$48,IF(CY$8=Assumptions!$O$47,Assumptions!$O$48,Assumptions!$P$48)))</f>
        <v>-4139.3710425372419</v>
      </c>
      <c r="CZ19" s="26">
        <f>-CZ$17*(IF(CZ$8=Assumptions!$N$47,Assumptions!$N$48,IF(CZ$8=Assumptions!$O$47,Assumptions!$O$48,Assumptions!$P$48)))</f>
        <v>-4139.3710425372419</v>
      </c>
      <c r="DA19" s="26">
        <f>-DA$17*(IF(DA$8=Assumptions!$N$47,Assumptions!$N$48,IF(DA$8=Assumptions!$O$47,Assumptions!$O$48,Assumptions!$P$48)))</f>
        <v>-4139.3710425372419</v>
      </c>
      <c r="DB19" s="26">
        <f>-DB$17*(IF(DB$8=Assumptions!$N$47,Assumptions!$N$48,IF(DB$8=Assumptions!$O$47,Assumptions!$O$48,Assumptions!$P$48)))</f>
        <v>-4139.3710425372419</v>
      </c>
      <c r="DC19" s="26">
        <f>-DC$17*(IF(DC$8=Assumptions!$N$47,Assumptions!$N$48,IF(DC$8=Assumptions!$O$47,Assumptions!$O$48,Assumptions!$P$48)))</f>
        <v>-4139.3710425372419</v>
      </c>
      <c r="DD19" s="26">
        <f>-DD$17*(IF(DD$8=Assumptions!$N$47,Assumptions!$N$48,IF(DD$8=Assumptions!$O$47,Assumptions!$O$48,Assumptions!$P$48)))</f>
        <v>-4139.3710425372419</v>
      </c>
      <c r="DE19" s="26">
        <f>-DE$17*(IF(DE$8=Assumptions!$N$47,Assumptions!$N$48,IF(DE$8=Assumptions!$O$47,Assumptions!$O$48,Assumptions!$P$48)))</f>
        <v>-4139.3710425372419</v>
      </c>
      <c r="DF19" s="26">
        <f>-DF$17*(IF(DF$8=Assumptions!$N$47,Assumptions!$N$48,IF(DF$8=Assumptions!$O$47,Assumptions!$O$48,Assumptions!$P$48)))</f>
        <v>-4139.3710425372419</v>
      </c>
      <c r="DG19" s="26">
        <f>-DG$17*(IF(DG$8=Assumptions!$N$47,Assumptions!$N$48,IF(DG$8=Assumptions!$O$47,Assumptions!$O$48,Assumptions!$P$48)))</f>
        <v>-4139.3710425372419</v>
      </c>
      <c r="DH19" s="26">
        <f>-DH$17*(IF(DH$8=Assumptions!$N$47,Assumptions!$N$48,IF(DH$8=Assumptions!$O$47,Assumptions!$O$48,Assumptions!$P$48)))</f>
        <v>-4201.4616081753011</v>
      </c>
      <c r="DI19" s="26">
        <f>-DI$17*(IF(DI$8=Assumptions!$N$47,Assumptions!$N$48,IF(DI$8=Assumptions!$O$47,Assumptions!$O$48,Assumptions!$P$48)))</f>
        <v>-4201.4616081753011</v>
      </c>
      <c r="DJ19" s="26">
        <f>-DJ$17*(IF(DJ$8=Assumptions!$N$47,Assumptions!$N$48,IF(DJ$8=Assumptions!$O$47,Assumptions!$O$48,Assumptions!$P$48)))</f>
        <v>-4201.4616081753011</v>
      </c>
      <c r="DK19" s="26">
        <f>-DK$17*(IF(DK$8=Assumptions!$N$47,Assumptions!$N$48,IF(DK$8=Assumptions!$O$47,Assumptions!$O$48,Assumptions!$P$48)))</f>
        <v>-4201.4616081753011</v>
      </c>
      <c r="DL19" s="26">
        <f>-DL$17*(IF(DL$8=Assumptions!$N$47,Assumptions!$N$48,IF(DL$8=Assumptions!$O$47,Assumptions!$O$48,Assumptions!$P$48)))</f>
        <v>-4201.4616081753011</v>
      </c>
      <c r="DM19" s="26">
        <f>-DM$17*(IF(DM$8=Assumptions!$N$47,Assumptions!$N$48,IF(DM$8=Assumptions!$O$47,Assumptions!$O$48,Assumptions!$P$48)))</f>
        <v>-4201.4616081753011</v>
      </c>
      <c r="DN19" s="26">
        <f>-DN$17*(IF(DN$8=Assumptions!$N$47,Assumptions!$N$48,IF(DN$8=Assumptions!$O$47,Assumptions!$O$48,Assumptions!$P$48)))</f>
        <v>-4201.4616081753011</v>
      </c>
      <c r="DO19" s="26">
        <f>-DO$17*(IF(DO$8=Assumptions!$N$47,Assumptions!$N$48,IF(DO$8=Assumptions!$O$47,Assumptions!$O$48,Assumptions!$P$48)))</f>
        <v>-4201.4616081753011</v>
      </c>
      <c r="DP19" s="26">
        <f>-DP$17*(IF(DP$8=Assumptions!$N$47,Assumptions!$N$48,IF(DP$8=Assumptions!$O$47,Assumptions!$O$48,Assumptions!$P$48)))</f>
        <v>-4201.4616081753011</v>
      </c>
      <c r="DQ19" s="26">
        <f>-DQ$17*(IF(DQ$8=Assumptions!$N$47,Assumptions!$N$48,IF(DQ$8=Assumptions!$O$47,Assumptions!$O$48,Assumptions!$P$48)))</f>
        <v>-4201.4616081753011</v>
      </c>
      <c r="DR19" s="26">
        <f>-DR$17*(IF(DR$8=Assumptions!$N$47,Assumptions!$N$48,IF(DR$8=Assumptions!$O$47,Assumptions!$O$48,Assumptions!$P$48)))</f>
        <v>-4201.4616081753011</v>
      </c>
      <c r="DS19" s="26">
        <f>-DS$17*(IF(DS$8=Assumptions!$N$47,Assumptions!$N$48,IF(DS$8=Assumptions!$O$47,Assumptions!$O$48,Assumptions!$P$48)))</f>
        <v>-4201.4616081753011</v>
      </c>
      <c r="DT19" s="26">
        <f>-DT$17*(IF(DT$8=Assumptions!$N$47,Assumptions!$N$48,IF(DT$8=Assumptions!$O$47,Assumptions!$O$48,Assumptions!$P$48)))</f>
        <v>-4264.4835322979297</v>
      </c>
      <c r="DU19" s="26">
        <f>-DU$17*(IF(DU$8=Assumptions!$N$47,Assumptions!$N$48,IF(DU$8=Assumptions!$O$47,Assumptions!$O$48,Assumptions!$P$48)))</f>
        <v>-4264.4835322979297</v>
      </c>
      <c r="DV19" s="26">
        <f>-DV$17*(IF(DV$8=Assumptions!$N$47,Assumptions!$N$48,IF(DV$8=Assumptions!$O$47,Assumptions!$O$48,Assumptions!$P$48)))</f>
        <v>-4264.4835322979297</v>
      </c>
      <c r="DW19" s="26">
        <f>-DW$17*(IF(DW$8=Assumptions!$N$47,Assumptions!$N$48,IF(DW$8=Assumptions!$O$47,Assumptions!$O$48,Assumptions!$P$48)))</f>
        <v>-4264.4835322979297</v>
      </c>
      <c r="DX19" s="26">
        <f>-DX$17*(IF(DX$8=Assumptions!$N$47,Assumptions!$N$48,IF(DX$8=Assumptions!$O$47,Assumptions!$O$48,Assumptions!$P$48)))</f>
        <v>-4264.4835322979297</v>
      </c>
      <c r="DY19" s="26">
        <f>-DY$17*(IF(DY$8=Assumptions!$N$47,Assumptions!$N$48,IF(DY$8=Assumptions!$O$47,Assumptions!$O$48,Assumptions!$P$48)))</f>
        <v>-4264.4835322979297</v>
      </c>
      <c r="DZ19" s="26">
        <f>-DZ$17*(IF(DZ$8=Assumptions!$N$47,Assumptions!$N$48,IF(DZ$8=Assumptions!$O$47,Assumptions!$O$48,Assumptions!$P$48)))</f>
        <v>-4264.4835322979297</v>
      </c>
      <c r="EA19" s="26">
        <f>-EA$17*(IF(EA$8=Assumptions!$N$47,Assumptions!$N$48,IF(EA$8=Assumptions!$O$47,Assumptions!$O$48,Assumptions!$P$48)))</f>
        <v>-4264.4835322979297</v>
      </c>
      <c r="EB19" s="26">
        <f>-EB$17*(IF(EB$8=Assumptions!$N$47,Assumptions!$N$48,IF(EB$8=Assumptions!$O$47,Assumptions!$O$48,Assumptions!$P$48)))</f>
        <v>-4264.4835322979297</v>
      </c>
      <c r="EC19" s="26">
        <f>-EC$17*(IF(EC$8=Assumptions!$N$47,Assumptions!$N$48,IF(EC$8=Assumptions!$O$47,Assumptions!$O$48,Assumptions!$P$48)))</f>
        <v>-4264.4835322979297</v>
      </c>
      <c r="ED19" s="26">
        <f>-ED$17*(IF(ED$8=Assumptions!$N$47,Assumptions!$N$48,IF(ED$8=Assumptions!$O$47,Assumptions!$O$48,Assumptions!$P$48)))</f>
        <v>-4264.4835322979297</v>
      </c>
      <c r="EE19" s="26">
        <f>-EE$17*(IF(EE$8=Assumptions!$N$47,Assumptions!$N$48,IF(EE$8=Assumptions!$O$47,Assumptions!$O$48,Assumptions!$P$48)))</f>
        <v>-4264.4835322979297</v>
      </c>
    </row>
    <row r="20" spans="2:135" x14ac:dyDescent="0.35">
      <c r="C20" t="str">
        <f>Assumptions!J21</f>
        <v xml:space="preserve">Bad Debt </v>
      </c>
      <c r="D20" s="26">
        <f>-D$17*Assumptions!$N21</f>
        <v>-3674.5657200000005</v>
      </c>
      <c r="E20" s="26">
        <f>-E$17*Assumptions!$N21</f>
        <v>-3674.5657200000005</v>
      </c>
      <c r="F20" s="26">
        <f>-F$17*Assumptions!$N21</f>
        <v>-3674.5657200000005</v>
      </c>
      <c r="G20" s="26">
        <f>-G$17*Assumptions!$N21</f>
        <v>-3674.5657200000005</v>
      </c>
      <c r="H20" s="26">
        <f>-H$17*Assumptions!$N21</f>
        <v>-3674.5657200000005</v>
      </c>
      <c r="I20" s="26">
        <f>-I$17*Assumptions!$N21</f>
        <v>-3674.5657200000005</v>
      </c>
      <c r="J20" s="26">
        <f>-J$17*Assumptions!$N21</f>
        <v>-3674.5657200000005</v>
      </c>
      <c r="K20" s="26">
        <f>-K$17*Assumptions!$N21</f>
        <v>-3674.5657200000005</v>
      </c>
      <c r="L20" s="26">
        <f>-L$17*Assumptions!$N21</f>
        <v>-3674.5657200000005</v>
      </c>
      <c r="M20" s="26">
        <f>-M$17*Assumptions!$N21</f>
        <v>-3674.5657200000005</v>
      </c>
      <c r="N20" s="26">
        <f>-N$17*Assumptions!$N21</f>
        <v>-3674.5657200000005</v>
      </c>
      <c r="O20" s="26">
        <f>-O$17*Assumptions!$N21</f>
        <v>-3674.5657200000005</v>
      </c>
      <c r="P20" s="26">
        <f>-P$17*Assumptions!$N21</f>
        <v>-3729.6842057999997</v>
      </c>
      <c r="Q20" s="26">
        <f>-Q$17*Assumptions!$N21</f>
        <v>-3729.6842057999997</v>
      </c>
      <c r="R20" s="26">
        <f>-R$17*Assumptions!$N21</f>
        <v>-3729.6842057999997</v>
      </c>
      <c r="S20" s="26">
        <f>-S$17*Assumptions!$N21</f>
        <v>-3729.6842057999997</v>
      </c>
      <c r="T20" s="26">
        <f>-T$17*Assumptions!$N21</f>
        <v>-3729.6842057999997</v>
      </c>
      <c r="U20" s="26">
        <f>-U$17*Assumptions!$N21</f>
        <v>-3729.6842057999997</v>
      </c>
      <c r="V20" s="26">
        <f>-V$17*Assumptions!$N21</f>
        <v>-3729.6842057999997</v>
      </c>
      <c r="W20" s="26">
        <f>-W$17*Assumptions!$N21</f>
        <v>-3729.6842057999997</v>
      </c>
      <c r="X20" s="26">
        <f>-X$17*Assumptions!$N21</f>
        <v>-3729.6842057999997</v>
      </c>
      <c r="Y20" s="26">
        <f>-Y$17*Assumptions!$N21</f>
        <v>-3729.6842057999997</v>
      </c>
      <c r="Z20" s="26">
        <f>-Z$17*Assumptions!$N21</f>
        <v>-3729.6842057999997</v>
      </c>
      <c r="AA20" s="26">
        <f>-AA$17*Assumptions!$N21</f>
        <v>-3729.6842057999997</v>
      </c>
      <c r="AB20" s="26">
        <f>-AB$17*Assumptions!$N21</f>
        <v>-3785.6294688869998</v>
      </c>
      <c r="AC20" s="26">
        <f>-AC$17*Assumptions!$N21</f>
        <v>-3785.6294688869998</v>
      </c>
      <c r="AD20" s="26">
        <f>-AD$17*Assumptions!$N21</f>
        <v>-3785.6294688869998</v>
      </c>
      <c r="AE20" s="26">
        <f>-AE$17*Assumptions!$N21</f>
        <v>-3785.6294688869998</v>
      </c>
      <c r="AF20" s="26">
        <f>-AF$17*Assumptions!$N21</f>
        <v>-3785.6294688869998</v>
      </c>
      <c r="AG20" s="26">
        <f>-AG$17*Assumptions!$N21</f>
        <v>-3785.6294688869998</v>
      </c>
      <c r="AH20" s="26">
        <f>-AH$17*Assumptions!$N21</f>
        <v>-3785.6294688869998</v>
      </c>
      <c r="AI20" s="26">
        <f>-AI$17*Assumptions!$N21</f>
        <v>-3785.6294688869998</v>
      </c>
      <c r="AJ20" s="26">
        <f>-AJ$17*Assumptions!$N21</f>
        <v>-3785.6294688869998</v>
      </c>
      <c r="AK20" s="26">
        <f>-AK$17*Assumptions!$N21</f>
        <v>-3785.6294688869998</v>
      </c>
      <c r="AL20" s="26">
        <f>-AL$17*Assumptions!$N21</f>
        <v>-3785.6294688869998</v>
      </c>
      <c r="AM20" s="26">
        <f>-AM$17*Assumptions!$N21</f>
        <v>-3785.6294688869998</v>
      </c>
      <c r="AN20" s="26">
        <f>-AN$17*Assumptions!$N21</f>
        <v>-3842.4139109203038</v>
      </c>
      <c r="AO20" s="26">
        <f>-AO$17*Assumptions!$N21</f>
        <v>-3842.4139109203038</v>
      </c>
      <c r="AP20" s="26">
        <f>-AP$17*Assumptions!$N21</f>
        <v>-3842.4139109203038</v>
      </c>
      <c r="AQ20" s="26">
        <f>-AQ$17*Assumptions!$N21</f>
        <v>-3842.4139109203038</v>
      </c>
      <c r="AR20" s="26">
        <f>-AR$17*Assumptions!$N21</f>
        <v>-3842.4139109203038</v>
      </c>
      <c r="AS20" s="26">
        <f>-AS$17*Assumptions!$N21</f>
        <v>-3842.4139109203038</v>
      </c>
      <c r="AT20" s="26">
        <f>-AT$17*Assumptions!$N21</f>
        <v>-3842.4139109203038</v>
      </c>
      <c r="AU20" s="26">
        <f>-AU$17*Assumptions!$N21</f>
        <v>-3842.4139109203038</v>
      </c>
      <c r="AV20" s="26">
        <f>-AV$17*Assumptions!$N21</f>
        <v>-3842.4139109203038</v>
      </c>
      <c r="AW20" s="26">
        <f>-AW$17*Assumptions!$N21</f>
        <v>-3842.4139109203038</v>
      </c>
      <c r="AX20" s="26">
        <f>-AX$17*Assumptions!$N21</f>
        <v>-3842.4139109203038</v>
      </c>
      <c r="AY20" s="26">
        <f>-AY$17*Assumptions!$N21</f>
        <v>-3842.4139109203038</v>
      </c>
      <c r="AZ20" s="26">
        <f>-AZ$17*Assumptions!$N21</f>
        <v>-3900.050119584108</v>
      </c>
      <c r="BA20" s="26">
        <f>-BA$17*Assumptions!$N21</f>
        <v>-3900.050119584108</v>
      </c>
      <c r="BB20" s="26">
        <f>-BB$17*Assumptions!$N21</f>
        <v>-3900.050119584108</v>
      </c>
      <c r="BC20" s="26">
        <f>-BC$17*Assumptions!$N21</f>
        <v>-3900.050119584108</v>
      </c>
      <c r="BD20" s="26">
        <f>-BD$17*Assumptions!$N21</f>
        <v>-3900.050119584108</v>
      </c>
      <c r="BE20" s="26">
        <f>-BE$17*Assumptions!$N21</f>
        <v>-3900.050119584108</v>
      </c>
      <c r="BF20" s="26">
        <f>-BF$17*Assumptions!$N21</f>
        <v>-3900.050119584108</v>
      </c>
      <c r="BG20" s="26">
        <f>-BG$17*Assumptions!$N21</f>
        <v>-3900.050119584108</v>
      </c>
      <c r="BH20" s="26">
        <f>-BH$17*Assumptions!$N21</f>
        <v>-3900.050119584108</v>
      </c>
      <c r="BI20" s="26">
        <f>-BI$17*Assumptions!$N21</f>
        <v>-3900.050119584108</v>
      </c>
      <c r="BJ20" s="26">
        <f>-BJ$17*Assumptions!$N21</f>
        <v>-3900.050119584108</v>
      </c>
      <c r="BK20" s="26">
        <f>-BK$17*Assumptions!$N21</f>
        <v>-3900.050119584108</v>
      </c>
      <c r="BL20" s="26">
        <f>-BL$17*Assumptions!$N21</f>
        <v>-3958.550871377869</v>
      </c>
      <c r="BM20" s="26">
        <f>-BM$17*Assumptions!$N21</f>
        <v>-3958.550871377869</v>
      </c>
      <c r="BN20" s="26">
        <f>-BN$17*Assumptions!$N21</f>
        <v>-3958.550871377869</v>
      </c>
      <c r="BO20" s="26">
        <f>-BO$17*Assumptions!$N21</f>
        <v>-3958.550871377869</v>
      </c>
      <c r="BP20" s="26">
        <f>-BP$17*Assumptions!$N21</f>
        <v>-3958.550871377869</v>
      </c>
      <c r="BQ20" s="26">
        <f>-BQ$17*Assumptions!$N21</f>
        <v>-3958.550871377869</v>
      </c>
      <c r="BR20" s="26">
        <f>-BR$17*Assumptions!$N21</f>
        <v>-3958.550871377869</v>
      </c>
      <c r="BS20" s="26">
        <f>-BS$17*Assumptions!$N21</f>
        <v>-3958.550871377869</v>
      </c>
      <c r="BT20" s="26">
        <f>-BT$17*Assumptions!$N21</f>
        <v>-3958.550871377869</v>
      </c>
      <c r="BU20" s="26">
        <f>-BU$17*Assumptions!$N21</f>
        <v>-3958.550871377869</v>
      </c>
      <c r="BV20" s="26">
        <f>-BV$17*Assumptions!$N21</f>
        <v>-3958.550871377869</v>
      </c>
      <c r="BW20" s="26">
        <f>-BW$17*Assumptions!$N21</f>
        <v>-3958.550871377869</v>
      </c>
      <c r="BX20" s="26">
        <f>-BX$17*Assumptions!$N21</f>
        <v>-4017.9291344485364</v>
      </c>
      <c r="BY20" s="26">
        <f>-BY$17*Assumptions!$N21</f>
        <v>-4017.9291344485364</v>
      </c>
      <c r="BZ20" s="26">
        <f>-BZ$17*Assumptions!$N21</f>
        <v>-4017.9291344485364</v>
      </c>
      <c r="CA20" s="26">
        <f>-CA$17*Assumptions!$N21</f>
        <v>-4017.9291344485364</v>
      </c>
      <c r="CB20" s="26">
        <f>-CB$17*Assumptions!$N21</f>
        <v>-4017.9291344485364</v>
      </c>
      <c r="CC20" s="26">
        <f>-CC$17*Assumptions!$N21</f>
        <v>-4017.9291344485364</v>
      </c>
      <c r="CD20" s="26">
        <f>-CD$17*Assumptions!$N21</f>
        <v>-4017.9291344485364</v>
      </c>
      <c r="CE20" s="26">
        <f>-CE$17*Assumptions!$N21</f>
        <v>-4017.9291344485364</v>
      </c>
      <c r="CF20" s="26">
        <f>-CF$17*Assumptions!$N21</f>
        <v>-4017.9291344485364</v>
      </c>
      <c r="CG20" s="26">
        <f>-CG$17*Assumptions!$N21</f>
        <v>-4017.9291344485364</v>
      </c>
      <c r="CH20" s="26">
        <f>-CH$17*Assumptions!$N21</f>
        <v>-4017.9291344485364</v>
      </c>
      <c r="CI20" s="26">
        <f>-CI$17*Assumptions!$N21</f>
        <v>-4017.9291344485364</v>
      </c>
      <c r="CJ20" s="26">
        <f>-CJ$17*Assumptions!$N21</f>
        <v>-4078.1980714652641</v>
      </c>
      <c r="CK20" s="26">
        <f>-CK$17*Assumptions!$N21</f>
        <v>-4078.1980714652641</v>
      </c>
      <c r="CL20" s="26">
        <f>-CL$17*Assumptions!$N21</f>
        <v>-4078.1980714652641</v>
      </c>
      <c r="CM20" s="26">
        <f>-CM$17*Assumptions!$N21</f>
        <v>-4078.1980714652641</v>
      </c>
      <c r="CN20" s="26">
        <f>-CN$17*Assumptions!$N21</f>
        <v>-4078.1980714652641</v>
      </c>
      <c r="CO20" s="26">
        <f>-CO$17*Assumptions!$N21</f>
        <v>-4078.1980714652641</v>
      </c>
      <c r="CP20" s="26">
        <f>-CP$17*Assumptions!$N21</f>
        <v>-4078.1980714652641</v>
      </c>
      <c r="CQ20" s="26">
        <f>-CQ$17*Assumptions!$N21</f>
        <v>-4078.1980714652641</v>
      </c>
      <c r="CR20" s="26">
        <f>-CR$17*Assumptions!$N21</f>
        <v>-4078.1980714652641</v>
      </c>
      <c r="CS20" s="26">
        <f>-CS$17*Assumptions!$N21</f>
        <v>-4078.1980714652641</v>
      </c>
      <c r="CT20" s="26">
        <f>-CT$17*Assumptions!$N21</f>
        <v>-4078.1980714652641</v>
      </c>
      <c r="CU20" s="26">
        <f>-CU$17*Assumptions!$N21</f>
        <v>-4078.1980714652641</v>
      </c>
      <c r="CV20" s="26">
        <f>-CV$17*Assumptions!$N21</f>
        <v>-4139.3710425372419</v>
      </c>
      <c r="CW20" s="26">
        <f>-CW$17*Assumptions!$N21</f>
        <v>-4139.3710425372419</v>
      </c>
      <c r="CX20" s="26">
        <f>-CX$17*Assumptions!$N21</f>
        <v>-4139.3710425372419</v>
      </c>
      <c r="CY20" s="26">
        <f>-CY$17*Assumptions!$N21</f>
        <v>-4139.3710425372419</v>
      </c>
      <c r="CZ20" s="26">
        <f>-CZ$17*Assumptions!$N21</f>
        <v>-4139.3710425372419</v>
      </c>
      <c r="DA20" s="26">
        <f>-DA$17*Assumptions!$N21</f>
        <v>-4139.3710425372419</v>
      </c>
      <c r="DB20" s="26">
        <f>-DB$17*Assumptions!$N21</f>
        <v>-4139.3710425372419</v>
      </c>
      <c r="DC20" s="26">
        <f>-DC$17*Assumptions!$N21</f>
        <v>-4139.3710425372419</v>
      </c>
      <c r="DD20" s="26">
        <f>-DD$17*Assumptions!$N21</f>
        <v>-4139.3710425372419</v>
      </c>
      <c r="DE20" s="26">
        <f>-DE$17*Assumptions!$N21</f>
        <v>-4139.3710425372419</v>
      </c>
      <c r="DF20" s="26">
        <f>-DF$17*Assumptions!$N21</f>
        <v>-4139.3710425372419</v>
      </c>
      <c r="DG20" s="26">
        <f>-DG$17*Assumptions!$N21</f>
        <v>-4139.3710425372419</v>
      </c>
      <c r="DH20" s="26">
        <f>-DH$17*Assumptions!$N21</f>
        <v>-4201.4616081753011</v>
      </c>
      <c r="DI20" s="26">
        <f>-DI$17*Assumptions!$N21</f>
        <v>-4201.4616081753011</v>
      </c>
      <c r="DJ20" s="26">
        <f>-DJ$17*Assumptions!$N21</f>
        <v>-4201.4616081753011</v>
      </c>
      <c r="DK20" s="26">
        <f>-DK$17*Assumptions!$N21</f>
        <v>-4201.4616081753011</v>
      </c>
      <c r="DL20" s="26">
        <f>-DL$17*Assumptions!$N21</f>
        <v>-4201.4616081753011</v>
      </c>
      <c r="DM20" s="26">
        <f>-DM$17*Assumptions!$N21</f>
        <v>-4201.4616081753011</v>
      </c>
      <c r="DN20" s="26">
        <f>-DN$17*Assumptions!$N21</f>
        <v>-4201.4616081753011</v>
      </c>
      <c r="DO20" s="26">
        <f>-DO$17*Assumptions!$N21</f>
        <v>-4201.4616081753011</v>
      </c>
      <c r="DP20" s="26">
        <f>-DP$17*Assumptions!$N21</f>
        <v>-4201.4616081753011</v>
      </c>
      <c r="DQ20" s="26">
        <f>-DQ$17*Assumptions!$N21</f>
        <v>-4201.4616081753011</v>
      </c>
      <c r="DR20" s="26">
        <f>-DR$17*Assumptions!$N21</f>
        <v>-4201.4616081753011</v>
      </c>
      <c r="DS20" s="26">
        <f>-DS$17*Assumptions!$N21</f>
        <v>-4201.4616081753011</v>
      </c>
      <c r="DT20" s="26">
        <f>-DT$17*Assumptions!$N21</f>
        <v>-4264.4835322979297</v>
      </c>
      <c r="DU20" s="26">
        <f>-DU$17*Assumptions!$N21</f>
        <v>-4264.4835322979297</v>
      </c>
      <c r="DV20" s="26">
        <f>-DV$17*Assumptions!$N21</f>
        <v>-4264.4835322979297</v>
      </c>
      <c r="DW20" s="26">
        <f>-DW$17*Assumptions!$N21</f>
        <v>-4264.4835322979297</v>
      </c>
      <c r="DX20" s="26">
        <f>-DX$17*Assumptions!$N21</f>
        <v>-4264.4835322979297</v>
      </c>
      <c r="DY20" s="26">
        <f>-DY$17*Assumptions!$N21</f>
        <v>-4264.4835322979297</v>
      </c>
      <c r="DZ20" s="26">
        <f>-DZ$17*Assumptions!$N21</f>
        <v>-4264.4835322979297</v>
      </c>
      <c r="EA20" s="26">
        <f>-EA$17*Assumptions!$N21</f>
        <v>-4264.4835322979297</v>
      </c>
      <c r="EB20" s="26">
        <f>-EB$17*Assumptions!$N21</f>
        <v>-4264.4835322979297</v>
      </c>
      <c r="EC20" s="26">
        <f>-EC$17*Assumptions!$N21</f>
        <v>-4264.4835322979297</v>
      </c>
      <c r="ED20" s="26">
        <f>-ED$17*Assumptions!$N21</f>
        <v>-4264.4835322979297</v>
      </c>
      <c r="EE20" s="26">
        <f>-EE$17*Assumptions!$N21</f>
        <v>-4264.4835322979297</v>
      </c>
    </row>
    <row r="21" spans="2:135" x14ac:dyDescent="0.35">
      <c r="C21" t="str">
        <f>Assumptions!J22</f>
        <v>Concession</v>
      </c>
      <c r="D21" s="26">
        <f>-D$17*Assumptions!$N22</f>
        <v>-1837.2828600000003</v>
      </c>
      <c r="E21" s="26">
        <f>-E$17*Assumptions!$N22</f>
        <v>-1837.2828600000003</v>
      </c>
      <c r="F21" s="26">
        <f>-F$17*Assumptions!$N22</f>
        <v>-1837.2828600000003</v>
      </c>
      <c r="G21" s="26">
        <f>-G$17*Assumptions!$N22</f>
        <v>-1837.2828600000003</v>
      </c>
      <c r="H21" s="26">
        <f>-H$17*Assumptions!$N22</f>
        <v>-1837.2828600000003</v>
      </c>
      <c r="I21" s="26">
        <f>-I$17*Assumptions!$N22</f>
        <v>-1837.2828600000003</v>
      </c>
      <c r="J21" s="26">
        <f>-J$17*Assumptions!$N22</f>
        <v>-1837.2828600000003</v>
      </c>
      <c r="K21" s="26">
        <f>-K$17*Assumptions!$N22</f>
        <v>-1837.2828600000003</v>
      </c>
      <c r="L21" s="26">
        <f>-L$17*Assumptions!$N22</f>
        <v>-1837.2828600000003</v>
      </c>
      <c r="M21" s="26">
        <f>-M$17*Assumptions!$N22</f>
        <v>-1837.2828600000003</v>
      </c>
      <c r="N21" s="26">
        <f>-N$17*Assumptions!$N22</f>
        <v>-1837.2828600000003</v>
      </c>
      <c r="O21" s="26">
        <f>-O$17*Assumptions!$N22</f>
        <v>-1837.2828600000003</v>
      </c>
      <c r="P21" s="26">
        <f>-P$17*Assumptions!$N22</f>
        <v>-1864.8421028999999</v>
      </c>
      <c r="Q21" s="26">
        <f>-Q$17*Assumptions!$N22</f>
        <v>-1864.8421028999999</v>
      </c>
      <c r="R21" s="26">
        <f>-R$17*Assumptions!$N22</f>
        <v>-1864.8421028999999</v>
      </c>
      <c r="S21" s="26">
        <f>-S$17*Assumptions!$N22</f>
        <v>-1864.8421028999999</v>
      </c>
      <c r="T21" s="26">
        <f>-T$17*Assumptions!$N22</f>
        <v>-1864.8421028999999</v>
      </c>
      <c r="U21" s="26">
        <f>-U$17*Assumptions!$N22</f>
        <v>-1864.8421028999999</v>
      </c>
      <c r="V21" s="26">
        <f>-V$17*Assumptions!$N22</f>
        <v>-1864.8421028999999</v>
      </c>
      <c r="W21" s="26">
        <f>-W$17*Assumptions!$N22</f>
        <v>-1864.8421028999999</v>
      </c>
      <c r="X21" s="26">
        <f>-X$17*Assumptions!$N22</f>
        <v>-1864.8421028999999</v>
      </c>
      <c r="Y21" s="26">
        <f>-Y$17*Assumptions!$N22</f>
        <v>-1864.8421028999999</v>
      </c>
      <c r="Z21" s="26">
        <f>-Z$17*Assumptions!$N22</f>
        <v>-1864.8421028999999</v>
      </c>
      <c r="AA21" s="26">
        <f>-AA$17*Assumptions!$N22</f>
        <v>-1864.8421028999999</v>
      </c>
      <c r="AB21" s="26">
        <f>-AB$17*Assumptions!$N22</f>
        <v>-1892.8147344434999</v>
      </c>
      <c r="AC21" s="26">
        <f>-AC$17*Assumptions!$N22</f>
        <v>-1892.8147344434999</v>
      </c>
      <c r="AD21" s="26">
        <f>-AD$17*Assumptions!$N22</f>
        <v>-1892.8147344434999</v>
      </c>
      <c r="AE21" s="26">
        <f>-AE$17*Assumptions!$N22</f>
        <v>-1892.8147344434999</v>
      </c>
      <c r="AF21" s="26">
        <f>-AF$17*Assumptions!$N22</f>
        <v>-1892.8147344434999</v>
      </c>
      <c r="AG21" s="26">
        <f>-AG$17*Assumptions!$N22</f>
        <v>-1892.8147344434999</v>
      </c>
      <c r="AH21" s="26">
        <f>-AH$17*Assumptions!$N22</f>
        <v>-1892.8147344434999</v>
      </c>
      <c r="AI21" s="26">
        <f>-AI$17*Assumptions!$N22</f>
        <v>-1892.8147344434999</v>
      </c>
      <c r="AJ21" s="26">
        <f>-AJ$17*Assumptions!$N22</f>
        <v>-1892.8147344434999</v>
      </c>
      <c r="AK21" s="26">
        <f>-AK$17*Assumptions!$N22</f>
        <v>-1892.8147344434999</v>
      </c>
      <c r="AL21" s="26">
        <f>-AL$17*Assumptions!$N22</f>
        <v>-1892.8147344434999</v>
      </c>
      <c r="AM21" s="26">
        <f>-AM$17*Assumptions!$N22</f>
        <v>-1892.8147344434999</v>
      </c>
      <c r="AN21" s="26">
        <f>-AN$17*Assumptions!$N22</f>
        <v>-1921.2069554601519</v>
      </c>
      <c r="AO21" s="26">
        <f>-AO$17*Assumptions!$N22</f>
        <v>-1921.2069554601519</v>
      </c>
      <c r="AP21" s="26">
        <f>-AP$17*Assumptions!$N22</f>
        <v>-1921.2069554601519</v>
      </c>
      <c r="AQ21" s="26">
        <f>-AQ$17*Assumptions!$N22</f>
        <v>-1921.2069554601519</v>
      </c>
      <c r="AR21" s="26">
        <f>-AR$17*Assumptions!$N22</f>
        <v>-1921.2069554601519</v>
      </c>
      <c r="AS21" s="26">
        <f>-AS$17*Assumptions!$N22</f>
        <v>-1921.2069554601519</v>
      </c>
      <c r="AT21" s="26">
        <f>-AT$17*Assumptions!$N22</f>
        <v>-1921.2069554601519</v>
      </c>
      <c r="AU21" s="26">
        <f>-AU$17*Assumptions!$N22</f>
        <v>-1921.2069554601519</v>
      </c>
      <c r="AV21" s="26">
        <f>-AV$17*Assumptions!$N22</f>
        <v>-1921.2069554601519</v>
      </c>
      <c r="AW21" s="26">
        <f>-AW$17*Assumptions!$N22</f>
        <v>-1921.2069554601519</v>
      </c>
      <c r="AX21" s="26">
        <f>-AX$17*Assumptions!$N22</f>
        <v>-1921.2069554601519</v>
      </c>
      <c r="AY21" s="26">
        <f>-AY$17*Assumptions!$N22</f>
        <v>-1921.2069554601519</v>
      </c>
      <c r="AZ21" s="26">
        <f>-AZ$17*Assumptions!$N22</f>
        <v>-1950.025059792054</v>
      </c>
      <c r="BA21" s="26">
        <f>-BA$17*Assumptions!$N22</f>
        <v>-1950.025059792054</v>
      </c>
      <c r="BB21" s="26">
        <f>-BB$17*Assumptions!$N22</f>
        <v>-1950.025059792054</v>
      </c>
      <c r="BC21" s="26">
        <f>-BC$17*Assumptions!$N22</f>
        <v>-1950.025059792054</v>
      </c>
      <c r="BD21" s="26">
        <f>-BD$17*Assumptions!$N22</f>
        <v>-1950.025059792054</v>
      </c>
      <c r="BE21" s="26">
        <f>-BE$17*Assumptions!$N22</f>
        <v>-1950.025059792054</v>
      </c>
      <c r="BF21" s="26">
        <f>-BF$17*Assumptions!$N22</f>
        <v>-1950.025059792054</v>
      </c>
      <c r="BG21" s="26">
        <f>-BG$17*Assumptions!$N22</f>
        <v>-1950.025059792054</v>
      </c>
      <c r="BH21" s="26">
        <f>-BH$17*Assumptions!$N22</f>
        <v>-1950.025059792054</v>
      </c>
      <c r="BI21" s="26">
        <f>-BI$17*Assumptions!$N22</f>
        <v>-1950.025059792054</v>
      </c>
      <c r="BJ21" s="26">
        <f>-BJ$17*Assumptions!$N22</f>
        <v>-1950.025059792054</v>
      </c>
      <c r="BK21" s="26">
        <f>-BK$17*Assumptions!$N22</f>
        <v>-1950.025059792054</v>
      </c>
      <c r="BL21" s="26">
        <f>-BL$17*Assumptions!$N22</f>
        <v>-1979.2754356889345</v>
      </c>
      <c r="BM21" s="26">
        <f>-BM$17*Assumptions!$N22</f>
        <v>-1979.2754356889345</v>
      </c>
      <c r="BN21" s="26">
        <f>-BN$17*Assumptions!$N22</f>
        <v>-1979.2754356889345</v>
      </c>
      <c r="BO21" s="26">
        <f>-BO$17*Assumptions!$N22</f>
        <v>-1979.2754356889345</v>
      </c>
      <c r="BP21" s="26">
        <f>-BP$17*Assumptions!$N22</f>
        <v>-1979.2754356889345</v>
      </c>
      <c r="BQ21" s="26">
        <f>-BQ$17*Assumptions!$N22</f>
        <v>-1979.2754356889345</v>
      </c>
      <c r="BR21" s="26">
        <f>-BR$17*Assumptions!$N22</f>
        <v>-1979.2754356889345</v>
      </c>
      <c r="BS21" s="26">
        <f>-BS$17*Assumptions!$N22</f>
        <v>-1979.2754356889345</v>
      </c>
      <c r="BT21" s="26">
        <f>-BT$17*Assumptions!$N22</f>
        <v>-1979.2754356889345</v>
      </c>
      <c r="BU21" s="26">
        <f>-BU$17*Assumptions!$N22</f>
        <v>-1979.2754356889345</v>
      </c>
      <c r="BV21" s="26">
        <f>-BV$17*Assumptions!$N22</f>
        <v>-1979.2754356889345</v>
      </c>
      <c r="BW21" s="26">
        <f>-BW$17*Assumptions!$N22</f>
        <v>-1979.2754356889345</v>
      </c>
      <c r="BX21" s="26">
        <f>-BX$17*Assumptions!$N22</f>
        <v>-2008.9645672242682</v>
      </c>
      <c r="BY21" s="26">
        <f>-BY$17*Assumptions!$N22</f>
        <v>-2008.9645672242682</v>
      </c>
      <c r="BZ21" s="26">
        <f>-BZ$17*Assumptions!$N22</f>
        <v>-2008.9645672242682</v>
      </c>
      <c r="CA21" s="26">
        <f>-CA$17*Assumptions!$N22</f>
        <v>-2008.9645672242682</v>
      </c>
      <c r="CB21" s="26">
        <f>-CB$17*Assumptions!$N22</f>
        <v>-2008.9645672242682</v>
      </c>
      <c r="CC21" s="26">
        <f>-CC$17*Assumptions!$N22</f>
        <v>-2008.9645672242682</v>
      </c>
      <c r="CD21" s="26">
        <f>-CD$17*Assumptions!$N22</f>
        <v>-2008.9645672242682</v>
      </c>
      <c r="CE21" s="26">
        <f>-CE$17*Assumptions!$N22</f>
        <v>-2008.9645672242682</v>
      </c>
      <c r="CF21" s="26">
        <f>-CF$17*Assumptions!$N22</f>
        <v>-2008.9645672242682</v>
      </c>
      <c r="CG21" s="26">
        <f>-CG$17*Assumptions!$N22</f>
        <v>-2008.9645672242682</v>
      </c>
      <c r="CH21" s="26">
        <f>-CH$17*Assumptions!$N22</f>
        <v>-2008.9645672242682</v>
      </c>
      <c r="CI21" s="26">
        <f>-CI$17*Assumptions!$N22</f>
        <v>-2008.9645672242682</v>
      </c>
      <c r="CJ21" s="26">
        <f>-CJ$17*Assumptions!$N22</f>
        <v>-2039.099035732632</v>
      </c>
      <c r="CK21" s="26">
        <f>-CK$17*Assumptions!$N22</f>
        <v>-2039.099035732632</v>
      </c>
      <c r="CL21" s="26">
        <f>-CL$17*Assumptions!$N22</f>
        <v>-2039.099035732632</v>
      </c>
      <c r="CM21" s="26">
        <f>-CM$17*Assumptions!$N22</f>
        <v>-2039.099035732632</v>
      </c>
      <c r="CN21" s="26">
        <f>-CN$17*Assumptions!$N22</f>
        <v>-2039.099035732632</v>
      </c>
      <c r="CO21" s="26">
        <f>-CO$17*Assumptions!$N22</f>
        <v>-2039.099035732632</v>
      </c>
      <c r="CP21" s="26">
        <f>-CP$17*Assumptions!$N22</f>
        <v>-2039.099035732632</v>
      </c>
      <c r="CQ21" s="26">
        <f>-CQ$17*Assumptions!$N22</f>
        <v>-2039.099035732632</v>
      </c>
      <c r="CR21" s="26">
        <f>-CR$17*Assumptions!$N22</f>
        <v>-2039.099035732632</v>
      </c>
      <c r="CS21" s="26">
        <f>-CS$17*Assumptions!$N22</f>
        <v>-2039.099035732632</v>
      </c>
      <c r="CT21" s="26">
        <f>-CT$17*Assumptions!$N22</f>
        <v>-2039.099035732632</v>
      </c>
      <c r="CU21" s="26">
        <f>-CU$17*Assumptions!$N22</f>
        <v>-2039.099035732632</v>
      </c>
      <c r="CV21" s="26">
        <f>-CV$17*Assumptions!$N22</f>
        <v>-2069.685521268621</v>
      </c>
      <c r="CW21" s="26">
        <f>-CW$17*Assumptions!$N22</f>
        <v>-2069.685521268621</v>
      </c>
      <c r="CX21" s="26">
        <f>-CX$17*Assumptions!$N22</f>
        <v>-2069.685521268621</v>
      </c>
      <c r="CY21" s="26">
        <f>-CY$17*Assumptions!$N22</f>
        <v>-2069.685521268621</v>
      </c>
      <c r="CZ21" s="26">
        <f>-CZ$17*Assumptions!$N22</f>
        <v>-2069.685521268621</v>
      </c>
      <c r="DA21" s="26">
        <f>-DA$17*Assumptions!$N22</f>
        <v>-2069.685521268621</v>
      </c>
      <c r="DB21" s="26">
        <f>-DB$17*Assumptions!$N22</f>
        <v>-2069.685521268621</v>
      </c>
      <c r="DC21" s="26">
        <f>-DC$17*Assumptions!$N22</f>
        <v>-2069.685521268621</v>
      </c>
      <c r="DD21" s="26">
        <f>-DD$17*Assumptions!$N22</f>
        <v>-2069.685521268621</v>
      </c>
      <c r="DE21" s="26">
        <f>-DE$17*Assumptions!$N22</f>
        <v>-2069.685521268621</v>
      </c>
      <c r="DF21" s="26">
        <f>-DF$17*Assumptions!$N22</f>
        <v>-2069.685521268621</v>
      </c>
      <c r="DG21" s="26">
        <f>-DG$17*Assumptions!$N22</f>
        <v>-2069.685521268621</v>
      </c>
      <c r="DH21" s="26">
        <f>-DH$17*Assumptions!$N22</f>
        <v>-2100.7308040876505</v>
      </c>
      <c r="DI21" s="26">
        <f>-DI$17*Assumptions!$N22</f>
        <v>-2100.7308040876505</v>
      </c>
      <c r="DJ21" s="26">
        <f>-DJ$17*Assumptions!$N22</f>
        <v>-2100.7308040876505</v>
      </c>
      <c r="DK21" s="26">
        <f>-DK$17*Assumptions!$N22</f>
        <v>-2100.7308040876505</v>
      </c>
      <c r="DL21" s="26">
        <f>-DL$17*Assumptions!$N22</f>
        <v>-2100.7308040876505</v>
      </c>
      <c r="DM21" s="26">
        <f>-DM$17*Assumptions!$N22</f>
        <v>-2100.7308040876505</v>
      </c>
      <c r="DN21" s="26">
        <f>-DN$17*Assumptions!$N22</f>
        <v>-2100.7308040876505</v>
      </c>
      <c r="DO21" s="26">
        <f>-DO$17*Assumptions!$N22</f>
        <v>-2100.7308040876505</v>
      </c>
      <c r="DP21" s="26">
        <f>-DP$17*Assumptions!$N22</f>
        <v>-2100.7308040876505</v>
      </c>
      <c r="DQ21" s="26">
        <f>-DQ$17*Assumptions!$N22</f>
        <v>-2100.7308040876505</v>
      </c>
      <c r="DR21" s="26">
        <f>-DR$17*Assumptions!$N22</f>
        <v>-2100.7308040876505</v>
      </c>
      <c r="DS21" s="26">
        <f>-DS$17*Assumptions!$N22</f>
        <v>-2100.7308040876505</v>
      </c>
      <c r="DT21" s="26">
        <f>-DT$17*Assumptions!$N22</f>
        <v>-2132.2417661489649</v>
      </c>
      <c r="DU21" s="26">
        <f>-DU$17*Assumptions!$N22</f>
        <v>-2132.2417661489649</v>
      </c>
      <c r="DV21" s="26">
        <f>-DV$17*Assumptions!$N22</f>
        <v>-2132.2417661489649</v>
      </c>
      <c r="DW21" s="26">
        <f>-DW$17*Assumptions!$N22</f>
        <v>-2132.2417661489649</v>
      </c>
      <c r="DX21" s="26">
        <f>-DX$17*Assumptions!$N22</f>
        <v>-2132.2417661489649</v>
      </c>
      <c r="DY21" s="26">
        <f>-DY$17*Assumptions!$N22</f>
        <v>-2132.2417661489649</v>
      </c>
      <c r="DZ21" s="26">
        <f>-DZ$17*Assumptions!$N22</f>
        <v>-2132.2417661489649</v>
      </c>
      <c r="EA21" s="26">
        <f>-EA$17*Assumptions!$N22</f>
        <v>-2132.2417661489649</v>
      </c>
      <c r="EB21" s="26">
        <f>-EB$17*Assumptions!$N22</f>
        <v>-2132.2417661489649</v>
      </c>
      <c r="EC21" s="26">
        <f>-EC$17*Assumptions!$N22</f>
        <v>-2132.2417661489649</v>
      </c>
      <c r="ED21" s="26">
        <f>-ED$17*Assumptions!$N22</f>
        <v>-2132.2417661489649</v>
      </c>
      <c r="EE21" s="26">
        <f>-EE$17*Assumptions!$N22</f>
        <v>-2132.2417661489649</v>
      </c>
    </row>
    <row r="22" spans="2:135" x14ac:dyDescent="0.35">
      <c r="B22" s="35"/>
      <c r="C22" s="68" t="s">
        <v>12</v>
      </c>
      <c r="D22" s="73">
        <f>D17+D19+D20+D21</f>
        <v>174541.87169999999</v>
      </c>
      <c r="E22" s="73">
        <f t="shared" ref="E22:BP22" si="11">E17+E19+E20+E21</f>
        <v>174541.87169999999</v>
      </c>
      <c r="F22" s="73">
        <f t="shared" si="11"/>
        <v>174541.87169999999</v>
      </c>
      <c r="G22" s="73">
        <f t="shared" si="11"/>
        <v>174541.87169999999</v>
      </c>
      <c r="H22" s="73">
        <f t="shared" si="11"/>
        <v>174541.87169999999</v>
      </c>
      <c r="I22" s="73">
        <f t="shared" si="11"/>
        <v>174541.87169999999</v>
      </c>
      <c r="J22" s="73">
        <f t="shared" si="11"/>
        <v>174541.87169999999</v>
      </c>
      <c r="K22" s="73">
        <f t="shared" si="11"/>
        <v>174541.87169999999</v>
      </c>
      <c r="L22" s="73">
        <f t="shared" si="11"/>
        <v>174541.87169999999</v>
      </c>
      <c r="M22" s="73">
        <f t="shared" si="11"/>
        <v>174541.87169999999</v>
      </c>
      <c r="N22" s="73">
        <f t="shared" si="11"/>
        <v>174541.87169999999</v>
      </c>
      <c r="O22" s="73">
        <f t="shared" si="11"/>
        <v>174541.87169999999</v>
      </c>
      <c r="P22" s="73">
        <f t="shared" si="11"/>
        <v>177159.99977549998</v>
      </c>
      <c r="Q22" s="73">
        <f t="shared" si="11"/>
        <v>177159.99977549998</v>
      </c>
      <c r="R22" s="73">
        <f t="shared" si="11"/>
        <v>177159.99977549998</v>
      </c>
      <c r="S22" s="73">
        <f t="shared" si="11"/>
        <v>177159.99977549998</v>
      </c>
      <c r="T22" s="73">
        <f t="shared" si="11"/>
        <v>177159.99977549998</v>
      </c>
      <c r="U22" s="73">
        <f t="shared" si="11"/>
        <v>177159.99977549998</v>
      </c>
      <c r="V22" s="73">
        <f t="shared" si="11"/>
        <v>177159.99977549998</v>
      </c>
      <c r="W22" s="73">
        <f t="shared" si="11"/>
        <v>177159.99977549998</v>
      </c>
      <c r="X22" s="73">
        <f t="shared" si="11"/>
        <v>177159.99977549998</v>
      </c>
      <c r="Y22" s="73">
        <f t="shared" si="11"/>
        <v>177159.99977549998</v>
      </c>
      <c r="Z22" s="73">
        <f t="shared" si="11"/>
        <v>177159.99977549998</v>
      </c>
      <c r="AA22" s="73">
        <f t="shared" si="11"/>
        <v>177159.99977549998</v>
      </c>
      <c r="AB22" s="73">
        <f t="shared" si="11"/>
        <v>179817.39977213248</v>
      </c>
      <c r="AC22" s="73">
        <f t="shared" si="11"/>
        <v>179817.39977213248</v>
      </c>
      <c r="AD22" s="73">
        <f t="shared" si="11"/>
        <v>179817.39977213248</v>
      </c>
      <c r="AE22" s="73">
        <f t="shared" si="11"/>
        <v>179817.39977213248</v>
      </c>
      <c r="AF22" s="73">
        <f t="shared" si="11"/>
        <v>179817.39977213248</v>
      </c>
      <c r="AG22" s="73">
        <f t="shared" si="11"/>
        <v>179817.39977213248</v>
      </c>
      <c r="AH22" s="73">
        <f t="shared" si="11"/>
        <v>179817.39977213248</v>
      </c>
      <c r="AI22" s="73">
        <f t="shared" si="11"/>
        <v>179817.39977213248</v>
      </c>
      <c r="AJ22" s="73">
        <f t="shared" si="11"/>
        <v>179817.39977213248</v>
      </c>
      <c r="AK22" s="73">
        <f t="shared" si="11"/>
        <v>179817.39977213248</v>
      </c>
      <c r="AL22" s="73">
        <f t="shared" si="11"/>
        <v>179817.39977213248</v>
      </c>
      <c r="AM22" s="73">
        <f t="shared" si="11"/>
        <v>179817.39977213248</v>
      </c>
      <c r="AN22" s="73">
        <f t="shared" si="11"/>
        <v>182514.66076871444</v>
      </c>
      <c r="AO22" s="73">
        <f t="shared" si="11"/>
        <v>182514.66076871444</v>
      </c>
      <c r="AP22" s="73">
        <f t="shared" si="11"/>
        <v>182514.66076871444</v>
      </c>
      <c r="AQ22" s="73">
        <f t="shared" si="11"/>
        <v>182514.66076871444</v>
      </c>
      <c r="AR22" s="73">
        <f t="shared" si="11"/>
        <v>182514.66076871444</v>
      </c>
      <c r="AS22" s="73">
        <f t="shared" si="11"/>
        <v>182514.66076871444</v>
      </c>
      <c r="AT22" s="73">
        <f t="shared" si="11"/>
        <v>182514.66076871444</v>
      </c>
      <c r="AU22" s="73">
        <f t="shared" si="11"/>
        <v>182514.66076871444</v>
      </c>
      <c r="AV22" s="73">
        <f t="shared" si="11"/>
        <v>182514.66076871444</v>
      </c>
      <c r="AW22" s="73">
        <f t="shared" si="11"/>
        <v>182514.66076871444</v>
      </c>
      <c r="AX22" s="73">
        <f t="shared" si="11"/>
        <v>182514.66076871444</v>
      </c>
      <c r="AY22" s="73">
        <f t="shared" si="11"/>
        <v>182514.66076871444</v>
      </c>
      <c r="AZ22" s="73">
        <f t="shared" si="11"/>
        <v>185252.38068024511</v>
      </c>
      <c r="BA22" s="73">
        <f t="shared" si="11"/>
        <v>185252.38068024511</v>
      </c>
      <c r="BB22" s="73">
        <f t="shared" si="11"/>
        <v>185252.38068024511</v>
      </c>
      <c r="BC22" s="73">
        <f t="shared" si="11"/>
        <v>185252.38068024511</v>
      </c>
      <c r="BD22" s="73">
        <f t="shared" si="11"/>
        <v>185252.38068024511</v>
      </c>
      <c r="BE22" s="73">
        <f t="shared" si="11"/>
        <v>185252.38068024511</v>
      </c>
      <c r="BF22" s="73">
        <f t="shared" si="11"/>
        <v>185252.38068024511</v>
      </c>
      <c r="BG22" s="73">
        <f t="shared" si="11"/>
        <v>185252.38068024511</v>
      </c>
      <c r="BH22" s="73">
        <f t="shared" si="11"/>
        <v>185252.38068024511</v>
      </c>
      <c r="BI22" s="73">
        <f t="shared" si="11"/>
        <v>185252.38068024511</v>
      </c>
      <c r="BJ22" s="73">
        <f t="shared" si="11"/>
        <v>185252.38068024511</v>
      </c>
      <c r="BK22" s="73">
        <f t="shared" si="11"/>
        <v>185252.38068024511</v>
      </c>
      <c r="BL22" s="73">
        <f t="shared" si="11"/>
        <v>188031.16639044878</v>
      </c>
      <c r="BM22" s="73">
        <f t="shared" si="11"/>
        <v>188031.16639044878</v>
      </c>
      <c r="BN22" s="73">
        <f t="shared" si="11"/>
        <v>188031.16639044878</v>
      </c>
      <c r="BO22" s="73">
        <f t="shared" si="11"/>
        <v>188031.16639044878</v>
      </c>
      <c r="BP22" s="73">
        <f t="shared" si="11"/>
        <v>188031.16639044878</v>
      </c>
      <c r="BQ22" s="73">
        <f t="shared" ref="BQ22:EB22" si="12">BQ17+BQ19+BQ20+BQ21</f>
        <v>188031.16639044878</v>
      </c>
      <c r="BR22" s="73">
        <f t="shared" si="12"/>
        <v>188031.16639044878</v>
      </c>
      <c r="BS22" s="73">
        <f t="shared" si="12"/>
        <v>188031.16639044878</v>
      </c>
      <c r="BT22" s="73">
        <f t="shared" si="12"/>
        <v>188031.16639044878</v>
      </c>
      <c r="BU22" s="73">
        <f t="shared" si="12"/>
        <v>188031.16639044878</v>
      </c>
      <c r="BV22" s="73">
        <f t="shared" si="12"/>
        <v>188031.16639044878</v>
      </c>
      <c r="BW22" s="73">
        <f t="shared" si="12"/>
        <v>188031.16639044878</v>
      </c>
      <c r="BX22" s="73">
        <f t="shared" si="12"/>
        <v>190851.6338863055</v>
      </c>
      <c r="BY22" s="73">
        <f t="shared" si="12"/>
        <v>190851.6338863055</v>
      </c>
      <c r="BZ22" s="73">
        <f t="shared" si="12"/>
        <v>190851.6338863055</v>
      </c>
      <c r="CA22" s="73">
        <f t="shared" si="12"/>
        <v>190851.6338863055</v>
      </c>
      <c r="CB22" s="73">
        <f t="shared" si="12"/>
        <v>190851.6338863055</v>
      </c>
      <c r="CC22" s="73">
        <f t="shared" si="12"/>
        <v>190851.6338863055</v>
      </c>
      <c r="CD22" s="73">
        <f t="shared" si="12"/>
        <v>190851.6338863055</v>
      </c>
      <c r="CE22" s="73">
        <f t="shared" si="12"/>
        <v>190851.6338863055</v>
      </c>
      <c r="CF22" s="73">
        <f t="shared" si="12"/>
        <v>190851.6338863055</v>
      </c>
      <c r="CG22" s="73">
        <f t="shared" si="12"/>
        <v>190851.6338863055</v>
      </c>
      <c r="CH22" s="73">
        <f t="shared" si="12"/>
        <v>190851.6338863055</v>
      </c>
      <c r="CI22" s="73">
        <f t="shared" si="12"/>
        <v>190851.6338863055</v>
      </c>
      <c r="CJ22" s="73">
        <f t="shared" si="12"/>
        <v>193714.40839460003</v>
      </c>
      <c r="CK22" s="73">
        <f t="shared" si="12"/>
        <v>193714.40839460003</v>
      </c>
      <c r="CL22" s="73">
        <f t="shared" si="12"/>
        <v>193714.40839460003</v>
      </c>
      <c r="CM22" s="73">
        <f t="shared" si="12"/>
        <v>193714.40839460003</v>
      </c>
      <c r="CN22" s="73">
        <f t="shared" si="12"/>
        <v>193714.40839460003</v>
      </c>
      <c r="CO22" s="73">
        <f t="shared" si="12"/>
        <v>193714.40839460003</v>
      </c>
      <c r="CP22" s="73">
        <f t="shared" si="12"/>
        <v>193714.40839460003</v>
      </c>
      <c r="CQ22" s="73">
        <f t="shared" si="12"/>
        <v>193714.40839460003</v>
      </c>
      <c r="CR22" s="73">
        <f t="shared" si="12"/>
        <v>193714.40839460003</v>
      </c>
      <c r="CS22" s="73">
        <f t="shared" si="12"/>
        <v>193714.40839460003</v>
      </c>
      <c r="CT22" s="73">
        <f t="shared" si="12"/>
        <v>193714.40839460003</v>
      </c>
      <c r="CU22" s="73">
        <f t="shared" si="12"/>
        <v>193714.40839460003</v>
      </c>
      <c r="CV22" s="73">
        <f t="shared" si="12"/>
        <v>196620.12452051896</v>
      </c>
      <c r="CW22" s="73">
        <f t="shared" si="12"/>
        <v>196620.12452051896</v>
      </c>
      <c r="CX22" s="73">
        <f t="shared" si="12"/>
        <v>196620.12452051896</v>
      </c>
      <c r="CY22" s="73">
        <f t="shared" si="12"/>
        <v>196620.12452051896</v>
      </c>
      <c r="CZ22" s="73">
        <f t="shared" si="12"/>
        <v>196620.12452051896</v>
      </c>
      <c r="DA22" s="73">
        <f t="shared" si="12"/>
        <v>196620.12452051896</v>
      </c>
      <c r="DB22" s="73">
        <f t="shared" si="12"/>
        <v>196620.12452051896</v>
      </c>
      <c r="DC22" s="73">
        <f t="shared" si="12"/>
        <v>196620.12452051896</v>
      </c>
      <c r="DD22" s="73">
        <f t="shared" si="12"/>
        <v>196620.12452051896</v>
      </c>
      <c r="DE22" s="73">
        <f t="shared" si="12"/>
        <v>196620.12452051896</v>
      </c>
      <c r="DF22" s="73">
        <f t="shared" si="12"/>
        <v>196620.12452051896</v>
      </c>
      <c r="DG22" s="73">
        <f t="shared" si="12"/>
        <v>196620.12452051896</v>
      </c>
      <c r="DH22" s="73">
        <f t="shared" si="12"/>
        <v>199569.42638832677</v>
      </c>
      <c r="DI22" s="73">
        <f t="shared" si="12"/>
        <v>199569.42638832677</v>
      </c>
      <c r="DJ22" s="73">
        <f t="shared" si="12"/>
        <v>199569.42638832677</v>
      </c>
      <c r="DK22" s="73">
        <f t="shared" si="12"/>
        <v>199569.42638832677</v>
      </c>
      <c r="DL22" s="73">
        <f t="shared" si="12"/>
        <v>199569.42638832677</v>
      </c>
      <c r="DM22" s="73">
        <f t="shared" si="12"/>
        <v>199569.42638832677</v>
      </c>
      <c r="DN22" s="73">
        <f t="shared" si="12"/>
        <v>199569.42638832677</v>
      </c>
      <c r="DO22" s="73">
        <f t="shared" si="12"/>
        <v>199569.42638832677</v>
      </c>
      <c r="DP22" s="73">
        <f t="shared" si="12"/>
        <v>199569.42638832677</v>
      </c>
      <c r="DQ22" s="73">
        <f t="shared" si="12"/>
        <v>199569.42638832677</v>
      </c>
      <c r="DR22" s="73">
        <f t="shared" si="12"/>
        <v>199569.42638832677</v>
      </c>
      <c r="DS22" s="73">
        <f t="shared" si="12"/>
        <v>199569.42638832677</v>
      </c>
      <c r="DT22" s="73">
        <f t="shared" si="12"/>
        <v>202562.96778415167</v>
      </c>
      <c r="DU22" s="73">
        <f t="shared" si="12"/>
        <v>202562.96778415167</v>
      </c>
      <c r="DV22" s="73">
        <f t="shared" si="12"/>
        <v>202562.96778415167</v>
      </c>
      <c r="DW22" s="73">
        <f t="shared" si="12"/>
        <v>202562.96778415167</v>
      </c>
      <c r="DX22" s="73">
        <f t="shared" si="12"/>
        <v>202562.96778415167</v>
      </c>
      <c r="DY22" s="73">
        <f t="shared" si="12"/>
        <v>202562.96778415167</v>
      </c>
      <c r="DZ22" s="73">
        <f t="shared" si="12"/>
        <v>202562.96778415167</v>
      </c>
      <c r="EA22" s="73">
        <f t="shared" si="12"/>
        <v>202562.96778415167</v>
      </c>
      <c r="EB22" s="73">
        <f t="shared" si="12"/>
        <v>202562.96778415167</v>
      </c>
      <c r="EC22" s="73">
        <f t="shared" ref="EC22:EE22" si="13">EC17+EC19+EC20+EC21</f>
        <v>202562.96778415167</v>
      </c>
      <c r="ED22" s="73">
        <f t="shared" si="13"/>
        <v>202562.96778415167</v>
      </c>
      <c r="EE22" s="73">
        <f t="shared" si="13"/>
        <v>202562.96778415167</v>
      </c>
    </row>
    <row r="23" spans="2:135" x14ac:dyDescent="0.35">
      <c r="C23" t="str">
        <f>Assumptions!J25</f>
        <v>Other Income</v>
      </c>
      <c r="D23" s="27">
        <f>Assumptions!$P$25/12*((1+(IF(D$8=Assumptions!$N$47,Assumptions!$N$49,IF(D$8=Assumptions!$O$47,Assumptions!$O$49,Assumptions!$P$49))))^(D$8-1))</f>
        <v>22563.508362499997</v>
      </c>
      <c r="E23" s="27">
        <f>Assumptions!$P$25/12*((1+(IF(E$8=Assumptions!$N$47,Assumptions!$N$49,IF(E$8=Assumptions!$O$47,Assumptions!$O$49,Assumptions!$P$49))))^(E$8-1))</f>
        <v>22563.508362499997</v>
      </c>
      <c r="F23" s="27">
        <f>Assumptions!$P$25/12*((1+(IF(F$8=Assumptions!$N$47,Assumptions!$N$49,IF(F$8=Assumptions!$O$47,Assumptions!$O$49,Assumptions!$P$49))))^(F$8-1))</f>
        <v>22563.508362499997</v>
      </c>
      <c r="G23" s="27">
        <f>Assumptions!$P$25/12*((1+(IF(G$8=Assumptions!$N$47,Assumptions!$N$49,IF(G$8=Assumptions!$O$47,Assumptions!$O$49,Assumptions!$P$49))))^(G$8-1))</f>
        <v>22563.508362499997</v>
      </c>
      <c r="H23" s="27">
        <f>Assumptions!$P$25/12*((1+(IF(H$8=Assumptions!$N$47,Assumptions!$N$49,IF(H$8=Assumptions!$O$47,Assumptions!$O$49,Assumptions!$P$49))))^(H$8-1))</f>
        <v>22563.508362499997</v>
      </c>
      <c r="I23" s="27">
        <f>Assumptions!$P$25/12*((1+(IF(I$8=Assumptions!$N$47,Assumptions!$N$49,IF(I$8=Assumptions!$O$47,Assumptions!$O$49,Assumptions!$P$49))))^(I$8-1))</f>
        <v>22563.508362499997</v>
      </c>
      <c r="J23" s="27">
        <f>Assumptions!$P$25/12*((1+(IF(J$8=Assumptions!$N$47,Assumptions!$N$49,IF(J$8=Assumptions!$O$47,Assumptions!$O$49,Assumptions!$P$49))))^(J$8-1))</f>
        <v>22563.508362499997</v>
      </c>
      <c r="K23" s="27">
        <f>Assumptions!$P$25/12*((1+(IF(K$8=Assumptions!$N$47,Assumptions!$N$49,IF(K$8=Assumptions!$O$47,Assumptions!$O$49,Assumptions!$P$49))))^(K$8-1))</f>
        <v>22563.508362499997</v>
      </c>
      <c r="L23" s="27">
        <f>Assumptions!$P$25/12*((1+(IF(L$8=Assumptions!$N$47,Assumptions!$N$49,IF(L$8=Assumptions!$O$47,Assumptions!$O$49,Assumptions!$P$49))))^(L$8-1))</f>
        <v>22563.508362499997</v>
      </c>
      <c r="M23" s="27">
        <f>Assumptions!$P$25/12*((1+(IF(M$8=Assumptions!$N$47,Assumptions!$N$49,IF(M$8=Assumptions!$O$47,Assumptions!$O$49,Assumptions!$P$49))))^(M$8-1))</f>
        <v>22563.508362499997</v>
      </c>
      <c r="N23" s="27">
        <f>Assumptions!$P$25/12*((1+(IF(N$8=Assumptions!$N$47,Assumptions!$N$49,IF(N$8=Assumptions!$O$47,Assumptions!$O$49,Assumptions!$P$49))))^(N$8-1))</f>
        <v>22563.508362499997</v>
      </c>
      <c r="O23" s="27">
        <f>Assumptions!$P$25/12*((1+(IF(O$8=Assumptions!$N$47,Assumptions!$N$49,IF(O$8=Assumptions!$O$47,Assumptions!$O$49,Assumptions!$P$49))))^(O$8-1))</f>
        <v>22563.508362499997</v>
      </c>
      <c r="P23" s="27">
        <f>Assumptions!$P$25/12*((1+(IF(P$8=Assumptions!$N$47,Assumptions!$N$49,IF(P$8=Assumptions!$O$47,Assumptions!$O$49,Assumptions!$P$49))))^(P$8-1))</f>
        <v>22901.960987937495</v>
      </c>
      <c r="Q23" s="27">
        <f>Assumptions!$P$25/12*((1+(IF(Q$8=Assumptions!$N$47,Assumptions!$N$49,IF(Q$8=Assumptions!$O$47,Assumptions!$O$49,Assumptions!$P$49))))^(Q$8-1))</f>
        <v>22901.960987937495</v>
      </c>
      <c r="R23" s="27">
        <f>Assumptions!$P$25/12*((1+(IF(R$8=Assumptions!$N$47,Assumptions!$N$49,IF(R$8=Assumptions!$O$47,Assumptions!$O$49,Assumptions!$P$49))))^(R$8-1))</f>
        <v>22901.960987937495</v>
      </c>
      <c r="S23" s="27">
        <f>Assumptions!$P$25/12*((1+(IF(S$8=Assumptions!$N$47,Assumptions!$N$49,IF(S$8=Assumptions!$O$47,Assumptions!$O$49,Assumptions!$P$49))))^(S$8-1))</f>
        <v>22901.960987937495</v>
      </c>
      <c r="T23" s="27">
        <f>Assumptions!$P$25/12*((1+(IF(T$8=Assumptions!$N$47,Assumptions!$N$49,IF(T$8=Assumptions!$O$47,Assumptions!$O$49,Assumptions!$P$49))))^(T$8-1))</f>
        <v>22901.960987937495</v>
      </c>
      <c r="U23" s="27">
        <f>Assumptions!$P$25/12*((1+(IF(U$8=Assumptions!$N$47,Assumptions!$N$49,IF(U$8=Assumptions!$O$47,Assumptions!$O$49,Assumptions!$P$49))))^(U$8-1))</f>
        <v>22901.960987937495</v>
      </c>
      <c r="V23" s="27">
        <f>Assumptions!$P$25/12*((1+(IF(V$8=Assumptions!$N$47,Assumptions!$N$49,IF(V$8=Assumptions!$O$47,Assumptions!$O$49,Assumptions!$P$49))))^(V$8-1))</f>
        <v>22901.960987937495</v>
      </c>
      <c r="W23" s="27">
        <f>Assumptions!$P$25/12*((1+(IF(W$8=Assumptions!$N$47,Assumptions!$N$49,IF(W$8=Assumptions!$O$47,Assumptions!$O$49,Assumptions!$P$49))))^(W$8-1))</f>
        <v>22901.960987937495</v>
      </c>
      <c r="X23" s="27">
        <f>Assumptions!$P$25/12*((1+(IF(X$8=Assumptions!$N$47,Assumptions!$N$49,IF(X$8=Assumptions!$O$47,Assumptions!$O$49,Assumptions!$P$49))))^(X$8-1))</f>
        <v>22901.960987937495</v>
      </c>
      <c r="Y23" s="27">
        <f>Assumptions!$P$25/12*((1+(IF(Y$8=Assumptions!$N$47,Assumptions!$N$49,IF(Y$8=Assumptions!$O$47,Assumptions!$O$49,Assumptions!$P$49))))^(Y$8-1))</f>
        <v>22901.960987937495</v>
      </c>
      <c r="Z23" s="27">
        <f>Assumptions!$P$25/12*((1+(IF(Z$8=Assumptions!$N$47,Assumptions!$N$49,IF(Z$8=Assumptions!$O$47,Assumptions!$O$49,Assumptions!$P$49))))^(Z$8-1))</f>
        <v>22901.960987937495</v>
      </c>
      <c r="AA23" s="27">
        <f>Assumptions!$P$25/12*((1+(IF(AA$8=Assumptions!$N$47,Assumptions!$N$49,IF(AA$8=Assumptions!$O$47,Assumptions!$O$49,Assumptions!$P$49))))^(AA$8-1))</f>
        <v>22901.960987937495</v>
      </c>
      <c r="AB23" s="27">
        <f>Assumptions!$P$25/12*((1+(IF(AB$8=Assumptions!$N$47,Assumptions!$N$49,IF(AB$8=Assumptions!$O$47,Assumptions!$O$49,Assumptions!$P$49))))^(AB$8-1))</f>
        <v>23245.490402756554</v>
      </c>
      <c r="AC23" s="27">
        <f>Assumptions!$P$25/12*((1+(IF(AC$8=Assumptions!$N$47,Assumptions!$N$49,IF(AC$8=Assumptions!$O$47,Assumptions!$O$49,Assumptions!$P$49))))^(AC$8-1))</f>
        <v>23245.490402756554</v>
      </c>
      <c r="AD23" s="27">
        <f>Assumptions!$P$25/12*((1+(IF(AD$8=Assumptions!$N$47,Assumptions!$N$49,IF(AD$8=Assumptions!$O$47,Assumptions!$O$49,Assumptions!$P$49))))^(AD$8-1))</f>
        <v>23245.490402756554</v>
      </c>
      <c r="AE23" s="27">
        <f>Assumptions!$P$25/12*((1+(IF(AE$8=Assumptions!$N$47,Assumptions!$N$49,IF(AE$8=Assumptions!$O$47,Assumptions!$O$49,Assumptions!$P$49))))^(AE$8-1))</f>
        <v>23245.490402756554</v>
      </c>
      <c r="AF23" s="27">
        <f>Assumptions!$P$25/12*((1+(IF(AF$8=Assumptions!$N$47,Assumptions!$N$49,IF(AF$8=Assumptions!$O$47,Assumptions!$O$49,Assumptions!$P$49))))^(AF$8-1))</f>
        <v>23245.490402756554</v>
      </c>
      <c r="AG23" s="27">
        <f>Assumptions!$P$25/12*((1+(IF(AG$8=Assumptions!$N$47,Assumptions!$N$49,IF(AG$8=Assumptions!$O$47,Assumptions!$O$49,Assumptions!$P$49))))^(AG$8-1))</f>
        <v>23245.490402756554</v>
      </c>
      <c r="AH23" s="27">
        <f>Assumptions!$P$25/12*((1+(IF(AH$8=Assumptions!$N$47,Assumptions!$N$49,IF(AH$8=Assumptions!$O$47,Assumptions!$O$49,Assumptions!$P$49))))^(AH$8-1))</f>
        <v>23245.490402756554</v>
      </c>
      <c r="AI23" s="27">
        <f>Assumptions!$P$25/12*((1+(IF(AI$8=Assumptions!$N$47,Assumptions!$N$49,IF(AI$8=Assumptions!$O$47,Assumptions!$O$49,Assumptions!$P$49))))^(AI$8-1))</f>
        <v>23245.490402756554</v>
      </c>
      <c r="AJ23" s="27">
        <f>Assumptions!$P$25/12*((1+(IF(AJ$8=Assumptions!$N$47,Assumptions!$N$49,IF(AJ$8=Assumptions!$O$47,Assumptions!$O$49,Assumptions!$P$49))))^(AJ$8-1))</f>
        <v>23245.490402756554</v>
      </c>
      <c r="AK23" s="27">
        <f>Assumptions!$P$25/12*((1+(IF(AK$8=Assumptions!$N$47,Assumptions!$N$49,IF(AK$8=Assumptions!$O$47,Assumptions!$O$49,Assumptions!$P$49))))^(AK$8-1))</f>
        <v>23245.490402756554</v>
      </c>
      <c r="AL23" s="27">
        <f>Assumptions!$P$25/12*((1+(IF(AL$8=Assumptions!$N$47,Assumptions!$N$49,IF(AL$8=Assumptions!$O$47,Assumptions!$O$49,Assumptions!$P$49))))^(AL$8-1))</f>
        <v>23245.490402756554</v>
      </c>
      <c r="AM23" s="27">
        <f>Assumptions!$P$25/12*((1+(IF(AM$8=Assumptions!$N$47,Assumptions!$N$49,IF(AM$8=Assumptions!$O$47,Assumptions!$O$49,Assumptions!$P$49))))^(AM$8-1))</f>
        <v>23245.490402756554</v>
      </c>
      <c r="AN23" s="27">
        <f>Assumptions!$P$25/12*((1+(IF(AN$8=Assumptions!$N$47,Assumptions!$N$49,IF(AN$8=Assumptions!$O$47,Assumptions!$O$49,Assumptions!$P$49))))^(AN$8-1))</f>
        <v>23594.1727587979</v>
      </c>
      <c r="AO23" s="27">
        <f>Assumptions!$P$25/12*((1+(IF(AO$8=Assumptions!$N$47,Assumptions!$N$49,IF(AO$8=Assumptions!$O$47,Assumptions!$O$49,Assumptions!$P$49))))^(AO$8-1))</f>
        <v>23594.1727587979</v>
      </c>
      <c r="AP23" s="27">
        <f>Assumptions!$P$25/12*((1+(IF(AP$8=Assumptions!$N$47,Assumptions!$N$49,IF(AP$8=Assumptions!$O$47,Assumptions!$O$49,Assumptions!$P$49))))^(AP$8-1))</f>
        <v>23594.1727587979</v>
      </c>
      <c r="AQ23" s="27">
        <f>Assumptions!$P$25/12*((1+(IF(AQ$8=Assumptions!$N$47,Assumptions!$N$49,IF(AQ$8=Assumptions!$O$47,Assumptions!$O$49,Assumptions!$P$49))))^(AQ$8-1))</f>
        <v>23594.1727587979</v>
      </c>
      <c r="AR23" s="27">
        <f>Assumptions!$P$25/12*((1+(IF(AR$8=Assumptions!$N$47,Assumptions!$N$49,IF(AR$8=Assumptions!$O$47,Assumptions!$O$49,Assumptions!$P$49))))^(AR$8-1))</f>
        <v>23594.1727587979</v>
      </c>
      <c r="AS23" s="27">
        <f>Assumptions!$P$25/12*((1+(IF(AS$8=Assumptions!$N$47,Assumptions!$N$49,IF(AS$8=Assumptions!$O$47,Assumptions!$O$49,Assumptions!$P$49))))^(AS$8-1))</f>
        <v>23594.1727587979</v>
      </c>
      <c r="AT23" s="27">
        <f>Assumptions!$P$25/12*((1+(IF(AT$8=Assumptions!$N$47,Assumptions!$N$49,IF(AT$8=Assumptions!$O$47,Assumptions!$O$49,Assumptions!$P$49))))^(AT$8-1))</f>
        <v>23594.1727587979</v>
      </c>
      <c r="AU23" s="27">
        <f>Assumptions!$P$25/12*((1+(IF(AU$8=Assumptions!$N$47,Assumptions!$N$49,IF(AU$8=Assumptions!$O$47,Assumptions!$O$49,Assumptions!$P$49))))^(AU$8-1))</f>
        <v>23594.1727587979</v>
      </c>
      <c r="AV23" s="27">
        <f>Assumptions!$P$25/12*((1+(IF(AV$8=Assumptions!$N$47,Assumptions!$N$49,IF(AV$8=Assumptions!$O$47,Assumptions!$O$49,Assumptions!$P$49))))^(AV$8-1))</f>
        <v>23594.1727587979</v>
      </c>
      <c r="AW23" s="27">
        <f>Assumptions!$P$25/12*((1+(IF(AW$8=Assumptions!$N$47,Assumptions!$N$49,IF(AW$8=Assumptions!$O$47,Assumptions!$O$49,Assumptions!$P$49))))^(AW$8-1))</f>
        <v>23594.1727587979</v>
      </c>
      <c r="AX23" s="27">
        <f>Assumptions!$P$25/12*((1+(IF(AX$8=Assumptions!$N$47,Assumptions!$N$49,IF(AX$8=Assumptions!$O$47,Assumptions!$O$49,Assumptions!$P$49))))^(AX$8-1))</f>
        <v>23594.1727587979</v>
      </c>
      <c r="AY23" s="27">
        <f>Assumptions!$P$25/12*((1+(IF(AY$8=Assumptions!$N$47,Assumptions!$N$49,IF(AY$8=Assumptions!$O$47,Assumptions!$O$49,Assumptions!$P$49))))^(AY$8-1))</f>
        <v>23594.1727587979</v>
      </c>
      <c r="AZ23" s="27">
        <f>Assumptions!$P$25/12*((1+(IF(AZ$8=Assumptions!$N$47,Assumptions!$N$49,IF(AZ$8=Assumptions!$O$47,Assumptions!$O$49,Assumptions!$P$49))))^(AZ$8-1))</f>
        <v>23948.085350179863</v>
      </c>
      <c r="BA23" s="27">
        <f>Assumptions!$P$25/12*((1+(IF(BA$8=Assumptions!$N$47,Assumptions!$N$49,IF(BA$8=Assumptions!$O$47,Assumptions!$O$49,Assumptions!$P$49))))^(BA$8-1))</f>
        <v>23948.085350179863</v>
      </c>
      <c r="BB23" s="27">
        <f>Assumptions!$P$25/12*((1+(IF(BB$8=Assumptions!$N$47,Assumptions!$N$49,IF(BB$8=Assumptions!$O$47,Assumptions!$O$49,Assumptions!$P$49))))^(BB$8-1))</f>
        <v>23948.085350179863</v>
      </c>
      <c r="BC23" s="27">
        <f>Assumptions!$P$25/12*((1+(IF(BC$8=Assumptions!$N$47,Assumptions!$N$49,IF(BC$8=Assumptions!$O$47,Assumptions!$O$49,Assumptions!$P$49))))^(BC$8-1))</f>
        <v>23948.085350179863</v>
      </c>
      <c r="BD23" s="27">
        <f>Assumptions!$P$25/12*((1+(IF(BD$8=Assumptions!$N$47,Assumptions!$N$49,IF(BD$8=Assumptions!$O$47,Assumptions!$O$49,Assumptions!$P$49))))^(BD$8-1))</f>
        <v>23948.085350179863</v>
      </c>
      <c r="BE23" s="27">
        <f>Assumptions!$P$25/12*((1+(IF(BE$8=Assumptions!$N$47,Assumptions!$N$49,IF(BE$8=Assumptions!$O$47,Assumptions!$O$49,Assumptions!$P$49))))^(BE$8-1))</f>
        <v>23948.085350179863</v>
      </c>
      <c r="BF23" s="27">
        <f>Assumptions!$P$25/12*((1+(IF(BF$8=Assumptions!$N$47,Assumptions!$N$49,IF(BF$8=Assumptions!$O$47,Assumptions!$O$49,Assumptions!$P$49))))^(BF$8-1))</f>
        <v>23948.085350179863</v>
      </c>
      <c r="BG23" s="27">
        <f>Assumptions!$P$25/12*((1+(IF(BG$8=Assumptions!$N$47,Assumptions!$N$49,IF(BG$8=Assumptions!$O$47,Assumptions!$O$49,Assumptions!$P$49))))^(BG$8-1))</f>
        <v>23948.085350179863</v>
      </c>
      <c r="BH23" s="27">
        <f>Assumptions!$P$25/12*((1+(IF(BH$8=Assumptions!$N$47,Assumptions!$N$49,IF(BH$8=Assumptions!$O$47,Assumptions!$O$49,Assumptions!$P$49))))^(BH$8-1))</f>
        <v>23948.085350179863</v>
      </c>
      <c r="BI23" s="27">
        <f>Assumptions!$P$25/12*((1+(IF(BI$8=Assumptions!$N$47,Assumptions!$N$49,IF(BI$8=Assumptions!$O$47,Assumptions!$O$49,Assumptions!$P$49))))^(BI$8-1))</f>
        <v>23948.085350179863</v>
      </c>
      <c r="BJ23" s="27">
        <f>Assumptions!$P$25/12*((1+(IF(BJ$8=Assumptions!$N$47,Assumptions!$N$49,IF(BJ$8=Assumptions!$O$47,Assumptions!$O$49,Assumptions!$P$49))))^(BJ$8-1))</f>
        <v>23948.085350179863</v>
      </c>
      <c r="BK23" s="27">
        <f>Assumptions!$P$25/12*((1+(IF(BK$8=Assumptions!$N$47,Assumptions!$N$49,IF(BK$8=Assumptions!$O$47,Assumptions!$O$49,Assumptions!$P$49))))^(BK$8-1))</f>
        <v>23948.085350179863</v>
      </c>
      <c r="BL23" s="27">
        <f>Assumptions!$P$25/12*((1+(IF(BL$8=Assumptions!$N$47,Assumptions!$N$49,IF(BL$8=Assumptions!$O$47,Assumptions!$O$49,Assumptions!$P$49))))^(BL$8-1))</f>
        <v>24307.306630432558</v>
      </c>
      <c r="BM23" s="27">
        <f>Assumptions!$P$25/12*((1+(IF(BM$8=Assumptions!$N$47,Assumptions!$N$49,IF(BM$8=Assumptions!$O$47,Assumptions!$O$49,Assumptions!$P$49))))^(BM$8-1))</f>
        <v>24307.306630432558</v>
      </c>
      <c r="BN23" s="27">
        <f>Assumptions!$P$25/12*((1+(IF(BN$8=Assumptions!$N$47,Assumptions!$N$49,IF(BN$8=Assumptions!$O$47,Assumptions!$O$49,Assumptions!$P$49))))^(BN$8-1))</f>
        <v>24307.306630432558</v>
      </c>
      <c r="BO23" s="27">
        <f>Assumptions!$P$25/12*((1+(IF(BO$8=Assumptions!$N$47,Assumptions!$N$49,IF(BO$8=Assumptions!$O$47,Assumptions!$O$49,Assumptions!$P$49))))^(BO$8-1))</f>
        <v>24307.306630432558</v>
      </c>
      <c r="BP23" s="27">
        <f>Assumptions!$P$25/12*((1+(IF(BP$8=Assumptions!$N$47,Assumptions!$N$49,IF(BP$8=Assumptions!$O$47,Assumptions!$O$49,Assumptions!$P$49))))^(BP$8-1))</f>
        <v>24307.306630432558</v>
      </c>
      <c r="BQ23" s="27">
        <f>Assumptions!$P$25/12*((1+(IF(BQ$8=Assumptions!$N$47,Assumptions!$N$49,IF(BQ$8=Assumptions!$O$47,Assumptions!$O$49,Assumptions!$P$49))))^(BQ$8-1))</f>
        <v>24307.306630432558</v>
      </c>
      <c r="BR23" s="27">
        <f>Assumptions!$P$25/12*((1+(IF(BR$8=Assumptions!$N$47,Assumptions!$N$49,IF(BR$8=Assumptions!$O$47,Assumptions!$O$49,Assumptions!$P$49))))^(BR$8-1))</f>
        <v>24307.306630432558</v>
      </c>
      <c r="BS23" s="27">
        <f>Assumptions!$P$25/12*((1+(IF(BS$8=Assumptions!$N$47,Assumptions!$N$49,IF(BS$8=Assumptions!$O$47,Assumptions!$O$49,Assumptions!$P$49))))^(BS$8-1))</f>
        <v>24307.306630432558</v>
      </c>
      <c r="BT23" s="27">
        <f>Assumptions!$P$25/12*((1+(IF(BT$8=Assumptions!$N$47,Assumptions!$N$49,IF(BT$8=Assumptions!$O$47,Assumptions!$O$49,Assumptions!$P$49))))^(BT$8-1))</f>
        <v>24307.306630432558</v>
      </c>
      <c r="BU23" s="27">
        <f>Assumptions!$P$25/12*((1+(IF(BU$8=Assumptions!$N$47,Assumptions!$N$49,IF(BU$8=Assumptions!$O$47,Assumptions!$O$49,Assumptions!$P$49))))^(BU$8-1))</f>
        <v>24307.306630432558</v>
      </c>
      <c r="BV23" s="27">
        <f>Assumptions!$P$25/12*((1+(IF(BV$8=Assumptions!$N$47,Assumptions!$N$49,IF(BV$8=Assumptions!$O$47,Assumptions!$O$49,Assumptions!$P$49))))^(BV$8-1))</f>
        <v>24307.306630432558</v>
      </c>
      <c r="BW23" s="27">
        <f>Assumptions!$P$25/12*((1+(IF(BW$8=Assumptions!$N$47,Assumptions!$N$49,IF(BW$8=Assumptions!$O$47,Assumptions!$O$49,Assumptions!$P$49))))^(BW$8-1))</f>
        <v>24307.306630432558</v>
      </c>
      <c r="BX23" s="27">
        <f>Assumptions!$P$25/12*((1+(IF(BX$8=Assumptions!$N$47,Assumptions!$N$49,IF(BX$8=Assumptions!$O$47,Assumptions!$O$49,Assumptions!$P$49))))^(BX$8-1))</f>
        <v>24671.916229889041</v>
      </c>
      <c r="BY23" s="27">
        <f>Assumptions!$P$25/12*((1+(IF(BY$8=Assumptions!$N$47,Assumptions!$N$49,IF(BY$8=Assumptions!$O$47,Assumptions!$O$49,Assumptions!$P$49))))^(BY$8-1))</f>
        <v>24671.916229889041</v>
      </c>
      <c r="BZ23" s="27">
        <f>Assumptions!$P$25/12*((1+(IF(BZ$8=Assumptions!$N$47,Assumptions!$N$49,IF(BZ$8=Assumptions!$O$47,Assumptions!$O$49,Assumptions!$P$49))))^(BZ$8-1))</f>
        <v>24671.916229889041</v>
      </c>
      <c r="CA23" s="27">
        <f>Assumptions!$P$25/12*((1+(IF(CA$8=Assumptions!$N$47,Assumptions!$N$49,IF(CA$8=Assumptions!$O$47,Assumptions!$O$49,Assumptions!$P$49))))^(CA$8-1))</f>
        <v>24671.916229889041</v>
      </c>
      <c r="CB23" s="27">
        <f>Assumptions!$P$25/12*((1+(IF(CB$8=Assumptions!$N$47,Assumptions!$N$49,IF(CB$8=Assumptions!$O$47,Assumptions!$O$49,Assumptions!$P$49))))^(CB$8-1))</f>
        <v>24671.916229889041</v>
      </c>
      <c r="CC23" s="27">
        <f>Assumptions!$P$25/12*((1+(IF(CC$8=Assumptions!$N$47,Assumptions!$N$49,IF(CC$8=Assumptions!$O$47,Assumptions!$O$49,Assumptions!$P$49))))^(CC$8-1))</f>
        <v>24671.916229889041</v>
      </c>
      <c r="CD23" s="27">
        <f>Assumptions!$P$25/12*((1+(IF(CD$8=Assumptions!$N$47,Assumptions!$N$49,IF(CD$8=Assumptions!$O$47,Assumptions!$O$49,Assumptions!$P$49))))^(CD$8-1))</f>
        <v>24671.916229889041</v>
      </c>
      <c r="CE23" s="27">
        <f>Assumptions!$P$25/12*((1+(IF(CE$8=Assumptions!$N$47,Assumptions!$N$49,IF(CE$8=Assumptions!$O$47,Assumptions!$O$49,Assumptions!$P$49))))^(CE$8-1))</f>
        <v>24671.916229889041</v>
      </c>
      <c r="CF23" s="27">
        <f>Assumptions!$P$25/12*((1+(IF(CF$8=Assumptions!$N$47,Assumptions!$N$49,IF(CF$8=Assumptions!$O$47,Assumptions!$O$49,Assumptions!$P$49))))^(CF$8-1))</f>
        <v>24671.916229889041</v>
      </c>
      <c r="CG23" s="27">
        <f>Assumptions!$P$25/12*((1+(IF(CG$8=Assumptions!$N$47,Assumptions!$N$49,IF(CG$8=Assumptions!$O$47,Assumptions!$O$49,Assumptions!$P$49))))^(CG$8-1))</f>
        <v>24671.916229889041</v>
      </c>
      <c r="CH23" s="27">
        <f>Assumptions!$P$25/12*((1+(IF(CH$8=Assumptions!$N$47,Assumptions!$N$49,IF(CH$8=Assumptions!$O$47,Assumptions!$O$49,Assumptions!$P$49))))^(CH$8-1))</f>
        <v>24671.916229889041</v>
      </c>
      <c r="CI23" s="27">
        <f>Assumptions!$P$25/12*((1+(IF(CI$8=Assumptions!$N$47,Assumptions!$N$49,IF(CI$8=Assumptions!$O$47,Assumptions!$O$49,Assumptions!$P$49))))^(CI$8-1))</f>
        <v>24671.916229889041</v>
      </c>
      <c r="CJ23" s="27">
        <f>Assumptions!$P$25/12*((1+(IF(CJ$8=Assumptions!$N$47,Assumptions!$N$49,IF(CJ$8=Assumptions!$O$47,Assumptions!$O$49,Assumptions!$P$49))))^(CJ$8-1))</f>
        <v>25041.994973337372</v>
      </c>
      <c r="CK23" s="27">
        <f>Assumptions!$P$25/12*((1+(IF(CK$8=Assumptions!$N$47,Assumptions!$N$49,IF(CK$8=Assumptions!$O$47,Assumptions!$O$49,Assumptions!$P$49))))^(CK$8-1))</f>
        <v>25041.994973337372</v>
      </c>
      <c r="CL23" s="27">
        <f>Assumptions!$P$25/12*((1+(IF(CL$8=Assumptions!$N$47,Assumptions!$N$49,IF(CL$8=Assumptions!$O$47,Assumptions!$O$49,Assumptions!$P$49))))^(CL$8-1))</f>
        <v>25041.994973337372</v>
      </c>
      <c r="CM23" s="27">
        <f>Assumptions!$P$25/12*((1+(IF(CM$8=Assumptions!$N$47,Assumptions!$N$49,IF(CM$8=Assumptions!$O$47,Assumptions!$O$49,Assumptions!$P$49))))^(CM$8-1))</f>
        <v>25041.994973337372</v>
      </c>
      <c r="CN23" s="27">
        <f>Assumptions!$P$25/12*((1+(IF(CN$8=Assumptions!$N$47,Assumptions!$N$49,IF(CN$8=Assumptions!$O$47,Assumptions!$O$49,Assumptions!$P$49))))^(CN$8-1))</f>
        <v>25041.994973337372</v>
      </c>
      <c r="CO23" s="27">
        <f>Assumptions!$P$25/12*((1+(IF(CO$8=Assumptions!$N$47,Assumptions!$N$49,IF(CO$8=Assumptions!$O$47,Assumptions!$O$49,Assumptions!$P$49))))^(CO$8-1))</f>
        <v>25041.994973337372</v>
      </c>
      <c r="CP23" s="27">
        <f>Assumptions!$P$25/12*((1+(IF(CP$8=Assumptions!$N$47,Assumptions!$N$49,IF(CP$8=Assumptions!$O$47,Assumptions!$O$49,Assumptions!$P$49))))^(CP$8-1))</f>
        <v>25041.994973337372</v>
      </c>
      <c r="CQ23" s="27">
        <f>Assumptions!$P$25/12*((1+(IF(CQ$8=Assumptions!$N$47,Assumptions!$N$49,IF(CQ$8=Assumptions!$O$47,Assumptions!$O$49,Assumptions!$P$49))))^(CQ$8-1))</f>
        <v>25041.994973337372</v>
      </c>
      <c r="CR23" s="27">
        <f>Assumptions!$P$25/12*((1+(IF(CR$8=Assumptions!$N$47,Assumptions!$N$49,IF(CR$8=Assumptions!$O$47,Assumptions!$O$49,Assumptions!$P$49))))^(CR$8-1))</f>
        <v>25041.994973337372</v>
      </c>
      <c r="CS23" s="27">
        <f>Assumptions!$P$25/12*((1+(IF(CS$8=Assumptions!$N$47,Assumptions!$N$49,IF(CS$8=Assumptions!$O$47,Assumptions!$O$49,Assumptions!$P$49))))^(CS$8-1))</f>
        <v>25041.994973337372</v>
      </c>
      <c r="CT23" s="27">
        <f>Assumptions!$P$25/12*((1+(IF(CT$8=Assumptions!$N$47,Assumptions!$N$49,IF(CT$8=Assumptions!$O$47,Assumptions!$O$49,Assumptions!$P$49))))^(CT$8-1))</f>
        <v>25041.994973337372</v>
      </c>
      <c r="CU23" s="27">
        <f>Assumptions!$P$25/12*((1+(IF(CU$8=Assumptions!$N$47,Assumptions!$N$49,IF(CU$8=Assumptions!$O$47,Assumptions!$O$49,Assumptions!$P$49))))^(CU$8-1))</f>
        <v>25041.994973337372</v>
      </c>
      <c r="CV23" s="27">
        <f>Assumptions!$P$25/12*((1+(IF(CV$8=Assumptions!$N$47,Assumptions!$N$49,IF(CV$8=Assumptions!$O$47,Assumptions!$O$49,Assumptions!$P$49))))^(CV$8-1))</f>
        <v>25417.624897937432</v>
      </c>
      <c r="CW23" s="27">
        <f>Assumptions!$P$25/12*((1+(IF(CW$8=Assumptions!$N$47,Assumptions!$N$49,IF(CW$8=Assumptions!$O$47,Assumptions!$O$49,Assumptions!$P$49))))^(CW$8-1))</f>
        <v>25417.624897937432</v>
      </c>
      <c r="CX23" s="27">
        <f>Assumptions!$P$25/12*((1+(IF(CX$8=Assumptions!$N$47,Assumptions!$N$49,IF(CX$8=Assumptions!$O$47,Assumptions!$O$49,Assumptions!$P$49))))^(CX$8-1))</f>
        <v>25417.624897937432</v>
      </c>
      <c r="CY23" s="27">
        <f>Assumptions!$P$25/12*((1+(IF(CY$8=Assumptions!$N$47,Assumptions!$N$49,IF(CY$8=Assumptions!$O$47,Assumptions!$O$49,Assumptions!$P$49))))^(CY$8-1))</f>
        <v>25417.624897937432</v>
      </c>
      <c r="CZ23" s="27">
        <f>Assumptions!$P$25/12*((1+(IF(CZ$8=Assumptions!$N$47,Assumptions!$N$49,IF(CZ$8=Assumptions!$O$47,Assumptions!$O$49,Assumptions!$P$49))))^(CZ$8-1))</f>
        <v>25417.624897937432</v>
      </c>
      <c r="DA23" s="27">
        <f>Assumptions!$P$25/12*((1+(IF(DA$8=Assumptions!$N$47,Assumptions!$N$49,IF(DA$8=Assumptions!$O$47,Assumptions!$O$49,Assumptions!$P$49))))^(DA$8-1))</f>
        <v>25417.624897937432</v>
      </c>
      <c r="DB23" s="27">
        <f>Assumptions!$P$25/12*((1+(IF(DB$8=Assumptions!$N$47,Assumptions!$N$49,IF(DB$8=Assumptions!$O$47,Assumptions!$O$49,Assumptions!$P$49))))^(DB$8-1))</f>
        <v>25417.624897937432</v>
      </c>
      <c r="DC23" s="27">
        <f>Assumptions!$P$25/12*((1+(IF(DC$8=Assumptions!$N$47,Assumptions!$N$49,IF(DC$8=Assumptions!$O$47,Assumptions!$O$49,Assumptions!$P$49))))^(DC$8-1))</f>
        <v>25417.624897937432</v>
      </c>
      <c r="DD23" s="27">
        <f>Assumptions!$P$25/12*((1+(IF(DD$8=Assumptions!$N$47,Assumptions!$N$49,IF(DD$8=Assumptions!$O$47,Assumptions!$O$49,Assumptions!$P$49))))^(DD$8-1))</f>
        <v>25417.624897937432</v>
      </c>
      <c r="DE23" s="27">
        <f>Assumptions!$P$25/12*((1+(IF(DE$8=Assumptions!$N$47,Assumptions!$N$49,IF(DE$8=Assumptions!$O$47,Assumptions!$O$49,Assumptions!$P$49))))^(DE$8-1))</f>
        <v>25417.624897937432</v>
      </c>
      <c r="DF23" s="27">
        <f>Assumptions!$P$25/12*((1+(IF(DF$8=Assumptions!$N$47,Assumptions!$N$49,IF(DF$8=Assumptions!$O$47,Assumptions!$O$49,Assumptions!$P$49))))^(DF$8-1))</f>
        <v>25417.624897937432</v>
      </c>
      <c r="DG23" s="27">
        <f>Assumptions!$P$25/12*((1+(IF(DG$8=Assumptions!$N$47,Assumptions!$N$49,IF(DG$8=Assumptions!$O$47,Assumptions!$O$49,Assumptions!$P$49))))^(DG$8-1))</f>
        <v>25417.624897937432</v>
      </c>
      <c r="DH23" s="27">
        <f>Assumptions!$P$25/12*((1+(IF(DH$8=Assumptions!$N$47,Assumptions!$N$49,IF(DH$8=Assumptions!$O$47,Assumptions!$O$49,Assumptions!$P$49))))^(DH$8-1))</f>
        <v>25798.88927140649</v>
      </c>
      <c r="DI23" s="27">
        <f>Assumptions!$P$25/12*((1+(IF(DI$8=Assumptions!$N$47,Assumptions!$N$49,IF(DI$8=Assumptions!$O$47,Assumptions!$O$49,Assumptions!$P$49))))^(DI$8-1))</f>
        <v>25798.88927140649</v>
      </c>
      <c r="DJ23" s="27">
        <f>Assumptions!$P$25/12*((1+(IF(DJ$8=Assumptions!$N$47,Assumptions!$N$49,IF(DJ$8=Assumptions!$O$47,Assumptions!$O$49,Assumptions!$P$49))))^(DJ$8-1))</f>
        <v>25798.88927140649</v>
      </c>
      <c r="DK23" s="27">
        <f>Assumptions!$P$25/12*((1+(IF(DK$8=Assumptions!$N$47,Assumptions!$N$49,IF(DK$8=Assumptions!$O$47,Assumptions!$O$49,Assumptions!$P$49))))^(DK$8-1))</f>
        <v>25798.88927140649</v>
      </c>
      <c r="DL23" s="27">
        <f>Assumptions!$P$25/12*((1+(IF(DL$8=Assumptions!$N$47,Assumptions!$N$49,IF(DL$8=Assumptions!$O$47,Assumptions!$O$49,Assumptions!$P$49))))^(DL$8-1))</f>
        <v>25798.88927140649</v>
      </c>
      <c r="DM23" s="27">
        <f>Assumptions!$P$25/12*((1+(IF(DM$8=Assumptions!$N$47,Assumptions!$N$49,IF(DM$8=Assumptions!$O$47,Assumptions!$O$49,Assumptions!$P$49))))^(DM$8-1))</f>
        <v>25798.88927140649</v>
      </c>
      <c r="DN23" s="27">
        <f>Assumptions!$P$25/12*((1+(IF(DN$8=Assumptions!$N$47,Assumptions!$N$49,IF(DN$8=Assumptions!$O$47,Assumptions!$O$49,Assumptions!$P$49))))^(DN$8-1))</f>
        <v>25798.88927140649</v>
      </c>
      <c r="DO23" s="27">
        <f>Assumptions!$P$25/12*((1+(IF(DO$8=Assumptions!$N$47,Assumptions!$N$49,IF(DO$8=Assumptions!$O$47,Assumptions!$O$49,Assumptions!$P$49))))^(DO$8-1))</f>
        <v>25798.88927140649</v>
      </c>
      <c r="DP23" s="27">
        <f>Assumptions!$P$25/12*((1+(IF(DP$8=Assumptions!$N$47,Assumptions!$N$49,IF(DP$8=Assumptions!$O$47,Assumptions!$O$49,Assumptions!$P$49))))^(DP$8-1))</f>
        <v>25798.88927140649</v>
      </c>
      <c r="DQ23" s="27">
        <f>Assumptions!$P$25/12*((1+(IF(DQ$8=Assumptions!$N$47,Assumptions!$N$49,IF(DQ$8=Assumptions!$O$47,Assumptions!$O$49,Assumptions!$P$49))))^(DQ$8-1))</f>
        <v>25798.88927140649</v>
      </c>
      <c r="DR23" s="27">
        <f>Assumptions!$P$25/12*((1+(IF(DR$8=Assumptions!$N$47,Assumptions!$N$49,IF(DR$8=Assumptions!$O$47,Assumptions!$O$49,Assumptions!$P$49))))^(DR$8-1))</f>
        <v>25798.88927140649</v>
      </c>
      <c r="DS23" s="27">
        <f>Assumptions!$P$25/12*((1+(IF(DS$8=Assumptions!$N$47,Assumptions!$N$49,IF(DS$8=Assumptions!$O$47,Assumptions!$O$49,Assumptions!$P$49))))^(DS$8-1))</f>
        <v>25798.88927140649</v>
      </c>
      <c r="DT23" s="27">
        <f>Assumptions!$P$25/12*((1+(IF(DT$8=Assumptions!$N$47,Assumptions!$N$49,IF(DT$8=Assumptions!$O$47,Assumptions!$O$49,Assumptions!$P$49))))^(DT$8-1))</f>
        <v>26185.872610477585</v>
      </c>
      <c r="DU23" s="27">
        <f>Assumptions!$P$25/12*((1+(IF(DU$8=Assumptions!$N$47,Assumptions!$N$49,IF(DU$8=Assumptions!$O$47,Assumptions!$O$49,Assumptions!$P$49))))^(DU$8-1))</f>
        <v>26185.872610477585</v>
      </c>
      <c r="DV23" s="27">
        <f>Assumptions!$P$25/12*((1+(IF(DV$8=Assumptions!$N$47,Assumptions!$N$49,IF(DV$8=Assumptions!$O$47,Assumptions!$O$49,Assumptions!$P$49))))^(DV$8-1))</f>
        <v>26185.872610477585</v>
      </c>
      <c r="DW23" s="27">
        <f>Assumptions!$P$25/12*((1+(IF(DW$8=Assumptions!$N$47,Assumptions!$N$49,IF(DW$8=Assumptions!$O$47,Assumptions!$O$49,Assumptions!$P$49))))^(DW$8-1))</f>
        <v>26185.872610477585</v>
      </c>
      <c r="DX23" s="27">
        <f>Assumptions!$P$25/12*((1+(IF(DX$8=Assumptions!$N$47,Assumptions!$N$49,IF(DX$8=Assumptions!$O$47,Assumptions!$O$49,Assumptions!$P$49))))^(DX$8-1))</f>
        <v>26185.872610477585</v>
      </c>
      <c r="DY23" s="27">
        <f>Assumptions!$P$25/12*((1+(IF(DY$8=Assumptions!$N$47,Assumptions!$N$49,IF(DY$8=Assumptions!$O$47,Assumptions!$O$49,Assumptions!$P$49))))^(DY$8-1))</f>
        <v>26185.872610477585</v>
      </c>
      <c r="DZ23" s="27">
        <f>Assumptions!$P$25/12*((1+(IF(DZ$8=Assumptions!$N$47,Assumptions!$N$49,IF(DZ$8=Assumptions!$O$47,Assumptions!$O$49,Assumptions!$P$49))))^(DZ$8-1))</f>
        <v>26185.872610477585</v>
      </c>
      <c r="EA23" s="27">
        <f>Assumptions!$P$25/12*((1+(IF(EA$8=Assumptions!$N$47,Assumptions!$N$49,IF(EA$8=Assumptions!$O$47,Assumptions!$O$49,Assumptions!$P$49))))^(EA$8-1))</f>
        <v>26185.872610477585</v>
      </c>
      <c r="EB23" s="27">
        <f>Assumptions!$P$25/12*((1+(IF(EB$8=Assumptions!$N$47,Assumptions!$N$49,IF(EB$8=Assumptions!$O$47,Assumptions!$O$49,Assumptions!$P$49))))^(EB$8-1))</f>
        <v>26185.872610477585</v>
      </c>
      <c r="EC23" s="27">
        <f>Assumptions!$P$25/12*((1+(IF(EC$8=Assumptions!$N$47,Assumptions!$N$49,IF(EC$8=Assumptions!$O$47,Assumptions!$O$49,Assumptions!$P$49))))^(EC$8-1))</f>
        <v>26185.872610477585</v>
      </c>
      <c r="ED23" s="27">
        <f>Assumptions!$P$25/12*((1+(IF(ED$8=Assumptions!$N$47,Assumptions!$N$49,IF(ED$8=Assumptions!$O$47,Assumptions!$O$49,Assumptions!$P$49))))^(ED$8-1))</f>
        <v>26185.872610477585</v>
      </c>
      <c r="EE23" s="27">
        <f>Assumptions!$P$25/12*((1+(IF(EE$8=Assumptions!$N$47,Assumptions!$N$49,IF(EE$8=Assumptions!$O$47,Assumptions!$O$49,Assumptions!$P$49))))^(EE$8-1))</f>
        <v>26185.872610477585</v>
      </c>
    </row>
    <row r="24" spans="2:135" x14ac:dyDescent="0.35">
      <c r="C24" t="str">
        <f>Assumptions!J26</f>
        <v>Utility Reimburshment (w/o Electricity)</v>
      </c>
      <c r="D24" s="27">
        <f>-D$31</f>
        <v>7463.5406000000003</v>
      </c>
      <c r="E24" s="27">
        <f t="shared" ref="E24:BP24" si="14">-E$31</f>
        <v>7463.5406000000003</v>
      </c>
      <c r="F24" s="27">
        <f t="shared" si="14"/>
        <v>7463.5406000000003</v>
      </c>
      <c r="G24" s="27">
        <f t="shared" si="14"/>
        <v>7463.5406000000003</v>
      </c>
      <c r="H24" s="27">
        <f t="shared" si="14"/>
        <v>7463.5406000000003</v>
      </c>
      <c r="I24" s="27">
        <f t="shared" si="14"/>
        <v>7463.5406000000003</v>
      </c>
      <c r="J24" s="27">
        <f t="shared" si="14"/>
        <v>7463.5406000000003</v>
      </c>
      <c r="K24" s="27">
        <f t="shared" si="14"/>
        <v>7463.5406000000003</v>
      </c>
      <c r="L24" s="27">
        <f t="shared" si="14"/>
        <v>7463.5406000000003</v>
      </c>
      <c r="M24" s="27">
        <f t="shared" si="14"/>
        <v>7463.5406000000003</v>
      </c>
      <c r="N24" s="27">
        <f t="shared" si="14"/>
        <v>7463.5406000000003</v>
      </c>
      <c r="O24" s="27">
        <f t="shared" si="14"/>
        <v>7463.5406000000003</v>
      </c>
      <c r="P24" s="27">
        <f t="shared" si="14"/>
        <v>7463.5406000000003</v>
      </c>
      <c r="Q24" s="27">
        <f t="shared" si="14"/>
        <v>7463.5406000000003</v>
      </c>
      <c r="R24" s="27">
        <f t="shared" si="14"/>
        <v>7463.5406000000003</v>
      </c>
      <c r="S24" s="27">
        <f t="shared" si="14"/>
        <v>7612.811412</v>
      </c>
      <c r="T24" s="27">
        <f t="shared" si="14"/>
        <v>7687.4468180000003</v>
      </c>
      <c r="U24" s="27">
        <f t="shared" si="14"/>
        <v>7612.811412</v>
      </c>
      <c r="V24" s="27">
        <f t="shared" si="14"/>
        <v>7463.5406000000003</v>
      </c>
      <c r="W24" s="27">
        <f t="shared" si="14"/>
        <v>7463.5406000000003</v>
      </c>
      <c r="X24" s="27">
        <f t="shared" si="14"/>
        <v>7463.5406000000003</v>
      </c>
      <c r="Y24" s="27">
        <f t="shared" si="14"/>
        <v>7463.5406000000003</v>
      </c>
      <c r="Z24" s="27">
        <f t="shared" si="14"/>
        <v>7463.5406000000003</v>
      </c>
      <c r="AA24" s="27">
        <f t="shared" si="14"/>
        <v>7463.5406000000003</v>
      </c>
      <c r="AB24" s="27">
        <f t="shared" si="14"/>
        <v>7765.0676402400004</v>
      </c>
      <c r="AC24" s="27">
        <f t="shared" si="14"/>
        <v>7765.0676402400004</v>
      </c>
      <c r="AD24" s="27">
        <f t="shared" si="14"/>
        <v>7765.0676402400004</v>
      </c>
      <c r="AE24" s="27">
        <f t="shared" si="14"/>
        <v>7765.0676402400004</v>
      </c>
      <c r="AF24" s="27">
        <f t="shared" si="14"/>
        <v>7765.0676402400004</v>
      </c>
      <c r="AG24" s="27">
        <f t="shared" si="14"/>
        <v>7765.0676402400004</v>
      </c>
      <c r="AH24" s="27">
        <f t="shared" si="14"/>
        <v>7765.0676402400004</v>
      </c>
      <c r="AI24" s="27">
        <f t="shared" si="14"/>
        <v>7765.0676402400004</v>
      </c>
      <c r="AJ24" s="27">
        <f t="shared" si="14"/>
        <v>7765.0676402400004</v>
      </c>
      <c r="AK24" s="27">
        <f t="shared" si="14"/>
        <v>7765.0676402400004</v>
      </c>
      <c r="AL24" s="27">
        <f t="shared" si="14"/>
        <v>7765.0676402400004</v>
      </c>
      <c r="AM24" s="27">
        <f t="shared" si="14"/>
        <v>7765.0676402400004</v>
      </c>
      <c r="AN24" s="27">
        <f t="shared" si="14"/>
        <v>7920.3689930447999</v>
      </c>
      <c r="AO24" s="27">
        <f t="shared" si="14"/>
        <v>7920.3689930447999</v>
      </c>
      <c r="AP24" s="27">
        <f t="shared" si="14"/>
        <v>7920.3689930447999</v>
      </c>
      <c r="AQ24" s="27">
        <f t="shared" si="14"/>
        <v>7920.3689930447999</v>
      </c>
      <c r="AR24" s="27">
        <f t="shared" si="14"/>
        <v>7920.3689930447999</v>
      </c>
      <c r="AS24" s="27">
        <f t="shared" si="14"/>
        <v>7920.3689930447999</v>
      </c>
      <c r="AT24" s="27">
        <f t="shared" si="14"/>
        <v>7920.3689930447999</v>
      </c>
      <c r="AU24" s="27">
        <f t="shared" si="14"/>
        <v>7920.3689930447999</v>
      </c>
      <c r="AV24" s="27">
        <f t="shared" si="14"/>
        <v>7920.3689930447999</v>
      </c>
      <c r="AW24" s="27">
        <f t="shared" si="14"/>
        <v>7920.3689930447999</v>
      </c>
      <c r="AX24" s="27">
        <f t="shared" si="14"/>
        <v>7920.3689930447999</v>
      </c>
      <c r="AY24" s="27">
        <f t="shared" si="14"/>
        <v>7920.3689930447999</v>
      </c>
      <c r="AZ24" s="27">
        <f t="shared" si="14"/>
        <v>8078.776372905696</v>
      </c>
      <c r="BA24" s="27">
        <f t="shared" si="14"/>
        <v>8078.776372905696</v>
      </c>
      <c r="BB24" s="27">
        <f t="shared" si="14"/>
        <v>8078.776372905696</v>
      </c>
      <c r="BC24" s="27">
        <f t="shared" si="14"/>
        <v>8078.776372905696</v>
      </c>
      <c r="BD24" s="27">
        <f t="shared" si="14"/>
        <v>8078.776372905696</v>
      </c>
      <c r="BE24" s="27">
        <f t="shared" si="14"/>
        <v>8078.776372905696</v>
      </c>
      <c r="BF24" s="27">
        <f t="shared" si="14"/>
        <v>8078.776372905696</v>
      </c>
      <c r="BG24" s="27">
        <f t="shared" si="14"/>
        <v>8078.776372905696</v>
      </c>
      <c r="BH24" s="27">
        <f t="shared" si="14"/>
        <v>8078.776372905696</v>
      </c>
      <c r="BI24" s="27">
        <f t="shared" si="14"/>
        <v>8078.776372905696</v>
      </c>
      <c r="BJ24" s="27">
        <f t="shared" si="14"/>
        <v>8078.776372905696</v>
      </c>
      <c r="BK24" s="27">
        <f t="shared" si="14"/>
        <v>8078.776372905696</v>
      </c>
      <c r="BL24" s="27">
        <f t="shared" si="14"/>
        <v>8240.3519003638103</v>
      </c>
      <c r="BM24" s="27">
        <f t="shared" si="14"/>
        <v>8240.3519003638103</v>
      </c>
      <c r="BN24" s="27">
        <f t="shared" si="14"/>
        <v>8240.3519003638103</v>
      </c>
      <c r="BO24" s="27">
        <f t="shared" si="14"/>
        <v>8240.3519003638103</v>
      </c>
      <c r="BP24" s="27">
        <f t="shared" si="14"/>
        <v>8240.3519003638103</v>
      </c>
      <c r="BQ24" s="27">
        <f t="shared" ref="BQ24:EB24" si="15">-BQ$31</f>
        <v>8240.3519003638103</v>
      </c>
      <c r="BR24" s="27">
        <f t="shared" si="15"/>
        <v>8240.3519003638103</v>
      </c>
      <c r="BS24" s="27">
        <f t="shared" si="15"/>
        <v>8240.3519003638103</v>
      </c>
      <c r="BT24" s="27">
        <f t="shared" si="15"/>
        <v>8240.3519003638103</v>
      </c>
      <c r="BU24" s="27">
        <f t="shared" si="15"/>
        <v>8240.3519003638103</v>
      </c>
      <c r="BV24" s="27">
        <f t="shared" si="15"/>
        <v>8240.3519003638103</v>
      </c>
      <c r="BW24" s="27">
        <f t="shared" si="15"/>
        <v>8240.3519003638103</v>
      </c>
      <c r="BX24" s="27">
        <f t="shared" si="15"/>
        <v>8405.1589383710871</v>
      </c>
      <c r="BY24" s="27">
        <f t="shared" si="15"/>
        <v>8405.1589383710871</v>
      </c>
      <c r="BZ24" s="27">
        <f t="shared" si="15"/>
        <v>8405.1589383710871</v>
      </c>
      <c r="CA24" s="27">
        <f t="shared" si="15"/>
        <v>8405.1589383710871</v>
      </c>
      <c r="CB24" s="27">
        <f t="shared" si="15"/>
        <v>8405.1589383710871</v>
      </c>
      <c r="CC24" s="27">
        <f t="shared" si="15"/>
        <v>8405.1589383710871</v>
      </c>
      <c r="CD24" s="27">
        <f t="shared" si="15"/>
        <v>8405.1589383710871</v>
      </c>
      <c r="CE24" s="27">
        <f t="shared" si="15"/>
        <v>8405.1589383710871</v>
      </c>
      <c r="CF24" s="27">
        <f t="shared" si="15"/>
        <v>8405.1589383710871</v>
      </c>
      <c r="CG24" s="27">
        <f t="shared" si="15"/>
        <v>8405.1589383710871</v>
      </c>
      <c r="CH24" s="27">
        <f t="shared" si="15"/>
        <v>8405.1589383710871</v>
      </c>
      <c r="CI24" s="27">
        <f t="shared" si="15"/>
        <v>8405.1589383710871</v>
      </c>
      <c r="CJ24" s="27">
        <f t="shared" si="15"/>
        <v>8573.2621171385072</v>
      </c>
      <c r="CK24" s="27">
        <f t="shared" si="15"/>
        <v>8573.2621171385072</v>
      </c>
      <c r="CL24" s="27">
        <f t="shared" si="15"/>
        <v>8573.2621171385072</v>
      </c>
      <c r="CM24" s="27">
        <f t="shared" si="15"/>
        <v>8573.2621171385072</v>
      </c>
      <c r="CN24" s="27">
        <f t="shared" si="15"/>
        <v>8573.2621171385072</v>
      </c>
      <c r="CO24" s="27">
        <f t="shared" si="15"/>
        <v>8573.2621171385072</v>
      </c>
      <c r="CP24" s="27">
        <f t="shared" si="15"/>
        <v>8573.2621171385072</v>
      </c>
      <c r="CQ24" s="27">
        <f t="shared" si="15"/>
        <v>8573.2621171385072</v>
      </c>
      <c r="CR24" s="27">
        <f t="shared" si="15"/>
        <v>8573.2621171385072</v>
      </c>
      <c r="CS24" s="27">
        <f t="shared" si="15"/>
        <v>8573.2621171385072</v>
      </c>
      <c r="CT24" s="27">
        <f t="shared" si="15"/>
        <v>8573.2621171385072</v>
      </c>
      <c r="CU24" s="27">
        <f t="shared" si="15"/>
        <v>8573.2621171385072</v>
      </c>
      <c r="CV24" s="27">
        <f t="shared" si="15"/>
        <v>8744.7273594812777</v>
      </c>
      <c r="CW24" s="27">
        <f t="shared" si="15"/>
        <v>8744.7273594812777</v>
      </c>
      <c r="CX24" s="27">
        <f t="shared" si="15"/>
        <v>8744.7273594812777</v>
      </c>
      <c r="CY24" s="27">
        <f t="shared" si="15"/>
        <v>8744.7273594812777</v>
      </c>
      <c r="CZ24" s="27">
        <f t="shared" si="15"/>
        <v>8744.7273594812777</v>
      </c>
      <c r="DA24" s="27">
        <f t="shared" si="15"/>
        <v>8744.7273594812777</v>
      </c>
      <c r="DB24" s="27">
        <f t="shared" si="15"/>
        <v>8744.7273594812777</v>
      </c>
      <c r="DC24" s="27">
        <f t="shared" si="15"/>
        <v>8744.7273594812777</v>
      </c>
      <c r="DD24" s="27">
        <f t="shared" si="15"/>
        <v>8744.7273594812777</v>
      </c>
      <c r="DE24" s="27">
        <f t="shared" si="15"/>
        <v>8744.7273594812777</v>
      </c>
      <c r="DF24" s="27">
        <f t="shared" si="15"/>
        <v>8744.7273594812777</v>
      </c>
      <c r="DG24" s="27">
        <f t="shared" si="15"/>
        <v>8744.7273594812777</v>
      </c>
      <c r="DH24" s="27">
        <f t="shared" si="15"/>
        <v>8919.6219066709036</v>
      </c>
      <c r="DI24" s="27">
        <f t="shared" si="15"/>
        <v>8919.6219066709036</v>
      </c>
      <c r="DJ24" s="27">
        <f t="shared" si="15"/>
        <v>8919.6219066709036</v>
      </c>
      <c r="DK24" s="27">
        <f t="shared" si="15"/>
        <v>8919.6219066709036</v>
      </c>
      <c r="DL24" s="27">
        <f t="shared" si="15"/>
        <v>8919.6219066709036</v>
      </c>
      <c r="DM24" s="27">
        <f t="shared" si="15"/>
        <v>8919.6219066709036</v>
      </c>
      <c r="DN24" s="27">
        <f t="shared" si="15"/>
        <v>8919.6219066709036</v>
      </c>
      <c r="DO24" s="27">
        <f t="shared" si="15"/>
        <v>8919.6219066709036</v>
      </c>
      <c r="DP24" s="27">
        <f t="shared" si="15"/>
        <v>8919.6219066709036</v>
      </c>
      <c r="DQ24" s="27">
        <f t="shared" si="15"/>
        <v>8919.6219066709036</v>
      </c>
      <c r="DR24" s="27">
        <f t="shared" si="15"/>
        <v>8919.6219066709036</v>
      </c>
      <c r="DS24" s="27">
        <f t="shared" si="15"/>
        <v>8919.6219066709036</v>
      </c>
      <c r="DT24" s="27">
        <f t="shared" si="15"/>
        <v>9098.0143448043218</v>
      </c>
      <c r="DU24" s="27">
        <f t="shared" si="15"/>
        <v>9098.0143448043218</v>
      </c>
      <c r="DV24" s="27">
        <f t="shared" si="15"/>
        <v>9098.0143448043218</v>
      </c>
      <c r="DW24" s="27">
        <f t="shared" si="15"/>
        <v>9098.0143448043218</v>
      </c>
      <c r="DX24" s="27">
        <f t="shared" si="15"/>
        <v>9098.0143448043218</v>
      </c>
      <c r="DY24" s="27">
        <f t="shared" si="15"/>
        <v>9098.0143448043218</v>
      </c>
      <c r="DZ24" s="27">
        <f t="shared" si="15"/>
        <v>9098.0143448043218</v>
      </c>
      <c r="EA24" s="27">
        <f t="shared" si="15"/>
        <v>9098.0143448043218</v>
      </c>
      <c r="EB24" s="27">
        <f t="shared" si="15"/>
        <v>9098.0143448043218</v>
      </c>
      <c r="EC24" s="27">
        <f t="shared" ref="EC24:EE24" si="16">-EC$31</f>
        <v>9098.0143448043218</v>
      </c>
      <c r="ED24" s="27">
        <f t="shared" si="16"/>
        <v>9098.0143448043218</v>
      </c>
      <c r="EE24" s="27">
        <f t="shared" si="16"/>
        <v>9098.0143448043218</v>
      </c>
    </row>
    <row r="25" spans="2:135" x14ac:dyDescent="0.35">
      <c r="B25" s="14" t="s">
        <v>95</v>
      </c>
      <c r="C25" s="14"/>
      <c r="D25" s="31">
        <f>SUM(D22:D24)</f>
        <v>204568.92066249999</v>
      </c>
      <c r="E25" s="31">
        <f t="shared" ref="E25:BP25" si="17">SUM(E22:E24)</f>
        <v>204568.92066249999</v>
      </c>
      <c r="F25" s="31">
        <f t="shared" si="17"/>
        <v>204568.92066249999</v>
      </c>
      <c r="G25" s="31">
        <f t="shared" si="17"/>
        <v>204568.92066249999</v>
      </c>
      <c r="H25" s="31">
        <f t="shared" si="17"/>
        <v>204568.92066249999</v>
      </c>
      <c r="I25" s="31">
        <f t="shared" si="17"/>
        <v>204568.92066249999</v>
      </c>
      <c r="J25" s="31">
        <f t="shared" si="17"/>
        <v>204568.92066249999</v>
      </c>
      <c r="K25" s="31">
        <f t="shared" si="17"/>
        <v>204568.92066249999</v>
      </c>
      <c r="L25" s="31">
        <f t="shared" si="17"/>
        <v>204568.92066249999</v>
      </c>
      <c r="M25" s="31">
        <f t="shared" si="17"/>
        <v>204568.92066249999</v>
      </c>
      <c r="N25" s="31">
        <f t="shared" si="17"/>
        <v>204568.92066249999</v>
      </c>
      <c r="O25" s="31">
        <f t="shared" si="17"/>
        <v>204568.92066249999</v>
      </c>
      <c r="P25" s="31">
        <f t="shared" si="17"/>
        <v>207525.50136343748</v>
      </c>
      <c r="Q25" s="31">
        <f t="shared" si="17"/>
        <v>207525.50136343748</v>
      </c>
      <c r="R25" s="31">
        <f t="shared" si="17"/>
        <v>207525.50136343748</v>
      </c>
      <c r="S25" s="31">
        <f t="shared" si="17"/>
        <v>207674.77217543748</v>
      </c>
      <c r="T25" s="31">
        <f t="shared" si="17"/>
        <v>207749.40758143747</v>
      </c>
      <c r="U25" s="31">
        <f t="shared" si="17"/>
        <v>207674.77217543748</v>
      </c>
      <c r="V25" s="31">
        <f t="shared" si="17"/>
        <v>207525.50136343748</v>
      </c>
      <c r="W25" s="31">
        <f t="shared" si="17"/>
        <v>207525.50136343748</v>
      </c>
      <c r="X25" s="31">
        <f t="shared" si="17"/>
        <v>207525.50136343748</v>
      </c>
      <c r="Y25" s="31">
        <f t="shared" si="17"/>
        <v>207525.50136343748</v>
      </c>
      <c r="Z25" s="31">
        <f t="shared" si="17"/>
        <v>207525.50136343748</v>
      </c>
      <c r="AA25" s="31">
        <f t="shared" si="17"/>
        <v>207525.50136343748</v>
      </c>
      <c r="AB25" s="31">
        <f t="shared" si="17"/>
        <v>210827.95781512905</v>
      </c>
      <c r="AC25" s="31">
        <f t="shared" si="17"/>
        <v>210827.95781512905</v>
      </c>
      <c r="AD25" s="31">
        <f t="shared" si="17"/>
        <v>210827.95781512905</v>
      </c>
      <c r="AE25" s="31">
        <f t="shared" si="17"/>
        <v>210827.95781512905</v>
      </c>
      <c r="AF25" s="31">
        <f t="shared" si="17"/>
        <v>210827.95781512905</v>
      </c>
      <c r="AG25" s="31">
        <f t="shared" si="17"/>
        <v>210827.95781512905</v>
      </c>
      <c r="AH25" s="31">
        <f t="shared" si="17"/>
        <v>210827.95781512905</v>
      </c>
      <c r="AI25" s="31">
        <f t="shared" si="17"/>
        <v>210827.95781512905</v>
      </c>
      <c r="AJ25" s="31">
        <f t="shared" si="17"/>
        <v>210827.95781512905</v>
      </c>
      <c r="AK25" s="31">
        <f t="shared" si="17"/>
        <v>210827.95781512905</v>
      </c>
      <c r="AL25" s="31">
        <f t="shared" si="17"/>
        <v>210827.95781512905</v>
      </c>
      <c r="AM25" s="31">
        <f t="shared" si="17"/>
        <v>210827.95781512905</v>
      </c>
      <c r="AN25" s="31">
        <f t="shared" si="17"/>
        <v>214029.20252055716</v>
      </c>
      <c r="AO25" s="31">
        <f t="shared" si="17"/>
        <v>214029.20252055716</v>
      </c>
      <c r="AP25" s="31">
        <f t="shared" si="17"/>
        <v>214029.20252055716</v>
      </c>
      <c r="AQ25" s="31">
        <f t="shared" si="17"/>
        <v>214029.20252055716</v>
      </c>
      <c r="AR25" s="31">
        <f t="shared" si="17"/>
        <v>214029.20252055716</v>
      </c>
      <c r="AS25" s="31">
        <f t="shared" si="17"/>
        <v>214029.20252055716</v>
      </c>
      <c r="AT25" s="31">
        <f t="shared" si="17"/>
        <v>214029.20252055716</v>
      </c>
      <c r="AU25" s="31">
        <f t="shared" si="17"/>
        <v>214029.20252055716</v>
      </c>
      <c r="AV25" s="31">
        <f t="shared" si="17"/>
        <v>214029.20252055716</v>
      </c>
      <c r="AW25" s="31">
        <f t="shared" si="17"/>
        <v>214029.20252055716</v>
      </c>
      <c r="AX25" s="31">
        <f t="shared" si="17"/>
        <v>214029.20252055716</v>
      </c>
      <c r="AY25" s="31">
        <f t="shared" si="17"/>
        <v>214029.20252055716</v>
      </c>
      <c r="AZ25" s="31">
        <f t="shared" si="17"/>
        <v>217279.24240333069</v>
      </c>
      <c r="BA25" s="31">
        <f t="shared" si="17"/>
        <v>217279.24240333069</v>
      </c>
      <c r="BB25" s="31">
        <f t="shared" si="17"/>
        <v>217279.24240333069</v>
      </c>
      <c r="BC25" s="31">
        <f t="shared" si="17"/>
        <v>217279.24240333069</v>
      </c>
      <c r="BD25" s="31">
        <f t="shared" si="17"/>
        <v>217279.24240333069</v>
      </c>
      <c r="BE25" s="31">
        <f t="shared" si="17"/>
        <v>217279.24240333069</v>
      </c>
      <c r="BF25" s="31">
        <f t="shared" si="17"/>
        <v>217279.24240333069</v>
      </c>
      <c r="BG25" s="31">
        <f t="shared" si="17"/>
        <v>217279.24240333069</v>
      </c>
      <c r="BH25" s="31">
        <f t="shared" si="17"/>
        <v>217279.24240333069</v>
      </c>
      <c r="BI25" s="31">
        <f t="shared" si="17"/>
        <v>217279.24240333069</v>
      </c>
      <c r="BJ25" s="31">
        <f t="shared" si="17"/>
        <v>217279.24240333069</v>
      </c>
      <c r="BK25" s="31">
        <f t="shared" si="17"/>
        <v>217279.24240333069</v>
      </c>
      <c r="BL25" s="31">
        <f t="shared" si="17"/>
        <v>220578.82492124513</v>
      </c>
      <c r="BM25" s="31">
        <f t="shared" si="17"/>
        <v>220578.82492124513</v>
      </c>
      <c r="BN25" s="31">
        <f t="shared" si="17"/>
        <v>220578.82492124513</v>
      </c>
      <c r="BO25" s="31">
        <f t="shared" si="17"/>
        <v>220578.82492124513</v>
      </c>
      <c r="BP25" s="31">
        <f t="shared" si="17"/>
        <v>220578.82492124513</v>
      </c>
      <c r="BQ25" s="31">
        <f t="shared" ref="BQ25:EB25" si="18">SUM(BQ22:BQ24)</f>
        <v>220578.82492124513</v>
      </c>
      <c r="BR25" s="31">
        <f t="shared" si="18"/>
        <v>220578.82492124513</v>
      </c>
      <c r="BS25" s="31">
        <f t="shared" si="18"/>
        <v>220578.82492124513</v>
      </c>
      <c r="BT25" s="31">
        <f t="shared" si="18"/>
        <v>220578.82492124513</v>
      </c>
      <c r="BU25" s="31">
        <f t="shared" si="18"/>
        <v>220578.82492124513</v>
      </c>
      <c r="BV25" s="31">
        <f t="shared" si="18"/>
        <v>220578.82492124513</v>
      </c>
      <c r="BW25" s="31">
        <f t="shared" si="18"/>
        <v>220578.82492124513</v>
      </c>
      <c r="BX25" s="31">
        <f t="shared" si="18"/>
        <v>223928.70905456561</v>
      </c>
      <c r="BY25" s="31">
        <f t="shared" si="18"/>
        <v>223928.70905456561</v>
      </c>
      <c r="BZ25" s="31">
        <f t="shared" si="18"/>
        <v>223928.70905456561</v>
      </c>
      <c r="CA25" s="31">
        <f t="shared" si="18"/>
        <v>223928.70905456561</v>
      </c>
      <c r="CB25" s="31">
        <f t="shared" si="18"/>
        <v>223928.70905456561</v>
      </c>
      <c r="CC25" s="31">
        <f t="shared" si="18"/>
        <v>223928.70905456561</v>
      </c>
      <c r="CD25" s="31">
        <f t="shared" si="18"/>
        <v>223928.70905456561</v>
      </c>
      <c r="CE25" s="31">
        <f t="shared" si="18"/>
        <v>223928.70905456561</v>
      </c>
      <c r="CF25" s="31">
        <f t="shared" si="18"/>
        <v>223928.70905456561</v>
      </c>
      <c r="CG25" s="31">
        <f t="shared" si="18"/>
        <v>223928.70905456561</v>
      </c>
      <c r="CH25" s="31">
        <f t="shared" si="18"/>
        <v>223928.70905456561</v>
      </c>
      <c r="CI25" s="31">
        <f t="shared" si="18"/>
        <v>223928.70905456561</v>
      </c>
      <c r="CJ25" s="31">
        <f t="shared" si="18"/>
        <v>227329.66548507591</v>
      </c>
      <c r="CK25" s="31">
        <f t="shared" si="18"/>
        <v>227329.66548507591</v>
      </c>
      <c r="CL25" s="31">
        <f t="shared" si="18"/>
        <v>227329.66548507591</v>
      </c>
      <c r="CM25" s="31">
        <f t="shared" si="18"/>
        <v>227329.66548507591</v>
      </c>
      <c r="CN25" s="31">
        <f t="shared" si="18"/>
        <v>227329.66548507591</v>
      </c>
      <c r="CO25" s="31">
        <f t="shared" si="18"/>
        <v>227329.66548507591</v>
      </c>
      <c r="CP25" s="31">
        <f t="shared" si="18"/>
        <v>227329.66548507591</v>
      </c>
      <c r="CQ25" s="31">
        <f t="shared" si="18"/>
        <v>227329.66548507591</v>
      </c>
      <c r="CR25" s="31">
        <f t="shared" si="18"/>
        <v>227329.66548507591</v>
      </c>
      <c r="CS25" s="31">
        <f t="shared" si="18"/>
        <v>227329.66548507591</v>
      </c>
      <c r="CT25" s="31">
        <f t="shared" si="18"/>
        <v>227329.66548507591</v>
      </c>
      <c r="CU25" s="31">
        <f t="shared" si="18"/>
        <v>227329.66548507591</v>
      </c>
      <c r="CV25" s="31">
        <f t="shared" si="18"/>
        <v>230782.47677793767</v>
      </c>
      <c r="CW25" s="31">
        <f t="shared" si="18"/>
        <v>230782.47677793767</v>
      </c>
      <c r="CX25" s="31">
        <f t="shared" si="18"/>
        <v>230782.47677793767</v>
      </c>
      <c r="CY25" s="31">
        <f t="shared" si="18"/>
        <v>230782.47677793767</v>
      </c>
      <c r="CZ25" s="31">
        <f t="shared" si="18"/>
        <v>230782.47677793767</v>
      </c>
      <c r="DA25" s="31">
        <f t="shared" si="18"/>
        <v>230782.47677793767</v>
      </c>
      <c r="DB25" s="31">
        <f t="shared" si="18"/>
        <v>230782.47677793767</v>
      </c>
      <c r="DC25" s="31">
        <f t="shared" si="18"/>
        <v>230782.47677793767</v>
      </c>
      <c r="DD25" s="31">
        <f t="shared" si="18"/>
        <v>230782.47677793767</v>
      </c>
      <c r="DE25" s="31">
        <f t="shared" si="18"/>
        <v>230782.47677793767</v>
      </c>
      <c r="DF25" s="31">
        <f t="shared" si="18"/>
        <v>230782.47677793767</v>
      </c>
      <c r="DG25" s="31">
        <f t="shared" si="18"/>
        <v>230782.47677793767</v>
      </c>
      <c r="DH25" s="31">
        <f t="shared" si="18"/>
        <v>234287.93756640417</v>
      </c>
      <c r="DI25" s="31">
        <f t="shared" si="18"/>
        <v>234287.93756640417</v>
      </c>
      <c r="DJ25" s="31">
        <f t="shared" si="18"/>
        <v>234287.93756640417</v>
      </c>
      <c r="DK25" s="31">
        <f t="shared" si="18"/>
        <v>234287.93756640417</v>
      </c>
      <c r="DL25" s="31">
        <f t="shared" si="18"/>
        <v>234287.93756640417</v>
      </c>
      <c r="DM25" s="31">
        <f t="shared" si="18"/>
        <v>234287.93756640417</v>
      </c>
      <c r="DN25" s="31">
        <f t="shared" si="18"/>
        <v>234287.93756640417</v>
      </c>
      <c r="DO25" s="31">
        <f t="shared" si="18"/>
        <v>234287.93756640417</v>
      </c>
      <c r="DP25" s="31">
        <f t="shared" si="18"/>
        <v>234287.93756640417</v>
      </c>
      <c r="DQ25" s="31">
        <f t="shared" si="18"/>
        <v>234287.93756640417</v>
      </c>
      <c r="DR25" s="31">
        <f t="shared" si="18"/>
        <v>234287.93756640417</v>
      </c>
      <c r="DS25" s="31">
        <f t="shared" si="18"/>
        <v>234287.93756640417</v>
      </c>
      <c r="DT25" s="31">
        <f t="shared" si="18"/>
        <v>237846.85473943356</v>
      </c>
      <c r="DU25" s="31">
        <f t="shared" si="18"/>
        <v>237846.85473943356</v>
      </c>
      <c r="DV25" s="31">
        <f t="shared" si="18"/>
        <v>237846.85473943356</v>
      </c>
      <c r="DW25" s="31">
        <f t="shared" si="18"/>
        <v>237846.85473943356</v>
      </c>
      <c r="DX25" s="31">
        <f t="shared" si="18"/>
        <v>237846.85473943356</v>
      </c>
      <c r="DY25" s="31">
        <f t="shared" si="18"/>
        <v>237846.85473943356</v>
      </c>
      <c r="DZ25" s="31">
        <f t="shared" si="18"/>
        <v>237846.85473943356</v>
      </c>
      <c r="EA25" s="31">
        <f t="shared" si="18"/>
        <v>237846.85473943356</v>
      </c>
      <c r="EB25" s="31">
        <f t="shared" si="18"/>
        <v>237846.85473943356</v>
      </c>
      <c r="EC25" s="31">
        <f t="shared" ref="EC25:EE25" si="19">SUM(EC22:EC24)</f>
        <v>237846.85473943356</v>
      </c>
      <c r="ED25" s="31">
        <f t="shared" si="19"/>
        <v>237846.85473943356</v>
      </c>
      <c r="EE25" s="31">
        <f t="shared" si="19"/>
        <v>237846.85473943356</v>
      </c>
    </row>
    <row r="26" spans="2:135" x14ac:dyDescent="0.35">
      <c r="D26" s="6"/>
    </row>
    <row r="27" spans="2:135" x14ac:dyDescent="0.35">
      <c r="B27" s="23" t="s">
        <v>13</v>
      </c>
      <c r="D27" s="6"/>
      <c r="G27" s="6"/>
      <c r="P27" s="18"/>
    </row>
    <row r="28" spans="2:135" x14ac:dyDescent="0.35">
      <c r="C28" t="str">
        <f>Assumptions!J31</f>
        <v>General &amp; Admin</v>
      </c>
      <c r="D28" s="26">
        <f>-Assumptions!$P31/12*(1+(IF(D$8=Assumptions!$N$47,Assumptions!$N$51,IF(D$8=Assumptions!$O$47,Assumptions!O$51,Assumptions!$P$51))))^(D$8-1)</f>
        <v>-1286.1452000000002</v>
      </c>
      <c r="E28" s="26">
        <f>-Assumptions!$P31/12*(1+(IF(E$8=Assumptions!$N$47,Assumptions!$N$51,IF(E$8=Assumptions!$O$47,Assumptions!P$51,Assumptions!$P$51))))^(E$8-1)</f>
        <v>-1286.1452000000002</v>
      </c>
      <c r="F28" s="26">
        <f>-Assumptions!$P31/12*(1+(IF(F$8=Assumptions!$N$47,Assumptions!$N$51,IF(F$8=Assumptions!$O$47,Assumptions!Q$51,Assumptions!$P$51))))^(F$8-1)</f>
        <v>-1286.1452000000002</v>
      </c>
      <c r="G28" s="26">
        <f>-Assumptions!$P31/12*(1+(IF(G$8=Assumptions!$N$47,Assumptions!$N$51,IF(G$8=Assumptions!$O$47,Assumptions!R$51,Assumptions!$P$51))))^(G$8-1)</f>
        <v>-1286.1452000000002</v>
      </c>
      <c r="H28" s="26">
        <f>-Assumptions!$P31/12*(1+(IF(H$8=Assumptions!$N$47,Assumptions!$N$51,IF(H$8=Assumptions!$O$47,Assumptions!S$51,Assumptions!$P$51))))^(H$8-1)</f>
        <v>-1286.1452000000002</v>
      </c>
      <c r="I28" s="26">
        <f>-Assumptions!$P31/12*(1+(IF(I$8=Assumptions!$N$47,Assumptions!$N$51,IF(I$8=Assumptions!$O$47,Assumptions!T$51,Assumptions!$P$51))))^(I$8-1)</f>
        <v>-1286.1452000000002</v>
      </c>
      <c r="J28" s="26">
        <f>-Assumptions!$P31/12*(1+(IF(J$8=Assumptions!$N$47,Assumptions!$N$51,IF(J$8=Assumptions!$O$47,Assumptions!U$51,Assumptions!$P$51))))^(J$8-1)</f>
        <v>-1286.1452000000002</v>
      </c>
      <c r="K28" s="26">
        <f>-Assumptions!$P31/12*(1+(IF(K$8=Assumptions!$N$47,Assumptions!$N$51,IF(K$8=Assumptions!$O$47,Assumptions!V$51,Assumptions!$P$51))))^(K$8-1)</f>
        <v>-1286.1452000000002</v>
      </c>
      <c r="L28" s="26">
        <f>-Assumptions!$P31/12*(1+(IF(L$8=Assumptions!$N$47,Assumptions!$N$51,IF(L$8=Assumptions!$O$47,Assumptions!W$51,Assumptions!$P$51))))^(L$8-1)</f>
        <v>-1286.1452000000002</v>
      </c>
      <c r="M28" s="26">
        <f>-Assumptions!$P31/12*(1+(IF(M$8=Assumptions!$N$47,Assumptions!$N$51,IF(M$8=Assumptions!$O$47,Assumptions!X$51,Assumptions!$P$51))))^(M$8-1)</f>
        <v>-1286.1452000000002</v>
      </c>
      <c r="N28" s="26">
        <f>-Assumptions!$P31/12*(1+(IF(N$8=Assumptions!$N$47,Assumptions!$N$51,IF(N$8=Assumptions!$O$47,Assumptions!Y$51,Assumptions!$P$51))))^(N$8-1)</f>
        <v>-1286.1452000000002</v>
      </c>
      <c r="O28" s="26">
        <f>-Assumptions!$P31/12*(1+(IF(O$8=Assumptions!$N$47,Assumptions!$N$51,IF(O$8=Assumptions!$O$47,Assumptions!Z$51,Assumptions!$P$51))))^(O$8-1)</f>
        <v>-1286.1452000000002</v>
      </c>
      <c r="P28" s="26">
        <f>-Assumptions!$P31/12*(1+(IF(P$8=Assumptions!$N$47,Assumptions!$N$51,IF(P$8=Assumptions!$O$47,Assumptions!AA$51,Assumptions!$P$51))))^(P$8-1)</f>
        <v>-1286.1452000000002</v>
      </c>
      <c r="Q28" s="26">
        <f>-Assumptions!$P31/12*(1+(IF(Q$8=Assumptions!$N$47,Assumptions!$N$51,IF(Q$8=Assumptions!$O$47,Assumptions!AB$51,Assumptions!$P$51))))^(Q$8-1)</f>
        <v>-1286.1452000000002</v>
      </c>
      <c r="R28" s="26">
        <f>-Assumptions!$P31/12*(1+(IF(R$8=Assumptions!$N$47,Assumptions!$N$51,IF(R$8=Assumptions!$O$47,Assumptions!AC$51,Assumptions!$P$51))))^(R$8-1)</f>
        <v>-1286.1452000000002</v>
      </c>
      <c r="S28" s="26">
        <f>-Assumptions!$P31/12*(1+(IF(S$8=Assumptions!$N$47,Assumptions!$N$51,IF(S$8=Assumptions!$O$47,Assumptions!AD$51,Assumptions!$P$51))))^(S$8-1)</f>
        <v>-1311.8681040000001</v>
      </c>
      <c r="T28" s="26">
        <f>-Assumptions!$P31/12*(1+(IF(T$8=Assumptions!$N$47,Assumptions!$N$51,IF(T$8=Assumptions!$O$47,Assumptions!AE$51,Assumptions!$P$51))))^(T$8-1)</f>
        <v>-1324.7295560000002</v>
      </c>
      <c r="U28" s="26">
        <f>-Assumptions!$P31/12*(1+(IF(U$8=Assumptions!$N$47,Assumptions!$N$51,IF(U$8=Assumptions!$O$47,Assumptions!AF$51,Assumptions!$P$51))))^(U$8-1)</f>
        <v>-1311.8681040000001</v>
      </c>
      <c r="V28" s="26">
        <f>-Assumptions!$P31/12*(1+(IF(V$8=Assumptions!$N$47,Assumptions!$N$51,IF(V$8=Assumptions!$O$47,Assumptions!AG$51,Assumptions!$P$51))))^(V$8-1)</f>
        <v>-1286.1452000000002</v>
      </c>
      <c r="W28" s="26">
        <f>-Assumptions!$P31/12*(1+(IF(W$8=Assumptions!$N$47,Assumptions!$N$51,IF(W$8=Assumptions!$O$47,Assumptions!AH$51,Assumptions!$P$51))))^(W$8-1)</f>
        <v>-1286.1452000000002</v>
      </c>
      <c r="X28" s="26">
        <f>-Assumptions!$P31/12*(1+(IF(X$8=Assumptions!$N$47,Assumptions!$N$51,IF(X$8=Assumptions!$O$47,Assumptions!AI$51,Assumptions!$P$51))))^(X$8-1)</f>
        <v>-1286.1452000000002</v>
      </c>
      <c r="Y28" s="26">
        <f>-Assumptions!$P31/12*(1+(IF(Y$8=Assumptions!$N$47,Assumptions!$N$51,IF(Y$8=Assumptions!$O$47,Assumptions!AJ$51,Assumptions!$P$51))))^(Y$8-1)</f>
        <v>-1286.1452000000002</v>
      </c>
      <c r="Z28" s="26">
        <f>-Assumptions!$P31/12*(1+(IF(Z$8=Assumptions!$N$47,Assumptions!$N$51,IF(Z$8=Assumptions!$O$47,Assumptions!AK$51,Assumptions!$P$51))))^(Z$8-1)</f>
        <v>-1286.1452000000002</v>
      </c>
      <c r="AA28" s="26">
        <f>-Assumptions!$P31/12*(1+(IF(AA$8=Assumptions!$N$47,Assumptions!$N$51,IF(AA$8=Assumptions!$O$47,Assumptions!AL$51,Assumptions!$P$51))))^(AA$8-1)</f>
        <v>-1286.1452000000002</v>
      </c>
      <c r="AB28" s="26">
        <f>-Assumptions!$P31/12*(1+(IF(AB$8=Assumptions!$N$47,Assumptions!$N$51,IF(AB$8=Assumptions!$O$47,Assumptions!AM$51,Assumptions!$P$51))))^(AB$8-1)</f>
        <v>-1338.10546608</v>
      </c>
      <c r="AC28" s="26">
        <f>-Assumptions!$P31/12*(1+(IF(AC$8=Assumptions!$N$47,Assumptions!$N$51,IF(AC$8=Assumptions!$O$47,Assumptions!AN$51,Assumptions!$P$51))))^(AC$8-1)</f>
        <v>-1338.10546608</v>
      </c>
      <c r="AD28" s="26">
        <f>-Assumptions!$P31/12*(1+(IF(AD$8=Assumptions!$N$47,Assumptions!$N$51,IF(AD$8=Assumptions!$O$47,Assumptions!AO$51,Assumptions!$P$51))))^(AD$8-1)</f>
        <v>-1338.10546608</v>
      </c>
      <c r="AE28" s="26">
        <f>-Assumptions!$P31/12*(1+(IF(AE$8=Assumptions!$N$47,Assumptions!$N$51,IF(AE$8=Assumptions!$O$47,Assumptions!AP$51,Assumptions!$P$51))))^(AE$8-1)</f>
        <v>-1338.10546608</v>
      </c>
      <c r="AF28" s="26">
        <f>-Assumptions!$P31/12*(1+(IF(AF$8=Assumptions!$N$47,Assumptions!$N$51,IF(AF$8=Assumptions!$O$47,Assumptions!AQ$51,Assumptions!$P$51))))^(AF$8-1)</f>
        <v>-1338.10546608</v>
      </c>
      <c r="AG28" s="26">
        <f>-Assumptions!$P31/12*(1+(IF(AG$8=Assumptions!$N$47,Assumptions!$N$51,IF(AG$8=Assumptions!$O$47,Assumptions!AR$51,Assumptions!$P$51))))^(AG$8-1)</f>
        <v>-1338.10546608</v>
      </c>
      <c r="AH28" s="26">
        <f>-Assumptions!$P31/12*(1+(IF(AH$8=Assumptions!$N$47,Assumptions!$N$51,IF(AH$8=Assumptions!$O$47,Assumptions!AS$51,Assumptions!$P$51))))^(AH$8-1)</f>
        <v>-1338.10546608</v>
      </c>
      <c r="AI28" s="26">
        <f>-Assumptions!$P31/12*(1+(IF(AI$8=Assumptions!$N$47,Assumptions!$N$51,IF(AI$8=Assumptions!$O$47,Assumptions!AT$51,Assumptions!$P$51))))^(AI$8-1)</f>
        <v>-1338.10546608</v>
      </c>
      <c r="AJ28" s="26">
        <f>-Assumptions!$P31/12*(1+(IF(AJ$8=Assumptions!$N$47,Assumptions!$N$51,IF(AJ$8=Assumptions!$O$47,Assumptions!AU$51,Assumptions!$P$51))))^(AJ$8-1)</f>
        <v>-1338.10546608</v>
      </c>
      <c r="AK28" s="26">
        <f>-Assumptions!$P31/12*(1+(IF(AK$8=Assumptions!$N$47,Assumptions!$N$51,IF(AK$8=Assumptions!$O$47,Assumptions!AV$51,Assumptions!$P$51))))^(AK$8-1)</f>
        <v>-1338.10546608</v>
      </c>
      <c r="AL28" s="26">
        <f>-Assumptions!$P31/12*(1+(IF(AL$8=Assumptions!$N$47,Assumptions!$N$51,IF(AL$8=Assumptions!$O$47,Assumptions!AW$51,Assumptions!$P$51))))^(AL$8-1)</f>
        <v>-1338.10546608</v>
      </c>
      <c r="AM28" s="26">
        <f>-Assumptions!$P31/12*(1+(IF(AM$8=Assumptions!$N$47,Assumptions!$N$51,IF(AM$8=Assumptions!$O$47,Assumptions!AX$51,Assumptions!$P$51))))^(AM$8-1)</f>
        <v>-1338.10546608</v>
      </c>
      <c r="AN28" s="26">
        <f>-Assumptions!$P31/12*(1+(IF(AN$8=Assumptions!$N$47,Assumptions!$N$51,IF(AN$8=Assumptions!$O$47,Assumptions!AY$51,Assumptions!$P$51))))^(AN$8-1)</f>
        <v>-1364.8675754016001</v>
      </c>
      <c r="AO28" s="26">
        <f>-Assumptions!$P31/12*(1+(IF(AO$8=Assumptions!$N$47,Assumptions!$N$51,IF(AO$8=Assumptions!$O$47,Assumptions!AZ$51,Assumptions!$P$51))))^(AO$8-1)</f>
        <v>-1364.8675754016001</v>
      </c>
      <c r="AP28" s="26">
        <f>-Assumptions!$P31/12*(1+(IF(AP$8=Assumptions!$N$47,Assumptions!$N$51,IF(AP$8=Assumptions!$O$47,Assumptions!BA$51,Assumptions!$P$51))))^(AP$8-1)</f>
        <v>-1364.8675754016001</v>
      </c>
      <c r="AQ28" s="26">
        <f>-Assumptions!$P31/12*(1+(IF(AQ$8=Assumptions!$N$47,Assumptions!$N$51,IF(AQ$8=Assumptions!$O$47,Assumptions!BB$51,Assumptions!$P$51))))^(AQ$8-1)</f>
        <v>-1364.8675754016001</v>
      </c>
      <c r="AR28" s="26">
        <f>-Assumptions!$P31/12*(1+(IF(AR$8=Assumptions!$N$47,Assumptions!$N$51,IF(AR$8=Assumptions!$O$47,Assumptions!BC$51,Assumptions!$P$51))))^(AR$8-1)</f>
        <v>-1364.8675754016001</v>
      </c>
      <c r="AS28" s="26">
        <f>-Assumptions!$P31/12*(1+(IF(AS$8=Assumptions!$N$47,Assumptions!$N$51,IF(AS$8=Assumptions!$O$47,Assumptions!BD$51,Assumptions!$P$51))))^(AS$8-1)</f>
        <v>-1364.8675754016001</v>
      </c>
      <c r="AT28" s="26">
        <f>-Assumptions!$P31/12*(1+(IF(AT$8=Assumptions!$N$47,Assumptions!$N$51,IF(AT$8=Assumptions!$O$47,Assumptions!BE$51,Assumptions!$P$51))))^(AT$8-1)</f>
        <v>-1364.8675754016001</v>
      </c>
      <c r="AU28" s="26">
        <f>-Assumptions!$P31/12*(1+(IF(AU$8=Assumptions!$N$47,Assumptions!$N$51,IF(AU$8=Assumptions!$O$47,Assumptions!BF$51,Assumptions!$P$51))))^(AU$8-1)</f>
        <v>-1364.8675754016001</v>
      </c>
      <c r="AV28" s="26">
        <f>-Assumptions!$P31/12*(1+(IF(AV$8=Assumptions!$N$47,Assumptions!$N$51,IF(AV$8=Assumptions!$O$47,Assumptions!BG$51,Assumptions!$P$51))))^(AV$8-1)</f>
        <v>-1364.8675754016001</v>
      </c>
      <c r="AW28" s="26">
        <f>-Assumptions!$P31/12*(1+(IF(AW$8=Assumptions!$N$47,Assumptions!$N$51,IF(AW$8=Assumptions!$O$47,Assumptions!BH$51,Assumptions!$P$51))))^(AW$8-1)</f>
        <v>-1364.8675754016001</v>
      </c>
      <c r="AX28" s="26">
        <f>-Assumptions!$P31/12*(1+(IF(AX$8=Assumptions!$N$47,Assumptions!$N$51,IF(AX$8=Assumptions!$O$47,Assumptions!BI$51,Assumptions!$P$51))))^(AX$8-1)</f>
        <v>-1364.8675754016001</v>
      </c>
      <c r="AY28" s="26">
        <f>-Assumptions!$P31/12*(1+(IF(AY$8=Assumptions!$N$47,Assumptions!$N$51,IF(AY$8=Assumptions!$O$47,Assumptions!BJ$51,Assumptions!$P$51))))^(AY$8-1)</f>
        <v>-1364.8675754016001</v>
      </c>
      <c r="AZ28" s="26">
        <f>-Assumptions!$P31/12*(1+(IF(AZ$8=Assumptions!$N$47,Assumptions!$N$51,IF(AZ$8=Assumptions!$O$47,Assumptions!BK$51,Assumptions!$P$51))))^(AZ$8-1)</f>
        <v>-1392.1649269096322</v>
      </c>
      <c r="BA28" s="26">
        <f>-Assumptions!$P31/12*(1+(IF(BA$8=Assumptions!$N$47,Assumptions!$N$51,IF(BA$8=Assumptions!$O$47,Assumptions!BL$51,Assumptions!$P$51))))^(BA$8-1)</f>
        <v>-1392.1649269096322</v>
      </c>
      <c r="BB28" s="26">
        <f>-Assumptions!$P31/12*(1+(IF(BB$8=Assumptions!$N$47,Assumptions!$N$51,IF(BB$8=Assumptions!$O$47,Assumptions!BM$51,Assumptions!$P$51))))^(BB$8-1)</f>
        <v>-1392.1649269096322</v>
      </c>
      <c r="BC28" s="26">
        <f>-Assumptions!$P31/12*(1+(IF(BC$8=Assumptions!$N$47,Assumptions!$N$51,IF(BC$8=Assumptions!$O$47,Assumptions!BN$51,Assumptions!$P$51))))^(BC$8-1)</f>
        <v>-1392.1649269096322</v>
      </c>
      <c r="BD28" s="26">
        <f>-Assumptions!$P31/12*(1+(IF(BD$8=Assumptions!$N$47,Assumptions!$N$51,IF(BD$8=Assumptions!$O$47,Assumptions!BO$51,Assumptions!$P$51))))^(BD$8-1)</f>
        <v>-1392.1649269096322</v>
      </c>
      <c r="BE28" s="26">
        <f>-Assumptions!$P31/12*(1+(IF(BE$8=Assumptions!$N$47,Assumptions!$N$51,IF(BE$8=Assumptions!$O$47,Assumptions!BP$51,Assumptions!$P$51))))^(BE$8-1)</f>
        <v>-1392.1649269096322</v>
      </c>
      <c r="BF28" s="26">
        <f>-Assumptions!$P31/12*(1+(IF(BF$8=Assumptions!$N$47,Assumptions!$N$51,IF(BF$8=Assumptions!$O$47,Assumptions!BQ$51,Assumptions!$P$51))))^(BF$8-1)</f>
        <v>-1392.1649269096322</v>
      </c>
      <c r="BG28" s="26">
        <f>-Assumptions!$P31/12*(1+(IF(BG$8=Assumptions!$N$47,Assumptions!$N$51,IF(BG$8=Assumptions!$O$47,Assumptions!BR$51,Assumptions!$P$51))))^(BG$8-1)</f>
        <v>-1392.1649269096322</v>
      </c>
      <c r="BH28" s="26">
        <f>-Assumptions!$P31/12*(1+(IF(BH$8=Assumptions!$N$47,Assumptions!$N$51,IF(BH$8=Assumptions!$O$47,Assumptions!BS$51,Assumptions!$P$51))))^(BH$8-1)</f>
        <v>-1392.1649269096322</v>
      </c>
      <c r="BI28" s="26">
        <f>-Assumptions!$P31/12*(1+(IF(BI$8=Assumptions!$N$47,Assumptions!$N$51,IF(BI$8=Assumptions!$O$47,Assumptions!BT$51,Assumptions!$P$51))))^(BI$8-1)</f>
        <v>-1392.1649269096322</v>
      </c>
      <c r="BJ28" s="26">
        <f>-Assumptions!$P31/12*(1+(IF(BJ$8=Assumptions!$N$47,Assumptions!$N$51,IF(BJ$8=Assumptions!$O$47,Assumptions!BU$51,Assumptions!$P$51))))^(BJ$8-1)</f>
        <v>-1392.1649269096322</v>
      </c>
      <c r="BK28" s="26">
        <f>-Assumptions!$P31/12*(1+(IF(BK$8=Assumptions!$N$47,Assumptions!$N$51,IF(BK$8=Assumptions!$O$47,Assumptions!BV$51,Assumptions!$P$51))))^(BK$8-1)</f>
        <v>-1392.1649269096322</v>
      </c>
      <c r="BL28" s="26">
        <f>-Assumptions!$P31/12*(1+(IF(BL$8=Assumptions!$N$47,Assumptions!$N$51,IF(BL$8=Assumptions!$O$47,Assumptions!BW$51,Assumptions!$P$51))))^(BL$8-1)</f>
        <v>-1420.0082254478248</v>
      </c>
      <c r="BM28" s="26">
        <f>-Assumptions!$P31/12*(1+(IF(BM$8=Assumptions!$N$47,Assumptions!$N$51,IF(BM$8=Assumptions!$O$47,Assumptions!BX$51,Assumptions!$P$51))))^(BM$8-1)</f>
        <v>-1420.0082254478248</v>
      </c>
      <c r="BN28" s="26">
        <f>-Assumptions!$P31/12*(1+(IF(BN$8=Assumptions!$N$47,Assumptions!$N$51,IF(BN$8=Assumptions!$O$47,Assumptions!BY$51,Assumptions!$P$51))))^(BN$8-1)</f>
        <v>-1420.0082254478248</v>
      </c>
      <c r="BO28" s="26">
        <f>-Assumptions!$P31/12*(1+(IF(BO$8=Assumptions!$N$47,Assumptions!$N$51,IF(BO$8=Assumptions!$O$47,Assumptions!BZ$51,Assumptions!$P$51))))^(BO$8-1)</f>
        <v>-1420.0082254478248</v>
      </c>
      <c r="BP28" s="26">
        <f>-Assumptions!$P31/12*(1+(IF(BP$8=Assumptions!$N$47,Assumptions!$N$51,IF(BP$8=Assumptions!$O$47,Assumptions!CA$51,Assumptions!$P$51))))^(BP$8-1)</f>
        <v>-1420.0082254478248</v>
      </c>
      <c r="BQ28" s="26">
        <f>-Assumptions!$P31/12*(1+(IF(BQ$8=Assumptions!$N$47,Assumptions!$N$51,IF(BQ$8=Assumptions!$O$47,Assumptions!CB$51,Assumptions!$P$51))))^(BQ$8-1)</f>
        <v>-1420.0082254478248</v>
      </c>
      <c r="BR28" s="26">
        <f>-Assumptions!$P31/12*(1+(IF(BR$8=Assumptions!$N$47,Assumptions!$N$51,IF(BR$8=Assumptions!$O$47,Assumptions!CC$51,Assumptions!$P$51))))^(BR$8-1)</f>
        <v>-1420.0082254478248</v>
      </c>
      <c r="BS28" s="26">
        <f>-Assumptions!$P31/12*(1+(IF(BS$8=Assumptions!$N$47,Assumptions!$N$51,IF(BS$8=Assumptions!$O$47,Assumptions!CD$51,Assumptions!$P$51))))^(BS$8-1)</f>
        <v>-1420.0082254478248</v>
      </c>
      <c r="BT28" s="26">
        <f>-Assumptions!$P31/12*(1+(IF(BT$8=Assumptions!$N$47,Assumptions!$N$51,IF(BT$8=Assumptions!$O$47,Assumptions!CE$51,Assumptions!$P$51))))^(BT$8-1)</f>
        <v>-1420.0082254478248</v>
      </c>
      <c r="BU28" s="26">
        <f>-Assumptions!$P31/12*(1+(IF(BU$8=Assumptions!$N$47,Assumptions!$N$51,IF(BU$8=Assumptions!$O$47,Assumptions!CF$51,Assumptions!$P$51))))^(BU$8-1)</f>
        <v>-1420.0082254478248</v>
      </c>
      <c r="BV28" s="26">
        <f>-Assumptions!$P31/12*(1+(IF(BV$8=Assumptions!$N$47,Assumptions!$N$51,IF(BV$8=Assumptions!$O$47,Assumptions!CG$51,Assumptions!$P$51))))^(BV$8-1)</f>
        <v>-1420.0082254478248</v>
      </c>
      <c r="BW28" s="26">
        <f>-Assumptions!$P31/12*(1+(IF(BW$8=Assumptions!$N$47,Assumptions!$N$51,IF(BW$8=Assumptions!$O$47,Assumptions!CH$51,Assumptions!$P$51))))^(BW$8-1)</f>
        <v>-1420.0082254478248</v>
      </c>
      <c r="BX28" s="26">
        <f>-Assumptions!$P31/12*(1+(IF(BX$8=Assumptions!$N$47,Assumptions!$N$51,IF(BX$8=Assumptions!$O$47,Assumptions!CI$51,Assumptions!$P$51))))^(BX$8-1)</f>
        <v>-1448.4083899567813</v>
      </c>
      <c r="BY28" s="26">
        <f>-Assumptions!$P31/12*(1+(IF(BY$8=Assumptions!$N$47,Assumptions!$N$51,IF(BY$8=Assumptions!$O$47,Assumptions!CJ$51,Assumptions!$P$51))))^(BY$8-1)</f>
        <v>-1448.4083899567813</v>
      </c>
      <c r="BZ28" s="26">
        <f>-Assumptions!$P31/12*(1+(IF(BZ$8=Assumptions!$N$47,Assumptions!$N$51,IF(BZ$8=Assumptions!$O$47,Assumptions!CK$51,Assumptions!$P$51))))^(BZ$8-1)</f>
        <v>-1448.4083899567813</v>
      </c>
      <c r="CA28" s="26">
        <f>-Assumptions!$P31/12*(1+(IF(CA$8=Assumptions!$N$47,Assumptions!$N$51,IF(CA$8=Assumptions!$O$47,Assumptions!CL$51,Assumptions!$P$51))))^(CA$8-1)</f>
        <v>-1448.4083899567813</v>
      </c>
      <c r="CB28" s="26">
        <f>-Assumptions!$P31/12*(1+(IF(CB$8=Assumptions!$N$47,Assumptions!$N$51,IF(CB$8=Assumptions!$O$47,Assumptions!CM$51,Assumptions!$P$51))))^(CB$8-1)</f>
        <v>-1448.4083899567813</v>
      </c>
      <c r="CC28" s="26">
        <f>-Assumptions!$P31/12*(1+(IF(CC$8=Assumptions!$N$47,Assumptions!$N$51,IF(CC$8=Assumptions!$O$47,Assumptions!CN$51,Assumptions!$P$51))))^(CC$8-1)</f>
        <v>-1448.4083899567813</v>
      </c>
      <c r="CD28" s="26">
        <f>-Assumptions!$P31/12*(1+(IF(CD$8=Assumptions!$N$47,Assumptions!$N$51,IF(CD$8=Assumptions!$O$47,Assumptions!CO$51,Assumptions!$P$51))))^(CD$8-1)</f>
        <v>-1448.4083899567813</v>
      </c>
      <c r="CE28" s="26">
        <f>-Assumptions!$P31/12*(1+(IF(CE$8=Assumptions!$N$47,Assumptions!$N$51,IF(CE$8=Assumptions!$O$47,Assumptions!CP$51,Assumptions!$P$51))))^(CE$8-1)</f>
        <v>-1448.4083899567813</v>
      </c>
      <c r="CF28" s="26">
        <f>-Assumptions!$P31/12*(1+(IF(CF$8=Assumptions!$N$47,Assumptions!$N$51,IF(CF$8=Assumptions!$O$47,Assumptions!CQ$51,Assumptions!$P$51))))^(CF$8-1)</f>
        <v>-1448.4083899567813</v>
      </c>
      <c r="CG28" s="26">
        <f>-Assumptions!$P31/12*(1+(IF(CG$8=Assumptions!$N$47,Assumptions!$N$51,IF(CG$8=Assumptions!$O$47,Assumptions!CR$51,Assumptions!$P$51))))^(CG$8-1)</f>
        <v>-1448.4083899567813</v>
      </c>
      <c r="CH28" s="26">
        <f>-Assumptions!$P31/12*(1+(IF(CH$8=Assumptions!$N$47,Assumptions!$N$51,IF(CH$8=Assumptions!$O$47,Assumptions!CS$51,Assumptions!$P$51))))^(CH$8-1)</f>
        <v>-1448.4083899567813</v>
      </c>
      <c r="CI28" s="26">
        <f>-Assumptions!$P31/12*(1+(IF(CI$8=Assumptions!$N$47,Assumptions!$N$51,IF(CI$8=Assumptions!$O$47,Assumptions!CT$51,Assumptions!$P$51))))^(CI$8-1)</f>
        <v>-1448.4083899567813</v>
      </c>
      <c r="CJ28" s="26">
        <f>-Assumptions!$P31/12*(1+(IF(CJ$8=Assumptions!$N$47,Assumptions!$N$51,IF(CJ$8=Assumptions!$O$47,Assumptions!CU$51,Assumptions!$P$51))))^(CJ$8-1)</f>
        <v>-1477.3765577559168</v>
      </c>
      <c r="CK28" s="26">
        <f>-Assumptions!$P31/12*(1+(IF(CK$8=Assumptions!$N$47,Assumptions!$N$51,IF(CK$8=Assumptions!$O$47,Assumptions!CV$51,Assumptions!$P$51))))^(CK$8-1)</f>
        <v>-1477.3765577559168</v>
      </c>
      <c r="CL28" s="26">
        <f>-Assumptions!$P31/12*(1+(IF(CL$8=Assumptions!$N$47,Assumptions!$N$51,IF(CL$8=Assumptions!$O$47,Assumptions!CW$51,Assumptions!$P$51))))^(CL$8-1)</f>
        <v>-1477.3765577559168</v>
      </c>
      <c r="CM28" s="26">
        <f>-Assumptions!$P31/12*(1+(IF(CM$8=Assumptions!$N$47,Assumptions!$N$51,IF(CM$8=Assumptions!$O$47,Assumptions!CX$51,Assumptions!$P$51))))^(CM$8-1)</f>
        <v>-1477.3765577559168</v>
      </c>
      <c r="CN28" s="26">
        <f>-Assumptions!$P31/12*(1+(IF(CN$8=Assumptions!$N$47,Assumptions!$N$51,IF(CN$8=Assumptions!$O$47,Assumptions!CY$51,Assumptions!$P$51))))^(CN$8-1)</f>
        <v>-1477.3765577559168</v>
      </c>
      <c r="CO28" s="26">
        <f>-Assumptions!$P31/12*(1+(IF(CO$8=Assumptions!$N$47,Assumptions!$N$51,IF(CO$8=Assumptions!$O$47,Assumptions!CZ$51,Assumptions!$P$51))))^(CO$8-1)</f>
        <v>-1477.3765577559168</v>
      </c>
      <c r="CP28" s="26">
        <f>-Assumptions!$P31/12*(1+(IF(CP$8=Assumptions!$N$47,Assumptions!$N$51,IF(CP$8=Assumptions!$O$47,Assumptions!DA$51,Assumptions!$P$51))))^(CP$8-1)</f>
        <v>-1477.3765577559168</v>
      </c>
      <c r="CQ28" s="26">
        <f>-Assumptions!$P31/12*(1+(IF(CQ$8=Assumptions!$N$47,Assumptions!$N$51,IF(CQ$8=Assumptions!$O$47,Assumptions!DB$51,Assumptions!$P$51))))^(CQ$8-1)</f>
        <v>-1477.3765577559168</v>
      </c>
      <c r="CR28" s="26">
        <f>-Assumptions!$P31/12*(1+(IF(CR$8=Assumptions!$N$47,Assumptions!$N$51,IF(CR$8=Assumptions!$O$47,Assumptions!DC$51,Assumptions!$P$51))))^(CR$8-1)</f>
        <v>-1477.3765577559168</v>
      </c>
      <c r="CS28" s="26">
        <f>-Assumptions!$P31/12*(1+(IF(CS$8=Assumptions!$N$47,Assumptions!$N$51,IF(CS$8=Assumptions!$O$47,Assumptions!DD$51,Assumptions!$P$51))))^(CS$8-1)</f>
        <v>-1477.3765577559168</v>
      </c>
      <c r="CT28" s="26">
        <f>-Assumptions!$P31/12*(1+(IF(CT$8=Assumptions!$N$47,Assumptions!$N$51,IF(CT$8=Assumptions!$O$47,Assumptions!DE$51,Assumptions!$P$51))))^(CT$8-1)</f>
        <v>-1477.3765577559168</v>
      </c>
      <c r="CU28" s="26">
        <f>-Assumptions!$P31/12*(1+(IF(CU$8=Assumptions!$N$47,Assumptions!$N$51,IF(CU$8=Assumptions!$O$47,Assumptions!DF$51,Assumptions!$P$51))))^(CU$8-1)</f>
        <v>-1477.3765577559168</v>
      </c>
      <c r="CV28" s="26">
        <f>-Assumptions!$P31/12*(1+(IF(CV$8=Assumptions!$N$47,Assumptions!$N$51,IF(CV$8=Assumptions!$O$47,Assumptions!DG$51,Assumptions!$P$51))))^(CV$8-1)</f>
        <v>-1506.9240889110351</v>
      </c>
      <c r="CW28" s="26">
        <f>-Assumptions!$P31/12*(1+(IF(CW$8=Assumptions!$N$47,Assumptions!$N$51,IF(CW$8=Assumptions!$O$47,Assumptions!DH$51,Assumptions!$P$51))))^(CW$8-1)</f>
        <v>-1506.9240889110351</v>
      </c>
      <c r="CX28" s="26">
        <f>-Assumptions!$P31/12*(1+(IF(CX$8=Assumptions!$N$47,Assumptions!$N$51,IF(CX$8=Assumptions!$O$47,Assumptions!DI$51,Assumptions!$P$51))))^(CX$8-1)</f>
        <v>-1506.9240889110351</v>
      </c>
      <c r="CY28" s="26">
        <f>-Assumptions!$P31/12*(1+(IF(CY$8=Assumptions!$N$47,Assumptions!$N$51,IF(CY$8=Assumptions!$O$47,Assumptions!DJ$51,Assumptions!$P$51))))^(CY$8-1)</f>
        <v>-1506.9240889110351</v>
      </c>
      <c r="CZ28" s="26">
        <f>-Assumptions!$P31/12*(1+(IF(CZ$8=Assumptions!$N$47,Assumptions!$N$51,IF(CZ$8=Assumptions!$O$47,Assumptions!DK$51,Assumptions!$P$51))))^(CZ$8-1)</f>
        <v>-1506.9240889110351</v>
      </c>
      <c r="DA28" s="26">
        <f>-Assumptions!$P31/12*(1+(IF(DA$8=Assumptions!$N$47,Assumptions!$N$51,IF(DA$8=Assumptions!$O$47,Assumptions!DL$51,Assumptions!$P$51))))^(DA$8-1)</f>
        <v>-1506.9240889110351</v>
      </c>
      <c r="DB28" s="26">
        <f>-Assumptions!$P31/12*(1+(IF(DB$8=Assumptions!$N$47,Assumptions!$N$51,IF(DB$8=Assumptions!$O$47,Assumptions!DM$51,Assumptions!$P$51))))^(DB$8-1)</f>
        <v>-1506.9240889110351</v>
      </c>
      <c r="DC28" s="26">
        <f>-Assumptions!$P31/12*(1+(IF(DC$8=Assumptions!$N$47,Assumptions!$N$51,IF(DC$8=Assumptions!$O$47,Assumptions!DN$51,Assumptions!$P$51))))^(DC$8-1)</f>
        <v>-1506.9240889110351</v>
      </c>
      <c r="DD28" s="26">
        <f>-Assumptions!$P31/12*(1+(IF(DD$8=Assumptions!$N$47,Assumptions!$N$51,IF(DD$8=Assumptions!$O$47,Assumptions!DO$51,Assumptions!$P$51))))^(DD$8-1)</f>
        <v>-1506.9240889110351</v>
      </c>
      <c r="DE28" s="26">
        <f>-Assumptions!$P31/12*(1+(IF(DE$8=Assumptions!$N$47,Assumptions!$N$51,IF(DE$8=Assumptions!$O$47,Assumptions!DP$51,Assumptions!$P$51))))^(DE$8-1)</f>
        <v>-1506.9240889110351</v>
      </c>
      <c r="DF28" s="26">
        <f>-Assumptions!$P31/12*(1+(IF(DF$8=Assumptions!$N$47,Assumptions!$N$51,IF(DF$8=Assumptions!$O$47,Assumptions!DQ$51,Assumptions!$P$51))))^(DF$8-1)</f>
        <v>-1506.9240889110351</v>
      </c>
      <c r="DG28" s="26">
        <f>-Assumptions!$P31/12*(1+(IF(DG$8=Assumptions!$N$47,Assumptions!$N$51,IF(DG$8=Assumptions!$O$47,Assumptions!DR$51,Assumptions!$P$51))))^(DG$8-1)</f>
        <v>-1506.9240889110351</v>
      </c>
      <c r="DH28" s="26">
        <f>-Assumptions!$P31/12*(1+(IF(DH$8=Assumptions!$N$47,Assumptions!$N$51,IF(DH$8=Assumptions!$O$47,Assumptions!DS$51,Assumptions!$P$51))))^(DH$8-1)</f>
        <v>-1537.0625706892558</v>
      </c>
      <c r="DI28" s="26">
        <f>-Assumptions!$P31/12*(1+(IF(DI$8=Assumptions!$N$47,Assumptions!$N$51,IF(DI$8=Assumptions!$O$47,Assumptions!DT$51,Assumptions!$P$51))))^(DI$8-1)</f>
        <v>-1537.0625706892558</v>
      </c>
      <c r="DJ28" s="26">
        <f>-Assumptions!$P31/12*(1+(IF(DJ$8=Assumptions!$N$47,Assumptions!$N$51,IF(DJ$8=Assumptions!$O$47,Assumptions!DU$51,Assumptions!$P$51))))^(DJ$8-1)</f>
        <v>-1537.0625706892558</v>
      </c>
      <c r="DK28" s="26">
        <f>-Assumptions!$P31/12*(1+(IF(DK$8=Assumptions!$N$47,Assumptions!$N$51,IF(DK$8=Assumptions!$O$47,Assumptions!DV$51,Assumptions!$P$51))))^(DK$8-1)</f>
        <v>-1537.0625706892558</v>
      </c>
      <c r="DL28" s="26">
        <f>-Assumptions!$P31/12*(1+(IF(DL$8=Assumptions!$N$47,Assumptions!$N$51,IF(DL$8=Assumptions!$O$47,Assumptions!DW$51,Assumptions!$P$51))))^(DL$8-1)</f>
        <v>-1537.0625706892558</v>
      </c>
      <c r="DM28" s="26">
        <f>-Assumptions!$P31/12*(1+(IF(DM$8=Assumptions!$N$47,Assumptions!$N$51,IF(DM$8=Assumptions!$O$47,Assumptions!DX$51,Assumptions!$P$51))))^(DM$8-1)</f>
        <v>-1537.0625706892558</v>
      </c>
      <c r="DN28" s="26">
        <f>-Assumptions!$P31/12*(1+(IF(DN$8=Assumptions!$N$47,Assumptions!$N$51,IF(DN$8=Assumptions!$O$47,Assumptions!DY$51,Assumptions!$P$51))))^(DN$8-1)</f>
        <v>-1537.0625706892558</v>
      </c>
      <c r="DO28" s="26">
        <f>-Assumptions!$P31/12*(1+(IF(DO$8=Assumptions!$N$47,Assumptions!$N$51,IF(DO$8=Assumptions!$O$47,Assumptions!DZ$51,Assumptions!$P$51))))^(DO$8-1)</f>
        <v>-1537.0625706892558</v>
      </c>
      <c r="DP28" s="26">
        <f>-Assumptions!$P31/12*(1+(IF(DP$8=Assumptions!$N$47,Assumptions!$N$51,IF(DP$8=Assumptions!$O$47,Assumptions!EA$51,Assumptions!$P$51))))^(DP$8-1)</f>
        <v>-1537.0625706892558</v>
      </c>
      <c r="DQ28" s="26">
        <f>-Assumptions!$P31/12*(1+(IF(DQ$8=Assumptions!$N$47,Assumptions!$N$51,IF(DQ$8=Assumptions!$O$47,Assumptions!EB$51,Assumptions!$P$51))))^(DQ$8-1)</f>
        <v>-1537.0625706892558</v>
      </c>
      <c r="DR28" s="26">
        <f>-Assumptions!$P31/12*(1+(IF(DR$8=Assumptions!$N$47,Assumptions!$N$51,IF(DR$8=Assumptions!$O$47,Assumptions!EC$51,Assumptions!$P$51))))^(DR$8-1)</f>
        <v>-1537.0625706892558</v>
      </c>
      <c r="DS28" s="26">
        <f>-Assumptions!$P31/12*(1+(IF(DS$8=Assumptions!$N$47,Assumptions!$N$51,IF(DS$8=Assumptions!$O$47,Assumptions!ED$51,Assumptions!$P$51))))^(DS$8-1)</f>
        <v>-1537.0625706892558</v>
      </c>
      <c r="DT28" s="26">
        <f>-Assumptions!$P31/12*(1+(IF(DT$8=Assumptions!$N$47,Assumptions!$N$51,IF(DT$8=Assumptions!$O$47,Assumptions!EE$51,Assumptions!$P$51))))^(DT$8-1)</f>
        <v>-1567.8038221030411</v>
      </c>
      <c r="DU28" s="26">
        <f>-Assumptions!$P31/12*(1+(IF(DU$8=Assumptions!$N$47,Assumptions!$N$51,IF(DU$8=Assumptions!$O$47,Assumptions!EF$51,Assumptions!$P$51))))^(DU$8-1)</f>
        <v>-1567.8038221030411</v>
      </c>
      <c r="DV28" s="26">
        <f>-Assumptions!$P31/12*(1+(IF(DV$8=Assumptions!$N$47,Assumptions!$N$51,IF(DV$8=Assumptions!$O$47,Assumptions!EG$51,Assumptions!$P$51))))^(DV$8-1)</f>
        <v>-1567.8038221030411</v>
      </c>
      <c r="DW28" s="26">
        <f>-Assumptions!$P31/12*(1+(IF(DW$8=Assumptions!$N$47,Assumptions!$N$51,IF(DW$8=Assumptions!$O$47,Assumptions!EH$51,Assumptions!$P$51))))^(DW$8-1)</f>
        <v>-1567.8038221030411</v>
      </c>
      <c r="DX28" s="26">
        <f>-Assumptions!$P31/12*(1+(IF(DX$8=Assumptions!$N$47,Assumptions!$N$51,IF(DX$8=Assumptions!$O$47,Assumptions!EI$51,Assumptions!$P$51))))^(DX$8-1)</f>
        <v>-1567.8038221030411</v>
      </c>
      <c r="DY28" s="26">
        <f>-Assumptions!$P31/12*(1+(IF(DY$8=Assumptions!$N$47,Assumptions!$N$51,IF(DY$8=Assumptions!$O$47,Assumptions!EJ$51,Assumptions!$P$51))))^(DY$8-1)</f>
        <v>-1567.8038221030411</v>
      </c>
      <c r="DZ28" s="26">
        <f>-Assumptions!$P31/12*(1+(IF(DZ$8=Assumptions!$N$47,Assumptions!$N$51,IF(DZ$8=Assumptions!$O$47,Assumptions!EK$51,Assumptions!$P$51))))^(DZ$8-1)</f>
        <v>-1567.8038221030411</v>
      </c>
      <c r="EA28" s="26">
        <f>-Assumptions!$P31/12*(1+(IF(EA$8=Assumptions!$N$47,Assumptions!$N$51,IF(EA$8=Assumptions!$O$47,Assumptions!EL$51,Assumptions!$P$51))))^(EA$8-1)</f>
        <v>-1567.8038221030411</v>
      </c>
      <c r="EB28" s="26">
        <f>-Assumptions!$P31/12*(1+(IF(EB$8=Assumptions!$N$47,Assumptions!$N$51,IF(EB$8=Assumptions!$O$47,Assumptions!EM$51,Assumptions!$P$51))))^(EB$8-1)</f>
        <v>-1567.8038221030411</v>
      </c>
      <c r="EC28" s="26">
        <f>-Assumptions!$P31/12*(1+(IF(EC$8=Assumptions!$N$47,Assumptions!$N$51,IF(EC$8=Assumptions!$O$47,Assumptions!EN$51,Assumptions!$P$51))))^(EC$8-1)</f>
        <v>-1567.8038221030411</v>
      </c>
      <c r="ED28" s="26">
        <f>-Assumptions!$P31/12*(1+(IF(ED$8=Assumptions!$N$47,Assumptions!$N$51,IF(ED$8=Assumptions!$O$47,Assumptions!EO$51,Assumptions!$P$51))))^(ED$8-1)</f>
        <v>-1567.8038221030411</v>
      </c>
      <c r="EE28" s="26">
        <f>-Assumptions!$P31/12*(1+(IF(EE$8=Assumptions!$N$47,Assumptions!$N$51,IF(EE$8=Assumptions!$O$47,Assumptions!EP$51,Assumptions!$P$51))))^(EE$8-1)</f>
        <v>-1567.8038221030411</v>
      </c>
    </row>
    <row r="29" spans="2:135" x14ac:dyDescent="0.35">
      <c r="C29" t="str">
        <f>Assumptions!J32</f>
        <v>Payroll</v>
      </c>
      <c r="D29" s="26">
        <f>-Assumptions!$P32/12*(1+(IF(D$8=Assumptions!$N$47,Assumptions!$N$51,IF(D$8=Assumptions!$O$47,Assumptions!O$51,Assumptions!$P$51))))^(D$8-1)</f>
        <v>-8750.3266999999996</v>
      </c>
      <c r="E29" s="26">
        <f>-Assumptions!$P32/12*(1+(IF(E$8=Assumptions!$N$47,Assumptions!$N$51,IF(E$8=Assumptions!$O$47,Assumptions!P$51,Assumptions!$P$51))))^(E$8-1)</f>
        <v>-8750.3266999999996</v>
      </c>
      <c r="F29" s="26">
        <f>-Assumptions!$P32/12*(1+(IF(F$8=Assumptions!$N$47,Assumptions!$N$51,IF(F$8=Assumptions!$O$47,Assumptions!Q$51,Assumptions!$P$51))))^(F$8-1)</f>
        <v>-8750.3266999999996</v>
      </c>
      <c r="G29" s="26">
        <f>-Assumptions!$P32/12*(1+(IF(G$8=Assumptions!$N$47,Assumptions!$N$51,IF(G$8=Assumptions!$O$47,Assumptions!R$51,Assumptions!$P$51))))^(G$8-1)</f>
        <v>-8750.3266999999996</v>
      </c>
      <c r="H29" s="26">
        <f>-Assumptions!$P32/12*(1+(IF(H$8=Assumptions!$N$47,Assumptions!$N$51,IF(H$8=Assumptions!$O$47,Assumptions!S$51,Assumptions!$P$51))))^(H$8-1)</f>
        <v>-8750.3266999999996</v>
      </c>
      <c r="I29" s="26">
        <f>-Assumptions!$P32/12*(1+(IF(I$8=Assumptions!$N$47,Assumptions!$N$51,IF(I$8=Assumptions!$O$47,Assumptions!T$51,Assumptions!$P$51))))^(I$8-1)</f>
        <v>-8750.3266999999996</v>
      </c>
      <c r="J29" s="26">
        <f>-Assumptions!$P32/12*(1+(IF(J$8=Assumptions!$N$47,Assumptions!$N$51,IF(J$8=Assumptions!$O$47,Assumptions!U$51,Assumptions!$P$51))))^(J$8-1)</f>
        <v>-8750.3266999999996</v>
      </c>
      <c r="K29" s="26">
        <f>-Assumptions!$P32/12*(1+(IF(K$8=Assumptions!$N$47,Assumptions!$N$51,IF(K$8=Assumptions!$O$47,Assumptions!V$51,Assumptions!$P$51))))^(K$8-1)</f>
        <v>-8750.3266999999996</v>
      </c>
      <c r="L29" s="26">
        <f>-Assumptions!$P32/12*(1+(IF(L$8=Assumptions!$N$47,Assumptions!$N$51,IF(L$8=Assumptions!$O$47,Assumptions!W$51,Assumptions!$P$51))))^(L$8-1)</f>
        <v>-8750.3266999999996</v>
      </c>
      <c r="M29" s="26">
        <f>-Assumptions!$P32/12*(1+(IF(M$8=Assumptions!$N$47,Assumptions!$N$51,IF(M$8=Assumptions!$O$47,Assumptions!X$51,Assumptions!$P$51))))^(M$8-1)</f>
        <v>-8750.3266999999996</v>
      </c>
      <c r="N29" s="26">
        <f>-Assumptions!$P32/12*(1+(IF(N$8=Assumptions!$N$47,Assumptions!$N$51,IF(N$8=Assumptions!$O$47,Assumptions!Y$51,Assumptions!$P$51))))^(N$8-1)</f>
        <v>-8750.3266999999996</v>
      </c>
      <c r="O29" s="26">
        <f>-Assumptions!$P32/12*(1+(IF(O$8=Assumptions!$N$47,Assumptions!$N$51,IF(O$8=Assumptions!$O$47,Assumptions!Z$51,Assumptions!$P$51))))^(O$8-1)</f>
        <v>-8750.3266999999996</v>
      </c>
      <c r="P29" s="26">
        <f>-Assumptions!$P32/12*(1+(IF(P$8=Assumptions!$N$47,Assumptions!$N$51,IF(P$8=Assumptions!$O$47,Assumptions!AA$51,Assumptions!$P$51))))^(P$8-1)</f>
        <v>-8750.3266999999996</v>
      </c>
      <c r="Q29" s="26">
        <f>-Assumptions!$P32/12*(1+(IF(Q$8=Assumptions!$N$47,Assumptions!$N$51,IF(Q$8=Assumptions!$O$47,Assumptions!AB$51,Assumptions!$P$51))))^(Q$8-1)</f>
        <v>-8750.3266999999996</v>
      </c>
      <c r="R29" s="26">
        <f>-Assumptions!$P32/12*(1+(IF(R$8=Assumptions!$N$47,Assumptions!$N$51,IF(R$8=Assumptions!$O$47,Assumptions!AC$51,Assumptions!$P$51))))^(R$8-1)</f>
        <v>-8750.3266999999996</v>
      </c>
      <c r="S29" s="26">
        <f>-Assumptions!$P32/12*(1+(IF(S$8=Assumptions!$N$47,Assumptions!$N$51,IF(S$8=Assumptions!$O$47,Assumptions!AD$51,Assumptions!$P$51))))^(S$8-1)</f>
        <v>-8925.3332339999997</v>
      </c>
      <c r="T29" s="26">
        <f>-Assumptions!$P32/12*(1+(IF(T$8=Assumptions!$N$47,Assumptions!$N$51,IF(T$8=Assumptions!$O$47,Assumptions!AE$51,Assumptions!$P$51))))^(T$8-1)</f>
        <v>-9012.8365009999998</v>
      </c>
      <c r="U29" s="26">
        <f>-Assumptions!$P32/12*(1+(IF(U$8=Assumptions!$N$47,Assumptions!$N$51,IF(U$8=Assumptions!$O$47,Assumptions!AF$51,Assumptions!$P$51))))^(U$8-1)</f>
        <v>-8925.3332339999997</v>
      </c>
      <c r="V29" s="26">
        <f>-Assumptions!$P32/12*(1+(IF(V$8=Assumptions!$N$47,Assumptions!$N$51,IF(V$8=Assumptions!$O$47,Assumptions!AG$51,Assumptions!$P$51))))^(V$8-1)</f>
        <v>-8750.3266999999996</v>
      </c>
      <c r="W29" s="26">
        <f>-Assumptions!$P32/12*(1+(IF(W$8=Assumptions!$N$47,Assumptions!$N$51,IF(W$8=Assumptions!$O$47,Assumptions!AH$51,Assumptions!$P$51))))^(W$8-1)</f>
        <v>-8750.3266999999996</v>
      </c>
      <c r="X29" s="26">
        <f>-Assumptions!$P32/12*(1+(IF(X$8=Assumptions!$N$47,Assumptions!$N$51,IF(X$8=Assumptions!$O$47,Assumptions!AI$51,Assumptions!$P$51))))^(X$8-1)</f>
        <v>-8750.3266999999996</v>
      </c>
      <c r="Y29" s="26">
        <f>-Assumptions!$P32/12*(1+(IF(Y$8=Assumptions!$N$47,Assumptions!$N$51,IF(Y$8=Assumptions!$O$47,Assumptions!AJ$51,Assumptions!$P$51))))^(Y$8-1)</f>
        <v>-8750.3266999999996</v>
      </c>
      <c r="Z29" s="26">
        <f>-Assumptions!$P32/12*(1+(IF(Z$8=Assumptions!$N$47,Assumptions!$N$51,IF(Z$8=Assumptions!$O$47,Assumptions!AK$51,Assumptions!$P$51))))^(Z$8-1)</f>
        <v>-8750.3266999999996</v>
      </c>
      <c r="AA29" s="26">
        <f>-Assumptions!$P32/12*(1+(IF(AA$8=Assumptions!$N$47,Assumptions!$N$51,IF(AA$8=Assumptions!$O$47,Assumptions!AL$51,Assumptions!$P$51))))^(AA$8-1)</f>
        <v>-8750.3266999999996</v>
      </c>
      <c r="AB29" s="26">
        <f>-Assumptions!$P32/12*(1+(IF(AB$8=Assumptions!$N$47,Assumptions!$N$51,IF(AB$8=Assumptions!$O$47,Assumptions!AM$51,Assumptions!$P$51))))^(AB$8-1)</f>
        <v>-9103.8398986800003</v>
      </c>
      <c r="AC29" s="26">
        <f>-Assumptions!$P32/12*(1+(IF(AC$8=Assumptions!$N$47,Assumptions!$N$51,IF(AC$8=Assumptions!$O$47,Assumptions!AN$51,Assumptions!$P$51))))^(AC$8-1)</f>
        <v>-9103.8398986800003</v>
      </c>
      <c r="AD29" s="26">
        <f>-Assumptions!$P32/12*(1+(IF(AD$8=Assumptions!$N$47,Assumptions!$N$51,IF(AD$8=Assumptions!$O$47,Assumptions!AO$51,Assumptions!$P$51))))^(AD$8-1)</f>
        <v>-9103.8398986800003</v>
      </c>
      <c r="AE29" s="26">
        <f>-Assumptions!$P32/12*(1+(IF(AE$8=Assumptions!$N$47,Assumptions!$N$51,IF(AE$8=Assumptions!$O$47,Assumptions!AP$51,Assumptions!$P$51))))^(AE$8-1)</f>
        <v>-9103.8398986800003</v>
      </c>
      <c r="AF29" s="26">
        <f>-Assumptions!$P32/12*(1+(IF(AF$8=Assumptions!$N$47,Assumptions!$N$51,IF(AF$8=Assumptions!$O$47,Assumptions!AQ$51,Assumptions!$P$51))))^(AF$8-1)</f>
        <v>-9103.8398986800003</v>
      </c>
      <c r="AG29" s="26">
        <f>-Assumptions!$P32/12*(1+(IF(AG$8=Assumptions!$N$47,Assumptions!$N$51,IF(AG$8=Assumptions!$O$47,Assumptions!AR$51,Assumptions!$P$51))))^(AG$8-1)</f>
        <v>-9103.8398986800003</v>
      </c>
      <c r="AH29" s="26">
        <f>-Assumptions!$P32/12*(1+(IF(AH$8=Assumptions!$N$47,Assumptions!$N$51,IF(AH$8=Assumptions!$O$47,Assumptions!AS$51,Assumptions!$P$51))))^(AH$8-1)</f>
        <v>-9103.8398986800003</v>
      </c>
      <c r="AI29" s="26">
        <f>-Assumptions!$P32/12*(1+(IF(AI$8=Assumptions!$N$47,Assumptions!$N$51,IF(AI$8=Assumptions!$O$47,Assumptions!AT$51,Assumptions!$P$51))))^(AI$8-1)</f>
        <v>-9103.8398986800003</v>
      </c>
      <c r="AJ29" s="26">
        <f>-Assumptions!$P32/12*(1+(IF(AJ$8=Assumptions!$N$47,Assumptions!$N$51,IF(AJ$8=Assumptions!$O$47,Assumptions!AU$51,Assumptions!$P$51))))^(AJ$8-1)</f>
        <v>-9103.8398986800003</v>
      </c>
      <c r="AK29" s="26">
        <f>-Assumptions!$P32/12*(1+(IF(AK$8=Assumptions!$N$47,Assumptions!$N$51,IF(AK$8=Assumptions!$O$47,Assumptions!AV$51,Assumptions!$P$51))))^(AK$8-1)</f>
        <v>-9103.8398986800003</v>
      </c>
      <c r="AL29" s="26">
        <f>-Assumptions!$P32/12*(1+(IF(AL$8=Assumptions!$N$47,Assumptions!$N$51,IF(AL$8=Assumptions!$O$47,Assumptions!AW$51,Assumptions!$P$51))))^(AL$8-1)</f>
        <v>-9103.8398986800003</v>
      </c>
      <c r="AM29" s="26">
        <f>-Assumptions!$P32/12*(1+(IF(AM$8=Assumptions!$N$47,Assumptions!$N$51,IF(AM$8=Assumptions!$O$47,Assumptions!AX$51,Assumptions!$P$51))))^(AM$8-1)</f>
        <v>-9103.8398986800003</v>
      </c>
      <c r="AN29" s="26">
        <f>-Assumptions!$P32/12*(1+(IF(AN$8=Assumptions!$N$47,Assumptions!$N$51,IF(AN$8=Assumptions!$O$47,Assumptions!AY$51,Assumptions!$P$51))))^(AN$8-1)</f>
        <v>-9285.9166966535995</v>
      </c>
      <c r="AO29" s="26">
        <f>-Assumptions!$P32/12*(1+(IF(AO$8=Assumptions!$N$47,Assumptions!$N$51,IF(AO$8=Assumptions!$O$47,Assumptions!AZ$51,Assumptions!$P$51))))^(AO$8-1)</f>
        <v>-9285.9166966535995</v>
      </c>
      <c r="AP29" s="26">
        <f>-Assumptions!$P32/12*(1+(IF(AP$8=Assumptions!$N$47,Assumptions!$N$51,IF(AP$8=Assumptions!$O$47,Assumptions!BA$51,Assumptions!$P$51))))^(AP$8-1)</f>
        <v>-9285.9166966535995</v>
      </c>
      <c r="AQ29" s="26">
        <f>-Assumptions!$P32/12*(1+(IF(AQ$8=Assumptions!$N$47,Assumptions!$N$51,IF(AQ$8=Assumptions!$O$47,Assumptions!BB$51,Assumptions!$P$51))))^(AQ$8-1)</f>
        <v>-9285.9166966535995</v>
      </c>
      <c r="AR29" s="26">
        <f>-Assumptions!$P32/12*(1+(IF(AR$8=Assumptions!$N$47,Assumptions!$N$51,IF(AR$8=Assumptions!$O$47,Assumptions!BC$51,Assumptions!$P$51))))^(AR$8-1)</f>
        <v>-9285.9166966535995</v>
      </c>
      <c r="AS29" s="26">
        <f>-Assumptions!$P32/12*(1+(IF(AS$8=Assumptions!$N$47,Assumptions!$N$51,IF(AS$8=Assumptions!$O$47,Assumptions!BD$51,Assumptions!$P$51))))^(AS$8-1)</f>
        <v>-9285.9166966535995</v>
      </c>
      <c r="AT29" s="26">
        <f>-Assumptions!$P32/12*(1+(IF(AT$8=Assumptions!$N$47,Assumptions!$N$51,IF(AT$8=Assumptions!$O$47,Assumptions!BE$51,Assumptions!$P$51))))^(AT$8-1)</f>
        <v>-9285.9166966535995</v>
      </c>
      <c r="AU29" s="26">
        <f>-Assumptions!$P32/12*(1+(IF(AU$8=Assumptions!$N$47,Assumptions!$N$51,IF(AU$8=Assumptions!$O$47,Assumptions!BF$51,Assumptions!$P$51))))^(AU$8-1)</f>
        <v>-9285.9166966535995</v>
      </c>
      <c r="AV29" s="26">
        <f>-Assumptions!$P32/12*(1+(IF(AV$8=Assumptions!$N$47,Assumptions!$N$51,IF(AV$8=Assumptions!$O$47,Assumptions!BG$51,Assumptions!$P$51))))^(AV$8-1)</f>
        <v>-9285.9166966535995</v>
      </c>
      <c r="AW29" s="26">
        <f>-Assumptions!$P32/12*(1+(IF(AW$8=Assumptions!$N$47,Assumptions!$N$51,IF(AW$8=Assumptions!$O$47,Assumptions!BH$51,Assumptions!$P$51))))^(AW$8-1)</f>
        <v>-9285.9166966535995</v>
      </c>
      <c r="AX29" s="26">
        <f>-Assumptions!$P32/12*(1+(IF(AX$8=Assumptions!$N$47,Assumptions!$N$51,IF(AX$8=Assumptions!$O$47,Assumptions!BI$51,Assumptions!$P$51))))^(AX$8-1)</f>
        <v>-9285.9166966535995</v>
      </c>
      <c r="AY29" s="26">
        <f>-Assumptions!$P32/12*(1+(IF(AY$8=Assumptions!$N$47,Assumptions!$N$51,IF(AY$8=Assumptions!$O$47,Assumptions!BJ$51,Assumptions!$P$51))))^(AY$8-1)</f>
        <v>-9285.9166966535995</v>
      </c>
      <c r="AZ29" s="26">
        <f>-Assumptions!$P32/12*(1+(IF(AZ$8=Assumptions!$N$47,Assumptions!$N$51,IF(AZ$8=Assumptions!$O$47,Assumptions!BK$51,Assumptions!$P$51))))^(AZ$8-1)</f>
        <v>-9471.6350305866708</v>
      </c>
      <c r="BA29" s="26">
        <f>-Assumptions!$P32/12*(1+(IF(BA$8=Assumptions!$N$47,Assumptions!$N$51,IF(BA$8=Assumptions!$O$47,Assumptions!BL$51,Assumptions!$P$51))))^(BA$8-1)</f>
        <v>-9471.6350305866708</v>
      </c>
      <c r="BB29" s="26">
        <f>-Assumptions!$P32/12*(1+(IF(BB$8=Assumptions!$N$47,Assumptions!$N$51,IF(BB$8=Assumptions!$O$47,Assumptions!BM$51,Assumptions!$P$51))))^(BB$8-1)</f>
        <v>-9471.6350305866708</v>
      </c>
      <c r="BC29" s="26">
        <f>-Assumptions!$P32/12*(1+(IF(BC$8=Assumptions!$N$47,Assumptions!$N$51,IF(BC$8=Assumptions!$O$47,Assumptions!BN$51,Assumptions!$P$51))))^(BC$8-1)</f>
        <v>-9471.6350305866708</v>
      </c>
      <c r="BD29" s="26">
        <f>-Assumptions!$P32/12*(1+(IF(BD$8=Assumptions!$N$47,Assumptions!$N$51,IF(BD$8=Assumptions!$O$47,Assumptions!BO$51,Assumptions!$P$51))))^(BD$8-1)</f>
        <v>-9471.6350305866708</v>
      </c>
      <c r="BE29" s="26">
        <f>-Assumptions!$P32/12*(1+(IF(BE$8=Assumptions!$N$47,Assumptions!$N$51,IF(BE$8=Assumptions!$O$47,Assumptions!BP$51,Assumptions!$P$51))))^(BE$8-1)</f>
        <v>-9471.6350305866708</v>
      </c>
      <c r="BF29" s="26">
        <f>-Assumptions!$P32/12*(1+(IF(BF$8=Assumptions!$N$47,Assumptions!$N$51,IF(BF$8=Assumptions!$O$47,Assumptions!BQ$51,Assumptions!$P$51))))^(BF$8-1)</f>
        <v>-9471.6350305866708</v>
      </c>
      <c r="BG29" s="26">
        <f>-Assumptions!$P32/12*(1+(IF(BG$8=Assumptions!$N$47,Assumptions!$N$51,IF(BG$8=Assumptions!$O$47,Assumptions!BR$51,Assumptions!$P$51))))^(BG$8-1)</f>
        <v>-9471.6350305866708</v>
      </c>
      <c r="BH29" s="26">
        <f>-Assumptions!$P32/12*(1+(IF(BH$8=Assumptions!$N$47,Assumptions!$N$51,IF(BH$8=Assumptions!$O$47,Assumptions!BS$51,Assumptions!$P$51))))^(BH$8-1)</f>
        <v>-9471.6350305866708</v>
      </c>
      <c r="BI29" s="26">
        <f>-Assumptions!$P32/12*(1+(IF(BI$8=Assumptions!$N$47,Assumptions!$N$51,IF(BI$8=Assumptions!$O$47,Assumptions!BT$51,Assumptions!$P$51))))^(BI$8-1)</f>
        <v>-9471.6350305866708</v>
      </c>
      <c r="BJ29" s="26">
        <f>-Assumptions!$P32/12*(1+(IF(BJ$8=Assumptions!$N$47,Assumptions!$N$51,IF(BJ$8=Assumptions!$O$47,Assumptions!BU$51,Assumptions!$P$51))))^(BJ$8-1)</f>
        <v>-9471.6350305866708</v>
      </c>
      <c r="BK29" s="26">
        <f>-Assumptions!$P32/12*(1+(IF(BK$8=Assumptions!$N$47,Assumptions!$N$51,IF(BK$8=Assumptions!$O$47,Assumptions!BV$51,Assumptions!$P$51))))^(BK$8-1)</f>
        <v>-9471.6350305866708</v>
      </c>
      <c r="BL29" s="26">
        <f>-Assumptions!$P32/12*(1+(IF(BL$8=Assumptions!$N$47,Assumptions!$N$51,IF(BL$8=Assumptions!$O$47,Assumptions!BW$51,Assumptions!$P$51))))^(BL$8-1)</f>
        <v>-9661.0677311984055</v>
      </c>
      <c r="BM29" s="26">
        <f>-Assumptions!$P32/12*(1+(IF(BM$8=Assumptions!$N$47,Assumptions!$N$51,IF(BM$8=Assumptions!$O$47,Assumptions!BX$51,Assumptions!$P$51))))^(BM$8-1)</f>
        <v>-9661.0677311984055</v>
      </c>
      <c r="BN29" s="26">
        <f>-Assumptions!$P32/12*(1+(IF(BN$8=Assumptions!$N$47,Assumptions!$N$51,IF(BN$8=Assumptions!$O$47,Assumptions!BY$51,Assumptions!$P$51))))^(BN$8-1)</f>
        <v>-9661.0677311984055</v>
      </c>
      <c r="BO29" s="26">
        <f>-Assumptions!$P32/12*(1+(IF(BO$8=Assumptions!$N$47,Assumptions!$N$51,IF(BO$8=Assumptions!$O$47,Assumptions!BZ$51,Assumptions!$P$51))))^(BO$8-1)</f>
        <v>-9661.0677311984055</v>
      </c>
      <c r="BP29" s="26">
        <f>-Assumptions!$P32/12*(1+(IF(BP$8=Assumptions!$N$47,Assumptions!$N$51,IF(BP$8=Assumptions!$O$47,Assumptions!CA$51,Assumptions!$P$51))))^(BP$8-1)</f>
        <v>-9661.0677311984055</v>
      </c>
      <c r="BQ29" s="26">
        <f>-Assumptions!$P32/12*(1+(IF(BQ$8=Assumptions!$N$47,Assumptions!$N$51,IF(BQ$8=Assumptions!$O$47,Assumptions!CB$51,Assumptions!$P$51))))^(BQ$8-1)</f>
        <v>-9661.0677311984055</v>
      </c>
      <c r="BR29" s="26">
        <f>-Assumptions!$P32/12*(1+(IF(BR$8=Assumptions!$N$47,Assumptions!$N$51,IF(BR$8=Assumptions!$O$47,Assumptions!CC$51,Assumptions!$P$51))))^(BR$8-1)</f>
        <v>-9661.0677311984055</v>
      </c>
      <c r="BS29" s="26">
        <f>-Assumptions!$P32/12*(1+(IF(BS$8=Assumptions!$N$47,Assumptions!$N$51,IF(BS$8=Assumptions!$O$47,Assumptions!CD$51,Assumptions!$P$51))))^(BS$8-1)</f>
        <v>-9661.0677311984055</v>
      </c>
      <c r="BT29" s="26">
        <f>-Assumptions!$P32/12*(1+(IF(BT$8=Assumptions!$N$47,Assumptions!$N$51,IF(BT$8=Assumptions!$O$47,Assumptions!CE$51,Assumptions!$P$51))))^(BT$8-1)</f>
        <v>-9661.0677311984055</v>
      </c>
      <c r="BU29" s="26">
        <f>-Assumptions!$P32/12*(1+(IF(BU$8=Assumptions!$N$47,Assumptions!$N$51,IF(BU$8=Assumptions!$O$47,Assumptions!CF$51,Assumptions!$P$51))))^(BU$8-1)</f>
        <v>-9661.0677311984055</v>
      </c>
      <c r="BV29" s="26">
        <f>-Assumptions!$P32/12*(1+(IF(BV$8=Assumptions!$N$47,Assumptions!$N$51,IF(BV$8=Assumptions!$O$47,Assumptions!CG$51,Assumptions!$P$51))))^(BV$8-1)</f>
        <v>-9661.0677311984055</v>
      </c>
      <c r="BW29" s="26">
        <f>-Assumptions!$P32/12*(1+(IF(BW$8=Assumptions!$N$47,Assumptions!$N$51,IF(BW$8=Assumptions!$O$47,Assumptions!CH$51,Assumptions!$P$51))))^(BW$8-1)</f>
        <v>-9661.0677311984055</v>
      </c>
      <c r="BX29" s="26">
        <f>-Assumptions!$P32/12*(1+(IF(BX$8=Assumptions!$N$47,Assumptions!$N$51,IF(BX$8=Assumptions!$O$47,Assumptions!CI$51,Assumptions!$P$51))))^(BX$8-1)</f>
        <v>-9854.2890858223745</v>
      </c>
      <c r="BY29" s="26">
        <f>-Assumptions!$P32/12*(1+(IF(BY$8=Assumptions!$N$47,Assumptions!$N$51,IF(BY$8=Assumptions!$O$47,Assumptions!CJ$51,Assumptions!$P$51))))^(BY$8-1)</f>
        <v>-9854.2890858223745</v>
      </c>
      <c r="BZ29" s="26">
        <f>-Assumptions!$P32/12*(1+(IF(BZ$8=Assumptions!$N$47,Assumptions!$N$51,IF(BZ$8=Assumptions!$O$47,Assumptions!CK$51,Assumptions!$P$51))))^(BZ$8-1)</f>
        <v>-9854.2890858223745</v>
      </c>
      <c r="CA29" s="26">
        <f>-Assumptions!$P32/12*(1+(IF(CA$8=Assumptions!$N$47,Assumptions!$N$51,IF(CA$8=Assumptions!$O$47,Assumptions!CL$51,Assumptions!$P$51))))^(CA$8-1)</f>
        <v>-9854.2890858223745</v>
      </c>
      <c r="CB29" s="26">
        <f>-Assumptions!$P32/12*(1+(IF(CB$8=Assumptions!$N$47,Assumptions!$N$51,IF(CB$8=Assumptions!$O$47,Assumptions!CM$51,Assumptions!$P$51))))^(CB$8-1)</f>
        <v>-9854.2890858223745</v>
      </c>
      <c r="CC29" s="26">
        <f>-Assumptions!$P32/12*(1+(IF(CC$8=Assumptions!$N$47,Assumptions!$N$51,IF(CC$8=Assumptions!$O$47,Assumptions!CN$51,Assumptions!$P$51))))^(CC$8-1)</f>
        <v>-9854.2890858223745</v>
      </c>
      <c r="CD29" s="26">
        <f>-Assumptions!$P32/12*(1+(IF(CD$8=Assumptions!$N$47,Assumptions!$N$51,IF(CD$8=Assumptions!$O$47,Assumptions!CO$51,Assumptions!$P$51))))^(CD$8-1)</f>
        <v>-9854.2890858223745</v>
      </c>
      <c r="CE29" s="26">
        <f>-Assumptions!$P32/12*(1+(IF(CE$8=Assumptions!$N$47,Assumptions!$N$51,IF(CE$8=Assumptions!$O$47,Assumptions!CP$51,Assumptions!$P$51))))^(CE$8-1)</f>
        <v>-9854.2890858223745</v>
      </c>
      <c r="CF29" s="26">
        <f>-Assumptions!$P32/12*(1+(IF(CF$8=Assumptions!$N$47,Assumptions!$N$51,IF(CF$8=Assumptions!$O$47,Assumptions!CQ$51,Assumptions!$P$51))))^(CF$8-1)</f>
        <v>-9854.2890858223745</v>
      </c>
      <c r="CG29" s="26">
        <f>-Assumptions!$P32/12*(1+(IF(CG$8=Assumptions!$N$47,Assumptions!$N$51,IF(CG$8=Assumptions!$O$47,Assumptions!CR$51,Assumptions!$P$51))))^(CG$8-1)</f>
        <v>-9854.2890858223745</v>
      </c>
      <c r="CH29" s="26">
        <f>-Assumptions!$P32/12*(1+(IF(CH$8=Assumptions!$N$47,Assumptions!$N$51,IF(CH$8=Assumptions!$O$47,Assumptions!CS$51,Assumptions!$P$51))))^(CH$8-1)</f>
        <v>-9854.2890858223745</v>
      </c>
      <c r="CI29" s="26">
        <f>-Assumptions!$P32/12*(1+(IF(CI$8=Assumptions!$N$47,Assumptions!$N$51,IF(CI$8=Assumptions!$O$47,Assumptions!CT$51,Assumptions!$P$51))))^(CI$8-1)</f>
        <v>-9854.2890858223745</v>
      </c>
      <c r="CJ29" s="26">
        <f>-Assumptions!$P32/12*(1+(IF(CJ$8=Assumptions!$N$47,Assumptions!$N$51,IF(CJ$8=Assumptions!$O$47,Assumptions!CU$51,Assumptions!$P$51))))^(CJ$8-1)</f>
        <v>-10051.37486753882</v>
      </c>
      <c r="CK29" s="26">
        <f>-Assumptions!$P32/12*(1+(IF(CK$8=Assumptions!$N$47,Assumptions!$N$51,IF(CK$8=Assumptions!$O$47,Assumptions!CV$51,Assumptions!$P$51))))^(CK$8-1)</f>
        <v>-10051.37486753882</v>
      </c>
      <c r="CL29" s="26">
        <f>-Assumptions!$P32/12*(1+(IF(CL$8=Assumptions!$N$47,Assumptions!$N$51,IF(CL$8=Assumptions!$O$47,Assumptions!CW$51,Assumptions!$P$51))))^(CL$8-1)</f>
        <v>-10051.37486753882</v>
      </c>
      <c r="CM29" s="26">
        <f>-Assumptions!$P32/12*(1+(IF(CM$8=Assumptions!$N$47,Assumptions!$N$51,IF(CM$8=Assumptions!$O$47,Assumptions!CX$51,Assumptions!$P$51))))^(CM$8-1)</f>
        <v>-10051.37486753882</v>
      </c>
      <c r="CN29" s="26">
        <f>-Assumptions!$P32/12*(1+(IF(CN$8=Assumptions!$N$47,Assumptions!$N$51,IF(CN$8=Assumptions!$O$47,Assumptions!CY$51,Assumptions!$P$51))))^(CN$8-1)</f>
        <v>-10051.37486753882</v>
      </c>
      <c r="CO29" s="26">
        <f>-Assumptions!$P32/12*(1+(IF(CO$8=Assumptions!$N$47,Assumptions!$N$51,IF(CO$8=Assumptions!$O$47,Assumptions!CZ$51,Assumptions!$P$51))))^(CO$8-1)</f>
        <v>-10051.37486753882</v>
      </c>
      <c r="CP29" s="26">
        <f>-Assumptions!$P32/12*(1+(IF(CP$8=Assumptions!$N$47,Assumptions!$N$51,IF(CP$8=Assumptions!$O$47,Assumptions!DA$51,Assumptions!$P$51))))^(CP$8-1)</f>
        <v>-10051.37486753882</v>
      </c>
      <c r="CQ29" s="26">
        <f>-Assumptions!$P32/12*(1+(IF(CQ$8=Assumptions!$N$47,Assumptions!$N$51,IF(CQ$8=Assumptions!$O$47,Assumptions!DB$51,Assumptions!$P$51))))^(CQ$8-1)</f>
        <v>-10051.37486753882</v>
      </c>
      <c r="CR29" s="26">
        <f>-Assumptions!$P32/12*(1+(IF(CR$8=Assumptions!$N$47,Assumptions!$N$51,IF(CR$8=Assumptions!$O$47,Assumptions!DC$51,Assumptions!$P$51))))^(CR$8-1)</f>
        <v>-10051.37486753882</v>
      </c>
      <c r="CS29" s="26">
        <f>-Assumptions!$P32/12*(1+(IF(CS$8=Assumptions!$N$47,Assumptions!$N$51,IF(CS$8=Assumptions!$O$47,Assumptions!DD$51,Assumptions!$P$51))))^(CS$8-1)</f>
        <v>-10051.37486753882</v>
      </c>
      <c r="CT29" s="26">
        <f>-Assumptions!$P32/12*(1+(IF(CT$8=Assumptions!$N$47,Assumptions!$N$51,IF(CT$8=Assumptions!$O$47,Assumptions!DE$51,Assumptions!$P$51))))^(CT$8-1)</f>
        <v>-10051.37486753882</v>
      </c>
      <c r="CU29" s="26">
        <f>-Assumptions!$P32/12*(1+(IF(CU$8=Assumptions!$N$47,Assumptions!$N$51,IF(CU$8=Assumptions!$O$47,Assumptions!DF$51,Assumptions!$P$51))))^(CU$8-1)</f>
        <v>-10051.37486753882</v>
      </c>
      <c r="CV29" s="26">
        <f>-Assumptions!$P32/12*(1+(IF(CV$8=Assumptions!$N$47,Assumptions!$N$51,IF(CV$8=Assumptions!$O$47,Assumptions!DG$51,Assumptions!$P$51))))^(CV$8-1)</f>
        <v>-10252.402364889596</v>
      </c>
      <c r="CW29" s="26">
        <f>-Assumptions!$P32/12*(1+(IF(CW$8=Assumptions!$N$47,Assumptions!$N$51,IF(CW$8=Assumptions!$O$47,Assumptions!DH$51,Assumptions!$P$51))))^(CW$8-1)</f>
        <v>-10252.402364889596</v>
      </c>
      <c r="CX29" s="26">
        <f>-Assumptions!$P32/12*(1+(IF(CX$8=Assumptions!$N$47,Assumptions!$N$51,IF(CX$8=Assumptions!$O$47,Assumptions!DI$51,Assumptions!$P$51))))^(CX$8-1)</f>
        <v>-10252.402364889596</v>
      </c>
      <c r="CY29" s="26">
        <f>-Assumptions!$P32/12*(1+(IF(CY$8=Assumptions!$N$47,Assumptions!$N$51,IF(CY$8=Assumptions!$O$47,Assumptions!DJ$51,Assumptions!$P$51))))^(CY$8-1)</f>
        <v>-10252.402364889596</v>
      </c>
      <c r="CZ29" s="26">
        <f>-Assumptions!$P32/12*(1+(IF(CZ$8=Assumptions!$N$47,Assumptions!$N$51,IF(CZ$8=Assumptions!$O$47,Assumptions!DK$51,Assumptions!$P$51))))^(CZ$8-1)</f>
        <v>-10252.402364889596</v>
      </c>
      <c r="DA29" s="26">
        <f>-Assumptions!$P32/12*(1+(IF(DA$8=Assumptions!$N$47,Assumptions!$N$51,IF(DA$8=Assumptions!$O$47,Assumptions!DL$51,Assumptions!$P$51))))^(DA$8-1)</f>
        <v>-10252.402364889596</v>
      </c>
      <c r="DB29" s="26">
        <f>-Assumptions!$P32/12*(1+(IF(DB$8=Assumptions!$N$47,Assumptions!$N$51,IF(DB$8=Assumptions!$O$47,Assumptions!DM$51,Assumptions!$P$51))))^(DB$8-1)</f>
        <v>-10252.402364889596</v>
      </c>
      <c r="DC29" s="26">
        <f>-Assumptions!$P32/12*(1+(IF(DC$8=Assumptions!$N$47,Assumptions!$N$51,IF(DC$8=Assumptions!$O$47,Assumptions!DN$51,Assumptions!$P$51))))^(DC$8-1)</f>
        <v>-10252.402364889596</v>
      </c>
      <c r="DD29" s="26">
        <f>-Assumptions!$P32/12*(1+(IF(DD$8=Assumptions!$N$47,Assumptions!$N$51,IF(DD$8=Assumptions!$O$47,Assumptions!DO$51,Assumptions!$P$51))))^(DD$8-1)</f>
        <v>-10252.402364889596</v>
      </c>
      <c r="DE29" s="26">
        <f>-Assumptions!$P32/12*(1+(IF(DE$8=Assumptions!$N$47,Assumptions!$N$51,IF(DE$8=Assumptions!$O$47,Assumptions!DP$51,Assumptions!$P$51))))^(DE$8-1)</f>
        <v>-10252.402364889596</v>
      </c>
      <c r="DF29" s="26">
        <f>-Assumptions!$P32/12*(1+(IF(DF$8=Assumptions!$N$47,Assumptions!$N$51,IF(DF$8=Assumptions!$O$47,Assumptions!DQ$51,Assumptions!$P$51))))^(DF$8-1)</f>
        <v>-10252.402364889596</v>
      </c>
      <c r="DG29" s="26">
        <f>-Assumptions!$P32/12*(1+(IF(DG$8=Assumptions!$N$47,Assumptions!$N$51,IF(DG$8=Assumptions!$O$47,Assumptions!DR$51,Assumptions!$P$51))))^(DG$8-1)</f>
        <v>-10252.402364889596</v>
      </c>
      <c r="DH29" s="26">
        <f>-Assumptions!$P32/12*(1+(IF(DH$8=Assumptions!$N$47,Assumptions!$N$51,IF(DH$8=Assumptions!$O$47,Assumptions!DS$51,Assumptions!$P$51))))^(DH$8-1)</f>
        <v>-10457.450412187389</v>
      </c>
      <c r="DI29" s="26">
        <f>-Assumptions!$P32/12*(1+(IF(DI$8=Assumptions!$N$47,Assumptions!$N$51,IF(DI$8=Assumptions!$O$47,Assumptions!DT$51,Assumptions!$P$51))))^(DI$8-1)</f>
        <v>-10457.450412187389</v>
      </c>
      <c r="DJ29" s="26">
        <f>-Assumptions!$P32/12*(1+(IF(DJ$8=Assumptions!$N$47,Assumptions!$N$51,IF(DJ$8=Assumptions!$O$47,Assumptions!DU$51,Assumptions!$P$51))))^(DJ$8-1)</f>
        <v>-10457.450412187389</v>
      </c>
      <c r="DK29" s="26">
        <f>-Assumptions!$P32/12*(1+(IF(DK$8=Assumptions!$N$47,Assumptions!$N$51,IF(DK$8=Assumptions!$O$47,Assumptions!DV$51,Assumptions!$P$51))))^(DK$8-1)</f>
        <v>-10457.450412187389</v>
      </c>
      <c r="DL29" s="26">
        <f>-Assumptions!$P32/12*(1+(IF(DL$8=Assumptions!$N$47,Assumptions!$N$51,IF(DL$8=Assumptions!$O$47,Assumptions!DW$51,Assumptions!$P$51))))^(DL$8-1)</f>
        <v>-10457.450412187389</v>
      </c>
      <c r="DM29" s="26">
        <f>-Assumptions!$P32/12*(1+(IF(DM$8=Assumptions!$N$47,Assumptions!$N$51,IF(DM$8=Assumptions!$O$47,Assumptions!DX$51,Assumptions!$P$51))))^(DM$8-1)</f>
        <v>-10457.450412187389</v>
      </c>
      <c r="DN29" s="26">
        <f>-Assumptions!$P32/12*(1+(IF(DN$8=Assumptions!$N$47,Assumptions!$N$51,IF(DN$8=Assumptions!$O$47,Assumptions!DY$51,Assumptions!$P$51))))^(DN$8-1)</f>
        <v>-10457.450412187389</v>
      </c>
      <c r="DO29" s="26">
        <f>-Assumptions!$P32/12*(1+(IF(DO$8=Assumptions!$N$47,Assumptions!$N$51,IF(DO$8=Assumptions!$O$47,Assumptions!DZ$51,Assumptions!$P$51))))^(DO$8-1)</f>
        <v>-10457.450412187389</v>
      </c>
      <c r="DP29" s="26">
        <f>-Assumptions!$P32/12*(1+(IF(DP$8=Assumptions!$N$47,Assumptions!$N$51,IF(DP$8=Assumptions!$O$47,Assumptions!EA$51,Assumptions!$P$51))))^(DP$8-1)</f>
        <v>-10457.450412187389</v>
      </c>
      <c r="DQ29" s="26">
        <f>-Assumptions!$P32/12*(1+(IF(DQ$8=Assumptions!$N$47,Assumptions!$N$51,IF(DQ$8=Assumptions!$O$47,Assumptions!EB$51,Assumptions!$P$51))))^(DQ$8-1)</f>
        <v>-10457.450412187389</v>
      </c>
      <c r="DR29" s="26">
        <f>-Assumptions!$P32/12*(1+(IF(DR$8=Assumptions!$N$47,Assumptions!$N$51,IF(DR$8=Assumptions!$O$47,Assumptions!EC$51,Assumptions!$P$51))))^(DR$8-1)</f>
        <v>-10457.450412187389</v>
      </c>
      <c r="DS29" s="26">
        <f>-Assumptions!$P32/12*(1+(IF(DS$8=Assumptions!$N$47,Assumptions!$N$51,IF(DS$8=Assumptions!$O$47,Assumptions!ED$51,Assumptions!$P$51))))^(DS$8-1)</f>
        <v>-10457.450412187389</v>
      </c>
      <c r="DT29" s="26">
        <f>-Assumptions!$P32/12*(1+(IF(DT$8=Assumptions!$N$47,Assumptions!$N$51,IF(DT$8=Assumptions!$O$47,Assumptions!EE$51,Assumptions!$P$51))))^(DT$8-1)</f>
        <v>-10666.599420431137</v>
      </c>
      <c r="DU29" s="26">
        <f>-Assumptions!$P32/12*(1+(IF(DU$8=Assumptions!$N$47,Assumptions!$N$51,IF(DU$8=Assumptions!$O$47,Assumptions!EF$51,Assumptions!$P$51))))^(DU$8-1)</f>
        <v>-10666.599420431137</v>
      </c>
      <c r="DV29" s="26">
        <f>-Assumptions!$P32/12*(1+(IF(DV$8=Assumptions!$N$47,Assumptions!$N$51,IF(DV$8=Assumptions!$O$47,Assumptions!EG$51,Assumptions!$P$51))))^(DV$8-1)</f>
        <v>-10666.599420431137</v>
      </c>
      <c r="DW29" s="26">
        <f>-Assumptions!$P32/12*(1+(IF(DW$8=Assumptions!$N$47,Assumptions!$N$51,IF(DW$8=Assumptions!$O$47,Assumptions!EH$51,Assumptions!$P$51))))^(DW$8-1)</f>
        <v>-10666.599420431137</v>
      </c>
      <c r="DX29" s="26">
        <f>-Assumptions!$P32/12*(1+(IF(DX$8=Assumptions!$N$47,Assumptions!$N$51,IF(DX$8=Assumptions!$O$47,Assumptions!EI$51,Assumptions!$P$51))))^(DX$8-1)</f>
        <v>-10666.599420431137</v>
      </c>
      <c r="DY29" s="26">
        <f>-Assumptions!$P32/12*(1+(IF(DY$8=Assumptions!$N$47,Assumptions!$N$51,IF(DY$8=Assumptions!$O$47,Assumptions!EJ$51,Assumptions!$P$51))))^(DY$8-1)</f>
        <v>-10666.599420431137</v>
      </c>
      <c r="DZ29" s="26">
        <f>-Assumptions!$P32/12*(1+(IF(DZ$8=Assumptions!$N$47,Assumptions!$N$51,IF(DZ$8=Assumptions!$O$47,Assumptions!EK$51,Assumptions!$P$51))))^(DZ$8-1)</f>
        <v>-10666.599420431137</v>
      </c>
      <c r="EA29" s="26">
        <f>-Assumptions!$P32/12*(1+(IF(EA$8=Assumptions!$N$47,Assumptions!$N$51,IF(EA$8=Assumptions!$O$47,Assumptions!EL$51,Assumptions!$P$51))))^(EA$8-1)</f>
        <v>-10666.599420431137</v>
      </c>
      <c r="EB29" s="26">
        <f>-Assumptions!$P32/12*(1+(IF(EB$8=Assumptions!$N$47,Assumptions!$N$51,IF(EB$8=Assumptions!$O$47,Assumptions!EM$51,Assumptions!$P$51))))^(EB$8-1)</f>
        <v>-10666.599420431137</v>
      </c>
      <c r="EC29" s="26">
        <f>-Assumptions!$P32/12*(1+(IF(EC$8=Assumptions!$N$47,Assumptions!$N$51,IF(EC$8=Assumptions!$O$47,Assumptions!EN$51,Assumptions!$P$51))))^(EC$8-1)</f>
        <v>-10666.599420431137</v>
      </c>
      <c r="ED29" s="26">
        <f>-Assumptions!$P32/12*(1+(IF(ED$8=Assumptions!$N$47,Assumptions!$N$51,IF(ED$8=Assumptions!$O$47,Assumptions!EO$51,Assumptions!$P$51))))^(ED$8-1)</f>
        <v>-10666.599420431137</v>
      </c>
      <c r="EE29" s="26">
        <f>-Assumptions!$P32/12*(1+(IF(EE$8=Assumptions!$N$47,Assumptions!$N$51,IF(EE$8=Assumptions!$O$47,Assumptions!EP$51,Assumptions!$P$51))))^(EE$8-1)</f>
        <v>-10666.599420431137</v>
      </c>
    </row>
    <row r="30" spans="2:135" x14ac:dyDescent="0.35">
      <c r="C30" t="str">
        <f>Assumptions!J33</f>
        <v>Electricity</v>
      </c>
      <c r="D30" s="26">
        <f>-Assumptions!$P33/12*(1+(IF(D$8=Assumptions!$N$47,Assumptions!$N$51,IF(D$8=Assumptions!$O$47,Assumptions!O$51,Assumptions!$P$51))))^(D$8-1)</f>
        <v>-10946.721599999999</v>
      </c>
      <c r="E30" s="26">
        <f>-Assumptions!$P33/12*(1+(IF(E$8=Assumptions!$N$47,Assumptions!$N$51,IF(E$8=Assumptions!$O$47,Assumptions!P$51,Assumptions!$P$51))))^(E$8-1)</f>
        <v>-10946.721599999999</v>
      </c>
      <c r="F30" s="26">
        <f>-Assumptions!$P33/12*(1+(IF(F$8=Assumptions!$N$47,Assumptions!$N$51,IF(F$8=Assumptions!$O$47,Assumptions!Q$51,Assumptions!$P$51))))^(F$8-1)</f>
        <v>-10946.721599999999</v>
      </c>
      <c r="G30" s="26">
        <f>-Assumptions!$P33/12*(1+(IF(G$8=Assumptions!$N$47,Assumptions!$N$51,IF(G$8=Assumptions!$O$47,Assumptions!R$51,Assumptions!$P$51))))^(G$8-1)</f>
        <v>-10946.721599999999</v>
      </c>
      <c r="H30" s="26">
        <f>-Assumptions!$P33/12*(1+(IF(H$8=Assumptions!$N$47,Assumptions!$N$51,IF(H$8=Assumptions!$O$47,Assumptions!S$51,Assumptions!$P$51))))^(H$8-1)</f>
        <v>-10946.721599999999</v>
      </c>
      <c r="I30" s="26">
        <f>-Assumptions!$P33/12*(1+(IF(I$8=Assumptions!$N$47,Assumptions!$N$51,IF(I$8=Assumptions!$O$47,Assumptions!T$51,Assumptions!$P$51))))^(I$8-1)</f>
        <v>-10946.721599999999</v>
      </c>
      <c r="J30" s="26">
        <f>-Assumptions!$P33/12*(1+(IF(J$8=Assumptions!$N$47,Assumptions!$N$51,IF(J$8=Assumptions!$O$47,Assumptions!U$51,Assumptions!$P$51))))^(J$8-1)</f>
        <v>-10946.721599999999</v>
      </c>
      <c r="K30" s="26">
        <f>-Assumptions!$P33/12*(1+(IF(K$8=Assumptions!$N$47,Assumptions!$N$51,IF(K$8=Assumptions!$O$47,Assumptions!V$51,Assumptions!$P$51))))^(K$8-1)</f>
        <v>-10946.721599999999</v>
      </c>
      <c r="L30" s="26">
        <f>-Assumptions!$P33/12*(1+(IF(L$8=Assumptions!$N$47,Assumptions!$N$51,IF(L$8=Assumptions!$O$47,Assumptions!W$51,Assumptions!$P$51))))^(L$8-1)</f>
        <v>-10946.721599999999</v>
      </c>
      <c r="M30" s="26">
        <f>-Assumptions!$P33/12*(1+(IF(M$8=Assumptions!$N$47,Assumptions!$N$51,IF(M$8=Assumptions!$O$47,Assumptions!X$51,Assumptions!$P$51))))^(M$8-1)</f>
        <v>-10946.721599999999</v>
      </c>
      <c r="N30" s="26">
        <f>-Assumptions!$P33/12*(1+(IF(N$8=Assumptions!$N$47,Assumptions!$N$51,IF(N$8=Assumptions!$O$47,Assumptions!Y$51,Assumptions!$P$51))))^(N$8-1)</f>
        <v>-10946.721599999999</v>
      </c>
      <c r="O30" s="26">
        <f>-Assumptions!$P33/12*(1+(IF(O$8=Assumptions!$N$47,Assumptions!$N$51,IF(O$8=Assumptions!$O$47,Assumptions!Z$51,Assumptions!$P$51))))^(O$8-1)</f>
        <v>-10946.721599999999</v>
      </c>
      <c r="P30" s="26">
        <f>-Assumptions!$P33/12*(1+(IF(P$8=Assumptions!$N$47,Assumptions!$N$51,IF(P$8=Assumptions!$O$47,Assumptions!AA$51,Assumptions!$P$51))))^(P$8-1)</f>
        <v>-10946.721599999999</v>
      </c>
      <c r="Q30" s="26">
        <f>-Assumptions!$P33/12*(1+(IF(Q$8=Assumptions!$N$47,Assumptions!$N$51,IF(Q$8=Assumptions!$O$47,Assumptions!AB$51,Assumptions!$P$51))))^(Q$8-1)</f>
        <v>-10946.721599999999</v>
      </c>
      <c r="R30" s="26">
        <f>-Assumptions!$P33/12*(1+(IF(R$8=Assumptions!$N$47,Assumptions!$N$51,IF(R$8=Assumptions!$O$47,Assumptions!AC$51,Assumptions!$P$51))))^(R$8-1)</f>
        <v>-10946.721599999999</v>
      </c>
      <c r="S30" s="26">
        <f>-Assumptions!$P33/12*(1+(IF(S$8=Assumptions!$N$47,Assumptions!$N$51,IF(S$8=Assumptions!$O$47,Assumptions!AD$51,Assumptions!$P$51))))^(S$8-1)</f>
        <v>-11165.656031999999</v>
      </c>
      <c r="T30" s="26">
        <f>-Assumptions!$P33/12*(1+(IF(T$8=Assumptions!$N$47,Assumptions!$N$51,IF(T$8=Assumptions!$O$47,Assumptions!AE$51,Assumptions!$P$51))))^(T$8-1)</f>
        <v>-11275.123248</v>
      </c>
      <c r="U30" s="26">
        <f>-Assumptions!$P33/12*(1+(IF(U$8=Assumptions!$N$47,Assumptions!$N$51,IF(U$8=Assumptions!$O$47,Assumptions!AF$51,Assumptions!$P$51))))^(U$8-1)</f>
        <v>-11165.656031999999</v>
      </c>
      <c r="V30" s="26">
        <f>-Assumptions!$P33/12*(1+(IF(V$8=Assumptions!$N$47,Assumptions!$N$51,IF(V$8=Assumptions!$O$47,Assumptions!AG$51,Assumptions!$P$51))))^(V$8-1)</f>
        <v>-10946.721599999999</v>
      </c>
      <c r="W30" s="26">
        <f>-Assumptions!$P33/12*(1+(IF(W$8=Assumptions!$N$47,Assumptions!$N$51,IF(W$8=Assumptions!$O$47,Assumptions!AH$51,Assumptions!$P$51))))^(W$8-1)</f>
        <v>-10946.721599999999</v>
      </c>
      <c r="X30" s="26">
        <f>-Assumptions!$P33/12*(1+(IF(X$8=Assumptions!$N$47,Assumptions!$N$51,IF(X$8=Assumptions!$O$47,Assumptions!AI$51,Assumptions!$P$51))))^(X$8-1)</f>
        <v>-10946.721599999999</v>
      </c>
      <c r="Y30" s="26">
        <f>-Assumptions!$P33/12*(1+(IF(Y$8=Assumptions!$N$47,Assumptions!$N$51,IF(Y$8=Assumptions!$O$47,Assumptions!AJ$51,Assumptions!$P$51))))^(Y$8-1)</f>
        <v>-10946.721599999999</v>
      </c>
      <c r="Z30" s="26">
        <f>-Assumptions!$P33/12*(1+(IF(Z$8=Assumptions!$N$47,Assumptions!$N$51,IF(Z$8=Assumptions!$O$47,Assumptions!AK$51,Assumptions!$P$51))))^(Z$8-1)</f>
        <v>-10946.721599999999</v>
      </c>
      <c r="AA30" s="26">
        <f>-Assumptions!$P33/12*(1+(IF(AA$8=Assumptions!$N$47,Assumptions!$N$51,IF(AA$8=Assumptions!$O$47,Assumptions!AL$51,Assumptions!$P$51))))^(AA$8-1)</f>
        <v>-10946.721599999999</v>
      </c>
      <c r="AB30" s="26">
        <f>-Assumptions!$P33/12*(1+(IF(AB$8=Assumptions!$N$47,Assumptions!$N$51,IF(AB$8=Assumptions!$O$47,Assumptions!AM$51,Assumptions!$P$51))))^(AB$8-1)</f>
        <v>-11388.969152639998</v>
      </c>
      <c r="AC30" s="26">
        <f>-Assumptions!$P33/12*(1+(IF(AC$8=Assumptions!$N$47,Assumptions!$N$51,IF(AC$8=Assumptions!$O$47,Assumptions!AN$51,Assumptions!$P$51))))^(AC$8-1)</f>
        <v>-11388.969152639998</v>
      </c>
      <c r="AD30" s="26">
        <f>-Assumptions!$P33/12*(1+(IF(AD$8=Assumptions!$N$47,Assumptions!$N$51,IF(AD$8=Assumptions!$O$47,Assumptions!AO$51,Assumptions!$P$51))))^(AD$8-1)</f>
        <v>-11388.969152639998</v>
      </c>
      <c r="AE30" s="26">
        <f>-Assumptions!$P33/12*(1+(IF(AE$8=Assumptions!$N$47,Assumptions!$N$51,IF(AE$8=Assumptions!$O$47,Assumptions!AP$51,Assumptions!$P$51))))^(AE$8-1)</f>
        <v>-11388.969152639998</v>
      </c>
      <c r="AF30" s="26">
        <f>-Assumptions!$P33/12*(1+(IF(AF$8=Assumptions!$N$47,Assumptions!$N$51,IF(AF$8=Assumptions!$O$47,Assumptions!AQ$51,Assumptions!$P$51))))^(AF$8-1)</f>
        <v>-11388.969152639998</v>
      </c>
      <c r="AG30" s="26">
        <f>-Assumptions!$P33/12*(1+(IF(AG$8=Assumptions!$N$47,Assumptions!$N$51,IF(AG$8=Assumptions!$O$47,Assumptions!AR$51,Assumptions!$P$51))))^(AG$8-1)</f>
        <v>-11388.969152639998</v>
      </c>
      <c r="AH30" s="26">
        <f>-Assumptions!$P33/12*(1+(IF(AH$8=Assumptions!$N$47,Assumptions!$N$51,IF(AH$8=Assumptions!$O$47,Assumptions!AS$51,Assumptions!$P$51))))^(AH$8-1)</f>
        <v>-11388.969152639998</v>
      </c>
      <c r="AI30" s="26">
        <f>-Assumptions!$P33/12*(1+(IF(AI$8=Assumptions!$N$47,Assumptions!$N$51,IF(AI$8=Assumptions!$O$47,Assumptions!AT$51,Assumptions!$P$51))))^(AI$8-1)</f>
        <v>-11388.969152639998</v>
      </c>
      <c r="AJ30" s="26">
        <f>-Assumptions!$P33/12*(1+(IF(AJ$8=Assumptions!$N$47,Assumptions!$N$51,IF(AJ$8=Assumptions!$O$47,Assumptions!AU$51,Assumptions!$P$51))))^(AJ$8-1)</f>
        <v>-11388.969152639998</v>
      </c>
      <c r="AK30" s="26">
        <f>-Assumptions!$P33/12*(1+(IF(AK$8=Assumptions!$N$47,Assumptions!$N$51,IF(AK$8=Assumptions!$O$47,Assumptions!AV$51,Assumptions!$P$51))))^(AK$8-1)</f>
        <v>-11388.969152639998</v>
      </c>
      <c r="AL30" s="26">
        <f>-Assumptions!$P33/12*(1+(IF(AL$8=Assumptions!$N$47,Assumptions!$N$51,IF(AL$8=Assumptions!$O$47,Assumptions!AW$51,Assumptions!$P$51))))^(AL$8-1)</f>
        <v>-11388.969152639998</v>
      </c>
      <c r="AM30" s="26">
        <f>-Assumptions!$P33/12*(1+(IF(AM$8=Assumptions!$N$47,Assumptions!$N$51,IF(AM$8=Assumptions!$O$47,Assumptions!AX$51,Assumptions!$P$51))))^(AM$8-1)</f>
        <v>-11388.969152639998</v>
      </c>
      <c r="AN30" s="26">
        <f>-Assumptions!$P33/12*(1+(IF(AN$8=Assumptions!$N$47,Assumptions!$N$51,IF(AN$8=Assumptions!$O$47,Assumptions!AY$51,Assumptions!$P$51))))^(AN$8-1)</f>
        <v>-11616.748535692797</v>
      </c>
      <c r="AO30" s="26">
        <f>-Assumptions!$P33/12*(1+(IF(AO$8=Assumptions!$N$47,Assumptions!$N$51,IF(AO$8=Assumptions!$O$47,Assumptions!AZ$51,Assumptions!$P$51))))^(AO$8-1)</f>
        <v>-11616.748535692797</v>
      </c>
      <c r="AP30" s="26">
        <f>-Assumptions!$P33/12*(1+(IF(AP$8=Assumptions!$N$47,Assumptions!$N$51,IF(AP$8=Assumptions!$O$47,Assumptions!BA$51,Assumptions!$P$51))))^(AP$8-1)</f>
        <v>-11616.748535692797</v>
      </c>
      <c r="AQ30" s="26">
        <f>-Assumptions!$P33/12*(1+(IF(AQ$8=Assumptions!$N$47,Assumptions!$N$51,IF(AQ$8=Assumptions!$O$47,Assumptions!BB$51,Assumptions!$P$51))))^(AQ$8-1)</f>
        <v>-11616.748535692797</v>
      </c>
      <c r="AR30" s="26">
        <f>-Assumptions!$P33/12*(1+(IF(AR$8=Assumptions!$N$47,Assumptions!$N$51,IF(AR$8=Assumptions!$O$47,Assumptions!BC$51,Assumptions!$P$51))))^(AR$8-1)</f>
        <v>-11616.748535692797</v>
      </c>
      <c r="AS30" s="26">
        <f>-Assumptions!$P33/12*(1+(IF(AS$8=Assumptions!$N$47,Assumptions!$N$51,IF(AS$8=Assumptions!$O$47,Assumptions!BD$51,Assumptions!$P$51))))^(AS$8-1)</f>
        <v>-11616.748535692797</v>
      </c>
      <c r="AT30" s="26">
        <f>-Assumptions!$P33/12*(1+(IF(AT$8=Assumptions!$N$47,Assumptions!$N$51,IF(AT$8=Assumptions!$O$47,Assumptions!BE$51,Assumptions!$P$51))))^(AT$8-1)</f>
        <v>-11616.748535692797</v>
      </c>
      <c r="AU30" s="26">
        <f>-Assumptions!$P33/12*(1+(IF(AU$8=Assumptions!$N$47,Assumptions!$N$51,IF(AU$8=Assumptions!$O$47,Assumptions!BF$51,Assumptions!$P$51))))^(AU$8-1)</f>
        <v>-11616.748535692797</v>
      </c>
      <c r="AV30" s="26">
        <f>-Assumptions!$P33/12*(1+(IF(AV$8=Assumptions!$N$47,Assumptions!$N$51,IF(AV$8=Assumptions!$O$47,Assumptions!BG$51,Assumptions!$P$51))))^(AV$8-1)</f>
        <v>-11616.748535692797</v>
      </c>
      <c r="AW30" s="26">
        <f>-Assumptions!$P33/12*(1+(IF(AW$8=Assumptions!$N$47,Assumptions!$N$51,IF(AW$8=Assumptions!$O$47,Assumptions!BH$51,Assumptions!$P$51))))^(AW$8-1)</f>
        <v>-11616.748535692797</v>
      </c>
      <c r="AX30" s="26">
        <f>-Assumptions!$P33/12*(1+(IF(AX$8=Assumptions!$N$47,Assumptions!$N$51,IF(AX$8=Assumptions!$O$47,Assumptions!BI$51,Assumptions!$P$51))))^(AX$8-1)</f>
        <v>-11616.748535692797</v>
      </c>
      <c r="AY30" s="26">
        <f>-Assumptions!$P33/12*(1+(IF(AY$8=Assumptions!$N$47,Assumptions!$N$51,IF(AY$8=Assumptions!$O$47,Assumptions!BJ$51,Assumptions!$P$51))))^(AY$8-1)</f>
        <v>-11616.748535692797</v>
      </c>
      <c r="AZ30" s="26">
        <f>-Assumptions!$P33/12*(1+(IF(AZ$8=Assumptions!$N$47,Assumptions!$N$51,IF(AZ$8=Assumptions!$O$47,Assumptions!BK$51,Assumptions!$P$51))))^(AZ$8-1)</f>
        <v>-11849.083506406654</v>
      </c>
      <c r="BA30" s="26">
        <f>-Assumptions!$P33/12*(1+(IF(BA$8=Assumptions!$N$47,Assumptions!$N$51,IF(BA$8=Assumptions!$O$47,Assumptions!BL$51,Assumptions!$P$51))))^(BA$8-1)</f>
        <v>-11849.083506406654</v>
      </c>
      <c r="BB30" s="26">
        <f>-Assumptions!$P33/12*(1+(IF(BB$8=Assumptions!$N$47,Assumptions!$N$51,IF(BB$8=Assumptions!$O$47,Assumptions!BM$51,Assumptions!$P$51))))^(BB$8-1)</f>
        <v>-11849.083506406654</v>
      </c>
      <c r="BC30" s="26">
        <f>-Assumptions!$P33/12*(1+(IF(BC$8=Assumptions!$N$47,Assumptions!$N$51,IF(BC$8=Assumptions!$O$47,Assumptions!BN$51,Assumptions!$P$51))))^(BC$8-1)</f>
        <v>-11849.083506406654</v>
      </c>
      <c r="BD30" s="26">
        <f>-Assumptions!$P33/12*(1+(IF(BD$8=Assumptions!$N$47,Assumptions!$N$51,IF(BD$8=Assumptions!$O$47,Assumptions!BO$51,Assumptions!$P$51))))^(BD$8-1)</f>
        <v>-11849.083506406654</v>
      </c>
      <c r="BE30" s="26">
        <f>-Assumptions!$P33/12*(1+(IF(BE$8=Assumptions!$N$47,Assumptions!$N$51,IF(BE$8=Assumptions!$O$47,Assumptions!BP$51,Assumptions!$P$51))))^(BE$8-1)</f>
        <v>-11849.083506406654</v>
      </c>
      <c r="BF30" s="26">
        <f>-Assumptions!$P33/12*(1+(IF(BF$8=Assumptions!$N$47,Assumptions!$N$51,IF(BF$8=Assumptions!$O$47,Assumptions!BQ$51,Assumptions!$P$51))))^(BF$8-1)</f>
        <v>-11849.083506406654</v>
      </c>
      <c r="BG30" s="26">
        <f>-Assumptions!$P33/12*(1+(IF(BG$8=Assumptions!$N$47,Assumptions!$N$51,IF(BG$8=Assumptions!$O$47,Assumptions!BR$51,Assumptions!$P$51))))^(BG$8-1)</f>
        <v>-11849.083506406654</v>
      </c>
      <c r="BH30" s="26">
        <f>-Assumptions!$P33/12*(1+(IF(BH$8=Assumptions!$N$47,Assumptions!$N$51,IF(BH$8=Assumptions!$O$47,Assumptions!BS$51,Assumptions!$P$51))))^(BH$8-1)</f>
        <v>-11849.083506406654</v>
      </c>
      <c r="BI30" s="26">
        <f>-Assumptions!$P33/12*(1+(IF(BI$8=Assumptions!$N$47,Assumptions!$N$51,IF(BI$8=Assumptions!$O$47,Assumptions!BT$51,Assumptions!$P$51))))^(BI$8-1)</f>
        <v>-11849.083506406654</v>
      </c>
      <c r="BJ30" s="26">
        <f>-Assumptions!$P33/12*(1+(IF(BJ$8=Assumptions!$N$47,Assumptions!$N$51,IF(BJ$8=Assumptions!$O$47,Assumptions!BU$51,Assumptions!$P$51))))^(BJ$8-1)</f>
        <v>-11849.083506406654</v>
      </c>
      <c r="BK30" s="26">
        <f>-Assumptions!$P33/12*(1+(IF(BK$8=Assumptions!$N$47,Assumptions!$N$51,IF(BK$8=Assumptions!$O$47,Assumptions!BV$51,Assumptions!$P$51))))^(BK$8-1)</f>
        <v>-11849.083506406654</v>
      </c>
      <c r="BL30" s="26">
        <f>-Assumptions!$P33/12*(1+(IF(BL$8=Assumptions!$N$47,Assumptions!$N$51,IF(BL$8=Assumptions!$O$47,Assumptions!BW$51,Assumptions!$P$51))))^(BL$8-1)</f>
        <v>-12086.065176534788</v>
      </c>
      <c r="BM30" s="26">
        <f>-Assumptions!$P33/12*(1+(IF(BM$8=Assumptions!$N$47,Assumptions!$N$51,IF(BM$8=Assumptions!$O$47,Assumptions!BX$51,Assumptions!$P$51))))^(BM$8-1)</f>
        <v>-12086.065176534788</v>
      </c>
      <c r="BN30" s="26">
        <f>-Assumptions!$P33/12*(1+(IF(BN$8=Assumptions!$N$47,Assumptions!$N$51,IF(BN$8=Assumptions!$O$47,Assumptions!BY$51,Assumptions!$P$51))))^(BN$8-1)</f>
        <v>-12086.065176534788</v>
      </c>
      <c r="BO30" s="26">
        <f>-Assumptions!$P33/12*(1+(IF(BO$8=Assumptions!$N$47,Assumptions!$N$51,IF(BO$8=Assumptions!$O$47,Assumptions!BZ$51,Assumptions!$P$51))))^(BO$8-1)</f>
        <v>-12086.065176534788</v>
      </c>
      <c r="BP30" s="26">
        <f>-Assumptions!$P33/12*(1+(IF(BP$8=Assumptions!$N$47,Assumptions!$N$51,IF(BP$8=Assumptions!$O$47,Assumptions!CA$51,Assumptions!$P$51))))^(BP$8-1)</f>
        <v>-12086.065176534788</v>
      </c>
      <c r="BQ30" s="26">
        <f>-Assumptions!$P33/12*(1+(IF(BQ$8=Assumptions!$N$47,Assumptions!$N$51,IF(BQ$8=Assumptions!$O$47,Assumptions!CB$51,Assumptions!$P$51))))^(BQ$8-1)</f>
        <v>-12086.065176534788</v>
      </c>
      <c r="BR30" s="26">
        <f>-Assumptions!$P33/12*(1+(IF(BR$8=Assumptions!$N$47,Assumptions!$N$51,IF(BR$8=Assumptions!$O$47,Assumptions!CC$51,Assumptions!$P$51))))^(BR$8-1)</f>
        <v>-12086.065176534788</v>
      </c>
      <c r="BS30" s="26">
        <f>-Assumptions!$P33/12*(1+(IF(BS$8=Assumptions!$N$47,Assumptions!$N$51,IF(BS$8=Assumptions!$O$47,Assumptions!CD$51,Assumptions!$P$51))))^(BS$8-1)</f>
        <v>-12086.065176534788</v>
      </c>
      <c r="BT30" s="26">
        <f>-Assumptions!$P33/12*(1+(IF(BT$8=Assumptions!$N$47,Assumptions!$N$51,IF(BT$8=Assumptions!$O$47,Assumptions!CE$51,Assumptions!$P$51))))^(BT$8-1)</f>
        <v>-12086.065176534788</v>
      </c>
      <c r="BU30" s="26">
        <f>-Assumptions!$P33/12*(1+(IF(BU$8=Assumptions!$N$47,Assumptions!$N$51,IF(BU$8=Assumptions!$O$47,Assumptions!CF$51,Assumptions!$P$51))))^(BU$8-1)</f>
        <v>-12086.065176534788</v>
      </c>
      <c r="BV30" s="26">
        <f>-Assumptions!$P33/12*(1+(IF(BV$8=Assumptions!$N$47,Assumptions!$N$51,IF(BV$8=Assumptions!$O$47,Assumptions!CG$51,Assumptions!$P$51))))^(BV$8-1)</f>
        <v>-12086.065176534788</v>
      </c>
      <c r="BW30" s="26">
        <f>-Assumptions!$P33/12*(1+(IF(BW$8=Assumptions!$N$47,Assumptions!$N$51,IF(BW$8=Assumptions!$O$47,Assumptions!CH$51,Assumptions!$P$51))))^(BW$8-1)</f>
        <v>-12086.065176534788</v>
      </c>
      <c r="BX30" s="26">
        <f>-Assumptions!$P33/12*(1+(IF(BX$8=Assumptions!$N$47,Assumptions!$N$51,IF(BX$8=Assumptions!$O$47,Assumptions!CI$51,Assumptions!$P$51))))^(BX$8-1)</f>
        <v>-12327.786480065484</v>
      </c>
      <c r="BY30" s="26">
        <f>-Assumptions!$P33/12*(1+(IF(BY$8=Assumptions!$N$47,Assumptions!$N$51,IF(BY$8=Assumptions!$O$47,Assumptions!CJ$51,Assumptions!$P$51))))^(BY$8-1)</f>
        <v>-12327.786480065484</v>
      </c>
      <c r="BZ30" s="26">
        <f>-Assumptions!$P33/12*(1+(IF(BZ$8=Assumptions!$N$47,Assumptions!$N$51,IF(BZ$8=Assumptions!$O$47,Assumptions!CK$51,Assumptions!$P$51))))^(BZ$8-1)</f>
        <v>-12327.786480065484</v>
      </c>
      <c r="CA30" s="26">
        <f>-Assumptions!$P33/12*(1+(IF(CA$8=Assumptions!$N$47,Assumptions!$N$51,IF(CA$8=Assumptions!$O$47,Assumptions!CL$51,Assumptions!$P$51))))^(CA$8-1)</f>
        <v>-12327.786480065484</v>
      </c>
      <c r="CB30" s="26">
        <f>-Assumptions!$P33/12*(1+(IF(CB$8=Assumptions!$N$47,Assumptions!$N$51,IF(CB$8=Assumptions!$O$47,Assumptions!CM$51,Assumptions!$P$51))))^(CB$8-1)</f>
        <v>-12327.786480065484</v>
      </c>
      <c r="CC30" s="26">
        <f>-Assumptions!$P33/12*(1+(IF(CC$8=Assumptions!$N$47,Assumptions!$N$51,IF(CC$8=Assumptions!$O$47,Assumptions!CN$51,Assumptions!$P$51))))^(CC$8-1)</f>
        <v>-12327.786480065484</v>
      </c>
      <c r="CD30" s="26">
        <f>-Assumptions!$P33/12*(1+(IF(CD$8=Assumptions!$N$47,Assumptions!$N$51,IF(CD$8=Assumptions!$O$47,Assumptions!CO$51,Assumptions!$P$51))))^(CD$8-1)</f>
        <v>-12327.786480065484</v>
      </c>
      <c r="CE30" s="26">
        <f>-Assumptions!$P33/12*(1+(IF(CE$8=Assumptions!$N$47,Assumptions!$N$51,IF(CE$8=Assumptions!$O$47,Assumptions!CP$51,Assumptions!$P$51))))^(CE$8-1)</f>
        <v>-12327.786480065484</v>
      </c>
      <c r="CF30" s="26">
        <f>-Assumptions!$P33/12*(1+(IF(CF$8=Assumptions!$N$47,Assumptions!$N$51,IF(CF$8=Assumptions!$O$47,Assumptions!CQ$51,Assumptions!$P$51))))^(CF$8-1)</f>
        <v>-12327.786480065484</v>
      </c>
      <c r="CG30" s="26">
        <f>-Assumptions!$P33/12*(1+(IF(CG$8=Assumptions!$N$47,Assumptions!$N$51,IF(CG$8=Assumptions!$O$47,Assumptions!CR$51,Assumptions!$P$51))))^(CG$8-1)</f>
        <v>-12327.786480065484</v>
      </c>
      <c r="CH30" s="26">
        <f>-Assumptions!$P33/12*(1+(IF(CH$8=Assumptions!$N$47,Assumptions!$N$51,IF(CH$8=Assumptions!$O$47,Assumptions!CS$51,Assumptions!$P$51))))^(CH$8-1)</f>
        <v>-12327.786480065484</v>
      </c>
      <c r="CI30" s="26">
        <f>-Assumptions!$P33/12*(1+(IF(CI$8=Assumptions!$N$47,Assumptions!$N$51,IF(CI$8=Assumptions!$O$47,Assumptions!CT$51,Assumptions!$P$51))))^(CI$8-1)</f>
        <v>-12327.786480065484</v>
      </c>
      <c r="CJ30" s="26">
        <f>-Assumptions!$P33/12*(1+(IF(CJ$8=Assumptions!$N$47,Assumptions!$N$51,IF(CJ$8=Assumptions!$O$47,Assumptions!CU$51,Assumptions!$P$51))))^(CJ$8-1)</f>
        <v>-12574.342209666791</v>
      </c>
      <c r="CK30" s="26">
        <f>-Assumptions!$P33/12*(1+(IF(CK$8=Assumptions!$N$47,Assumptions!$N$51,IF(CK$8=Assumptions!$O$47,Assumptions!CV$51,Assumptions!$P$51))))^(CK$8-1)</f>
        <v>-12574.342209666791</v>
      </c>
      <c r="CL30" s="26">
        <f>-Assumptions!$P33/12*(1+(IF(CL$8=Assumptions!$N$47,Assumptions!$N$51,IF(CL$8=Assumptions!$O$47,Assumptions!CW$51,Assumptions!$P$51))))^(CL$8-1)</f>
        <v>-12574.342209666791</v>
      </c>
      <c r="CM30" s="26">
        <f>-Assumptions!$P33/12*(1+(IF(CM$8=Assumptions!$N$47,Assumptions!$N$51,IF(CM$8=Assumptions!$O$47,Assumptions!CX$51,Assumptions!$P$51))))^(CM$8-1)</f>
        <v>-12574.342209666791</v>
      </c>
      <c r="CN30" s="26">
        <f>-Assumptions!$P33/12*(1+(IF(CN$8=Assumptions!$N$47,Assumptions!$N$51,IF(CN$8=Assumptions!$O$47,Assumptions!CY$51,Assumptions!$P$51))))^(CN$8-1)</f>
        <v>-12574.342209666791</v>
      </c>
      <c r="CO30" s="26">
        <f>-Assumptions!$P33/12*(1+(IF(CO$8=Assumptions!$N$47,Assumptions!$N$51,IF(CO$8=Assumptions!$O$47,Assumptions!CZ$51,Assumptions!$P$51))))^(CO$8-1)</f>
        <v>-12574.342209666791</v>
      </c>
      <c r="CP30" s="26">
        <f>-Assumptions!$P33/12*(1+(IF(CP$8=Assumptions!$N$47,Assumptions!$N$51,IF(CP$8=Assumptions!$O$47,Assumptions!DA$51,Assumptions!$P$51))))^(CP$8-1)</f>
        <v>-12574.342209666791</v>
      </c>
      <c r="CQ30" s="26">
        <f>-Assumptions!$P33/12*(1+(IF(CQ$8=Assumptions!$N$47,Assumptions!$N$51,IF(CQ$8=Assumptions!$O$47,Assumptions!DB$51,Assumptions!$P$51))))^(CQ$8-1)</f>
        <v>-12574.342209666791</v>
      </c>
      <c r="CR30" s="26">
        <f>-Assumptions!$P33/12*(1+(IF(CR$8=Assumptions!$N$47,Assumptions!$N$51,IF(CR$8=Assumptions!$O$47,Assumptions!DC$51,Assumptions!$P$51))))^(CR$8-1)</f>
        <v>-12574.342209666791</v>
      </c>
      <c r="CS30" s="26">
        <f>-Assumptions!$P33/12*(1+(IF(CS$8=Assumptions!$N$47,Assumptions!$N$51,IF(CS$8=Assumptions!$O$47,Assumptions!DD$51,Assumptions!$P$51))))^(CS$8-1)</f>
        <v>-12574.342209666791</v>
      </c>
      <c r="CT30" s="26">
        <f>-Assumptions!$P33/12*(1+(IF(CT$8=Assumptions!$N$47,Assumptions!$N$51,IF(CT$8=Assumptions!$O$47,Assumptions!DE$51,Assumptions!$P$51))))^(CT$8-1)</f>
        <v>-12574.342209666791</v>
      </c>
      <c r="CU30" s="26">
        <f>-Assumptions!$P33/12*(1+(IF(CU$8=Assumptions!$N$47,Assumptions!$N$51,IF(CU$8=Assumptions!$O$47,Assumptions!DF$51,Assumptions!$P$51))))^(CU$8-1)</f>
        <v>-12574.342209666791</v>
      </c>
      <c r="CV30" s="26">
        <f>-Assumptions!$P33/12*(1+(IF(CV$8=Assumptions!$N$47,Assumptions!$N$51,IF(CV$8=Assumptions!$O$47,Assumptions!DG$51,Assumptions!$P$51))))^(CV$8-1)</f>
        <v>-12825.829053860129</v>
      </c>
      <c r="CW30" s="26">
        <f>-Assumptions!$P33/12*(1+(IF(CW$8=Assumptions!$N$47,Assumptions!$N$51,IF(CW$8=Assumptions!$O$47,Assumptions!DH$51,Assumptions!$P$51))))^(CW$8-1)</f>
        <v>-12825.829053860129</v>
      </c>
      <c r="CX30" s="26">
        <f>-Assumptions!$P33/12*(1+(IF(CX$8=Assumptions!$N$47,Assumptions!$N$51,IF(CX$8=Assumptions!$O$47,Assumptions!DI$51,Assumptions!$P$51))))^(CX$8-1)</f>
        <v>-12825.829053860129</v>
      </c>
      <c r="CY30" s="26">
        <f>-Assumptions!$P33/12*(1+(IF(CY$8=Assumptions!$N$47,Assumptions!$N$51,IF(CY$8=Assumptions!$O$47,Assumptions!DJ$51,Assumptions!$P$51))))^(CY$8-1)</f>
        <v>-12825.829053860129</v>
      </c>
      <c r="CZ30" s="26">
        <f>-Assumptions!$P33/12*(1+(IF(CZ$8=Assumptions!$N$47,Assumptions!$N$51,IF(CZ$8=Assumptions!$O$47,Assumptions!DK$51,Assumptions!$P$51))))^(CZ$8-1)</f>
        <v>-12825.829053860129</v>
      </c>
      <c r="DA30" s="26">
        <f>-Assumptions!$P33/12*(1+(IF(DA$8=Assumptions!$N$47,Assumptions!$N$51,IF(DA$8=Assumptions!$O$47,Assumptions!DL$51,Assumptions!$P$51))))^(DA$8-1)</f>
        <v>-12825.829053860129</v>
      </c>
      <c r="DB30" s="26">
        <f>-Assumptions!$P33/12*(1+(IF(DB$8=Assumptions!$N$47,Assumptions!$N$51,IF(DB$8=Assumptions!$O$47,Assumptions!DM$51,Assumptions!$P$51))))^(DB$8-1)</f>
        <v>-12825.829053860129</v>
      </c>
      <c r="DC30" s="26">
        <f>-Assumptions!$P33/12*(1+(IF(DC$8=Assumptions!$N$47,Assumptions!$N$51,IF(DC$8=Assumptions!$O$47,Assumptions!DN$51,Assumptions!$P$51))))^(DC$8-1)</f>
        <v>-12825.829053860129</v>
      </c>
      <c r="DD30" s="26">
        <f>-Assumptions!$P33/12*(1+(IF(DD$8=Assumptions!$N$47,Assumptions!$N$51,IF(DD$8=Assumptions!$O$47,Assumptions!DO$51,Assumptions!$P$51))))^(DD$8-1)</f>
        <v>-12825.829053860129</v>
      </c>
      <c r="DE30" s="26">
        <f>-Assumptions!$P33/12*(1+(IF(DE$8=Assumptions!$N$47,Assumptions!$N$51,IF(DE$8=Assumptions!$O$47,Assumptions!DP$51,Assumptions!$P$51))))^(DE$8-1)</f>
        <v>-12825.829053860129</v>
      </c>
      <c r="DF30" s="26">
        <f>-Assumptions!$P33/12*(1+(IF(DF$8=Assumptions!$N$47,Assumptions!$N$51,IF(DF$8=Assumptions!$O$47,Assumptions!DQ$51,Assumptions!$P$51))))^(DF$8-1)</f>
        <v>-12825.829053860129</v>
      </c>
      <c r="DG30" s="26">
        <f>-Assumptions!$P33/12*(1+(IF(DG$8=Assumptions!$N$47,Assumptions!$N$51,IF(DG$8=Assumptions!$O$47,Assumptions!DR$51,Assumptions!$P$51))))^(DG$8-1)</f>
        <v>-12825.829053860129</v>
      </c>
      <c r="DH30" s="26">
        <f>-Assumptions!$P33/12*(1+(IF(DH$8=Assumptions!$N$47,Assumptions!$N$51,IF(DH$8=Assumptions!$O$47,Assumptions!DS$51,Assumptions!$P$51))))^(DH$8-1)</f>
        <v>-13082.345634937332</v>
      </c>
      <c r="DI30" s="26">
        <f>-Assumptions!$P33/12*(1+(IF(DI$8=Assumptions!$N$47,Assumptions!$N$51,IF(DI$8=Assumptions!$O$47,Assumptions!DT$51,Assumptions!$P$51))))^(DI$8-1)</f>
        <v>-13082.345634937332</v>
      </c>
      <c r="DJ30" s="26">
        <f>-Assumptions!$P33/12*(1+(IF(DJ$8=Assumptions!$N$47,Assumptions!$N$51,IF(DJ$8=Assumptions!$O$47,Assumptions!DU$51,Assumptions!$P$51))))^(DJ$8-1)</f>
        <v>-13082.345634937332</v>
      </c>
      <c r="DK30" s="26">
        <f>-Assumptions!$P33/12*(1+(IF(DK$8=Assumptions!$N$47,Assumptions!$N$51,IF(DK$8=Assumptions!$O$47,Assumptions!DV$51,Assumptions!$P$51))))^(DK$8-1)</f>
        <v>-13082.345634937332</v>
      </c>
      <c r="DL30" s="26">
        <f>-Assumptions!$P33/12*(1+(IF(DL$8=Assumptions!$N$47,Assumptions!$N$51,IF(DL$8=Assumptions!$O$47,Assumptions!DW$51,Assumptions!$P$51))))^(DL$8-1)</f>
        <v>-13082.345634937332</v>
      </c>
      <c r="DM30" s="26">
        <f>-Assumptions!$P33/12*(1+(IF(DM$8=Assumptions!$N$47,Assumptions!$N$51,IF(DM$8=Assumptions!$O$47,Assumptions!DX$51,Assumptions!$P$51))))^(DM$8-1)</f>
        <v>-13082.345634937332</v>
      </c>
      <c r="DN30" s="26">
        <f>-Assumptions!$P33/12*(1+(IF(DN$8=Assumptions!$N$47,Assumptions!$N$51,IF(DN$8=Assumptions!$O$47,Assumptions!DY$51,Assumptions!$P$51))))^(DN$8-1)</f>
        <v>-13082.345634937332</v>
      </c>
      <c r="DO30" s="26">
        <f>-Assumptions!$P33/12*(1+(IF(DO$8=Assumptions!$N$47,Assumptions!$N$51,IF(DO$8=Assumptions!$O$47,Assumptions!DZ$51,Assumptions!$P$51))))^(DO$8-1)</f>
        <v>-13082.345634937332</v>
      </c>
      <c r="DP30" s="26">
        <f>-Assumptions!$P33/12*(1+(IF(DP$8=Assumptions!$N$47,Assumptions!$N$51,IF(DP$8=Assumptions!$O$47,Assumptions!EA$51,Assumptions!$P$51))))^(DP$8-1)</f>
        <v>-13082.345634937332</v>
      </c>
      <c r="DQ30" s="26">
        <f>-Assumptions!$P33/12*(1+(IF(DQ$8=Assumptions!$N$47,Assumptions!$N$51,IF(DQ$8=Assumptions!$O$47,Assumptions!EB$51,Assumptions!$P$51))))^(DQ$8-1)</f>
        <v>-13082.345634937332</v>
      </c>
      <c r="DR30" s="26">
        <f>-Assumptions!$P33/12*(1+(IF(DR$8=Assumptions!$N$47,Assumptions!$N$51,IF(DR$8=Assumptions!$O$47,Assumptions!EC$51,Assumptions!$P$51))))^(DR$8-1)</f>
        <v>-13082.345634937332</v>
      </c>
      <c r="DS30" s="26">
        <f>-Assumptions!$P33/12*(1+(IF(DS$8=Assumptions!$N$47,Assumptions!$N$51,IF(DS$8=Assumptions!$O$47,Assumptions!ED$51,Assumptions!$P$51))))^(DS$8-1)</f>
        <v>-13082.345634937332</v>
      </c>
      <c r="DT30" s="26">
        <f>-Assumptions!$P33/12*(1+(IF(DT$8=Assumptions!$N$47,Assumptions!$N$51,IF(DT$8=Assumptions!$O$47,Assumptions!EE$51,Assumptions!$P$51))))^(DT$8-1)</f>
        <v>-13343.992547636079</v>
      </c>
      <c r="DU30" s="26">
        <f>-Assumptions!$P33/12*(1+(IF(DU$8=Assumptions!$N$47,Assumptions!$N$51,IF(DU$8=Assumptions!$O$47,Assumptions!EF$51,Assumptions!$P$51))))^(DU$8-1)</f>
        <v>-13343.992547636079</v>
      </c>
      <c r="DV30" s="26">
        <f>-Assumptions!$P33/12*(1+(IF(DV$8=Assumptions!$N$47,Assumptions!$N$51,IF(DV$8=Assumptions!$O$47,Assumptions!EG$51,Assumptions!$P$51))))^(DV$8-1)</f>
        <v>-13343.992547636079</v>
      </c>
      <c r="DW30" s="26">
        <f>-Assumptions!$P33/12*(1+(IF(DW$8=Assumptions!$N$47,Assumptions!$N$51,IF(DW$8=Assumptions!$O$47,Assumptions!EH$51,Assumptions!$P$51))))^(DW$8-1)</f>
        <v>-13343.992547636079</v>
      </c>
      <c r="DX30" s="26">
        <f>-Assumptions!$P33/12*(1+(IF(DX$8=Assumptions!$N$47,Assumptions!$N$51,IF(DX$8=Assumptions!$O$47,Assumptions!EI$51,Assumptions!$P$51))))^(DX$8-1)</f>
        <v>-13343.992547636079</v>
      </c>
      <c r="DY30" s="26">
        <f>-Assumptions!$P33/12*(1+(IF(DY$8=Assumptions!$N$47,Assumptions!$N$51,IF(DY$8=Assumptions!$O$47,Assumptions!EJ$51,Assumptions!$P$51))))^(DY$8-1)</f>
        <v>-13343.992547636079</v>
      </c>
      <c r="DZ30" s="26">
        <f>-Assumptions!$P33/12*(1+(IF(DZ$8=Assumptions!$N$47,Assumptions!$N$51,IF(DZ$8=Assumptions!$O$47,Assumptions!EK$51,Assumptions!$P$51))))^(DZ$8-1)</f>
        <v>-13343.992547636079</v>
      </c>
      <c r="EA30" s="26">
        <f>-Assumptions!$P33/12*(1+(IF(EA$8=Assumptions!$N$47,Assumptions!$N$51,IF(EA$8=Assumptions!$O$47,Assumptions!EL$51,Assumptions!$P$51))))^(EA$8-1)</f>
        <v>-13343.992547636079</v>
      </c>
      <c r="EB30" s="26">
        <f>-Assumptions!$P33/12*(1+(IF(EB$8=Assumptions!$N$47,Assumptions!$N$51,IF(EB$8=Assumptions!$O$47,Assumptions!EM$51,Assumptions!$P$51))))^(EB$8-1)</f>
        <v>-13343.992547636079</v>
      </c>
      <c r="EC30" s="26">
        <f>-Assumptions!$P33/12*(1+(IF(EC$8=Assumptions!$N$47,Assumptions!$N$51,IF(EC$8=Assumptions!$O$47,Assumptions!EN$51,Assumptions!$P$51))))^(EC$8-1)</f>
        <v>-13343.992547636079</v>
      </c>
      <c r="ED30" s="26">
        <f>-Assumptions!$P33/12*(1+(IF(ED$8=Assumptions!$N$47,Assumptions!$N$51,IF(ED$8=Assumptions!$O$47,Assumptions!EO$51,Assumptions!$P$51))))^(ED$8-1)</f>
        <v>-13343.992547636079</v>
      </c>
      <c r="EE30" s="26">
        <f>-Assumptions!$P33/12*(1+(IF(EE$8=Assumptions!$N$47,Assumptions!$N$51,IF(EE$8=Assumptions!$O$47,Assumptions!EP$51,Assumptions!$P$51))))^(EE$8-1)</f>
        <v>-13343.992547636079</v>
      </c>
    </row>
    <row r="31" spans="2:135" x14ac:dyDescent="0.35">
      <c r="C31" t="str">
        <f>Assumptions!J34</f>
        <v>Other Utilities</v>
      </c>
      <c r="D31" s="26">
        <f>-Assumptions!$P34/12*(1+(IF(D$8=Assumptions!$N$47,Assumptions!$N$51,IF(D$8=Assumptions!$O$47,Assumptions!O$51,Assumptions!$P$51))))^(D$8-1)</f>
        <v>-7463.5406000000003</v>
      </c>
      <c r="E31" s="26">
        <f>-Assumptions!$P34/12*(1+(IF(E$8=Assumptions!$N$47,Assumptions!$N$51,IF(E$8=Assumptions!$O$47,Assumptions!P$51,Assumptions!$P$51))))^(E$8-1)</f>
        <v>-7463.5406000000003</v>
      </c>
      <c r="F31" s="26">
        <f>-Assumptions!$P34/12*(1+(IF(F$8=Assumptions!$N$47,Assumptions!$N$51,IF(F$8=Assumptions!$O$47,Assumptions!Q$51,Assumptions!$P$51))))^(F$8-1)</f>
        <v>-7463.5406000000003</v>
      </c>
      <c r="G31" s="26">
        <f>-Assumptions!$P34/12*(1+(IF(G$8=Assumptions!$N$47,Assumptions!$N$51,IF(G$8=Assumptions!$O$47,Assumptions!R$51,Assumptions!$P$51))))^(G$8-1)</f>
        <v>-7463.5406000000003</v>
      </c>
      <c r="H31" s="26">
        <f>-Assumptions!$P34/12*(1+(IF(H$8=Assumptions!$N$47,Assumptions!$N$51,IF(H$8=Assumptions!$O$47,Assumptions!S$51,Assumptions!$P$51))))^(H$8-1)</f>
        <v>-7463.5406000000003</v>
      </c>
      <c r="I31" s="26">
        <f>-Assumptions!$P34/12*(1+(IF(I$8=Assumptions!$N$47,Assumptions!$N$51,IF(I$8=Assumptions!$O$47,Assumptions!T$51,Assumptions!$P$51))))^(I$8-1)</f>
        <v>-7463.5406000000003</v>
      </c>
      <c r="J31" s="26">
        <f>-Assumptions!$P34/12*(1+(IF(J$8=Assumptions!$N$47,Assumptions!$N$51,IF(J$8=Assumptions!$O$47,Assumptions!U$51,Assumptions!$P$51))))^(J$8-1)</f>
        <v>-7463.5406000000003</v>
      </c>
      <c r="K31" s="26">
        <f>-Assumptions!$P34/12*(1+(IF(K$8=Assumptions!$N$47,Assumptions!$N$51,IF(K$8=Assumptions!$O$47,Assumptions!V$51,Assumptions!$P$51))))^(K$8-1)</f>
        <v>-7463.5406000000003</v>
      </c>
      <c r="L31" s="26">
        <f>-Assumptions!$P34/12*(1+(IF(L$8=Assumptions!$N$47,Assumptions!$N$51,IF(L$8=Assumptions!$O$47,Assumptions!W$51,Assumptions!$P$51))))^(L$8-1)</f>
        <v>-7463.5406000000003</v>
      </c>
      <c r="M31" s="26">
        <f>-Assumptions!$P34/12*(1+(IF(M$8=Assumptions!$N$47,Assumptions!$N$51,IF(M$8=Assumptions!$O$47,Assumptions!X$51,Assumptions!$P$51))))^(M$8-1)</f>
        <v>-7463.5406000000003</v>
      </c>
      <c r="N31" s="26">
        <f>-Assumptions!$P34/12*(1+(IF(N$8=Assumptions!$N$47,Assumptions!$N$51,IF(N$8=Assumptions!$O$47,Assumptions!Y$51,Assumptions!$P$51))))^(N$8-1)</f>
        <v>-7463.5406000000003</v>
      </c>
      <c r="O31" s="26">
        <f>-Assumptions!$P34/12*(1+(IF(O$8=Assumptions!$N$47,Assumptions!$N$51,IF(O$8=Assumptions!$O$47,Assumptions!Z$51,Assumptions!$P$51))))^(O$8-1)</f>
        <v>-7463.5406000000003</v>
      </c>
      <c r="P31" s="26">
        <f>-Assumptions!$P34/12*(1+(IF(P$8=Assumptions!$N$47,Assumptions!$N$51,IF(P$8=Assumptions!$O$47,Assumptions!AA$51,Assumptions!$P$51))))^(P$8-1)</f>
        <v>-7463.5406000000003</v>
      </c>
      <c r="Q31" s="26">
        <f>-Assumptions!$P34/12*(1+(IF(Q$8=Assumptions!$N$47,Assumptions!$N$51,IF(Q$8=Assumptions!$O$47,Assumptions!AB$51,Assumptions!$P$51))))^(Q$8-1)</f>
        <v>-7463.5406000000003</v>
      </c>
      <c r="R31" s="26">
        <f>-Assumptions!$P34/12*(1+(IF(R$8=Assumptions!$N$47,Assumptions!$N$51,IF(R$8=Assumptions!$O$47,Assumptions!AC$51,Assumptions!$P$51))))^(R$8-1)</f>
        <v>-7463.5406000000003</v>
      </c>
      <c r="S31" s="26">
        <f>-Assumptions!$P34/12*(1+(IF(S$8=Assumptions!$N$47,Assumptions!$N$51,IF(S$8=Assumptions!$O$47,Assumptions!AD$51,Assumptions!$P$51))))^(S$8-1)</f>
        <v>-7612.811412</v>
      </c>
      <c r="T31" s="26">
        <f>-Assumptions!$P34/12*(1+(IF(T$8=Assumptions!$N$47,Assumptions!$N$51,IF(T$8=Assumptions!$O$47,Assumptions!AE$51,Assumptions!$P$51))))^(T$8-1)</f>
        <v>-7687.4468180000003</v>
      </c>
      <c r="U31" s="26">
        <f>-Assumptions!$P34/12*(1+(IF(U$8=Assumptions!$N$47,Assumptions!$N$51,IF(U$8=Assumptions!$O$47,Assumptions!AF$51,Assumptions!$P$51))))^(U$8-1)</f>
        <v>-7612.811412</v>
      </c>
      <c r="V31" s="26">
        <f>-Assumptions!$P34/12*(1+(IF(V$8=Assumptions!$N$47,Assumptions!$N$51,IF(V$8=Assumptions!$O$47,Assumptions!AG$51,Assumptions!$P$51))))^(V$8-1)</f>
        <v>-7463.5406000000003</v>
      </c>
      <c r="W31" s="26">
        <f>-Assumptions!$P34/12*(1+(IF(W$8=Assumptions!$N$47,Assumptions!$N$51,IF(W$8=Assumptions!$O$47,Assumptions!AH$51,Assumptions!$P$51))))^(W$8-1)</f>
        <v>-7463.5406000000003</v>
      </c>
      <c r="X31" s="26">
        <f>-Assumptions!$P34/12*(1+(IF(X$8=Assumptions!$N$47,Assumptions!$N$51,IF(X$8=Assumptions!$O$47,Assumptions!AI$51,Assumptions!$P$51))))^(X$8-1)</f>
        <v>-7463.5406000000003</v>
      </c>
      <c r="Y31" s="26">
        <f>-Assumptions!$P34/12*(1+(IF(Y$8=Assumptions!$N$47,Assumptions!$N$51,IF(Y$8=Assumptions!$O$47,Assumptions!AJ$51,Assumptions!$P$51))))^(Y$8-1)</f>
        <v>-7463.5406000000003</v>
      </c>
      <c r="Z31" s="26">
        <f>-Assumptions!$P34/12*(1+(IF(Z$8=Assumptions!$N$47,Assumptions!$N$51,IF(Z$8=Assumptions!$O$47,Assumptions!AK$51,Assumptions!$P$51))))^(Z$8-1)</f>
        <v>-7463.5406000000003</v>
      </c>
      <c r="AA31" s="26">
        <f>-Assumptions!$P34/12*(1+(IF(AA$8=Assumptions!$N$47,Assumptions!$N$51,IF(AA$8=Assumptions!$O$47,Assumptions!AL$51,Assumptions!$P$51))))^(AA$8-1)</f>
        <v>-7463.5406000000003</v>
      </c>
      <c r="AB31" s="26">
        <f>-Assumptions!$P34/12*(1+(IF(AB$8=Assumptions!$N$47,Assumptions!$N$51,IF(AB$8=Assumptions!$O$47,Assumptions!AM$51,Assumptions!$P$51))))^(AB$8-1)</f>
        <v>-7765.0676402400004</v>
      </c>
      <c r="AC31" s="26">
        <f>-Assumptions!$P34/12*(1+(IF(AC$8=Assumptions!$N$47,Assumptions!$N$51,IF(AC$8=Assumptions!$O$47,Assumptions!AN$51,Assumptions!$P$51))))^(AC$8-1)</f>
        <v>-7765.0676402400004</v>
      </c>
      <c r="AD31" s="26">
        <f>-Assumptions!$P34/12*(1+(IF(AD$8=Assumptions!$N$47,Assumptions!$N$51,IF(AD$8=Assumptions!$O$47,Assumptions!AO$51,Assumptions!$P$51))))^(AD$8-1)</f>
        <v>-7765.0676402400004</v>
      </c>
      <c r="AE31" s="26">
        <f>-Assumptions!$P34/12*(1+(IF(AE$8=Assumptions!$N$47,Assumptions!$N$51,IF(AE$8=Assumptions!$O$47,Assumptions!AP$51,Assumptions!$P$51))))^(AE$8-1)</f>
        <v>-7765.0676402400004</v>
      </c>
      <c r="AF31" s="26">
        <f>-Assumptions!$P34/12*(1+(IF(AF$8=Assumptions!$N$47,Assumptions!$N$51,IF(AF$8=Assumptions!$O$47,Assumptions!AQ$51,Assumptions!$P$51))))^(AF$8-1)</f>
        <v>-7765.0676402400004</v>
      </c>
      <c r="AG31" s="26">
        <f>-Assumptions!$P34/12*(1+(IF(AG$8=Assumptions!$N$47,Assumptions!$N$51,IF(AG$8=Assumptions!$O$47,Assumptions!AR$51,Assumptions!$P$51))))^(AG$8-1)</f>
        <v>-7765.0676402400004</v>
      </c>
      <c r="AH31" s="26">
        <f>-Assumptions!$P34/12*(1+(IF(AH$8=Assumptions!$N$47,Assumptions!$N$51,IF(AH$8=Assumptions!$O$47,Assumptions!AS$51,Assumptions!$P$51))))^(AH$8-1)</f>
        <v>-7765.0676402400004</v>
      </c>
      <c r="AI31" s="26">
        <f>-Assumptions!$P34/12*(1+(IF(AI$8=Assumptions!$N$47,Assumptions!$N$51,IF(AI$8=Assumptions!$O$47,Assumptions!AT$51,Assumptions!$P$51))))^(AI$8-1)</f>
        <v>-7765.0676402400004</v>
      </c>
      <c r="AJ31" s="26">
        <f>-Assumptions!$P34/12*(1+(IF(AJ$8=Assumptions!$N$47,Assumptions!$N$51,IF(AJ$8=Assumptions!$O$47,Assumptions!AU$51,Assumptions!$P$51))))^(AJ$8-1)</f>
        <v>-7765.0676402400004</v>
      </c>
      <c r="AK31" s="26">
        <f>-Assumptions!$P34/12*(1+(IF(AK$8=Assumptions!$N$47,Assumptions!$N$51,IF(AK$8=Assumptions!$O$47,Assumptions!AV$51,Assumptions!$P$51))))^(AK$8-1)</f>
        <v>-7765.0676402400004</v>
      </c>
      <c r="AL31" s="26">
        <f>-Assumptions!$P34/12*(1+(IF(AL$8=Assumptions!$N$47,Assumptions!$N$51,IF(AL$8=Assumptions!$O$47,Assumptions!AW$51,Assumptions!$P$51))))^(AL$8-1)</f>
        <v>-7765.0676402400004</v>
      </c>
      <c r="AM31" s="26">
        <f>-Assumptions!$P34/12*(1+(IF(AM$8=Assumptions!$N$47,Assumptions!$N$51,IF(AM$8=Assumptions!$O$47,Assumptions!AX$51,Assumptions!$P$51))))^(AM$8-1)</f>
        <v>-7765.0676402400004</v>
      </c>
      <c r="AN31" s="26">
        <f>-Assumptions!$P34/12*(1+(IF(AN$8=Assumptions!$N$47,Assumptions!$N$51,IF(AN$8=Assumptions!$O$47,Assumptions!AY$51,Assumptions!$P$51))))^(AN$8-1)</f>
        <v>-7920.3689930447999</v>
      </c>
      <c r="AO31" s="26">
        <f>-Assumptions!$P34/12*(1+(IF(AO$8=Assumptions!$N$47,Assumptions!$N$51,IF(AO$8=Assumptions!$O$47,Assumptions!AZ$51,Assumptions!$P$51))))^(AO$8-1)</f>
        <v>-7920.3689930447999</v>
      </c>
      <c r="AP31" s="26">
        <f>-Assumptions!$P34/12*(1+(IF(AP$8=Assumptions!$N$47,Assumptions!$N$51,IF(AP$8=Assumptions!$O$47,Assumptions!BA$51,Assumptions!$P$51))))^(AP$8-1)</f>
        <v>-7920.3689930447999</v>
      </c>
      <c r="AQ31" s="26">
        <f>-Assumptions!$P34/12*(1+(IF(AQ$8=Assumptions!$N$47,Assumptions!$N$51,IF(AQ$8=Assumptions!$O$47,Assumptions!BB$51,Assumptions!$P$51))))^(AQ$8-1)</f>
        <v>-7920.3689930447999</v>
      </c>
      <c r="AR31" s="26">
        <f>-Assumptions!$P34/12*(1+(IF(AR$8=Assumptions!$N$47,Assumptions!$N$51,IF(AR$8=Assumptions!$O$47,Assumptions!BC$51,Assumptions!$P$51))))^(AR$8-1)</f>
        <v>-7920.3689930447999</v>
      </c>
      <c r="AS31" s="26">
        <f>-Assumptions!$P34/12*(1+(IF(AS$8=Assumptions!$N$47,Assumptions!$N$51,IF(AS$8=Assumptions!$O$47,Assumptions!BD$51,Assumptions!$P$51))))^(AS$8-1)</f>
        <v>-7920.3689930447999</v>
      </c>
      <c r="AT31" s="26">
        <f>-Assumptions!$P34/12*(1+(IF(AT$8=Assumptions!$N$47,Assumptions!$N$51,IF(AT$8=Assumptions!$O$47,Assumptions!BE$51,Assumptions!$P$51))))^(AT$8-1)</f>
        <v>-7920.3689930447999</v>
      </c>
      <c r="AU31" s="26">
        <f>-Assumptions!$P34/12*(1+(IF(AU$8=Assumptions!$N$47,Assumptions!$N$51,IF(AU$8=Assumptions!$O$47,Assumptions!BF$51,Assumptions!$P$51))))^(AU$8-1)</f>
        <v>-7920.3689930447999</v>
      </c>
      <c r="AV31" s="26">
        <f>-Assumptions!$P34/12*(1+(IF(AV$8=Assumptions!$N$47,Assumptions!$N$51,IF(AV$8=Assumptions!$O$47,Assumptions!BG$51,Assumptions!$P$51))))^(AV$8-1)</f>
        <v>-7920.3689930447999</v>
      </c>
      <c r="AW31" s="26">
        <f>-Assumptions!$P34/12*(1+(IF(AW$8=Assumptions!$N$47,Assumptions!$N$51,IF(AW$8=Assumptions!$O$47,Assumptions!BH$51,Assumptions!$P$51))))^(AW$8-1)</f>
        <v>-7920.3689930447999</v>
      </c>
      <c r="AX31" s="26">
        <f>-Assumptions!$P34/12*(1+(IF(AX$8=Assumptions!$N$47,Assumptions!$N$51,IF(AX$8=Assumptions!$O$47,Assumptions!BI$51,Assumptions!$P$51))))^(AX$8-1)</f>
        <v>-7920.3689930447999</v>
      </c>
      <c r="AY31" s="26">
        <f>-Assumptions!$P34/12*(1+(IF(AY$8=Assumptions!$N$47,Assumptions!$N$51,IF(AY$8=Assumptions!$O$47,Assumptions!BJ$51,Assumptions!$P$51))))^(AY$8-1)</f>
        <v>-7920.3689930447999</v>
      </c>
      <c r="AZ31" s="26">
        <f>-Assumptions!$P34/12*(1+(IF(AZ$8=Assumptions!$N$47,Assumptions!$N$51,IF(AZ$8=Assumptions!$O$47,Assumptions!BK$51,Assumptions!$P$51))))^(AZ$8-1)</f>
        <v>-8078.776372905696</v>
      </c>
      <c r="BA31" s="26">
        <f>-Assumptions!$P34/12*(1+(IF(BA$8=Assumptions!$N$47,Assumptions!$N$51,IF(BA$8=Assumptions!$O$47,Assumptions!BL$51,Assumptions!$P$51))))^(BA$8-1)</f>
        <v>-8078.776372905696</v>
      </c>
      <c r="BB31" s="26">
        <f>-Assumptions!$P34/12*(1+(IF(BB$8=Assumptions!$N$47,Assumptions!$N$51,IF(BB$8=Assumptions!$O$47,Assumptions!BM$51,Assumptions!$P$51))))^(BB$8-1)</f>
        <v>-8078.776372905696</v>
      </c>
      <c r="BC31" s="26">
        <f>-Assumptions!$P34/12*(1+(IF(BC$8=Assumptions!$N$47,Assumptions!$N$51,IF(BC$8=Assumptions!$O$47,Assumptions!BN$51,Assumptions!$P$51))))^(BC$8-1)</f>
        <v>-8078.776372905696</v>
      </c>
      <c r="BD31" s="26">
        <f>-Assumptions!$P34/12*(1+(IF(BD$8=Assumptions!$N$47,Assumptions!$N$51,IF(BD$8=Assumptions!$O$47,Assumptions!BO$51,Assumptions!$P$51))))^(BD$8-1)</f>
        <v>-8078.776372905696</v>
      </c>
      <c r="BE31" s="26">
        <f>-Assumptions!$P34/12*(1+(IF(BE$8=Assumptions!$N$47,Assumptions!$N$51,IF(BE$8=Assumptions!$O$47,Assumptions!BP$51,Assumptions!$P$51))))^(BE$8-1)</f>
        <v>-8078.776372905696</v>
      </c>
      <c r="BF31" s="26">
        <f>-Assumptions!$P34/12*(1+(IF(BF$8=Assumptions!$N$47,Assumptions!$N$51,IF(BF$8=Assumptions!$O$47,Assumptions!BQ$51,Assumptions!$P$51))))^(BF$8-1)</f>
        <v>-8078.776372905696</v>
      </c>
      <c r="BG31" s="26">
        <f>-Assumptions!$P34/12*(1+(IF(BG$8=Assumptions!$N$47,Assumptions!$N$51,IF(BG$8=Assumptions!$O$47,Assumptions!BR$51,Assumptions!$P$51))))^(BG$8-1)</f>
        <v>-8078.776372905696</v>
      </c>
      <c r="BH31" s="26">
        <f>-Assumptions!$P34/12*(1+(IF(BH$8=Assumptions!$N$47,Assumptions!$N$51,IF(BH$8=Assumptions!$O$47,Assumptions!BS$51,Assumptions!$P$51))))^(BH$8-1)</f>
        <v>-8078.776372905696</v>
      </c>
      <c r="BI31" s="26">
        <f>-Assumptions!$P34/12*(1+(IF(BI$8=Assumptions!$N$47,Assumptions!$N$51,IF(BI$8=Assumptions!$O$47,Assumptions!BT$51,Assumptions!$P$51))))^(BI$8-1)</f>
        <v>-8078.776372905696</v>
      </c>
      <c r="BJ31" s="26">
        <f>-Assumptions!$P34/12*(1+(IF(BJ$8=Assumptions!$N$47,Assumptions!$N$51,IF(BJ$8=Assumptions!$O$47,Assumptions!BU$51,Assumptions!$P$51))))^(BJ$8-1)</f>
        <v>-8078.776372905696</v>
      </c>
      <c r="BK31" s="26">
        <f>-Assumptions!$P34/12*(1+(IF(BK$8=Assumptions!$N$47,Assumptions!$N$51,IF(BK$8=Assumptions!$O$47,Assumptions!BV$51,Assumptions!$P$51))))^(BK$8-1)</f>
        <v>-8078.776372905696</v>
      </c>
      <c r="BL31" s="26">
        <f>-Assumptions!$P34/12*(1+(IF(BL$8=Assumptions!$N$47,Assumptions!$N$51,IF(BL$8=Assumptions!$O$47,Assumptions!BW$51,Assumptions!$P$51))))^(BL$8-1)</f>
        <v>-8240.3519003638103</v>
      </c>
      <c r="BM31" s="26">
        <f>-Assumptions!$P34/12*(1+(IF(BM$8=Assumptions!$N$47,Assumptions!$N$51,IF(BM$8=Assumptions!$O$47,Assumptions!BX$51,Assumptions!$P$51))))^(BM$8-1)</f>
        <v>-8240.3519003638103</v>
      </c>
      <c r="BN31" s="26">
        <f>-Assumptions!$P34/12*(1+(IF(BN$8=Assumptions!$N$47,Assumptions!$N$51,IF(BN$8=Assumptions!$O$47,Assumptions!BY$51,Assumptions!$P$51))))^(BN$8-1)</f>
        <v>-8240.3519003638103</v>
      </c>
      <c r="BO31" s="26">
        <f>-Assumptions!$P34/12*(1+(IF(BO$8=Assumptions!$N$47,Assumptions!$N$51,IF(BO$8=Assumptions!$O$47,Assumptions!BZ$51,Assumptions!$P$51))))^(BO$8-1)</f>
        <v>-8240.3519003638103</v>
      </c>
      <c r="BP31" s="26">
        <f>-Assumptions!$P34/12*(1+(IF(BP$8=Assumptions!$N$47,Assumptions!$N$51,IF(BP$8=Assumptions!$O$47,Assumptions!CA$51,Assumptions!$P$51))))^(BP$8-1)</f>
        <v>-8240.3519003638103</v>
      </c>
      <c r="BQ31" s="26">
        <f>-Assumptions!$P34/12*(1+(IF(BQ$8=Assumptions!$N$47,Assumptions!$N$51,IF(BQ$8=Assumptions!$O$47,Assumptions!CB$51,Assumptions!$P$51))))^(BQ$8-1)</f>
        <v>-8240.3519003638103</v>
      </c>
      <c r="BR31" s="26">
        <f>-Assumptions!$P34/12*(1+(IF(BR$8=Assumptions!$N$47,Assumptions!$N$51,IF(BR$8=Assumptions!$O$47,Assumptions!CC$51,Assumptions!$P$51))))^(BR$8-1)</f>
        <v>-8240.3519003638103</v>
      </c>
      <c r="BS31" s="26">
        <f>-Assumptions!$P34/12*(1+(IF(BS$8=Assumptions!$N$47,Assumptions!$N$51,IF(BS$8=Assumptions!$O$47,Assumptions!CD$51,Assumptions!$P$51))))^(BS$8-1)</f>
        <v>-8240.3519003638103</v>
      </c>
      <c r="BT31" s="26">
        <f>-Assumptions!$P34/12*(1+(IF(BT$8=Assumptions!$N$47,Assumptions!$N$51,IF(BT$8=Assumptions!$O$47,Assumptions!CE$51,Assumptions!$P$51))))^(BT$8-1)</f>
        <v>-8240.3519003638103</v>
      </c>
      <c r="BU31" s="26">
        <f>-Assumptions!$P34/12*(1+(IF(BU$8=Assumptions!$N$47,Assumptions!$N$51,IF(BU$8=Assumptions!$O$47,Assumptions!CF$51,Assumptions!$P$51))))^(BU$8-1)</f>
        <v>-8240.3519003638103</v>
      </c>
      <c r="BV31" s="26">
        <f>-Assumptions!$P34/12*(1+(IF(BV$8=Assumptions!$N$47,Assumptions!$N$51,IF(BV$8=Assumptions!$O$47,Assumptions!CG$51,Assumptions!$P$51))))^(BV$8-1)</f>
        <v>-8240.3519003638103</v>
      </c>
      <c r="BW31" s="26">
        <f>-Assumptions!$P34/12*(1+(IF(BW$8=Assumptions!$N$47,Assumptions!$N$51,IF(BW$8=Assumptions!$O$47,Assumptions!CH$51,Assumptions!$P$51))))^(BW$8-1)</f>
        <v>-8240.3519003638103</v>
      </c>
      <c r="BX31" s="26">
        <f>-Assumptions!$P34/12*(1+(IF(BX$8=Assumptions!$N$47,Assumptions!$N$51,IF(BX$8=Assumptions!$O$47,Assumptions!CI$51,Assumptions!$P$51))))^(BX$8-1)</f>
        <v>-8405.1589383710871</v>
      </c>
      <c r="BY31" s="26">
        <f>-Assumptions!$P34/12*(1+(IF(BY$8=Assumptions!$N$47,Assumptions!$N$51,IF(BY$8=Assumptions!$O$47,Assumptions!CJ$51,Assumptions!$P$51))))^(BY$8-1)</f>
        <v>-8405.1589383710871</v>
      </c>
      <c r="BZ31" s="26">
        <f>-Assumptions!$P34/12*(1+(IF(BZ$8=Assumptions!$N$47,Assumptions!$N$51,IF(BZ$8=Assumptions!$O$47,Assumptions!CK$51,Assumptions!$P$51))))^(BZ$8-1)</f>
        <v>-8405.1589383710871</v>
      </c>
      <c r="CA31" s="26">
        <f>-Assumptions!$P34/12*(1+(IF(CA$8=Assumptions!$N$47,Assumptions!$N$51,IF(CA$8=Assumptions!$O$47,Assumptions!CL$51,Assumptions!$P$51))))^(CA$8-1)</f>
        <v>-8405.1589383710871</v>
      </c>
      <c r="CB31" s="26">
        <f>-Assumptions!$P34/12*(1+(IF(CB$8=Assumptions!$N$47,Assumptions!$N$51,IF(CB$8=Assumptions!$O$47,Assumptions!CM$51,Assumptions!$P$51))))^(CB$8-1)</f>
        <v>-8405.1589383710871</v>
      </c>
      <c r="CC31" s="26">
        <f>-Assumptions!$P34/12*(1+(IF(CC$8=Assumptions!$N$47,Assumptions!$N$51,IF(CC$8=Assumptions!$O$47,Assumptions!CN$51,Assumptions!$P$51))))^(CC$8-1)</f>
        <v>-8405.1589383710871</v>
      </c>
      <c r="CD31" s="26">
        <f>-Assumptions!$P34/12*(1+(IF(CD$8=Assumptions!$N$47,Assumptions!$N$51,IF(CD$8=Assumptions!$O$47,Assumptions!CO$51,Assumptions!$P$51))))^(CD$8-1)</f>
        <v>-8405.1589383710871</v>
      </c>
      <c r="CE31" s="26">
        <f>-Assumptions!$P34/12*(1+(IF(CE$8=Assumptions!$N$47,Assumptions!$N$51,IF(CE$8=Assumptions!$O$47,Assumptions!CP$51,Assumptions!$P$51))))^(CE$8-1)</f>
        <v>-8405.1589383710871</v>
      </c>
      <c r="CF31" s="26">
        <f>-Assumptions!$P34/12*(1+(IF(CF$8=Assumptions!$N$47,Assumptions!$N$51,IF(CF$8=Assumptions!$O$47,Assumptions!CQ$51,Assumptions!$P$51))))^(CF$8-1)</f>
        <v>-8405.1589383710871</v>
      </c>
      <c r="CG31" s="26">
        <f>-Assumptions!$P34/12*(1+(IF(CG$8=Assumptions!$N$47,Assumptions!$N$51,IF(CG$8=Assumptions!$O$47,Assumptions!CR$51,Assumptions!$P$51))))^(CG$8-1)</f>
        <v>-8405.1589383710871</v>
      </c>
      <c r="CH31" s="26">
        <f>-Assumptions!$P34/12*(1+(IF(CH$8=Assumptions!$N$47,Assumptions!$N$51,IF(CH$8=Assumptions!$O$47,Assumptions!CS$51,Assumptions!$P$51))))^(CH$8-1)</f>
        <v>-8405.1589383710871</v>
      </c>
      <c r="CI31" s="26">
        <f>-Assumptions!$P34/12*(1+(IF(CI$8=Assumptions!$N$47,Assumptions!$N$51,IF(CI$8=Assumptions!$O$47,Assumptions!CT$51,Assumptions!$P$51))))^(CI$8-1)</f>
        <v>-8405.1589383710871</v>
      </c>
      <c r="CJ31" s="26">
        <f>-Assumptions!$P34/12*(1+(IF(CJ$8=Assumptions!$N$47,Assumptions!$N$51,IF(CJ$8=Assumptions!$O$47,Assumptions!CU$51,Assumptions!$P$51))))^(CJ$8-1)</f>
        <v>-8573.2621171385072</v>
      </c>
      <c r="CK31" s="26">
        <f>-Assumptions!$P34/12*(1+(IF(CK$8=Assumptions!$N$47,Assumptions!$N$51,IF(CK$8=Assumptions!$O$47,Assumptions!CV$51,Assumptions!$P$51))))^(CK$8-1)</f>
        <v>-8573.2621171385072</v>
      </c>
      <c r="CL31" s="26">
        <f>-Assumptions!$P34/12*(1+(IF(CL$8=Assumptions!$N$47,Assumptions!$N$51,IF(CL$8=Assumptions!$O$47,Assumptions!CW$51,Assumptions!$P$51))))^(CL$8-1)</f>
        <v>-8573.2621171385072</v>
      </c>
      <c r="CM31" s="26">
        <f>-Assumptions!$P34/12*(1+(IF(CM$8=Assumptions!$N$47,Assumptions!$N$51,IF(CM$8=Assumptions!$O$47,Assumptions!CX$51,Assumptions!$P$51))))^(CM$8-1)</f>
        <v>-8573.2621171385072</v>
      </c>
      <c r="CN31" s="26">
        <f>-Assumptions!$P34/12*(1+(IF(CN$8=Assumptions!$N$47,Assumptions!$N$51,IF(CN$8=Assumptions!$O$47,Assumptions!CY$51,Assumptions!$P$51))))^(CN$8-1)</f>
        <v>-8573.2621171385072</v>
      </c>
      <c r="CO31" s="26">
        <f>-Assumptions!$P34/12*(1+(IF(CO$8=Assumptions!$N$47,Assumptions!$N$51,IF(CO$8=Assumptions!$O$47,Assumptions!CZ$51,Assumptions!$P$51))))^(CO$8-1)</f>
        <v>-8573.2621171385072</v>
      </c>
      <c r="CP31" s="26">
        <f>-Assumptions!$P34/12*(1+(IF(CP$8=Assumptions!$N$47,Assumptions!$N$51,IF(CP$8=Assumptions!$O$47,Assumptions!DA$51,Assumptions!$P$51))))^(CP$8-1)</f>
        <v>-8573.2621171385072</v>
      </c>
      <c r="CQ31" s="26">
        <f>-Assumptions!$P34/12*(1+(IF(CQ$8=Assumptions!$N$47,Assumptions!$N$51,IF(CQ$8=Assumptions!$O$47,Assumptions!DB$51,Assumptions!$P$51))))^(CQ$8-1)</f>
        <v>-8573.2621171385072</v>
      </c>
      <c r="CR31" s="26">
        <f>-Assumptions!$P34/12*(1+(IF(CR$8=Assumptions!$N$47,Assumptions!$N$51,IF(CR$8=Assumptions!$O$47,Assumptions!DC$51,Assumptions!$P$51))))^(CR$8-1)</f>
        <v>-8573.2621171385072</v>
      </c>
      <c r="CS31" s="26">
        <f>-Assumptions!$P34/12*(1+(IF(CS$8=Assumptions!$N$47,Assumptions!$N$51,IF(CS$8=Assumptions!$O$47,Assumptions!DD$51,Assumptions!$P$51))))^(CS$8-1)</f>
        <v>-8573.2621171385072</v>
      </c>
      <c r="CT31" s="26">
        <f>-Assumptions!$P34/12*(1+(IF(CT$8=Assumptions!$N$47,Assumptions!$N$51,IF(CT$8=Assumptions!$O$47,Assumptions!DE$51,Assumptions!$P$51))))^(CT$8-1)</f>
        <v>-8573.2621171385072</v>
      </c>
      <c r="CU31" s="26">
        <f>-Assumptions!$P34/12*(1+(IF(CU$8=Assumptions!$N$47,Assumptions!$N$51,IF(CU$8=Assumptions!$O$47,Assumptions!DF$51,Assumptions!$P$51))))^(CU$8-1)</f>
        <v>-8573.2621171385072</v>
      </c>
      <c r="CV31" s="26">
        <f>-Assumptions!$P34/12*(1+(IF(CV$8=Assumptions!$N$47,Assumptions!$N$51,IF(CV$8=Assumptions!$O$47,Assumptions!DG$51,Assumptions!$P$51))))^(CV$8-1)</f>
        <v>-8744.7273594812777</v>
      </c>
      <c r="CW31" s="26">
        <f>-Assumptions!$P34/12*(1+(IF(CW$8=Assumptions!$N$47,Assumptions!$N$51,IF(CW$8=Assumptions!$O$47,Assumptions!DH$51,Assumptions!$P$51))))^(CW$8-1)</f>
        <v>-8744.7273594812777</v>
      </c>
      <c r="CX31" s="26">
        <f>-Assumptions!$P34/12*(1+(IF(CX$8=Assumptions!$N$47,Assumptions!$N$51,IF(CX$8=Assumptions!$O$47,Assumptions!DI$51,Assumptions!$P$51))))^(CX$8-1)</f>
        <v>-8744.7273594812777</v>
      </c>
      <c r="CY31" s="26">
        <f>-Assumptions!$P34/12*(1+(IF(CY$8=Assumptions!$N$47,Assumptions!$N$51,IF(CY$8=Assumptions!$O$47,Assumptions!DJ$51,Assumptions!$P$51))))^(CY$8-1)</f>
        <v>-8744.7273594812777</v>
      </c>
      <c r="CZ31" s="26">
        <f>-Assumptions!$P34/12*(1+(IF(CZ$8=Assumptions!$N$47,Assumptions!$N$51,IF(CZ$8=Assumptions!$O$47,Assumptions!DK$51,Assumptions!$P$51))))^(CZ$8-1)</f>
        <v>-8744.7273594812777</v>
      </c>
      <c r="DA31" s="26">
        <f>-Assumptions!$P34/12*(1+(IF(DA$8=Assumptions!$N$47,Assumptions!$N$51,IF(DA$8=Assumptions!$O$47,Assumptions!DL$51,Assumptions!$P$51))))^(DA$8-1)</f>
        <v>-8744.7273594812777</v>
      </c>
      <c r="DB31" s="26">
        <f>-Assumptions!$P34/12*(1+(IF(DB$8=Assumptions!$N$47,Assumptions!$N$51,IF(DB$8=Assumptions!$O$47,Assumptions!DM$51,Assumptions!$P$51))))^(DB$8-1)</f>
        <v>-8744.7273594812777</v>
      </c>
      <c r="DC31" s="26">
        <f>-Assumptions!$P34/12*(1+(IF(DC$8=Assumptions!$N$47,Assumptions!$N$51,IF(DC$8=Assumptions!$O$47,Assumptions!DN$51,Assumptions!$P$51))))^(DC$8-1)</f>
        <v>-8744.7273594812777</v>
      </c>
      <c r="DD31" s="26">
        <f>-Assumptions!$P34/12*(1+(IF(DD$8=Assumptions!$N$47,Assumptions!$N$51,IF(DD$8=Assumptions!$O$47,Assumptions!DO$51,Assumptions!$P$51))))^(DD$8-1)</f>
        <v>-8744.7273594812777</v>
      </c>
      <c r="DE31" s="26">
        <f>-Assumptions!$P34/12*(1+(IF(DE$8=Assumptions!$N$47,Assumptions!$N$51,IF(DE$8=Assumptions!$O$47,Assumptions!DP$51,Assumptions!$P$51))))^(DE$8-1)</f>
        <v>-8744.7273594812777</v>
      </c>
      <c r="DF31" s="26">
        <f>-Assumptions!$P34/12*(1+(IF(DF$8=Assumptions!$N$47,Assumptions!$N$51,IF(DF$8=Assumptions!$O$47,Assumptions!DQ$51,Assumptions!$P$51))))^(DF$8-1)</f>
        <v>-8744.7273594812777</v>
      </c>
      <c r="DG31" s="26">
        <f>-Assumptions!$P34/12*(1+(IF(DG$8=Assumptions!$N$47,Assumptions!$N$51,IF(DG$8=Assumptions!$O$47,Assumptions!DR$51,Assumptions!$P$51))))^(DG$8-1)</f>
        <v>-8744.7273594812777</v>
      </c>
      <c r="DH31" s="26">
        <f>-Assumptions!$P34/12*(1+(IF(DH$8=Assumptions!$N$47,Assumptions!$N$51,IF(DH$8=Assumptions!$O$47,Assumptions!DS$51,Assumptions!$P$51))))^(DH$8-1)</f>
        <v>-8919.6219066709036</v>
      </c>
      <c r="DI31" s="26">
        <f>-Assumptions!$P34/12*(1+(IF(DI$8=Assumptions!$N$47,Assumptions!$N$51,IF(DI$8=Assumptions!$O$47,Assumptions!DT$51,Assumptions!$P$51))))^(DI$8-1)</f>
        <v>-8919.6219066709036</v>
      </c>
      <c r="DJ31" s="26">
        <f>-Assumptions!$P34/12*(1+(IF(DJ$8=Assumptions!$N$47,Assumptions!$N$51,IF(DJ$8=Assumptions!$O$47,Assumptions!DU$51,Assumptions!$P$51))))^(DJ$8-1)</f>
        <v>-8919.6219066709036</v>
      </c>
      <c r="DK31" s="26">
        <f>-Assumptions!$P34/12*(1+(IF(DK$8=Assumptions!$N$47,Assumptions!$N$51,IF(DK$8=Assumptions!$O$47,Assumptions!DV$51,Assumptions!$P$51))))^(DK$8-1)</f>
        <v>-8919.6219066709036</v>
      </c>
      <c r="DL31" s="26">
        <f>-Assumptions!$P34/12*(1+(IF(DL$8=Assumptions!$N$47,Assumptions!$N$51,IF(DL$8=Assumptions!$O$47,Assumptions!DW$51,Assumptions!$P$51))))^(DL$8-1)</f>
        <v>-8919.6219066709036</v>
      </c>
      <c r="DM31" s="26">
        <f>-Assumptions!$P34/12*(1+(IF(DM$8=Assumptions!$N$47,Assumptions!$N$51,IF(DM$8=Assumptions!$O$47,Assumptions!DX$51,Assumptions!$P$51))))^(DM$8-1)</f>
        <v>-8919.6219066709036</v>
      </c>
      <c r="DN31" s="26">
        <f>-Assumptions!$P34/12*(1+(IF(DN$8=Assumptions!$N$47,Assumptions!$N$51,IF(DN$8=Assumptions!$O$47,Assumptions!DY$51,Assumptions!$P$51))))^(DN$8-1)</f>
        <v>-8919.6219066709036</v>
      </c>
      <c r="DO31" s="26">
        <f>-Assumptions!$P34/12*(1+(IF(DO$8=Assumptions!$N$47,Assumptions!$N$51,IF(DO$8=Assumptions!$O$47,Assumptions!DZ$51,Assumptions!$P$51))))^(DO$8-1)</f>
        <v>-8919.6219066709036</v>
      </c>
      <c r="DP31" s="26">
        <f>-Assumptions!$P34/12*(1+(IF(DP$8=Assumptions!$N$47,Assumptions!$N$51,IF(DP$8=Assumptions!$O$47,Assumptions!EA$51,Assumptions!$P$51))))^(DP$8-1)</f>
        <v>-8919.6219066709036</v>
      </c>
      <c r="DQ31" s="26">
        <f>-Assumptions!$P34/12*(1+(IF(DQ$8=Assumptions!$N$47,Assumptions!$N$51,IF(DQ$8=Assumptions!$O$47,Assumptions!EB$51,Assumptions!$P$51))))^(DQ$8-1)</f>
        <v>-8919.6219066709036</v>
      </c>
      <c r="DR31" s="26">
        <f>-Assumptions!$P34/12*(1+(IF(DR$8=Assumptions!$N$47,Assumptions!$N$51,IF(DR$8=Assumptions!$O$47,Assumptions!EC$51,Assumptions!$P$51))))^(DR$8-1)</f>
        <v>-8919.6219066709036</v>
      </c>
      <c r="DS31" s="26">
        <f>-Assumptions!$P34/12*(1+(IF(DS$8=Assumptions!$N$47,Assumptions!$N$51,IF(DS$8=Assumptions!$O$47,Assumptions!ED$51,Assumptions!$P$51))))^(DS$8-1)</f>
        <v>-8919.6219066709036</v>
      </c>
      <c r="DT31" s="26">
        <f>-Assumptions!$P34/12*(1+(IF(DT$8=Assumptions!$N$47,Assumptions!$N$51,IF(DT$8=Assumptions!$O$47,Assumptions!EE$51,Assumptions!$P$51))))^(DT$8-1)</f>
        <v>-9098.0143448043218</v>
      </c>
      <c r="DU31" s="26">
        <f>-Assumptions!$P34/12*(1+(IF(DU$8=Assumptions!$N$47,Assumptions!$N$51,IF(DU$8=Assumptions!$O$47,Assumptions!EF$51,Assumptions!$P$51))))^(DU$8-1)</f>
        <v>-9098.0143448043218</v>
      </c>
      <c r="DV31" s="26">
        <f>-Assumptions!$P34/12*(1+(IF(DV$8=Assumptions!$N$47,Assumptions!$N$51,IF(DV$8=Assumptions!$O$47,Assumptions!EG$51,Assumptions!$P$51))))^(DV$8-1)</f>
        <v>-9098.0143448043218</v>
      </c>
      <c r="DW31" s="26">
        <f>-Assumptions!$P34/12*(1+(IF(DW$8=Assumptions!$N$47,Assumptions!$N$51,IF(DW$8=Assumptions!$O$47,Assumptions!EH$51,Assumptions!$P$51))))^(DW$8-1)</f>
        <v>-9098.0143448043218</v>
      </c>
      <c r="DX31" s="26">
        <f>-Assumptions!$P34/12*(1+(IF(DX$8=Assumptions!$N$47,Assumptions!$N$51,IF(DX$8=Assumptions!$O$47,Assumptions!EI$51,Assumptions!$P$51))))^(DX$8-1)</f>
        <v>-9098.0143448043218</v>
      </c>
      <c r="DY31" s="26">
        <f>-Assumptions!$P34/12*(1+(IF(DY$8=Assumptions!$N$47,Assumptions!$N$51,IF(DY$8=Assumptions!$O$47,Assumptions!EJ$51,Assumptions!$P$51))))^(DY$8-1)</f>
        <v>-9098.0143448043218</v>
      </c>
      <c r="DZ31" s="26">
        <f>-Assumptions!$P34/12*(1+(IF(DZ$8=Assumptions!$N$47,Assumptions!$N$51,IF(DZ$8=Assumptions!$O$47,Assumptions!EK$51,Assumptions!$P$51))))^(DZ$8-1)</f>
        <v>-9098.0143448043218</v>
      </c>
      <c r="EA31" s="26">
        <f>-Assumptions!$P34/12*(1+(IF(EA$8=Assumptions!$N$47,Assumptions!$N$51,IF(EA$8=Assumptions!$O$47,Assumptions!EL$51,Assumptions!$P$51))))^(EA$8-1)</f>
        <v>-9098.0143448043218</v>
      </c>
      <c r="EB31" s="26">
        <f>-Assumptions!$P34/12*(1+(IF(EB$8=Assumptions!$N$47,Assumptions!$N$51,IF(EB$8=Assumptions!$O$47,Assumptions!EM$51,Assumptions!$P$51))))^(EB$8-1)</f>
        <v>-9098.0143448043218</v>
      </c>
      <c r="EC31" s="26">
        <f>-Assumptions!$P34/12*(1+(IF(EC$8=Assumptions!$N$47,Assumptions!$N$51,IF(EC$8=Assumptions!$O$47,Assumptions!EN$51,Assumptions!$P$51))))^(EC$8-1)</f>
        <v>-9098.0143448043218</v>
      </c>
      <c r="ED31" s="26">
        <f>-Assumptions!$P34/12*(1+(IF(ED$8=Assumptions!$N$47,Assumptions!$N$51,IF(ED$8=Assumptions!$O$47,Assumptions!EO$51,Assumptions!$P$51))))^(ED$8-1)</f>
        <v>-9098.0143448043218</v>
      </c>
      <c r="EE31" s="26">
        <f>-Assumptions!$P34/12*(1+(IF(EE$8=Assumptions!$N$47,Assumptions!$N$51,IF(EE$8=Assumptions!$O$47,Assumptions!EP$51,Assumptions!$P$51))))^(EE$8-1)</f>
        <v>-9098.0143448043218</v>
      </c>
    </row>
    <row r="32" spans="2:135" x14ac:dyDescent="0.35">
      <c r="C32" t="str">
        <f>Assumptions!J35</f>
        <v>Marketing</v>
      </c>
      <c r="D32" s="26">
        <f>-Assumptions!$P35/12*(1+(IF(D$8=Assumptions!$N$47,Assumptions!$N$51,IF(D$8=Assumptions!$O$47,Assumptions!O$51,Assumptions!$P$51))))^(D$8-1)</f>
        <v>-2242.6017500000003</v>
      </c>
      <c r="E32" s="26">
        <f>-Assumptions!$P35/12*(1+(IF(E$8=Assumptions!$N$47,Assumptions!$N$51,IF(E$8=Assumptions!$O$47,Assumptions!P$51,Assumptions!$P$51))))^(E$8-1)</f>
        <v>-2242.6017500000003</v>
      </c>
      <c r="F32" s="26">
        <f>-Assumptions!$P35/12*(1+(IF(F$8=Assumptions!$N$47,Assumptions!$N$51,IF(F$8=Assumptions!$O$47,Assumptions!Q$51,Assumptions!$P$51))))^(F$8-1)</f>
        <v>-2242.6017500000003</v>
      </c>
      <c r="G32" s="26">
        <f>-Assumptions!$P35/12*(1+(IF(G$8=Assumptions!$N$47,Assumptions!$N$51,IF(G$8=Assumptions!$O$47,Assumptions!R$51,Assumptions!$P$51))))^(G$8-1)</f>
        <v>-2242.6017500000003</v>
      </c>
      <c r="H32" s="26">
        <f>-Assumptions!$P35/12*(1+(IF(H$8=Assumptions!$N$47,Assumptions!$N$51,IF(H$8=Assumptions!$O$47,Assumptions!S$51,Assumptions!$P$51))))^(H$8-1)</f>
        <v>-2242.6017500000003</v>
      </c>
      <c r="I32" s="26">
        <f>-Assumptions!$P35/12*(1+(IF(I$8=Assumptions!$N$47,Assumptions!$N$51,IF(I$8=Assumptions!$O$47,Assumptions!T$51,Assumptions!$P$51))))^(I$8-1)</f>
        <v>-2242.6017500000003</v>
      </c>
      <c r="J32" s="26">
        <f>-Assumptions!$P35/12*(1+(IF(J$8=Assumptions!$N$47,Assumptions!$N$51,IF(J$8=Assumptions!$O$47,Assumptions!U$51,Assumptions!$P$51))))^(J$8-1)</f>
        <v>-2242.6017500000003</v>
      </c>
      <c r="K32" s="26">
        <f>-Assumptions!$P35/12*(1+(IF(K$8=Assumptions!$N$47,Assumptions!$N$51,IF(K$8=Assumptions!$O$47,Assumptions!V$51,Assumptions!$P$51))))^(K$8-1)</f>
        <v>-2242.6017500000003</v>
      </c>
      <c r="L32" s="26">
        <f>-Assumptions!$P35/12*(1+(IF(L$8=Assumptions!$N$47,Assumptions!$N$51,IF(L$8=Assumptions!$O$47,Assumptions!W$51,Assumptions!$P$51))))^(L$8-1)</f>
        <v>-2242.6017500000003</v>
      </c>
      <c r="M32" s="26">
        <f>-Assumptions!$P35/12*(1+(IF(M$8=Assumptions!$N$47,Assumptions!$N$51,IF(M$8=Assumptions!$O$47,Assumptions!X$51,Assumptions!$P$51))))^(M$8-1)</f>
        <v>-2242.6017500000003</v>
      </c>
      <c r="N32" s="26">
        <f>-Assumptions!$P35/12*(1+(IF(N$8=Assumptions!$N$47,Assumptions!$N$51,IF(N$8=Assumptions!$O$47,Assumptions!Y$51,Assumptions!$P$51))))^(N$8-1)</f>
        <v>-2242.6017500000003</v>
      </c>
      <c r="O32" s="26">
        <f>-Assumptions!$P35/12*(1+(IF(O$8=Assumptions!$N$47,Assumptions!$N$51,IF(O$8=Assumptions!$O$47,Assumptions!Z$51,Assumptions!$P$51))))^(O$8-1)</f>
        <v>-2242.6017500000003</v>
      </c>
      <c r="P32" s="26">
        <f>-Assumptions!$P35/12*(1+(IF(P$8=Assumptions!$N$47,Assumptions!$N$51,IF(P$8=Assumptions!$O$47,Assumptions!AA$51,Assumptions!$P$51))))^(P$8-1)</f>
        <v>-2242.6017500000003</v>
      </c>
      <c r="Q32" s="26">
        <f>-Assumptions!$P35/12*(1+(IF(Q$8=Assumptions!$N$47,Assumptions!$N$51,IF(Q$8=Assumptions!$O$47,Assumptions!AB$51,Assumptions!$P$51))))^(Q$8-1)</f>
        <v>-2242.6017500000003</v>
      </c>
      <c r="R32" s="26">
        <f>-Assumptions!$P35/12*(1+(IF(R$8=Assumptions!$N$47,Assumptions!$N$51,IF(R$8=Assumptions!$O$47,Assumptions!AC$51,Assumptions!$P$51))))^(R$8-1)</f>
        <v>-2242.6017500000003</v>
      </c>
      <c r="S32" s="26">
        <f>-Assumptions!$P35/12*(1+(IF(S$8=Assumptions!$N$47,Assumptions!$N$51,IF(S$8=Assumptions!$O$47,Assumptions!AD$51,Assumptions!$P$51))))^(S$8-1)</f>
        <v>-2287.4537850000002</v>
      </c>
      <c r="T32" s="26">
        <f>-Assumptions!$P35/12*(1+(IF(T$8=Assumptions!$N$47,Assumptions!$N$51,IF(T$8=Assumptions!$O$47,Assumptions!AE$51,Assumptions!$P$51))))^(T$8-1)</f>
        <v>-2309.8798025000006</v>
      </c>
      <c r="U32" s="26">
        <f>-Assumptions!$P35/12*(1+(IF(U$8=Assumptions!$N$47,Assumptions!$N$51,IF(U$8=Assumptions!$O$47,Assumptions!AF$51,Assumptions!$P$51))))^(U$8-1)</f>
        <v>-2287.4537850000002</v>
      </c>
      <c r="V32" s="26">
        <f>-Assumptions!$P35/12*(1+(IF(V$8=Assumptions!$N$47,Assumptions!$N$51,IF(V$8=Assumptions!$O$47,Assumptions!AG$51,Assumptions!$P$51))))^(V$8-1)</f>
        <v>-2242.6017500000003</v>
      </c>
      <c r="W32" s="26">
        <f>-Assumptions!$P35/12*(1+(IF(W$8=Assumptions!$N$47,Assumptions!$N$51,IF(W$8=Assumptions!$O$47,Assumptions!AH$51,Assumptions!$P$51))))^(W$8-1)</f>
        <v>-2242.6017500000003</v>
      </c>
      <c r="X32" s="26">
        <f>-Assumptions!$P35/12*(1+(IF(X$8=Assumptions!$N$47,Assumptions!$N$51,IF(X$8=Assumptions!$O$47,Assumptions!AI$51,Assumptions!$P$51))))^(X$8-1)</f>
        <v>-2242.6017500000003</v>
      </c>
      <c r="Y32" s="26">
        <f>-Assumptions!$P35/12*(1+(IF(Y$8=Assumptions!$N$47,Assumptions!$N$51,IF(Y$8=Assumptions!$O$47,Assumptions!AJ$51,Assumptions!$P$51))))^(Y$8-1)</f>
        <v>-2242.6017500000003</v>
      </c>
      <c r="Z32" s="26">
        <f>-Assumptions!$P35/12*(1+(IF(Z$8=Assumptions!$N$47,Assumptions!$N$51,IF(Z$8=Assumptions!$O$47,Assumptions!AK$51,Assumptions!$P$51))))^(Z$8-1)</f>
        <v>-2242.6017500000003</v>
      </c>
      <c r="AA32" s="26">
        <f>-Assumptions!$P35/12*(1+(IF(AA$8=Assumptions!$N$47,Assumptions!$N$51,IF(AA$8=Assumptions!$O$47,Assumptions!AL$51,Assumptions!$P$51))))^(AA$8-1)</f>
        <v>-2242.6017500000003</v>
      </c>
      <c r="AB32" s="26">
        <f>-Assumptions!$P35/12*(1+(IF(AB$8=Assumptions!$N$47,Assumptions!$N$51,IF(AB$8=Assumptions!$O$47,Assumptions!AM$51,Assumptions!$P$51))))^(AB$8-1)</f>
        <v>-2333.2028607000002</v>
      </c>
      <c r="AC32" s="26">
        <f>-Assumptions!$P35/12*(1+(IF(AC$8=Assumptions!$N$47,Assumptions!$N$51,IF(AC$8=Assumptions!$O$47,Assumptions!AN$51,Assumptions!$P$51))))^(AC$8-1)</f>
        <v>-2333.2028607000002</v>
      </c>
      <c r="AD32" s="26">
        <f>-Assumptions!$P35/12*(1+(IF(AD$8=Assumptions!$N$47,Assumptions!$N$51,IF(AD$8=Assumptions!$O$47,Assumptions!AO$51,Assumptions!$P$51))))^(AD$8-1)</f>
        <v>-2333.2028607000002</v>
      </c>
      <c r="AE32" s="26">
        <f>-Assumptions!$P35/12*(1+(IF(AE$8=Assumptions!$N$47,Assumptions!$N$51,IF(AE$8=Assumptions!$O$47,Assumptions!AP$51,Assumptions!$P$51))))^(AE$8-1)</f>
        <v>-2333.2028607000002</v>
      </c>
      <c r="AF32" s="26">
        <f>-Assumptions!$P35/12*(1+(IF(AF$8=Assumptions!$N$47,Assumptions!$N$51,IF(AF$8=Assumptions!$O$47,Assumptions!AQ$51,Assumptions!$P$51))))^(AF$8-1)</f>
        <v>-2333.2028607000002</v>
      </c>
      <c r="AG32" s="26">
        <f>-Assumptions!$P35/12*(1+(IF(AG$8=Assumptions!$N$47,Assumptions!$N$51,IF(AG$8=Assumptions!$O$47,Assumptions!AR$51,Assumptions!$P$51))))^(AG$8-1)</f>
        <v>-2333.2028607000002</v>
      </c>
      <c r="AH32" s="26">
        <f>-Assumptions!$P35/12*(1+(IF(AH$8=Assumptions!$N$47,Assumptions!$N$51,IF(AH$8=Assumptions!$O$47,Assumptions!AS$51,Assumptions!$P$51))))^(AH$8-1)</f>
        <v>-2333.2028607000002</v>
      </c>
      <c r="AI32" s="26">
        <f>-Assumptions!$P35/12*(1+(IF(AI$8=Assumptions!$N$47,Assumptions!$N$51,IF(AI$8=Assumptions!$O$47,Assumptions!AT$51,Assumptions!$P$51))))^(AI$8-1)</f>
        <v>-2333.2028607000002</v>
      </c>
      <c r="AJ32" s="26">
        <f>-Assumptions!$P35/12*(1+(IF(AJ$8=Assumptions!$N$47,Assumptions!$N$51,IF(AJ$8=Assumptions!$O$47,Assumptions!AU$51,Assumptions!$P$51))))^(AJ$8-1)</f>
        <v>-2333.2028607000002</v>
      </c>
      <c r="AK32" s="26">
        <f>-Assumptions!$P35/12*(1+(IF(AK$8=Assumptions!$N$47,Assumptions!$N$51,IF(AK$8=Assumptions!$O$47,Assumptions!AV$51,Assumptions!$P$51))))^(AK$8-1)</f>
        <v>-2333.2028607000002</v>
      </c>
      <c r="AL32" s="26">
        <f>-Assumptions!$P35/12*(1+(IF(AL$8=Assumptions!$N$47,Assumptions!$N$51,IF(AL$8=Assumptions!$O$47,Assumptions!AW$51,Assumptions!$P$51))))^(AL$8-1)</f>
        <v>-2333.2028607000002</v>
      </c>
      <c r="AM32" s="26">
        <f>-Assumptions!$P35/12*(1+(IF(AM$8=Assumptions!$N$47,Assumptions!$N$51,IF(AM$8=Assumptions!$O$47,Assumptions!AX$51,Assumptions!$P$51))))^(AM$8-1)</f>
        <v>-2333.2028607000002</v>
      </c>
      <c r="AN32" s="26">
        <f>-Assumptions!$P35/12*(1+(IF(AN$8=Assumptions!$N$47,Assumptions!$N$51,IF(AN$8=Assumptions!$O$47,Assumptions!AY$51,Assumptions!$P$51))))^(AN$8-1)</f>
        <v>-2379.8669179140002</v>
      </c>
      <c r="AO32" s="26">
        <f>-Assumptions!$P35/12*(1+(IF(AO$8=Assumptions!$N$47,Assumptions!$N$51,IF(AO$8=Assumptions!$O$47,Assumptions!AZ$51,Assumptions!$P$51))))^(AO$8-1)</f>
        <v>-2379.8669179140002</v>
      </c>
      <c r="AP32" s="26">
        <f>-Assumptions!$P35/12*(1+(IF(AP$8=Assumptions!$N$47,Assumptions!$N$51,IF(AP$8=Assumptions!$O$47,Assumptions!BA$51,Assumptions!$P$51))))^(AP$8-1)</f>
        <v>-2379.8669179140002</v>
      </c>
      <c r="AQ32" s="26">
        <f>-Assumptions!$P35/12*(1+(IF(AQ$8=Assumptions!$N$47,Assumptions!$N$51,IF(AQ$8=Assumptions!$O$47,Assumptions!BB$51,Assumptions!$P$51))))^(AQ$8-1)</f>
        <v>-2379.8669179140002</v>
      </c>
      <c r="AR32" s="26">
        <f>-Assumptions!$P35/12*(1+(IF(AR$8=Assumptions!$N$47,Assumptions!$N$51,IF(AR$8=Assumptions!$O$47,Assumptions!BC$51,Assumptions!$P$51))))^(AR$8-1)</f>
        <v>-2379.8669179140002</v>
      </c>
      <c r="AS32" s="26">
        <f>-Assumptions!$P35/12*(1+(IF(AS$8=Assumptions!$N$47,Assumptions!$N$51,IF(AS$8=Assumptions!$O$47,Assumptions!BD$51,Assumptions!$P$51))))^(AS$8-1)</f>
        <v>-2379.8669179140002</v>
      </c>
      <c r="AT32" s="26">
        <f>-Assumptions!$P35/12*(1+(IF(AT$8=Assumptions!$N$47,Assumptions!$N$51,IF(AT$8=Assumptions!$O$47,Assumptions!BE$51,Assumptions!$P$51))))^(AT$8-1)</f>
        <v>-2379.8669179140002</v>
      </c>
      <c r="AU32" s="26">
        <f>-Assumptions!$P35/12*(1+(IF(AU$8=Assumptions!$N$47,Assumptions!$N$51,IF(AU$8=Assumptions!$O$47,Assumptions!BF$51,Assumptions!$P$51))))^(AU$8-1)</f>
        <v>-2379.8669179140002</v>
      </c>
      <c r="AV32" s="26">
        <f>-Assumptions!$P35/12*(1+(IF(AV$8=Assumptions!$N$47,Assumptions!$N$51,IF(AV$8=Assumptions!$O$47,Assumptions!BG$51,Assumptions!$P$51))))^(AV$8-1)</f>
        <v>-2379.8669179140002</v>
      </c>
      <c r="AW32" s="26">
        <f>-Assumptions!$P35/12*(1+(IF(AW$8=Assumptions!$N$47,Assumptions!$N$51,IF(AW$8=Assumptions!$O$47,Assumptions!BH$51,Assumptions!$P$51))))^(AW$8-1)</f>
        <v>-2379.8669179140002</v>
      </c>
      <c r="AX32" s="26">
        <f>-Assumptions!$P35/12*(1+(IF(AX$8=Assumptions!$N$47,Assumptions!$N$51,IF(AX$8=Assumptions!$O$47,Assumptions!BI$51,Assumptions!$P$51))))^(AX$8-1)</f>
        <v>-2379.8669179140002</v>
      </c>
      <c r="AY32" s="26">
        <f>-Assumptions!$P35/12*(1+(IF(AY$8=Assumptions!$N$47,Assumptions!$N$51,IF(AY$8=Assumptions!$O$47,Assumptions!BJ$51,Assumptions!$P$51))))^(AY$8-1)</f>
        <v>-2379.8669179140002</v>
      </c>
      <c r="AZ32" s="26">
        <f>-Assumptions!$P35/12*(1+(IF(AZ$8=Assumptions!$N$47,Assumptions!$N$51,IF(AZ$8=Assumptions!$O$47,Assumptions!BK$51,Assumptions!$P$51))))^(AZ$8-1)</f>
        <v>-2427.4642562722802</v>
      </c>
      <c r="BA32" s="26">
        <f>-Assumptions!$P35/12*(1+(IF(BA$8=Assumptions!$N$47,Assumptions!$N$51,IF(BA$8=Assumptions!$O$47,Assumptions!BL$51,Assumptions!$P$51))))^(BA$8-1)</f>
        <v>-2427.4642562722802</v>
      </c>
      <c r="BB32" s="26">
        <f>-Assumptions!$P35/12*(1+(IF(BB$8=Assumptions!$N$47,Assumptions!$N$51,IF(BB$8=Assumptions!$O$47,Assumptions!BM$51,Assumptions!$P$51))))^(BB$8-1)</f>
        <v>-2427.4642562722802</v>
      </c>
      <c r="BC32" s="26">
        <f>-Assumptions!$P35/12*(1+(IF(BC$8=Assumptions!$N$47,Assumptions!$N$51,IF(BC$8=Assumptions!$O$47,Assumptions!BN$51,Assumptions!$P$51))))^(BC$8-1)</f>
        <v>-2427.4642562722802</v>
      </c>
      <c r="BD32" s="26">
        <f>-Assumptions!$P35/12*(1+(IF(BD$8=Assumptions!$N$47,Assumptions!$N$51,IF(BD$8=Assumptions!$O$47,Assumptions!BO$51,Assumptions!$P$51))))^(BD$8-1)</f>
        <v>-2427.4642562722802</v>
      </c>
      <c r="BE32" s="26">
        <f>-Assumptions!$P35/12*(1+(IF(BE$8=Assumptions!$N$47,Assumptions!$N$51,IF(BE$8=Assumptions!$O$47,Assumptions!BP$51,Assumptions!$P$51))))^(BE$8-1)</f>
        <v>-2427.4642562722802</v>
      </c>
      <c r="BF32" s="26">
        <f>-Assumptions!$P35/12*(1+(IF(BF$8=Assumptions!$N$47,Assumptions!$N$51,IF(BF$8=Assumptions!$O$47,Assumptions!BQ$51,Assumptions!$P$51))))^(BF$8-1)</f>
        <v>-2427.4642562722802</v>
      </c>
      <c r="BG32" s="26">
        <f>-Assumptions!$P35/12*(1+(IF(BG$8=Assumptions!$N$47,Assumptions!$N$51,IF(BG$8=Assumptions!$O$47,Assumptions!BR$51,Assumptions!$P$51))))^(BG$8-1)</f>
        <v>-2427.4642562722802</v>
      </c>
      <c r="BH32" s="26">
        <f>-Assumptions!$P35/12*(1+(IF(BH$8=Assumptions!$N$47,Assumptions!$N$51,IF(BH$8=Assumptions!$O$47,Assumptions!BS$51,Assumptions!$P$51))))^(BH$8-1)</f>
        <v>-2427.4642562722802</v>
      </c>
      <c r="BI32" s="26">
        <f>-Assumptions!$P35/12*(1+(IF(BI$8=Assumptions!$N$47,Assumptions!$N$51,IF(BI$8=Assumptions!$O$47,Assumptions!BT$51,Assumptions!$P$51))))^(BI$8-1)</f>
        <v>-2427.4642562722802</v>
      </c>
      <c r="BJ32" s="26">
        <f>-Assumptions!$P35/12*(1+(IF(BJ$8=Assumptions!$N$47,Assumptions!$N$51,IF(BJ$8=Assumptions!$O$47,Assumptions!BU$51,Assumptions!$P$51))))^(BJ$8-1)</f>
        <v>-2427.4642562722802</v>
      </c>
      <c r="BK32" s="26">
        <f>-Assumptions!$P35/12*(1+(IF(BK$8=Assumptions!$N$47,Assumptions!$N$51,IF(BK$8=Assumptions!$O$47,Assumptions!BV$51,Assumptions!$P$51))))^(BK$8-1)</f>
        <v>-2427.4642562722802</v>
      </c>
      <c r="BL32" s="26">
        <f>-Assumptions!$P35/12*(1+(IF(BL$8=Assumptions!$N$47,Assumptions!$N$51,IF(BL$8=Assumptions!$O$47,Assumptions!BW$51,Assumptions!$P$51))))^(BL$8-1)</f>
        <v>-2476.0135413977259</v>
      </c>
      <c r="BM32" s="26">
        <f>-Assumptions!$P35/12*(1+(IF(BM$8=Assumptions!$N$47,Assumptions!$N$51,IF(BM$8=Assumptions!$O$47,Assumptions!BX$51,Assumptions!$P$51))))^(BM$8-1)</f>
        <v>-2476.0135413977259</v>
      </c>
      <c r="BN32" s="26">
        <f>-Assumptions!$P35/12*(1+(IF(BN$8=Assumptions!$N$47,Assumptions!$N$51,IF(BN$8=Assumptions!$O$47,Assumptions!BY$51,Assumptions!$P$51))))^(BN$8-1)</f>
        <v>-2476.0135413977259</v>
      </c>
      <c r="BO32" s="26">
        <f>-Assumptions!$P35/12*(1+(IF(BO$8=Assumptions!$N$47,Assumptions!$N$51,IF(BO$8=Assumptions!$O$47,Assumptions!BZ$51,Assumptions!$P$51))))^(BO$8-1)</f>
        <v>-2476.0135413977259</v>
      </c>
      <c r="BP32" s="26">
        <f>-Assumptions!$P35/12*(1+(IF(BP$8=Assumptions!$N$47,Assumptions!$N$51,IF(BP$8=Assumptions!$O$47,Assumptions!CA$51,Assumptions!$P$51))))^(BP$8-1)</f>
        <v>-2476.0135413977259</v>
      </c>
      <c r="BQ32" s="26">
        <f>-Assumptions!$P35/12*(1+(IF(BQ$8=Assumptions!$N$47,Assumptions!$N$51,IF(BQ$8=Assumptions!$O$47,Assumptions!CB$51,Assumptions!$P$51))))^(BQ$8-1)</f>
        <v>-2476.0135413977259</v>
      </c>
      <c r="BR32" s="26">
        <f>-Assumptions!$P35/12*(1+(IF(BR$8=Assumptions!$N$47,Assumptions!$N$51,IF(BR$8=Assumptions!$O$47,Assumptions!CC$51,Assumptions!$P$51))))^(BR$8-1)</f>
        <v>-2476.0135413977259</v>
      </c>
      <c r="BS32" s="26">
        <f>-Assumptions!$P35/12*(1+(IF(BS$8=Assumptions!$N$47,Assumptions!$N$51,IF(BS$8=Assumptions!$O$47,Assumptions!CD$51,Assumptions!$P$51))))^(BS$8-1)</f>
        <v>-2476.0135413977259</v>
      </c>
      <c r="BT32" s="26">
        <f>-Assumptions!$P35/12*(1+(IF(BT$8=Assumptions!$N$47,Assumptions!$N$51,IF(BT$8=Assumptions!$O$47,Assumptions!CE$51,Assumptions!$P$51))))^(BT$8-1)</f>
        <v>-2476.0135413977259</v>
      </c>
      <c r="BU32" s="26">
        <f>-Assumptions!$P35/12*(1+(IF(BU$8=Assumptions!$N$47,Assumptions!$N$51,IF(BU$8=Assumptions!$O$47,Assumptions!CF$51,Assumptions!$P$51))))^(BU$8-1)</f>
        <v>-2476.0135413977259</v>
      </c>
      <c r="BV32" s="26">
        <f>-Assumptions!$P35/12*(1+(IF(BV$8=Assumptions!$N$47,Assumptions!$N$51,IF(BV$8=Assumptions!$O$47,Assumptions!CG$51,Assumptions!$P$51))))^(BV$8-1)</f>
        <v>-2476.0135413977259</v>
      </c>
      <c r="BW32" s="26">
        <f>-Assumptions!$P35/12*(1+(IF(BW$8=Assumptions!$N$47,Assumptions!$N$51,IF(BW$8=Assumptions!$O$47,Assumptions!CH$51,Assumptions!$P$51))))^(BW$8-1)</f>
        <v>-2476.0135413977259</v>
      </c>
      <c r="BX32" s="26">
        <f>-Assumptions!$P35/12*(1+(IF(BX$8=Assumptions!$N$47,Assumptions!$N$51,IF(BX$8=Assumptions!$O$47,Assumptions!CI$51,Assumptions!$P$51))))^(BX$8-1)</f>
        <v>-2525.5338122256808</v>
      </c>
      <c r="BY32" s="26">
        <f>-Assumptions!$P35/12*(1+(IF(BY$8=Assumptions!$N$47,Assumptions!$N$51,IF(BY$8=Assumptions!$O$47,Assumptions!CJ$51,Assumptions!$P$51))))^(BY$8-1)</f>
        <v>-2525.5338122256808</v>
      </c>
      <c r="BZ32" s="26">
        <f>-Assumptions!$P35/12*(1+(IF(BZ$8=Assumptions!$N$47,Assumptions!$N$51,IF(BZ$8=Assumptions!$O$47,Assumptions!CK$51,Assumptions!$P$51))))^(BZ$8-1)</f>
        <v>-2525.5338122256808</v>
      </c>
      <c r="CA32" s="26">
        <f>-Assumptions!$P35/12*(1+(IF(CA$8=Assumptions!$N$47,Assumptions!$N$51,IF(CA$8=Assumptions!$O$47,Assumptions!CL$51,Assumptions!$P$51))))^(CA$8-1)</f>
        <v>-2525.5338122256808</v>
      </c>
      <c r="CB32" s="26">
        <f>-Assumptions!$P35/12*(1+(IF(CB$8=Assumptions!$N$47,Assumptions!$N$51,IF(CB$8=Assumptions!$O$47,Assumptions!CM$51,Assumptions!$P$51))))^(CB$8-1)</f>
        <v>-2525.5338122256808</v>
      </c>
      <c r="CC32" s="26">
        <f>-Assumptions!$P35/12*(1+(IF(CC$8=Assumptions!$N$47,Assumptions!$N$51,IF(CC$8=Assumptions!$O$47,Assumptions!CN$51,Assumptions!$P$51))))^(CC$8-1)</f>
        <v>-2525.5338122256808</v>
      </c>
      <c r="CD32" s="26">
        <f>-Assumptions!$P35/12*(1+(IF(CD$8=Assumptions!$N$47,Assumptions!$N$51,IF(CD$8=Assumptions!$O$47,Assumptions!CO$51,Assumptions!$P$51))))^(CD$8-1)</f>
        <v>-2525.5338122256808</v>
      </c>
      <c r="CE32" s="26">
        <f>-Assumptions!$P35/12*(1+(IF(CE$8=Assumptions!$N$47,Assumptions!$N$51,IF(CE$8=Assumptions!$O$47,Assumptions!CP$51,Assumptions!$P$51))))^(CE$8-1)</f>
        <v>-2525.5338122256808</v>
      </c>
      <c r="CF32" s="26">
        <f>-Assumptions!$P35/12*(1+(IF(CF$8=Assumptions!$N$47,Assumptions!$N$51,IF(CF$8=Assumptions!$O$47,Assumptions!CQ$51,Assumptions!$P$51))))^(CF$8-1)</f>
        <v>-2525.5338122256808</v>
      </c>
      <c r="CG32" s="26">
        <f>-Assumptions!$P35/12*(1+(IF(CG$8=Assumptions!$N$47,Assumptions!$N$51,IF(CG$8=Assumptions!$O$47,Assumptions!CR$51,Assumptions!$P$51))))^(CG$8-1)</f>
        <v>-2525.5338122256808</v>
      </c>
      <c r="CH32" s="26">
        <f>-Assumptions!$P35/12*(1+(IF(CH$8=Assumptions!$N$47,Assumptions!$N$51,IF(CH$8=Assumptions!$O$47,Assumptions!CS$51,Assumptions!$P$51))))^(CH$8-1)</f>
        <v>-2525.5338122256808</v>
      </c>
      <c r="CI32" s="26">
        <f>-Assumptions!$P35/12*(1+(IF(CI$8=Assumptions!$N$47,Assumptions!$N$51,IF(CI$8=Assumptions!$O$47,Assumptions!CT$51,Assumptions!$P$51))))^(CI$8-1)</f>
        <v>-2525.5338122256808</v>
      </c>
      <c r="CJ32" s="26">
        <f>-Assumptions!$P35/12*(1+(IF(CJ$8=Assumptions!$N$47,Assumptions!$N$51,IF(CJ$8=Assumptions!$O$47,Assumptions!CU$51,Assumptions!$P$51))))^(CJ$8-1)</f>
        <v>-2576.0444884701938</v>
      </c>
      <c r="CK32" s="26">
        <f>-Assumptions!$P35/12*(1+(IF(CK$8=Assumptions!$N$47,Assumptions!$N$51,IF(CK$8=Assumptions!$O$47,Assumptions!CV$51,Assumptions!$P$51))))^(CK$8-1)</f>
        <v>-2576.0444884701938</v>
      </c>
      <c r="CL32" s="26">
        <f>-Assumptions!$P35/12*(1+(IF(CL$8=Assumptions!$N$47,Assumptions!$N$51,IF(CL$8=Assumptions!$O$47,Assumptions!CW$51,Assumptions!$P$51))))^(CL$8-1)</f>
        <v>-2576.0444884701938</v>
      </c>
      <c r="CM32" s="26">
        <f>-Assumptions!$P35/12*(1+(IF(CM$8=Assumptions!$N$47,Assumptions!$N$51,IF(CM$8=Assumptions!$O$47,Assumptions!CX$51,Assumptions!$P$51))))^(CM$8-1)</f>
        <v>-2576.0444884701938</v>
      </c>
      <c r="CN32" s="26">
        <f>-Assumptions!$P35/12*(1+(IF(CN$8=Assumptions!$N$47,Assumptions!$N$51,IF(CN$8=Assumptions!$O$47,Assumptions!CY$51,Assumptions!$P$51))))^(CN$8-1)</f>
        <v>-2576.0444884701938</v>
      </c>
      <c r="CO32" s="26">
        <f>-Assumptions!$P35/12*(1+(IF(CO$8=Assumptions!$N$47,Assumptions!$N$51,IF(CO$8=Assumptions!$O$47,Assumptions!CZ$51,Assumptions!$P$51))))^(CO$8-1)</f>
        <v>-2576.0444884701938</v>
      </c>
      <c r="CP32" s="26">
        <f>-Assumptions!$P35/12*(1+(IF(CP$8=Assumptions!$N$47,Assumptions!$N$51,IF(CP$8=Assumptions!$O$47,Assumptions!DA$51,Assumptions!$P$51))))^(CP$8-1)</f>
        <v>-2576.0444884701938</v>
      </c>
      <c r="CQ32" s="26">
        <f>-Assumptions!$P35/12*(1+(IF(CQ$8=Assumptions!$N$47,Assumptions!$N$51,IF(CQ$8=Assumptions!$O$47,Assumptions!DB$51,Assumptions!$P$51))))^(CQ$8-1)</f>
        <v>-2576.0444884701938</v>
      </c>
      <c r="CR32" s="26">
        <f>-Assumptions!$P35/12*(1+(IF(CR$8=Assumptions!$N$47,Assumptions!$N$51,IF(CR$8=Assumptions!$O$47,Assumptions!DC$51,Assumptions!$P$51))))^(CR$8-1)</f>
        <v>-2576.0444884701938</v>
      </c>
      <c r="CS32" s="26">
        <f>-Assumptions!$P35/12*(1+(IF(CS$8=Assumptions!$N$47,Assumptions!$N$51,IF(CS$8=Assumptions!$O$47,Assumptions!DD$51,Assumptions!$P$51))))^(CS$8-1)</f>
        <v>-2576.0444884701938</v>
      </c>
      <c r="CT32" s="26">
        <f>-Assumptions!$P35/12*(1+(IF(CT$8=Assumptions!$N$47,Assumptions!$N$51,IF(CT$8=Assumptions!$O$47,Assumptions!DE$51,Assumptions!$P$51))))^(CT$8-1)</f>
        <v>-2576.0444884701938</v>
      </c>
      <c r="CU32" s="26">
        <f>-Assumptions!$P35/12*(1+(IF(CU$8=Assumptions!$N$47,Assumptions!$N$51,IF(CU$8=Assumptions!$O$47,Assumptions!DF$51,Assumptions!$P$51))))^(CU$8-1)</f>
        <v>-2576.0444884701938</v>
      </c>
      <c r="CV32" s="26">
        <f>-Assumptions!$P35/12*(1+(IF(CV$8=Assumptions!$N$47,Assumptions!$N$51,IF(CV$8=Assumptions!$O$47,Assumptions!DG$51,Assumptions!$P$51))))^(CV$8-1)</f>
        <v>-2627.5653782395975</v>
      </c>
      <c r="CW32" s="26">
        <f>-Assumptions!$P35/12*(1+(IF(CW$8=Assumptions!$N$47,Assumptions!$N$51,IF(CW$8=Assumptions!$O$47,Assumptions!DH$51,Assumptions!$P$51))))^(CW$8-1)</f>
        <v>-2627.5653782395975</v>
      </c>
      <c r="CX32" s="26">
        <f>-Assumptions!$P35/12*(1+(IF(CX$8=Assumptions!$N$47,Assumptions!$N$51,IF(CX$8=Assumptions!$O$47,Assumptions!DI$51,Assumptions!$P$51))))^(CX$8-1)</f>
        <v>-2627.5653782395975</v>
      </c>
      <c r="CY32" s="26">
        <f>-Assumptions!$P35/12*(1+(IF(CY$8=Assumptions!$N$47,Assumptions!$N$51,IF(CY$8=Assumptions!$O$47,Assumptions!DJ$51,Assumptions!$P$51))))^(CY$8-1)</f>
        <v>-2627.5653782395975</v>
      </c>
      <c r="CZ32" s="26">
        <f>-Assumptions!$P35/12*(1+(IF(CZ$8=Assumptions!$N$47,Assumptions!$N$51,IF(CZ$8=Assumptions!$O$47,Assumptions!DK$51,Assumptions!$P$51))))^(CZ$8-1)</f>
        <v>-2627.5653782395975</v>
      </c>
      <c r="DA32" s="26">
        <f>-Assumptions!$P35/12*(1+(IF(DA$8=Assumptions!$N$47,Assumptions!$N$51,IF(DA$8=Assumptions!$O$47,Assumptions!DL$51,Assumptions!$P$51))))^(DA$8-1)</f>
        <v>-2627.5653782395975</v>
      </c>
      <c r="DB32" s="26">
        <f>-Assumptions!$P35/12*(1+(IF(DB$8=Assumptions!$N$47,Assumptions!$N$51,IF(DB$8=Assumptions!$O$47,Assumptions!DM$51,Assumptions!$P$51))))^(DB$8-1)</f>
        <v>-2627.5653782395975</v>
      </c>
      <c r="DC32" s="26">
        <f>-Assumptions!$P35/12*(1+(IF(DC$8=Assumptions!$N$47,Assumptions!$N$51,IF(DC$8=Assumptions!$O$47,Assumptions!DN$51,Assumptions!$P$51))))^(DC$8-1)</f>
        <v>-2627.5653782395975</v>
      </c>
      <c r="DD32" s="26">
        <f>-Assumptions!$P35/12*(1+(IF(DD$8=Assumptions!$N$47,Assumptions!$N$51,IF(DD$8=Assumptions!$O$47,Assumptions!DO$51,Assumptions!$P$51))))^(DD$8-1)</f>
        <v>-2627.5653782395975</v>
      </c>
      <c r="DE32" s="26">
        <f>-Assumptions!$P35/12*(1+(IF(DE$8=Assumptions!$N$47,Assumptions!$N$51,IF(DE$8=Assumptions!$O$47,Assumptions!DP$51,Assumptions!$P$51))))^(DE$8-1)</f>
        <v>-2627.5653782395975</v>
      </c>
      <c r="DF32" s="26">
        <f>-Assumptions!$P35/12*(1+(IF(DF$8=Assumptions!$N$47,Assumptions!$N$51,IF(DF$8=Assumptions!$O$47,Assumptions!DQ$51,Assumptions!$P$51))))^(DF$8-1)</f>
        <v>-2627.5653782395975</v>
      </c>
      <c r="DG32" s="26">
        <f>-Assumptions!$P35/12*(1+(IF(DG$8=Assumptions!$N$47,Assumptions!$N$51,IF(DG$8=Assumptions!$O$47,Assumptions!DR$51,Assumptions!$P$51))))^(DG$8-1)</f>
        <v>-2627.5653782395975</v>
      </c>
      <c r="DH32" s="26">
        <f>-Assumptions!$P35/12*(1+(IF(DH$8=Assumptions!$N$47,Assumptions!$N$51,IF(DH$8=Assumptions!$O$47,Assumptions!DS$51,Assumptions!$P$51))))^(DH$8-1)</f>
        <v>-2680.1166858043898</v>
      </c>
      <c r="DI32" s="26">
        <f>-Assumptions!$P35/12*(1+(IF(DI$8=Assumptions!$N$47,Assumptions!$N$51,IF(DI$8=Assumptions!$O$47,Assumptions!DT$51,Assumptions!$P$51))))^(DI$8-1)</f>
        <v>-2680.1166858043898</v>
      </c>
      <c r="DJ32" s="26">
        <f>-Assumptions!$P35/12*(1+(IF(DJ$8=Assumptions!$N$47,Assumptions!$N$51,IF(DJ$8=Assumptions!$O$47,Assumptions!DU$51,Assumptions!$P$51))))^(DJ$8-1)</f>
        <v>-2680.1166858043898</v>
      </c>
      <c r="DK32" s="26">
        <f>-Assumptions!$P35/12*(1+(IF(DK$8=Assumptions!$N$47,Assumptions!$N$51,IF(DK$8=Assumptions!$O$47,Assumptions!DV$51,Assumptions!$P$51))))^(DK$8-1)</f>
        <v>-2680.1166858043898</v>
      </c>
      <c r="DL32" s="26">
        <f>-Assumptions!$P35/12*(1+(IF(DL$8=Assumptions!$N$47,Assumptions!$N$51,IF(DL$8=Assumptions!$O$47,Assumptions!DW$51,Assumptions!$P$51))))^(DL$8-1)</f>
        <v>-2680.1166858043898</v>
      </c>
      <c r="DM32" s="26">
        <f>-Assumptions!$P35/12*(1+(IF(DM$8=Assumptions!$N$47,Assumptions!$N$51,IF(DM$8=Assumptions!$O$47,Assumptions!DX$51,Assumptions!$P$51))))^(DM$8-1)</f>
        <v>-2680.1166858043898</v>
      </c>
      <c r="DN32" s="26">
        <f>-Assumptions!$P35/12*(1+(IF(DN$8=Assumptions!$N$47,Assumptions!$N$51,IF(DN$8=Assumptions!$O$47,Assumptions!DY$51,Assumptions!$P$51))))^(DN$8-1)</f>
        <v>-2680.1166858043898</v>
      </c>
      <c r="DO32" s="26">
        <f>-Assumptions!$P35/12*(1+(IF(DO$8=Assumptions!$N$47,Assumptions!$N$51,IF(DO$8=Assumptions!$O$47,Assumptions!DZ$51,Assumptions!$P$51))))^(DO$8-1)</f>
        <v>-2680.1166858043898</v>
      </c>
      <c r="DP32" s="26">
        <f>-Assumptions!$P35/12*(1+(IF(DP$8=Assumptions!$N$47,Assumptions!$N$51,IF(DP$8=Assumptions!$O$47,Assumptions!EA$51,Assumptions!$P$51))))^(DP$8-1)</f>
        <v>-2680.1166858043898</v>
      </c>
      <c r="DQ32" s="26">
        <f>-Assumptions!$P35/12*(1+(IF(DQ$8=Assumptions!$N$47,Assumptions!$N$51,IF(DQ$8=Assumptions!$O$47,Assumptions!EB$51,Assumptions!$P$51))))^(DQ$8-1)</f>
        <v>-2680.1166858043898</v>
      </c>
      <c r="DR32" s="26">
        <f>-Assumptions!$P35/12*(1+(IF(DR$8=Assumptions!$N$47,Assumptions!$N$51,IF(DR$8=Assumptions!$O$47,Assumptions!EC$51,Assumptions!$P$51))))^(DR$8-1)</f>
        <v>-2680.1166858043898</v>
      </c>
      <c r="DS32" s="26">
        <f>-Assumptions!$P35/12*(1+(IF(DS$8=Assumptions!$N$47,Assumptions!$N$51,IF(DS$8=Assumptions!$O$47,Assumptions!ED$51,Assumptions!$P$51))))^(DS$8-1)</f>
        <v>-2680.1166858043898</v>
      </c>
      <c r="DT32" s="26">
        <f>-Assumptions!$P35/12*(1+(IF(DT$8=Assumptions!$N$47,Assumptions!$N$51,IF(DT$8=Assumptions!$O$47,Assumptions!EE$51,Assumptions!$P$51))))^(DT$8-1)</f>
        <v>-2733.7190195204776</v>
      </c>
      <c r="DU32" s="26">
        <f>-Assumptions!$P35/12*(1+(IF(DU$8=Assumptions!$N$47,Assumptions!$N$51,IF(DU$8=Assumptions!$O$47,Assumptions!EF$51,Assumptions!$P$51))))^(DU$8-1)</f>
        <v>-2733.7190195204776</v>
      </c>
      <c r="DV32" s="26">
        <f>-Assumptions!$P35/12*(1+(IF(DV$8=Assumptions!$N$47,Assumptions!$N$51,IF(DV$8=Assumptions!$O$47,Assumptions!EG$51,Assumptions!$P$51))))^(DV$8-1)</f>
        <v>-2733.7190195204776</v>
      </c>
      <c r="DW32" s="26">
        <f>-Assumptions!$P35/12*(1+(IF(DW$8=Assumptions!$N$47,Assumptions!$N$51,IF(DW$8=Assumptions!$O$47,Assumptions!EH$51,Assumptions!$P$51))))^(DW$8-1)</f>
        <v>-2733.7190195204776</v>
      </c>
      <c r="DX32" s="26">
        <f>-Assumptions!$P35/12*(1+(IF(DX$8=Assumptions!$N$47,Assumptions!$N$51,IF(DX$8=Assumptions!$O$47,Assumptions!EI$51,Assumptions!$P$51))))^(DX$8-1)</f>
        <v>-2733.7190195204776</v>
      </c>
      <c r="DY32" s="26">
        <f>-Assumptions!$P35/12*(1+(IF(DY$8=Assumptions!$N$47,Assumptions!$N$51,IF(DY$8=Assumptions!$O$47,Assumptions!EJ$51,Assumptions!$P$51))))^(DY$8-1)</f>
        <v>-2733.7190195204776</v>
      </c>
      <c r="DZ32" s="26">
        <f>-Assumptions!$P35/12*(1+(IF(DZ$8=Assumptions!$N$47,Assumptions!$N$51,IF(DZ$8=Assumptions!$O$47,Assumptions!EK$51,Assumptions!$P$51))))^(DZ$8-1)</f>
        <v>-2733.7190195204776</v>
      </c>
      <c r="EA32" s="26">
        <f>-Assumptions!$P35/12*(1+(IF(EA$8=Assumptions!$N$47,Assumptions!$N$51,IF(EA$8=Assumptions!$O$47,Assumptions!EL$51,Assumptions!$P$51))))^(EA$8-1)</f>
        <v>-2733.7190195204776</v>
      </c>
      <c r="EB32" s="26">
        <f>-Assumptions!$P35/12*(1+(IF(EB$8=Assumptions!$N$47,Assumptions!$N$51,IF(EB$8=Assumptions!$O$47,Assumptions!EM$51,Assumptions!$P$51))))^(EB$8-1)</f>
        <v>-2733.7190195204776</v>
      </c>
      <c r="EC32" s="26">
        <f>-Assumptions!$P35/12*(1+(IF(EC$8=Assumptions!$N$47,Assumptions!$N$51,IF(EC$8=Assumptions!$O$47,Assumptions!EN$51,Assumptions!$P$51))))^(EC$8-1)</f>
        <v>-2733.7190195204776</v>
      </c>
      <c r="ED32" s="26">
        <f>-Assumptions!$P35/12*(1+(IF(ED$8=Assumptions!$N$47,Assumptions!$N$51,IF(ED$8=Assumptions!$O$47,Assumptions!EO$51,Assumptions!$P$51))))^(ED$8-1)</f>
        <v>-2733.7190195204776</v>
      </c>
      <c r="EE32" s="26">
        <f>-Assumptions!$P35/12*(1+(IF(EE$8=Assumptions!$N$47,Assumptions!$N$51,IF(EE$8=Assumptions!$O$47,Assumptions!EP$51,Assumptions!$P$51))))^(EE$8-1)</f>
        <v>-2733.7190195204776</v>
      </c>
    </row>
    <row r="33" spans="2:135" x14ac:dyDescent="0.35">
      <c r="C33" t="str">
        <f>Assumptions!J36</f>
        <v>Management Fee</v>
      </c>
      <c r="D33" s="26">
        <f>-Assumptions!$P36/12*(1+(IF(D$8=Assumptions!$N$47,Assumptions!$N$51,IF(D$8=Assumptions!$O$47,Assumptions!O$51,Assumptions!$P$51))))^(D$8-1)</f>
        <v>-6137.0676198749998</v>
      </c>
      <c r="E33" s="26">
        <f>-Assumptions!$P36/12*(1+(IF(E$8=Assumptions!$N$47,Assumptions!$N$51,IF(E$8=Assumptions!$O$47,Assumptions!P$51,Assumptions!$P$51))))^(E$8-1)</f>
        <v>-6137.0676198749998</v>
      </c>
      <c r="F33" s="26">
        <f>-Assumptions!$P36/12*(1+(IF(F$8=Assumptions!$N$47,Assumptions!$N$51,IF(F$8=Assumptions!$O$47,Assumptions!Q$51,Assumptions!$P$51))))^(F$8-1)</f>
        <v>-6137.0676198749998</v>
      </c>
      <c r="G33" s="26">
        <f>-Assumptions!$P36/12*(1+(IF(G$8=Assumptions!$N$47,Assumptions!$N$51,IF(G$8=Assumptions!$O$47,Assumptions!R$51,Assumptions!$P$51))))^(G$8-1)</f>
        <v>-6137.0676198749998</v>
      </c>
      <c r="H33" s="26">
        <f>-Assumptions!$P36/12*(1+(IF(H$8=Assumptions!$N$47,Assumptions!$N$51,IF(H$8=Assumptions!$O$47,Assumptions!S$51,Assumptions!$P$51))))^(H$8-1)</f>
        <v>-6137.0676198749998</v>
      </c>
      <c r="I33" s="26">
        <f>-Assumptions!$P36/12*(1+(IF(I$8=Assumptions!$N$47,Assumptions!$N$51,IF(I$8=Assumptions!$O$47,Assumptions!T$51,Assumptions!$P$51))))^(I$8-1)</f>
        <v>-6137.0676198749998</v>
      </c>
      <c r="J33" s="26">
        <f>-Assumptions!$P36/12*(1+(IF(J$8=Assumptions!$N$47,Assumptions!$N$51,IF(J$8=Assumptions!$O$47,Assumptions!U$51,Assumptions!$P$51))))^(J$8-1)</f>
        <v>-6137.0676198749998</v>
      </c>
      <c r="K33" s="26">
        <f>-Assumptions!$P36/12*(1+(IF(K$8=Assumptions!$N$47,Assumptions!$N$51,IF(K$8=Assumptions!$O$47,Assumptions!V$51,Assumptions!$P$51))))^(K$8-1)</f>
        <v>-6137.0676198749998</v>
      </c>
      <c r="L33" s="26">
        <f>-Assumptions!$P36/12*(1+(IF(L$8=Assumptions!$N$47,Assumptions!$N$51,IF(L$8=Assumptions!$O$47,Assumptions!W$51,Assumptions!$P$51))))^(L$8-1)</f>
        <v>-6137.0676198749998</v>
      </c>
      <c r="M33" s="26">
        <f>-Assumptions!$P36/12*(1+(IF(M$8=Assumptions!$N$47,Assumptions!$N$51,IF(M$8=Assumptions!$O$47,Assumptions!X$51,Assumptions!$P$51))))^(M$8-1)</f>
        <v>-6137.0676198749998</v>
      </c>
      <c r="N33" s="26">
        <f>-Assumptions!$P36/12*(1+(IF(N$8=Assumptions!$N$47,Assumptions!$N$51,IF(N$8=Assumptions!$O$47,Assumptions!Y$51,Assumptions!$P$51))))^(N$8-1)</f>
        <v>-6137.0676198749998</v>
      </c>
      <c r="O33" s="26">
        <f>-Assumptions!$P36/12*(1+(IF(O$8=Assumptions!$N$47,Assumptions!$N$51,IF(O$8=Assumptions!$O$47,Assumptions!Z$51,Assumptions!$P$51))))^(O$8-1)</f>
        <v>-6137.0676198749998</v>
      </c>
      <c r="P33" s="26">
        <f>-Assumptions!$P36/12*(1+(IF(P$8=Assumptions!$N$47,Assumptions!$N$51,IF(P$8=Assumptions!$O$47,Assumptions!AA$51,Assumptions!$P$51))))^(P$8-1)</f>
        <v>-6137.0676198749998</v>
      </c>
      <c r="Q33" s="26">
        <f>-Assumptions!$P36/12*(1+(IF(Q$8=Assumptions!$N$47,Assumptions!$N$51,IF(Q$8=Assumptions!$O$47,Assumptions!AB$51,Assumptions!$P$51))))^(Q$8-1)</f>
        <v>-6137.0676198749998</v>
      </c>
      <c r="R33" s="26">
        <f>-Assumptions!$P36/12*(1+(IF(R$8=Assumptions!$N$47,Assumptions!$N$51,IF(R$8=Assumptions!$O$47,Assumptions!AC$51,Assumptions!$P$51))))^(R$8-1)</f>
        <v>-6137.0676198749998</v>
      </c>
      <c r="S33" s="26">
        <f>-Assumptions!$P36/12*(1+(IF(S$8=Assumptions!$N$47,Assumptions!$N$51,IF(S$8=Assumptions!$O$47,Assumptions!AD$51,Assumptions!$P$51))))^(S$8-1)</f>
        <v>-6259.8089722724999</v>
      </c>
      <c r="T33" s="26">
        <f>-Assumptions!$P36/12*(1+(IF(T$8=Assumptions!$N$47,Assumptions!$N$51,IF(T$8=Assumptions!$O$47,Assumptions!AE$51,Assumptions!$P$51))))^(T$8-1)</f>
        <v>-6321.1796484712495</v>
      </c>
      <c r="U33" s="26">
        <f>-Assumptions!$P36/12*(1+(IF(U$8=Assumptions!$N$47,Assumptions!$N$51,IF(U$8=Assumptions!$O$47,Assumptions!AF$51,Assumptions!$P$51))))^(U$8-1)</f>
        <v>-6259.8089722724999</v>
      </c>
      <c r="V33" s="26">
        <f>-Assumptions!$P36/12*(1+(IF(V$8=Assumptions!$N$47,Assumptions!$N$51,IF(V$8=Assumptions!$O$47,Assumptions!AG$51,Assumptions!$P$51))))^(V$8-1)</f>
        <v>-6137.0676198749998</v>
      </c>
      <c r="W33" s="26">
        <f>-Assumptions!$P36/12*(1+(IF(W$8=Assumptions!$N$47,Assumptions!$N$51,IF(W$8=Assumptions!$O$47,Assumptions!AH$51,Assumptions!$P$51))))^(W$8-1)</f>
        <v>-6137.0676198749998</v>
      </c>
      <c r="X33" s="26">
        <f>-Assumptions!$P36/12*(1+(IF(X$8=Assumptions!$N$47,Assumptions!$N$51,IF(X$8=Assumptions!$O$47,Assumptions!AI$51,Assumptions!$P$51))))^(X$8-1)</f>
        <v>-6137.0676198749998</v>
      </c>
      <c r="Y33" s="26">
        <f>-Assumptions!$P36/12*(1+(IF(Y$8=Assumptions!$N$47,Assumptions!$N$51,IF(Y$8=Assumptions!$O$47,Assumptions!AJ$51,Assumptions!$P$51))))^(Y$8-1)</f>
        <v>-6137.0676198749998</v>
      </c>
      <c r="Z33" s="26">
        <f>-Assumptions!$P36/12*(1+(IF(Z$8=Assumptions!$N$47,Assumptions!$N$51,IF(Z$8=Assumptions!$O$47,Assumptions!AK$51,Assumptions!$P$51))))^(Z$8-1)</f>
        <v>-6137.0676198749998</v>
      </c>
      <c r="AA33" s="26">
        <f>-Assumptions!$P36/12*(1+(IF(AA$8=Assumptions!$N$47,Assumptions!$N$51,IF(AA$8=Assumptions!$O$47,Assumptions!AL$51,Assumptions!$P$51))))^(AA$8-1)</f>
        <v>-6137.0676198749998</v>
      </c>
      <c r="AB33" s="26">
        <f>-Assumptions!$P36/12*(1+(IF(AB$8=Assumptions!$N$47,Assumptions!$N$51,IF(AB$8=Assumptions!$O$47,Assumptions!AM$51,Assumptions!$P$51))))^(AB$8-1)</f>
        <v>-6385.00515171795</v>
      </c>
      <c r="AC33" s="26">
        <f>-Assumptions!$P36/12*(1+(IF(AC$8=Assumptions!$N$47,Assumptions!$N$51,IF(AC$8=Assumptions!$O$47,Assumptions!AN$51,Assumptions!$P$51))))^(AC$8-1)</f>
        <v>-6385.00515171795</v>
      </c>
      <c r="AD33" s="26">
        <f>-Assumptions!$P36/12*(1+(IF(AD$8=Assumptions!$N$47,Assumptions!$N$51,IF(AD$8=Assumptions!$O$47,Assumptions!AO$51,Assumptions!$P$51))))^(AD$8-1)</f>
        <v>-6385.00515171795</v>
      </c>
      <c r="AE33" s="26">
        <f>-Assumptions!$P36/12*(1+(IF(AE$8=Assumptions!$N$47,Assumptions!$N$51,IF(AE$8=Assumptions!$O$47,Assumptions!AP$51,Assumptions!$P$51))))^(AE$8-1)</f>
        <v>-6385.00515171795</v>
      </c>
      <c r="AF33" s="26">
        <f>-Assumptions!$P36/12*(1+(IF(AF$8=Assumptions!$N$47,Assumptions!$N$51,IF(AF$8=Assumptions!$O$47,Assumptions!AQ$51,Assumptions!$P$51))))^(AF$8-1)</f>
        <v>-6385.00515171795</v>
      </c>
      <c r="AG33" s="26">
        <f>-Assumptions!$P36/12*(1+(IF(AG$8=Assumptions!$N$47,Assumptions!$N$51,IF(AG$8=Assumptions!$O$47,Assumptions!AR$51,Assumptions!$P$51))))^(AG$8-1)</f>
        <v>-6385.00515171795</v>
      </c>
      <c r="AH33" s="26">
        <f>-Assumptions!$P36/12*(1+(IF(AH$8=Assumptions!$N$47,Assumptions!$N$51,IF(AH$8=Assumptions!$O$47,Assumptions!AS$51,Assumptions!$P$51))))^(AH$8-1)</f>
        <v>-6385.00515171795</v>
      </c>
      <c r="AI33" s="26">
        <f>-Assumptions!$P36/12*(1+(IF(AI$8=Assumptions!$N$47,Assumptions!$N$51,IF(AI$8=Assumptions!$O$47,Assumptions!AT$51,Assumptions!$P$51))))^(AI$8-1)</f>
        <v>-6385.00515171795</v>
      </c>
      <c r="AJ33" s="26">
        <f>-Assumptions!$P36/12*(1+(IF(AJ$8=Assumptions!$N$47,Assumptions!$N$51,IF(AJ$8=Assumptions!$O$47,Assumptions!AU$51,Assumptions!$P$51))))^(AJ$8-1)</f>
        <v>-6385.00515171795</v>
      </c>
      <c r="AK33" s="26">
        <f>-Assumptions!$P36/12*(1+(IF(AK$8=Assumptions!$N$47,Assumptions!$N$51,IF(AK$8=Assumptions!$O$47,Assumptions!AV$51,Assumptions!$P$51))))^(AK$8-1)</f>
        <v>-6385.00515171795</v>
      </c>
      <c r="AL33" s="26">
        <f>-Assumptions!$P36/12*(1+(IF(AL$8=Assumptions!$N$47,Assumptions!$N$51,IF(AL$8=Assumptions!$O$47,Assumptions!AW$51,Assumptions!$P$51))))^(AL$8-1)</f>
        <v>-6385.00515171795</v>
      </c>
      <c r="AM33" s="26">
        <f>-Assumptions!$P36/12*(1+(IF(AM$8=Assumptions!$N$47,Assumptions!$N$51,IF(AM$8=Assumptions!$O$47,Assumptions!AX$51,Assumptions!$P$51))))^(AM$8-1)</f>
        <v>-6385.00515171795</v>
      </c>
      <c r="AN33" s="26">
        <f>-Assumptions!$P36/12*(1+(IF(AN$8=Assumptions!$N$47,Assumptions!$N$51,IF(AN$8=Assumptions!$O$47,Assumptions!AY$51,Assumptions!$P$51))))^(AN$8-1)</f>
        <v>-6512.7052547523081</v>
      </c>
      <c r="AO33" s="26">
        <f>-Assumptions!$P36/12*(1+(IF(AO$8=Assumptions!$N$47,Assumptions!$N$51,IF(AO$8=Assumptions!$O$47,Assumptions!AZ$51,Assumptions!$P$51))))^(AO$8-1)</f>
        <v>-6512.7052547523081</v>
      </c>
      <c r="AP33" s="26">
        <f>-Assumptions!$P36/12*(1+(IF(AP$8=Assumptions!$N$47,Assumptions!$N$51,IF(AP$8=Assumptions!$O$47,Assumptions!BA$51,Assumptions!$P$51))))^(AP$8-1)</f>
        <v>-6512.7052547523081</v>
      </c>
      <c r="AQ33" s="26">
        <f>-Assumptions!$P36/12*(1+(IF(AQ$8=Assumptions!$N$47,Assumptions!$N$51,IF(AQ$8=Assumptions!$O$47,Assumptions!BB$51,Assumptions!$P$51))))^(AQ$8-1)</f>
        <v>-6512.7052547523081</v>
      </c>
      <c r="AR33" s="26">
        <f>-Assumptions!$P36/12*(1+(IF(AR$8=Assumptions!$N$47,Assumptions!$N$51,IF(AR$8=Assumptions!$O$47,Assumptions!BC$51,Assumptions!$P$51))))^(AR$8-1)</f>
        <v>-6512.7052547523081</v>
      </c>
      <c r="AS33" s="26">
        <f>-Assumptions!$P36/12*(1+(IF(AS$8=Assumptions!$N$47,Assumptions!$N$51,IF(AS$8=Assumptions!$O$47,Assumptions!BD$51,Assumptions!$P$51))))^(AS$8-1)</f>
        <v>-6512.7052547523081</v>
      </c>
      <c r="AT33" s="26">
        <f>-Assumptions!$P36/12*(1+(IF(AT$8=Assumptions!$N$47,Assumptions!$N$51,IF(AT$8=Assumptions!$O$47,Assumptions!BE$51,Assumptions!$P$51))))^(AT$8-1)</f>
        <v>-6512.7052547523081</v>
      </c>
      <c r="AU33" s="26">
        <f>-Assumptions!$P36/12*(1+(IF(AU$8=Assumptions!$N$47,Assumptions!$N$51,IF(AU$8=Assumptions!$O$47,Assumptions!BF$51,Assumptions!$P$51))))^(AU$8-1)</f>
        <v>-6512.7052547523081</v>
      </c>
      <c r="AV33" s="26">
        <f>-Assumptions!$P36/12*(1+(IF(AV$8=Assumptions!$N$47,Assumptions!$N$51,IF(AV$8=Assumptions!$O$47,Assumptions!BG$51,Assumptions!$P$51))))^(AV$8-1)</f>
        <v>-6512.7052547523081</v>
      </c>
      <c r="AW33" s="26">
        <f>-Assumptions!$P36/12*(1+(IF(AW$8=Assumptions!$N$47,Assumptions!$N$51,IF(AW$8=Assumptions!$O$47,Assumptions!BH$51,Assumptions!$P$51))))^(AW$8-1)</f>
        <v>-6512.7052547523081</v>
      </c>
      <c r="AX33" s="26">
        <f>-Assumptions!$P36/12*(1+(IF(AX$8=Assumptions!$N$47,Assumptions!$N$51,IF(AX$8=Assumptions!$O$47,Assumptions!BI$51,Assumptions!$P$51))))^(AX$8-1)</f>
        <v>-6512.7052547523081</v>
      </c>
      <c r="AY33" s="26">
        <f>-Assumptions!$P36/12*(1+(IF(AY$8=Assumptions!$N$47,Assumptions!$N$51,IF(AY$8=Assumptions!$O$47,Assumptions!BJ$51,Assumptions!$P$51))))^(AY$8-1)</f>
        <v>-6512.7052547523081</v>
      </c>
      <c r="AZ33" s="26">
        <f>-Assumptions!$P36/12*(1+(IF(AZ$8=Assumptions!$N$47,Assumptions!$N$51,IF(AZ$8=Assumptions!$O$47,Assumptions!BK$51,Assumptions!$P$51))))^(AZ$8-1)</f>
        <v>-6642.9593598473548</v>
      </c>
      <c r="BA33" s="26">
        <f>-Assumptions!$P36/12*(1+(IF(BA$8=Assumptions!$N$47,Assumptions!$N$51,IF(BA$8=Assumptions!$O$47,Assumptions!BL$51,Assumptions!$P$51))))^(BA$8-1)</f>
        <v>-6642.9593598473548</v>
      </c>
      <c r="BB33" s="26">
        <f>-Assumptions!$P36/12*(1+(IF(BB$8=Assumptions!$N$47,Assumptions!$N$51,IF(BB$8=Assumptions!$O$47,Assumptions!BM$51,Assumptions!$P$51))))^(BB$8-1)</f>
        <v>-6642.9593598473548</v>
      </c>
      <c r="BC33" s="26">
        <f>-Assumptions!$P36/12*(1+(IF(BC$8=Assumptions!$N$47,Assumptions!$N$51,IF(BC$8=Assumptions!$O$47,Assumptions!BN$51,Assumptions!$P$51))))^(BC$8-1)</f>
        <v>-6642.9593598473548</v>
      </c>
      <c r="BD33" s="26">
        <f>-Assumptions!$P36/12*(1+(IF(BD$8=Assumptions!$N$47,Assumptions!$N$51,IF(BD$8=Assumptions!$O$47,Assumptions!BO$51,Assumptions!$P$51))))^(BD$8-1)</f>
        <v>-6642.9593598473548</v>
      </c>
      <c r="BE33" s="26">
        <f>-Assumptions!$P36/12*(1+(IF(BE$8=Assumptions!$N$47,Assumptions!$N$51,IF(BE$8=Assumptions!$O$47,Assumptions!BP$51,Assumptions!$P$51))))^(BE$8-1)</f>
        <v>-6642.9593598473548</v>
      </c>
      <c r="BF33" s="26">
        <f>-Assumptions!$P36/12*(1+(IF(BF$8=Assumptions!$N$47,Assumptions!$N$51,IF(BF$8=Assumptions!$O$47,Assumptions!BQ$51,Assumptions!$P$51))))^(BF$8-1)</f>
        <v>-6642.9593598473548</v>
      </c>
      <c r="BG33" s="26">
        <f>-Assumptions!$P36/12*(1+(IF(BG$8=Assumptions!$N$47,Assumptions!$N$51,IF(BG$8=Assumptions!$O$47,Assumptions!BR$51,Assumptions!$P$51))))^(BG$8-1)</f>
        <v>-6642.9593598473548</v>
      </c>
      <c r="BH33" s="26">
        <f>-Assumptions!$P36/12*(1+(IF(BH$8=Assumptions!$N$47,Assumptions!$N$51,IF(BH$8=Assumptions!$O$47,Assumptions!BS$51,Assumptions!$P$51))))^(BH$8-1)</f>
        <v>-6642.9593598473548</v>
      </c>
      <c r="BI33" s="26">
        <f>-Assumptions!$P36/12*(1+(IF(BI$8=Assumptions!$N$47,Assumptions!$N$51,IF(BI$8=Assumptions!$O$47,Assumptions!BT$51,Assumptions!$P$51))))^(BI$8-1)</f>
        <v>-6642.9593598473548</v>
      </c>
      <c r="BJ33" s="26">
        <f>-Assumptions!$P36/12*(1+(IF(BJ$8=Assumptions!$N$47,Assumptions!$N$51,IF(BJ$8=Assumptions!$O$47,Assumptions!BU$51,Assumptions!$P$51))))^(BJ$8-1)</f>
        <v>-6642.9593598473548</v>
      </c>
      <c r="BK33" s="26">
        <f>-Assumptions!$P36/12*(1+(IF(BK$8=Assumptions!$N$47,Assumptions!$N$51,IF(BK$8=Assumptions!$O$47,Assumptions!BV$51,Assumptions!$P$51))))^(BK$8-1)</f>
        <v>-6642.9593598473548</v>
      </c>
      <c r="BL33" s="26">
        <f>-Assumptions!$P36/12*(1+(IF(BL$8=Assumptions!$N$47,Assumptions!$N$51,IF(BL$8=Assumptions!$O$47,Assumptions!BW$51,Assumptions!$P$51))))^(BL$8-1)</f>
        <v>-6775.8185470443022</v>
      </c>
      <c r="BM33" s="26">
        <f>-Assumptions!$P36/12*(1+(IF(BM$8=Assumptions!$N$47,Assumptions!$N$51,IF(BM$8=Assumptions!$O$47,Assumptions!BX$51,Assumptions!$P$51))))^(BM$8-1)</f>
        <v>-6775.8185470443022</v>
      </c>
      <c r="BN33" s="26">
        <f>-Assumptions!$P36/12*(1+(IF(BN$8=Assumptions!$N$47,Assumptions!$N$51,IF(BN$8=Assumptions!$O$47,Assumptions!BY$51,Assumptions!$P$51))))^(BN$8-1)</f>
        <v>-6775.8185470443022</v>
      </c>
      <c r="BO33" s="26">
        <f>-Assumptions!$P36/12*(1+(IF(BO$8=Assumptions!$N$47,Assumptions!$N$51,IF(BO$8=Assumptions!$O$47,Assumptions!BZ$51,Assumptions!$P$51))))^(BO$8-1)</f>
        <v>-6775.8185470443022</v>
      </c>
      <c r="BP33" s="26">
        <f>-Assumptions!$P36/12*(1+(IF(BP$8=Assumptions!$N$47,Assumptions!$N$51,IF(BP$8=Assumptions!$O$47,Assumptions!CA$51,Assumptions!$P$51))))^(BP$8-1)</f>
        <v>-6775.8185470443022</v>
      </c>
      <c r="BQ33" s="26">
        <f>-Assumptions!$P36/12*(1+(IF(BQ$8=Assumptions!$N$47,Assumptions!$N$51,IF(BQ$8=Assumptions!$O$47,Assumptions!CB$51,Assumptions!$P$51))))^(BQ$8-1)</f>
        <v>-6775.8185470443022</v>
      </c>
      <c r="BR33" s="26">
        <f>-Assumptions!$P36/12*(1+(IF(BR$8=Assumptions!$N$47,Assumptions!$N$51,IF(BR$8=Assumptions!$O$47,Assumptions!CC$51,Assumptions!$P$51))))^(BR$8-1)</f>
        <v>-6775.8185470443022</v>
      </c>
      <c r="BS33" s="26">
        <f>-Assumptions!$P36/12*(1+(IF(BS$8=Assumptions!$N$47,Assumptions!$N$51,IF(BS$8=Assumptions!$O$47,Assumptions!CD$51,Assumptions!$P$51))))^(BS$8-1)</f>
        <v>-6775.8185470443022</v>
      </c>
      <c r="BT33" s="26">
        <f>-Assumptions!$P36/12*(1+(IF(BT$8=Assumptions!$N$47,Assumptions!$N$51,IF(BT$8=Assumptions!$O$47,Assumptions!CE$51,Assumptions!$P$51))))^(BT$8-1)</f>
        <v>-6775.8185470443022</v>
      </c>
      <c r="BU33" s="26">
        <f>-Assumptions!$P36/12*(1+(IF(BU$8=Assumptions!$N$47,Assumptions!$N$51,IF(BU$8=Assumptions!$O$47,Assumptions!CF$51,Assumptions!$P$51))))^(BU$8-1)</f>
        <v>-6775.8185470443022</v>
      </c>
      <c r="BV33" s="26">
        <f>-Assumptions!$P36/12*(1+(IF(BV$8=Assumptions!$N$47,Assumptions!$N$51,IF(BV$8=Assumptions!$O$47,Assumptions!CG$51,Assumptions!$P$51))))^(BV$8-1)</f>
        <v>-6775.8185470443022</v>
      </c>
      <c r="BW33" s="26">
        <f>-Assumptions!$P36/12*(1+(IF(BW$8=Assumptions!$N$47,Assumptions!$N$51,IF(BW$8=Assumptions!$O$47,Assumptions!CH$51,Assumptions!$P$51))))^(BW$8-1)</f>
        <v>-6775.8185470443022</v>
      </c>
      <c r="BX33" s="26">
        <f>-Assumptions!$P36/12*(1+(IF(BX$8=Assumptions!$N$47,Assumptions!$N$51,IF(BX$8=Assumptions!$O$47,Assumptions!CI$51,Assumptions!$P$51))))^(BX$8-1)</f>
        <v>-6911.3349179851884</v>
      </c>
      <c r="BY33" s="26">
        <f>-Assumptions!$P36/12*(1+(IF(BY$8=Assumptions!$N$47,Assumptions!$N$51,IF(BY$8=Assumptions!$O$47,Assumptions!CJ$51,Assumptions!$P$51))))^(BY$8-1)</f>
        <v>-6911.3349179851884</v>
      </c>
      <c r="BZ33" s="26">
        <f>-Assumptions!$P36/12*(1+(IF(BZ$8=Assumptions!$N$47,Assumptions!$N$51,IF(BZ$8=Assumptions!$O$47,Assumptions!CK$51,Assumptions!$P$51))))^(BZ$8-1)</f>
        <v>-6911.3349179851884</v>
      </c>
      <c r="CA33" s="26">
        <f>-Assumptions!$P36/12*(1+(IF(CA$8=Assumptions!$N$47,Assumptions!$N$51,IF(CA$8=Assumptions!$O$47,Assumptions!CL$51,Assumptions!$P$51))))^(CA$8-1)</f>
        <v>-6911.3349179851884</v>
      </c>
      <c r="CB33" s="26">
        <f>-Assumptions!$P36/12*(1+(IF(CB$8=Assumptions!$N$47,Assumptions!$N$51,IF(CB$8=Assumptions!$O$47,Assumptions!CM$51,Assumptions!$P$51))))^(CB$8-1)</f>
        <v>-6911.3349179851884</v>
      </c>
      <c r="CC33" s="26">
        <f>-Assumptions!$P36/12*(1+(IF(CC$8=Assumptions!$N$47,Assumptions!$N$51,IF(CC$8=Assumptions!$O$47,Assumptions!CN$51,Assumptions!$P$51))))^(CC$8-1)</f>
        <v>-6911.3349179851884</v>
      </c>
      <c r="CD33" s="26">
        <f>-Assumptions!$P36/12*(1+(IF(CD$8=Assumptions!$N$47,Assumptions!$N$51,IF(CD$8=Assumptions!$O$47,Assumptions!CO$51,Assumptions!$P$51))))^(CD$8-1)</f>
        <v>-6911.3349179851884</v>
      </c>
      <c r="CE33" s="26">
        <f>-Assumptions!$P36/12*(1+(IF(CE$8=Assumptions!$N$47,Assumptions!$N$51,IF(CE$8=Assumptions!$O$47,Assumptions!CP$51,Assumptions!$P$51))))^(CE$8-1)</f>
        <v>-6911.3349179851884</v>
      </c>
      <c r="CF33" s="26">
        <f>-Assumptions!$P36/12*(1+(IF(CF$8=Assumptions!$N$47,Assumptions!$N$51,IF(CF$8=Assumptions!$O$47,Assumptions!CQ$51,Assumptions!$P$51))))^(CF$8-1)</f>
        <v>-6911.3349179851884</v>
      </c>
      <c r="CG33" s="26">
        <f>-Assumptions!$P36/12*(1+(IF(CG$8=Assumptions!$N$47,Assumptions!$N$51,IF(CG$8=Assumptions!$O$47,Assumptions!CR$51,Assumptions!$P$51))))^(CG$8-1)</f>
        <v>-6911.3349179851884</v>
      </c>
      <c r="CH33" s="26">
        <f>-Assumptions!$P36/12*(1+(IF(CH$8=Assumptions!$N$47,Assumptions!$N$51,IF(CH$8=Assumptions!$O$47,Assumptions!CS$51,Assumptions!$P$51))))^(CH$8-1)</f>
        <v>-6911.3349179851884</v>
      </c>
      <c r="CI33" s="26">
        <f>-Assumptions!$P36/12*(1+(IF(CI$8=Assumptions!$N$47,Assumptions!$N$51,IF(CI$8=Assumptions!$O$47,Assumptions!CT$51,Assumptions!$P$51))))^(CI$8-1)</f>
        <v>-6911.3349179851884</v>
      </c>
      <c r="CJ33" s="26">
        <f>-Assumptions!$P36/12*(1+(IF(CJ$8=Assumptions!$N$47,Assumptions!$N$51,IF(CJ$8=Assumptions!$O$47,Assumptions!CU$51,Assumptions!$P$51))))^(CJ$8-1)</f>
        <v>-7049.5616163448904</v>
      </c>
      <c r="CK33" s="26">
        <f>-Assumptions!$P36/12*(1+(IF(CK$8=Assumptions!$N$47,Assumptions!$N$51,IF(CK$8=Assumptions!$O$47,Assumptions!CV$51,Assumptions!$P$51))))^(CK$8-1)</f>
        <v>-7049.5616163448904</v>
      </c>
      <c r="CL33" s="26">
        <f>-Assumptions!$P36/12*(1+(IF(CL$8=Assumptions!$N$47,Assumptions!$N$51,IF(CL$8=Assumptions!$O$47,Assumptions!CW$51,Assumptions!$P$51))))^(CL$8-1)</f>
        <v>-7049.5616163448904</v>
      </c>
      <c r="CM33" s="26">
        <f>-Assumptions!$P36/12*(1+(IF(CM$8=Assumptions!$N$47,Assumptions!$N$51,IF(CM$8=Assumptions!$O$47,Assumptions!CX$51,Assumptions!$P$51))))^(CM$8-1)</f>
        <v>-7049.5616163448904</v>
      </c>
      <c r="CN33" s="26">
        <f>-Assumptions!$P36/12*(1+(IF(CN$8=Assumptions!$N$47,Assumptions!$N$51,IF(CN$8=Assumptions!$O$47,Assumptions!CY$51,Assumptions!$P$51))))^(CN$8-1)</f>
        <v>-7049.5616163448904</v>
      </c>
      <c r="CO33" s="26">
        <f>-Assumptions!$P36/12*(1+(IF(CO$8=Assumptions!$N$47,Assumptions!$N$51,IF(CO$8=Assumptions!$O$47,Assumptions!CZ$51,Assumptions!$P$51))))^(CO$8-1)</f>
        <v>-7049.5616163448904</v>
      </c>
      <c r="CP33" s="26">
        <f>-Assumptions!$P36/12*(1+(IF(CP$8=Assumptions!$N$47,Assumptions!$N$51,IF(CP$8=Assumptions!$O$47,Assumptions!DA$51,Assumptions!$P$51))))^(CP$8-1)</f>
        <v>-7049.5616163448904</v>
      </c>
      <c r="CQ33" s="26">
        <f>-Assumptions!$P36/12*(1+(IF(CQ$8=Assumptions!$N$47,Assumptions!$N$51,IF(CQ$8=Assumptions!$O$47,Assumptions!DB$51,Assumptions!$P$51))))^(CQ$8-1)</f>
        <v>-7049.5616163448904</v>
      </c>
      <c r="CR33" s="26">
        <f>-Assumptions!$P36/12*(1+(IF(CR$8=Assumptions!$N$47,Assumptions!$N$51,IF(CR$8=Assumptions!$O$47,Assumptions!DC$51,Assumptions!$P$51))))^(CR$8-1)</f>
        <v>-7049.5616163448904</v>
      </c>
      <c r="CS33" s="26">
        <f>-Assumptions!$P36/12*(1+(IF(CS$8=Assumptions!$N$47,Assumptions!$N$51,IF(CS$8=Assumptions!$O$47,Assumptions!DD$51,Assumptions!$P$51))))^(CS$8-1)</f>
        <v>-7049.5616163448904</v>
      </c>
      <c r="CT33" s="26">
        <f>-Assumptions!$P36/12*(1+(IF(CT$8=Assumptions!$N$47,Assumptions!$N$51,IF(CT$8=Assumptions!$O$47,Assumptions!DE$51,Assumptions!$P$51))))^(CT$8-1)</f>
        <v>-7049.5616163448904</v>
      </c>
      <c r="CU33" s="26">
        <f>-Assumptions!$P36/12*(1+(IF(CU$8=Assumptions!$N$47,Assumptions!$N$51,IF(CU$8=Assumptions!$O$47,Assumptions!DF$51,Assumptions!$P$51))))^(CU$8-1)</f>
        <v>-7049.5616163448904</v>
      </c>
      <c r="CV33" s="26">
        <f>-Assumptions!$P36/12*(1+(IF(CV$8=Assumptions!$N$47,Assumptions!$N$51,IF(CV$8=Assumptions!$O$47,Assumptions!DG$51,Assumptions!$P$51))))^(CV$8-1)</f>
        <v>-7190.5528486717894</v>
      </c>
      <c r="CW33" s="26">
        <f>-Assumptions!$P36/12*(1+(IF(CW$8=Assumptions!$N$47,Assumptions!$N$51,IF(CW$8=Assumptions!$O$47,Assumptions!DH$51,Assumptions!$P$51))))^(CW$8-1)</f>
        <v>-7190.5528486717894</v>
      </c>
      <c r="CX33" s="26">
        <f>-Assumptions!$P36/12*(1+(IF(CX$8=Assumptions!$N$47,Assumptions!$N$51,IF(CX$8=Assumptions!$O$47,Assumptions!DI$51,Assumptions!$P$51))))^(CX$8-1)</f>
        <v>-7190.5528486717894</v>
      </c>
      <c r="CY33" s="26">
        <f>-Assumptions!$P36/12*(1+(IF(CY$8=Assumptions!$N$47,Assumptions!$N$51,IF(CY$8=Assumptions!$O$47,Assumptions!DJ$51,Assumptions!$P$51))))^(CY$8-1)</f>
        <v>-7190.5528486717894</v>
      </c>
      <c r="CZ33" s="26">
        <f>-Assumptions!$P36/12*(1+(IF(CZ$8=Assumptions!$N$47,Assumptions!$N$51,IF(CZ$8=Assumptions!$O$47,Assumptions!DK$51,Assumptions!$P$51))))^(CZ$8-1)</f>
        <v>-7190.5528486717894</v>
      </c>
      <c r="DA33" s="26">
        <f>-Assumptions!$P36/12*(1+(IF(DA$8=Assumptions!$N$47,Assumptions!$N$51,IF(DA$8=Assumptions!$O$47,Assumptions!DL$51,Assumptions!$P$51))))^(DA$8-1)</f>
        <v>-7190.5528486717894</v>
      </c>
      <c r="DB33" s="26">
        <f>-Assumptions!$P36/12*(1+(IF(DB$8=Assumptions!$N$47,Assumptions!$N$51,IF(DB$8=Assumptions!$O$47,Assumptions!DM$51,Assumptions!$P$51))))^(DB$8-1)</f>
        <v>-7190.5528486717894</v>
      </c>
      <c r="DC33" s="26">
        <f>-Assumptions!$P36/12*(1+(IF(DC$8=Assumptions!$N$47,Assumptions!$N$51,IF(DC$8=Assumptions!$O$47,Assumptions!DN$51,Assumptions!$P$51))))^(DC$8-1)</f>
        <v>-7190.5528486717894</v>
      </c>
      <c r="DD33" s="26">
        <f>-Assumptions!$P36/12*(1+(IF(DD$8=Assumptions!$N$47,Assumptions!$N$51,IF(DD$8=Assumptions!$O$47,Assumptions!DO$51,Assumptions!$P$51))))^(DD$8-1)</f>
        <v>-7190.5528486717894</v>
      </c>
      <c r="DE33" s="26">
        <f>-Assumptions!$P36/12*(1+(IF(DE$8=Assumptions!$N$47,Assumptions!$N$51,IF(DE$8=Assumptions!$O$47,Assumptions!DP$51,Assumptions!$P$51))))^(DE$8-1)</f>
        <v>-7190.5528486717894</v>
      </c>
      <c r="DF33" s="26">
        <f>-Assumptions!$P36/12*(1+(IF(DF$8=Assumptions!$N$47,Assumptions!$N$51,IF(DF$8=Assumptions!$O$47,Assumptions!DQ$51,Assumptions!$P$51))))^(DF$8-1)</f>
        <v>-7190.5528486717894</v>
      </c>
      <c r="DG33" s="26">
        <f>-Assumptions!$P36/12*(1+(IF(DG$8=Assumptions!$N$47,Assumptions!$N$51,IF(DG$8=Assumptions!$O$47,Assumptions!DR$51,Assumptions!$P$51))))^(DG$8-1)</f>
        <v>-7190.5528486717894</v>
      </c>
      <c r="DH33" s="26">
        <f>-Assumptions!$P36/12*(1+(IF(DH$8=Assumptions!$N$47,Assumptions!$N$51,IF(DH$8=Assumptions!$O$47,Assumptions!DS$51,Assumptions!$P$51))))^(DH$8-1)</f>
        <v>-7334.3639056452248</v>
      </c>
      <c r="DI33" s="26">
        <f>-Assumptions!$P36/12*(1+(IF(DI$8=Assumptions!$N$47,Assumptions!$N$51,IF(DI$8=Assumptions!$O$47,Assumptions!DT$51,Assumptions!$P$51))))^(DI$8-1)</f>
        <v>-7334.3639056452248</v>
      </c>
      <c r="DJ33" s="26">
        <f>-Assumptions!$P36/12*(1+(IF(DJ$8=Assumptions!$N$47,Assumptions!$N$51,IF(DJ$8=Assumptions!$O$47,Assumptions!DU$51,Assumptions!$P$51))))^(DJ$8-1)</f>
        <v>-7334.3639056452248</v>
      </c>
      <c r="DK33" s="26">
        <f>-Assumptions!$P36/12*(1+(IF(DK$8=Assumptions!$N$47,Assumptions!$N$51,IF(DK$8=Assumptions!$O$47,Assumptions!DV$51,Assumptions!$P$51))))^(DK$8-1)</f>
        <v>-7334.3639056452248</v>
      </c>
      <c r="DL33" s="26">
        <f>-Assumptions!$P36/12*(1+(IF(DL$8=Assumptions!$N$47,Assumptions!$N$51,IF(DL$8=Assumptions!$O$47,Assumptions!DW$51,Assumptions!$P$51))))^(DL$8-1)</f>
        <v>-7334.3639056452248</v>
      </c>
      <c r="DM33" s="26">
        <f>-Assumptions!$P36/12*(1+(IF(DM$8=Assumptions!$N$47,Assumptions!$N$51,IF(DM$8=Assumptions!$O$47,Assumptions!DX$51,Assumptions!$P$51))))^(DM$8-1)</f>
        <v>-7334.3639056452248</v>
      </c>
      <c r="DN33" s="26">
        <f>-Assumptions!$P36/12*(1+(IF(DN$8=Assumptions!$N$47,Assumptions!$N$51,IF(DN$8=Assumptions!$O$47,Assumptions!DY$51,Assumptions!$P$51))))^(DN$8-1)</f>
        <v>-7334.3639056452248</v>
      </c>
      <c r="DO33" s="26">
        <f>-Assumptions!$P36/12*(1+(IF(DO$8=Assumptions!$N$47,Assumptions!$N$51,IF(DO$8=Assumptions!$O$47,Assumptions!DZ$51,Assumptions!$P$51))))^(DO$8-1)</f>
        <v>-7334.3639056452248</v>
      </c>
      <c r="DP33" s="26">
        <f>-Assumptions!$P36/12*(1+(IF(DP$8=Assumptions!$N$47,Assumptions!$N$51,IF(DP$8=Assumptions!$O$47,Assumptions!EA$51,Assumptions!$P$51))))^(DP$8-1)</f>
        <v>-7334.3639056452248</v>
      </c>
      <c r="DQ33" s="26">
        <f>-Assumptions!$P36/12*(1+(IF(DQ$8=Assumptions!$N$47,Assumptions!$N$51,IF(DQ$8=Assumptions!$O$47,Assumptions!EB$51,Assumptions!$P$51))))^(DQ$8-1)</f>
        <v>-7334.3639056452248</v>
      </c>
      <c r="DR33" s="26">
        <f>-Assumptions!$P36/12*(1+(IF(DR$8=Assumptions!$N$47,Assumptions!$N$51,IF(DR$8=Assumptions!$O$47,Assumptions!EC$51,Assumptions!$P$51))))^(DR$8-1)</f>
        <v>-7334.3639056452248</v>
      </c>
      <c r="DS33" s="26">
        <f>-Assumptions!$P36/12*(1+(IF(DS$8=Assumptions!$N$47,Assumptions!$N$51,IF(DS$8=Assumptions!$O$47,Assumptions!ED$51,Assumptions!$P$51))))^(DS$8-1)</f>
        <v>-7334.3639056452248</v>
      </c>
      <c r="DT33" s="26">
        <f>-Assumptions!$P36/12*(1+(IF(DT$8=Assumptions!$N$47,Assumptions!$N$51,IF(DT$8=Assumptions!$O$47,Assumptions!EE$51,Assumptions!$P$51))))^(DT$8-1)</f>
        <v>-7481.0511837581298</v>
      </c>
      <c r="DU33" s="26">
        <f>-Assumptions!$P36/12*(1+(IF(DU$8=Assumptions!$N$47,Assumptions!$N$51,IF(DU$8=Assumptions!$O$47,Assumptions!EF$51,Assumptions!$P$51))))^(DU$8-1)</f>
        <v>-7481.0511837581298</v>
      </c>
      <c r="DV33" s="26">
        <f>-Assumptions!$P36/12*(1+(IF(DV$8=Assumptions!$N$47,Assumptions!$N$51,IF(DV$8=Assumptions!$O$47,Assumptions!EG$51,Assumptions!$P$51))))^(DV$8-1)</f>
        <v>-7481.0511837581298</v>
      </c>
      <c r="DW33" s="26">
        <f>-Assumptions!$P36/12*(1+(IF(DW$8=Assumptions!$N$47,Assumptions!$N$51,IF(DW$8=Assumptions!$O$47,Assumptions!EH$51,Assumptions!$P$51))))^(DW$8-1)</f>
        <v>-7481.0511837581298</v>
      </c>
      <c r="DX33" s="26">
        <f>-Assumptions!$P36/12*(1+(IF(DX$8=Assumptions!$N$47,Assumptions!$N$51,IF(DX$8=Assumptions!$O$47,Assumptions!EI$51,Assumptions!$P$51))))^(DX$8-1)</f>
        <v>-7481.0511837581298</v>
      </c>
      <c r="DY33" s="26">
        <f>-Assumptions!$P36/12*(1+(IF(DY$8=Assumptions!$N$47,Assumptions!$N$51,IF(DY$8=Assumptions!$O$47,Assumptions!EJ$51,Assumptions!$P$51))))^(DY$8-1)</f>
        <v>-7481.0511837581298</v>
      </c>
      <c r="DZ33" s="26">
        <f>-Assumptions!$P36/12*(1+(IF(DZ$8=Assumptions!$N$47,Assumptions!$N$51,IF(DZ$8=Assumptions!$O$47,Assumptions!EK$51,Assumptions!$P$51))))^(DZ$8-1)</f>
        <v>-7481.0511837581298</v>
      </c>
      <c r="EA33" s="26">
        <f>-Assumptions!$P36/12*(1+(IF(EA$8=Assumptions!$N$47,Assumptions!$N$51,IF(EA$8=Assumptions!$O$47,Assumptions!EL$51,Assumptions!$P$51))))^(EA$8-1)</f>
        <v>-7481.0511837581298</v>
      </c>
      <c r="EB33" s="26">
        <f>-Assumptions!$P36/12*(1+(IF(EB$8=Assumptions!$N$47,Assumptions!$N$51,IF(EB$8=Assumptions!$O$47,Assumptions!EM$51,Assumptions!$P$51))))^(EB$8-1)</f>
        <v>-7481.0511837581298</v>
      </c>
      <c r="EC33" s="26">
        <f>-Assumptions!$P36/12*(1+(IF(EC$8=Assumptions!$N$47,Assumptions!$N$51,IF(EC$8=Assumptions!$O$47,Assumptions!EN$51,Assumptions!$P$51))))^(EC$8-1)</f>
        <v>-7481.0511837581298</v>
      </c>
      <c r="ED33" s="26">
        <f>-Assumptions!$P36/12*(1+(IF(ED$8=Assumptions!$N$47,Assumptions!$N$51,IF(ED$8=Assumptions!$O$47,Assumptions!EO$51,Assumptions!$P$51))))^(ED$8-1)</f>
        <v>-7481.0511837581298</v>
      </c>
      <c r="EE33" s="26">
        <f>-Assumptions!$P36/12*(1+(IF(EE$8=Assumptions!$N$47,Assumptions!$N$51,IF(EE$8=Assumptions!$O$47,Assumptions!EP$51,Assumptions!$P$51))))^(EE$8-1)</f>
        <v>-7481.0511837581298</v>
      </c>
    </row>
    <row r="34" spans="2:135" x14ac:dyDescent="0.35">
      <c r="C34" t="str">
        <f>Assumptions!J37</f>
        <v>Contract Services</v>
      </c>
      <c r="D34" s="26">
        <f>-Assumptions!$P37/12*(1+(IF(D$8=Assumptions!$N$47,Assumptions!$N$51,IF(D$8=Assumptions!$O$47,Assumptions!O$51,Assumptions!$P$51))))^(D$8-1)</f>
        <v>-1376.5656499999998</v>
      </c>
      <c r="E34" s="26">
        <f>-Assumptions!$P37/12*(1+(IF(E$8=Assumptions!$N$47,Assumptions!$N$51,IF(E$8=Assumptions!$O$47,Assumptions!P$51,Assumptions!$P$51))))^(E$8-1)</f>
        <v>-1376.5656499999998</v>
      </c>
      <c r="F34" s="26">
        <f>-Assumptions!$P37/12*(1+(IF(F$8=Assumptions!$N$47,Assumptions!$N$51,IF(F$8=Assumptions!$O$47,Assumptions!Q$51,Assumptions!$P$51))))^(F$8-1)</f>
        <v>-1376.5656499999998</v>
      </c>
      <c r="G34" s="26">
        <f>-Assumptions!$P37/12*(1+(IF(G$8=Assumptions!$N$47,Assumptions!$N$51,IF(G$8=Assumptions!$O$47,Assumptions!R$51,Assumptions!$P$51))))^(G$8-1)</f>
        <v>-1376.5656499999998</v>
      </c>
      <c r="H34" s="26">
        <f>-Assumptions!$P37/12*(1+(IF(H$8=Assumptions!$N$47,Assumptions!$N$51,IF(H$8=Assumptions!$O$47,Assumptions!S$51,Assumptions!$P$51))))^(H$8-1)</f>
        <v>-1376.5656499999998</v>
      </c>
      <c r="I34" s="26">
        <f>-Assumptions!$P37/12*(1+(IF(I$8=Assumptions!$N$47,Assumptions!$N$51,IF(I$8=Assumptions!$O$47,Assumptions!T$51,Assumptions!$P$51))))^(I$8-1)</f>
        <v>-1376.5656499999998</v>
      </c>
      <c r="J34" s="26">
        <f>-Assumptions!$P37/12*(1+(IF(J$8=Assumptions!$N$47,Assumptions!$N$51,IF(J$8=Assumptions!$O$47,Assumptions!U$51,Assumptions!$P$51))))^(J$8-1)</f>
        <v>-1376.5656499999998</v>
      </c>
      <c r="K34" s="26">
        <f>-Assumptions!$P37/12*(1+(IF(K$8=Assumptions!$N$47,Assumptions!$N$51,IF(K$8=Assumptions!$O$47,Assumptions!V$51,Assumptions!$P$51))))^(K$8-1)</f>
        <v>-1376.5656499999998</v>
      </c>
      <c r="L34" s="26">
        <f>-Assumptions!$P37/12*(1+(IF(L$8=Assumptions!$N$47,Assumptions!$N$51,IF(L$8=Assumptions!$O$47,Assumptions!W$51,Assumptions!$P$51))))^(L$8-1)</f>
        <v>-1376.5656499999998</v>
      </c>
      <c r="M34" s="26">
        <f>-Assumptions!$P37/12*(1+(IF(M$8=Assumptions!$N$47,Assumptions!$N$51,IF(M$8=Assumptions!$O$47,Assumptions!X$51,Assumptions!$P$51))))^(M$8-1)</f>
        <v>-1376.5656499999998</v>
      </c>
      <c r="N34" s="26">
        <f>-Assumptions!$P37/12*(1+(IF(N$8=Assumptions!$N$47,Assumptions!$N$51,IF(N$8=Assumptions!$O$47,Assumptions!Y$51,Assumptions!$P$51))))^(N$8-1)</f>
        <v>-1376.5656499999998</v>
      </c>
      <c r="O34" s="26">
        <f>-Assumptions!$P37/12*(1+(IF(O$8=Assumptions!$N$47,Assumptions!$N$51,IF(O$8=Assumptions!$O$47,Assumptions!Z$51,Assumptions!$P$51))))^(O$8-1)</f>
        <v>-1376.5656499999998</v>
      </c>
      <c r="P34" s="26">
        <f>-Assumptions!$P37/12*(1+(IF(P$8=Assumptions!$N$47,Assumptions!$N$51,IF(P$8=Assumptions!$O$47,Assumptions!AA$51,Assumptions!$P$51))))^(P$8-1)</f>
        <v>-1376.5656499999998</v>
      </c>
      <c r="Q34" s="26">
        <f>-Assumptions!$P37/12*(1+(IF(Q$8=Assumptions!$N$47,Assumptions!$N$51,IF(Q$8=Assumptions!$O$47,Assumptions!AB$51,Assumptions!$P$51))))^(Q$8-1)</f>
        <v>-1376.5656499999998</v>
      </c>
      <c r="R34" s="26">
        <f>-Assumptions!$P37/12*(1+(IF(R$8=Assumptions!$N$47,Assumptions!$N$51,IF(R$8=Assumptions!$O$47,Assumptions!AC$51,Assumptions!$P$51))))^(R$8-1)</f>
        <v>-1376.5656499999998</v>
      </c>
      <c r="S34" s="26">
        <f>-Assumptions!$P37/12*(1+(IF(S$8=Assumptions!$N$47,Assumptions!$N$51,IF(S$8=Assumptions!$O$47,Assumptions!AD$51,Assumptions!$P$51))))^(S$8-1)</f>
        <v>-1404.0969629999997</v>
      </c>
      <c r="T34" s="26">
        <f>-Assumptions!$P37/12*(1+(IF(T$8=Assumptions!$N$47,Assumptions!$N$51,IF(T$8=Assumptions!$O$47,Assumptions!AE$51,Assumptions!$P$51))))^(T$8-1)</f>
        <v>-1417.8626194999997</v>
      </c>
      <c r="U34" s="26">
        <f>-Assumptions!$P37/12*(1+(IF(U$8=Assumptions!$N$47,Assumptions!$N$51,IF(U$8=Assumptions!$O$47,Assumptions!AF$51,Assumptions!$P$51))))^(U$8-1)</f>
        <v>-1404.0969629999997</v>
      </c>
      <c r="V34" s="26">
        <f>-Assumptions!$P37/12*(1+(IF(V$8=Assumptions!$N$47,Assumptions!$N$51,IF(V$8=Assumptions!$O$47,Assumptions!AG$51,Assumptions!$P$51))))^(V$8-1)</f>
        <v>-1376.5656499999998</v>
      </c>
      <c r="W34" s="26">
        <f>-Assumptions!$P37/12*(1+(IF(W$8=Assumptions!$N$47,Assumptions!$N$51,IF(W$8=Assumptions!$O$47,Assumptions!AH$51,Assumptions!$P$51))))^(W$8-1)</f>
        <v>-1376.5656499999998</v>
      </c>
      <c r="X34" s="26">
        <f>-Assumptions!$P37/12*(1+(IF(X$8=Assumptions!$N$47,Assumptions!$N$51,IF(X$8=Assumptions!$O$47,Assumptions!AI$51,Assumptions!$P$51))))^(X$8-1)</f>
        <v>-1376.5656499999998</v>
      </c>
      <c r="Y34" s="26">
        <f>-Assumptions!$P37/12*(1+(IF(Y$8=Assumptions!$N$47,Assumptions!$N$51,IF(Y$8=Assumptions!$O$47,Assumptions!AJ$51,Assumptions!$P$51))))^(Y$8-1)</f>
        <v>-1376.5656499999998</v>
      </c>
      <c r="Z34" s="26">
        <f>-Assumptions!$P37/12*(1+(IF(Z$8=Assumptions!$N$47,Assumptions!$N$51,IF(Z$8=Assumptions!$O$47,Assumptions!AK$51,Assumptions!$P$51))))^(Z$8-1)</f>
        <v>-1376.5656499999998</v>
      </c>
      <c r="AA34" s="26">
        <f>-Assumptions!$P37/12*(1+(IF(AA$8=Assumptions!$N$47,Assumptions!$N$51,IF(AA$8=Assumptions!$O$47,Assumptions!AL$51,Assumptions!$P$51))))^(AA$8-1)</f>
        <v>-1376.5656499999998</v>
      </c>
      <c r="AB34" s="26">
        <f>-Assumptions!$P37/12*(1+(IF(AB$8=Assumptions!$N$47,Assumptions!$N$51,IF(AB$8=Assumptions!$O$47,Assumptions!AM$51,Assumptions!$P$51))))^(AB$8-1)</f>
        <v>-1432.1789022599999</v>
      </c>
      <c r="AC34" s="26">
        <f>-Assumptions!$P37/12*(1+(IF(AC$8=Assumptions!$N$47,Assumptions!$N$51,IF(AC$8=Assumptions!$O$47,Assumptions!AN$51,Assumptions!$P$51))))^(AC$8-1)</f>
        <v>-1432.1789022599999</v>
      </c>
      <c r="AD34" s="26">
        <f>-Assumptions!$P37/12*(1+(IF(AD$8=Assumptions!$N$47,Assumptions!$N$51,IF(AD$8=Assumptions!$O$47,Assumptions!AO$51,Assumptions!$P$51))))^(AD$8-1)</f>
        <v>-1432.1789022599999</v>
      </c>
      <c r="AE34" s="26">
        <f>-Assumptions!$P37/12*(1+(IF(AE$8=Assumptions!$N$47,Assumptions!$N$51,IF(AE$8=Assumptions!$O$47,Assumptions!AP$51,Assumptions!$P$51))))^(AE$8-1)</f>
        <v>-1432.1789022599999</v>
      </c>
      <c r="AF34" s="26">
        <f>-Assumptions!$P37/12*(1+(IF(AF$8=Assumptions!$N$47,Assumptions!$N$51,IF(AF$8=Assumptions!$O$47,Assumptions!AQ$51,Assumptions!$P$51))))^(AF$8-1)</f>
        <v>-1432.1789022599999</v>
      </c>
      <c r="AG34" s="26">
        <f>-Assumptions!$P37/12*(1+(IF(AG$8=Assumptions!$N$47,Assumptions!$N$51,IF(AG$8=Assumptions!$O$47,Assumptions!AR$51,Assumptions!$P$51))))^(AG$8-1)</f>
        <v>-1432.1789022599999</v>
      </c>
      <c r="AH34" s="26">
        <f>-Assumptions!$P37/12*(1+(IF(AH$8=Assumptions!$N$47,Assumptions!$N$51,IF(AH$8=Assumptions!$O$47,Assumptions!AS$51,Assumptions!$P$51))))^(AH$8-1)</f>
        <v>-1432.1789022599999</v>
      </c>
      <c r="AI34" s="26">
        <f>-Assumptions!$P37/12*(1+(IF(AI$8=Assumptions!$N$47,Assumptions!$N$51,IF(AI$8=Assumptions!$O$47,Assumptions!AT$51,Assumptions!$P$51))))^(AI$8-1)</f>
        <v>-1432.1789022599999</v>
      </c>
      <c r="AJ34" s="26">
        <f>-Assumptions!$P37/12*(1+(IF(AJ$8=Assumptions!$N$47,Assumptions!$N$51,IF(AJ$8=Assumptions!$O$47,Assumptions!AU$51,Assumptions!$P$51))))^(AJ$8-1)</f>
        <v>-1432.1789022599999</v>
      </c>
      <c r="AK34" s="26">
        <f>-Assumptions!$P37/12*(1+(IF(AK$8=Assumptions!$N$47,Assumptions!$N$51,IF(AK$8=Assumptions!$O$47,Assumptions!AV$51,Assumptions!$P$51))))^(AK$8-1)</f>
        <v>-1432.1789022599999</v>
      </c>
      <c r="AL34" s="26">
        <f>-Assumptions!$P37/12*(1+(IF(AL$8=Assumptions!$N$47,Assumptions!$N$51,IF(AL$8=Assumptions!$O$47,Assumptions!AW$51,Assumptions!$P$51))))^(AL$8-1)</f>
        <v>-1432.1789022599999</v>
      </c>
      <c r="AM34" s="26">
        <f>-Assumptions!$P37/12*(1+(IF(AM$8=Assumptions!$N$47,Assumptions!$N$51,IF(AM$8=Assumptions!$O$47,Assumptions!AX$51,Assumptions!$P$51))))^(AM$8-1)</f>
        <v>-1432.1789022599999</v>
      </c>
      <c r="AN34" s="26">
        <f>-Assumptions!$P37/12*(1+(IF(AN$8=Assumptions!$N$47,Assumptions!$N$51,IF(AN$8=Assumptions!$O$47,Assumptions!AY$51,Assumptions!$P$51))))^(AN$8-1)</f>
        <v>-1460.8224803051996</v>
      </c>
      <c r="AO34" s="26">
        <f>-Assumptions!$P37/12*(1+(IF(AO$8=Assumptions!$N$47,Assumptions!$N$51,IF(AO$8=Assumptions!$O$47,Assumptions!AZ$51,Assumptions!$P$51))))^(AO$8-1)</f>
        <v>-1460.8224803051996</v>
      </c>
      <c r="AP34" s="26">
        <f>-Assumptions!$P37/12*(1+(IF(AP$8=Assumptions!$N$47,Assumptions!$N$51,IF(AP$8=Assumptions!$O$47,Assumptions!BA$51,Assumptions!$P$51))))^(AP$8-1)</f>
        <v>-1460.8224803051996</v>
      </c>
      <c r="AQ34" s="26">
        <f>-Assumptions!$P37/12*(1+(IF(AQ$8=Assumptions!$N$47,Assumptions!$N$51,IF(AQ$8=Assumptions!$O$47,Assumptions!BB$51,Assumptions!$P$51))))^(AQ$8-1)</f>
        <v>-1460.8224803051996</v>
      </c>
      <c r="AR34" s="26">
        <f>-Assumptions!$P37/12*(1+(IF(AR$8=Assumptions!$N$47,Assumptions!$N$51,IF(AR$8=Assumptions!$O$47,Assumptions!BC$51,Assumptions!$P$51))))^(AR$8-1)</f>
        <v>-1460.8224803051996</v>
      </c>
      <c r="AS34" s="26">
        <f>-Assumptions!$P37/12*(1+(IF(AS$8=Assumptions!$N$47,Assumptions!$N$51,IF(AS$8=Assumptions!$O$47,Assumptions!BD$51,Assumptions!$P$51))))^(AS$8-1)</f>
        <v>-1460.8224803051996</v>
      </c>
      <c r="AT34" s="26">
        <f>-Assumptions!$P37/12*(1+(IF(AT$8=Assumptions!$N$47,Assumptions!$N$51,IF(AT$8=Assumptions!$O$47,Assumptions!BE$51,Assumptions!$P$51))))^(AT$8-1)</f>
        <v>-1460.8224803051996</v>
      </c>
      <c r="AU34" s="26">
        <f>-Assumptions!$P37/12*(1+(IF(AU$8=Assumptions!$N$47,Assumptions!$N$51,IF(AU$8=Assumptions!$O$47,Assumptions!BF$51,Assumptions!$P$51))))^(AU$8-1)</f>
        <v>-1460.8224803051996</v>
      </c>
      <c r="AV34" s="26">
        <f>-Assumptions!$P37/12*(1+(IF(AV$8=Assumptions!$N$47,Assumptions!$N$51,IF(AV$8=Assumptions!$O$47,Assumptions!BG$51,Assumptions!$P$51))))^(AV$8-1)</f>
        <v>-1460.8224803051996</v>
      </c>
      <c r="AW34" s="26">
        <f>-Assumptions!$P37/12*(1+(IF(AW$8=Assumptions!$N$47,Assumptions!$N$51,IF(AW$8=Assumptions!$O$47,Assumptions!BH$51,Assumptions!$P$51))))^(AW$8-1)</f>
        <v>-1460.8224803051996</v>
      </c>
      <c r="AX34" s="26">
        <f>-Assumptions!$P37/12*(1+(IF(AX$8=Assumptions!$N$47,Assumptions!$N$51,IF(AX$8=Assumptions!$O$47,Assumptions!BI$51,Assumptions!$P$51))))^(AX$8-1)</f>
        <v>-1460.8224803051996</v>
      </c>
      <c r="AY34" s="26">
        <f>-Assumptions!$P37/12*(1+(IF(AY$8=Assumptions!$N$47,Assumptions!$N$51,IF(AY$8=Assumptions!$O$47,Assumptions!BJ$51,Assumptions!$P$51))))^(AY$8-1)</f>
        <v>-1460.8224803051996</v>
      </c>
      <c r="AZ34" s="26">
        <f>-Assumptions!$P37/12*(1+(IF(AZ$8=Assumptions!$N$47,Assumptions!$N$51,IF(AZ$8=Assumptions!$O$47,Assumptions!BK$51,Assumptions!$P$51))))^(AZ$8-1)</f>
        <v>-1490.0389299113037</v>
      </c>
      <c r="BA34" s="26">
        <f>-Assumptions!$P37/12*(1+(IF(BA$8=Assumptions!$N$47,Assumptions!$N$51,IF(BA$8=Assumptions!$O$47,Assumptions!BL$51,Assumptions!$P$51))))^(BA$8-1)</f>
        <v>-1490.0389299113037</v>
      </c>
      <c r="BB34" s="26">
        <f>-Assumptions!$P37/12*(1+(IF(BB$8=Assumptions!$N$47,Assumptions!$N$51,IF(BB$8=Assumptions!$O$47,Assumptions!BM$51,Assumptions!$P$51))))^(BB$8-1)</f>
        <v>-1490.0389299113037</v>
      </c>
      <c r="BC34" s="26">
        <f>-Assumptions!$P37/12*(1+(IF(BC$8=Assumptions!$N$47,Assumptions!$N$51,IF(BC$8=Assumptions!$O$47,Assumptions!BN$51,Assumptions!$P$51))))^(BC$8-1)</f>
        <v>-1490.0389299113037</v>
      </c>
      <c r="BD34" s="26">
        <f>-Assumptions!$P37/12*(1+(IF(BD$8=Assumptions!$N$47,Assumptions!$N$51,IF(BD$8=Assumptions!$O$47,Assumptions!BO$51,Assumptions!$P$51))))^(BD$8-1)</f>
        <v>-1490.0389299113037</v>
      </c>
      <c r="BE34" s="26">
        <f>-Assumptions!$P37/12*(1+(IF(BE$8=Assumptions!$N$47,Assumptions!$N$51,IF(BE$8=Assumptions!$O$47,Assumptions!BP$51,Assumptions!$P$51))))^(BE$8-1)</f>
        <v>-1490.0389299113037</v>
      </c>
      <c r="BF34" s="26">
        <f>-Assumptions!$P37/12*(1+(IF(BF$8=Assumptions!$N$47,Assumptions!$N$51,IF(BF$8=Assumptions!$O$47,Assumptions!BQ$51,Assumptions!$P$51))))^(BF$8-1)</f>
        <v>-1490.0389299113037</v>
      </c>
      <c r="BG34" s="26">
        <f>-Assumptions!$P37/12*(1+(IF(BG$8=Assumptions!$N$47,Assumptions!$N$51,IF(BG$8=Assumptions!$O$47,Assumptions!BR$51,Assumptions!$P$51))))^(BG$8-1)</f>
        <v>-1490.0389299113037</v>
      </c>
      <c r="BH34" s="26">
        <f>-Assumptions!$P37/12*(1+(IF(BH$8=Assumptions!$N$47,Assumptions!$N$51,IF(BH$8=Assumptions!$O$47,Assumptions!BS$51,Assumptions!$P$51))))^(BH$8-1)</f>
        <v>-1490.0389299113037</v>
      </c>
      <c r="BI34" s="26">
        <f>-Assumptions!$P37/12*(1+(IF(BI$8=Assumptions!$N$47,Assumptions!$N$51,IF(BI$8=Assumptions!$O$47,Assumptions!BT$51,Assumptions!$P$51))))^(BI$8-1)</f>
        <v>-1490.0389299113037</v>
      </c>
      <c r="BJ34" s="26">
        <f>-Assumptions!$P37/12*(1+(IF(BJ$8=Assumptions!$N$47,Assumptions!$N$51,IF(BJ$8=Assumptions!$O$47,Assumptions!BU$51,Assumptions!$P$51))))^(BJ$8-1)</f>
        <v>-1490.0389299113037</v>
      </c>
      <c r="BK34" s="26">
        <f>-Assumptions!$P37/12*(1+(IF(BK$8=Assumptions!$N$47,Assumptions!$N$51,IF(BK$8=Assumptions!$O$47,Assumptions!BV$51,Assumptions!$P$51))))^(BK$8-1)</f>
        <v>-1490.0389299113037</v>
      </c>
      <c r="BL34" s="26">
        <f>-Assumptions!$P37/12*(1+(IF(BL$8=Assumptions!$N$47,Assumptions!$N$51,IF(BL$8=Assumptions!$O$47,Assumptions!BW$51,Assumptions!$P$51))))^(BL$8-1)</f>
        <v>-1519.8397085095298</v>
      </c>
      <c r="BM34" s="26">
        <f>-Assumptions!$P37/12*(1+(IF(BM$8=Assumptions!$N$47,Assumptions!$N$51,IF(BM$8=Assumptions!$O$47,Assumptions!BX$51,Assumptions!$P$51))))^(BM$8-1)</f>
        <v>-1519.8397085095298</v>
      </c>
      <c r="BN34" s="26">
        <f>-Assumptions!$P37/12*(1+(IF(BN$8=Assumptions!$N$47,Assumptions!$N$51,IF(BN$8=Assumptions!$O$47,Assumptions!BY$51,Assumptions!$P$51))))^(BN$8-1)</f>
        <v>-1519.8397085095298</v>
      </c>
      <c r="BO34" s="26">
        <f>-Assumptions!$P37/12*(1+(IF(BO$8=Assumptions!$N$47,Assumptions!$N$51,IF(BO$8=Assumptions!$O$47,Assumptions!BZ$51,Assumptions!$P$51))))^(BO$8-1)</f>
        <v>-1519.8397085095298</v>
      </c>
      <c r="BP34" s="26">
        <f>-Assumptions!$P37/12*(1+(IF(BP$8=Assumptions!$N$47,Assumptions!$N$51,IF(BP$8=Assumptions!$O$47,Assumptions!CA$51,Assumptions!$P$51))))^(BP$8-1)</f>
        <v>-1519.8397085095298</v>
      </c>
      <c r="BQ34" s="26">
        <f>-Assumptions!$P37/12*(1+(IF(BQ$8=Assumptions!$N$47,Assumptions!$N$51,IF(BQ$8=Assumptions!$O$47,Assumptions!CB$51,Assumptions!$P$51))))^(BQ$8-1)</f>
        <v>-1519.8397085095298</v>
      </c>
      <c r="BR34" s="26">
        <f>-Assumptions!$P37/12*(1+(IF(BR$8=Assumptions!$N$47,Assumptions!$N$51,IF(BR$8=Assumptions!$O$47,Assumptions!CC$51,Assumptions!$P$51))))^(BR$8-1)</f>
        <v>-1519.8397085095298</v>
      </c>
      <c r="BS34" s="26">
        <f>-Assumptions!$P37/12*(1+(IF(BS$8=Assumptions!$N$47,Assumptions!$N$51,IF(BS$8=Assumptions!$O$47,Assumptions!CD$51,Assumptions!$P$51))))^(BS$8-1)</f>
        <v>-1519.8397085095298</v>
      </c>
      <c r="BT34" s="26">
        <f>-Assumptions!$P37/12*(1+(IF(BT$8=Assumptions!$N$47,Assumptions!$N$51,IF(BT$8=Assumptions!$O$47,Assumptions!CE$51,Assumptions!$P$51))))^(BT$8-1)</f>
        <v>-1519.8397085095298</v>
      </c>
      <c r="BU34" s="26">
        <f>-Assumptions!$P37/12*(1+(IF(BU$8=Assumptions!$N$47,Assumptions!$N$51,IF(BU$8=Assumptions!$O$47,Assumptions!CF$51,Assumptions!$P$51))))^(BU$8-1)</f>
        <v>-1519.8397085095298</v>
      </c>
      <c r="BV34" s="26">
        <f>-Assumptions!$P37/12*(1+(IF(BV$8=Assumptions!$N$47,Assumptions!$N$51,IF(BV$8=Assumptions!$O$47,Assumptions!CG$51,Assumptions!$P$51))))^(BV$8-1)</f>
        <v>-1519.8397085095298</v>
      </c>
      <c r="BW34" s="26">
        <f>-Assumptions!$P37/12*(1+(IF(BW$8=Assumptions!$N$47,Assumptions!$N$51,IF(BW$8=Assumptions!$O$47,Assumptions!CH$51,Assumptions!$P$51))))^(BW$8-1)</f>
        <v>-1519.8397085095298</v>
      </c>
      <c r="BX34" s="26">
        <f>-Assumptions!$P37/12*(1+(IF(BX$8=Assumptions!$N$47,Assumptions!$N$51,IF(BX$8=Assumptions!$O$47,Assumptions!CI$51,Assumptions!$P$51))))^(BX$8-1)</f>
        <v>-1550.2365026797206</v>
      </c>
      <c r="BY34" s="26">
        <f>-Assumptions!$P37/12*(1+(IF(BY$8=Assumptions!$N$47,Assumptions!$N$51,IF(BY$8=Assumptions!$O$47,Assumptions!CJ$51,Assumptions!$P$51))))^(BY$8-1)</f>
        <v>-1550.2365026797206</v>
      </c>
      <c r="BZ34" s="26">
        <f>-Assumptions!$P37/12*(1+(IF(BZ$8=Assumptions!$N$47,Assumptions!$N$51,IF(BZ$8=Assumptions!$O$47,Assumptions!CK$51,Assumptions!$P$51))))^(BZ$8-1)</f>
        <v>-1550.2365026797206</v>
      </c>
      <c r="CA34" s="26">
        <f>-Assumptions!$P37/12*(1+(IF(CA$8=Assumptions!$N$47,Assumptions!$N$51,IF(CA$8=Assumptions!$O$47,Assumptions!CL$51,Assumptions!$P$51))))^(CA$8-1)</f>
        <v>-1550.2365026797206</v>
      </c>
      <c r="CB34" s="26">
        <f>-Assumptions!$P37/12*(1+(IF(CB$8=Assumptions!$N$47,Assumptions!$N$51,IF(CB$8=Assumptions!$O$47,Assumptions!CM$51,Assumptions!$P$51))))^(CB$8-1)</f>
        <v>-1550.2365026797206</v>
      </c>
      <c r="CC34" s="26">
        <f>-Assumptions!$P37/12*(1+(IF(CC$8=Assumptions!$N$47,Assumptions!$N$51,IF(CC$8=Assumptions!$O$47,Assumptions!CN$51,Assumptions!$P$51))))^(CC$8-1)</f>
        <v>-1550.2365026797206</v>
      </c>
      <c r="CD34" s="26">
        <f>-Assumptions!$P37/12*(1+(IF(CD$8=Assumptions!$N$47,Assumptions!$N$51,IF(CD$8=Assumptions!$O$47,Assumptions!CO$51,Assumptions!$P$51))))^(CD$8-1)</f>
        <v>-1550.2365026797206</v>
      </c>
      <c r="CE34" s="26">
        <f>-Assumptions!$P37/12*(1+(IF(CE$8=Assumptions!$N$47,Assumptions!$N$51,IF(CE$8=Assumptions!$O$47,Assumptions!CP$51,Assumptions!$P$51))))^(CE$8-1)</f>
        <v>-1550.2365026797206</v>
      </c>
      <c r="CF34" s="26">
        <f>-Assumptions!$P37/12*(1+(IF(CF$8=Assumptions!$N$47,Assumptions!$N$51,IF(CF$8=Assumptions!$O$47,Assumptions!CQ$51,Assumptions!$P$51))))^(CF$8-1)</f>
        <v>-1550.2365026797206</v>
      </c>
      <c r="CG34" s="26">
        <f>-Assumptions!$P37/12*(1+(IF(CG$8=Assumptions!$N$47,Assumptions!$N$51,IF(CG$8=Assumptions!$O$47,Assumptions!CR$51,Assumptions!$P$51))))^(CG$8-1)</f>
        <v>-1550.2365026797206</v>
      </c>
      <c r="CH34" s="26">
        <f>-Assumptions!$P37/12*(1+(IF(CH$8=Assumptions!$N$47,Assumptions!$N$51,IF(CH$8=Assumptions!$O$47,Assumptions!CS$51,Assumptions!$P$51))))^(CH$8-1)</f>
        <v>-1550.2365026797206</v>
      </c>
      <c r="CI34" s="26">
        <f>-Assumptions!$P37/12*(1+(IF(CI$8=Assumptions!$N$47,Assumptions!$N$51,IF(CI$8=Assumptions!$O$47,Assumptions!CT$51,Assumptions!$P$51))))^(CI$8-1)</f>
        <v>-1550.2365026797206</v>
      </c>
      <c r="CJ34" s="26">
        <f>-Assumptions!$P37/12*(1+(IF(CJ$8=Assumptions!$N$47,Assumptions!$N$51,IF(CJ$8=Assumptions!$O$47,Assumptions!CU$51,Assumptions!$P$51))))^(CJ$8-1)</f>
        <v>-1581.2412327333145</v>
      </c>
      <c r="CK34" s="26">
        <f>-Assumptions!$P37/12*(1+(IF(CK$8=Assumptions!$N$47,Assumptions!$N$51,IF(CK$8=Assumptions!$O$47,Assumptions!CV$51,Assumptions!$P$51))))^(CK$8-1)</f>
        <v>-1581.2412327333145</v>
      </c>
      <c r="CL34" s="26">
        <f>-Assumptions!$P37/12*(1+(IF(CL$8=Assumptions!$N$47,Assumptions!$N$51,IF(CL$8=Assumptions!$O$47,Assumptions!CW$51,Assumptions!$P$51))))^(CL$8-1)</f>
        <v>-1581.2412327333145</v>
      </c>
      <c r="CM34" s="26">
        <f>-Assumptions!$P37/12*(1+(IF(CM$8=Assumptions!$N$47,Assumptions!$N$51,IF(CM$8=Assumptions!$O$47,Assumptions!CX$51,Assumptions!$P$51))))^(CM$8-1)</f>
        <v>-1581.2412327333145</v>
      </c>
      <c r="CN34" s="26">
        <f>-Assumptions!$P37/12*(1+(IF(CN$8=Assumptions!$N$47,Assumptions!$N$51,IF(CN$8=Assumptions!$O$47,Assumptions!CY$51,Assumptions!$P$51))))^(CN$8-1)</f>
        <v>-1581.2412327333145</v>
      </c>
      <c r="CO34" s="26">
        <f>-Assumptions!$P37/12*(1+(IF(CO$8=Assumptions!$N$47,Assumptions!$N$51,IF(CO$8=Assumptions!$O$47,Assumptions!CZ$51,Assumptions!$P$51))))^(CO$8-1)</f>
        <v>-1581.2412327333145</v>
      </c>
      <c r="CP34" s="26">
        <f>-Assumptions!$P37/12*(1+(IF(CP$8=Assumptions!$N$47,Assumptions!$N$51,IF(CP$8=Assumptions!$O$47,Assumptions!DA$51,Assumptions!$P$51))))^(CP$8-1)</f>
        <v>-1581.2412327333145</v>
      </c>
      <c r="CQ34" s="26">
        <f>-Assumptions!$P37/12*(1+(IF(CQ$8=Assumptions!$N$47,Assumptions!$N$51,IF(CQ$8=Assumptions!$O$47,Assumptions!DB$51,Assumptions!$P$51))))^(CQ$8-1)</f>
        <v>-1581.2412327333145</v>
      </c>
      <c r="CR34" s="26">
        <f>-Assumptions!$P37/12*(1+(IF(CR$8=Assumptions!$N$47,Assumptions!$N$51,IF(CR$8=Assumptions!$O$47,Assumptions!DC$51,Assumptions!$P$51))))^(CR$8-1)</f>
        <v>-1581.2412327333145</v>
      </c>
      <c r="CS34" s="26">
        <f>-Assumptions!$P37/12*(1+(IF(CS$8=Assumptions!$N$47,Assumptions!$N$51,IF(CS$8=Assumptions!$O$47,Assumptions!DD$51,Assumptions!$P$51))))^(CS$8-1)</f>
        <v>-1581.2412327333145</v>
      </c>
      <c r="CT34" s="26">
        <f>-Assumptions!$P37/12*(1+(IF(CT$8=Assumptions!$N$47,Assumptions!$N$51,IF(CT$8=Assumptions!$O$47,Assumptions!DE$51,Assumptions!$P$51))))^(CT$8-1)</f>
        <v>-1581.2412327333145</v>
      </c>
      <c r="CU34" s="26">
        <f>-Assumptions!$P37/12*(1+(IF(CU$8=Assumptions!$N$47,Assumptions!$N$51,IF(CU$8=Assumptions!$O$47,Assumptions!DF$51,Assumptions!$P$51))))^(CU$8-1)</f>
        <v>-1581.2412327333145</v>
      </c>
      <c r="CV34" s="26">
        <f>-Assumptions!$P37/12*(1+(IF(CV$8=Assumptions!$N$47,Assumptions!$N$51,IF(CV$8=Assumptions!$O$47,Assumptions!DG$51,Assumptions!$P$51))))^(CV$8-1)</f>
        <v>-1612.8660573879811</v>
      </c>
      <c r="CW34" s="26">
        <f>-Assumptions!$P37/12*(1+(IF(CW$8=Assumptions!$N$47,Assumptions!$N$51,IF(CW$8=Assumptions!$O$47,Assumptions!DH$51,Assumptions!$P$51))))^(CW$8-1)</f>
        <v>-1612.8660573879811</v>
      </c>
      <c r="CX34" s="26">
        <f>-Assumptions!$P37/12*(1+(IF(CX$8=Assumptions!$N$47,Assumptions!$N$51,IF(CX$8=Assumptions!$O$47,Assumptions!DI$51,Assumptions!$P$51))))^(CX$8-1)</f>
        <v>-1612.8660573879811</v>
      </c>
      <c r="CY34" s="26">
        <f>-Assumptions!$P37/12*(1+(IF(CY$8=Assumptions!$N$47,Assumptions!$N$51,IF(CY$8=Assumptions!$O$47,Assumptions!DJ$51,Assumptions!$P$51))))^(CY$8-1)</f>
        <v>-1612.8660573879811</v>
      </c>
      <c r="CZ34" s="26">
        <f>-Assumptions!$P37/12*(1+(IF(CZ$8=Assumptions!$N$47,Assumptions!$N$51,IF(CZ$8=Assumptions!$O$47,Assumptions!DK$51,Assumptions!$P$51))))^(CZ$8-1)</f>
        <v>-1612.8660573879811</v>
      </c>
      <c r="DA34" s="26">
        <f>-Assumptions!$P37/12*(1+(IF(DA$8=Assumptions!$N$47,Assumptions!$N$51,IF(DA$8=Assumptions!$O$47,Assumptions!DL$51,Assumptions!$P$51))))^(DA$8-1)</f>
        <v>-1612.8660573879811</v>
      </c>
      <c r="DB34" s="26">
        <f>-Assumptions!$P37/12*(1+(IF(DB$8=Assumptions!$N$47,Assumptions!$N$51,IF(DB$8=Assumptions!$O$47,Assumptions!DM$51,Assumptions!$P$51))))^(DB$8-1)</f>
        <v>-1612.8660573879811</v>
      </c>
      <c r="DC34" s="26">
        <f>-Assumptions!$P37/12*(1+(IF(DC$8=Assumptions!$N$47,Assumptions!$N$51,IF(DC$8=Assumptions!$O$47,Assumptions!DN$51,Assumptions!$P$51))))^(DC$8-1)</f>
        <v>-1612.8660573879811</v>
      </c>
      <c r="DD34" s="26">
        <f>-Assumptions!$P37/12*(1+(IF(DD$8=Assumptions!$N$47,Assumptions!$N$51,IF(DD$8=Assumptions!$O$47,Assumptions!DO$51,Assumptions!$P$51))))^(DD$8-1)</f>
        <v>-1612.8660573879811</v>
      </c>
      <c r="DE34" s="26">
        <f>-Assumptions!$P37/12*(1+(IF(DE$8=Assumptions!$N$47,Assumptions!$N$51,IF(DE$8=Assumptions!$O$47,Assumptions!DP$51,Assumptions!$P$51))))^(DE$8-1)</f>
        <v>-1612.8660573879811</v>
      </c>
      <c r="DF34" s="26">
        <f>-Assumptions!$P37/12*(1+(IF(DF$8=Assumptions!$N$47,Assumptions!$N$51,IF(DF$8=Assumptions!$O$47,Assumptions!DQ$51,Assumptions!$P$51))))^(DF$8-1)</f>
        <v>-1612.8660573879811</v>
      </c>
      <c r="DG34" s="26">
        <f>-Assumptions!$P37/12*(1+(IF(DG$8=Assumptions!$N$47,Assumptions!$N$51,IF(DG$8=Assumptions!$O$47,Assumptions!DR$51,Assumptions!$P$51))))^(DG$8-1)</f>
        <v>-1612.8660573879811</v>
      </c>
      <c r="DH34" s="26">
        <f>-Assumptions!$P37/12*(1+(IF(DH$8=Assumptions!$N$47,Assumptions!$N$51,IF(DH$8=Assumptions!$O$47,Assumptions!DS$51,Assumptions!$P$51))))^(DH$8-1)</f>
        <v>-1645.1233785357406</v>
      </c>
      <c r="DI34" s="26">
        <f>-Assumptions!$P37/12*(1+(IF(DI$8=Assumptions!$N$47,Assumptions!$N$51,IF(DI$8=Assumptions!$O$47,Assumptions!DT$51,Assumptions!$P$51))))^(DI$8-1)</f>
        <v>-1645.1233785357406</v>
      </c>
      <c r="DJ34" s="26">
        <f>-Assumptions!$P37/12*(1+(IF(DJ$8=Assumptions!$N$47,Assumptions!$N$51,IF(DJ$8=Assumptions!$O$47,Assumptions!DU$51,Assumptions!$P$51))))^(DJ$8-1)</f>
        <v>-1645.1233785357406</v>
      </c>
      <c r="DK34" s="26">
        <f>-Assumptions!$P37/12*(1+(IF(DK$8=Assumptions!$N$47,Assumptions!$N$51,IF(DK$8=Assumptions!$O$47,Assumptions!DV$51,Assumptions!$P$51))))^(DK$8-1)</f>
        <v>-1645.1233785357406</v>
      </c>
      <c r="DL34" s="26">
        <f>-Assumptions!$P37/12*(1+(IF(DL$8=Assumptions!$N$47,Assumptions!$N$51,IF(DL$8=Assumptions!$O$47,Assumptions!DW$51,Assumptions!$P$51))))^(DL$8-1)</f>
        <v>-1645.1233785357406</v>
      </c>
      <c r="DM34" s="26">
        <f>-Assumptions!$P37/12*(1+(IF(DM$8=Assumptions!$N$47,Assumptions!$N$51,IF(DM$8=Assumptions!$O$47,Assumptions!DX$51,Assumptions!$P$51))))^(DM$8-1)</f>
        <v>-1645.1233785357406</v>
      </c>
      <c r="DN34" s="26">
        <f>-Assumptions!$P37/12*(1+(IF(DN$8=Assumptions!$N$47,Assumptions!$N$51,IF(DN$8=Assumptions!$O$47,Assumptions!DY$51,Assumptions!$P$51))))^(DN$8-1)</f>
        <v>-1645.1233785357406</v>
      </c>
      <c r="DO34" s="26">
        <f>-Assumptions!$P37/12*(1+(IF(DO$8=Assumptions!$N$47,Assumptions!$N$51,IF(DO$8=Assumptions!$O$47,Assumptions!DZ$51,Assumptions!$P$51))))^(DO$8-1)</f>
        <v>-1645.1233785357406</v>
      </c>
      <c r="DP34" s="26">
        <f>-Assumptions!$P37/12*(1+(IF(DP$8=Assumptions!$N$47,Assumptions!$N$51,IF(DP$8=Assumptions!$O$47,Assumptions!EA$51,Assumptions!$P$51))))^(DP$8-1)</f>
        <v>-1645.1233785357406</v>
      </c>
      <c r="DQ34" s="26">
        <f>-Assumptions!$P37/12*(1+(IF(DQ$8=Assumptions!$N$47,Assumptions!$N$51,IF(DQ$8=Assumptions!$O$47,Assumptions!EB$51,Assumptions!$P$51))))^(DQ$8-1)</f>
        <v>-1645.1233785357406</v>
      </c>
      <c r="DR34" s="26">
        <f>-Assumptions!$P37/12*(1+(IF(DR$8=Assumptions!$N$47,Assumptions!$N$51,IF(DR$8=Assumptions!$O$47,Assumptions!EC$51,Assumptions!$P$51))))^(DR$8-1)</f>
        <v>-1645.1233785357406</v>
      </c>
      <c r="DS34" s="26">
        <f>-Assumptions!$P37/12*(1+(IF(DS$8=Assumptions!$N$47,Assumptions!$N$51,IF(DS$8=Assumptions!$O$47,Assumptions!ED$51,Assumptions!$P$51))))^(DS$8-1)</f>
        <v>-1645.1233785357406</v>
      </c>
      <c r="DT34" s="26">
        <f>-Assumptions!$P37/12*(1+(IF(DT$8=Assumptions!$N$47,Assumptions!$N$51,IF(DT$8=Assumptions!$O$47,Assumptions!EE$51,Assumptions!$P$51))))^(DT$8-1)</f>
        <v>-1678.0258461064554</v>
      </c>
      <c r="DU34" s="26">
        <f>-Assumptions!$P37/12*(1+(IF(DU$8=Assumptions!$N$47,Assumptions!$N$51,IF(DU$8=Assumptions!$O$47,Assumptions!EF$51,Assumptions!$P$51))))^(DU$8-1)</f>
        <v>-1678.0258461064554</v>
      </c>
      <c r="DV34" s="26">
        <f>-Assumptions!$P37/12*(1+(IF(DV$8=Assumptions!$N$47,Assumptions!$N$51,IF(DV$8=Assumptions!$O$47,Assumptions!EG$51,Assumptions!$P$51))))^(DV$8-1)</f>
        <v>-1678.0258461064554</v>
      </c>
      <c r="DW34" s="26">
        <f>-Assumptions!$P37/12*(1+(IF(DW$8=Assumptions!$N$47,Assumptions!$N$51,IF(DW$8=Assumptions!$O$47,Assumptions!EH$51,Assumptions!$P$51))))^(DW$8-1)</f>
        <v>-1678.0258461064554</v>
      </c>
      <c r="DX34" s="26">
        <f>-Assumptions!$P37/12*(1+(IF(DX$8=Assumptions!$N$47,Assumptions!$N$51,IF(DX$8=Assumptions!$O$47,Assumptions!EI$51,Assumptions!$P$51))))^(DX$8-1)</f>
        <v>-1678.0258461064554</v>
      </c>
      <c r="DY34" s="26">
        <f>-Assumptions!$P37/12*(1+(IF(DY$8=Assumptions!$N$47,Assumptions!$N$51,IF(DY$8=Assumptions!$O$47,Assumptions!EJ$51,Assumptions!$P$51))))^(DY$8-1)</f>
        <v>-1678.0258461064554</v>
      </c>
      <c r="DZ34" s="26">
        <f>-Assumptions!$P37/12*(1+(IF(DZ$8=Assumptions!$N$47,Assumptions!$N$51,IF(DZ$8=Assumptions!$O$47,Assumptions!EK$51,Assumptions!$P$51))))^(DZ$8-1)</f>
        <v>-1678.0258461064554</v>
      </c>
      <c r="EA34" s="26">
        <f>-Assumptions!$P37/12*(1+(IF(EA$8=Assumptions!$N$47,Assumptions!$N$51,IF(EA$8=Assumptions!$O$47,Assumptions!EL$51,Assumptions!$P$51))))^(EA$8-1)</f>
        <v>-1678.0258461064554</v>
      </c>
      <c r="EB34" s="26">
        <f>-Assumptions!$P37/12*(1+(IF(EB$8=Assumptions!$N$47,Assumptions!$N$51,IF(EB$8=Assumptions!$O$47,Assumptions!EM$51,Assumptions!$P$51))))^(EB$8-1)</f>
        <v>-1678.0258461064554</v>
      </c>
      <c r="EC34" s="26">
        <f>-Assumptions!$P37/12*(1+(IF(EC$8=Assumptions!$N$47,Assumptions!$N$51,IF(EC$8=Assumptions!$O$47,Assumptions!EN$51,Assumptions!$P$51))))^(EC$8-1)</f>
        <v>-1678.0258461064554</v>
      </c>
      <c r="ED34" s="26">
        <f>-Assumptions!$P37/12*(1+(IF(ED$8=Assumptions!$N$47,Assumptions!$N$51,IF(ED$8=Assumptions!$O$47,Assumptions!EO$51,Assumptions!$P$51))))^(ED$8-1)</f>
        <v>-1678.0258461064554</v>
      </c>
      <c r="EE34" s="26">
        <f>-Assumptions!$P37/12*(1+(IF(EE$8=Assumptions!$N$47,Assumptions!$N$51,IF(EE$8=Assumptions!$O$47,Assumptions!EP$51,Assumptions!$P$51))))^(EE$8-1)</f>
        <v>-1678.0258461064554</v>
      </c>
    </row>
    <row r="35" spans="2:135" x14ac:dyDescent="0.35">
      <c r="C35" t="str">
        <f>Assumptions!J38</f>
        <v>Repair &amp; Maintenance</v>
      </c>
      <c r="D35" s="26">
        <f>-Assumptions!$P38/12*(1+(IF(D$8=Assumptions!$N$47,Assumptions!$N$51,IF(D$8=Assumptions!$O$47,Assumptions!O$51,Assumptions!$P$51))))^(D$8-1)</f>
        <v>-2778.9084000000003</v>
      </c>
      <c r="E35" s="26">
        <f>-Assumptions!$P38/12*(1+(IF(E$8=Assumptions!$N$47,Assumptions!$N$51,IF(E$8=Assumptions!$O$47,Assumptions!P$51,Assumptions!$P$51))))^(E$8-1)</f>
        <v>-2778.9084000000003</v>
      </c>
      <c r="F35" s="26">
        <f>-Assumptions!$P38/12*(1+(IF(F$8=Assumptions!$N$47,Assumptions!$N$51,IF(F$8=Assumptions!$O$47,Assumptions!Q$51,Assumptions!$P$51))))^(F$8-1)</f>
        <v>-2778.9084000000003</v>
      </c>
      <c r="G35" s="26">
        <f>-Assumptions!$P38/12*(1+(IF(G$8=Assumptions!$N$47,Assumptions!$N$51,IF(G$8=Assumptions!$O$47,Assumptions!R$51,Assumptions!$P$51))))^(G$8-1)</f>
        <v>-2778.9084000000003</v>
      </c>
      <c r="H35" s="26">
        <f>-Assumptions!$P38/12*(1+(IF(H$8=Assumptions!$N$47,Assumptions!$N$51,IF(H$8=Assumptions!$O$47,Assumptions!S$51,Assumptions!$P$51))))^(H$8-1)</f>
        <v>-2778.9084000000003</v>
      </c>
      <c r="I35" s="26">
        <f>-Assumptions!$P38/12*(1+(IF(I$8=Assumptions!$N$47,Assumptions!$N$51,IF(I$8=Assumptions!$O$47,Assumptions!T$51,Assumptions!$P$51))))^(I$8-1)</f>
        <v>-2778.9084000000003</v>
      </c>
      <c r="J35" s="26">
        <f>-Assumptions!$P38/12*(1+(IF(J$8=Assumptions!$N$47,Assumptions!$N$51,IF(J$8=Assumptions!$O$47,Assumptions!U$51,Assumptions!$P$51))))^(J$8-1)</f>
        <v>-2778.9084000000003</v>
      </c>
      <c r="K35" s="26">
        <f>-Assumptions!$P38/12*(1+(IF(K$8=Assumptions!$N$47,Assumptions!$N$51,IF(K$8=Assumptions!$O$47,Assumptions!V$51,Assumptions!$P$51))))^(K$8-1)</f>
        <v>-2778.9084000000003</v>
      </c>
      <c r="L35" s="26">
        <f>-Assumptions!$P38/12*(1+(IF(L$8=Assumptions!$N$47,Assumptions!$N$51,IF(L$8=Assumptions!$O$47,Assumptions!W$51,Assumptions!$P$51))))^(L$8-1)</f>
        <v>-2778.9084000000003</v>
      </c>
      <c r="M35" s="26">
        <f>-Assumptions!$P38/12*(1+(IF(M$8=Assumptions!$N$47,Assumptions!$N$51,IF(M$8=Assumptions!$O$47,Assumptions!X$51,Assumptions!$P$51))))^(M$8-1)</f>
        <v>-2778.9084000000003</v>
      </c>
      <c r="N35" s="26">
        <f>-Assumptions!$P38/12*(1+(IF(N$8=Assumptions!$N$47,Assumptions!$N$51,IF(N$8=Assumptions!$O$47,Assumptions!Y$51,Assumptions!$P$51))))^(N$8-1)</f>
        <v>-2778.9084000000003</v>
      </c>
      <c r="O35" s="26">
        <f>-Assumptions!$P38/12*(1+(IF(O$8=Assumptions!$N$47,Assumptions!$N$51,IF(O$8=Assumptions!$O$47,Assumptions!Z$51,Assumptions!$P$51))))^(O$8-1)</f>
        <v>-2778.9084000000003</v>
      </c>
      <c r="P35" s="26">
        <f>-Assumptions!$P38/12*(1+(IF(P$8=Assumptions!$N$47,Assumptions!$N$51,IF(P$8=Assumptions!$O$47,Assumptions!AA$51,Assumptions!$P$51))))^(P$8-1)</f>
        <v>-2778.9084000000003</v>
      </c>
      <c r="Q35" s="26">
        <f>-Assumptions!$P38/12*(1+(IF(Q$8=Assumptions!$N$47,Assumptions!$N$51,IF(Q$8=Assumptions!$O$47,Assumptions!AB$51,Assumptions!$P$51))))^(Q$8-1)</f>
        <v>-2778.9084000000003</v>
      </c>
      <c r="R35" s="26">
        <f>-Assumptions!$P38/12*(1+(IF(R$8=Assumptions!$N$47,Assumptions!$N$51,IF(R$8=Assumptions!$O$47,Assumptions!AC$51,Assumptions!$P$51))))^(R$8-1)</f>
        <v>-2778.9084000000003</v>
      </c>
      <c r="S35" s="26">
        <f>-Assumptions!$P38/12*(1+(IF(S$8=Assumptions!$N$47,Assumptions!$N$51,IF(S$8=Assumptions!$O$47,Assumptions!AD$51,Assumptions!$P$51))))^(S$8-1)</f>
        <v>-2834.4865680000003</v>
      </c>
      <c r="T35" s="26">
        <f>-Assumptions!$P38/12*(1+(IF(T$8=Assumptions!$N$47,Assumptions!$N$51,IF(T$8=Assumptions!$O$47,Assumptions!AE$51,Assumptions!$P$51))))^(T$8-1)</f>
        <v>-2862.2756520000003</v>
      </c>
      <c r="U35" s="26">
        <f>-Assumptions!$P38/12*(1+(IF(U$8=Assumptions!$N$47,Assumptions!$N$51,IF(U$8=Assumptions!$O$47,Assumptions!AF$51,Assumptions!$P$51))))^(U$8-1)</f>
        <v>-2834.4865680000003</v>
      </c>
      <c r="V35" s="26">
        <f>-Assumptions!$P38/12*(1+(IF(V$8=Assumptions!$N$47,Assumptions!$N$51,IF(V$8=Assumptions!$O$47,Assumptions!AG$51,Assumptions!$P$51))))^(V$8-1)</f>
        <v>-2778.9084000000003</v>
      </c>
      <c r="W35" s="26">
        <f>-Assumptions!$P38/12*(1+(IF(W$8=Assumptions!$N$47,Assumptions!$N$51,IF(W$8=Assumptions!$O$47,Assumptions!AH$51,Assumptions!$P$51))))^(W$8-1)</f>
        <v>-2778.9084000000003</v>
      </c>
      <c r="X35" s="26">
        <f>-Assumptions!$P38/12*(1+(IF(X$8=Assumptions!$N$47,Assumptions!$N$51,IF(X$8=Assumptions!$O$47,Assumptions!AI$51,Assumptions!$P$51))))^(X$8-1)</f>
        <v>-2778.9084000000003</v>
      </c>
      <c r="Y35" s="26">
        <f>-Assumptions!$P38/12*(1+(IF(Y$8=Assumptions!$N$47,Assumptions!$N$51,IF(Y$8=Assumptions!$O$47,Assumptions!AJ$51,Assumptions!$P$51))))^(Y$8-1)</f>
        <v>-2778.9084000000003</v>
      </c>
      <c r="Z35" s="26">
        <f>-Assumptions!$P38/12*(1+(IF(Z$8=Assumptions!$N$47,Assumptions!$N$51,IF(Z$8=Assumptions!$O$47,Assumptions!AK$51,Assumptions!$P$51))))^(Z$8-1)</f>
        <v>-2778.9084000000003</v>
      </c>
      <c r="AA35" s="26">
        <f>-Assumptions!$P38/12*(1+(IF(AA$8=Assumptions!$N$47,Assumptions!$N$51,IF(AA$8=Assumptions!$O$47,Assumptions!AL$51,Assumptions!$P$51))))^(AA$8-1)</f>
        <v>-2778.9084000000003</v>
      </c>
      <c r="AB35" s="26">
        <f>-Assumptions!$P38/12*(1+(IF(AB$8=Assumptions!$N$47,Assumptions!$N$51,IF(AB$8=Assumptions!$O$47,Assumptions!AM$51,Assumptions!$P$51))))^(AB$8-1)</f>
        <v>-2891.17629936</v>
      </c>
      <c r="AC35" s="26">
        <f>-Assumptions!$P38/12*(1+(IF(AC$8=Assumptions!$N$47,Assumptions!$N$51,IF(AC$8=Assumptions!$O$47,Assumptions!AN$51,Assumptions!$P$51))))^(AC$8-1)</f>
        <v>-2891.17629936</v>
      </c>
      <c r="AD35" s="26">
        <f>-Assumptions!$P38/12*(1+(IF(AD$8=Assumptions!$N$47,Assumptions!$N$51,IF(AD$8=Assumptions!$O$47,Assumptions!AO$51,Assumptions!$P$51))))^(AD$8-1)</f>
        <v>-2891.17629936</v>
      </c>
      <c r="AE35" s="26">
        <f>-Assumptions!$P38/12*(1+(IF(AE$8=Assumptions!$N$47,Assumptions!$N$51,IF(AE$8=Assumptions!$O$47,Assumptions!AP$51,Assumptions!$P$51))))^(AE$8-1)</f>
        <v>-2891.17629936</v>
      </c>
      <c r="AF35" s="26">
        <f>-Assumptions!$P38/12*(1+(IF(AF$8=Assumptions!$N$47,Assumptions!$N$51,IF(AF$8=Assumptions!$O$47,Assumptions!AQ$51,Assumptions!$P$51))))^(AF$8-1)</f>
        <v>-2891.17629936</v>
      </c>
      <c r="AG35" s="26">
        <f>-Assumptions!$P38/12*(1+(IF(AG$8=Assumptions!$N$47,Assumptions!$N$51,IF(AG$8=Assumptions!$O$47,Assumptions!AR$51,Assumptions!$P$51))))^(AG$8-1)</f>
        <v>-2891.17629936</v>
      </c>
      <c r="AH35" s="26">
        <f>-Assumptions!$P38/12*(1+(IF(AH$8=Assumptions!$N$47,Assumptions!$N$51,IF(AH$8=Assumptions!$O$47,Assumptions!AS$51,Assumptions!$P$51))))^(AH$8-1)</f>
        <v>-2891.17629936</v>
      </c>
      <c r="AI35" s="26">
        <f>-Assumptions!$P38/12*(1+(IF(AI$8=Assumptions!$N$47,Assumptions!$N$51,IF(AI$8=Assumptions!$O$47,Assumptions!AT$51,Assumptions!$P$51))))^(AI$8-1)</f>
        <v>-2891.17629936</v>
      </c>
      <c r="AJ35" s="26">
        <f>-Assumptions!$P38/12*(1+(IF(AJ$8=Assumptions!$N$47,Assumptions!$N$51,IF(AJ$8=Assumptions!$O$47,Assumptions!AU$51,Assumptions!$P$51))))^(AJ$8-1)</f>
        <v>-2891.17629936</v>
      </c>
      <c r="AK35" s="26">
        <f>-Assumptions!$P38/12*(1+(IF(AK$8=Assumptions!$N$47,Assumptions!$N$51,IF(AK$8=Assumptions!$O$47,Assumptions!AV$51,Assumptions!$P$51))))^(AK$8-1)</f>
        <v>-2891.17629936</v>
      </c>
      <c r="AL35" s="26">
        <f>-Assumptions!$P38/12*(1+(IF(AL$8=Assumptions!$N$47,Assumptions!$N$51,IF(AL$8=Assumptions!$O$47,Assumptions!AW$51,Assumptions!$P$51))))^(AL$8-1)</f>
        <v>-2891.17629936</v>
      </c>
      <c r="AM35" s="26">
        <f>-Assumptions!$P38/12*(1+(IF(AM$8=Assumptions!$N$47,Assumptions!$N$51,IF(AM$8=Assumptions!$O$47,Assumptions!AX$51,Assumptions!$P$51))))^(AM$8-1)</f>
        <v>-2891.17629936</v>
      </c>
      <c r="AN35" s="26">
        <f>-Assumptions!$P38/12*(1+(IF(AN$8=Assumptions!$N$47,Assumptions!$N$51,IF(AN$8=Assumptions!$O$47,Assumptions!AY$51,Assumptions!$P$51))))^(AN$8-1)</f>
        <v>-2948.9998253471999</v>
      </c>
      <c r="AO35" s="26">
        <f>-Assumptions!$P38/12*(1+(IF(AO$8=Assumptions!$N$47,Assumptions!$N$51,IF(AO$8=Assumptions!$O$47,Assumptions!AZ$51,Assumptions!$P$51))))^(AO$8-1)</f>
        <v>-2948.9998253471999</v>
      </c>
      <c r="AP35" s="26">
        <f>-Assumptions!$P38/12*(1+(IF(AP$8=Assumptions!$N$47,Assumptions!$N$51,IF(AP$8=Assumptions!$O$47,Assumptions!BA$51,Assumptions!$P$51))))^(AP$8-1)</f>
        <v>-2948.9998253471999</v>
      </c>
      <c r="AQ35" s="26">
        <f>-Assumptions!$P38/12*(1+(IF(AQ$8=Assumptions!$N$47,Assumptions!$N$51,IF(AQ$8=Assumptions!$O$47,Assumptions!BB$51,Assumptions!$P$51))))^(AQ$8-1)</f>
        <v>-2948.9998253471999</v>
      </c>
      <c r="AR35" s="26">
        <f>-Assumptions!$P38/12*(1+(IF(AR$8=Assumptions!$N$47,Assumptions!$N$51,IF(AR$8=Assumptions!$O$47,Assumptions!BC$51,Assumptions!$P$51))))^(AR$8-1)</f>
        <v>-2948.9998253471999</v>
      </c>
      <c r="AS35" s="26">
        <f>-Assumptions!$P38/12*(1+(IF(AS$8=Assumptions!$N$47,Assumptions!$N$51,IF(AS$8=Assumptions!$O$47,Assumptions!BD$51,Assumptions!$P$51))))^(AS$8-1)</f>
        <v>-2948.9998253471999</v>
      </c>
      <c r="AT35" s="26">
        <f>-Assumptions!$P38/12*(1+(IF(AT$8=Assumptions!$N$47,Assumptions!$N$51,IF(AT$8=Assumptions!$O$47,Assumptions!BE$51,Assumptions!$P$51))))^(AT$8-1)</f>
        <v>-2948.9998253471999</v>
      </c>
      <c r="AU35" s="26">
        <f>-Assumptions!$P38/12*(1+(IF(AU$8=Assumptions!$N$47,Assumptions!$N$51,IF(AU$8=Assumptions!$O$47,Assumptions!BF$51,Assumptions!$P$51))))^(AU$8-1)</f>
        <v>-2948.9998253471999</v>
      </c>
      <c r="AV35" s="26">
        <f>-Assumptions!$P38/12*(1+(IF(AV$8=Assumptions!$N$47,Assumptions!$N$51,IF(AV$8=Assumptions!$O$47,Assumptions!BG$51,Assumptions!$P$51))))^(AV$8-1)</f>
        <v>-2948.9998253471999</v>
      </c>
      <c r="AW35" s="26">
        <f>-Assumptions!$P38/12*(1+(IF(AW$8=Assumptions!$N$47,Assumptions!$N$51,IF(AW$8=Assumptions!$O$47,Assumptions!BH$51,Assumptions!$P$51))))^(AW$8-1)</f>
        <v>-2948.9998253471999</v>
      </c>
      <c r="AX35" s="26">
        <f>-Assumptions!$P38/12*(1+(IF(AX$8=Assumptions!$N$47,Assumptions!$N$51,IF(AX$8=Assumptions!$O$47,Assumptions!BI$51,Assumptions!$P$51))))^(AX$8-1)</f>
        <v>-2948.9998253471999</v>
      </c>
      <c r="AY35" s="26">
        <f>-Assumptions!$P38/12*(1+(IF(AY$8=Assumptions!$N$47,Assumptions!$N$51,IF(AY$8=Assumptions!$O$47,Assumptions!BJ$51,Assumptions!$P$51))))^(AY$8-1)</f>
        <v>-2948.9998253471999</v>
      </c>
      <c r="AZ35" s="26">
        <f>-Assumptions!$P38/12*(1+(IF(AZ$8=Assumptions!$N$47,Assumptions!$N$51,IF(AZ$8=Assumptions!$O$47,Assumptions!BK$51,Assumptions!$P$51))))^(AZ$8-1)</f>
        <v>-3007.9798218541441</v>
      </c>
      <c r="BA35" s="26">
        <f>-Assumptions!$P38/12*(1+(IF(BA$8=Assumptions!$N$47,Assumptions!$N$51,IF(BA$8=Assumptions!$O$47,Assumptions!BL$51,Assumptions!$P$51))))^(BA$8-1)</f>
        <v>-3007.9798218541441</v>
      </c>
      <c r="BB35" s="26">
        <f>-Assumptions!$P38/12*(1+(IF(BB$8=Assumptions!$N$47,Assumptions!$N$51,IF(BB$8=Assumptions!$O$47,Assumptions!BM$51,Assumptions!$P$51))))^(BB$8-1)</f>
        <v>-3007.9798218541441</v>
      </c>
      <c r="BC35" s="26">
        <f>-Assumptions!$P38/12*(1+(IF(BC$8=Assumptions!$N$47,Assumptions!$N$51,IF(BC$8=Assumptions!$O$47,Assumptions!BN$51,Assumptions!$P$51))))^(BC$8-1)</f>
        <v>-3007.9798218541441</v>
      </c>
      <c r="BD35" s="26">
        <f>-Assumptions!$P38/12*(1+(IF(BD$8=Assumptions!$N$47,Assumptions!$N$51,IF(BD$8=Assumptions!$O$47,Assumptions!BO$51,Assumptions!$P$51))))^(BD$8-1)</f>
        <v>-3007.9798218541441</v>
      </c>
      <c r="BE35" s="26">
        <f>-Assumptions!$P38/12*(1+(IF(BE$8=Assumptions!$N$47,Assumptions!$N$51,IF(BE$8=Assumptions!$O$47,Assumptions!BP$51,Assumptions!$P$51))))^(BE$8-1)</f>
        <v>-3007.9798218541441</v>
      </c>
      <c r="BF35" s="26">
        <f>-Assumptions!$P38/12*(1+(IF(BF$8=Assumptions!$N$47,Assumptions!$N$51,IF(BF$8=Assumptions!$O$47,Assumptions!BQ$51,Assumptions!$P$51))))^(BF$8-1)</f>
        <v>-3007.9798218541441</v>
      </c>
      <c r="BG35" s="26">
        <f>-Assumptions!$P38/12*(1+(IF(BG$8=Assumptions!$N$47,Assumptions!$N$51,IF(BG$8=Assumptions!$O$47,Assumptions!BR$51,Assumptions!$P$51))))^(BG$8-1)</f>
        <v>-3007.9798218541441</v>
      </c>
      <c r="BH35" s="26">
        <f>-Assumptions!$P38/12*(1+(IF(BH$8=Assumptions!$N$47,Assumptions!$N$51,IF(BH$8=Assumptions!$O$47,Assumptions!BS$51,Assumptions!$P$51))))^(BH$8-1)</f>
        <v>-3007.9798218541441</v>
      </c>
      <c r="BI35" s="26">
        <f>-Assumptions!$P38/12*(1+(IF(BI$8=Assumptions!$N$47,Assumptions!$N$51,IF(BI$8=Assumptions!$O$47,Assumptions!BT$51,Assumptions!$P$51))))^(BI$8-1)</f>
        <v>-3007.9798218541441</v>
      </c>
      <c r="BJ35" s="26">
        <f>-Assumptions!$P38/12*(1+(IF(BJ$8=Assumptions!$N$47,Assumptions!$N$51,IF(BJ$8=Assumptions!$O$47,Assumptions!BU$51,Assumptions!$P$51))))^(BJ$8-1)</f>
        <v>-3007.9798218541441</v>
      </c>
      <c r="BK35" s="26">
        <f>-Assumptions!$P38/12*(1+(IF(BK$8=Assumptions!$N$47,Assumptions!$N$51,IF(BK$8=Assumptions!$O$47,Assumptions!BV$51,Assumptions!$P$51))))^(BK$8-1)</f>
        <v>-3007.9798218541441</v>
      </c>
      <c r="BL35" s="26">
        <f>-Assumptions!$P38/12*(1+(IF(BL$8=Assumptions!$N$47,Assumptions!$N$51,IF(BL$8=Assumptions!$O$47,Assumptions!BW$51,Assumptions!$P$51))))^(BL$8-1)</f>
        <v>-3068.1394182912272</v>
      </c>
      <c r="BM35" s="26">
        <f>-Assumptions!$P38/12*(1+(IF(BM$8=Assumptions!$N$47,Assumptions!$N$51,IF(BM$8=Assumptions!$O$47,Assumptions!BX$51,Assumptions!$P$51))))^(BM$8-1)</f>
        <v>-3068.1394182912272</v>
      </c>
      <c r="BN35" s="26">
        <f>-Assumptions!$P38/12*(1+(IF(BN$8=Assumptions!$N$47,Assumptions!$N$51,IF(BN$8=Assumptions!$O$47,Assumptions!BY$51,Assumptions!$P$51))))^(BN$8-1)</f>
        <v>-3068.1394182912272</v>
      </c>
      <c r="BO35" s="26">
        <f>-Assumptions!$P38/12*(1+(IF(BO$8=Assumptions!$N$47,Assumptions!$N$51,IF(BO$8=Assumptions!$O$47,Assumptions!BZ$51,Assumptions!$P$51))))^(BO$8-1)</f>
        <v>-3068.1394182912272</v>
      </c>
      <c r="BP35" s="26">
        <f>-Assumptions!$P38/12*(1+(IF(BP$8=Assumptions!$N$47,Assumptions!$N$51,IF(BP$8=Assumptions!$O$47,Assumptions!CA$51,Assumptions!$P$51))))^(BP$8-1)</f>
        <v>-3068.1394182912272</v>
      </c>
      <c r="BQ35" s="26">
        <f>-Assumptions!$P38/12*(1+(IF(BQ$8=Assumptions!$N$47,Assumptions!$N$51,IF(BQ$8=Assumptions!$O$47,Assumptions!CB$51,Assumptions!$P$51))))^(BQ$8-1)</f>
        <v>-3068.1394182912272</v>
      </c>
      <c r="BR35" s="26">
        <f>-Assumptions!$P38/12*(1+(IF(BR$8=Assumptions!$N$47,Assumptions!$N$51,IF(BR$8=Assumptions!$O$47,Assumptions!CC$51,Assumptions!$P$51))))^(BR$8-1)</f>
        <v>-3068.1394182912272</v>
      </c>
      <c r="BS35" s="26">
        <f>-Assumptions!$P38/12*(1+(IF(BS$8=Assumptions!$N$47,Assumptions!$N$51,IF(BS$8=Assumptions!$O$47,Assumptions!CD$51,Assumptions!$P$51))))^(BS$8-1)</f>
        <v>-3068.1394182912272</v>
      </c>
      <c r="BT35" s="26">
        <f>-Assumptions!$P38/12*(1+(IF(BT$8=Assumptions!$N$47,Assumptions!$N$51,IF(BT$8=Assumptions!$O$47,Assumptions!CE$51,Assumptions!$P$51))))^(BT$8-1)</f>
        <v>-3068.1394182912272</v>
      </c>
      <c r="BU35" s="26">
        <f>-Assumptions!$P38/12*(1+(IF(BU$8=Assumptions!$N$47,Assumptions!$N$51,IF(BU$8=Assumptions!$O$47,Assumptions!CF$51,Assumptions!$P$51))))^(BU$8-1)</f>
        <v>-3068.1394182912272</v>
      </c>
      <c r="BV35" s="26">
        <f>-Assumptions!$P38/12*(1+(IF(BV$8=Assumptions!$N$47,Assumptions!$N$51,IF(BV$8=Assumptions!$O$47,Assumptions!CG$51,Assumptions!$P$51))))^(BV$8-1)</f>
        <v>-3068.1394182912272</v>
      </c>
      <c r="BW35" s="26">
        <f>-Assumptions!$P38/12*(1+(IF(BW$8=Assumptions!$N$47,Assumptions!$N$51,IF(BW$8=Assumptions!$O$47,Assumptions!CH$51,Assumptions!$P$51))))^(BW$8-1)</f>
        <v>-3068.1394182912272</v>
      </c>
      <c r="BX35" s="26">
        <f>-Assumptions!$P38/12*(1+(IF(BX$8=Assumptions!$N$47,Assumptions!$N$51,IF(BX$8=Assumptions!$O$47,Assumptions!CI$51,Assumptions!$P$51))))^(BX$8-1)</f>
        <v>-3129.5022066570518</v>
      </c>
      <c r="BY35" s="26">
        <f>-Assumptions!$P38/12*(1+(IF(BY$8=Assumptions!$N$47,Assumptions!$N$51,IF(BY$8=Assumptions!$O$47,Assumptions!CJ$51,Assumptions!$P$51))))^(BY$8-1)</f>
        <v>-3129.5022066570518</v>
      </c>
      <c r="BZ35" s="26">
        <f>-Assumptions!$P38/12*(1+(IF(BZ$8=Assumptions!$N$47,Assumptions!$N$51,IF(BZ$8=Assumptions!$O$47,Assumptions!CK$51,Assumptions!$P$51))))^(BZ$8-1)</f>
        <v>-3129.5022066570518</v>
      </c>
      <c r="CA35" s="26">
        <f>-Assumptions!$P38/12*(1+(IF(CA$8=Assumptions!$N$47,Assumptions!$N$51,IF(CA$8=Assumptions!$O$47,Assumptions!CL$51,Assumptions!$P$51))))^(CA$8-1)</f>
        <v>-3129.5022066570518</v>
      </c>
      <c r="CB35" s="26">
        <f>-Assumptions!$P38/12*(1+(IF(CB$8=Assumptions!$N$47,Assumptions!$N$51,IF(CB$8=Assumptions!$O$47,Assumptions!CM$51,Assumptions!$P$51))))^(CB$8-1)</f>
        <v>-3129.5022066570518</v>
      </c>
      <c r="CC35" s="26">
        <f>-Assumptions!$P38/12*(1+(IF(CC$8=Assumptions!$N$47,Assumptions!$N$51,IF(CC$8=Assumptions!$O$47,Assumptions!CN$51,Assumptions!$P$51))))^(CC$8-1)</f>
        <v>-3129.5022066570518</v>
      </c>
      <c r="CD35" s="26">
        <f>-Assumptions!$P38/12*(1+(IF(CD$8=Assumptions!$N$47,Assumptions!$N$51,IF(CD$8=Assumptions!$O$47,Assumptions!CO$51,Assumptions!$P$51))))^(CD$8-1)</f>
        <v>-3129.5022066570518</v>
      </c>
      <c r="CE35" s="26">
        <f>-Assumptions!$P38/12*(1+(IF(CE$8=Assumptions!$N$47,Assumptions!$N$51,IF(CE$8=Assumptions!$O$47,Assumptions!CP$51,Assumptions!$P$51))))^(CE$8-1)</f>
        <v>-3129.5022066570518</v>
      </c>
      <c r="CF35" s="26">
        <f>-Assumptions!$P38/12*(1+(IF(CF$8=Assumptions!$N$47,Assumptions!$N$51,IF(CF$8=Assumptions!$O$47,Assumptions!CQ$51,Assumptions!$P$51))))^(CF$8-1)</f>
        <v>-3129.5022066570518</v>
      </c>
      <c r="CG35" s="26">
        <f>-Assumptions!$P38/12*(1+(IF(CG$8=Assumptions!$N$47,Assumptions!$N$51,IF(CG$8=Assumptions!$O$47,Assumptions!CR$51,Assumptions!$P$51))))^(CG$8-1)</f>
        <v>-3129.5022066570518</v>
      </c>
      <c r="CH35" s="26">
        <f>-Assumptions!$P38/12*(1+(IF(CH$8=Assumptions!$N$47,Assumptions!$N$51,IF(CH$8=Assumptions!$O$47,Assumptions!CS$51,Assumptions!$P$51))))^(CH$8-1)</f>
        <v>-3129.5022066570518</v>
      </c>
      <c r="CI35" s="26">
        <f>-Assumptions!$P38/12*(1+(IF(CI$8=Assumptions!$N$47,Assumptions!$N$51,IF(CI$8=Assumptions!$O$47,Assumptions!CT$51,Assumptions!$P$51))))^(CI$8-1)</f>
        <v>-3129.5022066570518</v>
      </c>
      <c r="CJ35" s="26">
        <f>-Assumptions!$P38/12*(1+(IF(CJ$8=Assumptions!$N$47,Assumptions!$N$51,IF(CJ$8=Assumptions!$O$47,Assumptions!CU$51,Assumptions!$P$51))))^(CJ$8-1)</f>
        <v>-3192.0922507901923</v>
      </c>
      <c r="CK35" s="26">
        <f>-Assumptions!$P38/12*(1+(IF(CK$8=Assumptions!$N$47,Assumptions!$N$51,IF(CK$8=Assumptions!$O$47,Assumptions!CV$51,Assumptions!$P$51))))^(CK$8-1)</f>
        <v>-3192.0922507901923</v>
      </c>
      <c r="CL35" s="26">
        <f>-Assumptions!$P38/12*(1+(IF(CL$8=Assumptions!$N$47,Assumptions!$N$51,IF(CL$8=Assumptions!$O$47,Assumptions!CW$51,Assumptions!$P$51))))^(CL$8-1)</f>
        <v>-3192.0922507901923</v>
      </c>
      <c r="CM35" s="26">
        <f>-Assumptions!$P38/12*(1+(IF(CM$8=Assumptions!$N$47,Assumptions!$N$51,IF(CM$8=Assumptions!$O$47,Assumptions!CX$51,Assumptions!$P$51))))^(CM$8-1)</f>
        <v>-3192.0922507901923</v>
      </c>
      <c r="CN35" s="26">
        <f>-Assumptions!$P38/12*(1+(IF(CN$8=Assumptions!$N$47,Assumptions!$N$51,IF(CN$8=Assumptions!$O$47,Assumptions!CY$51,Assumptions!$P$51))))^(CN$8-1)</f>
        <v>-3192.0922507901923</v>
      </c>
      <c r="CO35" s="26">
        <f>-Assumptions!$P38/12*(1+(IF(CO$8=Assumptions!$N$47,Assumptions!$N$51,IF(CO$8=Assumptions!$O$47,Assumptions!CZ$51,Assumptions!$P$51))))^(CO$8-1)</f>
        <v>-3192.0922507901923</v>
      </c>
      <c r="CP35" s="26">
        <f>-Assumptions!$P38/12*(1+(IF(CP$8=Assumptions!$N$47,Assumptions!$N$51,IF(CP$8=Assumptions!$O$47,Assumptions!DA$51,Assumptions!$P$51))))^(CP$8-1)</f>
        <v>-3192.0922507901923</v>
      </c>
      <c r="CQ35" s="26">
        <f>-Assumptions!$P38/12*(1+(IF(CQ$8=Assumptions!$N$47,Assumptions!$N$51,IF(CQ$8=Assumptions!$O$47,Assumptions!DB$51,Assumptions!$P$51))))^(CQ$8-1)</f>
        <v>-3192.0922507901923</v>
      </c>
      <c r="CR35" s="26">
        <f>-Assumptions!$P38/12*(1+(IF(CR$8=Assumptions!$N$47,Assumptions!$N$51,IF(CR$8=Assumptions!$O$47,Assumptions!DC$51,Assumptions!$P$51))))^(CR$8-1)</f>
        <v>-3192.0922507901923</v>
      </c>
      <c r="CS35" s="26">
        <f>-Assumptions!$P38/12*(1+(IF(CS$8=Assumptions!$N$47,Assumptions!$N$51,IF(CS$8=Assumptions!$O$47,Assumptions!DD$51,Assumptions!$P$51))))^(CS$8-1)</f>
        <v>-3192.0922507901923</v>
      </c>
      <c r="CT35" s="26">
        <f>-Assumptions!$P38/12*(1+(IF(CT$8=Assumptions!$N$47,Assumptions!$N$51,IF(CT$8=Assumptions!$O$47,Assumptions!DE$51,Assumptions!$P$51))))^(CT$8-1)</f>
        <v>-3192.0922507901923</v>
      </c>
      <c r="CU35" s="26">
        <f>-Assumptions!$P38/12*(1+(IF(CU$8=Assumptions!$N$47,Assumptions!$N$51,IF(CU$8=Assumptions!$O$47,Assumptions!DF$51,Assumptions!$P$51))))^(CU$8-1)</f>
        <v>-3192.0922507901923</v>
      </c>
      <c r="CV35" s="26">
        <f>-Assumptions!$P38/12*(1+(IF(CV$8=Assumptions!$N$47,Assumptions!$N$51,IF(CV$8=Assumptions!$O$47,Assumptions!DG$51,Assumptions!$P$51))))^(CV$8-1)</f>
        <v>-3255.9340958059965</v>
      </c>
      <c r="CW35" s="26">
        <f>-Assumptions!$P38/12*(1+(IF(CW$8=Assumptions!$N$47,Assumptions!$N$51,IF(CW$8=Assumptions!$O$47,Assumptions!DH$51,Assumptions!$P$51))))^(CW$8-1)</f>
        <v>-3255.9340958059965</v>
      </c>
      <c r="CX35" s="26">
        <f>-Assumptions!$P38/12*(1+(IF(CX$8=Assumptions!$N$47,Assumptions!$N$51,IF(CX$8=Assumptions!$O$47,Assumptions!DI$51,Assumptions!$P$51))))^(CX$8-1)</f>
        <v>-3255.9340958059965</v>
      </c>
      <c r="CY35" s="26">
        <f>-Assumptions!$P38/12*(1+(IF(CY$8=Assumptions!$N$47,Assumptions!$N$51,IF(CY$8=Assumptions!$O$47,Assumptions!DJ$51,Assumptions!$P$51))))^(CY$8-1)</f>
        <v>-3255.9340958059965</v>
      </c>
      <c r="CZ35" s="26">
        <f>-Assumptions!$P38/12*(1+(IF(CZ$8=Assumptions!$N$47,Assumptions!$N$51,IF(CZ$8=Assumptions!$O$47,Assumptions!DK$51,Assumptions!$P$51))))^(CZ$8-1)</f>
        <v>-3255.9340958059965</v>
      </c>
      <c r="DA35" s="26">
        <f>-Assumptions!$P38/12*(1+(IF(DA$8=Assumptions!$N$47,Assumptions!$N$51,IF(DA$8=Assumptions!$O$47,Assumptions!DL$51,Assumptions!$P$51))))^(DA$8-1)</f>
        <v>-3255.9340958059965</v>
      </c>
      <c r="DB35" s="26">
        <f>-Assumptions!$P38/12*(1+(IF(DB$8=Assumptions!$N$47,Assumptions!$N$51,IF(DB$8=Assumptions!$O$47,Assumptions!DM$51,Assumptions!$P$51))))^(DB$8-1)</f>
        <v>-3255.9340958059965</v>
      </c>
      <c r="DC35" s="26">
        <f>-Assumptions!$P38/12*(1+(IF(DC$8=Assumptions!$N$47,Assumptions!$N$51,IF(DC$8=Assumptions!$O$47,Assumptions!DN$51,Assumptions!$P$51))))^(DC$8-1)</f>
        <v>-3255.9340958059965</v>
      </c>
      <c r="DD35" s="26">
        <f>-Assumptions!$P38/12*(1+(IF(DD$8=Assumptions!$N$47,Assumptions!$N$51,IF(DD$8=Assumptions!$O$47,Assumptions!DO$51,Assumptions!$P$51))))^(DD$8-1)</f>
        <v>-3255.9340958059965</v>
      </c>
      <c r="DE35" s="26">
        <f>-Assumptions!$P38/12*(1+(IF(DE$8=Assumptions!$N$47,Assumptions!$N$51,IF(DE$8=Assumptions!$O$47,Assumptions!DP$51,Assumptions!$P$51))))^(DE$8-1)</f>
        <v>-3255.9340958059965</v>
      </c>
      <c r="DF35" s="26">
        <f>-Assumptions!$P38/12*(1+(IF(DF$8=Assumptions!$N$47,Assumptions!$N$51,IF(DF$8=Assumptions!$O$47,Assumptions!DQ$51,Assumptions!$P$51))))^(DF$8-1)</f>
        <v>-3255.9340958059965</v>
      </c>
      <c r="DG35" s="26">
        <f>-Assumptions!$P38/12*(1+(IF(DG$8=Assumptions!$N$47,Assumptions!$N$51,IF(DG$8=Assumptions!$O$47,Assumptions!DR$51,Assumptions!$P$51))))^(DG$8-1)</f>
        <v>-3255.9340958059965</v>
      </c>
      <c r="DH35" s="26">
        <f>-Assumptions!$P38/12*(1+(IF(DH$8=Assumptions!$N$47,Assumptions!$N$51,IF(DH$8=Assumptions!$O$47,Assumptions!DS$51,Assumptions!$P$51))))^(DH$8-1)</f>
        <v>-3321.0527777221164</v>
      </c>
      <c r="DI35" s="26">
        <f>-Assumptions!$P38/12*(1+(IF(DI$8=Assumptions!$N$47,Assumptions!$N$51,IF(DI$8=Assumptions!$O$47,Assumptions!DT$51,Assumptions!$P$51))))^(DI$8-1)</f>
        <v>-3321.0527777221164</v>
      </c>
      <c r="DJ35" s="26">
        <f>-Assumptions!$P38/12*(1+(IF(DJ$8=Assumptions!$N$47,Assumptions!$N$51,IF(DJ$8=Assumptions!$O$47,Assumptions!DU$51,Assumptions!$P$51))))^(DJ$8-1)</f>
        <v>-3321.0527777221164</v>
      </c>
      <c r="DK35" s="26">
        <f>-Assumptions!$P38/12*(1+(IF(DK$8=Assumptions!$N$47,Assumptions!$N$51,IF(DK$8=Assumptions!$O$47,Assumptions!DV$51,Assumptions!$P$51))))^(DK$8-1)</f>
        <v>-3321.0527777221164</v>
      </c>
      <c r="DL35" s="26">
        <f>-Assumptions!$P38/12*(1+(IF(DL$8=Assumptions!$N$47,Assumptions!$N$51,IF(DL$8=Assumptions!$O$47,Assumptions!DW$51,Assumptions!$P$51))))^(DL$8-1)</f>
        <v>-3321.0527777221164</v>
      </c>
      <c r="DM35" s="26">
        <f>-Assumptions!$P38/12*(1+(IF(DM$8=Assumptions!$N$47,Assumptions!$N$51,IF(DM$8=Assumptions!$O$47,Assumptions!DX$51,Assumptions!$P$51))))^(DM$8-1)</f>
        <v>-3321.0527777221164</v>
      </c>
      <c r="DN35" s="26">
        <f>-Assumptions!$P38/12*(1+(IF(DN$8=Assumptions!$N$47,Assumptions!$N$51,IF(DN$8=Assumptions!$O$47,Assumptions!DY$51,Assumptions!$P$51))))^(DN$8-1)</f>
        <v>-3321.0527777221164</v>
      </c>
      <c r="DO35" s="26">
        <f>-Assumptions!$P38/12*(1+(IF(DO$8=Assumptions!$N$47,Assumptions!$N$51,IF(DO$8=Assumptions!$O$47,Assumptions!DZ$51,Assumptions!$P$51))))^(DO$8-1)</f>
        <v>-3321.0527777221164</v>
      </c>
      <c r="DP35" s="26">
        <f>-Assumptions!$P38/12*(1+(IF(DP$8=Assumptions!$N$47,Assumptions!$N$51,IF(DP$8=Assumptions!$O$47,Assumptions!EA$51,Assumptions!$P$51))))^(DP$8-1)</f>
        <v>-3321.0527777221164</v>
      </c>
      <c r="DQ35" s="26">
        <f>-Assumptions!$P38/12*(1+(IF(DQ$8=Assumptions!$N$47,Assumptions!$N$51,IF(DQ$8=Assumptions!$O$47,Assumptions!EB$51,Assumptions!$P$51))))^(DQ$8-1)</f>
        <v>-3321.0527777221164</v>
      </c>
      <c r="DR35" s="26">
        <f>-Assumptions!$P38/12*(1+(IF(DR$8=Assumptions!$N$47,Assumptions!$N$51,IF(DR$8=Assumptions!$O$47,Assumptions!EC$51,Assumptions!$P$51))))^(DR$8-1)</f>
        <v>-3321.0527777221164</v>
      </c>
      <c r="DS35" s="26">
        <f>-Assumptions!$P38/12*(1+(IF(DS$8=Assumptions!$N$47,Assumptions!$N$51,IF(DS$8=Assumptions!$O$47,Assumptions!ED$51,Assumptions!$P$51))))^(DS$8-1)</f>
        <v>-3321.0527777221164</v>
      </c>
      <c r="DT35" s="26">
        <f>-Assumptions!$P38/12*(1+(IF(DT$8=Assumptions!$N$47,Assumptions!$N$51,IF(DT$8=Assumptions!$O$47,Assumptions!EE$51,Assumptions!$P$51))))^(DT$8-1)</f>
        <v>-3387.4738332765587</v>
      </c>
      <c r="DU35" s="26">
        <f>-Assumptions!$P38/12*(1+(IF(DU$8=Assumptions!$N$47,Assumptions!$N$51,IF(DU$8=Assumptions!$O$47,Assumptions!EF$51,Assumptions!$P$51))))^(DU$8-1)</f>
        <v>-3387.4738332765587</v>
      </c>
      <c r="DV35" s="26">
        <f>-Assumptions!$P38/12*(1+(IF(DV$8=Assumptions!$N$47,Assumptions!$N$51,IF(DV$8=Assumptions!$O$47,Assumptions!EG$51,Assumptions!$P$51))))^(DV$8-1)</f>
        <v>-3387.4738332765587</v>
      </c>
      <c r="DW35" s="26">
        <f>-Assumptions!$P38/12*(1+(IF(DW$8=Assumptions!$N$47,Assumptions!$N$51,IF(DW$8=Assumptions!$O$47,Assumptions!EH$51,Assumptions!$P$51))))^(DW$8-1)</f>
        <v>-3387.4738332765587</v>
      </c>
      <c r="DX35" s="26">
        <f>-Assumptions!$P38/12*(1+(IF(DX$8=Assumptions!$N$47,Assumptions!$N$51,IF(DX$8=Assumptions!$O$47,Assumptions!EI$51,Assumptions!$P$51))))^(DX$8-1)</f>
        <v>-3387.4738332765587</v>
      </c>
      <c r="DY35" s="26">
        <f>-Assumptions!$P38/12*(1+(IF(DY$8=Assumptions!$N$47,Assumptions!$N$51,IF(DY$8=Assumptions!$O$47,Assumptions!EJ$51,Assumptions!$P$51))))^(DY$8-1)</f>
        <v>-3387.4738332765587</v>
      </c>
      <c r="DZ35" s="26">
        <f>-Assumptions!$P38/12*(1+(IF(DZ$8=Assumptions!$N$47,Assumptions!$N$51,IF(DZ$8=Assumptions!$O$47,Assumptions!EK$51,Assumptions!$P$51))))^(DZ$8-1)</f>
        <v>-3387.4738332765587</v>
      </c>
      <c r="EA35" s="26">
        <f>-Assumptions!$P38/12*(1+(IF(EA$8=Assumptions!$N$47,Assumptions!$N$51,IF(EA$8=Assumptions!$O$47,Assumptions!EL$51,Assumptions!$P$51))))^(EA$8-1)</f>
        <v>-3387.4738332765587</v>
      </c>
      <c r="EB35" s="26">
        <f>-Assumptions!$P38/12*(1+(IF(EB$8=Assumptions!$N$47,Assumptions!$N$51,IF(EB$8=Assumptions!$O$47,Assumptions!EM$51,Assumptions!$P$51))))^(EB$8-1)</f>
        <v>-3387.4738332765587</v>
      </c>
      <c r="EC35" s="26">
        <f>-Assumptions!$P38/12*(1+(IF(EC$8=Assumptions!$N$47,Assumptions!$N$51,IF(EC$8=Assumptions!$O$47,Assumptions!EN$51,Assumptions!$P$51))))^(EC$8-1)</f>
        <v>-3387.4738332765587</v>
      </c>
      <c r="ED35" s="26">
        <f>-Assumptions!$P38/12*(1+(IF(ED$8=Assumptions!$N$47,Assumptions!$N$51,IF(ED$8=Assumptions!$O$47,Assumptions!EO$51,Assumptions!$P$51))))^(ED$8-1)</f>
        <v>-3387.4738332765587</v>
      </c>
      <c r="EE35" s="26">
        <f>-Assumptions!$P38/12*(1+(IF(EE$8=Assumptions!$N$47,Assumptions!$N$51,IF(EE$8=Assumptions!$O$47,Assumptions!EP$51,Assumptions!$P$51))))^(EE$8-1)</f>
        <v>-3387.4738332765587</v>
      </c>
    </row>
    <row r="36" spans="2:135" x14ac:dyDescent="0.35">
      <c r="C36" t="str">
        <f>Assumptions!J39</f>
        <v>Turnaround Expense</v>
      </c>
      <c r="D36" s="26">
        <f>-Assumptions!$P39/12*(1+(IF(D$8=Assumptions!$N$47,Assumptions!$N$51,IF(D$8=Assumptions!$O$47,Assumptions!O$51,Assumptions!$P$51))))^(D$8-1)</f>
        <v>-3300.9749999999999</v>
      </c>
      <c r="E36" s="26">
        <f>-Assumptions!$P39/12*(1+(IF(E$8=Assumptions!$N$47,Assumptions!$N$51,IF(E$8=Assumptions!$O$47,Assumptions!P$51,Assumptions!$P$51))))^(E$8-1)</f>
        <v>-3300.9749999999999</v>
      </c>
      <c r="F36" s="26">
        <f>-Assumptions!$P39/12*(1+(IF(F$8=Assumptions!$N$47,Assumptions!$N$51,IF(F$8=Assumptions!$O$47,Assumptions!Q$51,Assumptions!$P$51))))^(F$8-1)</f>
        <v>-3300.9749999999999</v>
      </c>
      <c r="G36" s="26">
        <f>-Assumptions!$P39/12*(1+(IF(G$8=Assumptions!$N$47,Assumptions!$N$51,IF(G$8=Assumptions!$O$47,Assumptions!R$51,Assumptions!$P$51))))^(G$8-1)</f>
        <v>-3300.9749999999999</v>
      </c>
      <c r="H36" s="26">
        <f>-Assumptions!$P39/12*(1+(IF(H$8=Assumptions!$N$47,Assumptions!$N$51,IF(H$8=Assumptions!$O$47,Assumptions!S$51,Assumptions!$P$51))))^(H$8-1)</f>
        <v>-3300.9749999999999</v>
      </c>
      <c r="I36" s="26">
        <f>-Assumptions!$P39/12*(1+(IF(I$8=Assumptions!$N$47,Assumptions!$N$51,IF(I$8=Assumptions!$O$47,Assumptions!T$51,Assumptions!$P$51))))^(I$8-1)</f>
        <v>-3300.9749999999999</v>
      </c>
      <c r="J36" s="26">
        <f>-Assumptions!$P39/12*(1+(IF(J$8=Assumptions!$N$47,Assumptions!$N$51,IF(J$8=Assumptions!$O$47,Assumptions!U$51,Assumptions!$P$51))))^(J$8-1)</f>
        <v>-3300.9749999999999</v>
      </c>
      <c r="K36" s="26">
        <f>-Assumptions!$P39/12*(1+(IF(K$8=Assumptions!$N$47,Assumptions!$N$51,IF(K$8=Assumptions!$O$47,Assumptions!V$51,Assumptions!$P$51))))^(K$8-1)</f>
        <v>-3300.9749999999999</v>
      </c>
      <c r="L36" s="26">
        <f>-Assumptions!$P39/12*(1+(IF(L$8=Assumptions!$N$47,Assumptions!$N$51,IF(L$8=Assumptions!$O$47,Assumptions!W$51,Assumptions!$P$51))))^(L$8-1)</f>
        <v>-3300.9749999999999</v>
      </c>
      <c r="M36" s="26">
        <f>-Assumptions!$P39/12*(1+(IF(M$8=Assumptions!$N$47,Assumptions!$N$51,IF(M$8=Assumptions!$O$47,Assumptions!X$51,Assumptions!$P$51))))^(M$8-1)</f>
        <v>-3300.9749999999999</v>
      </c>
      <c r="N36" s="26">
        <f>-Assumptions!$P39/12*(1+(IF(N$8=Assumptions!$N$47,Assumptions!$N$51,IF(N$8=Assumptions!$O$47,Assumptions!Y$51,Assumptions!$P$51))))^(N$8-1)</f>
        <v>-3300.9749999999999</v>
      </c>
      <c r="O36" s="26">
        <f>-Assumptions!$P39/12*(1+(IF(O$8=Assumptions!$N$47,Assumptions!$N$51,IF(O$8=Assumptions!$O$47,Assumptions!Z$51,Assumptions!$P$51))))^(O$8-1)</f>
        <v>-3300.9749999999999</v>
      </c>
      <c r="P36" s="26">
        <f>-Assumptions!$P39/12*(1+(IF(P$8=Assumptions!$N$47,Assumptions!$N$51,IF(P$8=Assumptions!$O$47,Assumptions!AA$51,Assumptions!$P$51))))^(P$8-1)</f>
        <v>-3300.9749999999999</v>
      </c>
      <c r="Q36" s="26">
        <f>-Assumptions!$P39/12*(1+(IF(Q$8=Assumptions!$N$47,Assumptions!$N$51,IF(Q$8=Assumptions!$O$47,Assumptions!AB$51,Assumptions!$P$51))))^(Q$8-1)</f>
        <v>-3300.9749999999999</v>
      </c>
      <c r="R36" s="26">
        <f>-Assumptions!$P39/12*(1+(IF(R$8=Assumptions!$N$47,Assumptions!$N$51,IF(R$8=Assumptions!$O$47,Assumptions!AC$51,Assumptions!$P$51))))^(R$8-1)</f>
        <v>-3300.9749999999999</v>
      </c>
      <c r="S36" s="26">
        <f>-Assumptions!$P39/12*(1+(IF(S$8=Assumptions!$N$47,Assumptions!$N$51,IF(S$8=Assumptions!$O$47,Assumptions!AD$51,Assumptions!$P$51))))^(S$8-1)</f>
        <v>-3366.9944999999998</v>
      </c>
      <c r="T36" s="26">
        <f>-Assumptions!$P39/12*(1+(IF(T$8=Assumptions!$N$47,Assumptions!$N$51,IF(T$8=Assumptions!$O$47,Assumptions!AE$51,Assumptions!$P$51))))^(T$8-1)</f>
        <v>-3400.00425</v>
      </c>
      <c r="U36" s="26">
        <f>-Assumptions!$P39/12*(1+(IF(U$8=Assumptions!$N$47,Assumptions!$N$51,IF(U$8=Assumptions!$O$47,Assumptions!AF$51,Assumptions!$P$51))))^(U$8-1)</f>
        <v>-3366.9944999999998</v>
      </c>
      <c r="V36" s="26">
        <f>-Assumptions!$P39/12*(1+(IF(V$8=Assumptions!$N$47,Assumptions!$N$51,IF(V$8=Assumptions!$O$47,Assumptions!AG$51,Assumptions!$P$51))))^(V$8-1)</f>
        <v>-3300.9749999999999</v>
      </c>
      <c r="W36" s="26">
        <f>-Assumptions!$P39/12*(1+(IF(W$8=Assumptions!$N$47,Assumptions!$N$51,IF(W$8=Assumptions!$O$47,Assumptions!AH$51,Assumptions!$P$51))))^(W$8-1)</f>
        <v>-3300.9749999999999</v>
      </c>
      <c r="X36" s="26">
        <f>-Assumptions!$P39/12*(1+(IF(X$8=Assumptions!$N$47,Assumptions!$N$51,IF(X$8=Assumptions!$O$47,Assumptions!AI$51,Assumptions!$P$51))))^(X$8-1)</f>
        <v>-3300.9749999999999</v>
      </c>
      <c r="Y36" s="26">
        <f>-Assumptions!$P39/12*(1+(IF(Y$8=Assumptions!$N$47,Assumptions!$N$51,IF(Y$8=Assumptions!$O$47,Assumptions!AJ$51,Assumptions!$P$51))))^(Y$8-1)</f>
        <v>-3300.9749999999999</v>
      </c>
      <c r="Z36" s="26">
        <f>-Assumptions!$P39/12*(1+(IF(Z$8=Assumptions!$N$47,Assumptions!$N$51,IF(Z$8=Assumptions!$O$47,Assumptions!AK$51,Assumptions!$P$51))))^(Z$8-1)</f>
        <v>-3300.9749999999999</v>
      </c>
      <c r="AA36" s="26">
        <f>-Assumptions!$P39/12*(1+(IF(AA$8=Assumptions!$N$47,Assumptions!$N$51,IF(AA$8=Assumptions!$O$47,Assumptions!AL$51,Assumptions!$P$51))))^(AA$8-1)</f>
        <v>-3300.9749999999999</v>
      </c>
      <c r="AB36" s="26">
        <f>-Assumptions!$P39/12*(1+(IF(AB$8=Assumptions!$N$47,Assumptions!$N$51,IF(AB$8=Assumptions!$O$47,Assumptions!AM$51,Assumptions!$P$51))))^(AB$8-1)</f>
        <v>-3434.33439</v>
      </c>
      <c r="AC36" s="26">
        <f>-Assumptions!$P39/12*(1+(IF(AC$8=Assumptions!$N$47,Assumptions!$N$51,IF(AC$8=Assumptions!$O$47,Assumptions!AN$51,Assumptions!$P$51))))^(AC$8-1)</f>
        <v>-3434.33439</v>
      </c>
      <c r="AD36" s="26">
        <f>-Assumptions!$P39/12*(1+(IF(AD$8=Assumptions!$N$47,Assumptions!$N$51,IF(AD$8=Assumptions!$O$47,Assumptions!AO$51,Assumptions!$P$51))))^(AD$8-1)</f>
        <v>-3434.33439</v>
      </c>
      <c r="AE36" s="26">
        <f>-Assumptions!$P39/12*(1+(IF(AE$8=Assumptions!$N$47,Assumptions!$N$51,IF(AE$8=Assumptions!$O$47,Assumptions!AP$51,Assumptions!$P$51))))^(AE$8-1)</f>
        <v>-3434.33439</v>
      </c>
      <c r="AF36" s="26">
        <f>-Assumptions!$P39/12*(1+(IF(AF$8=Assumptions!$N$47,Assumptions!$N$51,IF(AF$8=Assumptions!$O$47,Assumptions!AQ$51,Assumptions!$P$51))))^(AF$8-1)</f>
        <v>-3434.33439</v>
      </c>
      <c r="AG36" s="26">
        <f>-Assumptions!$P39/12*(1+(IF(AG$8=Assumptions!$N$47,Assumptions!$N$51,IF(AG$8=Assumptions!$O$47,Assumptions!AR$51,Assumptions!$P$51))))^(AG$8-1)</f>
        <v>-3434.33439</v>
      </c>
      <c r="AH36" s="26">
        <f>-Assumptions!$P39/12*(1+(IF(AH$8=Assumptions!$N$47,Assumptions!$N$51,IF(AH$8=Assumptions!$O$47,Assumptions!AS$51,Assumptions!$P$51))))^(AH$8-1)</f>
        <v>-3434.33439</v>
      </c>
      <c r="AI36" s="26">
        <f>-Assumptions!$P39/12*(1+(IF(AI$8=Assumptions!$N$47,Assumptions!$N$51,IF(AI$8=Assumptions!$O$47,Assumptions!AT$51,Assumptions!$P$51))))^(AI$8-1)</f>
        <v>-3434.33439</v>
      </c>
      <c r="AJ36" s="26">
        <f>-Assumptions!$P39/12*(1+(IF(AJ$8=Assumptions!$N$47,Assumptions!$N$51,IF(AJ$8=Assumptions!$O$47,Assumptions!AU$51,Assumptions!$P$51))))^(AJ$8-1)</f>
        <v>-3434.33439</v>
      </c>
      <c r="AK36" s="26">
        <f>-Assumptions!$P39/12*(1+(IF(AK$8=Assumptions!$N$47,Assumptions!$N$51,IF(AK$8=Assumptions!$O$47,Assumptions!AV$51,Assumptions!$P$51))))^(AK$8-1)</f>
        <v>-3434.33439</v>
      </c>
      <c r="AL36" s="26">
        <f>-Assumptions!$P39/12*(1+(IF(AL$8=Assumptions!$N$47,Assumptions!$N$51,IF(AL$8=Assumptions!$O$47,Assumptions!AW$51,Assumptions!$P$51))))^(AL$8-1)</f>
        <v>-3434.33439</v>
      </c>
      <c r="AM36" s="26">
        <f>-Assumptions!$P39/12*(1+(IF(AM$8=Assumptions!$N$47,Assumptions!$N$51,IF(AM$8=Assumptions!$O$47,Assumptions!AX$51,Assumptions!$P$51))))^(AM$8-1)</f>
        <v>-3434.33439</v>
      </c>
      <c r="AN36" s="26">
        <f>-Assumptions!$P39/12*(1+(IF(AN$8=Assumptions!$N$47,Assumptions!$N$51,IF(AN$8=Assumptions!$O$47,Assumptions!AY$51,Assumptions!$P$51))))^(AN$8-1)</f>
        <v>-3503.0210777999996</v>
      </c>
      <c r="AO36" s="26">
        <f>-Assumptions!$P39/12*(1+(IF(AO$8=Assumptions!$N$47,Assumptions!$N$51,IF(AO$8=Assumptions!$O$47,Assumptions!AZ$51,Assumptions!$P$51))))^(AO$8-1)</f>
        <v>-3503.0210777999996</v>
      </c>
      <c r="AP36" s="26">
        <f>-Assumptions!$P39/12*(1+(IF(AP$8=Assumptions!$N$47,Assumptions!$N$51,IF(AP$8=Assumptions!$O$47,Assumptions!BA$51,Assumptions!$P$51))))^(AP$8-1)</f>
        <v>-3503.0210777999996</v>
      </c>
      <c r="AQ36" s="26">
        <f>-Assumptions!$P39/12*(1+(IF(AQ$8=Assumptions!$N$47,Assumptions!$N$51,IF(AQ$8=Assumptions!$O$47,Assumptions!BB$51,Assumptions!$P$51))))^(AQ$8-1)</f>
        <v>-3503.0210777999996</v>
      </c>
      <c r="AR36" s="26">
        <f>-Assumptions!$P39/12*(1+(IF(AR$8=Assumptions!$N$47,Assumptions!$N$51,IF(AR$8=Assumptions!$O$47,Assumptions!BC$51,Assumptions!$P$51))))^(AR$8-1)</f>
        <v>-3503.0210777999996</v>
      </c>
      <c r="AS36" s="26">
        <f>-Assumptions!$P39/12*(1+(IF(AS$8=Assumptions!$N$47,Assumptions!$N$51,IF(AS$8=Assumptions!$O$47,Assumptions!BD$51,Assumptions!$P$51))))^(AS$8-1)</f>
        <v>-3503.0210777999996</v>
      </c>
      <c r="AT36" s="26">
        <f>-Assumptions!$P39/12*(1+(IF(AT$8=Assumptions!$N$47,Assumptions!$N$51,IF(AT$8=Assumptions!$O$47,Assumptions!BE$51,Assumptions!$P$51))))^(AT$8-1)</f>
        <v>-3503.0210777999996</v>
      </c>
      <c r="AU36" s="26">
        <f>-Assumptions!$P39/12*(1+(IF(AU$8=Assumptions!$N$47,Assumptions!$N$51,IF(AU$8=Assumptions!$O$47,Assumptions!BF$51,Assumptions!$P$51))))^(AU$8-1)</f>
        <v>-3503.0210777999996</v>
      </c>
      <c r="AV36" s="26">
        <f>-Assumptions!$P39/12*(1+(IF(AV$8=Assumptions!$N$47,Assumptions!$N$51,IF(AV$8=Assumptions!$O$47,Assumptions!BG$51,Assumptions!$P$51))))^(AV$8-1)</f>
        <v>-3503.0210777999996</v>
      </c>
      <c r="AW36" s="26">
        <f>-Assumptions!$P39/12*(1+(IF(AW$8=Assumptions!$N$47,Assumptions!$N$51,IF(AW$8=Assumptions!$O$47,Assumptions!BH$51,Assumptions!$P$51))))^(AW$8-1)</f>
        <v>-3503.0210777999996</v>
      </c>
      <c r="AX36" s="26">
        <f>-Assumptions!$P39/12*(1+(IF(AX$8=Assumptions!$N$47,Assumptions!$N$51,IF(AX$8=Assumptions!$O$47,Assumptions!BI$51,Assumptions!$P$51))))^(AX$8-1)</f>
        <v>-3503.0210777999996</v>
      </c>
      <c r="AY36" s="26">
        <f>-Assumptions!$P39/12*(1+(IF(AY$8=Assumptions!$N$47,Assumptions!$N$51,IF(AY$8=Assumptions!$O$47,Assumptions!BJ$51,Assumptions!$P$51))))^(AY$8-1)</f>
        <v>-3503.0210777999996</v>
      </c>
      <c r="AZ36" s="26">
        <f>-Assumptions!$P39/12*(1+(IF(AZ$8=Assumptions!$N$47,Assumptions!$N$51,IF(AZ$8=Assumptions!$O$47,Assumptions!BK$51,Assumptions!$P$51))))^(AZ$8-1)</f>
        <v>-3573.0814993559998</v>
      </c>
      <c r="BA36" s="26">
        <f>-Assumptions!$P39/12*(1+(IF(BA$8=Assumptions!$N$47,Assumptions!$N$51,IF(BA$8=Assumptions!$O$47,Assumptions!BL$51,Assumptions!$P$51))))^(BA$8-1)</f>
        <v>-3573.0814993559998</v>
      </c>
      <c r="BB36" s="26">
        <f>-Assumptions!$P39/12*(1+(IF(BB$8=Assumptions!$N$47,Assumptions!$N$51,IF(BB$8=Assumptions!$O$47,Assumptions!BM$51,Assumptions!$P$51))))^(BB$8-1)</f>
        <v>-3573.0814993559998</v>
      </c>
      <c r="BC36" s="26">
        <f>-Assumptions!$P39/12*(1+(IF(BC$8=Assumptions!$N$47,Assumptions!$N$51,IF(BC$8=Assumptions!$O$47,Assumptions!BN$51,Assumptions!$P$51))))^(BC$8-1)</f>
        <v>-3573.0814993559998</v>
      </c>
      <c r="BD36" s="26">
        <f>-Assumptions!$P39/12*(1+(IF(BD$8=Assumptions!$N$47,Assumptions!$N$51,IF(BD$8=Assumptions!$O$47,Assumptions!BO$51,Assumptions!$P$51))))^(BD$8-1)</f>
        <v>-3573.0814993559998</v>
      </c>
      <c r="BE36" s="26">
        <f>-Assumptions!$P39/12*(1+(IF(BE$8=Assumptions!$N$47,Assumptions!$N$51,IF(BE$8=Assumptions!$O$47,Assumptions!BP$51,Assumptions!$P$51))))^(BE$8-1)</f>
        <v>-3573.0814993559998</v>
      </c>
      <c r="BF36" s="26">
        <f>-Assumptions!$P39/12*(1+(IF(BF$8=Assumptions!$N$47,Assumptions!$N$51,IF(BF$8=Assumptions!$O$47,Assumptions!BQ$51,Assumptions!$P$51))))^(BF$8-1)</f>
        <v>-3573.0814993559998</v>
      </c>
      <c r="BG36" s="26">
        <f>-Assumptions!$P39/12*(1+(IF(BG$8=Assumptions!$N$47,Assumptions!$N$51,IF(BG$8=Assumptions!$O$47,Assumptions!BR$51,Assumptions!$P$51))))^(BG$8-1)</f>
        <v>-3573.0814993559998</v>
      </c>
      <c r="BH36" s="26">
        <f>-Assumptions!$P39/12*(1+(IF(BH$8=Assumptions!$N$47,Assumptions!$N$51,IF(BH$8=Assumptions!$O$47,Assumptions!BS$51,Assumptions!$P$51))))^(BH$8-1)</f>
        <v>-3573.0814993559998</v>
      </c>
      <c r="BI36" s="26">
        <f>-Assumptions!$P39/12*(1+(IF(BI$8=Assumptions!$N$47,Assumptions!$N$51,IF(BI$8=Assumptions!$O$47,Assumptions!BT$51,Assumptions!$P$51))))^(BI$8-1)</f>
        <v>-3573.0814993559998</v>
      </c>
      <c r="BJ36" s="26">
        <f>-Assumptions!$P39/12*(1+(IF(BJ$8=Assumptions!$N$47,Assumptions!$N$51,IF(BJ$8=Assumptions!$O$47,Assumptions!BU$51,Assumptions!$P$51))))^(BJ$8-1)</f>
        <v>-3573.0814993559998</v>
      </c>
      <c r="BK36" s="26">
        <f>-Assumptions!$P39/12*(1+(IF(BK$8=Assumptions!$N$47,Assumptions!$N$51,IF(BK$8=Assumptions!$O$47,Assumptions!BV$51,Assumptions!$P$51))))^(BK$8-1)</f>
        <v>-3573.0814993559998</v>
      </c>
      <c r="BL36" s="26">
        <f>-Assumptions!$P39/12*(1+(IF(BL$8=Assumptions!$N$47,Assumptions!$N$51,IF(BL$8=Assumptions!$O$47,Assumptions!BW$51,Assumptions!$P$51))))^(BL$8-1)</f>
        <v>-3644.5431293431197</v>
      </c>
      <c r="BM36" s="26">
        <f>-Assumptions!$P39/12*(1+(IF(BM$8=Assumptions!$N$47,Assumptions!$N$51,IF(BM$8=Assumptions!$O$47,Assumptions!BX$51,Assumptions!$P$51))))^(BM$8-1)</f>
        <v>-3644.5431293431197</v>
      </c>
      <c r="BN36" s="26">
        <f>-Assumptions!$P39/12*(1+(IF(BN$8=Assumptions!$N$47,Assumptions!$N$51,IF(BN$8=Assumptions!$O$47,Assumptions!BY$51,Assumptions!$P$51))))^(BN$8-1)</f>
        <v>-3644.5431293431197</v>
      </c>
      <c r="BO36" s="26">
        <f>-Assumptions!$P39/12*(1+(IF(BO$8=Assumptions!$N$47,Assumptions!$N$51,IF(BO$8=Assumptions!$O$47,Assumptions!BZ$51,Assumptions!$P$51))))^(BO$8-1)</f>
        <v>-3644.5431293431197</v>
      </c>
      <c r="BP36" s="26">
        <f>-Assumptions!$P39/12*(1+(IF(BP$8=Assumptions!$N$47,Assumptions!$N$51,IF(BP$8=Assumptions!$O$47,Assumptions!CA$51,Assumptions!$P$51))))^(BP$8-1)</f>
        <v>-3644.5431293431197</v>
      </c>
      <c r="BQ36" s="26">
        <f>-Assumptions!$P39/12*(1+(IF(BQ$8=Assumptions!$N$47,Assumptions!$N$51,IF(BQ$8=Assumptions!$O$47,Assumptions!CB$51,Assumptions!$P$51))))^(BQ$8-1)</f>
        <v>-3644.5431293431197</v>
      </c>
      <c r="BR36" s="26">
        <f>-Assumptions!$P39/12*(1+(IF(BR$8=Assumptions!$N$47,Assumptions!$N$51,IF(BR$8=Assumptions!$O$47,Assumptions!CC$51,Assumptions!$P$51))))^(BR$8-1)</f>
        <v>-3644.5431293431197</v>
      </c>
      <c r="BS36" s="26">
        <f>-Assumptions!$P39/12*(1+(IF(BS$8=Assumptions!$N$47,Assumptions!$N$51,IF(BS$8=Assumptions!$O$47,Assumptions!CD$51,Assumptions!$P$51))))^(BS$8-1)</f>
        <v>-3644.5431293431197</v>
      </c>
      <c r="BT36" s="26">
        <f>-Assumptions!$P39/12*(1+(IF(BT$8=Assumptions!$N$47,Assumptions!$N$51,IF(BT$8=Assumptions!$O$47,Assumptions!CE$51,Assumptions!$P$51))))^(BT$8-1)</f>
        <v>-3644.5431293431197</v>
      </c>
      <c r="BU36" s="26">
        <f>-Assumptions!$P39/12*(1+(IF(BU$8=Assumptions!$N$47,Assumptions!$N$51,IF(BU$8=Assumptions!$O$47,Assumptions!CF$51,Assumptions!$P$51))))^(BU$8-1)</f>
        <v>-3644.5431293431197</v>
      </c>
      <c r="BV36" s="26">
        <f>-Assumptions!$P39/12*(1+(IF(BV$8=Assumptions!$N$47,Assumptions!$N$51,IF(BV$8=Assumptions!$O$47,Assumptions!CG$51,Assumptions!$P$51))))^(BV$8-1)</f>
        <v>-3644.5431293431197</v>
      </c>
      <c r="BW36" s="26">
        <f>-Assumptions!$P39/12*(1+(IF(BW$8=Assumptions!$N$47,Assumptions!$N$51,IF(BW$8=Assumptions!$O$47,Assumptions!CH$51,Assumptions!$P$51))))^(BW$8-1)</f>
        <v>-3644.5431293431197</v>
      </c>
      <c r="BX36" s="26">
        <f>-Assumptions!$P39/12*(1+(IF(BX$8=Assumptions!$N$47,Assumptions!$N$51,IF(BX$8=Assumptions!$O$47,Assumptions!CI$51,Assumptions!$P$51))))^(BX$8-1)</f>
        <v>-3717.4339919299823</v>
      </c>
      <c r="BY36" s="26">
        <f>-Assumptions!$P39/12*(1+(IF(BY$8=Assumptions!$N$47,Assumptions!$N$51,IF(BY$8=Assumptions!$O$47,Assumptions!CJ$51,Assumptions!$P$51))))^(BY$8-1)</f>
        <v>-3717.4339919299823</v>
      </c>
      <c r="BZ36" s="26">
        <f>-Assumptions!$P39/12*(1+(IF(BZ$8=Assumptions!$N$47,Assumptions!$N$51,IF(BZ$8=Assumptions!$O$47,Assumptions!CK$51,Assumptions!$P$51))))^(BZ$8-1)</f>
        <v>-3717.4339919299823</v>
      </c>
      <c r="CA36" s="26">
        <f>-Assumptions!$P39/12*(1+(IF(CA$8=Assumptions!$N$47,Assumptions!$N$51,IF(CA$8=Assumptions!$O$47,Assumptions!CL$51,Assumptions!$P$51))))^(CA$8-1)</f>
        <v>-3717.4339919299823</v>
      </c>
      <c r="CB36" s="26">
        <f>-Assumptions!$P39/12*(1+(IF(CB$8=Assumptions!$N$47,Assumptions!$N$51,IF(CB$8=Assumptions!$O$47,Assumptions!CM$51,Assumptions!$P$51))))^(CB$8-1)</f>
        <v>-3717.4339919299823</v>
      </c>
      <c r="CC36" s="26">
        <f>-Assumptions!$P39/12*(1+(IF(CC$8=Assumptions!$N$47,Assumptions!$N$51,IF(CC$8=Assumptions!$O$47,Assumptions!CN$51,Assumptions!$P$51))))^(CC$8-1)</f>
        <v>-3717.4339919299823</v>
      </c>
      <c r="CD36" s="26">
        <f>-Assumptions!$P39/12*(1+(IF(CD$8=Assumptions!$N$47,Assumptions!$N$51,IF(CD$8=Assumptions!$O$47,Assumptions!CO$51,Assumptions!$P$51))))^(CD$8-1)</f>
        <v>-3717.4339919299823</v>
      </c>
      <c r="CE36" s="26">
        <f>-Assumptions!$P39/12*(1+(IF(CE$8=Assumptions!$N$47,Assumptions!$N$51,IF(CE$8=Assumptions!$O$47,Assumptions!CP$51,Assumptions!$P$51))))^(CE$8-1)</f>
        <v>-3717.4339919299823</v>
      </c>
      <c r="CF36" s="26">
        <f>-Assumptions!$P39/12*(1+(IF(CF$8=Assumptions!$N$47,Assumptions!$N$51,IF(CF$8=Assumptions!$O$47,Assumptions!CQ$51,Assumptions!$P$51))))^(CF$8-1)</f>
        <v>-3717.4339919299823</v>
      </c>
      <c r="CG36" s="26">
        <f>-Assumptions!$P39/12*(1+(IF(CG$8=Assumptions!$N$47,Assumptions!$N$51,IF(CG$8=Assumptions!$O$47,Assumptions!CR$51,Assumptions!$P$51))))^(CG$8-1)</f>
        <v>-3717.4339919299823</v>
      </c>
      <c r="CH36" s="26">
        <f>-Assumptions!$P39/12*(1+(IF(CH$8=Assumptions!$N$47,Assumptions!$N$51,IF(CH$8=Assumptions!$O$47,Assumptions!CS$51,Assumptions!$P$51))))^(CH$8-1)</f>
        <v>-3717.4339919299823</v>
      </c>
      <c r="CI36" s="26">
        <f>-Assumptions!$P39/12*(1+(IF(CI$8=Assumptions!$N$47,Assumptions!$N$51,IF(CI$8=Assumptions!$O$47,Assumptions!CT$51,Assumptions!$P$51))))^(CI$8-1)</f>
        <v>-3717.4339919299823</v>
      </c>
      <c r="CJ36" s="26">
        <f>-Assumptions!$P39/12*(1+(IF(CJ$8=Assumptions!$N$47,Assumptions!$N$51,IF(CJ$8=Assumptions!$O$47,Assumptions!CU$51,Assumptions!$P$51))))^(CJ$8-1)</f>
        <v>-3791.7826717685812</v>
      </c>
      <c r="CK36" s="26">
        <f>-Assumptions!$P39/12*(1+(IF(CK$8=Assumptions!$N$47,Assumptions!$N$51,IF(CK$8=Assumptions!$O$47,Assumptions!CV$51,Assumptions!$P$51))))^(CK$8-1)</f>
        <v>-3791.7826717685812</v>
      </c>
      <c r="CL36" s="26">
        <f>-Assumptions!$P39/12*(1+(IF(CL$8=Assumptions!$N$47,Assumptions!$N$51,IF(CL$8=Assumptions!$O$47,Assumptions!CW$51,Assumptions!$P$51))))^(CL$8-1)</f>
        <v>-3791.7826717685812</v>
      </c>
      <c r="CM36" s="26">
        <f>-Assumptions!$P39/12*(1+(IF(CM$8=Assumptions!$N$47,Assumptions!$N$51,IF(CM$8=Assumptions!$O$47,Assumptions!CX$51,Assumptions!$P$51))))^(CM$8-1)</f>
        <v>-3791.7826717685812</v>
      </c>
      <c r="CN36" s="26">
        <f>-Assumptions!$P39/12*(1+(IF(CN$8=Assumptions!$N$47,Assumptions!$N$51,IF(CN$8=Assumptions!$O$47,Assumptions!CY$51,Assumptions!$P$51))))^(CN$8-1)</f>
        <v>-3791.7826717685812</v>
      </c>
      <c r="CO36" s="26">
        <f>-Assumptions!$P39/12*(1+(IF(CO$8=Assumptions!$N$47,Assumptions!$N$51,IF(CO$8=Assumptions!$O$47,Assumptions!CZ$51,Assumptions!$P$51))))^(CO$8-1)</f>
        <v>-3791.7826717685812</v>
      </c>
      <c r="CP36" s="26">
        <f>-Assumptions!$P39/12*(1+(IF(CP$8=Assumptions!$N$47,Assumptions!$N$51,IF(CP$8=Assumptions!$O$47,Assumptions!DA$51,Assumptions!$P$51))))^(CP$8-1)</f>
        <v>-3791.7826717685812</v>
      </c>
      <c r="CQ36" s="26">
        <f>-Assumptions!$P39/12*(1+(IF(CQ$8=Assumptions!$N$47,Assumptions!$N$51,IF(CQ$8=Assumptions!$O$47,Assumptions!DB$51,Assumptions!$P$51))))^(CQ$8-1)</f>
        <v>-3791.7826717685812</v>
      </c>
      <c r="CR36" s="26">
        <f>-Assumptions!$P39/12*(1+(IF(CR$8=Assumptions!$N$47,Assumptions!$N$51,IF(CR$8=Assumptions!$O$47,Assumptions!DC$51,Assumptions!$P$51))))^(CR$8-1)</f>
        <v>-3791.7826717685812</v>
      </c>
      <c r="CS36" s="26">
        <f>-Assumptions!$P39/12*(1+(IF(CS$8=Assumptions!$N$47,Assumptions!$N$51,IF(CS$8=Assumptions!$O$47,Assumptions!DD$51,Assumptions!$P$51))))^(CS$8-1)</f>
        <v>-3791.7826717685812</v>
      </c>
      <c r="CT36" s="26">
        <f>-Assumptions!$P39/12*(1+(IF(CT$8=Assumptions!$N$47,Assumptions!$N$51,IF(CT$8=Assumptions!$O$47,Assumptions!DE$51,Assumptions!$P$51))))^(CT$8-1)</f>
        <v>-3791.7826717685812</v>
      </c>
      <c r="CU36" s="26">
        <f>-Assumptions!$P39/12*(1+(IF(CU$8=Assumptions!$N$47,Assumptions!$N$51,IF(CU$8=Assumptions!$O$47,Assumptions!DF$51,Assumptions!$P$51))))^(CU$8-1)</f>
        <v>-3791.7826717685812</v>
      </c>
      <c r="CV36" s="26">
        <f>-Assumptions!$P39/12*(1+(IF(CV$8=Assumptions!$N$47,Assumptions!$N$51,IF(CV$8=Assumptions!$O$47,Assumptions!DG$51,Assumptions!$P$51))))^(CV$8-1)</f>
        <v>-3867.6183252039532</v>
      </c>
      <c r="CW36" s="26">
        <f>-Assumptions!$P39/12*(1+(IF(CW$8=Assumptions!$N$47,Assumptions!$N$51,IF(CW$8=Assumptions!$O$47,Assumptions!DH$51,Assumptions!$P$51))))^(CW$8-1)</f>
        <v>-3867.6183252039532</v>
      </c>
      <c r="CX36" s="26">
        <f>-Assumptions!$P39/12*(1+(IF(CX$8=Assumptions!$N$47,Assumptions!$N$51,IF(CX$8=Assumptions!$O$47,Assumptions!DI$51,Assumptions!$P$51))))^(CX$8-1)</f>
        <v>-3867.6183252039532</v>
      </c>
      <c r="CY36" s="26">
        <f>-Assumptions!$P39/12*(1+(IF(CY$8=Assumptions!$N$47,Assumptions!$N$51,IF(CY$8=Assumptions!$O$47,Assumptions!DJ$51,Assumptions!$P$51))))^(CY$8-1)</f>
        <v>-3867.6183252039532</v>
      </c>
      <c r="CZ36" s="26">
        <f>-Assumptions!$P39/12*(1+(IF(CZ$8=Assumptions!$N$47,Assumptions!$N$51,IF(CZ$8=Assumptions!$O$47,Assumptions!DK$51,Assumptions!$P$51))))^(CZ$8-1)</f>
        <v>-3867.6183252039532</v>
      </c>
      <c r="DA36" s="26">
        <f>-Assumptions!$P39/12*(1+(IF(DA$8=Assumptions!$N$47,Assumptions!$N$51,IF(DA$8=Assumptions!$O$47,Assumptions!DL$51,Assumptions!$P$51))))^(DA$8-1)</f>
        <v>-3867.6183252039532</v>
      </c>
      <c r="DB36" s="26">
        <f>-Assumptions!$P39/12*(1+(IF(DB$8=Assumptions!$N$47,Assumptions!$N$51,IF(DB$8=Assumptions!$O$47,Assumptions!DM$51,Assumptions!$P$51))))^(DB$8-1)</f>
        <v>-3867.6183252039532</v>
      </c>
      <c r="DC36" s="26">
        <f>-Assumptions!$P39/12*(1+(IF(DC$8=Assumptions!$N$47,Assumptions!$N$51,IF(DC$8=Assumptions!$O$47,Assumptions!DN$51,Assumptions!$P$51))))^(DC$8-1)</f>
        <v>-3867.6183252039532</v>
      </c>
      <c r="DD36" s="26">
        <f>-Assumptions!$P39/12*(1+(IF(DD$8=Assumptions!$N$47,Assumptions!$N$51,IF(DD$8=Assumptions!$O$47,Assumptions!DO$51,Assumptions!$P$51))))^(DD$8-1)</f>
        <v>-3867.6183252039532</v>
      </c>
      <c r="DE36" s="26">
        <f>-Assumptions!$P39/12*(1+(IF(DE$8=Assumptions!$N$47,Assumptions!$N$51,IF(DE$8=Assumptions!$O$47,Assumptions!DP$51,Assumptions!$P$51))))^(DE$8-1)</f>
        <v>-3867.6183252039532</v>
      </c>
      <c r="DF36" s="26">
        <f>-Assumptions!$P39/12*(1+(IF(DF$8=Assumptions!$N$47,Assumptions!$N$51,IF(DF$8=Assumptions!$O$47,Assumptions!DQ$51,Assumptions!$P$51))))^(DF$8-1)</f>
        <v>-3867.6183252039532</v>
      </c>
      <c r="DG36" s="26">
        <f>-Assumptions!$P39/12*(1+(IF(DG$8=Assumptions!$N$47,Assumptions!$N$51,IF(DG$8=Assumptions!$O$47,Assumptions!DR$51,Assumptions!$P$51))))^(DG$8-1)</f>
        <v>-3867.6183252039532</v>
      </c>
      <c r="DH36" s="26">
        <f>-Assumptions!$P39/12*(1+(IF(DH$8=Assumptions!$N$47,Assumptions!$N$51,IF(DH$8=Assumptions!$O$47,Assumptions!DS$51,Assumptions!$P$51))))^(DH$8-1)</f>
        <v>-3944.9706917080325</v>
      </c>
      <c r="DI36" s="26">
        <f>-Assumptions!$P39/12*(1+(IF(DI$8=Assumptions!$N$47,Assumptions!$N$51,IF(DI$8=Assumptions!$O$47,Assumptions!DT$51,Assumptions!$P$51))))^(DI$8-1)</f>
        <v>-3944.9706917080325</v>
      </c>
      <c r="DJ36" s="26">
        <f>-Assumptions!$P39/12*(1+(IF(DJ$8=Assumptions!$N$47,Assumptions!$N$51,IF(DJ$8=Assumptions!$O$47,Assumptions!DU$51,Assumptions!$P$51))))^(DJ$8-1)</f>
        <v>-3944.9706917080325</v>
      </c>
      <c r="DK36" s="26">
        <f>-Assumptions!$P39/12*(1+(IF(DK$8=Assumptions!$N$47,Assumptions!$N$51,IF(DK$8=Assumptions!$O$47,Assumptions!DV$51,Assumptions!$P$51))))^(DK$8-1)</f>
        <v>-3944.9706917080325</v>
      </c>
      <c r="DL36" s="26">
        <f>-Assumptions!$P39/12*(1+(IF(DL$8=Assumptions!$N$47,Assumptions!$N$51,IF(DL$8=Assumptions!$O$47,Assumptions!DW$51,Assumptions!$P$51))))^(DL$8-1)</f>
        <v>-3944.9706917080325</v>
      </c>
      <c r="DM36" s="26">
        <f>-Assumptions!$P39/12*(1+(IF(DM$8=Assumptions!$N$47,Assumptions!$N$51,IF(DM$8=Assumptions!$O$47,Assumptions!DX$51,Assumptions!$P$51))))^(DM$8-1)</f>
        <v>-3944.9706917080325</v>
      </c>
      <c r="DN36" s="26">
        <f>-Assumptions!$P39/12*(1+(IF(DN$8=Assumptions!$N$47,Assumptions!$N$51,IF(DN$8=Assumptions!$O$47,Assumptions!DY$51,Assumptions!$P$51))))^(DN$8-1)</f>
        <v>-3944.9706917080325</v>
      </c>
      <c r="DO36" s="26">
        <f>-Assumptions!$P39/12*(1+(IF(DO$8=Assumptions!$N$47,Assumptions!$N$51,IF(DO$8=Assumptions!$O$47,Assumptions!DZ$51,Assumptions!$P$51))))^(DO$8-1)</f>
        <v>-3944.9706917080325</v>
      </c>
      <c r="DP36" s="26">
        <f>-Assumptions!$P39/12*(1+(IF(DP$8=Assumptions!$N$47,Assumptions!$N$51,IF(DP$8=Assumptions!$O$47,Assumptions!EA$51,Assumptions!$P$51))))^(DP$8-1)</f>
        <v>-3944.9706917080325</v>
      </c>
      <c r="DQ36" s="26">
        <f>-Assumptions!$P39/12*(1+(IF(DQ$8=Assumptions!$N$47,Assumptions!$N$51,IF(DQ$8=Assumptions!$O$47,Assumptions!EB$51,Assumptions!$P$51))))^(DQ$8-1)</f>
        <v>-3944.9706917080325</v>
      </c>
      <c r="DR36" s="26">
        <f>-Assumptions!$P39/12*(1+(IF(DR$8=Assumptions!$N$47,Assumptions!$N$51,IF(DR$8=Assumptions!$O$47,Assumptions!EC$51,Assumptions!$P$51))))^(DR$8-1)</f>
        <v>-3944.9706917080325</v>
      </c>
      <c r="DS36" s="26">
        <f>-Assumptions!$P39/12*(1+(IF(DS$8=Assumptions!$N$47,Assumptions!$N$51,IF(DS$8=Assumptions!$O$47,Assumptions!ED$51,Assumptions!$P$51))))^(DS$8-1)</f>
        <v>-3944.9706917080325</v>
      </c>
      <c r="DT36" s="26">
        <f>-Assumptions!$P39/12*(1+(IF(DT$8=Assumptions!$N$47,Assumptions!$N$51,IF(DT$8=Assumptions!$O$47,Assumptions!EE$51,Assumptions!$P$51))))^(DT$8-1)</f>
        <v>-4023.8701055421934</v>
      </c>
      <c r="DU36" s="26">
        <f>-Assumptions!$P39/12*(1+(IF(DU$8=Assumptions!$N$47,Assumptions!$N$51,IF(DU$8=Assumptions!$O$47,Assumptions!EF$51,Assumptions!$P$51))))^(DU$8-1)</f>
        <v>-4023.8701055421934</v>
      </c>
      <c r="DV36" s="26">
        <f>-Assumptions!$P39/12*(1+(IF(DV$8=Assumptions!$N$47,Assumptions!$N$51,IF(DV$8=Assumptions!$O$47,Assumptions!EG$51,Assumptions!$P$51))))^(DV$8-1)</f>
        <v>-4023.8701055421934</v>
      </c>
      <c r="DW36" s="26">
        <f>-Assumptions!$P39/12*(1+(IF(DW$8=Assumptions!$N$47,Assumptions!$N$51,IF(DW$8=Assumptions!$O$47,Assumptions!EH$51,Assumptions!$P$51))))^(DW$8-1)</f>
        <v>-4023.8701055421934</v>
      </c>
      <c r="DX36" s="26">
        <f>-Assumptions!$P39/12*(1+(IF(DX$8=Assumptions!$N$47,Assumptions!$N$51,IF(DX$8=Assumptions!$O$47,Assumptions!EI$51,Assumptions!$P$51))))^(DX$8-1)</f>
        <v>-4023.8701055421934</v>
      </c>
      <c r="DY36" s="26">
        <f>-Assumptions!$P39/12*(1+(IF(DY$8=Assumptions!$N$47,Assumptions!$N$51,IF(DY$8=Assumptions!$O$47,Assumptions!EJ$51,Assumptions!$P$51))))^(DY$8-1)</f>
        <v>-4023.8701055421934</v>
      </c>
      <c r="DZ36" s="26">
        <f>-Assumptions!$P39/12*(1+(IF(DZ$8=Assumptions!$N$47,Assumptions!$N$51,IF(DZ$8=Assumptions!$O$47,Assumptions!EK$51,Assumptions!$P$51))))^(DZ$8-1)</f>
        <v>-4023.8701055421934</v>
      </c>
      <c r="EA36" s="26">
        <f>-Assumptions!$P39/12*(1+(IF(EA$8=Assumptions!$N$47,Assumptions!$N$51,IF(EA$8=Assumptions!$O$47,Assumptions!EL$51,Assumptions!$P$51))))^(EA$8-1)</f>
        <v>-4023.8701055421934</v>
      </c>
      <c r="EB36" s="26">
        <f>-Assumptions!$P39/12*(1+(IF(EB$8=Assumptions!$N$47,Assumptions!$N$51,IF(EB$8=Assumptions!$O$47,Assumptions!EM$51,Assumptions!$P$51))))^(EB$8-1)</f>
        <v>-4023.8701055421934</v>
      </c>
      <c r="EC36" s="26">
        <f>-Assumptions!$P39/12*(1+(IF(EC$8=Assumptions!$N$47,Assumptions!$N$51,IF(EC$8=Assumptions!$O$47,Assumptions!EN$51,Assumptions!$P$51))))^(EC$8-1)</f>
        <v>-4023.8701055421934</v>
      </c>
      <c r="ED36" s="26">
        <f>-Assumptions!$P39/12*(1+(IF(ED$8=Assumptions!$N$47,Assumptions!$N$51,IF(ED$8=Assumptions!$O$47,Assumptions!EO$51,Assumptions!$P$51))))^(ED$8-1)</f>
        <v>-4023.8701055421934</v>
      </c>
      <c r="EE36" s="26">
        <f>-Assumptions!$P39/12*(1+(IF(EE$8=Assumptions!$N$47,Assumptions!$N$51,IF(EE$8=Assumptions!$O$47,Assumptions!EP$51,Assumptions!$P$51))))^(EE$8-1)</f>
        <v>-4023.8701055421934</v>
      </c>
    </row>
    <row r="37" spans="2:135" x14ac:dyDescent="0.35">
      <c r="C37" t="str">
        <f>Assumptions!J40</f>
        <v>Tax</v>
      </c>
      <c r="D37" s="26">
        <f>-Assumptions!$P40/12*(1+(IF(D$8=Assumptions!$N$47,Assumptions!$N$51,IF(D$8=Assumptions!$O$47,Assumptions!O$51,Assumptions!$P$51))))^(D$8-1)</f>
        <v>-31776.897249999998</v>
      </c>
      <c r="E37" s="26">
        <f>-Assumptions!$P40/12*(1+(IF(E$8=Assumptions!$N$47,Assumptions!$N$51,IF(E$8=Assumptions!$O$47,Assumptions!P$51,Assumptions!$P$51))))^(E$8-1)</f>
        <v>-31776.897249999998</v>
      </c>
      <c r="F37" s="26">
        <f>-Assumptions!$P40/12*(1+(IF(F$8=Assumptions!$N$47,Assumptions!$N$51,IF(F$8=Assumptions!$O$47,Assumptions!Q$51,Assumptions!$P$51))))^(F$8-1)</f>
        <v>-31776.897249999998</v>
      </c>
      <c r="G37" s="26">
        <f>-Assumptions!$P40/12*(1+(IF(G$8=Assumptions!$N$47,Assumptions!$N$51,IF(G$8=Assumptions!$O$47,Assumptions!R$51,Assumptions!$P$51))))^(G$8-1)</f>
        <v>-31776.897249999998</v>
      </c>
      <c r="H37" s="26">
        <f>-Assumptions!$P40/12*(1+(IF(H$8=Assumptions!$N$47,Assumptions!$N$51,IF(H$8=Assumptions!$O$47,Assumptions!S$51,Assumptions!$P$51))))^(H$8-1)</f>
        <v>-31776.897249999998</v>
      </c>
      <c r="I37" s="26">
        <f>-Assumptions!$P40/12*(1+(IF(I$8=Assumptions!$N$47,Assumptions!$N$51,IF(I$8=Assumptions!$O$47,Assumptions!T$51,Assumptions!$P$51))))^(I$8-1)</f>
        <v>-31776.897249999998</v>
      </c>
      <c r="J37" s="26">
        <f>-Assumptions!$P40/12*(1+(IF(J$8=Assumptions!$N$47,Assumptions!$N$51,IF(J$8=Assumptions!$O$47,Assumptions!U$51,Assumptions!$P$51))))^(J$8-1)</f>
        <v>-31776.897249999998</v>
      </c>
      <c r="K37" s="26">
        <f>-Assumptions!$P40/12*(1+(IF(K$8=Assumptions!$N$47,Assumptions!$N$51,IF(K$8=Assumptions!$O$47,Assumptions!V$51,Assumptions!$P$51))))^(K$8-1)</f>
        <v>-31776.897249999998</v>
      </c>
      <c r="L37" s="26">
        <f>-Assumptions!$P40/12*(1+(IF(L$8=Assumptions!$N$47,Assumptions!$N$51,IF(L$8=Assumptions!$O$47,Assumptions!W$51,Assumptions!$P$51))))^(L$8-1)</f>
        <v>-31776.897249999998</v>
      </c>
      <c r="M37" s="26">
        <f>-Assumptions!$P40/12*(1+(IF(M$8=Assumptions!$N$47,Assumptions!$N$51,IF(M$8=Assumptions!$O$47,Assumptions!X$51,Assumptions!$P$51))))^(M$8-1)</f>
        <v>-31776.897249999998</v>
      </c>
      <c r="N37" s="26">
        <f>-Assumptions!$P40/12*(1+(IF(N$8=Assumptions!$N$47,Assumptions!$N$51,IF(N$8=Assumptions!$O$47,Assumptions!Y$51,Assumptions!$P$51))))^(N$8-1)</f>
        <v>-31776.897249999998</v>
      </c>
      <c r="O37" s="26">
        <f>-Assumptions!$P40/12*(1+(IF(O$8=Assumptions!$N$47,Assumptions!$N$51,IF(O$8=Assumptions!$O$47,Assumptions!Z$51,Assumptions!$P$51))))^(O$8-1)</f>
        <v>-31776.897249999998</v>
      </c>
      <c r="P37" s="26">
        <f>-Assumptions!$P40/12*(1+(IF(P$8=Assumptions!$N$47,Assumptions!$N$51,IF(P$8=Assumptions!$O$47,Assumptions!AA$51,Assumptions!$P$51))))^(P$8-1)</f>
        <v>-31776.897249999998</v>
      </c>
      <c r="Q37" s="26">
        <f>-Assumptions!$P40/12*(1+(IF(Q$8=Assumptions!$N$47,Assumptions!$N$51,IF(Q$8=Assumptions!$O$47,Assumptions!AB$51,Assumptions!$P$51))))^(Q$8-1)</f>
        <v>-31776.897249999998</v>
      </c>
      <c r="R37" s="26">
        <f>-Assumptions!$P40/12*(1+(IF(R$8=Assumptions!$N$47,Assumptions!$N$51,IF(R$8=Assumptions!$O$47,Assumptions!AC$51,Assumptions!$P$51))))^(R$8-1)</f>
        <v>-31776.897249999998</v>
      </c>
      <c r="S37" s="26">
        <f>-Assumptions!$P40/12*(1+(IF(S$8=Assumptions!$N$47,Assumptions!$N$51,IF(S$8=Assumptions!$O$47,Assumptions!AD$51,Assumptions!$P$51))))^(S$8-1)</f>
        <v>-32412.435194999998</v>
      </c>
      <c r="T37" s="26">
        <f>-Assumptions!$P40/12*(1+(IF(T$8=Assumptions!$N$47,Assumptions!$N$51,IF(T$8=Assumptions!$O$47,Assumptions!AE$51,Assumptions!$P$51))))^(T$8-1)</f>
        <v>-32730.2041675</v>
      </c>
      <c r="U37" s="26">
        <f>-Assumptions!$P40/12*(1+(IF(U$8=Assumptions!$N$47,Assumptions!$N$51,IF(U$8=Assumptions!$O$47,Assumptions!AF$51,Assumptions!$P$51))))^(U$8-1)</f>
        <v>-32412.435194999998</v>
      </c>
      <c r="V37" s="26">
        <f>-Assumptions!$P40/12*(1+(IF(V$8=Assumptions!$N$47,Assumptions!$N$51,IF(V$8=Assumptions!$O$47,Assumptions!AG$51,Assumptions!$P$51))))^(V$8-1)</f>
        <v>-31776.897249999998</v>
      </c>
      <c r="W37" s="26">
        <f>-Assumptions!$P40/12*(1+(IF(W$8=Assumptions!$N$47,Assumptions!$N$51,IF(W$8=Assumptions!$O$47,Assumptions!AH$51,Assumptions!$P$51))))^(W$8-1)</f>
        <v>-31776.897249999998</v>
      </c>
      <c r="X37" s="26">
        <f>-Assumptions!$P40/12*(1+(IF(X$8=Assumptions!$N$47,Assumptions!$N$51,IF(X$8=Assumptions!$O$47,Assumptions!AI$51,Assumptions!$P$51))))^(X$8-1)</f>
        <v>-31776.897249999998</v>
      </c>
      <c r="Y37" s="26">
        <f>-Assumptions!$P40/12*(1+(IF(Y$8=Assumptions!$N$47,Assumptions!$N$51,IF(Y$8=Assumptions!$O$47,Assumptions!AJ$51,Assumptions!$P$51))))^(Y$8-1)</f>
        <v>-31776.897249999998</v>
      </c>
      <c r="Z37" s="26">
        <f>-Assumptions!$P40/12*(1+(IF(Z$8=Assumptions!$N$47,Assumptions!$N$51,IF(Z$8=Assumptions!$O$47,Assumptions!AK$51,Assumptions!$P$51))))^(Z$8-1)</f>
        <v>-31776.897249999998</v>
      </c>
      <c r="AA37" s="26">
        <f>-Assumptions!$P40/12*(1+(IF(AA$8=Assumptions!$N$47,Assumptions!$N$51,IF(AA$8=Assumptions!$O$47,Assumptions!AL$51,Assumptions!$P$51))))^(AA$8-1)</f>
        <v>-31776.897249999998</v>
      </c>
      <c r="AB37" s="26">
        <f>-Assumptions!$P40/12*(1+(IF(AB$8=Assumptions!$N$47,Assumptions!$N$51,IF(AB$8=Assumptions!$O$47,Assumptions!AM$51,Assumptions!$P$51))))^(AB$8-1)</f>
        <v>-33060.683898899995</v>
      </c>
      <c r="AC37" s="26">
        <f>-Assumptions!$P40/12*(1+(IF(AC$8=Assumptions!$N$47,Assumptions!$N$51,IF(AC$8=Assumptions!$O$47,Assumptions!AN$51,Assumptions!$P$51))))^(AC$8-1)</f>
        <v>-33060.683898899995</v>
      </c>
      <c r="AD37" s="26">
        <f>-Assumptions!$P40/12*(1+(IF(AD$8=Assumptions!$N$47,Assumptions!$N$51,IF(AD$8=Assumptions!$O$47,Assumptions!AO$51,Assumptions!$P$51))))^(AD$8-1)</f>
        <v>-33060.683898899995</v>
      </c>
      <c r="AE37" s="26">
        <f>-Assumptions!$P40/12*(1+(IF(AE$8=Assumptions!$N$47,Assumptions!$N$51,IF(AE$8=Assumptions!$O$47,Assumptions!AP$51,Assumptions!$P$51))))^(AE$8-1)</f>
        <v>-33060.683898899995</v>
      </c>
      <c r="AF37" s="26">
        <f>-Assumptions!$P40/12*(1+(IF(AF$8=Assumptions!$N$47,Assumptions!$N$51,IF(AF$8=Assumptions!$O$47,Assumptions!AQ$51,Assumptions!$P$51))))^(AF$8-1)</f>
        <v>-33060.683898899995</v>
      </c>
      <c r="AG37" s="26">
        <f>-Assumptions!$P40/12*(1+(IF(AG$8=Assumptions!$N$47,Assumptions!$N$51,IF(AG$8=Assumptions!$O$47,Assumptions!AR$51,Assumptions!$P$51))))^(AG$8-1)</f>
        <v>-33060.683898899995</v>
      </c>
      <c r="AH37" s="26">
        <f>-Assumptions!$P40/12*(1+(IF(AH$8=Assumptions!$N$47,Assumptions!$N$51,IF(AH$8=Assumptions!$O$47,Assumptions!AS$51,Assumptions!$P$51))))^(AH$8-1)</f>
        <v>-33060.683898899995</v>
      </c>
      <c r="AI37" s="26">
        <f>-Assumptions!$P40/12*(1+(IF(AI$8=Assumptions!$N$47,Assumptions!$N$51,IF(AI$8=Assumptions!$O$47,Assumptions!AT$51,Assumptions!$P$51))))^(AI$8-1)</f>
        <v>-33060.683898899995</v>
      </c>
      <c r="AJ37" s="26">
        <f>-Assumptions!$P40/12*(1+(IF(AJ$8=Assumptions!$N$47,Assumptions!$N$51,IF(AJ$8=Assumptions!$O$47,Assumptions!AU$51,Assumptions!$P$51))))^(AJ$8-1)</f>
        <v>-33060.683898899995</v>
      </c>
      <c r="AK37" s="26">
        <f>-Assumptions!$P40/12*(1+(IF(AK$8=Assumptions!$N$47,Assumptions!$N$51,IF(AK$8=Assumptions!$O$47,Assumptions!AV$51,Assumptions!$P$51))))^(AK$8-1)</f>
        <v>-33060.683898899995</v>
      </c>
      <c r="AL37" s="26">
        <f>-Assumptions!$P40/12*(1+(IF(AL$8=Assumptions!$N$47,Assumptions!$N$51,IF(AL$8=Assumptions!$O$47,Assumptions!AW$51,Assumptions!$P$51))))^(AL$8-1)</f>
        <v>-33060.683898899995</v>
      </c>
      <c r="AM37" s="26">
        <f>-Assumptions!$P40/12*(1+(IF(AM$8=Assumptions!$N$47,Assumptions!$N$51,IF(AM$8=Assumptions!$O$47,Assumptions!AX$51,Assumptions!$P$51))))^(AM$8-1)</f>
        <v>-33060.683898899995</v>
      </c>
      <c r="AN37" s="26">
        <f>-Assumptions!$P40/12*(1+(IF(AN$8=Assumptions!$N$47,Assumptions!$N$51,IF(AN$8=Assumptions!$O$47,Assumptions!AY$51,Assumptions!$P$51))))^(AN$8-1)</f>
        <v>-33721.897576877993</v>
      </c>
      <c r="AO37" s="26">
        <f>-Assumptions!$P40/12*(1+(IF(AO$8=Assumptions!$N$47,Assumptions!$N$51,IF(AO$8=Assumptions!$O$47,Assumptions!AZ$51,Assumptions!$P$51))))^(AO$8-1)</f>
        <v>-33721.897576877993</v>
      </c>
      <c r="AP37" s="26">
        <f>-Assumptions!$P40/12*(1+(IF(AP$8=Assumptions!$N$47,Assumptions!$N$51,IF(AP$8=Assumptions!$O$47,Assumptions!BA$51,Assumptions!$P$51))))^(AP$8-1)</f>
        <v>-33721.897576877993</v>
      </c>
      <c r="AQ37" s="26">
        <f>-Assumptions!$P40/12*(1+(IF(AQ$8=Assumptions!$N$47,Assumptions!$N$51,IF(AQ$8=Assumptions!$O$47,Assumptions!BB$51,Assumptions!$P$51))))^(AQ$8-1)</f>
        <v>-33721.897576877993</v>
      </c>
      <c r="AR37" s="26">
        <f>-Assumptions!$P40/12*(1+(IF(AR$8=Assumptions!$N$47,Assumptions!$N$51,IF(AR$8=Assumptions!$O$47,Assumptions!BC$51,Assumptions!$P$51))))^(AR$8-1)</f>
        <v>-33721.897576877993</v>
      </c>
      <c r="AS37" s="26">
        <f>-Assumptions!$P40/12*(1+(IF(AS$8=Assumptions!$N$47,Assumptions!$N$51,IF(AS$8=Assumptions!$O$47,Assumptions!BD$51,Assumptions!$P$51))))^(AS$8-1)</f>
        <v>-33721.897576877993</v>
      </c>
      <c r="AT37" s="26">
        <f>-Assumptions!$P40/12*(1+(IF(AT$8=Assumptions!$N$47,Assumptions!$N$51,IF(AT$8=Assumptions!$O$47,Assumptions!BE$51,Assumptions!$P$51))))^(AT$8-1)</f>
        <v>-33721.897576877993</v>
      </c>
      <c r="AU37" s="26">
        <f>-Assumptions!$P40/12*(1+(IF(AU$8=Assumptions!$N$47,Assumptions!$N$51,IF(AU$8=Assumptions!$O$47,Assumptions!BF$51,Assumptions!$P$51))))^(AU$8-1)</f>
        <v>-33721.897576877993</v>
      </c>
      <c r="AV37" s="26">
        <f>-Assumptions!$P40/12*(1+(IF(AV$8=Assumptions!$N$47,Assumptions!$N$51,IF(AV$8=Assumptions!$O$47,Assumptions!BG$51,Assumptions!$P$51))))^(AV$8-1)</f>
        <v>-33721.897576877993</v>
      </c>
      <c r="AW37" s="26">
        <f>-Assumptions!$P40/12*(1+(IF(AW$8=Assumptions!$N$47,Assumptions!$N$51,IF(AW$8=Assumptions!$O$47,Assumptions!BH$51,Assumptions!$P$51))))^(AW$8-1)</f>
        <v>-33721.897576877993</v>
      </c>
      <c r="AX37" s="26">
        <f>-Assumptions!$P40/12*(1+(IF(AX$8=Assumptions!$N$47,Assumptions!$N$51,IF(AX$8=Assumptions!$O$47,Assumptions!BI$51,Assumptions!$P$51))))^(AX$8-1)</f>
        <v>-33721.897576877993</v>
      </c>
      <c r="AY37" s="26">
        <f>-Assumptions!$P40/12*(1+(IF(AY$8=Assumptions!$N$47,Assumptions!$N$51,IF(AY$8=Assumptions!$O$47,Assumptions!BJ$51,Assumptions!$P$51))))^(AY$8-1)</f>
        <v>-33721.897576877993</v>
      </c>
      <c r="AZ37" s="26">
        <f>-Assumptions!$P40/12*(1+(IF(AZ$8=Assumptions!$N$47,Assumptions!$N$51,IF(AZ$8=Assumptions!$O$47,Assumptions!BK$51,Assumptions!$P$51))))^(AZ$8-1)</f>
        <v>-34396.335528415555</v>
      </c>
      <c r="BA37" s="26">
        <f>-Assumptions!$P40/12*(1+(IF(BA$8=Assumptions!$N$47,Assumptions!$N$51,IF(BA$8=Assumptions!$O$47,Assumptions!BL$51,Assumptions!$P$51))))^(BA$8-1)</f>
        <v>-34396.335528415555</v>
      </c>
      <c r="BB37" s="26">
        <f>-Assumptions!$P40/12*(1+(IF(BB$8=Assumptions!$N$47,Assumptions!$N$51,IF(BB$8=Assumptions!$O$47,Assumptions!BM$51,Assumptions!$P$51))))^(BB$8-1)</f>
        <v>-34396.335528415555</v>
      </c>
      <c r="BC37" s="26">
        <f>-Assumptions!$P40/12*(1+(IF(BC$8=Assumptions!$N$47,Assumptions!$N$51,IF(BC$8=Assumptions!$O$47,Assumptions!BN$51,Assumptions!$P$51))))^(BC$8-1)</f>
        <v>-34396.335528415555</v>
      </c>
      <c r="BD37" s="26">
        <f>-Assumptions!$P40/12*(1+(IF(BD$8=Assumptions!$N$47,Assumptions!$N$51,IF(BD$8=Assumptions!$O$47,Assumptions!BO$51,Assumptions!$P$51))))^(BD$8-1)</f>
        <v>-34396.335528415555</v>
      </c>
      <c r="BE37" s="26">
        <f>-Assumptions!$P40/12*(1+(IF(BE$8=Assumptions!$N$47,Assumptions!$N$51,IF(BE$8=Assumptions!$O$47,Assumptions!BP$51,Assumptions!$P$51))))^(BE$8-1)</f>
        <v>-34396.335528415555</v>
      </c>
      <c r="BF37" s="26">
        <f>-Assumptions!$P40/12*(1+(IF(BF$8=Assumptions!$N$47,Assumptions!$N$51,IF(BF$8=Assumptions!$O$47,Assumptions!BQ$51,Assumptions!$P$51))))^(BF$8-1)</f>
        <v>-34396.335528415555</v>
      </c>
      <c r="BG37" s="26">
        <f>-Assumptions!$P40/12*(1+(IF(BG$8=Assumptions!$N$47,Assumptions!$N$51,IF(BG$8=Assumptions!$O$47,Assumptions!BR$51,Assumptions!$P$51))))^(BG$8-1)</f>
        <v>-34396.335528415555</v>
      </c>
      <c r="BH37" s="26">
        <f>-Assumptions!$P40/12*(1+(IF(BH$8=Assumptions!$N$47,Assumptions!$N$51,IF(BH$8=Assumptions!$O$47,Assumptions!BS$51,Assumptions!$P$51))))^(BH$8-1)</f>
        <v>-34396.335528415555</v>
      </c>
      <c r="BI37" s="26">
        <f>-Assumptions!$P40/12*(1+(IF(BI$8=Assumptions!$N$47,Assumptions!$N$51,IF(BI$8=Assumptions!$O$47,Assumptions!BT$51,Assumptions!$P$51))))^(BI$8-1)</f>
        <v>-34396.335528415555</v>
      </c>
      <c r="BJ37" s="26">
        <f>-Assumptions!$P40/12*(1+(IF(BJ$8=Assumptions!$N$47,Assumptions!$N$51,IF(BJ$8=Assumptions!$O$47,Assumptions!BU$51,Assumptions!$P$51))))^(BJ$8-1)</f>
        <v>-34396.335528415555</v>
      </c>
      <c r="BK37" s="26">
        <f>-Assumptions!$P40/12*(1+(IF(BK$8=Assumptions!$N$47,Assumptions!$N$51,IF(BK$8=Assumptions!$O$47,Assumptions!BV$51,Assumptions!$P$51))))^(BK$8-1)</f>
        <v>-34396.335528415555</v>
      </c>
      <c r="BL37" s="26">
        <f>-Assumptions!$P40/12*(1+(IF(BL$8=Assumptions!$N$47,Assumptions!$N$51,IF(BL$8=Assumptions!$O$47,Assumptions!BW$51,Assumptions!$P$51))))^(BL$8-1)</f>
        <v>-35084.262238983873</v>
      </c>
      <c r="BM37" s="26">
        <f>-Assumptions!$P40/12*(1+(IF(BM$8=Assumptions!$N$47,Assumptions!$N$51,IF(BM$8=Assumptions!$O$47,Assumptions!BX$51,Assumptions!$P$51))))^(BM$8-1)</f>
        <v>-35084.262238983873</v>
      </c>
      <c r="BN37" s="26">
        <f>-Assumptions!$P40/12*(1+(IF(BN$8=Assumptions!$N$47,Assumptions!$N$51,IF(BN$8=Assumptions!$O$47,Assumptions!BY$51,Assumptions!$P$51))))^(BN$8-1)</f>
        <v>-35084.262238983873</v>
      </c>
      <c r="BO37" s="26">
        <f>-Assumptions!$P40/12*(1+(IF(BO$8=Assumptions!$N$47,Assumptions!$N$51,IF(BO$8=Assumptions!$O$47,Assumptions!BZ$51,Assumptions!$P$51))))^(BO$8-1)</f>
        <v>-35084.262238983873</v>
      </c>
      <c r="BP37" s="26">
        <f>-Assumptions!$P40/12*(1+(IF(BP$8=Assumptions!$N$47,Assumptions!$N$51,IF(BP$8=Assumptions!$O$47,Assumptions!CA$51,Assumptions!$P$51))))^(BP$8-1)</f>
        <v>-35084.262238983873</v>
      </c>
      <c r="BQ37" s="26">
        <f>-Assumptions!$P40/12*(1+(IF(BQ$8=Assumptions!$N$47,Assumptions!$N$51,IF(BQ$8=Assumptions!$O$47,Assumptions!CB$51,Assumptions!$P$51))))^(BQ$8-1)</f>
        <v>-35084.262238983873</v>
      </c>
      <c r="BR37" s="26">
        <f>-Assumptions!$P40/12*(1+(IF(BR$8=Assumptions!$N$47,Assumptions!$N$51,IF(BR$8=Assumptions!$O$47,Assumptions!CC$51,Assumptions!$P$51))))^(BR$8-1)</f>
        <v>-35084.262238983873</v>
      </c>
      <c r="BS37" s="26">
        <f>-Assumptions!$P40/12*(1+(IF(BS$8=Assumptions!$N$47,Assumptions!$N$51,IF(BS$8=Assumptions!$O$47,Assumptions!CD$51,Assumptions!$P$51))))^(BS$8-1)</f>
        <v>-35084.262238983873</v>
      </c>
      <c r="BT37" s="26">
        <f>-Assumptions!$P40/12*(1+(IF(BT$8=Assumptions!$N$47,Assumptions!$N$51,IF(BT$8=Assumptions!$O$47,Assumptions!CE$51,Assumptions!$P$51))))^(BT$8-1)</f>
        <v>-35084.262238983873</v>
      </c>
      <c r="BU37" s="26">
        <f>-Assumptions!$P40/12*(1+(IF(BU$8=Assumptions!$N$47,Assumptions!$N$51,IF(BU$8=Assumptions!$O$47,Assumptions!CF$51,Assumptions!$P$51))))^(BU$8-1)</f>
        <v>-35084.262238983873</v>
      </c>
      <c r="BV37" s="26">
        <f>-Assumptions!$P40/12*(1+(IF(BV$8=Assumptions!$N$47,Assumptions!$N$51,IF(BV$8=Assumptions!$O$47,Assumptions!CG$51,Assumptions!$P$51))))^(BV$8-1)</f>
        <v>-35084.262238983873</v>
      </c>
      <c r="BW37" s="26">
        <f>-Assumptions!$P40/12*(1+(IF(BW$8=Assumptions!$N$47,Assumptions!$N$51,IF(BW$8=Assumptions!$O$47,Assumptions!CH$51,Assumptions!$P$51))))^(BW$8-1)</f>
        <v>-35084.262238983873</v>
      </c>
      <c r="BX37" s="26">
        <f>-Assumptions!$P40/12*(1+(IF(BX$8=Assumptions!$N$47,Assumptions!$N$51,IF(BX$8=Assumptions!$O$47,Assumptions!CI$51,Assumptions!$P$51))))^(BX$8-1)</f>
        <v>-35785.94748376355</v>
      </c>
      <c r="BY37" s="26">
        <f>-Assumptions!$P40/12*(1+(IF(BY$8=Assumptions!$N$47,Assumptions!$N$51,IF(BY$8=Assumptions!$O$47,Assumptions!CJ$51,Assumptions!$P$51))))^(BY$8-1)</f>
        <v>-35785.94748376355</v>
      </c>
      <c r="BZ37" s="26">
        <f>-Assumptions!$P40/12*(1+(IF(BZ$8=Assumptions!$N$47,Assumptions!$N$51,IF(BZ$8=Assumptions!$O$47,Assumptions!CK$51,Assumptions!$P$51))))^(BZ$8-1)</f>
        <v>-35785.94748376355</v>
      </c>
      <c r="CA37" s="26">
        <f>-Assumptions!$P40/12*(1+(IF(CA$8=Assumptions!$N$47,Assumptions!$N$51,IF(CA$8=Assumptions!$O$47,Assumptions!CL$51,Assumptions!$P$51))))^(CA$8-1)</f>
        <v>-35785.94748376355</v>
      </c>
      <c r="CB37" s="26">
        <f>-Assumptions!$P40/12*(1+(IF(CB$8=Assumptions!$N$47,Assumptions!$N$51,IF(CB$8=Assumptions!$O$47,Assumptions!CM$51,Assumptions!$P$51))))^(CB$8-1)</f>
        <v>-35785.94748376355</v>
      </c>
      <c r="CC37" s="26">
        <f>-Assumptions!$P40/12*(1+(IF(CC$8=Assumptions!$N$47,Assumptions!$N$51,IF(CC$8=Assumptions!$O$47,Assumptions!CN$51,Assumptions!$P$51))))^(CC$8-1)</f>
        <v>-35785.94748376355</v>
      </c>
      <c r="CD37" s="26">
        <f>-Assumptions!$P40/12*(1+(IF(CD$8=Assumptions!$N$47,Assumptions!$N$51,IF(CD$8=Assumptions!$O$47,Assumptions!CO$51,Assumptions!$P$51))))^(CD$8-1)</f>
        <v>-35785.94748376355</v>
      </c>
      <c r="CE37" s="26">
        <f>-Assumptions!$P40/12*(1+(IF(CE$8=Assumptions!$N$47,Assumptions!$N$51,IF(CE$8=Assumptions!$O$47,Assumptions!CP$51,Assumptions!$P$51))))^(CE$8-1)</f>
        <v>-35785.94748376355</v>
      </c>
      <c r="CF37" s="26">
        <f>-Assumptions!$P40/12*(1+(IF(CF$8=Assumptions!$N$47,Assumptions!$N$51,IF(CF$8=Assumptions!$O$47,Assumptions!CQ$51,Assumptions!$P$51))))^(CF$8-1)</f>
        <v>-35785.94748376355</v>
      </c>
      <c r="CG37" s="26">
        <f>-Assumptions!$P40/12*(1+(IF(CG$8=Assumptions!$N$47,Assumptions!$N$51,IF(CG$8=Assumptions!$O$47,Assumptions!CR$51,Assumptions!$P$51))))^(CG$8-1)</f>
        <v>-35785.94748376355</v>
      </c>
      <c r="CH37" s="26">
        <f>-Assumptions!$P40/12*(1+(IF(CH$8=Assumptions!$N$47,Assumptions!$N$51,IF(CH$8=Assumptions!$O$47,Assumptions!CS$51,Assumptions!$P$51))))^(CH$8-1)</f>
        <v>-35785.94748376355</v>
      </c>
      <c r="CI37" s="26">
        <f>-Assumptions!$P40/12*(1+(IF(CI$8=Assumptions!$N$47,Assumptions!$N$51,IF(CI$8=Assumptions!$O$47,Assumptions!CT$51,Assumptions!$P$51))))^(CI$8-1)</f>
        <v>-35785.94748376355</v>
      </c>
      <c r="CJ37" s="26">
        <f>-Assumptions!$P40/12*(1+(IF(CJ$8=Assumptions!$N$47,Assumptions!$N$51,IF(CJ$8=Assumptions!$O$47,Assumptions!CU$51,Assumptions!$P$51))))^(CJ$8-1)</f>
        <v>-36501.666433438812</v>
      </c>
      <c r="CK37" s="26">
        <f>-Assumptions!$P40/12*(1+(IF(CK$8=Assumptions!$N$47,Assumptions!$N$51,IF(CK$8=Assumptions!$O$47,Assumptions!CV$51,Assumptions!$P$51))))^(CK$8-1)</f>
        <v>-36501.666433438812</v>
      </c>
      <c r="CL37" s="26">
        <f>-Assumptions!$P40/12*(1+(IF(CL$8=Assumptions!$N$47,Assumptions!$N$51,IF(CL$8=Assumptions!$O$47,Assumptions!CW$51,Assumptions!$P$51))))^(CL$8-1)</f>
        <v>-36501.666433438812</v>
      </c>
      <c r="CM37" s="26">
        <f>-Assumptions!$P40/12*(1+(IF(CM$8=Assumptions!$N$47,Assumptions!$N$51,IF(CM$8=Assumptions!$O$47,Assumptions!CX$51,Assumptions!$P$51))))^(CM$8-1)</f>
        <v>-36501.666433438812</v>
      </c>
      <c r="CN37" s="26">
        <f>-Assumptions!$P40/12*(1+(IF(CN$8=Assumptions!$N$47,Assumptions!$N$51,IF(CN$8=Assumptions!$O$47,Assumptions!CY$51,Assumptions!$P$51))))^(CN$8-1)</f>
        <v>-36501.666433438812</v>
      </c>
      <c r="CO37" s="26">
        <f>-Assumptions!$P40/12*(1+(IF(CO$8=Assumptions!$N$47,Assumptions!$N$51,IF(CO$8=Assumptions!$O$47,Assumptions!CZ$51,Assumptions!$P$51))))^(CO$8-1)</f>
        <v>-36501.666433438812</v>
      </c>
      <c r="CP37" s="26">
        <f>-Assumptions!$P40/12*(1+(IF(CP$8=Assumptions!$N$47,Assumptions!$N$51,IF(CP$8=Assumptions!$O$47,Assumptions!DA$51,Assumptions!$P$51))))^(CP$8-1)</f>
        <v>-36501.666433438812</v>
      </c>
      <c r="CQ37" s="26">
        <f>-Assumptions!$P40/12*(1+(IF(CQ$8=Assumptions!$N$47,Assumptions!$N$51,IF(CQ$8=Assumptions!$O$47,Assumptions!DB$51,Assumptions!$P$51))))^(CQ$8-1)</f>
        <v>-36501.666433438812</v>
      </c>
      <c r="CR37" s="26">
        <f>-Assumptions!$P40/12*(1+(IF(CR$8=Assumptions!$N$47,Assumptions!$N$51,IF(CR$8=Assumptions!$O$47,Assumptions!DC$51,Assumptions!$P$51))))^(CR$8-1)</f>
        <v>-36501.666433438812</v>
      </c>
      <c r="CS37" s="26">
        <f>-Assumptions!$P40/12*(1+(IF(CS$8=Assumptions!$N$47,Assumptions!$N$51,IF(CS$8=Assumptions!$O$47,Assumptions!DD$51,Assumptions!$P$51))))^(CS$8-1)</f>
        <v>-36501.666433438812</v>
      </c>
      <c r="CT37" s="26">
        <f>-Assumptions!$P40/12*(1+(IF(CT$8=Assumptions!$N$47,Assumptions!$N$51,IF(CT$8=Assumptions!$O$47,Assumptions!DE$51,Assumptions!$P$51))))^(CT$8-1)</f>
        <v>-36501.666433438812</v>
      </c>
      <c r="CU37" s="26">
        <f>-Assumptions!$P40/12*(1+(IF(CU$8=Assumptions!$N$47,Assumptions!$N$51,IF(CU$8=Assumptions!$O$47,Assumptions!DF$51,Assumptions!$P$51))))^(CU$8-1)</f>
        <v>-36501.666433438812</v>
      </c>
      <c r="CV37" s="26">
        <f>-Assumptions!$P40/12*(1+(IF(CV$8=Assumptions!$N$47,Assumptions!$N$51,IF(CV$8=Assumptions!$O$47,Assumptions!DG$51,Assumptions!$P$51))))^(CV$8-1)</f>
        <v>-37231.699762107593</v>
      </c>
      <c r="CW37" s="26">
        <f>-Assumptions!$P40/12*(1+(IF(CW$8=Assumptions!$N$47,Assumptions!$N$51,IF(CW$8=Assumptions!$O$47,Assumptions!DH$51,Assumptions!$P$51))))^(CW$8-1)</f>
        <v>-37231.699762107593</v>
      </c>
      <c r="CX37" s="26">
        <f>-Assumptions!$P40/12*(1+(IF(CX$8=Assumptions!$N$47,Assumptions!$N$51,IF(CX$8=Assumptions!$O$47,Assumptions!DI$51,Assumptions!$P$51))))^(CX$8-1)</f>
        <v>-37231.699762107593</v>
      </c>
      <c r="CY37" s="26">
        <f>-Assumptions!$P40/12*(1+(IF(CY$8=Assumptions!$N$47,Assumptions!$N$51,IF(CY$8=Assumptions!$O$47,Assumptions!DJ$51,Assumptions!$P$51))))^(CY$8-1)</f>
        <v>-37231.699762107593</v>
      </c>
      <c r="CZ37" s="26">
        <f>-Assumptions!$P40/12*(1+(IF(CZ$8=Assumptions!$N$47,Assumptions!$N$51,IF(CZ$8=Assumptions!$O$47,Assumptions!DK$51,Assumptions!$P$51))))^(CZ$8-1)</f>
        <v>-37231.699762107593</v>
      </c>
      <c r="DA37" s="26">
        <f>-Assumptions!$P40/12*(1+(IF(DA$8=Assumptions!$N$47,Assumptions!$N$51,IF(DA$8=Assumptions!$O$47,Assumptions!DL$51,Assumptions!$P$51))))^(DA$8-1)</f>
        <v>-37231.699762107593</v>
      </c>
      <c r="DB37" s="26">
        <f>-Assumptions!$P40/12*(1+(IF(DB$8=Assumptions!$N$47,Assumptions!$N$51,IF(DB$8=Assumptions!$O$47,Assumptions!DM$51,Assumptions!$P$51))))^(DB$8-1)</f>
        <v>-37231.699762107593</v>
      </c>
      <c r="DC37" s="26">
        <f>-Assumptions!$P40/12*(1+(IF(DC$8=Assumptions!$N$47,Assumptions!$N$51,IF(DC$8=Assumptions!$O$47,Assumptions!DN$51,Assumptions!$P$51))))^(DC$8-1)</f>
        <v>-37231.699762107593</v>
      </c>
      <c r="DD37" s="26">
        <f>-Assumptions!$P40/12*(1+(IF(DD$8=Assumptions!$N$47,Assumptions!$N$51,IF(DD$8=Assumptions!$O$47,Assumptions!DO$51,Assumptions!$P$51))))^(DD$8-1)</f>
        <v>-37231.699762107593</v>
      </c>
      <c r="DE37" s="26">
        <f>-Assumptions!$P40/12*(1+(IF(DE$8=Assumptions!$N$47,Assumptions!$N$51,IF(DE$8=Assumptions!$O$47,Assumptions!DP$51,Assumptions!$P$51))))^(DE$8-1)</f>
        <v>-37231.699762107593</v>
      </c>
      <c r="DF37" s="26">
        <f>-Assumptions!$P40/12*(1+(IF(DF$8=Assumptions!$N$47,Assumptions!$N$51,IF(DF$8=Assumptions!$O$47,Assumptions!DQ$51,Assumptions!$P$51))))^(DF$8-1)</f>
        <v>-37231.699762107593</v>
      </c>
      <c r="DG37" s="26">
        <f>-Assumptions!$P40/12*(1+(IF(DG$8=Assumptions!$N$47,Assumptions!$N$51,IF(DG$8=Assumptions!$O$47,Assumptions!DR$51,Assumptions!$P$51))))^(DG$8-1)</f>
        <v>-37231.699762107593</v>
      </c>
      <c r="DH37" s="26">
        <f>-Assumptions!$P40/12*(1+(IF(DH$8=Assumptions!$N$47,Assumptions!$N$51,IF(DH$8=Assumptions!$O$47,Assumptions!DS$51,Assumptions!$P$51))))^(DH$8-1)</f>
        <v>-37976.333757349741</v>
      </c>
      <c r="DI37" s="26">
        <f>-Assumptions!$P40/12*(1+(IF(DI$8=Assumptions!$N$47,Assumptions!$N$51,IF(DI$8=Assumptions!$O$47,Assumptions!DT$51,Assumptions!$P$51))))^(DI$8-1)</f>
        <v>-37976.333757349741</v>
      </c>
      <c r="DJ37" s="26">
        <f>-Assumptions!$P40/12*(1+(IF(DJ$8=Assumptions!$N$47,Assumptions!$N$51,IF(DJ$8=Assumptions!$O$47,Assumptions!DU$51,Assumptions!$P$51))))^(DJ$8-1)</f>
        <v>-37976.333757349741</v>
      </c>
      <c r="DK37" s="26">
        <f>-Assumptions!$P40/12*(1+(IF(DK$8=Assumptions!$N$47,Assumptions!$N$51,IF(DK$8=Assumptions!$O$47,Assumptions!DV$51,Assumptions!$P$51))))^(DK$8-1)</f>
        <v>-37976.333757349741</v>
      </c>
      <c r="DL37" s="26">
        <f>-Assumptions!$P40/12*(1+(IF(DL$8=Assumptions!$N$47,Assumptions!$N$51,IF(DL$8=Assumptions!$O$47,Assumptions!DW$51,Assumptions!$P$51))))^(DL$8-1)</f>
        <v>-37976.333757349741</v>
      </c>
      <c r="DM37" s="26">
        <f>-Assumptions!$P40/12*(1+(IF(DM$8=Assumptions!$N$47,Assumptions!$N$51,IF(DM$8=Assumptions!$O$47,Assumptions!DX$51,Assumptions!$P$51))))^(DM$8-1)</f>
        <v>-37976.333757349741</v>
      </c>
      <c r="DN37" s="26">
        <f>-Assumptions!$P40/12*(1+(IF(DN$8=Assumptions!$N$47,Assumptions!$N$51,IF(DN$8=Assumptions!$O$47,Assumptions!DY$51,Assumptions!$P$51))))^(DN$8-1)</f>
        <v>-37976.333757349741</v>
      </c>
      <c r="DO37" s="26">
        <f>-Assumptions!$P40/12*(1+(IF(DO$8=Assumptions!$N$47,Assumptions!$N$51,IF(DO$8=Assumptions!$O$47,Assumptions!DZ$51,Assumptions!$P$51))))^(DO$8-1)</f>
        <v>-37976.333757349741</v>
      </c>
      <c r="DP37" s="26">
        <f>-Assumptions!$P40/12*(1+(IF(DP$8=Assumptions!$N$47,Assumptions!$N$51,IF(DP$8=Assumptions!$O$47,Assumptions!EA$51,Assumptions!$P$51))))^(DP$8-1)</f>
        <v>-37976.333757349741</v>
      </c>
      <c r="DQ37" s="26">
        <f>-Assumptions!$P40/12*(1+(IF(DQ$8=Assumptions!$N$47,Assumptions!$N$51,IF(DQ$8=Assumptions!$O$47,Assumptions!EB$51,Assumptions!$P$51))))^(DQ$8-1)</f>
        <v>-37976.333757349741</v>
      </c>
      <c r="DR37" s="26">
        <f>-Assumptions!$P40/12*(1+(IF(DR$8=Assumptions!$N$47,Assumptions!$N$51,IF(DR$8=Assumptions!$O$47,Assumptions!EC$51,Assumptions!$P$51))))^(DR$8-1)</f>
        <v>-37976.333757349741</v>
      </c>
      <c r="DS37" s="26">
        <f>-Assumptions!$P40/12*(1+(IF(DS$8=Assumptions!$N$47,Assumptions!$N$51,IF(DS$8=Assumptions!$O$47,Assumptions!ED$51,Assumptions!$P$51))))^(DS$8-1)</f>
        <v>-37976.333757349741</v>
      </c>
      <c r="DT37" s="26">
        <f>-Assumptions!$P40/12*(1+(IF(DT$8=Assumptions!$N$47,Assumptions!$N$51,IF(DT$8=Assumptions!$O$47,Assumptions!EE$51,Assumptions!$P$51))))^(DT$8-1)</f>
        <v>-38735.860432496738</v>
      </c>
      <c r="DU37" s="26">
        <f>-Assumptions!$P40/12*(1+(IF(DU$8=Assumptions!$N$47,Assumptions!$N$51,IF(DU$8=Assumptions!$O$47,Assumptions!EF$51,Assumptions!$P$51))))^(DU$8-1)</f>
        <v>-38735.860432496738</v>
      </c>
      <c r="DV37" s="26">
        <f>-Assumptions!$P40/12*(1+(IF(DV$8=Assumptions!$N$47,Assumptions!$N$51,IF(DV$8=Assumptions!$O$47,Assumptions!EG$51,Assumptions!$P$51))))^(DV$8-1)</f>
        <v>-38735.860432496738</v>
      </c>
      <c r="DW37" s="26">
        <f>-Assumptions!$P40/12*(1+(IF(DW$8=Assumptions!$N$47,Assumptions!$N$51,IF(DW$8=Assumptions!$O$47,Assumptions!EH$51,Assumptions!$P$51))))^(DW$8-1)</f>
        <v>-38735.860432496738</v>
      </c>
      <c r="DX37" s="26">
        <f>-Assumptions!$P40/12*(1+(IF(DX$8=Assumptions!$N$47,Assumptions!$N$51,IF(DX$8=Assumptions!$O$47,Assumptions!EI$51,Assumptions!$P$51))))^(DX$8-1)</f>
        <v>-38735.860432496738</v>
      </c>
      <c r="DY37" s="26">
        <f>-Assumptions!$P40/12*(1+(IF(DY$8=Assumptions!$N$47,Assumptions!$N$51,IF(DY$8=Assumptions!$O$47,Assumptions!EJ$51,Assumptions!$P$51))))^(DY$8-1)</f>
        <v>-38735.860432496738</v>
      </c>
      <c r="DZ37" s="26">
        <f>-Assumptions!$P40/12*(1+(IF(DZ$8=Assumptions!$N$47,Assumptions!$N$51,IF(DZ$8=Assumptions!$O$47,Assumptions!EK$51,Assumptions!$P$51))))^(DZ$8-1)</f>
        <v>-38735.860432496738</v>
      </c>
      <c r="EA37" s="26">
        <f>-Assumptions!$P40/12*(1+(IF(EA$8=Assumptions!$N$47,Assumptions!$N$51,IF(EA$8=Assumptions!$O$47,Assumptions!EL$51,Assumptions!$P$51))))^(EA$8-1)</f>
        <v>-38735.860432496738</v>
      </c>
      <c r="EB37" s="26">
        <f>-Assumptions!$P40/12*(1+(IF(EB$8=Assumptions!$N$47,Assumptions!$N$51,IF(EB$8=Assumptions!$O$47,Assumptions!EM$51,Assumptions!$P$51))))^(EB$8-1)</f>
        <v>-38735.860432496738</v>
      </c>
      <c r="EC37" s="26">
        <f>-Assumptions!$P40/12*(1+(IF(EC$8=Assumptions!$N$47,Assumptions!$N$51,IF(EC$8=Assumptions!$O$47,Assumptions!EN$51,Assumptions!$P$51))))^(EC$8-1)</f>
        <v>-38735.860432496738</v>
      </c>
      <c r="ED37" s="26">
        <f>-Assumptions!$P40/12*(1+(IF(ED$8=Assumptions!$N$47,Assumptions!$N$51,IF(ED$8=Assumptions!$O$47,Assumptions!EO$51,Assumptions!$P$51))))^(ED$8-1)</f>
        <v>-38735.860432496738</v>
      </c>
      <c r="EE37" s="26">
        <f>-Assumptions!$P40/12*(1+(IF(EE$8=Assumptions!$N$47,Assumptions!$N$51,IF(EE$8=Assumptions!$O$47,Assumptions!EP$51,Assumptions!$P$51))))^(EE$8-1)</f>
        <v>-38735.860432496738</v>
      </c>
    </row>
    <row r="38" spans="2:135" x14ac:dyDescent="0.35">
      <c r="C38" t="str">
        <f>Assumptions!J41</f>
        <v>Insurance</v>
      </c>
      <c r="D38" s="26">
        <f>-Assumptions!$P41/12*(1+(IF(D$8=Assumptions!$N$47,Assumptions!$N$51,IF(D$8=Assumptions!$O$47,Assumptions!O$51,Assumptions!$P$51))))^(D$8-1)</f>
        <v>-11751.896849999999</v>
      </c>
      <c r="E38" s="26">
        <f>-Assumptions!$P41/12*(1+(IF(E$8=Assumptions!$N$47,Assumptions!$N$51,IF(E$8=Assumptions!$O$47,Assumptions!P$51,Assumptions!$P$51))))^(E$8-1)</f>
        <v>-11751.896849999999</v>
      </c>
      <c r="F38" s="26">
        <f>-Assumptions!$P41/12*(1+(IF(F$8=Assumptions!$N$47,Assumptions!$N$51,IF(F$8=Assumptions!$O$47,Assumptions!Q$51,Assumptions!$P$51))))^(F$8-1)</f>
        <v>-11751.896849999999</v>
      </c>
      <c r="G38" s="26">
        <f>-Assumptions!$P41/12*(1+(IF(G$8=Assumptions!$N$47,Assumptions!$N$51,IF(G$8=Assumptions!$O$47,Assumptions!R$51,Assumptions!$P$51))))^(G$8-1)</f>
        <v>-11751.896849999999</v>
      </c>
      <c r="H38" s="26">
        <f>-Assumptions!$P41/12*(1+(IF(H$8=Assumptions!$N$47,Assumptions!$N$51,IF(H$8=Assumptions!$O$47,Assumptions!S$51,Assumptions!$P$51))))^(H$8-1)</f>
        <v>-11751.896849999999</v>
      </c>
      <c r="I38" s="26">
        <f>-Assumptions!$P41/12*(1+(IF(I$8=Assumptions!$N$47,Assumptions!$N$51,IF(I$8=Assumptions!$O$47,Assumptions!T$51,Assumptions!$P$51))))^(I$8-1)</f>
        <v>-11751.896849999999</v>
      </c>
      <c r="J38" s="26">
        <f>-Assumptions!$P41/12*(1+(IF(J$8=Assumptions!$N$47,Assumptions!$N$51,IF(J$8=Assumptions!$O$47,Assumptions!U$51,Assumptions!$P$51))))^(J$8-1)</f>
        <v>-11751.896849999999</v>
      </c>
      <c r="K38" s="26">
        <f>-Assumptions!$P41/12*(1+(IF(K$8=Assumptions!$N$47,Assumptions!$N$51,IF(K$8=Assumptions!$O$47,Assumptions!V$51,Assumptions!$P$51))))^(K$8-1)</f>
        <v>-11751.896849999999</v>
      </c>
      <c r="L38" s="26">
        <f>-Assumptions!$P41/12*(1+(IF(L$8=Assumptions!$N$47,Assumptions!$N$51,IF(L$8=Assumptions!$O$47,Assumptions!W$51,Assumptions!$P$51))))^(L$8-1)</f>
        <v>-11751.896849999999</v>
      </c>
      <c r="M38" s="26">
        <f>-Assumptions!$P41/12*(1+(IF(M$8=Assumptions!$N$47,Assumptions!$N$51,IF(M$8=Assumptions!$O$47,Assumptions!X$51,Assumptions!$P$51))))^(M$8-1)</f>
        <v>-11751.896849999999</v>
      </c>
      <c r="N38" s="26">
        <f>-Assumptions!$P41/12*(1+(IF(N$8=Assumptions!$N$47,Assumptions!$N$51,IF(N$8=Assumptions!$O$47,Assumptions!Y$51,Assumptions!$P$51))))^(N$8-1)</f>
        <v>-11751.896849999999</v>
      </c>
      <c r="O38" s="26">
        <f>-Assumptions!$P41/12*(1+(IF(O$8=Assumptions!$N$47,Assumptions!$N$51,IF(O$8=Assumptions!$O$47,Assumptions!Z$51,Assumptions!$P$51))))^(O$8-1)</f>
        <v>-11751.896849999999</v>
      </c>
      <c r="P38" s="26">
        <f>-Assumptions!$P41/12*(1+(IF(P$8=Assumptions!$N$47,Assumptions!$N$51,IF(P$8=Assumptions!$O$47,Assumptions!AA$51,Assumptions!$P$51))))^(P$8-1)</f>
        <v>-11751.896849999999</v>
      </c>
      <c r="Q38" s="26">
        <f>-Assumptions!$P41/12*(1+(IF(Q$8=Assumptions!$N$47,Assumptions!$N$51,IF(Q$8=Assumptions!$O$47,Assumptions!AB$51,Assumptions!$P$51))))^(Q$8-1)</f>
        <v>-11751.896849999999</v>
      </c>
      <c r="R38" s="26">
        <f>-Assumptions!$P41/12*(1+(IF(R$8=Assumptions!$N$47,Assumptions!$N$51,IF(R$8=Assumptions!$O$47,Assumptions!AC$51,Assumptions!$P$51))))^(R$8-1)</f>
        <v>-11751.896849999999</v>
      </c>
      <c r="S38" s="26">
        <f>-Assumptions!$P41/12*(1+(IF(S$8=Assumptions!$N$47,Assumptions!$N$51,IF(S$8=Assumptions!$O$47,Assumptions!AD$51,Assumptions!$P$51))))^(S$8-1)</f>
        <v>-11986.934787</v>
      </c>
      <c r="T38" s="26">
        <f>-Assumptions!$P41/12*(1+(IF(T$8=Assumptions!$N$47,Assumptions!$N$51,IF(T$8=Assumptions!$O$47,Assumptions!AE$51,Assumptions!$P$51))))^(T$8-1)</f>
        <v>-12104.453755499999</v>
      </c>
      <c r="U38" s="26">
        <f>-Assumptions!$P41/12*(1+(IF(U$8=Assumptions!$N$47,Assumptions!$N$51,IF(U$8=Assumptions!$O$47,Assumptions!AF$51,Assumptions!$P$51))))^(U$8-1)</f>
        <v>-11986.934787</v>
      </c>
      <c r="V38" s="26">
        <f>-Assumptions!$P41/12*(1+(IF(V$8=Assumptions!$N$47,Assumptions!$N$51,IF(V$8=Assumptions!$O$47,Assumptions!AG$51,Assumptions!$P$51))))^(V$8-1)</f>
        <v>-11751.896849999999</v>
      </c>
      <c r="W38" s="26">
        <f>-Assumptions!$P41/12*(1+(IF(W$8=Assumptions!$N$47,Assumptions!$N$51,IF(W$8=Assumptions!$O$47,Assumptions!AH$51,Assumptions!$P$51))))^(W$8-1)</f>
        <v>-11751.896849999999</v>
      </c>
      <c r="X38" s="26">
        <f>-Assumptions!$P41/12*(1+(IF(X$8=Assumptions!$N$47,Assumptions!$N$51,IF(X$8=Assumptions!$O$47,Assumptions!AI$51,Assumptions!$P$51))))^(X$8-1)</f>
        <v>-11751.896849999999</v>
      </c>
      <c r="Y38" s="26">
        <f>-Assumptions!$P41/12*(1+(IF(Y$8=Assumptions!$N$47,Assumptions!$N$51,IF(Y$8=Assumptions!$O$47,Assumptions!AJ$51,Assumptions!$P$51))))^(Y$8-1)</f>
        <v>-11751.896849999999</v>
      </c>
      <c r="Z38" s="26">
        <f>-Assumptions!$P41/12*(1+(IF(Z$8=Assumptions!$N$47,Assumptions!$N$51,IF(Z$8=Assumptions!$O$47,Assumptions!AK$51,Assumptions!$P$51))))^(Z$8-1)</f>
        <v>-11751.896849999999</v>
      </c>
      <c r="AA38" s="26">
        <f>-Assumptions!$P41/12*(1+(IF(AA$8=Assumptions!$N$47,Assumptions!$N$51,IF(AA$8=Assumptions!$O$47,Assumptions!AL$51,Assumptions!$P$51))))^(AA$8-1)</f>
        <v>-11751.896849999999</v>
      </c>
      <c r="AB38" s="26">
        <f>-Assumptions!$P41/12*(1+(IF(AB$8=Assumptions!$N$47,Assumptions!$N$51,IF(AB$8=Assumptions!$O$47,Assumptions!AM$51,Assumptions!$P$51))))^(AB$8-1)</f>
        <v>-12226.67348274</v>
      </c>
      <c r="AC38" s="26">
        <f>-Assumptions!$P41/12*(1+(IF(AC$8=Assumptions!$N$47,Assumptions!$N$51,IF(AC$8=Assumptions!$O$47,Assumptions!AN$51,Assumptions!$P$51))))^(AC$8-1)</f>
        <v>-12226.67348274</v>
      </c>
      <c r="AD38" s="26">
        <f>-Assumptions!$P41/12*(1+(IF(AD$8=Assumptions!$N$47,Assumptions!$N$51,IF(AD$8=Assumptions!$O$47,Assumptions!AO$51,Assumptions!$P$51))))^(AD$8-1)</f>
        <v>-12226.67348274</v>
      </c>
      <c r="AE38" s="26">
        <f>-Assumptions!$P41/12*(1+(IF(AE$8=Assumptions!$N$47,Assumptions!$N$51,IF(AE$8=Assumptions!$O$47,Assumptions!AP$51,Assumptions!$P$51))))^(AE$8-1)</f>
        <v>-12226.67348274</v>
      </c>
      <c r="AF38" s="26">
        <f>-Assumptions!$P41/12*(1+(IF(AF$8=Assumptions!$N$47,Assumptions!$N$51,IF(AF$8=Assumptions!$O$47,Assumptions!AQ$51,Assumptions!$P$51))))^(AF$8-1)</f>
        <v>-12226.67348274</v>
      </c>
      <c r="AG38" s="26">
        <f>-Assumptions!$P41/12*(1+(IF(AG$8=Assumptions!$N$47,Assumptions!$N$51,IF(AG$8=Assumptions!$O$47,Assumptions!AR$51,Assumptions!$P$51))))^(AG$8-1)</f>
        <v>-12226.67348274</v>
      </c>
      <c r="AH38" s="26">
        <f>-Assumptions!$P41/12*(1+(IF(AH$8=Assumptions!$N$47,Assumptions!$N$51,IF(AH$8=Assumptions!$O$47,Assumptions!AS$51,Assumptions!$P$51))))^(AH$8-1)</f>
        <v>-12226.67348274</v>
      </c>
      <c r="AI38" s="26">
        <f>-Assumptions!$P41/12*(1+(IF(AI$8=Assumptions!$N$47,Assumptions!$N$51,IF(AI$8=Assumptions!$O$47,Assumptions!AT$51,Assumptions!$P$51))))^(AI$8-1)</f>
        <v>-12226.67348274</v>
      </c>
      <c r="AJ38" s="26">
        <f>-Assumptions!$P41/12*(1+(IF(AJ$8=Assumptions!$N$47,Assumptions!$N$51,IF(AJ$8=Assumptions!$O$47,Assumptions!AU$51,Assumptions!$P$51))))^(AJ$8-1)</f>
        <v>-12226.67348274</v>
      </c>
      <c r="AK38" s="26">
        <f>-Assumptions!$P41/12*(1+(IF(AK$8=Assumptions!$N$47,Assumptions!$N$51,IF(AK$8=Assumptions!$O$47,Assumptions!AV$51,Assumptions!$P$51))))^(AK$8-1)</f>
        <v>-12226.67348274</v>
      </c>
      <c r="AL38" s="26">
        <f>-Assumptions!$P41/12*(1+(IF(AL$8=Assumptions!$N$47,Assumptions!$N$51,IF(AL$8=Assumptions!$O$47,Assumptions!AW$51,Assumptions!$P$51))))^(AL$8-1)</f>
        <v>-12226.67348274</v>
      </c>
      <c r="AM38" s="26">
        <f>-Assumptions!$P41/12*(1+(IF(AM$8=Assumptions!$N$47,Assumptions!$N$51,IF(AM$8=Assumptions!$O$47,Assumptions!AX$51,Assumptions!$P$51))))^(AM$8-1)</f>
        <v>-12226.67348274</v>
      </c>
      <c r="AN38" s="26">
        <f>-Assumptions!$P41/12*(1+(IF(AN$8=Assumptions!$N$47,Assumptions!$N$51,IF(AN$8=Assumptions!$O$47,Assumptions!AY$51,Assumptions!$P$51))))^(AN$8-1)</f>
        <v>-12471.206952394798</v>
      </c>
      <c r="AO38" s="26">
        <f>-Assumptions!$P41/12*(1+(IF(AO$8=Assumptions!$N$47,Assumptions!$N$51,IF(AO$8=Assumptions!$O$47,Assumptions!AZ$51,Assumptions!$P$51))))^(AO$8-1)</f>
        <v>-12471.206952394798</v>
      </c>
      <c r="AP38" s="26">
        <f>-Assumptions!$P41/12*(1+(IF(AP$8=Assumptions!$N$47,Assumptions!$N$51,IF(AP$8=Assumptions!$O$47,Assumptions!BA$51,Assumptions!$P$51))))^(AP$8-1)</f>
        <v>-12471.206952394798</v>
      </c>
      <c r="AQ38" s="26">
        <f>-Assumptions!$P41/12*(1+(IF(AQ$8=Assumptions!$N$47,Assumptions!$N$51,IF(AQ$8=Assumptions!$O$47,Assumptions!BB$51,Assumptions!$P$51))))^(AQ$8-1)</f>
        <v>-12471.206952394798</v>
      </c>
      <c r="AR38" s="26">
        <f>-Assumptions!$P41/12*(1+(IF(AR$8=Assumptions!$N$47,Assumptions!$N$51,IF(AR$8=Assumptions!$O$47,Assumptions!BC$51,Assumptions!$P$51))))^(AR$8-1)</f>
        <v>-12471.206952394798</v>
      </c>
      <c r="AS38" s="26">
        <f>-Assumptions!$P41/12*(1+(IF(AS$8=Assumptions!$N$47,Assumptions!$N$51,IF(AS$8=Assumptions!$O$47,Assumptions!BD$51,Assumptions!$P$51))))^(AS$8-1)</f>
        <v>-12471.206952394798</v>
      </c>
      <c r="AT38" s="26">
        <f>-Assumptions!$P41/12*(1+(IF(AT$8=Assumptions!$N$47,Assumptions!$N$51,IF(AT$8=Assumptions!$O$47,Assumptions!BE$51,Assumptions!$P$51))))^(AT$8-1)</f>
        <v>-12471.206952394798</v>
      </c>
      <c r="AU38" s="26">
        <f>-Assumptions!$P41/12*(1+(IF(AU$8=Assumptions!$N$47,Assumptions!$N$51,IF(AU$8=Assumptions!$O$47,Assumptions!BF$51,Assumptions!$P$51))))^(AU$8-1)</f>
        <v>-12471.206952394798</v>
      </c>
      <c r="AV38" s="26">
        <f>-Assumptions!$P41/12*(1+(IF(AV$8=Assumptions!$N$47,Assumptions!$N$51,IF(AV$8=Assumptions!$O$47,Assumptions!BG$51,Assumptions!$P$51))))^(AV$8-1)</f>
        <v>-12471.206952394798</v>
      </c>
      <c r="AW38" s="26">
        <f>-Assumptions!$P41/12*(1+(IF(AW$8=Assumptions!$N$47,Assumptions!$N$51,IF(AW$8=Assumptions!$O$47,Assumptions!BH$51,Assumptions!$P$51))))^(AW$8-1)</f>
        <v>-12471.206952394798</v>
      </c>
      <c r="AX38" s="26">
        <f>-Assumptions!$P41/12*(1+(IF(AX$8=Assumptions!$N$47,Assumptions!$N$51,IF(AX$8=Assumptions!$O$47,Assumptions!BI$51,Assumptions!$P$51))))^(AX$8-1)</f>
        <v>-12471.206952394798</v>
      </c>
      <c r="AY38" s="26">
        <f>-Assumptions!$P41/12*(1+(IF(AY$8=Assumptions!$N$47,Assumptions!$N$51,IF(AY$8=Assumptions!$O$47,Assumptions!BJ$51,Assumptions!$P$51))))^(AY$8-1)</f>
        <v>-12471.206952394798</v>
      </c>
      <c r="AZ38" s="26">
        <f>-Assumptions!$P41/12*(1+(IF(AZ$8=Assumptions!$N$47,Assumptions!$N$51,IF(AZ$8=Assumptions!$O$47,Assumptions!BK$51,Assumptions!$P$51))))^(AZ$8-1)</f>
        <v>-12720.631091442694</v>
      </c>
      <c r="BA38" s="26">
        <f>-Assumptions!$P41/12*(1+(IF(BA$8=Assumptions!$N$47,Assumptions!$N$51,IF(BA$8=Assumptions!$O$47,Assumptions!BL$51,Assumptions!$P$51))))^(BA$8-1)</f>
        <v>-12720.631091442694</v>
      </c>
      <c r="BB38" s="26">
        <f>-Assumptions!$P41/12*(1+(IF(BB$8=Assumptions!$N$47,Assumptions!$N$51,IF(BB$8=Assumptions!$O$47,Assumptions!BM$51,Assumptions!$P$51))))^(BB$8-1)</f>
        <v>-12720.631091442694</v>
      </c>
      <c r="BC38" s="26">
        <f>-Assumptions!$P41/12*(1+(IF(BC$8=Assumptions!$N$47,Assumptions!$N$51,IF(BC$8=Assumptions!$O$47,Assumptions!BN$51,Assumptions!$P$51))))^(BC$8-1)</f>
        <v>-12720.631091442694</v>
      </c>
      <c r="BD38" s="26">
        <f>-Assumptions!$P41/12*(1+(IF(BD$8=Assumptions!$N$47,Assumptions!$N$51,IF(BD$8=Assumptions!$O$47,Assumptions!BO$51,Assumptions!$P$51))))^(BD$8-1)</f>
        <v>-12720.631091442694</v>
      </c>
      <c r="BE38" s="26">
        <f>-Assumptions!$P41/12*(1+(IF(BE$8=Assumptions!$N$47,Assumptions!$N$51,IF(BE$8=Assumptions!$O$47,Assumptions!BP$51,Assumptions!$P$51))))^(BE$8-1)</f>
        <v>-12720.631091442694</v>
      </c>
      <c r="BF38" s="26">
        <f>-Assumptions!$P41/12*(1+(IF(BF$8=Assumptions!$N$47,Assumptions!$N$51,IF(BF$8=Assumptions!$O$47,Assumptions!BQ$51,Assumptions!$P$51))))^(BF$8-1)</f>
        <v>-12720.631091442694</v>
      </c>
      <c r="BG38" s="26">
        <f>-Assumptions!$P41/12*(1+(IF(BG$8=Assumptions!$N$47,Assumptions!$N$51,IF(BG$8=Assumptions!$O$47,Assumptions!BR$51,Assumptions!$P$51))))^(BG$8-1)</f>
        <v>-12720.631091442694</v>
      </c>
      <c r="BH38" s="26">
        <f>-Assumptions!$P41/12*(1+(IF(BH$8=Assumptions!$N$47,Assumptions!$N$51,IF(BH$8=Assumptions!$O$47,Assumptions!BS$51,Assumptions!$P$51))))^(BH$8-1)</f>
        <v>-12720.631091442694</v>
      </c>
      <c r="BI38" s="26">
        <f>-Assumptions!$P41/12*(1+(IF(BI$8=Assumptions!$N$47,Assumptions!$N$51,IF(BI$8=Assumptions!$O$47,Assumptions!BT$51,Assumptions!$P$51))))^(BI$8-1)</f>
        <v>-12720.631091442694</v>
      </c>
      <c r="BJ38" s="26">
        <f>-Assumptions!$P41/12*(1+(IF(BJ$8=Assumptions!$N$47,Assumptions!$N$51,IF(BJ$8=Assumptions!$O$47,Assumptions!BU$51,Assumptions!$P$51))))^(BJ$8-1)</f>
        <v>-12720.631091442694</v>
      </c>
      <c r="BK38" s="26">
        <f>-Assumptions!$P41/12*(1+(IF(BK$8=Assumptions!$N$47,Assumptions!$N$51,IF(BK$8=Assumptions!$O$47,Assumptions!BV$51,Assumptions!$P$51))))^(BK$8-1)</f>
        <v>-12720.631091442694</v>
      </c>
      <c r="BL38" s="26">
        <f>-Assumptions!$P41/12*(1+(IF(BL$8=Assumptions!$N$47,Assumptions!$N$51,IF(BL$8=Assumptions!$O$47,Assumptions!BW$51,Assumptions!$P$51))))^(BL$8-1)</f>
        <v>-12975.043713271549</v>
      </c>
      <c r="BM38" s="26">
        <f>-Assumptions!$P41/12*(1+(IF(BM$8=Assumptions!$N$47,Assumptions!$N$51,IF(BM$8=Assumptions!$O$47,Assumptions!BX$51,Assumptions!$P$51))))^(BM$8-1)</f>
        <v>-12975.043713271549</v>
      </c>
      <c r="BN38" s="26">
        <f>-Assumptions!$P41/12*(1+(IF(BN$8=Assumptions!$N$47,Assumptions!$N$51,IF(BN$8=Assumptions!$O$47,Assumptions!BY$51,Assumptions!$P$51))))^(BN$8-1)</f>
        <v>-12975.043713271549</v>
      </c>
      <c r="BO38" s="26">
        <f>-Assumptions!$P41/12*(1+(IF(BO$8=Assumptions!$N$47,Assumptions!$N$51,IF(BO$8=Assumptions!$O$47,Assumptions!BZ$51,Assumptions!$P$51))))^(BO$8-1)</f>
        <v>-12975.043713271549</v>
      </c>
      <c r="BP38" s="26">
        <f>-Assumptions!$P41/12*(1+(IF(BP$8=Assumptions!$N$47,Assumptions!$N$51,IF(BP$8=Assumptions!$O$47,Assumptions!CA$51,Assumptions!$P$51))))^(BP$8-1)</f>
        <v>-12975.043713271549</v>
      </c>
      <c r="BQ38" s="26">
        <f>-Assumptions!$P41/12*(1+(IF(BQ$8=Assumptions!$N$47,Assumptions!$N$51,IF(BQ$8=Assumptions!$O$47,Assumptions!CB$51,Assumptions!$P$51))))^(BQ$8-1)</f>
        <v>-12975.043713271549</v>
      </c>
      <c r="BR38" s="26">
        <f>-Assumptions!$P41/12*(1+(IF(BR$8=Assumptions!$N$47,Assumptions!$N$51,IF(BR$8=Assumptions!$O$47,Assumptions!CC$51,Assumptions!$P$51))))^(BR$8-1)</f>
        <v>-12975.043713271549</v>
      </c>
      <c r="BS38" s="26">
        <f>-Assumptions!$P41/12*(1+(IF(BS$8=Assumptions!$N$47,Assumptions!$N$51,IF(BS$8=Assumptions!$O$47,Assumptions!CD$51,Assumptions!$P$51))))^(BS$8-1)</f>
        <v>-12975.043713271549</v>
      </c>
      <c r="BT38" s="26">
        <f>-Assumptions!$P41/12*(1+(IF(BT$8=Assumptions!$N$47,Assumptions!$N$51,IF(BT$8=Assumptions!$O$47,Assumptions!CE$51,Assumptions!$P$51))))^(BT$8-1)</f>
        <v>-12975.043713271549</v>
      </c>
      <c r="BU38" s="26">
        <f>-Assumptions!$P41/12*(1+(IF(BU$8=Assumptions!$N$47,Assumptions!$N$51,IF(BU$8=Assumptions!$O$47,Assumptions!CF$51,Assumptions!$P$51))))^(BU$8-1)</f>
        <v>-12975.043713271549</v>
      </c>
      <c r="BV38" s="26">
        <f>-Assumptions!$P41/12*(1+(IF(BV$8=Assumptions!$N$47,Assumptions!$N$51,IF(BV$8=Assumptions!$O$47,Assumptions!CG$51,Assumptions!$P$51))))^(BV$8-1)</f>
        <v>-12975.043713271549</v>
      </c>
      <c r="BW38" s="26">
        <f>-Assumptions!$P41/12*(1+(IF(BW$8=Assumptions!$N$47,Assumptions!$N$51,IF(BW$8=Assumptions!$O$47,Assumptions!CH$51,Assumptions!$P$51))))^(BW$8-1)</f>
        <v>-12975.043713271549</v>
      </c>
      <c r="BX38" s="26">
        <f>-Assumptions!$P41/12*(1+(IF(BX$8=Assumptions!$N$47,Assumptions!$N$51,IF(BX$8=Assumptions!$O$47,Assumptions!CI$51,Assumptions!$P$51))))^(BX$8-1)</f>
        <v>-13234.544587536981</v>
      </c>
      <c r="BY38" s="26">
        <f>-Assumptions!$P41/12*(1+(IF(BY$8=Assumptions!$N$47,Assumptions!$N$51,IF(BY$8=Assumptions!$O$47,Assumptions!CJ$51,Assumptions!$P$51))))^(BY$8-1)</f>
        <v>-13234.544587536981</v>
      </c>
      <c r="BZ38" s="26">
        <f>-Assumptions!$P41/12*(1+(IF(BZ$8=Assumptions!$N$47,Assumptions!$N$51,IF(BZ$8=Assumptions!$O$47,Assumptions!CK$51,Assumptions!$P$51))))^(BZ$8-1)</f>
        <v>-13234.544587536981</v>
      </c>
      <c r="CA38" s="26">
        <f>-Assumptions!$P41/12*(1+(IF(CA$8=Assumptions!$N$47,Assumptions!$N$51,IF(CA$8=Assumptions!$O$47,Assumptions!CL$51,Assumptions!$P$51))))^(CA$8-1)</f>
        <v>-13234.544587536981</v>
      </c>
      <c r="CB38" s="26">
        <f>-Assumptions!$P41/12*(1+(IF(CB$8=Assumptions!$N$47,Assumptions!$N$51,IF(CB$8=Assumptions!$O$47,Assumptions!CM$51,Assumptions!$P$51))))^(CB$8-1)</f>
        <v>-13234.544587536981</v>
      </c>
      <c r="CC38" s="26">
        <f>-Assumptions!$P41/12*(1+(IF(CC$8=Assumptions!$N$47,Assumptions!$N$51,IF(CC$8=Assumptions!$O$47,Assumptions!CN$51,Assumptions!$P$51))))^(CC$8-1)</f>
        <v>-13234.544587536981</v>
      </c>
      <c r="CD38" s="26">
        <f>-Assumptions!$P41/12*(1+(IF(CD$8=Assumptions!$N$47,Assumptions!$N$51,IF(CD$8=Assumptions!$O$47,Assumptions!CO$51,Assumptions!$P$51))))^(CD$8-1)</f>
        <v>-13234.544587536981</v>
      </c>
      <c r="CE38" s="26">
        <f>-Assumptions!$P41/12*(1+(IF(CE$8=Assumptions!$N$47,Assumptions!$N$51,IF(CE$8=Assumptions!$O$47,Assumptions!CP$51,Assumptions!$P$51))))^(CE$8-1)</f>
        <v>-13234.544587536981</v>
      </c>
      <c r="CF38" s="26">
        <f>-Assumptions!$P41/12*(1+(IF(CF$8=Assumptions!$N$47,Assumptions!$N$51,IF(CF$8=Assumptions!$O$47,Assumptions!CQ$51,Assumptions!$P$51))))^(CF$8-1)</f>
        <v>-13234.544587536981</v>
      </c>
      <c r="CG38" s="26">
        <f>-Assumptions!$P41/12*(1+(IF(CG$8=Assumptions!$N$47,Assumptions!$N$51,IF(CG$8=Assumptions!$O$47,Assumptions!CR$51,Assumptions!$P$51))))^(CG$8-1)</f>
        <v>-13234.544587536981</v>
      </c>
      <c r="CH38" s="26">
        <f>-Assumptions!$P41/12*(1+(IF(CH$8=Assumptions!$N$47,Assumptions!$N$51,IF(CH$8=Assumptions!$O$47,Assumptions!CS$51,Assumptions!$P$51))))^(CH$8-1)</f>
        <v>-13234.544587536981</v>
      </c>
      <c r="CI38" s="26">
        <f>-Assumptions!$P41/12*(1+(IF(CI$8=Assumptions!$N$47,Assumptions!$N$51,IF(CI$8=Assumptions!$O$47,Assumptions!CT$51,Assumptions!$P$51))))^(CI$8-1)</f>
        <v>-13234.544587536981</v>
      </c>
      <c r="CJ38" s="26">
        <f>-Assumptions!$P41/12*(1+(IF(CJ$8=Assumptions!$N$47,Assumptions!$N$51,IF(CJ$8=Assumptions!$O$47,Assumptions!CU$51,Assumptions!$P$51))))^(CJ$8-1)</f>
        <v>-13499.235479287718</v>
      </c>
      <c r="CK38" s="26">
        <f>-Assumptions!$P41/12*(1+(IF(CK$8=Assumptions!$N$47,Assumptions!$N$51,IF(CK$8=Assumptions!$O$47,Assumptions!CV$51,Assumptions!$P$51))))^(CK$8-1)</f>
        <v>-13499.235479287718</v>
      </c>
      <c r="CL38" s="26">
        <f>-Assumptions!$P41/12*(1+(IF(CL$8=Assumptions!$N$47,Assumptions!$N$51,IF(CL$8=Assumptions!$O$47,Assumptions!CW$51,Assumptions!$P$51))))^(CL$8-1)</f>
        <v>-13499.235479287718</v>
      </c>
      <c r="CM38" s="26">
        <f>-Assumptions!$P41/12*(1+(IF(CM$8=Assumptions!$N$47,Assumptions!$N$51,IF(CM$8=Assumptions!$O$47,Assumptions!CX$51,Assumptions!$P$51))))^(CM$8-1)</f>
        <v>-13499.235479287718</v>
      </c>
      <c r="CN38" s="26">
        <f>-Assumptions!$P41/12*(1+(IF(CN$8=Assumptions!$N$47,Assumptions!$N$51,IF(CN$8=Assumptions!$O$47,Assumptions!CY$51,Assumptions!$P$51))))^(CN$8-1)</f>
        <v>-13499.235479287718</v>
      </c>
      <c r="CO38" s="26">
        <f>-Assumptions!$P41/12*(1+(IF(CO$8=Assumptions!$N$47,Assumptions!$N$51,IF(CO$8=Assumptions!$O$47,Assumptions!CZ$51,Assumptions!$P$51))))^(CO$8-1)</f>
        <v>-13499.235479287718</v>
      </c>
      <c r="CP38" s="26">
        <f>-Assumptions!$P41/12*(1+(IF(CP$8=Assumptions!$N$47,Assumptions!$N$51,IF(CP$8=Assumptions!$O$47,Assumptions!DA$51,Assumptions!$P$51))))^(CP$8-1)</f>
        <v>-13499.235479287718</v>
      </c>
      <c r="CQ38" s="26">
        <f>-Assumptions!$P41/12*(1+(IF(CQ$8=Assumptions!$N$47,Assumptions!$N$51,IF(CQ$8=Assumptions!$O$47,Assumptions!DB$51,Assumptions!$P$51))))^(CQ$8-1)</f>
        <v>-13499.235479287718</v>
      </c>
      <c r="CR38" s="26">
        <f>-Assumptions!$P41/12*(1+(IF(CR$8=Assumptions!$N$47,Assumptions!$N$51,IF(CR$8=Assumptions!$O$47,Assumptions!DC$51,Assumptions!$P$51))))^(CR$8-1)</f>
        <v>-13499.235479287718</v>
      </c>
      <c r="CS38" s="26">
        <f>-Assumptions!$P41/12*(1+(IF(CS$8=Assumptions!$N$47,Assumptions!$N$51,IF(CS$8=Assumptions!$O$47,Assumptions!DD$51,Assumptions!$P$51))))^(CS$8-1)</f>
        <v>-13499.235479287718</v>
      </c>
      <c r="CT38" s="26">
        <f>-Assumptions!$P41/12*(1+(IF(CT$8=Assumptions!$N$47,Assumptions!$N$51,IF(CT$8=Assumptions!$O$47,Assumptions!DE$51,Assumptions!$P$51))))^(CT$8-1)</f>
        <v>-13499.235479287718</v>
      </c>
      <c r="CU38" s="26">
        <f>-Assumptions!$P41/12*(1+(IF(CU$8=Assumptions!$N$47,Assumptions!$N$51,IF(CU$8=Assumptions!$O$47,Assumptions!DF$51,Assumptions!$P$51))))^(CU$8-1)</f>
        <v>-13499.235479287718</v>
      </c>
      <c r="CV38" s="26">
        <f>-Assumptions!$P41/12*(1+(IF(CV$8=Assumptions!$N$47,Assumptions!$N$51,IF(CV$8=Assumptions!$O$47,Assumptions!DG$51,Assumptions!$P$51))))^(CV$8-1)</f>
        <v>-13769.220188873473</v>
      </c>
      <c r="CW38" s="26">
        <f>-Assumptions!$P41/12*(1+(IF(CW$8=Assumptions!$N$47,Assumptions!$N$51,IF(CW$8=Assumptions!$O$47,Assumptions!DH$51,Assumptions!$P$51))))^(CW$8-1)</f>
        <v>-13769.220188873473</v>
      </c>
      <c r="CX38" s="26">
        <f>-Assumptions!$P41/12*(1+(IF(CX$8=Assumptions!$N$47,Assumptions!$N$51,IF(CX$8=Assumptions!$O$47,Assumptions!DI$51,Assumptions!$P$51))))^(CX$8-1)</f>
        <v>-13769.220188873473</v>
      </c>
      <c r="CY38" s="26">
        <f>-Assumptions!$P41/12*(1+(IF(CY$8=Assumptions!$N$47,Assumptions!$N$51,IF(CY$8=Assumptions!$O$47,Assumptions!DJ$51,Assumptions!$P$51))))^(CY$8-1)</f>
        <v>-13769.220188873473</v>
      </c>
      <c r="CZ38" s="26">
        <f>-Assumptions!$P41/12*(1+(IF(CZ$8=Assumptions!$N$47,Assumptions!$N$51,IF(CZ$8=Assumptions!$O$47,Assumptions!DK$51,Assumptions!$P$51))))^(CZ$8-1)</f>
        <v>-13769.220188873473</v>
      </c>
      <c r="DA38" s="26">
        <f>-Assumptions!$P41/12*(1+(IF(DA$8=Assumptions!$N$47,Assumptions!$N$51,IF(DA$8=Assumptions!$O$47,Assumptions!DL$51,Assumptions!$P$51))))^(DA$8-1)</f>
        <v>-13769.220188873473</v>
      </c>
      <c r="DB38" s="26">
        <f>-Assumptions!$P41/12*(1+(IF(DB$8=Assumptions!$N$47,Assumptions!$N$51,IF(DB$8=Assumptions!$O$47,Assumptions!DM$51,Assumptions!$P$51))))^(DB$8-1)</f>
        <v>-13769.220188873473</v>
      </c>
      <c r="DC38" s="26">
        <f>-Assumptions!$P41/12*(1+(IF(DC$8=Assumptions!$N$47,Assumptions!$N$51,IF(DC$8=Assumptions!$O$47,Assumptions!DN$51,Assumptions!$P$51))))^(DC$8-1)</f>
        <v>-13769.220188873473</v>
      </c>
      <c r="DD38" s="26">
        <f>-Assumptions!$P41/12*(1+(IF(DD$8=Assumptions!$N$47,Assumptions!$N$51,IF(DD$8=Assumptions!$O$47,Assumptions!DO$51,Assumptions!$P$51))))^(DD$8-1)</f>
        <v>-13769.220188873473</v>
      </c>
      <c r="DE38" s="26">
        <f>-Assumptions!$P41/12*(1+(IF(DE$8=Assumptions!$N$47,Assumptions!$N$51,IF(DE$8=Assumptions!$O$47,Assumptions!DP$51,Assumptions!$P$51))))^(DE$8-1)</f>
        <v>-13769.220188873473</v>
      </c>
      <c r="DF38" s="26">
        <f>-Assumptions!$P41/12*(1+(IF(DF$8=Assumptions!$N$47,Assumptions!$N$51,IF(DF$8=Assumptions!$O$47,Assumptions!DQ$51,Assumptions!$P$51))))^(DF$8-1)</f>
        <v>-13769.220188873473</v>
      </c>
      <c r="DG38" s="26">
        <f>-Assumptions!$P41/12*(1+(IF(DG$8=Assumptions!$N$47,Assumptions!$N$51,IF(DG$8=Assumptions!$O$47,Assumptions!DR$51,Assumptions!$P$51))))^(DG$8-1)</f>
        <v>-13769.220188873473</v>
      </c>
      <c r="DH38" s="26">
        <f>-Assumptions!$P41/12*(1+(IF(DH$8=Assumptions!$N$47,Assumptions!$N$51,IF(DH$8=Assumptions!$O$47,Assumptions!DS$51,Assumptions!$P$51))))^(DH$8-1)</f>
        <v>-14044.604592650943</v>
      </c>
      <c r="DI38" s="26">
        <f>-Assumptions!$P41/12*(1+(IF(DI$8=Assumptions!$N$47,Assumptions!$N$51,IF(DI$8=Assumptions!$O$47,Assumptions!DT$51,Assumptions!$P$51))))^(DI$8-1)</f>
        <v>-14044.604592650943</v>
      </c>
      <c r="DJ38" s="26">
        <f>-Assumptions!$P41/12*(1+(IF(DJ$8=Assumptions!$N$47,Assumptions!$N$51,IF(DJ$8=Assumptions!$O$47,Assumptions!DU$51,Assumptions!$P$51))))^(DJ$8-1)</f>
        <v>-14044.604592650943</v>
      </c>
      <c r="DK38" s="26">
        <f>-Assumptions!$P41/12*(1+(IF(DK$8=Assumptions!$N$47,Assumptions!$N$51,IF(DK$8=Assumptions!$O$47,Assumptions!DV$51,Assumptions!$P$51))))^(DK$8-1)</f>
        <v>-14044.604592650943</v>
      </c>
      <c r="DL38" s="26">
        <f>-Assumptions!$P41/12*(1+(IF(DL$8=Assumptions!$N$47,Assumptions!$N$51,IF(DL$8=Assumptions!$O$47,Assumptions!DW$51,Assumptions!$P$51))))^(DL$8-1)</f>
        <v>-14044.604592650943</v>
      </c>
      <c r="DM38" s="26">
        <f>-Assumptions!$P41/12*(1+(IF(DM$8=Assumptions!$N$47,Assumptions!$N$51,IF(DM$8=Assumptions!$O$47,Assumptions!DX$51,Assumptions!$P$51))))^(DM$8-1)</f>
        <v>-14044.604592650943</v>
      </c>
      <c r="DN38" s="26">
        <f>-Assumptions!$P41/12*(1+(IF(DN$8=Assumptions!$N$47,Assumptions!$N$51,IF(DN$8=Assumptions!$O$47,Assumptions!DY$51,Assumptions!$P$51))))^(DN$8-1)</f>
        <v>-14044.604592650943</v>
      </c>
      <c r="DO38" s="26">
        <f>-Assumptions!$P41/12*(1+(IF(DO$8=Assumptions!$N$47,Assumptions!$N$51,IF(DO$8=Assumptions!$O$47,Assumptions!DZ$51,Assumptions!$P$51))))^(DO$8-1)</f>
        <v>-14044.604592650943</v>
      </c>
      <c r="DP38" s="26">
        <f>-Assumptions!$P41/12*(1+(IF(DP$8=Assumptions!$N$47,Assumptions!$N$51,IF(DP$8=Assumptions!$O$47,Assumptions!EA$51,Assumptions!$P$51))))^(DP$8-1)</f>
        <v>-14044.604592650943</v>
      </c>
      <c r="DQ38" s="26">
        <f>-Assumptions!$P41/12*(1+(IF(DQ$8=Assumptions!$N$47,Assumptions!$N$51,IF(DQ$8=Assumptions!$O$47,Assumptions!EB$51,Assumptions!$P$51))))^(DQ$8-1)</f>
        <v>-14044.604592650943</v>
      </c>
      <c r="DR38" s="26">
        <f>-Assumptions!$P41/12*(1+(IF(DR$8=Assumptions!$N$47,Assumptions!$N$51,IF(DR$8=Assumptions!$O$47,Assumptions!EC$51,Assumptions!$P$51))))^(DR$8-1)</f>
        <v>-14044.604592650943</v>
      </c>
      <c r="DS38" s="26">
        <f>-Assumptions!$P41/12*(1+(IF(DS$8=Assumptions!$N$47,Assumptions!$N$51,IF(DS$8=Assumptions!$O$47,Assumptions!ED$51,Assumptions!$P$51))))^(DS$8-1)</f>
        <v>-14044.604592650943</v>
      </c>
      <c r="DT38" s="26">
        <f>-Assumptions!$P41/12*(1+(IF(DT$8=Assumptions!$N$47,Assumptions!$N$51,IF(DT$8=Assumptions!$O$47,Assumptions!EE$51,Assumptions!$P$51))))^(DT$8-1)</f>
        <v>-14325.496684503962</v>
      </c>
      <c r="DU38" s="26">
        <f>-Assumptions!$P41/12*(1+(IF(DU$8=Assumptions!$N$47,Assumptions!$N$51,IF(DU$8=Assumptions!$O$47,Assumptions!EF$51,Assumptions!$P$51))))^(DU$8-1)</f>
        <v>-14325.496684503962</v>
      </c>
      <c r="DV38" s="26">
        <f>-Assumptions!$P41/12*(1+(IF(DV$8=Assumptions!$N$47,Assumptions!$N$51,IF(DV$8=Assumptions!$O$47,Assumptions!EG$51,Assumptions!$P$51))))^(DV$8-1)</f>
        <v>-14325.496684503962</v>
      </c>
      <c r="DW38" s="26">
        <f>-Assumptions!$P41/12*(1+(IF(DW$8=Assumptions!$N$47,Assumptions!$N$51,IF(DW$8=Assumptions!$O$47,Assumptions!EH$51,Assumptions!$P$51))))^(DW$8-1)</f>
        <v>-14325.496684503962</v>
      </c>
      <c r="DX38" s="26">
        <f>-Assumptions!$P41/12*(1+(IF(DX$8=Assumptions!$N$47,Assumptions!$N$51,IF(DX$8=Assumptions!$O$47,Assumptions!EI$51,Assumptions!$P$51))))^(DX$8-1)</f>
        <v>-14325.496684503962</v>
      </c>
      <c r="DY38" s="26">
        <f>-Assumptions!$P41/12*(1+(IF(DY$8=Assumptions!$N$47,Assumptions!$N$51,IF(DY$8=Assumptions!$O$47,Assumptions!EJ$51,Assumptions!$P$51))))^(DY$8-1)</f>
        <v>-14325.496684503962</v>
      </c>
      <c r="DZ38" s="26">
        <f>-Assumptions!$P41/12*(1+(IF(DZ$8=Assumptions!$N$47,Assumptions!$N$51,IF(DZ$8=Assumptions!$O$47,Assumptions!EK$51,Assumptions!$P$51))))^(DZ$8-1)</f>
        <v>-14325.496684503962</v>
      </c>
      <c r="EA38" s="26">
        <f>-Assumptions!$P41/12*(1+(IF(EA$8=Assumptions!$N$47,Assumptions!$N$51,IF(EA$8=Assumptions!$O$47,Assumptions!EL$51,Assumptions!$P$51))))^(EA$8-1)</f>
        <v>-14325.496684503962</v>
      </c>
      <c r="EB38" s="26">
        <f>-Assumptions!$P41/12*(1+(IF(EB$8=Assumptions!$N$47,Assumptions!$N$51,IF(EB$8=Assumptions!$O$47,Assumptions!EM$51,Assumptions!$P$51))))^(EB$8-1)</f>
        <v>-14325.496684503962</v>
      </c>
      <c r="EC38" s="26">
        <f>-Assumptions!$P41/12*(1+(IF(EC$8=Assumptions!$N$47,Assumptions!$N$51,IF(EC$8=Assumptions!$O$47,Assumptions!EN$51,Assumptions!$P$51))))^(EC$8-1)</f>
        <v>-14325.496684503962</v>
      </c>
      <c r="ED38" s="26">
        <f>-Assumptions!$P41/12*(1+(IF(ED$8=Assumptions!$N$47,Assumptions!$N$51,IF(ED$8=Assumptions!$O$47,Assumptions!EO$51,Assumptions!$P$51))))^(ED$8-1)</f>
        <v>-14325.496684503962</v>
      </c>
      <c r="EE38" s="26">
        <f>-Assumptions!$P41/12*(1+(IF(EE$8=Assumptions!$N$47,Assumptions!$N$51,IF(EE$8=Assumptions!$O$47,Assumptions!EP$51,Assumptions!$P$51))))^(EE$8-1)</f>
        <v>-14325.496684503962</v>
      </c>
    </row>
    <row r="39" spans="2:135" x14ac:dyDescent="0.35">
      <c r="C39" t="str">
        <f>Assumptions!J42</f>
        <v>HQ Expense</v>
      </c>
      <c r="D39" s="26">
        <f>-Assumptions!$P42/12*(1+(IF(D$8=Assumptions!$N$47,Assumptions!$N$51,IF(D$8=Assumptions!$O$47,Assumptions!O$51,Assumptions!$P$51))))^(D$8-1)</f>
        <v>-1688.7791500000003</v>
      </c>
      <c r="E39" s="26">
        <f>-Assumptions!$P42/12*(1+(IF(E$8=Assumptions!$N$47,Assumptions!$N$51,IF(E$8=Assumptions!$O$47,Assumptions!P$51,Assumptions!$P$51))))^(E$8-1)</f>
        <v>-1688.7791500000003</v>
      </c>
      <c r="F39" s="26">
        <f>-Assumptions!$P42/12*(1+(IF(F$8=Assumptions!$N$47,Assumptions!$N$51,IF(F$8=Assumptions!$O$47,Assumptions!Q$51,Assumptions!$P$51))))^(F$8-1)</f>
        <v>-1688.7791500000003</v>
      </c>
      <c r="G39" s="26">
        <f>-Assumptions!$P42/12*(1+(IF(G$8=Assumptions!$N$47,Assumptions!$N$51,IF(G$8=Assumptions!$O$47,Assumptions!R$51,Assumptions!$P$51))))^(G$8-1)</f>
        <v>-1688.7791500000003</v>
      </c>
      <c r="H39" s="26">
        <f>-Assumptions!$P42/12*(1+(IF(H$8=Assumptions!$N$47,Assumptions!$N$51,IF(H$8=Assumptions!$O$47,Assumptions!S$51,Assumptions!$P$51))))^(H$8-1)</f>
        <v>-1688.7791500000003</v>
      </c>
      <c r="I39" s="26">
        <f>-Assumptions!$P42/12*(1+(IF(I$8=Assumptions!$N$47,Assumptions!$N$51,IF(I$8=Assumptions!$O$47,Assumptions!T$51,Assumptions!$P$51))))^(I$8-1)</f>
        <v>-1688.7791500000003</v>
      </c>
      <c r="J39" s="26">
        <f>-Assumptions!$P42/12*(1+(IF(J$8=Assumptions!$N$47,Assumptions!$N$51,IF(J$8=Assumptions!$O$47,Assumptions!U$51,Assumptions!$P$51))))^(J$8-1)</f>
        <v>-1688.7791500000003</v>
      </c>
      <c r="K39" s="26">
        <f>-Assumptions!$P42/12*(1+(IF(K$8=Assumptions!$N$47,Assumptions!$N$51,IF(K$8=Assumptions!$O$47,Assumptions!V$51,Assumptions!$P$51))))^(K$8-1)</f>
        <v>-1688.7791500000003</v>
      </c>
      <c r="L39" s="26">
        <f>-Assumptions!$P42/12*(1+(IF(L$8=Assumptions!$N$47,Assumptions!$N$51,IF(L$8=Assumptions!$O$47,Assumptions!W$51,Assumptions!$P$51))))^(L$8-1)</f>
        <v>-1688.7791500000003</v>
      </c>
      <c r="M39" s="26">
        <f>-Assumptions!$P42/12*(1+(IF(M$8=Assumptions!$N$47,Assumptions!$N$51,IF(M$8=Assumptions!$O$47,Assumptions!X$51,Assumptions!$P$51))))^(M$8-1)</f>
        <v>-1688.7791500000003</v>
      </c>
      <c r="N39" s="26">
        <f>-Assumptions!$P42/12*(1+(IF(N$8=Assumptions!$N$47,Assumptions!$N$51,IF(N$8=Assumptions!$O$47,Assumptions!Y$51,Assumptions!$P$51))))^(N$8-1)</f>
        <v>-1688.7791500000003</v>
      </c>
      <c r="O39" s="26">
        <f>-Assumptions!$P42/12*(1+(IF(O$8=Assumptions!$N$47,Assumptions!$N$51,IF(O$8=Assumptions!$O$47,Assumptions!Z$51,Assumptions!$P$51))))^(O$8-1)</f>
        <v>-1688.7791500000003</v>
      </c>
      <c r="P39" s="26">
        <f>-Assumptions!$P42/12*(1+(IF(P$8=Assumptions!$N$47,Assumptions!$N$51,IF(P$8=Assumptions!$O$47,Assumptions!AA$51,Assumptions!$P$51))))^(P$8-1)</f>
        <v>-1688.7791500000003</v>
      </c>
      <c r="Q39" s="26">
        <f>-Assumptions!$P42/12*(1+(IF(Q$8=Assumptions!$N$47,Assumptions!$N$51,IF(Q$8=Assumptions!$O$47,Assumptions!AB$51,Assumptions!$P$51))))^(Q$8-1)</f>
        <v>-1688.7791500000003</v>
      </c>
      <c r="R39" s="26">
        <f>-Assumptions!$P42/12*(1+(IF(R$8=Assumptions!$N$47,Assumptions!$N$51,IF(R$8=Assumptions!$O$47,Assumptions!AC$51,Assumptions!$P$51))))^(R$8-1)</f>
        <v>-1688.7791500000003</v>
      </c>
      <c r="S39" s="26">
        <f>-Assumptions!$P42/12*(1+(IF(S$8=Assumptions!$N$47,Assumptions!$N$51,IF(S$8=Assumptions!$O$47,Assumptions!AD$51,Assumptions!$P$51))))^(S$8-1)</f>
        <v>-1722.5547330000004</v>
      </c>
      <c r="T39" s="26">
        <f>-Assumptions!$P42/12*(1+(IF(T$8=Assumptions!$N$47,Assumptions!$N$51,IF(T$8=Assumptions!$O$47,Assumptions!AE$51,Assumptions!$P$51))))^(T$8-1)</f>
        <v>-1739.4425245000004</v>
      </c>
      <c r="U39" s="26">
        <f>-Assumptions!$P42/12*(1+(IF(U$8=Assumptions!$N$47,Assumptions!$N$51,IF(U$8=Assumptions!$O$47,Assumptions!AF$51,Assumptions!$P$51))))^(U$8-1)</f>
        <v>-1722.5547330000004</v>
      </c>
      <c r="V39" s="26">
        <f>-Assumptions!$P42/12*(1+(IF(V$8=Assumptions!$N$47,Assumptions!$N$51,IF(V$8=Assumptions!$O$47,Assumptions!AG$51,Assumptions!$P$51))))^(V$8-1)</f>
        <v>-1688.7791500000003</v>
      </c>
      <c r="W39" s="26">
        <f>-Assumptions!$P42/12*(1+(IF(W$8=Assumptions!$N$47,Assumptions!$N$51,IF(W$8=Assumptions!$O$47,Assumptions!AH$51,Assumptions!$P$51))))^(W$8-1)</f>
        <v>-1688.7791500000003</v>
      </c>
      <c r="X39" s="26">
        <f>-Assumptions!$P42/12*(1+(IF(X$8=Assumptions!$N$47,Assumptions!$N$51,IF(X$8=Assumptions!$O$47,Assumptions!AI$51,Assumptions!$P$51))))^(X$8-1)</f>
        <v>-1688.7791500000003</v>
      </c>
      <c r="Y39" s="26">
        <f>-Assumptions!$P42/12*(1+(IF(Y$8=Assumptions!$N$47,Assumptions!$N$51,IF(Y$8=Assumptions!$O$47,Assumptions!AJ$51,Assumptions!$P$51))))^(Y$8-1)</f>
        <v>-1688.7791500000003</v>
      </c>
      <c r="Z39" s="26">
        <f>-Assumptions!$P42/12*(1+(IF(Z$8=Assumptions!$N$47,Assumptions!$N$51,IF(Z$8=Assumptions!$O$47,Assumptions!AK$51,Assumptions!$P$51))))^(Z$8-1)</f>
        <v>-1688.7791500000003</v>
      </c>
      <c r="AA39" s="26">
        <f>-Assumptions!$P42/12*(1+(IF(AA$8=Assumptions!$N$47,Assumptions!$N$51,IF(AA$8=Assumptions!$O$47,Assumptions!AL$51,Assumptions!$P$51))))^(AA$8-1)</f>
        <v>-1688.7791500000003</v>
      </c>
      <c r="AB39" s="26">
        <f>-Assumptions!$P42/12*(1+(IF(AB$8=Assumptions!$N$47,Assumptions!$N$51,IF(AB$8=Assumptions!$O$47,Assumptions!AM$51,Assumptions!$P$51))))^(AB$8-1)</f>
        <v>-1757.0058276600003</v>
      </c>
      <c r="AC39" s="26">
        <f>-Assumptions!$P42/12*(1+(IF(AC$8=Assumptions!$N$47,Assumptions!$N$51,IF(AC$8=Assumptions!$O$47,Assumptions!AN$51,Assumptions!$P$51))))^(AC$8-1)</f>
        <v>-1757.0058276600003</v>
      </c>
      <c r="AD39" s="26">
        <f>-Assumptions!$P42/12*(1+(IF(AD$8=Assumptions!$N$47,Assumptions!$N$51,IF(AD$8=Assumptions!$O$47,Assumptions!AO$51,Assumptions!$P$51))))^(AD$8-1)</f>
        <v>-1757.0058276600003</v>
      </c>
      <c r="AE39" s="26">
        <f>-Assumptions!$P42/12*(1+(IF(AE$8=Assumptions!$N$47,Assumptions!$N$51,IF(AE$8=Assumptions!$O$47,Assumptions!AP$51,Assumptions!$P$51))))^(AE$8-1)</f>
        <v>-1757.0058276600003</v>
      </c>
      <c r="AF39" s="26">
        <f>-Assumptions!$P42/12*(1+(IF(AF$8=Assumptions!$N$47,Assumptions!$N$51,IF(AF$8=Assumptions!$O$47,Assumptions!AQ$51,Assumptions!$P$51))))^(AF$8-1)</f>
        <v>-1757.0058276600003</v>
      </c>
      <c r="AG39" s="26">
        <f>-Assumptions!$P42/12*(1+(IF(AG$8=Assumptions!$N$47,Assumptions!$N$51,IF(AG$8=Assumptions!$O$47,Assumptions!AR$51,Assumptions!$P$51))))^(AG$8-1)</f>
        <v>-1757.0058276600003</v>
      </c>
      <c r="AH39" s="26">
        <f>-Assumptions!$P42/12*(1+(IF(AH$8=Assumptions!$N$47,Assumptions!$N$51,IF(AH$8=Assumptions!$O$47,Assumptions!AS$51,Assumptions!$P$51))))^(AH$8-1)</f>
        <v>-1757.0058276600003</v>
      </c>
      <c r="AI39" s="26">
        <f>-Assumptions!$P42/12*(1+(IF(AI$8=Assumptions!$N$47,Assumptions!$N$51,IF(AI$8=Assumptions!$O$47,Assumptions!AT$51,Assumptions!$P$51))))^(AI$8-1)</f>
        <v>-1757.0058276600003</v>
      </c>
      <c r="AJ39" s="26">
        <f>-Assumptions!$P42/12*(1+(IF(AJ$8=Assumptions!$N$47,Assumptions!$N$51,IF(AJ$8=Assumptions!$O$47,Assumptions!AU$51,Assumptions!$P$51))))^(AJ$8-1)</f>
        <v>-1757.0058276600003</v>
      </c>
      <c r="AK39" s="26">
        <f>-Assumptions!$P42/12*(1+(IF(AK$8=Assumptions!$N$47,Assumptions!$N$51,IF(AK$8=Assumptions!$O$47,Assumptions!AV$51,Assumptions!$P$51))))^(AK$8-1)</f>
        <v>-1757.0058276600003</v>
      </c>
      <c r="AL39" s="26">
        <f>-Assumptions!$P42/12*(1+(IF(AL$8=Assumptions!$N$47,Assumptions!$N$51,IF(AL$8=Assumptions!$O$47,Assumptions!AW$51,Assumptions!$P$51))))^(AL$8-1)</f>
        <v>-1757.0058276600003</v>
      </c>
      <c r="AM39" s="26">
        <f>-Assumptions!$P42/12*(1+(IF(AM$8=Assumptions!$N$47,Assumptions!$N$51,IF(AM$8=Assumptions!$O$47,Assumptions!AX$51,Assumptions!$P$51))))^(AM$8-1)</f>
        <v>-1757.0058276600003</v>
      </c>
      <c r="AN39" s="26">
        <f>-Assumptions!$P42/12*(1+(IF(AN$8=Assumptions!$N$47,Assumptions!$N$51,IF(AN$8=Assumptions!$O$47,Assumptions!AY$51,Assumptions!$P$51))))^(AN$8-1)</f>
        <v>-1792.1459442132002</v>
      </c>
      <c r="AO39" s="26">
        <f>-Assumptions!$P42/12*(1+(IF(AO$8=Assumptions!$N$47,Assumptions!$N$51,IF(AO$8=Assumptions!$O$47,Assumptions!AZ$51,Assumptions!$P$51))))^(AO$8-1)</f>
        <v>-1792.1459442132002</v>
      </c>
      <c r="AP39" s="26">
        <f>-Assumptions!$P42/12*(1+(IF(AP$8=Assumptions!$N$47,Assumptions!$N$51,IF(AP$8=Assumptions!$O$47,Assumptions!BA$51,Assumptions!$P$51))))^(AP$8-1)</f>
        <v>-1792.1459442132002</v>
      </c>
      <c r="AQ39" s="26">
        <f>-Assumptions!$P42/12*(1+(IF(AQ$8=Assumptions!$N$47,Assumptions!$N$51,IF(AQ$8=Assumptions!$O$47,Assumptions!BB$51,Assumptions!$P$51))))^(AQ$8-1)</f>
        <v>-1792.1459442132002</v>
      </c>
      <c r="AR39" s="26">
        <f>-Assumptions!$P42/12*(1+(IF(AR$8=Assumptions!$N$47,Assumptions!$N$51,IF(AR$8=Assumptions!$O$47,Assumptions!BC$51,Assumptions!$P$51))))^(AR$8-1)</f>
        <v>-1792.1459442132002</v>
      </c>
      <c r="AS39" s="26">
        <f>-Assumptions!$P42/12*(1+(IF(AS$8=Assumptions!$N$47,Assumptions!$N$51,IF(AS$8=Assumptions!$O$47,Assumptions!BD$51,Assumptions!$P$51))))^(AS$8-1)</f>
        <v>-1792.1459442132002</v>
      </c>
      <c r="AT39" s="26">
        <f>-Assumptions!$P42/12*(1+(IF(AT$8=Assumptions!$N$47,Assumptions!$N$51,IF(AT$8=Assumptions!$O$47,Assumptions!BE$51,Assumptions!$P$51))))^(AT$8-1)</f>
        <v>-1792.1459442132002</v>
      </c>
      <c r="AU39" s="26">
        <f>-Assumptions!$P42/12*(1+(IF(AU$8=Assumptions!$N$47,Assumptions!$N$51,IF(AU$8=Assumptions!$O$47,Assumptions!BF$51,Assumptions!$P$51))))^(AU$8-1)</f>
        <v>-1792.1459442132002</v>
      </c>
      <c r="AV39" s="26">
        <f>-Assumptions!$P42/12*(1+(IF(AV$8=Assumptions!$N$47,Assumptions!$N$51,IF(AV$8=Assumptions!$O$47,Assumptions!BG$51,Assumptions!$P$51))))^(AV$8-1)</f>
        <v>-1792.1459442132002</v>
      </c>
      <c r="AW39" s="26">
        <f>-Assumptions!$P42/12*(1+(IF(AW$8=Assumptions!$N$47,Assumptions!$N$51,IF(AW$8=Assumptions!$O$47,Assumptions!BH$51,Assumptions!$P$51))))^(AW$8-1)</f>
        <v>-1792.1459442132002</v>
      </c>
      <c r="AX39" s="26">
        <f>-Assumptions!$P42/12*(1+(IF(AX$8=Assumptions!$N$47,Assumptions!$N$51,IF(AX$8=Assumptions!$O$47,Assumptions!BI$51,Assumptions!$P$51))))^(AX$8-1)</f>
        <v>-1792.1459442132002</v>
      </c>
      <c r="AY39" s="26">
        <f>-Assumptions!$P42/12*(1+(IF(AY$8=Assumptions!$N$47,Assumptions!$N$51,IF(AY$8=Assumptions!$O$47,Assumptions!BJ$51,Assumptions!$P$51))))^(AY$8-1)</f>
        <v>-1792.1459442132002</v>
      </c>
      <c r="AZ39" s="26">
        <f>-Assumptions!$P42/12*(1+(IF(AZ$8=Assumptions!$N$47,Assumptions!$N$51,IF(AZ$8=Assumptions!$O$47,Assumptions!BK$51,Assumptions!$P$51))))^(AZ$8-1)</f>
        <v>-1827.9888630974642</v>
      </c>
      <c r="BA39" s="26">
        <f>-Assumptions!$P42/12*(1+(IF(BA$8=Assumptions!$N$47,Assumptions!$N$51,IF(BA$8=Assumptions!$O$47,Assumptions!BL$51,Assumptions!$P$51))))^(BA$8-1)</f>
        <v>-1827.9888630974642</v>
      </c>
      <c r="BB39" s="26">
        <f>-Assumptions!$P42/12*(1+(IF(BB$8=Assumptions!$N$47,Assumptions!$N$51,IF(BB$8=Assumptions!$O$47,Assumptions!BM$51,Assumptions!$P$51))))^(BB$8-1)</f>
        <v>-1827.9888630974642</v>
      </c>
      <c r="BC39" s="26">
        <f>-Assumptions!$P42/12*(1+(IF(BC$8=Assumptions!$N$47,Assumptions!$N$51,IF(BC$8=Assumptions!$O$47,Assumptions!BN$51,Assumptions!$P$51))))^(BC$8-1)</f>
        <v>-1827.9888630974642</v>
      </c>
      <c r="BD39" s="26">
        <f>-Assumptions!$P42/12*(1+(IF(BD$8=Assumptions!$N$47,Assumptions!$N$51,IF(BD$8=Assumptions!$O$47,Assumptions!BO$51,Assumptions!$P$51))))^(BD$8-1)</f>
        <v>-1827.9888630974642</v>
      </c>
      <c r="BE39" s="26">
        <f>-Assumptions!$P42/12*(1+(IF(BE$8=Assumptions!$N$47,Assumptions!$N$51,IF(BE$8=Assumptions!$O$47,Assumptions!BP$51,Assumptions!$P$51))))^(BE$8-1)</f>
        <v>-1827.9888630974642</v>
      </c>
      <c r="BF39" s="26">
        <f>-Assumptions!$P42/12*(1+(IF(BF$8=Assumptions!$N$47,Assumptions!$N$51,IF(BF$8=Assumptions!$O$47,Assumptions!BQ$51,Assumptions!$P$51))))^(BF$8-1)</f>
        <v>-1827.9888630974642</v>
      </c>
      <c r="BG39" s="26">
        <f>-Assumptions!$P42/12*(1+(IF(BG$8=Assumptions!$N$47,Assumptions!$N$51,IF(BG$8=Assumptions!$O$47,Assumptions!BR$51,Assumptions!$P$51))))^(BG$8-1)</f>
        <v>-1827.9888630974642</v>
      </c>
      <c r="BH39" s="26">
        <f>-Assumptions!$P42/12*(1+(IF(BH$8=Assumptions!$N$47,Assumptions!$N$51,IF(BH$8=Assumptions!$O$47,Assumptions!BS$51,Assumptions!$P$51))))^(BH$8-1)</f>
        <v>-1827.9888630974642</v>
      </c>
      <c r="BI39" s="26">
        <f>-Assumptions!$P42/12*(1+(IF(BI$8=Assumptions!$N$47,Assumptions!$N$51,IF(BI$8=Assumptions!$O$47,Assumptions!BT$51,Assumptions!$P$51))))^(BI$8-1)</f>
        <v>-1827.9888630974642</v>
      </c>
      <c r="BJ39" s="26">
        <f>-Assumptions!$P42/12*(1+(IF(BJ$8=Assumptions!$N$47,Assumptions!$N$51,IF(BJ$8=Assumptions!$O$47,Assumptions!BU$51,Assumptions!$P$51))))^(BJ$8-1)</f>
        <v>-1827.9888630974642</v>
      </c>
      <c r="BK39" s="26">
        <f>-Assumptions!$P42/12*(1+(IF(BK$8=Assumptions!$N$47,Assumptions!$N$51,IF(BK$8=Assumptions!$O$47,Assumptions!BV$51,Assumptions!$P$51))))^(BK$8-1)</f>
        <v>-1827.9888630974642</v>
      </c>
      <c r="BL39" s="26">
        <f>-Assumptions!$P42/12*(1+(IF(BL$8=Assumptions!$N$47,Assumptions!$N$51,IF(BL$8=Assumptions!$O$47,Assumptions!BW$51,Assumptions!$P$51))))^(BL$8-1)</f>
        <v>-1864.5486403594136</v>
      </c>
      <c r="BM39" s="26">
        <f>-Assumptions!$P42/12*(1+(IF(BM$8=Assumptions!$N$47,Assumptions!$N$51,IF(BM$8=Assumptions!$O$47,Assumptions!BX$51,Assumptions!$P$51))))^(BM$8-1)</f>
        <v>-1864.5486403594136</v>
      </c>
      <c r="BN39" s="26">
        <f>-Assumptions!$P42/12*(1+(IF(BN$8=Assumptions!$N$47,Assumptions!$N$51,IF(BN$8=Assumptions!$O$47,Assumptions!BY$51,Assumptions!$P$51))))^(BN$8-1)</f>
        <v>-1864.5486403594136</v>
      </c>
      <c r="BO39" s="26">
        <f>-Assumptions!$P42/12*(1+(IF(BO$8=Assumptions!$N$47,Assumptions!$N$51,IF(BO$8=Assumptions!$O$47,Assumptions!BZ$51,Assumptions!$P$51))))^(BO$8-1)</f>
        <v>-1864.5486403594136</v>
      </c>
      <c r="BP39" s="26">
        <f>-Assumptions!$P42/12*(1+(IF(BP$8=Assumptions!$N$47,Assumptions!$N$51,IF(BP$8=Assumptions!$O$47,Assumptions!CA$51,Assumptions!$P$51))))^(BP$8-1)</f>
        <v>-1864.5486403594136</v>
      </c>
      <c r="BQ39" s="26">
        <f>-Assumptions!$P42/12*(1+(IF(BQ$8=Assumptions!$N$47,Assumptions!$N$51,IF(BQ$8=Assumptions!$O$47,Assumptions!CB$51,Assumptions!$P$51))))^(BQ$8-1)</f>
        <v>-1864.5486403594136</v>
      </c>
      <c r="BR39" s="26">
        <f>-Assumptions!$P42/12*(1+(IF(BR$8=Assumptions!$N$47,Assumptions!$N$51,IF(BR$8=Assumptions!$O$47,Assumptions!CC$51,Assumptions!$P$51))))^(BR$8-1)</f>
        <v>-1864.5486403594136</v>
      </c>
      <c r="BS39" s="26">
        <f>-Assumptions!$P42/12*(1+(IF(BS$8=Assumptions!$N$47,Assumptions!$N$51,IF(BS$8=Assumptions!$O$47,Assumptions!CD$51,Assumptions!$P$51))))^(BS$8-1)</f>
        <v>-1864.5486403594136</v>
      </c>
      <c r="BT39" s="26">
        <f>-Assumptions!$P42/12*(1+(IF(BT$8=Assumptions!$N$47,Assumptions!$N$51,IF(BT$8=Assumptions!$O$47,Assumptions!CE$51,Assumptions!$P$51))))^(BT$8-1)</f>
        <v>-1864.5486403594136</v>
      </c>
      <c r="BU39" s="26">
        <f>-Assumptions!$P42/12*(1+(IF(BU$8=Assumptions!$N$47,Assumptions!$N$51,IF(BU$8=Assumptions!$O$47,Assumptions!CF$51,Assumptions!$P$51))))^(BU$8-1)</f>
        <v>-1864.5486403594136</v>
      </c>
      <c r="BV39" s="26">
        <f>-Assumptions!$P42/12*(1+(IF(BV$8=Assumptions!$N$47,Assumptions!$N$51,IF(BV$8=Assumptions!$O$47,Assumptions!CG$51,Assumptions!$P$51))))^(BV$8-1)</f>
        <v>-1864.5486403594136</v>
      </c>
      <c r="BW39" s="26">
        <f>-Assumptions!$P42/12*(1+(IF(BW$8=Assumptions!$N$47,Assumptions!$N$51,IF(BW$8=Assumptions!$O$47,Assumptions!CH$51,Assumptions!$P$51))))^(BW$8-1)</f>
        <v>-1864.5486403594136</v>
      </c>
      <c r="BX39" s="26">
        <f>-Assumptions!$P42/12*(1+(IF(BX$8=Assumptions!$N$47,Assumptions!$N$51,IF(BX$8=Assumptions!$O$47,Assumptions!CI$51,Assumptions!$P$51))))^(BX$8-1)</f>
        <v>-1901.839613166602</v>
      </c>
      <c r="BY39" s="26">
        <f>-Assumptions!$P42/12*(1+(IF(BY$8=Assumptions!$N$47,Assumptions!$N$51,IF(BY$8=Assumptions!$O$47,Assumptions!CJ$51,Assumptions!$P$51))))^(BY$8-1)</f>
        <v>-1901.839613166602</v>
      </c>
      <c r="BZ39" s="26">
        <f>-Assumptions!$P42/12*(1+(IF(BZ$8=Assumptions!$N$47,Assumptions!$N$51,IF(BZ$8=Assumptions!$O$47,Assumptions!CK$51,Assumptions!$P$51))))^(BZ$8-1)</f>
        <v>-1901.839613166602</v>
      </c>
      <c r="CA39" s="26">
        <f>-Assumptions!$P42/12*(1+(IF(CA$8=Assumptions!$N$47,Assumptions!$N$51,IF(CA$8=Assumptions!$O$47,Assumptions!CL$51,Assumptions!$P$51))))^(CA$8-1)</f>
        <v>-1901.839613166602</v>
      </c>
      <c r="CB39" s="26">
        <f>-Assumptions!$P42/12*(1+(IF(CB$8=Assumptions!$N$47,Assumptions!$N$51,IF(CB$8=Assumptions!$O$47,Assumptions!CM$51,Assumptions!$P$51))))^(CB$8-1)</f>
        <v>-1901.839613166602</v>
      </c>
      <c r="CC39" s="26">
        <f>-Assumptions!$P42/12*(1+(IF(CC$8=Assumptions!$N$47,Assumptions!$N$51,IF(CC$8=Assumptions!$O$47,Assumptions!CN$51,Assumptions!$P$51))))^(CC$8-1)</f>
        <v>-1901.839613166602</v>
      </c>
      <c r="CD39" s="26">
        <f>-Assumptions!$P42/12*(1+(IF(CD$8=Assumptions!$N$47,Assumptions!$N$51,IF(CD$8=Assumptions!$O$47,Assumptions!CO$51,Assumptions!$P$51))))^(CD$8-1)</f>
        <v>-1901.839613166602</v>
      </c>
      <c r="CE39" s="26">
        <f>-Assumptions!$P42/12*(1+(IF(CE$8=Assumptions!$N$47,Assumptions!$N$51,IF(CE$8=Assumptions!$O$47,Assumptions!CP$51,Assumptions!$P$51))))^(CE$8-1)</f>
        <v>-1901.839613166602</v>
      </c>
      <c r="CF39" s="26">
        <f>-Assumptions!$P42/12*(1+(IF(CF$8=Assumptions!$N$47,Assumptions!$N$51,IF(CF$8=Assumptions!$O$47,Assumptions!CQ$51,Assumptions!$P$51))))^(CF$8-1)</f>
        <v>-1901.839613166602</v>
      </c>
      <c r="CG39" s="26">
        <f>-Assumptions!$P42/12*(1+(IF(CG$8=Assumptions!$N$47,Assumptions!$N$51,IF(CG$8=Assumptions!$O$47,Assumptions!CR$51,Assumptions!$P$51))))^(CG$8-1)</f>
        <v>-1901.839613166602</v>
      </c>
      <c r="CH39" s="26">
        <f>-Assumptions!$P42/12*(1+(IF(CH$8=Assumptions!$N$47,Assumptions!$N$51,IF(CH$8=Assumptions!$O$47,Assumptions!CS$51,Assumptions!$P$51))))^(CH$8-1)</f>
        <v>-1901.839613166602</v>
      </c>
      <c r="CI39" s="26">
        <f>-Assumptions!$P42/12*(1+(IF(CI$8=Assumptions!$N$47,Assumptions!$N$51,IF(CI$8=Assumptions!$O$47,Assumptions!CT$51,Assumptions!$P$51))))^(CI$8-1)</f>
        <v>-1901.839613166602</v>
      </c>
      <c r="CJ39" s="26">
        <f>-Assumptions!$P42/12*(1+(IF(CJ$8=Assumptions!$N$47,Assumptions!$N$51,IF(CJ$8=Assumptions!$O$47,Assumptions!CU$51,Assumptions!$P$51))))^(CJ$8-1)</f>
        <v>-1939.8764054299336</v>
      </c>
      <c r="CK39" s="26">
        <f>-Assumptions!$P42/12*(1+(IF(CK$8=Assumptions!$N$47,Assumptions!$N$51,IF(CK$8=Assumptions!$O$47,Assumptions!CV$51,Assumptions!$P$51))))^(CK$8-1)</f>
        <v>-1939.8764054299336</v>
      </c>
      <c r="CL39" s="26">
        <f>-Assumptions!$P42/12*(1+(IF(CL$8=Assumptions!$N$47,Assumptions!$N$51,IF(CL$8=Assumptions!$O$47,Assumptions!CW$51,Assumptions!$P$51))))^(CL$8-1)</f>
        <v>-1939.8764054299336</v>
      </c>
      <c r="CM39" s="26">
        <f>-Assumptions!$P42/12*(1+(IF(CM$8=Assumptions!$N$47,Assumptions!$N$51,IF(CM$8=Assumptions!$O$47,Assumptions!CX$51,Assumptions!$P$51))))^(CM$8-1)</f>
        <v>-1939.8764054299336</v>
      </c>
      <c r="CN39" s="26">
        <f>-Assumptions!$P42/12*(1+(IF(CN$8=Assumptions!$N$47,Assumptions!$N$51,IF(CN$8=Assumptions!$O$47,Assumptions!CY$51,Assumptions!$P$51))))^(CN$8-1)</f>
        <v>-1939.8764054299336</v>
      </c>
      <c r="CO39" s="26">
        <f>-Assumptions!$P42/12*(1+(IF(CO$8=Assumptions!$N$47,Assumptions!$N$51,IF(CO$8=Assumptions!$O$47,Assumptions!CZ$51,Assumptions!$P$51))))^(CO$8-1)</f>
        <v>-1939.8764054299336</v>
      </c>
      <c r="CP39" s="26">
        <f>-Assumptions!$P42/12*(1+(IF(CP$8=Assumptions!$N$47,Assumptions!$N$51,IF(CP$8=Assumptions!$O$47,Assumptions!DA$51,Assumptions!$P$51))))^(CP$8-1)</f>
        <v>-1939.8764054299336</v>
      </c>
      <c r="CQ39" s="26">
        <f>-Assumptions!$P42/12*(1+(IF(CQ$8=Assumptions!$N$47,Assumptions!$N$51,IF(CQ$8=Assumptions!$O$47,Assumptions!DB$51,Assumptions!$P$51))))^(CQ$8-1)</f>
        <v>-1939.8764054299336</v>
      </c>
      <c r="CR39" s="26">
        <f>-Assumptions!$P42/12*(1+(IF(CR$8=Assumptions!$N$47,Assumptions!$N$51,IF(CR$8=Assumptions!$O$47,Assumptions!DC$51,Assumptions!$P$51))))^(CR$8-1)</f>
        <v>-1939.8764054299336</v>
      </c>
      <c r="CS39" s="26">
        <f>-Assumptions!$P42/12*(1+(IF(CS$8=Assumptions!$N$47,Assumptions!$N$51,IF(CS$8=Assumptions!$O$47,Assumptions!DD$51,Assumptions!$P$51))))^(CS$8-1)</f>
        <v>-1939.8764054299336</v>
      </c>
      <c r="CT39" s="26">
        <f>-Assumptions!$P42/12*(1+(IF(CT$8=Assumptions!$N$47,Assumptions!$N$51,IF(CT$8=Assumptions!$O$47,Assumptions!DE$51,Assumptions!$P$51))))^(CT$8-1)</f>
        <v>-1939.8764054299336</v>
      </c>
      <c r="CU39" s="26">
        <f>-Assumptions!$P42/12*(1+(IF(CU$8=Assumptions!$N$47,Assumptions!$N$51,IF(CU$8=Assumptions!$O$47,Assumptions!DF$51,Assumptions!$P$51))))^(CU$8-1)</f>
        <v>-1939.8764054299336</v>
      </c>
      <c r="CV39" s="26">
        <f>-Assumptions!$P42/12*(1+(IF(CV$8=Assumptions!$N$47,Assumptions!$N$51,IF(CV$8=Assumptions!$O$47,Assumptions!DG$51,Assumptions!$P$51))))^(CV$8-1)</f>
        <v>-1978.6739335385325</v>
      </c>
      <c r="CW39" s="26">
        <f>-Assumptions!$P42/12*(1+(IF(CW$8=Assumptions!$N$47,Assumptions!$N$51,IF(CW$8=Assumptions!$O$47,Assumptions!DH$51,Assumptions!$P$51))))^(CW$8-1)</f>
        <v>-1978.6739335385325</v>
      </c>
      <c r="CX39" s="26">
        <f>-Assumptions!$P42/12*(1+(IF(CX$8=Assumptions!$N$47,Assumptions!$N$51,IF(CX$8=Assumptions!$O$47,Assumptions!DI$51,Assumptions!$P$51))))^(CX$8-1)</f>
        <v>-1978.6739335385325</v>
      </c>
      <c r="CY39" s="26">
        <f>-Assumptions!$P42/12*(1+(IF(CY$8=Assumptions!$N$47,Assumptions!$N$51,IF(CY$8=Assumptions!$O$47,Assumptions!DJ$51,Assumptions!$P$51))))^(CY$8-1)</f>
        <v>-1978.6739335385325</v>
      </c>
      <c r="CZ39" s="26">
        <f>-Assumptions!$P42/12*(1+(IF(CZ$8=Assumptions!$N$47,Assumptions!$N$51,IF(CZ$8=Assumptions!$O$47,Assumptions!DK$51,Assumptions!$P$51))))^(CZ$8-1)</f>
        <v>-1978.6739335385325</v>
      </c>
      <c r="DA39" s="26">
        <f>-Assumptions!$P42/12*(1+(IF(DA$8=Assumptions!$N$47,Assumptions!$N$51,IF(DA$8=Assumptions!$O$47,Assumptions!DL$51,Assumptions!$P$51))))^(DA$8-1)</f>
        <v>-1978.6739335385325</v>
      </c>
      <c r="DB39" s="26">
        <f>-Assumptions!$P42/12*(1+(IF(DB$8=Assumptions!$N$47,Assumptions!$N$51,IF(DB$8=Assumptions!$O$47,Assumptions!DM$51,Assumptions!$P$51))))^(DB$8-1)</f>
        <v>-1978.6739335385325</v>
      </c>
      <c r="DC39" s="26">
        <f>-Assumptions!$P42/12*(1+(IF(DC$8=Assumptions!$N$47,Assumptions!$N$51,IF(DC$8=Assumptions!$O$47,Assumptions!DN$51,Assumptions!$P$51))))^(DC$8-1)</f>
        <v>-1978.6739335385325</v>
      </c>
      <c r="DD39" s="26">
        <f>-Assumptions!$P42/12*(1+(IF(DD$8=Assumptions!$N$47,Assumptions!$N$51,IF(DD$8=Assumptions!$O$47,Assumptions!DO$51,Assumptions!$P$51))))^(DD$8-1)</f>
        <v>-1978.6739335385325</v>
      </c>
      <c r="DE39" s="26">
        <f>-Assumptions!$P42/12*(1+(IF(DE$8=Assumptions!$N$47,Assumptions!$N$51,IF(DE$8=Assumptions!$O$47,Assumptions!DP$51,Assumptions!$P$51))))^(DE$8-1)</f>
        <v>-1978.6739335385325</v>
      </c>
      <c r="DF39" s="26">
        <f>-Assumptions!$P42/12*(1+(IF(DF$8=Assumptions!$N$47,Assumptions!$N$51,IF(DF$8=Assumptions!$O$47,Assumptions!DQ$51,Assumptions!$P$51))))^(DF$8-1)</f>
        <v>-1978.6739335385325</v>
      </c>
      <c r="DG39" s="26">
        <f>-Assumptions!$P42/12*(1+(IF(DG$8=Assumptions!$N$47,Assumptions!$N$51,IF(DG$8=Assumptions!$O$47,Assumptions!DR$51,Assumptions!$P$51))))^(DG$8-1)</f>
        <v>-1978.6739335385325</v>
      </c>
      <c r="DH39" s="26">
        <f>-Assumptions!$P42/12*(1+(IF(DH$8=Assumptions!$N$47,Assumptions!$N$51,IF(DH$8=Assumptions!$O$47,Assumptions!DS$51,Assumptions!$P$51))))^(DH$8-1)</f>
        <v>-2018.2474122093031</v>
      </c>
      <c r="DI39" s="26">
        <f>-Assumptions!$P42/12*(1+(IF(DI$8=Assumptions!$N$47,Assumptions!$N$51,IF(DI$8=Assumptions!$O$47,Assumptions!DT$51,Assumptions!$P$51))))^(DI$8-1)</f>
        <v>-2018.2474122093031</v>
      </c>
      <c r="DJ39" s="26">
        <f>-Assumptions!$P42/12*(1+(IF(DJ$8=Assumptions!$N$47,Assumptions!$N$51,IF(DJ$8=Assumptions!$O$47,Assumptions!DU$51,Assumptions!$P$51))))^(DJ$8-1)</f>
        <v>-2018.2474122093031</v>
      </c>
      <c r="DK39" s="26">
        <f>-Assumptions!$P42/12*(1+(IF(DK$8=Assumptions!$N$47,Assumptions!$N$51,IF(DK$8=Assumptions!$O$47,Assumptions!DV$51,Assumptions!$P$51))))^(DK$8-1)</f>
        <v>-2018.2474122093031</v>
      </c>
      <c r="DL39" s="26">
        <f>-Assumptions!$P42/12*(1+(IF(DL$8=Assumptions!$N$47,Assumptions!$N$51,IF(DL$8=Assumptions!$O$47,Assumptions!DW$51,Assumptions!$P$51))))^(DL$8-1)</f>
        <v>-2018.2474122093031</v>
      </c>
      <c r="DM39" s="26">
        <f>-Assumptions!$P42/12*(1+(IF(DM$8=Assumptions!$N$47,Assumptions!$N$51,IF(DM$8=Assumptions!$O$47,Assumptions!DX$51,Assumptions!$P$51))))^(DM$8-1)</f>
        <v>-2018.2474122093031</v>
      </c>
      <c r="DN39" s="26">
        <f>-Assumptions!$P42/12*(1+(IF(DN$8=Assumptions!$N$47,Assumptions!$N$51,IF(DN$8=Assumptions!$O$47,Assumptions!DY$51,Assumptions!$P$51))))^(DN$8-1)</f>
        <v>-2018.2474122093031</v>
      </c>
      <c r="DO39" s="26">
        <f>-Assumptions!$P42/12*(1+(IF(DO$8=Assumptions!$N$47,Assumptions!$N$51,IF(DO$8=Assumptions!$O$47,Assumptions!DZ$51,Assumptions!$P$51))))^(DO$8-1)</f>
        <v>-2018.2474122093031</v>
      </c>
      <c r="DP39" s="26">
        <f>-Assumptions!$P42/12*(1+(IF(DP$8=Assumptions!$N$47,Assumptions!$N$51,IF(DP$8=Assumptions!$O$47,Assumptions!EA$51,Assumptions!$P$51))))^(DP$8-1)</f>
        <v>-2018.2474122093031</v>
      </c>
      <c r="DQ39" s="26">
        <f>-Assumptions!$P42/12*(1+(IF(DQ$8=Assumptions!$N$47,Assumptions!$N$51,IF(DQ$8=Assumptions!$O$47,Assumptions!EB$51,Assumptions!$P$51))))^(DQ$8-1)</f>
        <v>-2018.2474122093031</v>
      </c>
      <c r="DR39" s="26">
        <f>-Assumptions!$P42/12*(1+(IF(DR$8=Assumptions!$N$47,Assumptions!$N$51,IF(DR$8=Assumptions!$O$47,Assumptions!EC$51,Assumptions!$P$51))))^(DR$8-1)</f>
        <v>-2018.2474122093031</v>
      </c>
      <c r="DS39" s="26">
        <f>-Assumptions!$P42/12*(1+(IF(DS$8=Assumptions!$N$47,Assumptions!$N$51,IF(DS$8=Assumptions!$O$47,Assumptions!ED$51,Assumptions!$P$51))))^(DS$8-1)</f>
        <v>-2018.2474122093031</v>
      </c>
      <c r="DT39" s="26">
        <f>-Assumptions!$P42/12*(1+(IF(DT$8=Assumptions!$N$47,Assumptions!$N$51,IF(DT$8=Assumptions!$O$47,Assumptions!EE$51,Assumptions!$P$51))))^(DT$8-1)</f>
        <v>-2058.6123604534891</v>
      </c>
      <c r="DU39" s="26">
        <f>-Assumptions!$P42/12*(1+(IF(DU$8=Assumptions!$N$47,Assumptions!$N$51,IF(DU$8=Assumptions!$O$47,Assumptions!EF$51,Assumptions!$P$51))))^(DU$8-1)</f>
        <v>-2058.6123604534891</v>
      </c>
      <c r="DV39" s="26">
        <f>-Assumptions!$P42/12*(1+(IF(DV$8=Assumptions!$N$47,Assumptions!$N$51,IF(DV$8=Assumptions!$O$47,Assumptions!EG$51,Assumptions!$P$51))))^(DV$8-1)</f>
        <v>-2058.6123604534891</v>
      </c>
      <c r="DW39" s="26">
        <f>-Assumptions!$P42/12*(1+(IF(DW$8=Assumptions!$N$47,Assumptions!$N$51,IF(DW$8=Assumptions!$O$47,Assumptions!EH$51,Assumptions!$P$51))))^(DW$8-1)</f>
        <v>-2058.6123604534891</v>
      </c>
      <c r="DX39" s="26">
        <f>-Assumptions!$P42/12*(1+(IF(DX$8=Assumptions!$N$47,Assumptions!$N$51,IF(DX$8=Assumptions!$O$47,Assumptions!EI$51,Assumptions!$P$51))))^(DX$8-1)</f>
        <v>-2058.6123604534891</v>
      </c>
      <c r="DY39" s="26">
        <f>-Assumptions!$P42/12*(1+(IF(DY$8=Assumptions!$N$47,Assumptions!$N$51,IF(DY$8=Assumptions!$O$47,Assumptions!EJ$51,Assumptions!$P$51))))^(DY$8-1)</f>
        <v>-2058.6123604534891</v>
      </c>
      <c r="DZ39" s="26">
        <f>-Assumptions!$P42/12*(1+(IF(DZ$8=Assumptions!$N$47,Assumptions!$N$51,IF(DZ$8=Assumptions!$O$47,Assumptions!EK$51,Assumptions!$P$51))))^(DZ$8-1)</f>
        <v>-2058.6123604534891</v>
      </c>
      <c r="EA39" s="26">
        <f>-Assumptions!$P42/12*(1+(IF(EA$8=Assumptions!$N$47,Assumptions!$N$51,IF(EA$8=Assumptions!$O$47,Assumptions!EL$51,Assumptions!$P$51))))^(EA$8-1)</f>
        <v>-2058.6123604534891</v>
      </c>
      <c r="EB39" s="26">
        <f>-Assumptions!$P42/12*(1+(IF(EB$8=Assumptions!$N$47,Assumptions!$N$51,IF(EB$8=Assumptions!$O$47,Assumptions!EM$51,Assumptions!$P$51))))^(EB$8-1)</f>
        <v>-2058.6123604534891</v>
      </c>
      <c r="EC39" s="26">
        <f>-Assumptions!$P42/12*(1+(IF(EC$8=Assumptions!$N$47,Assumptions!$N$51,IF(EC$8=Assumptions!$O$47,Assumptions!EN$51,Assumptions!$P$51))))^(EC$8-1)</f>
        <v>-2058.6123604534891</v>
      </c>
      <c r="ED39" s="26">
        <f>-Assumptions!$P42/12*(1+(IF(ED$8=Assumptions!$N$47,Assumptions!$N$51,IF(ED$8=Assumptions!$O$47,Assumptions!EO$51,Assumptions!$P$51))))^(ED$8-1)</f>
        <v>-2058.6123604534891</v>
      </c>
      <c r="EE39" s="26">
        <f>-Assumptions!$P42/12*(1+(IF(EE$8=Assumptions!$N$47,Assumptions!$N$51,IF(EE$8=Assumptions!$O$47,Assumptions!EP$51,Assumptions!$P$51))))^(EE$8-1)</f>
        <v>-2058.6123604534891</v>
      </c>
    </row>
    <row r="40" spans="2:135" x14ac:dyDescent="0.35">
      <c r="B40" s="5"/>
      <c r="C40" s="14" t="str">
        <f>Assumptions!J43</f>
        <v>Total Operating Expenses</v>
      </c>
      <c r="D40" s="29">
        <f>SUM(D28:D39)</f>
        <v>-89500.425769875001</v>
      </c>
      <c r="E40" s="29">
        <f t="shared" ref="E40:BP40" si="20">SUM(E28:E39)</f>
        <v>-89500.425769875001</v>
      </c>
      <c r="F40" s="29">
        <f t="shared" si="20"/>
        <v>-89500.425769875001</v>
      </c>
      <c r="G40" s="29">
        <f t="shared" si="20"/>
        <v>-89500.425769875001</v>
      </c>
      <c r="H40" s="29">
        <f t="shared" si="20"/>
        <v>-89500.425769875001</v>
      </c>
      <c r="I40" s="29">
        <f t="shared" si="20"/>
        <v>-89500.425769875001</v>
      </c>
      <c r="J40" s="29">
        <f t="shared" si="20"/>
        <v>-89500.425769875001</v>
      </c>
      <c r="K40" s="29">
        <f t="shared" si="20"/>
        <v>-89500.425769875001</v>
      </c>
      <c r="L40" s="29">
        <f t="shared" si="20"/>
        <v>-89500.425769875001</v>
      </c>
      <c r="M40" s="29">
        <f t="shared" si="20"/>
        <v>-89500.425769875001</v>
      </c>
      <c r="N40" s="29">
        <f t="shared" si="20"/>
        <v>-89500.425769875001</v>
      </c>
      <c r="O40" s="29">
        <f t="shared" si="20"/>
        <v>-89500.425769875001</v>
      </c>
      <c r="P40" s="29">
        <f t="shared" si="20"/>
        <v>-89500.425769875001</v>
      </c>
      <c r="Q40" s="29">
        <f t="shared" si="20"/>
        <v>-89500.425769875001</v>
      </c>
      <c r="R40" s="29">
        <f t="shared" si="20"/>
        <v>-89500.425769875001</v>
      </c>
      <c r="S40" s="29">
        <f t="shared" si="20"/>
        <v>-91290.434285272495</v>
      </c>
      <c r="T40" s="29">
        <f t="shared" si="20"/>
        <v>-92185.438542971257</v>
      </c>
      <c r="U40" s="29">
        <f t="shared" si="20"/>
        <v>-91290.434285272495</v>
      </c>
      <c r="V40" s="29">
        <f t="shared" si="20"/>
        <v>-89500.425769875001</v>
      </c>
      <c r="W40" s="29">
        <f t="shared" si="20"/>
        <v>-89500.425769875001</v>
      </c>
      <c r="X40" s="29">
        <f t="shared" si="20"/>
        <v>-89500.425769875001</v>
      </c>
      <c r="Y40" s="29">
        <f t="shared" si="20"/>
        <v>-89500.425769875001</v>
      </c>
      <c r="Z40" s="29">
        <f t="shared" si="20"/>
        <v>-89500.425769875001</v>
      </c>
      <c r="AA40" s="29">
        <f t="shared" si="20"/>
        <v>-89500.425769875001</v>
      </c>
      <c r="AB40" s="29">
        <f t="shared" si="20"/>
        <v>-93116.242970977939</v>
      </c>
      <c r="AC40" s="29">
        <f t="shared" si="20"/>
        <v>-93116.242970977939</v>
      </c>
      <c r="AD40" s="29">
        <f t="shared" si="20"/>
        <v>-93116.242970977939</v>
      </c>
      <c r="AE40" s="29">
        <f t="shared" si="20"/>
        <v>-93116.242970977939</v>
      </c>
      <c r="AF40" s="29">
        <f t="shared" si="20"/>
        <v>-93116.242970977939</v>
      </c>
      <c r="AG40" s="29">
        <f t="shared" si="20"/>
        <v>-93116.242970977939</v>
      </c>
      <c r="AH40" s="29">
        <f t="shared" si="20"/>
        <v>-93116.242970977939</v>
      </c>
      <c r="AI40" s="29">
        <f t="shared" si="20"/>
        <v>-93116.242970977939</v>
      </c>
      <c r="AJ40" s="29">
        <f t="shared" si="20"/>
        <v>-93116.242970977939</v>
      </c>
      <c r="AK40" s="29">
        <f t="shared" si="20"/>
        <v>-93116.242970977939</v>
      </c>
      <c r="AL40" s="29">
        <f t="shared" si="20"/>
        <v>-93116.242970977939</v>
      </c>
      <c r="AM40" s="29">
        <f t="shared" si="20"/>
        <v>-93116.242970977939</v>
      </c>
      <c r="AN40" s="29">
        <f t="shared" si="20"/>
        <v>-94978.5678303975</v>
      </c>
      <c r="AO40" s="29">
        <f t="shared" si="20"/>
        <v>-94978.5678303975</v>
      </c>
      <c r="AP40" s="29">
        <f t="shared" si="20"/>
        <v>-94978.5678303975</v>
      </c>
      <c r="AQ40" s="29">
        <f t="shared" si="20"/>
        <v>-94978.5678303975</v>
      </c>
      <c r="AR40" s="29">
        <f t="shared" si="20"/>
        <v>-94978.5678303975</v>
      </c>
      <c r="AS40" s="29">
        <f t="shared" si="20"/>
        <v>-94978.5678303975</v>
      </c>
      <c r="AT40" s="29">
        <f t="shared" si="20"/>
        <v>-94978.5678303975</v>
      </c>
      <c r="AU40" s="29">
        <f t="shared" si="20"/>
        <v>-94978.5678303975</v>
      </c>
      <c r="AV40" s="29">
        <f t="shared" si="20"/>
        <v>-94978.5678303975</v>
      </c>
      <c r="AW40" s="29">
        <f t="shared" si="20"/>
        <v>-94978.5678303975</v>
      </c>
      <c r="AX40" s="29">
        <f t="shared" si="20"/>
        <v>-94978.5678303975</v>
      </c>
      <c r="AY40" s="29">
        <f t="shared" si="20"/>
        <v>-94978.5678303975</v>
      </c>
      <c r="AZ40" s="29">
        <f t="shared" si="20"/>
        <v>-96878.13918700545</v>
      </c>
      <c r="BA40" s="29">
        <f t="shared" si="20"/>
        <v>-96878.13918700545</v>
      </c>
      <c r="BB40" s="29">
        <f t="shared" si="20"/>
        <v>-96878.13918700545</v>
      </c>
      <c r="BC40" s="29">
        <f t="shared" si="20"/>
        <v>-96878.13918700545</v>
      </c>
      <c r="BD40" s="29">
        <f t="shared" si="20"/>
        <v>-96878.13918700545</v>
      </c>
      <c r="BE40" s="29">
        <f t="shared" si="20"/>
        <v>-96878.13918700545</v>
      </c>
      <c r="BF40" s="29">
        <f t="shared" si="20"/>
        <v>-96878.13918700545</v>
      </c>
      <c r="BG40" s="29">
        <f t="shared" si="20"/>
        <v>-96878.13918700545</v>
      </c>
      <c r="BH40" s="29">
        <f t="shared" si="20"/>
        <v>-96878.13918700545</v>
      </c>
      <c r="BI40" s="29">
        <f t="shared" si="20"/>
        <v>-96878.13918700545</v>
      </c>
      <c r="BJ40" s="29">
        <f t="shared" si="20"/>
        <v>-96878.13918700545</v>
      </c>
      <c r="BK40" s="29">
        <f t="shared" si="20"/>
        <v>-96878.13918700545</v>
      </c>
      <c r="BL40" s="29">
        <f t="shared" si="20"/>
        <v>-98815.701970745547</v>
      </c>
      <c r="BM40" s="29">
        <f t="shared" si="20"/>
        <v>-98815.701970745547</v>
      </c>
      <c r="BN40" s="29">
        <f t="shared" si="20"/>
        <v>-98815.701970745547</v>
      </c>
      <c r="BO40" s="29">
        <f t="shared" si="20"/>
        <v>-98815.701970745547</v>
      </c>
      <c r="BP40" s="29">
        <f t="shared" si="20"/>
        <v>-98815.701970745547</v>
      </c>
      <c r="BQ40" s="29">
        <f t="shared" ref="BQ40:EB40" si="21">SUM(BQ28:BQ39)</f>
        <v>-98815.701970745547</v>
      </c>
      <c r="BR40" s="29">
        <f t="shared" si="21"/>
        <v>-98815.701970745547</v>
      </c>
      <c r="BS40" s="29">
        <f t="shared" si="21"/>
        <v>-98815.701970745547</v>
      </c>
      <c r="BT40" s="29">
        <f t="shared" si="21"/>
        <v>-98815.701970745547</v>
      </c>
      <c r="BU40" s="29">
        <f t="shared" si="21"/>
        <v>-98815.701970745547</v>
      </c>
      <c r="BV40" s="29">
        <f t="shared" si="21"/>
        <v>-98815.701970745547</v>
      </c>
      <c r="BW40" s="29">
        <f t="shared" si="21"/>
        <v>-98815.701970745547</v>
      </c>
      <c r="BX40" s="29">
        <f t="shared" si="21"/>
        <v>-100792.01601016049</v>
      </c>
      <c r="BY40" s="29">
        <f t="shared" si="21"/>
        <v>-100792.01601016049</v>
      </c>
      <c r="BZ40" s="29">
        <f t="shared" si="21"/>
        <v>-100792.01601016049</v>
      </c>
      <c r="CA40" s="29">
        <f t="shared" si="21"/>
        <v>-100792.01601016049</v>
      </c>
      <c r="CB40" s="29">
        <f t="shared" si="21"/>
        <v>-100792.01601016049</v>
      </c>
      <c r="CC40" s="29">
        <f t="shared" si="21"/>
        <v>-100792.01601016049</v>
      </c>
      <c r="CD40" s="29">
        <f t="shared" si="21"/>
        <v>-100792.01601016049</v>
      </c>
      <c r="CE40" s="29">
        <f t="shared" si="21"/>
        <v>-100792.01601016049</v>
      </c>
      <c r="CF40" s="29">
        <f t="shared" si="21"/>
        <v>-100792.01601016049</v>
      </c>
      <c r="CG40" s="29">
        <f t="shared" si="21"/>
        <v>-100792.01601016049</v>
      </c>
      <c r="CH40" s="29">
        <f t="shared" si="21"/>
        <v>-100792.01601016049</v>
      </c>
      <c r="CI40" s="29">
        <f t="shared" si="21"/>
        <v>-100792.01601016049</v>
      </c>
      <c r="CJ40" s="29">
        <f t="shared" si="21"/>
        <v>-102807.85633036368</v>
      </c>
      <c r="CK40" s="29">
        <f t="shared" si="21"/>
        <v>-102807.85633036368</v>
      </c>
      <c r="CL40" s="29">
        <f t="shared" si="21"/>
        <v>-102807.85633036368</v>
      </c>
      <c r="CM40" s="29">
        <f t="shared" si="21"/>
        <v>-102807.85633036368</v>
      </c>
      <c r="CN40" s="29">
        <f t="shared" si="21"/>
        <v>-102807.85633036368</v>
      </c>
      <c r="CO40" s="29">
        <f t="shared" si="21"/>
        <v>-102807.85633036368</v>
      </c>
      <c r="CP40" s="29">
        <f t="shared" si="21"/>
        <v>-102807.85633036368</v>
      </c>
      <c r="CQ40" s="29">
        <f t="shared" si="21"/>
        <v>-102807.85633036368</v>
      </c>
      <c r="CR40" s="29">
        <f t="shared" si="21"/>
        <v>-102807.85633036368</v>
      </c>
      <c r="CS40" s="29">
        <f t="shared" si="21"/>
        <v>-102807.85633036368</v>
      </c>
      <c r="CT40" s="29">
        <f t="shared" si="21"/>
        <v>-102807.85633036368</v>
      </c>
      <c r="CU40" s="29">
        <f t="shared" si="21"/>
        <v>-102807.85633036368</v>
      </c>
      <c r="CV40" s="29">
        <f t="shared" si="21"/>
        <v>-104864.01345697096</v>
      </c>
      <c r="CW40" s="29">
        <f t="shared" si="21"/>
        <v>-104864.01345697096</v>
      </c>
      <c r="CX40" s="29">
        <f t="shared" si="21"/>
        <v>-104864.01345697096</v>
      </c>
      <c r="CY40" s="29">
        <f t="shared" si="21"/>
        <v>-104864.01345697096</v>
      </c>
      <c r="CZ40" s="29">
        <f t="shared" si="21"/>
        <v>-104864.01345697096</v>
      </c>
      <c r="DA40" s="29">
        <f t="shared" si="21"/>
        <v>-104864.01345697096</v>
      </c>
      <c r="DB40" s="29">
        <f t="shared" si="21"/>
        <v>-104864.01345697096</v>
      </c>
      <c r="DC40" s="29">
        <f t="shared" si="21"/>
        <v>-104864.01345697096</v>
      </c>
      <c r="DD40" s="29">
        <f t="shared" si="21"/>
        <v>-104864.01345697096</v>
      </c>
      <c r="DE40" s="29">
        <f t="shared" si="21"/>
        <v>-104864.01345697096</v>
      </c>
      <c r="DF40" s="29">
        <f t="shared" si="21"/>
        <v>-104864.01345697096</v>
      </c>
      <c r="DG40" s="29">
        <f t="shared" si="21"/>
        <v>-104864.01345697096</v>
      </c>
      <c r="DH40" s="29">
        <f t="shared" si="21"/>
        <v>-106961.29372611035</v>
      </c>
      <c r="DI40" s="29">
        <f t="shared" si="21"/>
        <v>-106961.29372611035</v>
      </c>
      <c r="DJ40" s="29">
        <f t="shared" si="21"/>
        <v>-106961.29372611035</v>
      </c>
      <c r="DK40" s="29">
        <f t="shared" si="21"/>
        <v>-106961.29372611035</v>
      </c>
      <c r="DL40" s="29">
        <f t="shared" si="21"/>
        <v>-106961.29372611035</v>
      </c>
      <c r="DM40" s="29">
        <f t="shared" si="21"/>
        <v>-106961.29372611035</v>
      </c>
      <c r="DN40" s="29">
        <f t="shared" si="21"/>
        <v>-106961.29372611035</v>
      </c>
      <c r="DO40" s="29">
        <f t="shared" si="21"/>
        <v>-106961.29372611035</v>
      </c>
      <c r="DP40" s="29">
        <f t="shared" si="21"/>
        <v>-106961.29372611035</v>
      </c>
      <c r="DQ40" s="29">
        <f t="shared" si="21"/>
        <v>-106961.29372611035</v>
      </c>
      <c r="DR40" s="29">
        <f t="shared" si="21"/>
        <v>-106961.29372611035</v>
      </c>
      <c r="DS40" s="29">
        <f t="shared" si="21"/>
        <v>-106961.29372611035</v>
      </c>
      <c r="DT40" s="29">
        <f t="shared" si="21"/>
        <v>-109100.51960063259</v>
      </c>
      <c r="DU40" s="29">
        <f t="shared" si="21"/>
        <v>-109100.51960063259</v>
      </c>
      <c r="DV40" s="29">
        <f t="shared" si="21"/>
        <v>-109100.51960063259</v>
      </c>
      <c r="DW40" s="29">
        <f t="shared" si="21"/>
        <v>-109100.51960063259</v>
      </c>
      <c r="DX40" s="29">
        <f t="shared" si="21"/>
        <v>-109100.51960063259</v>
      </c>
      <c r="DY40" s="29">
        <f t="shared" si="21"/>
        <v>-109100.51960063259</v>
      </c>
      <c r="DZ40" s="29">
        <f t="shared" si="21"/>
        <v>-109100.51960063259</v>
      </c>
      <c r="EA40" s="29">
        <f t="shared" si="21"/>
        <v>-109100.51960063259</v>
      </c>
      <c r="EB40" s="29">
        <f t="shared" si="21"/>
        <v>-109100.51960063259</v>
      </c>
      <c r="EC40" s="29">
        <f t="shared" ref="EC40:EE40" si="22">SUM(EC28:EC39)</f>
        <v>-109100.51960063259</v>
      </c>
      <c r="ED40" s="29">
        <f t="shared" si="22"/>
        <v>-109100.51960063259</v>
      </c>
      <c r="EE40" s="29">
        <f t="shared" si="22"/>
        <v>-109100.51960063259</v>
      </c>
    </row>
    <row r="42" spans="2:135" x14ac:dyDescent="0.35">
      <c r="B42" s="14"/>
      <c r="C42" s="14" t="str">
        <f>Assumptions!J45</f>
        <v>Net Operating Income</v>
      </c>
      <c r="D42" s="31">
        <f>D25+D40</f>
        <v>115068.49489262499</v>
      </c>
      <c r="E42" s="31">
        <f t="shared" ref="E42:BP42" si="23">E25+E40</f>
        <v>115068.49489262499</v>
      </c>
      <c r="F42" s="31">
        <f t="shared" si="23"/>
        <v>115068.49489262499</v>
      </c>
      <c r="G42" s="31">
        <f t="shared" si="23"/>
        <v>115068.49489262499</v>
      </c>
      <c r="H42" s="31">
        <f t="shared" si="23"/>
        <v>115068.49489262499</v>
      </c>
      <c r="I42" s="31">
        <f t="shared" si="23"/>
        <v>115068.49489262499</v>
      </c>
      <c r="J42" s="31">
        <f t="shared" si="23"/>
        <v>115068.49489262499</v>
      </c>
      <c r="K42" s="31">
        <f t="shared" si="23"/>
        <v>115068.49489262499</v>
      </c>
      <c r="L42" s="31">
        <f t="shared" si="23"/>
        <v>115068.49489262499</v>
      </c>
      <c r="M42" s="31">
        <f t="shared" si="23"/>
        <v>115068.49489262499</v>
      </c>
      <c r="N42" s="31">
        <f t="shared" si="23"/>
        <v>115068.49489262499</v>
      </c>
      <c r="O42" s="31">
        <f t="shared" si="23"/>
        <v>115068.49489262499</v>
      </c>
      <c r="P42" s="31">
        <f t="shared" si="23"/>
        <v>118025.07559356248</v>
      </c>
      <c r="Q42" s="31">
        <f t="shared" si="23"/>
        <v>118025.07559356248</v>
      </c>
      <c r="R42" s="31">
        <f t="shared" si="23"/>
        <v>118025.07559356248</v>
      </c>
      <c r="S42" s="31">
        <f t="shared" si="23"/>
        <v>116384.33789016498</v>
      </c>
      <c r="T42" s="31">
        <f t="shared" si="23"/>
        <v>115563.96903846621</v>
      </c>
      <c r="U42" s="31">
        <f t="shared" si="23"/>
        <v>116384.33789016498</v>
      </c>
      <c r="V42" s="31">
        <f t="shared" si="23"/>
        <v>118025.07559356248</v>
      </c>
      <c r="W42" s="31">
        <f t="shared" si="23"/>
        <v>118025.07559356248</v>
      </c>
      <c r="X42" s="31">
        <f t="shared" si="23"/>
        <v>118025.07559356248</v>
      </c>
      <c r="Y42" s="31">
        <f t="shared" si="23"/>
        <v>118025.07559356248</v>
      </c>
      <c r="Z42" s="31">
        <f t="shared" si="23"/>
        <v>118025.07559356248</v>
      </c>
      <c r="AA42" s="31">
        <f t="shared" si="23"/>
        <v>118025.07559356248</v>
      </c>
      <c r="AB42" s="31">
        <f t="shared" si="23"/>
        <v>117711.71484415111</v>
      </c>
      <c r="AC42" s="31">
        <f t="shared" si="23"/>
        <v>117711.71484415111</v>
      </c>
      <c r="AD42" s="31">
        <f t="shared" si="23"/>
        <v>117711.71484415111</v>
      </c>
      <c r="AE42" s="31">
        <f t="shared" si="23"/>
        <v>117711.71484415111</v>
      </c>
      <c r="AF42" s="31">
        <f t="shared" si="23"/>
        <v>117711.71484415111</v>
      </c>
      <c r="AG42" s="31">
        <f t="shared" si="23"/>
        <v>117711.71484415111</v>
      </c>
      <c r="AH42" s="31">
        <f t="shared" si="23"/>
        <v>117711.71484415111</v>
      </c>
      <c r="AI42" s="31">
        <f t="shared" si="23"/>
        <v>117711.71484415111</v>
      </c>
      <c r="AJ42" s="31">
        <f t="shared" si="23"/>
        <v>117711.71484415111</v>
      </c>
      <c r="AK42" s="31">
        <f t="shared" si="23"/>
        <v>117711.71484415111</v>
      </c>
      <c r="AL42" s="31">
        <f t="shared" si="23"/>
        <v>117711.71484415111</v>
      </c>
      <c r="AM42" s="31">
        <f t="shared" si="23"/>
        <v>117711.71484415111</v>
      </c>
      <c r="AN42" s="31">
        <f t="shared" si="23"/>
        <v>119050.63469015966</v>
      </c>
      <c r="AO42" s="31">
        <f t="shared" si="23"/>
        <v>119050.63469015966</v>
      </c>
      <c r="AP42" s="31">
        <f t="shared" si="23"/>
        <v>119050.63469015966</v>
      </c>
      <c r="AQ42" s="31">
        <f t="shared" si="23"/>
        <v>119050.63469015966</v>
      </c>
      <c r="AR42" s="31">
        <f t="shared" si="23"/>
        <v>119050.63469015966</v>
      </c>
      <c r="AS42" s="31">
        <f t="shared" si="23"/>
        <v>119050.63469015966</v>
      </c>
      <c r="AT42" s="31">
        <f t="shared" si="23"/>
        <v>119050.63469015966</v>
      </c>
      <c r="AU42" s="31">
        <f t="shared" si="23"/>
        <v>119050.63469015966</v>
      </c>
      <c r="AV42" s="31">
        <f t="shared" si="23"/>
        <v>119050.63469015966</v>
      </c>
      <c r="AW42" s="31">
        <f t="shared" si="23"/>
        <v>119050.63469015966</v>
      </c>
      <c r="AX42" s="31">
        <f t="shared" si="23"/>
        <v>119050.63469015966</v>
      </c>
      <c r="AY42" s="31">
        <f t="shared" si="23"/>
        <v>119050.63469015966</v>
      </c>
      <c r="AZ42" s="31">
        <f t="shared" si="23"/>
        <v>120401.10321632524</v>
      </c>
      <c r="BA42" s="31">
        <f t="shared" si="23"/>
        <v>120401.10321632524</v>
      </c>
      <c r="BB42" s="31">
        <f t="shared" si="23"/>
        <v>120401.10321632524</v>
      </c>
      <c r="BC42" s="31">
        <f t="shared" si="23"/>
        <v>120401.10321632524</v>
      </c>
      <c r="BD42" s="31">
        <f t="shared" si="23"/>
        <v>120401.10321632524</v>
      </c>
      <c r="BE42" s="31">
        <f t="shared" si="23"/>
        <v>120401.10321632524</v>
      </c>
      <c r="BF42" s="31">
        <f t="shared" si="23"/>
        <v>120401.10321632524</v>
      </c>
      <c r="BG42" s="31">
        <f t="shared" si="23"/>
        <v>120401.10321632524</v>
      </c>
      <c r="BH42" s="31">
        <f t="shared" si="23"/>
        <v>120401.10321632524</v>
      </c>
      <c r="BI42" s="31">
        <f t="shared" si="23"/>
        <v>120401.10321632524</v>
      </c>
      <c r="BJ42" s="31">
        <f t="shared" si="23"/>
        <v>120401.10321632524</v>
      </c>
      <c r="BK42" s="31">
        <f t="shared" si="23"/>
        <v>120401.10321632524</v>
      </c>
      <c r="BL42" s="31">
        <f t="shared" si="23"/>
        <v>121763.12295049959</v>
      </c>
      <c r="BM42" s="31">
        <f t="shared" si="23"/>
        <v>121763.12295049959</v>
      </c>
      <c r="BN42" s="31">
        <f t="shared" si="23"/>
        <v>121763.12295049959</v>
      </c>
      <c r="BO42" s="31">
        <f t="shared" si="23"/>
        <v>121763.12295049959</v>
      </c>
      <c r="BP42" s="31">
        <f t="shared" si="23"/>
        <v>121763.12295049959</v>
      </c>
      <c r="BQ42" s="31">
        <f t="shared" ref="BQ42:EB42" si="24">BQ25+BQ40</f>
        <v>121763.12295049959</v>
      </c>
      <c r="BR42" s="31">
        <f t="shared" si="24"/>
        <v>121763.12295049959</v>
      </c>
      <c r="BS42" s="31">
        <f t="shared" si="24"/>
        <v>121763.12295049959</v>
      </c>
      <c r="BT42" s="31">
        <f t="shared" si="24"/>
        <v>121763.12295049959</v>
      </c>
      <c r="BU42" s="31">
        <f t="shared" si="24"/>
        <v>121763.12295049959</v>
      </c>
      <c r="BV42" s="31">
        <f t="shared" si="24"/>
        <v>121763.12295049959</v>
      </c>
      <c r="BW42" s="31">
        <f t="shared" si="24"/>
        <v>121763.12295049959</v>
      </c>
      <c r="BX42" s="31">
        <f t="shared" si="24"/>
        <v>123136.69304440512</v>
      </c>
      <c r="BY42" s="31">
        <f t="shared" si="24"/>
        <v>123136.69304440512</v>
      </c>
      <c r="BZ42" s="31">
        <f t="shared" si="24"/>
        <v>123136.69304440512</v>
      </c>
      <c r="CA42" s="31">
        <f t="shared" si="24"/>
        <v>123136.69304440512</v>
      </c>
      <c r="CB42" s="31">
        <f t="shared" si="24"/>
        <v>123136.69304440512</v>
      </c>
      <c r="CC42" s="31">
        <f t="shared" si="24"/>
        <v>123136.69304440512</v>
      </c>
      <c r="CD42" s="31">
        <f t="shared" si="24"/>
        <v>123136.69304440512</v>
      </c>
      <c r="CE42" s="31">
        <f t="shared" si="24"/>
        <v>123136.69304440512</v>
      </c>
      <c r="CF42" s="31">
        <f t="shared" si="24"/>
        <v>123136.69304440512</v>
      </c>
      <c r="CG42" s="31">
        <f t="shared" si="24"/>
        <v>123136.69304440512</v>
      </c>
      <c r="CH42" s="31">
        <f t="shared" si="24"/>
        <v>123136.69304440512</v>
      </c>
      <c r="CI42" s="31">
        <f t="shared" si="24"/>
        <v>123136.69304440512</v>
      </c>
      <c r="CJ42" s="31">
        <f t="shared" si="24"/>
        <v>124521.80915471223</v>
      </c>
      <c r="CK42" s="31">
        <f t="shared" si="24"/>
        <v>124521.80915471223</v>
      </c>
      <c r="CL42" s="31">
        <f t="shared" si="24"/>
        <v>124521.80915471223</v>
      </c>
      <c r="CM42" s="31">
        <f t="shared" si="24"/>
        <v>124521.80915471223</v>
      </c>
      <c r="CN42" s="31">
        <f t="shared" si="24"/>
        <v>124521.80915471223</v>
      </c>
      <c r="CO42" s="31">
        <f t="shared" si="24"/>
        <v>124521.80915471223</v>
      </c>
      <c r="CP42" s="31">
        <f t="shared" si="24"/>
        <v>124521.80915471223</v>
      </c>
      <c r="CQ42" s="31">
        <f t="shared" si="24"/>
        <v>124521.80915471223</v>
      </c>
      <c r="CR42" s="31">
        <f t="shared" si="24"/>
        <v>124521.80915471223</v>
      </c>
      <c r="CS42" s="31">
        <f t="shared" si="24"/>
        <v>124521.80915471223</v>
      </c>
      <c r="CT42" s="31">
        <f t="shared" si="24"/>
        <v>124521.80915471223</v>
      </c>
      <c r="CU42" s="31">
        <f t="shared" si="24"/>
        <v>124521.80915471223</v>
      </c>
      <c r="CV42" s="31">
        <f t="shared" si="24"/>
        <v>125918.46332096671</v>
      </c>
      <c r="CW42" s="31">
        <f t="shared" si="24"/>
        <v>125918.46332096671</v>
      </c>
      <c r="CX42" s="31">
        <f t="shared" si="24"/>
        <v>125918.46332096671</v>
      </c>
      <c r="CY42" s="31">
        <f t="shared" si="24"/>
        <v>125918.46332096671</v>
      </c>
      <c r="CZ42" s="31">
        <f t="shared" si="24"/>
        <v>125918.46332096671</v>
      </c>
      <c r="DA42" s="31">
        <f t="shared" si="24"/>
        <v>125918.46332096671</v>
      </c>
      <c r="DB42" s="31">
        <f t="shared" si="24"/>
        <v>125918.46332096671</v>
      </c>
      <c r="DC42" s="31">
        <f t="shared" si="24"/>
        <v>125918.46332096671</v>
      </c>
      <c r="DD42" s="31">
        <f t="shared" si="24"/>
        <v>125918.46332096671</v>
      </c>
      <c r="DE42" s="31">
        <f t="shared" si="24"/>
        <v>125918.46332096671</v>
      </c>
      <c r="DF42" s="31">
        <f t="shared" si="24"/>
        <v>125918.46332096671</v>
      </c>
      <c r="DG42" s="31">
        <f t="shared" si="24"/>
        <v>125918.46332096671</v>
      </c>
      <c r="DH42" s="31">
        <f t="shared" si="24"/>
        <v>127326.64384029382</v>
      </c>
      <c r="DI42" s="31">
        <f t="shared" si="24"/>
        <v>127326.64384029382</v>
      </c>
      <c r="DJ42" s="31">
        <f t="shared" si="24"/>
        <v>127326.64384029382</v>
      </c>
      <c r="DK42" s="31">
        <f t="shared" si="24"/>
        <v>127326.64384029382</v>
      </c>
      <c r="DL42" s="31">
        <f t="shared" si="24"/>
        <v>127326.64384029382</v>
      </c>
      <c r="DM42" s="31">
        <f t="shared" si="24"/>
        <v>127326.64384029382</v>
      </c>
      <c r="DN42" s="31">
        <f t="shared" si="24"/>
        <v>127326.64384029382</v>
      </c>
      <c r="DO42" s="31">
        <f t="shared" si="24"/>
        <v>127326.64384029382</v>
      </c>
      <c r="DP42" s="31">
        <f t="shared" si="24"/>
        <v>127326.64384029382</v>
      </c>
      <c r="DQ42" s="31">
        <f t="shared" si="24"/>
        <v>127326.64384029382</v>
      </c>
      <c r="DR42" s="31">
        <f t="shared" si="24"/>
        <v>127326.64384029382</v>
      </c>
      <c r="DS42" s="31">
        <f t="shared" si="24"/>
        <v>127326.64384029382</v>
      </c>
      <c r="DT42" s="31">
        <f t="shared" si="24"/>
        <v>128746.33513880098</v>
      </c>
      <c r="DU42" s="31">
        <f t="shared" si="24"/>
        <v>128746.33513880098</v>
      </c>
      <c r="DV42" s="31">
        <f t="shared" si="24"/>
        <v>128746.33513880098</v>
      </c>
      <c r="DW42" s="31">
        <f t="shared" si="24"/>
        <v>128746.33513880098</v>
      </c>
      <c r="DX42" s="31">
        <f t="shared" si="24"/>
        <v>128746.33513880098</v>
      </c>
      <c r="DY42" s="31">
        <f t="shared" si="24"/>
        <v>128746.33513880098</v>
      </c>
      <c r="DZ42" s="31">
        <f t="shared" si="24"/>
        <v>128746.33513880098</v>
      </c>
      <c r="EA42" s="31">
        <f t="shared" si="24"/>
        <v>128746.33513880098</v>
      </c>
      <c r="EB42" s="31">
        <f t="shared" si="24"/>
        <v>128746.33513880098</v>
      </c>
      <c r="EC42" s="31">
        <f t="shared" ref="EC42:EE42" si="25">EC25+EC40</f>
        <v>128746.33513880098</v>
      </c>
      <c r="ED42" s="31">
        <f t="shared" si="25"/>
        <v>128746.33513880098</v>
      </c>
      <c r="EE42" s="31">
        <f t="shared" si="25"/>
        <v>128746.33513880098</v>
      </c>
    </row>
    <row r="44" spans="2:135" x14ac:dyDescent="0.35">
      <c r="E44" s="6"/>
    </row>
    <row r="45" spans="2:135" x14ac:dyDescent="0.35">
      <c r="B45" s="23" t="s">
        <v>22</v>
      </c>
      <c r="D45" s="6"/>
      <c r="E45" s="6"/>
    </row>
    <row r="46" spans="2:135" x14ac:dyDescent="0.35">
      <c r="C46" t="s">
        <v>43</v>
      </c>
      <c r="D46" s="26">
        <f>Assumptions!P54</f>
        <v>12610949.752666917</v>
      </c>
      <c r="E46" s="33">
        <f>D50</f>
        <v>12599549.282981824</v>
      </c>
      <c r="F46" s="33">
        <f t="shared" ref="F46:BQ46" si="26">E50</f>
        <v>12588087.060752602</v>
      </c>
      <c r="G46" s="33">
        <f t="shared" si="26"/>
        <v>12576562.751486307</v>
      </c>
      <c r="H46" s="33">
        <f t="shared" si="26"/>
        <v>12564976.018878153</v>
      </c>
      <c r="I46" s="33">
        <f t="shared" si="26"/>
        <v>12553326.524801703</v>
      </c>
      <c r="J46" s="33">
        <f t="shared" si="26"/>
        <v>12541613.929299006</v>
      </c>
      <c r="K46" s="33">
        <f t="shared" si="26"/>
        <v>12529837.89057067</v>
      </c>
      <c r="L46" s="33">
        <f t="shared" si="26"/>
        <v>12517998.064965889</v>
      </c>
      <c r="M46" s="33">
        <f t="shared" si="26"/>
        <v>12506094.106972415</v>
      </c>
      <c r="N46" s="33">
        <f t="shared" si="26"/>
        <v>12494125.669206476</v>
      </c>
      <c r="O46" s="33">
        <f t="shared" si="26"/>
        <v>12482092.402402638</v>
      </c>
      <c r="P46" s="33">
        <f t="shared" si="26"/>
        <v>12469993.955403613</v>
      </c>
      <c r="Q46" s="33">
        <f t="shared" si="26"/>
        <v>12457829.97515001</v>
      </c>
      <c r="R46" s="33">
        <f t="shared" si="26"/>
        <v>12445600.106670033</v>
      </c>
      <c r="S46" s="33">
        <f t="shared" si="26"/>
        <v>12433303.993069123</v>
      </c>
      <c r="T46" s="33">
        <f t="shared" si="26"/>
        <v>12420941.275519542</v>
      </c>
      <c r="U46" s="33">
        <f t="shared" si="26"/>
        <v>12408511.5932499</v>
      </c>
      <c r="V46" s="33">
        <f t="shared" si="26"/>
        <v>12396014.583534632</v>
      </c>
      <c r="W46" s="33">
        <f t="shared" si="26"/>
        <v>12383449.881683405</v>
      </c>
      <c r="X46" s="33">
        <f t="shared" si="26"/>
        <v>12370817.121030485</v>
      </c>
      <c r="Y46" s="33">
        <f t="shared" si="26"/>
        <v>12358115.932924028</v>
      </c>
      <c r="Z46" s="33">
        <f t="shared" si="26"/>
        <v>12345345.946715327</v>
      </c>
      <c r="AA46" s="33">
        <f t="shared" si="26"/>
        <v>12332506.789747996</v>
      </c>
      <c r="AB46" s="33">
        <f t="shared" si="26"/>
        <v>12319598.087347092</v>
      </c>
      <c r="AC46" s="33">
        <f t="shared" si="26"/>
        <v>12306619.462808182</v>
      </c>
      <c r="AD46" s="33">
        <f t="shared" si="26"/>
        <v>12293570.537386354</v>
      </c>
      <c r="AE46" s="33">
        <f t="shared" si="26"/>
        <v>12280450.930285158</v>
      </c>
      <c r="AF46" s="33">
        <f t="shared" si="26"/>
        <v>12267260.258645495</v>
      </c>
      <c r="AG46" s="33">
        <f t="shared" si="26"/>
        <v>12253998.137534453</v>
      </c>
      <c r="AH46" s="33">
        <f t="shared" si="26"/>
        <v>12240664.179934058</v>
      </c>
      <c r="AI46" s="33">
        <f t="shared" si="26"/>
        <v>12227257.996729996</v>
      </c>
      <c r="AJ46" s="33">
        <f t="shared" si="26"/>
        <v>12213779.196700245</v>
      </c>
      <c r="AK46" s="33">
        <f t="shared" si="26"/>
        <v>12200227.386503665</v>
      </c>
      <c r="AL46" s="33">
        <f t="shared" si="26"/>
        <v>12186602.17066852</v>
      </c>
      <c r="AM46" s="33">
        <f t="shared" si="26"/>
        <v>12172903.151580935</v>
      </c>
      <c r="AN46" s="33">
        <f t="shared" si="26"/>
        <v>12159129.929473292</v>
      </c>
      <c r="AO46" s="33">
        <f t="shared" si="26"/>
        <v>12145282.102412567</v>
      </c>
      <c r="AP46" s="33">
        <f t="shared" si="26"/>
        <v>12131359.266288595</v>
      </c>
      <c r="AQ46" s="33">
        <f t="shared" si="26"/>
        <v>12117361.014802286</v>
      </c>
      <c r="AR46" s="33">
        <f t="shared" si="26"/>
        <v>12103286.93945376</v>
      </c>
      <c r="AS46" s="33">
        <f t="shared" si="26"/>
        <v>12089136.629530428</v>
      </c>
      <c r="AT46" s="33">
        <f t="shared" si="26"/>
        <v>12074909.672095012</v>
      </c>
      <c r="AU46" s="33">
        <f t="shared" si="26"/>
        <v>12060605.651973488</v>
      </c>
      <c r="AV46" s="33">
        <f t="shared" si="26"/>
        <v>12046224.151742972</v>
      </c>
      <c r="AW46" s="33">
        <f t="shared" si="26"/>
        <v>12031764.751719542</v>
      </c>
      <c r="AX46" s="33">
        <f t="shared" si="26"/>
        <v>12017227.029945983</v>
      </c>
      <c r="AY46" s="33">
        <f t="shared" si="26"/>
        <v>12002610.562179483</v>
      </c>
      <c r="AZ46" s="33">
        <f t="shared" si="26"/>
        <v>11987914.921879251</v>
      </c>
      <c r="BA46" s="33">
        <f t="shared" si="26"/>
        <v>11973139.680194058</v>
      </c>
      <c r="BB46" s="33">
        <f t="shared" si="26"/>
        <v>11958284.405949736</v>
      </c>
      <c r="BC46" s="33">
        <f t="shared" si="26"/>
        <v>11943348.665636592</v>
      </c>
      <c r="BD46" s="33">
        <f t="shared" si="26"/>
        <v>11928332.023396751</v>
      </c>
      <c r="BE46" s="33">
        <f t="shared" si="26"/>
        <v>11913234.041011443</v>
      </c>
      <c r="BF46" s="33">
        <f t="shared" si="26"/>
        <v>11898054.277888216</v>
      </c>
      <c r="BG46" s="33">
        <f t="shared" si="26"/>
        <v>11882792.29104807</v>
      </c>
      <c r="BH46" s="33">
        <f t="shared" si="26"/>
        <v>11867447.635112541</v>
      </c>
      <c r="BI46" s="33">
        <f t="shared" si="26"/>
        <v>11852019.862290695</v>
      </c>
      <c r="BJ46" s="33">
        <f t="shared" si="26"/>
        <v>11836508.522366064</v>
      </c>
      <c r="BK46" s="33">
        <f t="shared" si="26"/>
        <v>11820913.162683507</v>
      </c>
      <c r="BL46" s="33">
        <f t="shared" si="26"/>
        <v>11805233.328136005</v>
      </c>
      <c r="BM46" s="33">
        <f t="shared" si="26"/>
        <v>11789468.561151369</v>
      </c>
      <c r="BN46" s="33">
        <f t="shared" si="26"/>
        <v>11773618.401678899</v>
      </c>
      <c r="BO46" s="33">
        <f t="shared" si="26"/>
        <v>11757682.387175955</v>
      </c>
      <c r="BP46" s="33">
        <f t="shared" si="26"/>
        <v>11741660.052594451</v>
      </c>
      <c r="BQ46" s="33">
        <f t="shared" si="26"/>
        <v>11725550.930367298</v>
      </c>
      <c r="BR46" s="33">
        <f t="shared" ref="BR46:EC46" si="27">BQ50</f>
        <v>11709354.550394749</v>
      </c>
      <c r="BS46" s="33">
        <f t="shared" si="27"/>
        <v>11693070.440030681</v>
      </c>
      <c r="BT46" s="33">
        <f t="shared" si="27"/>
        <v>11676698.124068808</v>
      </c>
      <c r="BU46" s="33">
        <f t="shared" si="27"/>
        <v>11660237.124728808</v>
      </c>
      <c r="BV46" s="33">
        <f t="shared" si="27"/>
        <v>11643686.961642383</v>
      </c>
      <c r="BW46" s="33">
        <f t="shared" si="27"/>
        <v>11627047.15183924</v>
      </c>
      <c r="BX46" s="33">
        <f t="shared" si="27"/>
        <v>11610317.209732996</v>
      </c>
      <c r="BY46" s="33">
        <f t="shared" si="27"/>
        <v>11593496.647107011</v>
      </c>
      <c r="BZ46" s="33">
        <f t="shared" si="27"/>
        <v>11576584.973100135</v>
      </c>
      <c r="CA46" s="33">
        <f t="shared" si="27"/>
        <v>11559581.694192389</v>
      </c>
      <c r="CB46" s="33">
        <f t="shared" si="27"/>
        <v>11542486.314190559</v>
      </c>
      <c r="CC46" s="33">
        <f t="shared" si="27"/>
        <v>11525298.334213719</v>
      </c>
      <c r="CD46" s="33">
        <f t="shared" si="27"/>
        <v>11508017.25267867</v>
      </c>
      <c r="CE46" s="33">
        <f t="shared" si="27"/>
        <v>11490642.565285306</v>
      </c>
      <c r="CF46" s="33">
        <f t="shared" si="27"/>
        <v>11473173.765001897</v>
      </c>
      <c r="CG46" s="33">
        <f t="shared" si="27"/>
        <v>11455610.342050284</v>
      </c>
      <c r="CH46" s="33">
        <f t="shared" si="27"/>
        <v>11437951.783891017</v>
      </c>
      <c r="CI46" s="33">
        <f t="shared" si="27"/>
        <v>11420197.575208386</v>
      </c>
      <c r="CJ46" s="33">
        <f t="shared" si="27"/>
        <v>11402347.197895393</v>
      </c>
      <c r="CK46" s="33">
        <f t="shared" si="27"/>
        <v>11384400.131038621</v>
      </c>
      <c r="CL46" s="33">
        <f t="shared" si="27"/>
        <v>11366355.850903042</v>
      </c>
      <c r="CM46" s="33">
        <f t="shared" si="27"/>
        <v>11348213.830916727</v>
      </c>
      <c r="CN46" s="33">
        <f t="shared" si="27"/>
        <v>11329973.541655486</v>
      </c>
      <c r="CO46" s="33">
        <f t="shared" si="27"/>
        <v>11311634.450827414</v>
      </c>
      <c r="CP46" s="33">
        <f t="shared" si="27"/>
        <v>11293196.023257356</v>
      </c>
      <c r="CQ46" s="33">
        <f t="shared" si="27"/>
        <v>11274657.720871294</v>
      </c>
      <c r="CR46" s="33">
        <f t="shared" si="27"/>
        <v>11256019.002680641</v>
      </c>
      <c r="CS46" s="33">
        <f t="shared" si="27"/>
        <v>11237279.324766455</v>
      </c>
      <c r="CT46" s="33">
        <f t="shared" si="27"/>
        <v>11218438.140263567</v>
      </c>
      <c r="CU46" s="33">
        <f t="shared" si="27"/>
        <v>11199494.899344621</v>
      </c>
      <c r="CV46" s="33">
        <f t="shared" si="27"/>
        <v>11180449.049204033</v>
      </c>
      <c r="CW46" s="33">
        <f t="shared" si="27"/>
        <v>11161300.034041848</v>
      </c>
      <c r="CX46" s="33">
        <f t="shared" si="27"/>
        <v>11142047.295047535</v>
      </c>
      <c r="CY46" s="33">
        <f t="shared" si="27"/>
        <v>11122690.270383669</v>
      </c>
      <c r="CZ46" s="33">
        <f t="shared" si="27"/>
        <v>11103228.395169541</v>
      </c>
      <c r="DA46" s="33">
        <f t="shared" si="27"/>
        <v>11083661.10146467</v>
      </c>
      <c r="DB46" s="33">
        <f t="shared" si="27"/>
        <v>11063987.818252232</v>
      </c>
      <c r="DC46" s="33">
        <f t="shared" si="27"/>
        <v>11044207.971422393</v>
      </c>
      <c r="DD46" s="33">
        <f t="shared" si="27"/>
        <v>11024320.983755559</v>
      </c>
      <c r="DE46" s="33">
        <f t="shared" si="27"/>
        <v>11004326.274905529</v>
      </c>
      <c r="DF46" s="33">
        <f t="shared" si="27"/>
        <v>10984223.261382561</v>
      </c>
      <c r="DG46" s="33">
        <f t="shared" si="27"/>
        <v>10964011.356536344</v>
      </c>
      <c r="DH46" s="33">
        <f t="shared" si="27"/>
        <v>10943689.970538877</v>
      </c>
      <c r="DI46" s="33">
        <f t="shared" si="27"/>
        <v>10923258.510367258</v>
      </c>
      <c r="DJ46" s="33">
        <f t="shared" si="27"/>
        <v>10902716.379786374</v>
      </c>
      <c r="DK46" s="33">
        <f t="shared" si="27"/>
        <v>10882062.97933151</v>
      </c>
      <c r="DL46" s="33">
        <f t="shared" si="27"/>
        <v>10861297.70629085</v>
      </c>
      <c r="DM46" s="33">
        <f t="shared" si="27"/>
        <v>10840419.954687886</v>
      </c>
      <c r="DN46" s="33">
        <f>DM50</f>
        <v>10819429.11526374</v>
      </c>
      <c r="DO46" s="33">
        <f t="shared" si="27"/>
        <v>10798324.57545938</v>
      </c>
      <c r="DP46" s="33">
        <f t="shared" si="27"/>
        <v>10777105.719397746</v>
      </c>
      <c r="DQ46" s="33">
        <f t="shared" si="27"/>
        <v>10755771.927865777</v>
      </c>
      <c r="DR46" s="33">
        <f t="shared" si="27"/>
        <v>10734322.578296345</v>
      </c>
      <c r="DS46" s="33">
        <f t="shared" si="27"/>
        <v>10712757.044750078</v>
      </c>
      <c r="DT46" s="33">
        <f t="shared" si="27"/>
        <v>10691074.697897101</v>
      </c>
      <c r="DU46" s="33">
        <f t="shared" si="27"/>
        <v>10669274.904998671</v>
      </c>
      <c r="DV46" s="33">
        <f t="shared" si="27"/>
        <v>10647357.029888708</v>
      </c>
      <c r="DW46" s="33">
        <f t="shared" si="27"/>
        <v>10625320.432955233</v>
      </c>
      <c r="DX46" s="33">
        <f t="shared" si="27"/>
        <v>10603164.471121702</v>
      </c>
      <c r="DY46" s="33">
        <f t="shared" si="27"/>
        <v>10580888.49782824</v>
      </c>
      <c r="DZ46" s="33">
        <f t="shared" si="27"/>
        <v>10558491.86301277</v>
      </c>
      <c r="EA46" s="33">
        <f t="shared" si="27"/>
        <v>10535973.913092051</v>
      </c>
      <c r="EB46" s="33">
        <f t="shared" si="27"/>
        <v>10513333.990942594</v>
      </c>
      <c r="EC46" s="33">
        <f t="shared" si="27"/>
        <v>10490571.435881494</v>
      </c>
      <c r="ED46" s="33">
        <f t="shared" ref="ED46:EE46" si="28">EC50</f>
        <v>10467685.583647145</v>
      </c>
      <c r="EE46" s="33">
        <f t="shared" si="28"/>
        <v>10444675.766379861</v>
      </c>
    </row>
    <row r="47" spans="2:135" x14ac:dyDescent="0.35">
      <c r="C47" t="s">
        <v>44</v>
      </c>
      <c r="D47" s="26">
        <f>D46*Assumptions!$P56/12</f>
        <v>68309.311160279132</v>
      </c>
      <c r="E47" s="26">
        <f>E46*Assumptions!$P56/12</f>
        <v>68247.558616151553</v>
      </c>
      <c r="F47" s="26">
        <f>F46*Assumptions!$P56/12</f>
        <v>68185.471579076591</v>
      </c>
      <c r="G47" s="26">
        <f>G46*Assumptions!$P56/12</f>
        <v>68123.048237217503</v>
      </c>
      <c r="H47" s="26">
        <f>H46*Assumptions!$P56/12</f>
        <v>68060.286768923324</v>
      </c>
      <c r="I47" s="26">
        <f>I46*Assumptions!$P56/12</f>
        <v>67997.18534267589</v>
      </c>
      <c r="J47" s="26">
        <f>J46*Assumptions!$P56/12</f>
        <v>67933.742117036294</v>
      </c>
      <c r="K47" s="26">
        <f>K46*Assumptions!$P56/12</f>
        <v>67869.955240591138</v>
      </c>
      <c r="L47" s="26">
        <f>L46*Assumptions!$P56/12</f>
        <v>67805.822851898571</v>
      </c>
      <c r="M47" s="26">
        <f>M46*Assumptions!$P56/12</f>
        <v>67741.343079433907</v>
      </c>
      <c r="N47" s="26">
        <f>N46*Assumptions!$P56/12</f>
        <v>67676.514041535076</v>
      </c>
      <c r="O47" s="26">
        <f>O46*Assumptions!$P56/12</f>
        <v>67611.333846347625</v>
      </c>
      <c r="P47" s="26">
        <f>P46*Assumptions!$P56/12</f>
        <v>67545.80059176957</v>
      </c>
      <c r="Q47" s="26">
        <f>Q46*Assumptions!$P56/12</f>
        <v>67479.912365395881</v>
      </c>
      <c r="R47" s="26">
        <f>R46*Assumptions!$P56/12</f>
        <v>67413.667244462689</v>
      </c>
      <c r="S47" s="26">
        <f>S46*Assumptions!$P56/12</f>
        <v>67347.063295791086</v>
      </c>
      <c r="T47" s="26">
        <f>T46*Assumptions!$P56/12</f>
        <v>67280.098575730852</v>
      </c>
      <c r="U47" s="26">
        <f>U46*Assumptions!$P56/12</f>
        <v>67212.771130103632</v>
      </c>
      <c r="V47" s="26">
        <f>V46*Assumptions!$P56/12</f>
        <v>67145.078994145922</v>
      </c>
      <c r="W47" s="26">
        <f>W46*Assumptions!$P56/12</f>
        <v>67077.02019245179</v>
      </c>
      <c r="X47" s="26">
        <f>X46*Assumptions!$P56/12</f>
        <v>67008.592738915133</v>
      </c>
      <c r="Y47" s="26">
        <f>Y46*Assumptions!$P56/12</f>
        <v>66939.794636671824</v>
      </c>
      <c r="Z47" s="26">
        <f>Z46*Assumptions!$P56/12</f>
        <v>66870.623878041355</v>
      </c>
      <c r="AA47" s="26">
        <f>AA46*Assumptions!$P56/12</f>
        <v>66801.078444468309</v>
      </c>
      <c r="AB47" s="26">
        <f>AB46*Assumptions!$P56/12</f>
        <v>66731.156306463425</v>
      </c>
      <c r="AC47" s="26">
        <f>AC46*Assumptions!$P56/12</f>
        <v>66660.855423544315</v>
      </c>
      <c r="AD47" s="26">
        <f>AD46*Assumptions!$P56/12</f>
        <v>66590.173744176092</v>
      </c>
      <c r="AE47" s="26">
        <f>AE46*Assumptions!$P56/12</f>
        <v>66519.109205711269</v>
      </c>
      <c r="AF47" s="26">
        <f>AF46*Assumptions!$P56/12</f>
        <v>66447.659734329776</v>
      </c>
      <c r="AG47" s="26">
        <f>AG46*Assumptions!$P56/12</f>
        <v>66375.823244978281</v>
      </c>
      <c r="AH47" s="26">
        <f>AH46*Assumptions!$P56/12</f>
        <v>66303.597641309476</v>
      </c>
      <c r="AI47" s="26">
        <f>AI46*Assumptions!$P56/12</f>
        <v>66230.980815620816</v>
      </c>
      <c r="AJ47" s="26">
        <f>AJ46*Assumptions!$P56/12</f>
        <v>66157.970648792994</v>
      </c>
      <c r="AK47" s="26">
        <f>AK46*Assumptions!$P56/12</f>
        <v>66084.56501022818</v>
      </c>
      <c r="AL47" s="26">
        <f>AL46*Assumptions!$P56/12</f>
        <v>66010.761757787826</v>
      </c>
      <c r="AM47" s="26">
        <f>AM46*Assumptions!$P56/12</f>
        <v>65936.558737730069</v>
      </c>
      <c r="AN47" s="26">
        <f>AN46*Assumptions!$P56/12</f>
        <v>65861.953784647005</v>
      </c>
      <c r="AO47" s="26">
        <f>AO46*Assumptions!$P56/12</f>
        <v>65786.944721401407</v>
      </c>
      <c r="AP47" s="26">
        <f>AP46*Assumptions!$P56/12</f>
        <v>65711.529359063235</v>
      </c>
      <c r="AQ47" s="26">
        <f>AQ46*Assumptions!$P56/12</f>
        <v>65635.705496845723</v>
      </c>
      <c r="AR47" s="26">
        <f>AR46*Assumptions!$P56/12</f>
        <v>65559.470922041204</v>
      </c>
      <c r="AS47" s="26">
        <f>AS46*Assumptions!$P56/12</f>
        <v>65482.823409956494</v>
      </c>
      <c r="AT47" s="26">
        <f>AT46*Assumptions!$P56/12</f>
        <v>65405.760723847983</v>
      </c>
      <c r="AU47" s="26">
        <f>AU46*Assumptions!$P56/12</f>
        <v>65328.280614856398</v>
      </c>
      <c r="AV47" s="26">
        <f>AV46*Assumptions!$P56/12</f>
        <v>65250.3808219411</v>
      </c>
      <c r="AW47" s="26">
        <f>AW46*Assumptions!$P56/12</f>
        <v>65172.059071814183</v>
      </c>
      <c r="AX47" s="26">
        <f>AX46*Assumptions!$P56/12</f>
        <v>65093.313078874075</v>
      </c>
      <c r="AY47" s="26">
        <f>AY46*Assumptions!$P56/12</f>
        <v>65014.140545138878</v>
      </c>
      <c r="AZ47" s="26">
        <f>AZ46*Assumptions!$P56/12</f>
        <v>64934.539160179273</v>
      </c>
      <c r="BA47" s="26">
        <f>BA46*Assumptions!$P56/12</f>
        <v>64854.506601051144</v>
      </c>
      <c r="BB47" s="26">
        <f>BB46*Assumptions!$P56/12</f>
        <v>64774.040532227744</v>
      </c>
      <c r="BC47" s="26">
        <f>BC46*Assumptions!$P56/12</f>
        <v>64693.138605531538</v>
      </c>
      <c r="BD47" s="26">
        <f>BD46*Assumptions!$P56/12</f>
        <v>64611.798460065736</v>
      </c>
      <c r="BE47" s="26">
        <f>BE46*Assumptions!$P56/12</f>
        <v>64530.017722145327</v>
      </c>
      <c r="BF47" s="26">
        <f>BF46*Assumptions!$P56/12</f>
        <v>64447.794005227835</v>
      </c>
      <c r="BG47" s="26">
        <f>BG46*Assumptions!$P56/12</f>
        <v>64365.124909843718</v>
      </c>
      <c r="BH47" s="26">
        <f>BH46*Assumptions!$P56/12</f>
        <v>64282.008023526265</v>
      </c>
      <c r="BI47" s="26">
        <f>BI46*Assumptions!$P56/12</f>
        <v>64198.440920741268</v>
      </c>
      <c r="BJ47" s="26">
        <f>BJ46*Assumptions!$P56/12</f>
        <v>64114.421162816179</v>
      </c>
      <c r="BK47" s="26">
        <f>BK46*Assumptions!$P56/12</f>
        <v>64029.946297868999</v>
      </c>
      <c r="BL47" s="26">
        <f>BL46*Assumptions!$P56/12</f>
        <v>63945.01386073669</v>
      </c>
      <c r="BM47" s="26">
        <f>BM46*Assumptions!$P56/12</f>
        <v>63859.621372903253</v>
      </c>
      <c r="BN47" s="26">
        <f>BN46*Assumptions!$P56/12</f>
        <v>63773.766342427378</v>
      </c>
      <c r="BO47" s="26">
        <f>BO46*Assumptions!$P56/12</f>
        <v>63687.446263869759</v>
      </c>
      <c r="BP47" s="26">
        <f>BP46*Assumptions!$P56/12</f>
        <v>63600.658618219946</v>
      </c>
      <c r="BQ47" s="26">
        <f>BQ46*Assumptions!$P56/12</f>
        <v>63513.400872822873</v>
      </c>
      <c r="BR47" s="26">
        <f>BR46*Assumptions!$P56/12</f>
        <v>63425.670481304893</v>
      </c>
      <c r="BS47" s="26">
        <f>BS46*Assumptions!$P56/12</f>
        <v>63337.464883499524</v>
      </c>
      <c r="BT47" s="26">
        <f>BT46*Assumptions!$P56/12</f>
        <v>63248.781505372717</v>
      </c>
      <c r="BU47" s="26">
        <f>BU46*Assumptions!$P56/12</f>
        <v>63159.617758947716</v>
      </c>
      <c r="BV47" s="26">
        <f>BV46*Assumptions!$P56/12</f>
        <v>63069.971042229568</v>
      </c>
      <c r="BW47" s="26">
        <f>BW46*Assumptions!$P56/12</f>
        <v>62979.83873912922</v>
      </c>
      <c r="BX47" s="26">
        <f>BX46*Assumptions!$P56/12</f>
        <v>62889.218219387061</v>
      </c>
      <c r="BY47" s="26">
        <f>BY46*Assumptions!$P56/12</f>
        <v>62798.106838496315</v>
      </c>
      <c r="BZ47" s="26">
        <f>BZ46*Assumptions!$P56/12</f>
        <v>62706.501937625733</v>
      </c>
      <c r="CA47" s="26">
        <f>CA46*Assumptions!$P56/12</f>
        <v>62614.400843542106</v>
      </c>
      <c r="CB47" s="26">
        <f>CB46*Assumptions!$P56/12</f>
        <v>62521.800868532191</v>
      </c>
      <c r="CC47" s="26">
        <f>CC46*Assumptions!$P56/12</f>
        <v>62428.699310324308</v>
      </c>
      <c r="CD47" s="26">
        <f>CD46*Assumptions!$P56/12</f>
        <v>62335.09345200946</v>
      </c>
      <c r="CE47" s="26">
        <f>CE46*Assumptions!$P56/12</f>
        <v>62240.980561962082</v>
      </c>
      <c r="CF47" s="26">
        <f>CF46*Assumptions!$P56/12</f>
        <v>62146.35789376028</v>
      </c>
      <c r="CG47" s="26">
        <f>CG46*Assumptions!$P56/12</f>
        <v>62051.222686105706</v>
      </c>
      <c r="CH47" s="26">
        <f>CH46*Assumptions!$P56/12</f>
        <v>61955.57216274301</v>
      </c>
      <c r="CI47" s="26">
        <f>CI46*Assumptions!$P56/12</f>
        <v>61859.403532378761</v>
      </c>
      <c r="CJ47" s="26">
        <f>CJ46*Assumptions!$P56/12</f>
        <v>61762.713988600044</v>
      </c>
      <c r="CK47" s="26">
        <f>CK46*Assumptions!$P56/12</f>
        <v>61665.500709792534</v>
      </c>
      <c r="CL47" s="26">
        <f>CL46*Assumptions!$P56/12</f>
        <v>61567.760859058144</v>
      </c>
      <c r="CM47" s="26">
        <f>CM46*Assumptions!$P56/12</f>
        <v>61469.491584132273</v>
      </c>
      <c r="CN47" s="26">
        <f>CN46*Assumptions!$P56/12</f>
        <v>61370.690017300549</v>
      </c>
      <c r="CO47" s="26">
        <f>CO46*Assumptions!$P56/12</f>
        <v>61271.353275315167</v>
      </c>
      <c r="CP47" s="26">
        <f>CP46*Assumptions!$P56/12</f>
        <v>61171.478459310682</v>
      </c>
      <c r="CQ47" s="26">
        <f>CQ46*Assumptions!$P56/12</f>
        <v>61071.062654719513</v>
      </c>
      <c r="CR47" s="26">
        <f>CR46*Assumptions!$P56/12</f>
        <v>60970.102931186811</v>
      </c>
      <c r="CS47" s="26">
        <f>CS46*Assumptions!$P56/12</f>
        <v>60868.596342484969</v>
      </c>
      <c r="CT47" s="26">
        <f>CT46*Assumptions!$P56/12</f>
        <v>60766.539926427657</v>
      </c>
      <c r="CU47" s="26">
        <f>CU46*Assumptions!$P56/12</f>
        <v>60663.930704783364</v>
      </c>
      <c r="CV47" s="26">
        <f>CV46*Assumptions!$P56/12</f>
        <v>60560.765683188511</v>
      </c>
      <c r="CW47" s="26">
        <f>CW46*Assumptions!$P56/12</f>
        <v>60457.041851060007</v>
      </c>
      <c r="CX47" s="26">
        <f>CX46*Assumptions!$P56/12</f>
        <v>60352.756181507481</v>
      </c>
      <c r="CY47" s="26">
        <f>CY46*Assumptions!$P56/12</f>
        <v>60247.905631244874</v>
      </c>
      <c r="CZ47" s="26">
        <f>CZ46*Assumptions!$P56/12</f>
        <v>60142.487140501682</v>
      </c>
      <c r="DA47" s="26">
        <f>DA46*Assumptions!$P56/12</f>
        <v>60036.497632933635</v>
      </c>
      <c r="DB47" s="26">
        <f>DB46*Assumptions!$P56/12</f>
        <v>59929.934015532926</v>
      </c>
      <c r="DC47" s="26">
        <f>DC46*Assumptions!$P56/12</f>
        <v>59822.79317853797</v>
      </c>
      <c r="DD47" s="26">
        <f>DD46*Assumptions!$P56/12</f>
        <v>59715.071995342616</v>
      </c>
      <c r="DE47" s="26">
        <f>DE46*Assumptions!$P56/12</f>
        <v>59606.76732240495</v>
      </c>
      <c r="DF47" s="26">
        <f>DF46*Assumptions!$P56/12</f>
        <v>59497.875999155542</v>
      </c>
      <c r="DG47" s="26">
        <f>DG46*Assumptions!$P56/12</f>
        <v>59388.394847905198</v>
      </c>
      <c r="DH47" s="26">
        <f>DH46*Assumptions!$P56/12</f>
        <v>59278.320673752256</v>
      </c>
      <c r="DI47" s="26">
        <f>DI46*Assumptions!$P56/12</f>
        <v>59167.650264489312</v>
      </c>
      <c r="DJ47" s="26">
        <f>DJ46*Assumptions!$P56/12</f>
        <v>59056.380390509526</v>
      </c>
      <c r="DK47" s="26">
        <f>DK46*Assumptions!$P56/12</f>
        <v>58944.507804712346</v>
      </c>
      <c r="DL47" s="26">
        <f>DL46*Assumptions!$P56/12</f>
        <v>58832.029242408775</v>
      </c>
      <c r="DM47" s="26">
        <f>DM46*Assumptions!$P56/12</f>
        <v>58718.941421226053</v>
      </c>
      <c r="DN47" s="26">
        <f>DN46*Assumptions!$P56/12</f>
        <v>58605.241041011926</v>
      </c>
      <c r="DO47" s="26">
        <f>DO46*Assumptions!$P56/12</f>
        <v>58490.924783738308</v>
      </c>
      <c r="DP47" s="26">
        <f>DP46*Assumptions!$P56/12</f>
        <v>58375.989313404461</v>
      </c>
      <c r="DQ47" s="26">
        <f>DQ46*Assumptions!$P56/12</f>
        <v>58260.431275939627</v>
      </c>
      <c r="DR47" s="26">
        <f>DR46*Assumptions!$P56/12</f>
        <v>58144.247299105198</v>
      </c>
      <c r="DS47" s="26">
        <f>DS46*Assumptions!$P56/12</f>
        <v>58027.433992396254</v>
      </c>
      <c r="DT47" s="26">
        <f>DT46*Assumptions!$P56/12</f>
        <v>57909.987946942631</v>
      </c>
      <c r="DU47" s="26">
        <f>DU46*Assumptions!$P56/12</f>
        <v>57791.905735409469</v>
      </c>
      <c r="DV47" s="26">
        <f>DV46*Assumptions!$P56/12</f>
        <v>57673.183911897177</v>
      </c>
      <c r="DW47" s="26">
        <f>DW46*Assumptions!$P56/12</f>
        <v>57553.819011840853</v>
      </c>
      <c r="DX47" s="26">
        <f>DX46*Assumptions!$P56/12</f>
        <v>57433.807551909216</v>
      </c>
      <c r="DY47" s="26">
        <f>DY46*Assumptions!$P56/12</f>
        <v>57313.146029902964</v>
      </c>
      <c r="DZ47" s="26">
        <f>DZ46*Assumptions!$P56/12</f>
        <v>57191.83092465251</v>
      </c>
      <c r="EA47" s="26">
        <f>EA46*Assumptions!$P56/12</f>
        <v>57069.858695915282</v>
      </c>
      <c r="EB47" s="26">
        <f>EB46*Assumptions!$P56/12</f>
        <v>56947.225784272385</v>
      </c>
      <c r="EC47" s="26">
        <f>EC46*Assumptions!$P56/12</f>
        <v>56823.928611024756</v>
      </c>
      <c r="ED47" s="26">
        <f>ED46*Assumptions!$P56/12</f>
        <v>56699.963578088704</v>
      </c>
      <c r="EE47" s="26">
        <f>EE46*Assumptions!$P56/12</f>
        <v>56575.32706789091</v>
      </c>
    </row>
    <row r="48" spans="2:135" x14ac:dyDescent="0.35">
      <c r="C48" t="s">
        <v>45</v>
      </c>
      <c r="D48" s="32">
        <f>D49-D47</f>
        <v>11400.469685093456</v>
      </c>
      <c r="E48" s="32">
        <f>E49-E47</f>
        <v>11462.222229221035</v>
      </c>
      <c r="F48" s="32">
        <f t="shared" ref="F48:BQ48" si="29">F49-F47</f>
        <v>11524.309266295997</v>
      </c>
      <c r="G48" s="32">
        <f t="shared" si="29"/>
        <v>11586.732608155085</v>
      </c>
      <c r="H48" s="32">
        <f t="shared" si="29"/>
        <v>11649.494076449264</v>
      </c>
      <c r="I48" s="32">
        <f t="shared" si="29"/>
        <v>11712.595502696699</v>
      </c>
      <c r="J48" s="32">
        <f t="shared" si="29"/>
        <v>11776.038728336294</v>
      </c>
      <c r="K48" s="32">
        <f t="shared" si="29"/>
        <v>11839.82560478145</v>
      </c>
      <c r="L48" s="32">
        <f t="shared" si="29"/>
        <v>11903.957993474018</v>
      </c>
      <c r="M48" s="32">
        <f t="shared" si="29"/>
        <v>11968.437765938681</v>
      </c>
      <c r="N48" s="32">
        <f t="shared" si="29"/>
        <v>12033.266803837512</v>
      </c>
      <c r="O48" s="32">
        <f t="shared" si="29"/>
        <v>12098.446999024964</v>
      </c>
      <c r="P48" s="32">
        <f t="shared" si="29"/>
        <v>12163.980253603018</v>
      </c>
      <c r="Q48" s="32">
        <f t="shared" si="29"/>
        <v>12229.868479976707</v>
      </c>
      <c r="R48" s="32">
        <f t="shared" si="29"/>
        <v>12296.113600909899</v>
      </c>
      <c r="S48" s="32">
        <f t="shared" si="29"/>
        <v>12362.717549581503</v>
      </c>
      <c r="T48" s="32">
        <f t="shared" si="29"/>
        <v>12429.682269641737</v>
      </c>
      <c r="U48" s="32">
        <f t="shared" si="29"/>
        <v>12497.009715268956</v>
      </c>
      <c r="V48" s="32">
        <f t="shared" si="29"/>
        <v>12564.701851226666</v>
      </c>
      <c r="W48" s="32">
        <f t="shared" si="29"/>
        <v>12632.760652920799</v>
      </c>
      <c r="X48" s="32">
        <f t="shared" si="29"/>
        <v>12701.188106457455</v>
      </c>
      <c r="Y48" s="32">
        <f t="shared" si="29"/>
        <v>12769.986208700764</v>
      </c>
      <c r="Z48" s="32">
        <f t="shared" si="29"/>
        <v>12839.156967331233</v>
      </c>
      <c r="AA48" s="32">
        <f t="shared" si="29"/>
        <v>12908.70240090428</v>
      </c>
      <c r="AB48" s="32">
        <f t="shared" si="29"/>
        <v>12978.624538909164</v>
      </c>
      <c r="AC48" s="32">
        <f t="shared" si="29"/>
        <v>13048.925421828273</v>
      </c>
      <c r="AD48" s="32">
        <f t="shared" si="29"/>
        <v>13119.607101196496</v>
      </c>
      <c r="AE48" s="32">
        <f t="shared" si="29"/>
        <v>13190.671639661319</v>
      </c>
      <c r="AF48" s="32">
        <f t="shared" si="29"/>
        <v>13262.121111042812</v>
      </c>
      <c r="AG48" s="32">
        <f t="shared" si="29"/>
        <v>13333.957600394308</v>
      </c>
      <c r="AH48" s="32">
        <f t="shared" si="29"/>
        <v>13406.183204063112</v>
      </c>
      <c r="AI48" s="32">
        <f t="shared" si="29"/>
        <v>13478.800029751772</v>
      </c>
      <c r="AJ48" s="32">
        <f t="shared" si="29"/>
        <v>13551.810196579594</v>
      </c>
      <c r="AK48" s="32">
        <f t="shared" si="29"/>
        <v>13625.215835144409</v>
      </c>
      <c r="AL48" s="32">
        <f t="shared" si="29"/>
        <v>13699.019087584762</v>
      </c>
      <c r="AM48" s="32">
        <f t="shared" si="29"/>
        <v>13773.222107642519</v>
      </c>
      <c r="AN48" s="32">
        <f t="shared" si="29"/>
        <v>13847.827060725584</v>
      </c>
      <c r="AO48" s="32">
        <f t="shared" si="29"/>
        <v>13922.836123971181</v>
      </c>
      <c r="AP48" s="32">
        <f t="shared" si="29"/>
        <v>13998.251486309353</v>
      </c>
      <c r="AQ48" s="32">
        <f t="shared" si="29"/>
        <v>14074.075348526865</v>
      </c>
      <c r="AR48" s="32">
        <f t="shared" si="29"/>
        <v>14150.309923331384</v>
      </c>
      <c r="AS48" s="32">
        <f t="shared" si="29"/>
        <v>14226.957435416094</v>
      </c>
      <c r="AT48" s="32">
        <f t="shared" si="29"/>
        <v>14304.020121524605</v>
      </c>
      <c r="AU48" s="32">
        <f t="shared" si="29"/>
        <v>14381.500230516191</v>
      </c>
      <c r="AV48" s="32">
        <f t="shared" si="29"/>
        <v>14459.400023431488</v>
      </c>
      <c r="AW48" s="32">
        <f t="shared" si="29"/>
        <v>14537.721773558405</v>
      </c>
      <c r="AX48" s="32">
        <f t="shared" si="29"/>
        <v>14616.467766498514</v>
      </c>
      <c r="AY48" s="32">
        <f t="shared" si="29"/>
        <v>14695.64030023371</v>
      </c>
      <c r="AZ48" s="32">
        <f t="shared" si="29"/>
        <v>14775.241685193316</v>
      </c>
      <c r="BA48" s="32">
        <f t="shared" si="29"/>
        <v>14855.274244321445</v>
      </c>
      <c r="BB48" s="32">
        <f t="shared" si="29"/>
        <v>14935.740313144845</v>
      </c>
      <c r="BC48" s="32">
        <f t="shared" si="29"/>
        <v>15016.64223984105</v>
      </c>
      <c r="BD48" s="32">
        <f t="shared" si="29"/>
        <v>15097.982385306852</v>
      </c>
      <c r="BE48" s="32">
        <f t="shared" si="29"/>
        <v>15179.763123227262</v>
      </c>
      <c r="BF48" s="32">
        <f t="shared" si="29"/>
        <v>15261.986840144753</v>
      </c>
      <c r="BG48" s="32">
        <f t="shared" si="29"/>
        <v>15344.65593552887</v>
      </c>
      <c r="BH48" s="32">
        <f t="shared" si="29"/>
        <v>15427.772821846323</v>
      </c>
      <c r="BI48" s="32">
        <f t="shared" si="29"/>
        <v>15511.33992463132</v>
      </c>
      <c r="BJ48" s="32">
        <f t="shared" si="29"/>
        <v>15595.359682556409</v>
      </c>
      <c r="BK48" s="32">
        <f t="shared" si="29"/>
        <v>15679.834547503589</v>
      </c>
      <c r="BL48" s="32">
        <f t="shared" si="29"/>
        <v>15764.766984635899</v>
      </c>
      <c r="BM48" s="32">
        <f t="shared" si="29"/>
        <v>15850.159472469335</v>
      </c>
      <c r="BN48" s="32">
        <f t="shared" si="29"/>
        <v>15936.014502945211</v>
      </c>
      <c r="BO48" s="32">
        <f t="shared" si="29"/>
        <v>16022.33458150283</v>
      </c>
      <c r="BP48" s="32">
        <f t="shared" si="29"/>
        <v>16109.122227152642</v>
      </c>
      <c r="BQ48" s="32">
        <f t="shared" si="29"/>
        <v>16196.379972549716</v>
      </c>
      <c r="BR48" s="32">
        <f t="shared" ref="BR48:EC48" si="30">BR49-BR47</f>
        <v>16284.110364067696</v>
      </c>
      <c r="BS48" s="32">
        <f t="shared" si="30"/>
        <v>16372.315961873064</v>
      </c>
      <c r="BT48" s="32">
        <f t="shared" si="30"/>
        <v>16460.999339999871</v>
      </c>
      <c r="BU48" s="32">
        <f t="shared" si="30"/>
        <v>16550.163086424873</v>
      </c>
      <c r="BV48" s="32">
        <f t="shared" si="30"/>
        <v>16639.80980314302</v>
      </c>
      <c r="BW48" s="32">
        <f t="shared" si="30"/>
        <v>16729.942106243368</v>
      </c>
      <c r="BX48" s="32">
        <f t="shared" si="30"/>
        <v>16820.562625985527</v>
      </c>
      <c r="BY48" s="32">
        <f t="shared" si="30"/>
        <v>16911.674006876274</v>
      </c>
      <c r="BZ48" s="32">
        <f t="shared" si="30"/>
        <v>17003.278907746855</v>
      </c>
      <c r="CA48" s="32">
        <f t="shared" si="30"/>
        <v>17095.380001830483</v>
      </c>
      <c r="CB48" s="32">
        <f t="shared" si="30"/>
        <v>17187.979976840397</v>
      </c>
      <c r="CC48" s="32">
        <f t="shared" si="30"/>
        <v>17281.081535048281</v>
      </c>
      <c r="CD48" s="32">
        <f t="shared" si="30"/>
        <v>17374.687393363129</v>
      </c>
      <c r="CE48" s="32">
        <f t="shared" si="30"/>
        <v>17468.800283410506</v>
      </c>
      <c r="CF48" s="32">
        <f t="shared" si="30"/>
        <v>17563.422951612309</v>
      </c>
      <c r="CG48" s="32">
        <f t="shared" si="30"/>
        <v>17658.558159266882</v>
      </c>
      <c r="CH48" s="32">
        <f t="shared" si="30"/>
        <v>17754.208682629578</v>
      </c>
      <c r="CI48" s="32">
        <f t="shared" si="30"/>
        <v>17850.377312993827</v>
      </c>
      <c r="CJ48" s="32">
        <f t="shared" si="30"/>
        <v>17947.066856772544</v>
      </c>
      <c r="CK48" s="32">
        <f t="shared" si="30"/>
        <v>18044.280135580055</v>
      </c>
      <c r="CL48" s="32">
        <f t="shared" si="30"/>
        <v>18142.019986314444</v>
      </c>
      <c r="CM48" s="32">
        <f t="shared" si="30"/>
        <v>18240.289261240316</v>
      </c>
      <c r="CN48" s="32">
        <f t="shared" si="30"/>
        <v>18339.09082807204</v>
      </c>
      <c r="CO48" s="32">
        <f t="shared" si="30"/>
        <v>18438.427570057422</v>
      </c>
      <c r="CP48" s="32">
        <f t="shared" si="30"/>
        <v>18538.302386061907</v>
      </c>
      <c r="CQ48" s="32">
        <f t="shared" si="30"/>
        <v>18638.718190653075</v>
      </c>
      <c r="CR48" s="32">
        <f t="shared" si="30"/>
        <v>18739.677914185777</v>
      </c>
      <c r="CS48" s="32">
        <f t="shared" si="30"/>
        <v>18841.18450288762</v>
      </c>
      <c r="CT48" s="32">
        <f t="shared" si="30"/>
        <v>18943.240918944932</v>
      </c>
      <c r="CU48" s="32">
        <f t="shared" si="30"/>
        <v>19045.850140589224</v>
      </c>
      <c r="CV48" s="32">
        <f t="shared" si="30"/>
        <v>19149.015162184078</v>
      </c>
      <c r="CW48" s="32">
        <f t="shared" si="30"/>
        <v>19252.738994312582</v>
      </c>
      <c r="CX48" s="32">
        <f t="shared" si="30"/>
        <v>19357.024663865108</v>
      </c>
      <c r="CY48" s="32">
        <f t="shared" si="30"/>
        <v>19461.875214127715</v>
      </c>
      <c r="CZ48" s="32">
        <f t="shared" si="30"/>
        <v>19567.293704870906</v>
      </c>
      <c r="DA48" s="32">
        <f t="shared" si="30"/>
        <v>19673.283212438953</v>
      </c>
      <c r="DB48" s="32">
        <f t="shared" si="30"/>
        <v>19779.846829839662</v>
      </c>
      <c r="DC48" s="32">
        <f t="shared" si="30"/>
        <v>19886.987666834619</v>
      </c>
      <c r="DD48" s="32">
        <f t="shared" si="30"/>
        <v>19994.708850029972</v>
      </c>
      <c r="DE48" s="32">
        <f t="shared" si="30"/>
        <v>20103.013522967638</v>
      </c>
      <c r="DF48" s="32">
        <f t="shared" si="30"/>
        <v>20211.904846217047</v>
      </c>
      <c r="DG48" s="32">
        <f t="shared" si="30"/>
        <v>20321.385997467391</v>
      </c>
      <c r="DH48" s="32">
        <f t="shared" si="30"/>
        <v>20431.460171620332</v>
      </c>
      <c r="DI48" s="32">
        <f t="shared" si="30"/>
        <v>20542.130580883277</v>
      </c>
      <c r="DJ48" s="32">
        <f t="shared" si="30"/>
        <v>20653.400454863062</v>
      </c>
      <c r="DK48" s="32">
        <f t="shared" si="30"/>
        <v>20765.273040660242</v>
      </c>
      <c r="DL48" s="32">
        <f t="shared" si="30"/>
        <v>20877.751602963814</v>
      </c>
      <c r="DM48" s="32">
        <f t="shared" si="30"/>
        <v>20990.839424146536</v>
      </c>
      <c r="DN48" s="32">
        <f t="shared" si="30"/>
        <v>21104.539804360662</v>
      </c>
      <c r="DO48" s="32">
        <f t="shared" si="30"/>
        <v>21218.85606163428</v>
      </c>
      <c r="DP48" s="32">
        <f t="shared" si="30"/>
        <v>21333.791531968127</v>
      </c>
      <c r="DQ48" s="32">
        <f t="shared" si="30"/>
        <v>21449.349569432961</v>
      </c>
      <c r="DR48" s="32">
        <f t="shared" si="30"/>
        <v>21565.53354626739</v>
      </c>
      <c r="DS48" s="32">
        <f t="shared" si="30"/>
        <v>21682.346852976334</v>
      </c>
      <c r="DT48" s="32">
        <f t="shared" si="30"/>
        <v>21799.792898429958</v>
      </c>
      <c r="DU48" s="32">
        <f t="shared" si="30"/>
        <v>21917.875109963119</v>
      </c>
      <c r="DV48" s="32">
        <f t="shared" si="30"/>
        <v>22036.596933475412</v>
      </c>
      <c r="DW48" s="32">
        <f t="shared" si="30"/>
        <v>22155.961833531735</v>
      </c>
      <c r="DX48" s="32">
        <f t="shared" si="30"/>
        <v>22275.973293463372</v>
      </c>
      <c r="DY48" s="32">
        <f t="shared" si="30"/>
        <v>22396.634815469624</v>
      </c>
      <c r="DZ48" s="32">
        <f t="shared" si="30"/>
        <v>22517.949920720079</v>
      </c>
      <c r="EA48" s="32">
        <f t="shared" si="30"/>
        <v>22639.922149457307</v>
      </c>
      <c r="EB48" s="32">
        <f t="shared" si="30"/>
        <v>22762.555061100204</v>
      </c>
      <c r="EC48" s="32">
        <f t="shared" si="30"/>
        <v>22885.852234347833</v>
      </c>
      <c r="ED48" s="32">
        <f t="shared" ref="ED48:EE48" si="31">ED49-ED47</f>
        <v>23009.817267283885</v>
      </c>
      <c r="EE48" s="32">
        <f t="shared" si="31"/>
        <v>23134.453777481678</v>
      </c>
    </row>
    <row r="49" spans="2:135" x14ac:dyDescent="0.35">
      <c r="C49" t="s">
        <v>46</v>
      </c>
      <c r="D49" s="26">
        <f>-PMT(Assumptions!$P56/12,Assumptions!$P57*12,Assumptions!$P54)</f>
        <v>79709.780845372588</v>
      </c>
      <c r="E49" s="26">
        <f>-PMT(Assumptions!$P56/12,Assumptions!$P57*12,Assumptions!$P54)</f>
        <v>79709.780845372588</v>
      </c>
      <c r="F49" s="26">
        <f>-PMT(Assumptions!$P56/12,Assumptions!$P57*12,Assumptions!$P54)</f>
        <v>79709.780845372588</v>
      </c>
      <c r="G49" s="26">
        <f>-PMT(Assumptions!$P56/12,Assumptions!$P57*12,Assumptions!$P54)</f>
        <v>79709.780845372588</v>
      </c>
      <c r="H49" s="26">
        <f>-PMT(Assumptions!$P56/12,Assumptions!$P57*12,Assumptions!$P54)</f>
        <v>79709.780845372588</v>
      </c>
      <c r="I49" s="26">
        <f>-PMT(Assumptions!$P56/12,Assumptions!$P57*12,Assumptions!$P54)</f>
        <v>79709.780845372588</v>
      </c>
      <c r="J49" s="26">
        <f>-PMT(Assumptions!$P56/12,Assumptions!$P57*12,Assumptions!$P54)</f>
        <v>79709.780845372588</v>
      </c>
      <c r="K49" s="26">
        <f>-PMT(Assumptions!$P56/12,Assumptions!$P57*12,Assumptions!$P54)</f>
        <v>79709.780845372588</v>
      </c>
      <c r="L49" s="26">
        <f>-PMT(Assumptions!$P56/12,Assumptions!$P57*12,Assumptions!$P54)</f>
        <v>79709.780845372588</v>
      </c>
      <c r="M49" s="26">
        <f>-PMT(Assumptions!$P56/12,Assumptions!$P57*12,Assumptions!$P54)</f>
        <v>79709.780845372588</v>
      </c>
      <c r="N49" s="26">
        <f>-PMT(Assumptions!$P56/12,Assumptions!$P57*12,Assumptions!$P54)</f>
        <v>79709.780845372588</v>
      </c>
      <c r="O49" s="26">
        <f>-PMT(Assumptions!$P56/12,Assumptions!$P57*12,Assumptions!$P54)</f>
        <v>79709.780845372588</v>
      </c>
      <c r="P49" s="26">
        <f>-PMT(Assumptions!$P56/12,Assumptions!$P57*12,Assumptions!$P54)</f>
        <v>79709.780845372588</v>
      </c>
      <c r="Q49" s="26">
        <f>-PMT(Assumptions!$P56/12,Assumptions!$P57*12,Assumptions!$P54)</f>
        <v>79709.780845372588</v>
      </c>
      <c r="R49" s="26">
        <f>-PMT(Assumptions!$P56/12,Assumptions!$P57*12,Assumptions!$P54)</f>
        <v>79709.780845372588</v>
      </c>
      <c r="S49" s="26">
        <f>-PMT(Assumptions!$P56/12,Assumptions!$P57*12,Assumptions!$P54)</f>
        <v>79709.780845372588</v>
      </c>
      <c r="T49" s="26">
        <f>-PMT(Assumptions!$P56/12,Assumptions!$P57*12,Assumptions!$P54)</f>
        <v>79709.780845372588</v>
      </c>
      <c r="U49" s="26">
        <f>-PMT(Assumptions!$P56/12,Assumptions!$P57*12,Assumptions!$P54)</f>
        <v>79709.780845372588</v>
      </c>
      <c r="V49" s="26">
        <f>-PMT(Assumptions!$P56/12,Assumptions!$P57*12,Assumptions!$P54)</f>
        <v>79709.780845372588</v>
      </c>
      <c r="W49" s="26">
        <f>-PMT(Assumptions!$P56/12,Assumptions!$P57*12,Assumptions!$P54)</f>
        <v>79709.780845372588</v>
      </c>
      <c r="X49" s="26">
        <f>-PMT(Assumptions!$P56/12,Assumptions!$P57*12,Assumptions!$P54)</f>
        <v>79709.780845372588</v>
      </c>
      <c r="Y49" s="26">
        <f>-PMT(Assumptions!$P56/12,Assumptions!$P57*12,Assumptions!$P54)</f>
        <v>79709.780845372588</v>
      </c>
      <c r="Z49" s="26">
        <f>-PMT(Assumptions!$P56/12,Assumptions!$P57*12,Assumptions!$P54)</f>
        <v>79709.780845372588</v>
      </c>
      <c r="AA49" s="26">
        <f>-PMT(Assumptions!$P56/12,Assumptions!$P57*12,Assumptions!$P54)</f>
        <v>79709.780845372588</v>
      </c>
      <c r="AB49" s="26">
        <f>-PMT(Assumptions!$P56/12,Assumptions!$P57*12,Assumptions!$P54)</f>
        <v>79709.780845372588</v>
      </c>
      <c r="AC49" s="26">
        <f>-PMT(Assumptions!$P56/12,Assumptions!$P57*12,Assumptions!$P54)</f>
        <v>79709.780845372588</v>
      </c>
      <c r="AD49" s="26">
        <f>-PMT(Assumptions!$P56/12,Assumptions!$P57*12,Assumptions!$P54)</f>
        <v>79709.780845372588</v>
      </c>
      <c r="AE49" s="26">
        <f>-PMT(Assumptions!$P56/12,Assumptions!$P57*12,Assumptions!$P54)</f>
        <v>79709.780845372588</v>
      </c>
      <c r="AF49" s="26">
        <f>-PMT(Assumptions!$P56/12,Assumptions!$P57*12,Assumptions!$P54)</f>
        <v>79709.780845372588</v>
      </c>
      <c r="AG49" s="26">
        <f>-PMT(Assumptions!$P56/12,Assumptions!$P57*12,Assumptions!$P54)</f>
        <v>79709.780845372588</v>
      </c>
      <c r="AH49" s="26">
        <f>-PMT(Assumptions!$P56/12,Assumptions!$P57*12,Assumptions!$P54)</f>
        <v>79709.780845372588</v>
      </c>
      <c r="AI49" s="26">
        <f>-PMT(Assumptions!$P56/12,Assumptions!$P57*12,Assumptions!$P54)</f>
        <v>79709.780845372588</v>
      </c>
      <c r="AJ49" s="26">
        <f>-PMT(Assumptions!$P56/12,Assumptions!$P57*12,Assumptions!$P54)</f>
        <v>79709.780845372588</v>
      </c>
      <c r="AK49" s="26">
        <f>-PMT(Assumptions!$P56/12,Assumptions!$P57*12,Assumptions!$P54)</f>
        <v>79709.780845372588</v>
      </c>
      <c r="AL49" s="26">
        <f>-PMT(Assumptions!$P56/12,Assumptions!$P57*12,Assumptions!$P54)</f>
        <v>79709.780845372588</v>
      </c>
      <c r="AM49" s="26">
        <f>-PMT(Assumptions!$P56/12,Assumptions!$P57*12,Assumptions!$P54)</f>
        <v>79709.780845372588</v>
      </c>
      <c r="AN49" s="26">
        <f>-PMT(Assumptions!$P56/12,Assumptions!$P57*12,Assumptions!$P54)</f>
        <v>79709.780845372588</v>
      </c>
      <c r="AO49" s="26">
        <f>-PMT(Assumptions!$P56/12,Assumptions!$P57*12,Assumptions!$P54)</f>
        <v>79709.780845372588</v>
      </c>
      <c r="AP49" s="26">
        <f>-PMT(Assumptions!$P56/12,Assumptions!$P57*12,Assumptions!$P54)</f>
        <v>79709.780845372588</v>
      </c>
      <c r="AQ49" s="26">
        <f>-PMT(Assumptions!$P56/12,Assumptions!$P57*12,Assumptions!$P54)</f>
        <v>79709.780845372588</v>
      </c>
      <c r="AR49" s="26">
        <f>-PMT(Assumptions!$P56/12,Assumptions!$P57*12,Assumptions!$P54)</f>
        <v>79709.780845372588</v>
      </c>
      <c r="AS49" s="26">
        <f>-PMT(Assumptions!$P56/12,Assumptions!$P57*12,Assumptions!$P54)</f>
        <v>79709.780845372588</v>
      </c>
      <c r="AT49" s="26">
        <f>-PMT(Assumptions!$P56/12,Assumptions!$P57*12,Assumptions!$P54)</f>
        <v>79709.780845372588</v>
      </c>
      <c r="AU49" s="26">
        <f>-PMT(Assumptions!$P56/12,Assumptions!$P57*12,Assumptions!$P54)</f>
        <v>79709.780845372588</v>
      </c>
      <c r="AV49" s="26">
        <f>-PMT(Assumptions!$P56/12,Assumptions!$P57*12,Assumptions!$P54)</f>
        <v>79709.780845372588</v>
      </c>
      <c r="AW49" s="26">
        <f>-PMT(Assumptions!$P56/12,Assumptions!$P57*12,Assumptions!$P54)</f>
        <v>79709.780845372588</v>
      </c>
      <c r="AX49" s="26">
        <f>-PMT(Assumptions!$P56/12,Assumptions!$P57*12,Assumptions!$P54)</f>
        <v>79709.780845372588</v>
      </c>
      <c r="AY49" s="26">
        <f>-PMT(Assumptions!$P56/12,Assumptions!$P57*12,Assumptions!$P54)</f>
        <v>79709.780845372588</v>
      </c>
      <c r="AZ49" s="26">
        <f>-PMT(Assumptions!$P56/12,Assumptions!$P57*12,Assumptions!$P54)</f>
        <v>79709.780845372588</v>
      </c>
      <c r="BA49" s="26">
        <f>-PMT(Assumptions!$P56/12,Assumptions!$P57*12,Assumptions!$P54)</f>
        <v>79709.780845372588</v>
      </c>
      <c r="BB49" s="26">
        <f>-PMT(Assumptions!$P56/12,Assumptions!$P57*12,Assumptions!$P54)</f>
        <v>79709.780845372588</v>
      </c>
      <c r="BC49" s="26">
        <f>-PMT(Assumptions!$P56/12,Assumptions!$P57*12,Assumptions!$P54)</f>
        <v>79709.780845372588</v>
      </c>
      <c r="BD49" s="26">
        <f>-PMT(Assumptions!$P56/12,Assumptions!$P57*12,Assumptions!$P54)</f>
        <v>79709.780845372588</v>
      </c>
      <c r="BE49" s="26">
        <f>-PMT(Assumptions!$P56/12,Assumptions!$P57*12,Assumptions!$P54)</f>
        <v>79709.780845372588</v>
      </c>
      <c r="BF49" s="26">
        <f>-PMT(Assumptions!$P56/12,Assumptions!$P57*12,Assumptions!$P54)</f>
        <v>79709.780845372588</v>
      </c>
      <c r="BG49" s="26">
        <f>-PMT(Assumptions!$P56/12,Assumptions!$P57*12,Assumptions!$P54)</f>
        <v>79709.780845372588</v>
      </c>
      <c r="BH49" s="26">
        <f>-PMT(Assumptions!$P56/12,Assumptions!$P57*12,Assumptions!$P54)</f>
        <v>79709.780845372588</v>
      </c>
      <c r="BI49" s="26">
        <f>-PMT(Assumptions!$P56/12,Assumptions!$P57*12,Assumptions!$P54)</f>
        <v>79709.780845372588</v>
      </c>
      <c r="BJ49" s="26">
        <f>-PMT(Assumptions!$P56/12,Assumptions!$P57*12,Assumptions!$P54)</f>
        <v>79709.780845372588</v>
      </c>
      <c r="BK49" s="26">
        <f>-PMT(Assumptions!$P56/12,Assumptions!$P57*12,Assumptions!$P54)</f>
        <v>79709.780845372588</v>
      </c>
      <c r="BL49" s="26">
        <f>-PMT(Assumptions!$P56/12,Assumptions!$P57*12,Assumptions!$P54)</f>
        <v>79709.780845372588</v>
      </c>
      <c r="BM49" s="26">
        <f>-PMT(Assumptions!$P56/12,Assumptions!$P57*12,Assumptions!$P54)</f>
        <v>79709.780845372588</v>
      </c>
      <c r="BN49" s="26">
        <f>-PMT(Assumptions!$P56/12,Assumptions!$P57*12,Assumptions!$P54)</f>
        <v>79709.780845372588</v>
      </c>
      <c r="BO49" s="26">
        <f>-PMT(Assumptions!$P56/12,Assumptions!$P57*12,Assumptions!$P54)</f>
        <v>79709.780845372588</v>
      </c>
      <c r="BP49" s="26">
        <f>-PMT(Assumptions!$P56/12,Assumptions!$P57*12,Assumptions!$P54)</f>
        <v>79709.780845372588</v>
      </c>
      <c r="BQ49" s="26">
        <f>-PMT(Assumptions!$P56/12,Assumptions!$P57*12,Assumptions!$P54)</f>
        <v>79709.780845372588</v>
      </c>
      <c r="BR49" s="26">
        <f>-PMT(Assumptions!$P56/12,Assumptions!$P57*12,Assumptions!$P54)</f>
        <v>79709.780845372588</v>
      </c>
      <c r="BS49" s="26">
        <f>-PMT(Assumptions!$P56/12,Assumptions!$P57*12,Assumptions!$P54)</f>
        <v>79709.780845372588</v>
      </c>
      <c r="BT49" s="26">
        <f>-PMT(Assumptions!$P56/12,Assumptions!$P57*12,Assumptions!$P54)</f>
        <v>79709.780845372588</v>
      </c>
      <c r="BU49" s="26">
        <f>-PMT(Assumptions!$P56/12,Assumptions!$P57*12,Assumptions!$P54)</f>
        <v>79709.780845372588</v>
      </c>
      <c r="BV49" s="26">
        <f>-PMT(Assumptions!$P56/12,Assumptions!$P57*12,Assumptions!$P54)</f>
        <v>79709.780845372588</v>
      </c>
      <c r="BW49" s="26">
        <f>-PMT(Assumptions!$P56/12,Assumptions!$P57*12,Assumptions!$P54)</f>
        <v>79709.780845372588</v>
      </c>
      <c r="BX49" s="26">
        <f>-PMT(Assumptions!$P56/12,Assumptions!$P57*12,Assumptions!$P54)</f>
        <v>79709.780845372588</v>
      </c>
      <c r="BY49" s="26">
        <f>-PMT(Assumptions!$P56/12,Assumptions!$P57*12,Assumptions!$P54)</f>
        <v>79709.780845372588</v>
      </c>
      <c r="BZ49" s="26">
        <f>-PMT(Assumptions!$P56/12,Assumptions!$P57*12,Assumptions!$P54)</f>
        <v>79709.780845372588</v>
      </c>
      <c r="CA49" s="26">
        <f>-PMT(Assumptions!$P56/12,Assumptions!$P57*12,Assumptions!$P54)</f>
        <v>79709.780845372588</v>
      </c>
      <c r="CB49" s="26">
        <f>-PMT(Assumptions!$P56/12,Assumptions!$P57*12,Assumptions!$P54)</f>
        <v>79709.780845372588</v>
      </c>
      <c r="CC49" s="26">
        <f>-PMT(Assumptions!$P56/12,Assumptions!$P57*12,Assumptions!$P54)</f>
        <v>79709.780845372588</v>
      </c>
      <c r="CD49" s="26">
        <f>-PMT(Assumptions!$P56/12,Assumptions!$P57*12,Assumptions!$P54)</f>
        <v>79709.780845372588</v>
      </c>
      <c r="CE49" s="26">
        <f>-PMT(Assumptions!$P56/12,Assumptions!$P57*12,Assumptions!$P54)</f>
        <v>79709.780845372588</v>
      </c>
      <c r="CF49" s="26">
        <f>-PMT(Assumptions!$P56/12,Assumptions!$P57*12,Assumptions!$P54)</f>
        <v>79709.780845372588</v>
      </c>
      <c r="CG49" s="26">
        <f>-PMT(Assumptions!$P56/12,Assumptions!$P57*12,Assumptions!$P54)</f>
        <v>79709.780845372588</v>
      </c>
      <c r="CH49" s="26">
        <f>-PMT(Assumptions!$P56/12,Assumptions!$P57*12,Assumptions!$P54)</f>
        <v>79709.780845372588</v>
      </c>
      <c r="CI49" s="26">
        <f>-PMT(Assumptions!$P56/12,Assumptions!$P57*12,Assumptions!$P54)</f>
        <v>79709.780845372588</v>
      </c>
      <c r="CJ49" s="26">
        <f>-PMT(Assumptions!$P56/12,Assumptions!$P57*12,Assumptions!$P54)</f>
        <v>79709.780845372588</v>
      </c>
      <c r="CK49" s="26">
        <f>-PMT(Assumptions!$P56/12,Assumptions!$P57*12,Assumptions!$P54)</f>
        <v>79709.780845372588</v>
      </c>
      <c r="CL49" s="26">
        <f>-PMT(Assumptions!$P56/12,Assumptions!$P57*12,Assumptions!$P54)</f>
        <v>79709.780845372588</v>
      </c>
      <c r="CM49" s="26">
        <f>-PMT(Assumptions!$P56/12,Assumptions!$P57*12,Assumptions!$P54)</f>
        <v>79709.780845372588</v>
      </c>
      <c r="CN49" s="26">
        <f>-PMT(Assumptions!$P56/12,Assumptions!$P57*12,Assumptions!$P54)</f>
        <v>79709.780845372588</v>
      </c>
      <c r="CO49" s="26">
        <f>-PMT(Assumptions!$P56/12,Assumptions!$P57*12,Assumptions!$P54)</f>
        <v>79709.780845372588</v>
      </c>
      <c r="CP49" s="26">
        <f>-PMT(Assumptions!$P56/12,Assumptions!$P57*12,Assumptions!$P54)</f>
        <v>79709.780845372588</v>
      </c>
      <c r="CQ49" s="26">
        <f>-PMT(Assumptions!$P56/12,Assumptions!$P57*12,Assumptions!$P54)</f>
        <v>79709.780845372588</v>
      </c>
      <c r="CR49" s="26">
        <f>-PMT(Assumptions!$P56/12,Assumptions!$P57*12,Assumptions!$P54)</f>
        <v>79709.780845372588</v>
      </c>
      <c r="CS49" s="26">
        <f>-PMT(Assumptions!$P56/12,Assumptions!$P57*12,Assumptions!$P54)</f>
        <v>79709.780845372588</v>
      </c>
      <c r="CT49" s="26">
        <f>-PMT(Assumptions!$P56/12,Assumptions!$P57*12,Assumptions!$P54)</f>
        <v>79709.780845372588</v>
      </c>
      <c r="CU49" s="26">
        <f>-PMT(Assumptions!$P56/12,Assumptions!$P57*12,Assumptions!$P54)</f>
        <v>79709.780845372588</v>
      </c>
      <c r="CV49" s="26">
        <f>-PMT(Assumptions!$P56/12,Assumptions!$P57*12,Assumptions!$P54)</f>
        <v>79709.780845372588</v>
      </c>
      <c r="CW49" s="26">
        <f>-PMT(Assumptions!$P56/12,Assumptions!$P57*12,Assumptions!$P54)</f>
        <v>79709.780845372588</v>
      </c>
      <c r="CX49" s="26">
        <f>-PMT(Assumptions!$P56/12,Assumptions!$P57*12,Assumptions!$P54)</f>
        <v>79709.780845372588</v>
      </c>
      <c r="CY49" s="26">
        <f>-PMT(Assumptions!$P56/12,Assumptions!$P57*12,Assumptions!$P54)</f>
        <v>79709.780845372588</v>
      </c>
      <c r="CZ49" s="26">
        <f>-PMT(Assumptions!$P56/12,Assumptions!$P57*12,Assumptions!$P54)</f>
        <v>79709.780845372588</v>
      </c>
      <c r="DA49" s="26">
        <f>-PMT(Assumptions!$P56/12,Assumptions!$P57*12,Assumptions!$P54)</f>
        <v>79709.780845372588</v>
      </c>
      <c r="DB49" s="26">
        <f>-PMT(Assumptions!$P56/12,Assumptions!$P57*12,Assumptions!$P54)</f>
        <v>79709.780845372588</v>
      </c>
      <c r="DC49" s="26">
        <f>-PMT(Assumptions!$P56/12,Assumptions!$P57*12,Assumptions!$P54)</f>
        <v>79709.780845372588</v>
      </c>
      <c r="DD49" s="26">
        <f>-PMT(Assumptions!$P56/12,Assumptions!$P57*12,Assumptions!$P54)</f>
        <v>79709.780845372588</v>
      </c>
      <c r="DE49" s="26">
        <f>-PMT(Assumptions!$P56/12,Assumptions!$P57*12,Assumptions!$P54)</f>
        <v>79709.780845372588</v>
      </c>
      <c r="DF49" s="26">
        <f>-PMT(Assumptions!$P56/12,Assumptions!$P57*12,Assumptions!$P54)</f>
        <v>79709.780845372588</v>
      </c>
      <c r="DG49" s="26">
        <f>-PMT(Assumptions!$P56/12,Assumptions!$P57*12,Assumptions!$P54)</f>
        <v>79709.780845372588</v>
      </c>
      <c r="DH49" s="26">
        <f>-PMT(Assumptions!$P56/12,Assumptions!$P57*12,Assumptions!$P54)</f>
        <v>79709.780845372588</v>
      </c>
      <c r="DI49" s="26">
        <f>-PMT(Assumptions!$P56/12,Assumptions!$P57*12,Assumptions!$P54)</f>
        <v>79709.780845372588</v>
      </c>
      <c r="DJ49" s="26">
        <f>-PMT(Assumptions!$P56/12,Assumptions!$P57*12,Assumptions!$P54)</f>
        <v>79709.780845372588</v>
      </c>
      <c r="DK49" s="26">
        <f>-PMT(Assumptions!$P56/12,Assumptions!$P57*12,Assumptions!$P54)</f>
        <v>79709.780845372588</v>
      </c>
      <c r="DL49" s="26">
        <f>-PMT(Assumptions!$P56/12,Assumptions!$P57*12,Assumptions!$P54)</f>
        <v>79709.780845372588</v>
      </c>
      <c r="DM49" s="26">
        <f>-PMT(Assumptions!$P56/12,Assumptions!$P57*12,Assumptions!$P54)</f>
        <v>79709.780845372588</v>
      </c>
      <c r="DN49" s="26">
        <f>-PMT(Assumptions!$P56/12,Assumptions!$P57*12,Assumptions!$P54)</f>
        <v>79709.780845372588</v>
      </c>
      <c r="DO49" s="26">
        <f>-PMT(Assumptions!$P56/12,Assumptions!$P57*12,Assumptions!$P54)</f>
        <v>79709.780845372588</v>
      </c>
      <c r="DP49" s="26">
        <f>-PMT(Assumptions!$P56/12,Assumptions!$P57*12,Assumptions!$P54)</f>
        <v>79709.780845372588</v>
      </c>
      <c r="DQ49" s="26">
        <f>-PMT(Assumptions!$P56/12,Assumptions!$P57*12,Assumptions!$P54)</f>
        <v>79709.780845372588</v>
      </c>
      <c r="DR49" s="26">
        <f>-PMT(Assumptions!$P56/12,Assumptions!$P57*12,Assumptions!$P54)</f>
        <v>79709.780845372588</v>
      </c>
      <c r="DS49" s="26">
        <f>-PMT(Assumptions!$P56/12,Assumptions!$P57*12,Assumptions!$P54)</f>
        <v>79709.780845372588</v>
      </c>
      <c r="DT49" s="26">
        <f>-PMT(Assumptions!$P56/12,Assumptions!$P57*12,Assumptions!$P54)</f>
        <v>79709.780845372588</v>
      </c>
      <c r="DU49" s="26">
        <f>-PMT(Assumptions!$P56/12,Assumptions!$P57*12,Assumptions!$P54)</f>
        <v>79709.780845372588</v>
      </c>
      <c r="DV49" s="26">
        <f>-PMT(Assumptions!$P56/12,Assumptions!$P57*12,Assumptions!$P54)</f>
        <v>79709.780845372588</v>
      </c>
      <c r="DW49" s="26">
        <f>-PMT(Assumptions!$P56/12,Assumptions!$P57*12,Assumptions!$P54)</f>
        <v>79709.780845372588</v>
      </c>
      <c r="DX49" s="26">
        <f>-PMT(Assumptions!$P56/12,Assumptions!$P57*12,Assumptions!$P54)</f>
        <v>79709.780845372588</v>
      </c>
      <c r="DY49" s="26">
        <f>-PMT(Assumptions!$P56/12,Assumptions!$P57*12,Assumptions!$P54)</f>
        <v>79709.780845372588</v>
      </c>
      <c r="DZ49" s="26">
        <f>-PMT(Assumptions!$P56/12,Assumptions!$P57*12,Assumptions!$P54)</f>
        <v>79709.780845372588</v>
      </c>
      <c r="EA49" s="26">
        <f>-PMT(Assumptions!$P56/12,Assumptions!$P57*12,Assumptions!$P54)</f>
        <v>79709.780845372588</v>
      </c>
      <c r="EB49" s="26">
        <f>-PMT(Assumptions!$P56/12,Assumptions!$P57*12,Assumptions!$P54)</f>
        <v>79709.780845372588</v>
      </c>
      <c r="EC49" s="26">
        <f>-PMT(Assumptions!$P56/12,Assumptions!$P57*12,Assumptions!$P54)</f>
        <v>79709.780845372588</v>
      </c>
      <c r="ED49" s="26">
        <f>-PMT(Assumptions!$P56/12,Assumptions!$P57*12,Assumptions!$P54)</f>
        <v>79709.780845372588</v>
      </c>
      <c r="EE49" s="26">
        <f>-PMT(Assumptions!$P56/12,Assumptions!$P57*12,Assumptions!$P54)</f>
        <v>79709.780845372588</v>
      </c>
    </row>
    <row r="50" spans="2:135" x14ac:dyDescent="0.35">
      <c r="C50" t="s">
        <v>47</v>
      </c>
      <c r="D50" s="32">
        <f>D46-D48</f>
        <v>12599549.282981824</v>
      </c>
      <c r="E50" s="32">
        <f>E46-E48</f>
        <v>12588087.060752602</v>
      </c>
      <c r="F50" s="32">
        <f t="shared" ref="F50:BQ50" si="32">F46-F48</f>
        <v>12576562.751486307</v>
      </c>
      <c r="G50" s="32">
        <f t="shared" si="32"/>
        <v>12564976.018878153</v>
      </c>
      <c r="H50" s="32">
        <f t="shared" si="32"/>
        <v>12553326.524801703</v>
      </c>
      <c r="I50" s="32">
        <f t="shared" si="32"/>
        <v>12541613.929299006</v>
      </c>
      <c r="J50" s="32">
        <f t="shared" si="32"/>
        <v>12529837.89057067</v>
      </c>
      <c r="K50" s="32">
        <f t="shared" si="32"/>
        <v>12517998.064965889</v>
      </c>
      <c r="L50" s="32">
        <f t="shared" si="32"/>
        <v>12506094.106972415</v>
      </c>
      <c r="M50" s="32">
        <f t="shared" si="32"/>
        <v>12494125.669206476</v>
      </c>
      <c r="N50" s="32">
        <f t="shared" si="32"/>
        <v>12482092.402402638</v>
      </c>
      <c r="O50" s="32">
        <f t="shared" si="32"/>
        <v>12469993.955403613</v>
      </c>
      <c r="P50" s="32">
        <f t="shared" si="32"/>
        <v>12457829.97515001</v>
      </c>
      <c r="Q50" s="32">
        <f t="shared" si="32"/>
        <v>12445600.106670033</v>
      </c>
      <c r="R50" s="32">
        <f t="shared" si="32"/>
        <v>12433303.993069123</v>
      </c>
      <c r="S50" s="32">
        <f t="shared" si="32"/>
        <v>12420941.275519542</v>
      </c>
      <c r="T50" s="32">
        <f t="shared" si="32"/>
        <v>12408511.5932499</v>
      </c>
      <c r="U50" s="32">
        <f t="shared" si="32"/>
        <v>12396014.583534632</v>
      </c>
      <c r="V50" s="32">
        <f t="shared" si="32"/>
        <v>12383449.881683405</v>
      </c>
      <c r="W50" s="32">
        <f t="shared" si="32"/>
        <v>12370817.121030485</v>
      </c>
      <c r="X50" s="32">
        <f t="shared" si="32"/>
        <v>12358115.932924028</v>
      </c>
      <c r="Y50" s="32">
        <f t="shared" si="32"/>
        <v>12345345.946715327</v>
      </c>
      <c r="Z50" s="32">
        <f t="shared" si="32"/>
        <v>12332506.789747996</v>
      </c>
      <c r="AA50" s="32">
        <f t="shared" si="32"/>
        <v>12319598.087347092</v>
      </c>
      <c r="AB50" s="32">
        <f t="shared" si="32"/>
        <v>12306619.462808182</v>
      </c>
      <c r="AC50" s="32">
        <f t="shared" si="32"/>
        <v>12293570.537386354</v>
      </c>
      <c r="AD50" s="32">
        <f t="shared" si="32"/>
        <v>12280450.930285158</v>
      </c>
      <c r="AE50" s="32">
        <f t="shared" si="32"/>
        <v>12267260.258645495</v>
      </c>
      <c r="AF50" s="32">
        <f t="shared" si="32"/>
        <v>12253998.137534453</v>
      </c>
      <c r="AG50" s="32">
        <f t="shared" si="32"/>
        <v>12240664.179934058</v>
      </c>
      <c r="AH50" s="32">
        <f t="shared" si="32"/>
        <v>12227257.996729996</v>
      </c>
      <c r="AI50" s="32">
        <f t="shared" si="32"/>
        <v>12213779.196700245</v>
      </c>
      <c r="AJ50" s="32">
        <f t="shared" si="32"/>
        <v>12200227.386503665</v>
      </c>
      <c r="AK50" s="32">
        <f t="shared" si="32"/>
        <v>12186602.17066852</v>
      </c>
      <c r="AL50" s="32">
        <f t="shared" si="32"/>
        <v>12172903.151580935</v>
      </c>
      <c r="AM50" s="32">
        <f t="shared" si="32"/>
        <v>12159129.929473292</v>
      </c>
      <c r="AN50" s="32">
        <f t="shared" si="32"/>
        <v>12145282.102412567</v>
      </c>
      <c r="AO50" s="32">
        <f t="shared" si="32"/>
        <v>12131359.266288595</v>
      </c>
      <c r="AP50" s="32">
        <f t="shared" si="32"/>
        <v>12117361.014802286</v>
      </c>
      <c r="AQ50" s="32">
        <f t="shared" si="32"/>
        <v>12103286.93945376</v>
      </c>
      <c r="AR50" s="32">
        <f t="shared" si="32"/>
        <v>12089136.629530428</v>
      </c>
      <c r="AS50" s="32">
        <f t="shared" si="32"/>
        <v>12074909.672095012</v>
      </c>
      <c r="AT50" s="32">
        <f t="shared" si="32"/>
        <v>12060605.651973488</v>
      </c>
      <c r="AU50" s="32">
        <f t="shared" si="32"/>
        <v>12046224.151742972</v>
      </c>
      <c r="AV50" s="32">
        <f t="shared" si="32"/>
        <v>12031764.751719542</v>
      </c>
      <c r="AW50" s="32">
        <f t="shared" si="32"/>
        <v>12017227.029945983</v>
      </c>
      <c r="AX50" s="32">
        <f t="shared" si="32"/>
        <v>12002610.562179483</v>
      </c>
      <c r="AY50" s="32">
        <f t="shared" si="32"/>
        <v>11987914.921879251</v>
      </c>
      <c r="AZ50" s="32">
        <f t="shared" si="32"/>
        <v>11973139.680194058</v>
      </c>
      <c r="BA50" s="32">
        <f t="shared" si="32"/>
        <v>11958284.405949736</v>
      </c>
      <c r="BB50" s="32">
        <f t="shared" si="32"/>
        <v>11943348.665636592</v>
      </c>
      <c r="BC50" s="32">
        <f t="shared" si="32"/>
        <v>11928332.023396751</v>
      </c>
      <c r="BD50" s="32">
        <f t="shared" si="32"/>
        <v>11913234.041011443</v>
      </c>
      <c r="BE50" s="32">
        <f t="shared" si="32"/>
        <v>11898054.277888216</v>
      </c>
      <c r="BF50" s="32">
        <f t="shared" si="32"/>
        <v>11882792.29104807</v>
      </c>
      <c r="BG50" s="32">
        <f t="shared" si="32"/>
        <v>11867447.635112541</v>
      </c>
      <c r="BH50" s="32">
        <f t="shared" si="32"/>
        <v>11852019.862290695</v>
      </c>
      <c r="BI50" s="32">
        <f t="shared" si="32"/>
        <v>11836508.522366064</v>
      </c>
      <c r="BJ50" s="32">
        <f t="shared" si="32"/>
        <v>11820913.162683507</v>
      </c>
      <c r="BK50" s="32">
        <f t="shared" si="32"/>
        <v>11805233.328136005</v>
      </c>
      <c r="BL50" s="32">
        <f t="shared" si="32"/>
        <v>11789468.561151369</v>
      </c>
      <c r="BM50" s="32">
        <f t="shared" si="32"/>
        <v>11773618.401678899</v>
      </c>
      <c r="BN50" s="32">
        <f t="shared" si="32"/>
        <v>11757682.387175955</v>
      </c>
      <c r="BO50" s="32">
        <f t="shared" si="32"/>
        <v>11741660.052594451</v>
      </c>
      <c r="BP50" s="32">
        <f t="shared" si="32"/>
        <v>11725550.930367298</v>
      </c>
      <c r="BQ50" s="32">
        <f t="shared" si="32"/>
        <v>11709354.550394749</v>
      </c>
      <c r="BR50" s="32">
        <f t="shared" ref="BR50:EC50" si="33">BR46-BR48</f>
        <v>11693070.440030681</v>
      </c>
      <c r="BS50" s="32">
        <f t="shared" si="33"/>
        <v>11676698.124068808</v>
      </c>
      <c r="BT50" s="32">
        <f t="shared" si="33"/>
        <v>11660237.124728808</v>
      </c>
      <c r="BU50" s="32">
        <f t="shared" si="33"/>
        <v>11643686.961642383</v>
      </c>
      <c r="BV50" s="32">
        <f t="shared" si="33"/>
        <v>11627047.15183924</v>
      </c>
      <c r="BW50" s="32">
        <f t="shared" si="33"/>
        <v>11610317.209732996</v>
      </c>
      <c r="BX50" s="32">
        <f t="shared" si="33"/>
        <v>11593496.647107011</v>
      </c>
      <c r="BY50" s="32">
        <f t="shared" si="33"/>
        <v>11576584.973100135</v>
      </c>
      <c r="BZ50" s="32">
        <f t="shared" si="33"/>
        <v>11559581.694192389</v>
      </c>
      <c r="CA50" s="32">
        <f t="shared" si="33"/>
        <v>11542486.314190559</v>
      </c>
      <c r="CB50" s="32">
        <f t="shared" si="33"/>
        <v>11525298.334213719</v>
      </c>
      <c r="CC50" s="32">
        <f t="shared" si="33"/>
        <v>11508017.25267867</v>
      </c>
      <c r="CD50" s="32">
        <f t="shared" si="33"/>
        <v>11490642.565285306</v>
      </c>
      <c r="CE50" s="32">
        <f t="shared" si="33"/>
        <v>11473173.765001897</v>
      </c>
      <c r="CF50" s="32">
        <f t="shared" si="33"/>
        <v>11455610.342050284</v>
      </c>
      <c r="CG50" s="32">
        <f t="shared" si="33"/>
        <v>11437951.783891017</v>
      </c>
      <c r="CH50" s="32">
        <f t="shared" si="33"/>
        <v>11420197.575208386</v>
      </c>
      <c r="CI50" s="32">
        <f t="shared" si="33"/>
        <v>11402347.197895393</v>
      </c>
      <c r="CJ50" s="32">
        <f t="shared" si="33"/>
        <v>11384400.131038621</v>
      </c>
      <c r="CK50" s="32">
        <f t="shared" si="33"/>
        <v>11366355.850903042</v>
      </c>
      <c r="CL50" s="32">
        <f t="shared" si="33"/>
        <v>11348213.830916727</v>
      </c>
      <c r="CM50" s="32">
        <f t="shared" si="33"/>
        <v>11329973.541655486</v>
      </c>
      <c r="CN50" s="32">
        <f t="shared" si="33"/>
        <v>11311634.450827414</v>
      </c>
      <c r="CO50" s="32">
        <f t="shared" si="33"/>
        <v>11293196.023257356</v>
      </c>
      <c r="CP50" s="32">
        <f t="shared" si="33"/>
        <v>11274657.720871294</v>
      </c>
      <c r="CQ50" s="32">
        <f t="shared" si="33"/>
        <v>11256019.002680641</v>
      </c>
      <c r="CR50" s="32">
        <f t="shared" si="33"/>
        <v>11237279.324766455</v>
      </c>
      <c r="CS50" s="32">
        <f t="shared" si="33"/>
        <v>11218438.140263567</v>
      </c>
      <c r="CT50" s="32">
        <f t="shared" si="33"/>
        <v>11199494.899344621</v>
      </c>
      <c r="CU50" s="32">
        <f t="shared" si="33"/>
        <v>11180449.049204033</v>
      </c>
      <c r="CV50" s="32">
        <f t="shared" si="33"/>
        <v>11161300.034041848</v>
      </c>
      <c r="CW50" s="32">
        <f t="shared" si="33"/>
        <v>11142047.295047535</v>
      </c>
      <c r="CX50" s="32">
        <f t="shared" si="33"/>
        <v>11122690.270383669</v>
      </c>
      <c r="CY50" s="32">
        <f t="shared" si="33"/>
        <v>11103228.395169541</v>
      </c>
      <c r="CZ50" s="32">
        <f t="shared" si="33"/>
        <v>11083661.10146467</v>
      </c>
      <c r="DA50" s="32">
        <f t="shared" si="33"/>
        <v>11063987.818252232</v>
      </c>
      <c r="DB50" s="32">
        <f t="shared" si="33"/>
        <v>11044207.971422393</v>
      </c>
      <c r="DC50" s="32">
        <f t="shared" si="33"/>
        <v>11024320.983755559</v>
      </c>
      <c r="DD50" s="32">
        <f t="shared" si="33"/>
        <v>11004326.274905529</v>
      </c>
      <c r="DE50" s="32">
        <f t="shared" si="33"/>
        <v>10984223.261382561</v>
      </c>
      <c r="DF50" s="32">
        <f t="shared" si="33"/>
        <v>10964011.356536344</v>
      </c>
      <c r="DG50" s="32">
        <f t="shared" si="33"/>
        <v>10943689.970538877</v>
      </c>
      <c r="DH50" s="32">
        <f t="shared" si="33"/>
        <v>10923258.510367258</v>
      </c>
      <c r="DI50" s="32">
        <f t="shared" si="33"/>
        <v>10902716.379786374</v>
      </c>
      <c r="DJ50" s="32">
        <f t="shared" si="33"/>
        <v>10882062.97933151</v>
      </c>
      <c r="DK50" s="32">
        <f t="shared" si="33"/>
        <v>10861297.70629085</v>
      </c>
      <c r="DL50" s="32">
        <f t="shared" si="33"/>
        <v>10840419.954687886</v>
      </c>
      <c r="DM50" s="32">
        <f t="shared" si="33"/>
        <v>10819429.11526374</v>
      </c>
      <c r="DN50" s="32">
        <f t="shared" si="33"/>
        <v>10798324.57545938</v>
      </c>
      <c r="DO50" s="32">
        <f t="shared" si="33"/>
        <v>10777105.719397746</v>
      </c>
      <c r="DP50" s="32">
        <f t="shared" si="33"/>
        <v>10755771.927865777</v>
      </c>
      <c r="DQ50" s="32">
        <f t="shared" si="33"/>
        <v>10734322.578296345</v>
      </c>
      <c r="DR50" s="32">
        <f t="shared" si="33"/>
        <v>10712757.044750078</v>
      </c>
      <c r="DS50" s="32">
        <f t="shared" si="33"/>
        <v>10691074.697897101</v>
      </c>
      <c r="DT50" s="32">
        <f t="shared" si="33"/>
        <v>10669274.904998671</v>
      </c>
      <c r="DU50" s="32">
        <f t="shared" si="33"/>
        <v>10647357.029888708</v>
      </c>
      <c r="DV50" s="32">
        <f t="shared" si="33"/>
        <v>10625320.432955233</v>
      </c>
      <c r="DW50" s="32">
        <f t="shared" si="33"/>
        <v>10603164.471121702</v>
      </c>
      <c r="DX50" s="32">
        <f t="shared" si="33"/>
        <v>10580888.49782824</v>
      </c>
      <c r="DY50" s="32">
        <f t="shared" si="33"/>
        <v>10558491.86301277</v>
      </c>
      <c r="DZ50" s="32">
        <f t="shared" si="33"/>
        <v>10535973.913092051</v>
      </c>
      <c r="EA50" s="32">
        <f t="shared" si="33"/>
        <v>10513333.990942594</v>
      </c>
      <c r="EB50" s="32">
        <f t="shared" si="33"/>
        <v>10490571.435881494</v>
      </c>
      <c r="EC50" s="32">
        <f t="shared" si="33"/>
        <v>10467685.583647145</v>
      </c>
      <c r="ED50" s="32">
        <f t="shared" ref="ED50:EE50" si="34">ED46-ED48</f>
        <v>10444675.766379861</v>
      </c>
      <c r="EE50" s="32">
        <f t="shared" si="34"/>
        <v>10421541.31260238</v>
      </c>
    </row>
    <row r="52" spans="2:135" x14ac:dyDescent="0.35">
      <c r="B52" s="23" t="s">
        <v>48</v>
      </c>
      <c r="D52" s="6"/>
    </row>
    <row r="53" spans="2:135" x14ac:dyDescent="0.35">
      <c r="C53" t="s">
        <v>49</v>
      </c>
      <c r="D53" s="30">
        <f>SUM(E42:P42)/Assumptions!$L76*IF(D7=Assumptions!$L80*12,1,0)</f>
        <v>0</v>
      </c>
      <c r="E53" s="30">
        <f>SUM(F42:Q42)/Assumptions!$L76*IF(E7=Assumptions!$L80*12,1,0)</f>
        <v>0</v>
      </c>
      <c r="F53" s="30">
        <f>SUM(G42:R42)/Assumptions!$L76*IF(F7=Assumptions!$L80*12,1,0)</f>
        <v>0</v>
      </c>
      <c r="G53" s="30">
        <f>SUM(H42:S42)/Assumptions!$L76*IF(G7=Assumptions!$L80*12,1,0)</f>
        <v>0</v>
      </c>
      <c r="H53" s="30">
        <f>SUM(I42:T42)/Assumptions!$L76*IF(H7=Assumptions!$L80*12,1,0)</f>
        <v>0</v>
      </c>
      <c r="I53" s="30">
        <f>SUM(J42:U42)/Assumptions!$L76*IF(I7=Assumptions!$L80*12,1,0)</f>
        <v>0</v>
      </c>
      <c r="J53" s="30">
        <f>SUM(K42:V42)/Assumptions!$L76*IF(J7=Assumptions!$L80*12,1,0)</f>
        <v>0</v>
      </c>
      <c r="K53" s="30">
        <f>SUM(L42:W42)/Assumptions!$L76*IF(K7=Assumptions!$L80*12,1,0)</f>
        <v>0</v>
      </c>
      <c r="L53" s="30">
        <f>SUM(M42:X42)/Assumptions!$L76*IF(L7=Assumptions!$L80*12,1,0)</f>
        <v>0</v>
      </c>
      <c r="M53" s="30">
        <f>SUM(N42:Y42)/Assumptions!$L76*IF(M7=Assumptions!$L80*12,1,0)</f>
        <v>0</v>
      </c>
      <c r="N53" s="30">
        <f>SUM(O42:Z42)/Assumptions!$L76*IF(N7=Assumptions!$L80*12,1,0)</f>
        <v>0</v>
      </c>
      <c r="O53" s="30">
        <f>SUM(P42:AA42)/Assumptions!$L76*IF(O7=Assumptions!$L80*12,1,0)</f>
        <v>0</v>
      </c>
      <c r="P53" s="30">
        <f>SUM(Q42:AB42)/Assumptions!$L76*IF(P7=Assumptions!$L80*12,1,0)</f>
        <v>0</v>
      </c>
      <c r="Q53" s="30">
        <f>SUM(R42:AC42)/Assumptions!$L76*IF(Q7=Assumptions!$L80*12,1,0)</f>
        <v>0</v>
      </c>
      <c r="R53" s="30">
        <f>SUM(S42:AD42)/Assumptions!$L76*IF(R7=Assumptions!$L80*12,1,0)</f>
        <v>0</v>
      </c>
      <c r="S53" s="30">
        <f>SUM(T42:AE42)/Assumptions!$L76*IF(S7=Assumptions!$L80*12,1,0)</f>
        <v>0</v>
      </c>
      <c r="T53" s="30">
        <f>SUM(U42:AF42)/Assumptions!$L76*IF(T7=Assumptions!$L80*12,1,0)</f>
        <v>0</v>
      </c>
      <c r="U53" s="30">
        <f>SUM(V42:AG42)/Assumptions!$L76*IF(U7=Assumptions!$L80*12,1,0)</f>
        <v>0</v>
      </c>
      <c r="V53" s="30">
        <f>SUM(W42:AH42)/Assumptions!$L76*IF(V7=Assumptions!$L80*12,1,0)</f>
        <v>0</v>
      </c>
      <c r="W53" s="30">
        <f>SUM(X42:AI42)/Assumptions!$L76*IF(W7=Assumptions!$L80*12,1,0)</f>
        <v>0</v>
      </c>
      <c r="X53" s="30">
        <f>SUM(Y42:AJ42)/Assumptions!$L76*IF(X7=Assumptions!$L80*12,1,0)</f>
        <v>0</v>
      </c>
      <c r="Y53" s="30">
        <f>SUM(Z42:AK42)/Assumptions!$L76*IF(Y7=Assumptions!$L80*12,1,0)</f>
        <v>0</v>
      </c>
      <c r="Z53" s="30">
        <f>SUM(AA42:AL42)/Assumptions!$L76*IF(Z7=Assumptions!$L80*12,1,0)</f>
        <v>0</v>
      </c>
      <c r="AA53" s="30">
        <f>SUM(AB42:AM42)/Assumptions!$L76*IF(AA7=Assumptions!$L80*12,1,0)</f>
        <v>0</v>
      </c>
      <c r="AB53" s="30">
        <f>SUM(AC42:AN42)/Assumptions!$L76*IF(AB7=Assumptions!$L80*12,1,0)</f>
        <v>0</v>
      </c>
      <c r="AC53" s="30">
        <f>SUM(AD42:AO42)/Assumptions!$L76*IF(AC7=Assumptions!$L80*12,1,0)</f>
        <v>0</v>
      </c>
      <c r="AD53" s="30">
        <f>SUM(AE42:AP42)/Assumptions!$L76*IF(AD7=Assumptions!$L80*12,1,0)</f>
        <v>0</v>
      </c>
      <c r="AE53" s="30">
        <f>SUM(AF42:AQ42)/Assumptions!$L76*IF(AE7=Assumptions!$L80*12,1,0)</f>
        <v>0</v>
      </c>
      <c r="AF53" s="30">
        <f>SUM(AG42:AR42)/Assumptions!$L76*IF(AF7=Assumptions!$L80*12,1,0)</f>
        <v>0</v>
      </c>
      <c r="AG53" s="30">
        <f>SUM(AH42:AS42)/Assumptions!$L76*IF(AG7=Assumptions!$L80*12,1,0)</f>
        <v>0</v>
      </c>
      <c r="AH53" s="30">
        <f>SUM(AI42:AT42)/Assumptions!$L76*IF(AH7=Assumptions!$L80*12,1,0)</f>
        <v>0</v>
      </c>
      <c r="AI53" s="30">
        <f>SUM(AJ42:AU42)/Assumptions!$L76*IF(AI7=Assumptions!$L80*12,1,0)</f>
        <v>0</v>
      </c>
      <c r="AJ53" s="30">
        <f>SUM(AK42:AV42)/Assumptions!$L76*IF(AJ7=Assumptions!$L80*12,1,0)</f>
        <v>0</v>
      </c>
      <c r="AK53" s="30">
        <f>SUM(AL42:AW42)/Assumptions!$L76*IF(AK7=Assumptions!$L80*12,1,0)</f>
        <v>0</v>
      </c>
      <c r="AL53" s="30">
        <f>SUM(AM42:AX42)/Assumptions!$L76*IF(AL7=Assumptions!$L80*12,1,0)</f>
        <v>0</v>
      </c>
      <c r="AM53" s="30">
        <f>SUM(AN42:AY42)/Assumptions!$L76*IF(AM7=Assumptions!$L80*12,1,0)</f>
        <v>0</v>
      </c>
      <c r="AN53" s="30">
        <f>SUM(AO42:AZ42)/Assumptions!$L76*IF(AN7=Assumptions!$L80*12,1,0)</f>
        <v>0</v>
      </c>
      <c r="AO53" s="30">
        <f>SUM(AP42:BA42)/Assumptions!$L76*IF(AO7=Assumptions!$L80*12,1,0)</f>
        <v>0</v>
      </c>
      <c r="AP53" s="30">
        <f>SUM(AQ42:BB42)/Assumptions!$L76*IF(AP7=Assumptions!$L80*12,1,0)</f>
        <v>0</v>
      </c>
      <c r="AQ53" s="30">
        <f>SUM(AR42:BC42)/Assumptions!$L76*IF(AQ7=Assumptions!$L80*12,1,0)</f>
        <v>0</v>
      </c>
      <c r="AR53" s="30">
        <f>SUM(AS42:BD42)/Assumptions!$L76*IF(AR7=Assumptions!$L80*12,1,0)</f>
        <v>0</v>
      </c>
      <c r="AS53" s="30">
        <f>SUM(AT42:BE42)/Assumptions!$L76*IF(AS7=Assumptions!$L80*12,1,0)</f>
        <v>0</v>
      </c>
      <c r="AT53" s="30">
        <f>SUM(AU42:BF42)/Assumptions!$L76*IF(AT7=Assumptions!$L80*12,1,0)</f>
        <v>0</v>
      </c>
      <c r="AU53" s="30">
        <f>SUM(AV42:BG42)/Assumptions!$L76*IF(AU7=Assumptions!$L80*12,1,0)</f>
        <v>0</v>
      </c>
      <c r="AV53" s="30">
        <f>SUM(AW42:BH42)/Assumptions!$L76*IF(AV7=Assumptions!$L80*12,1,0)</f>
        <v>0</v>
      </c>
      <c r="AW53" s="30">
        <f>SUM(AX42:BI42)/Assumptions!$L76*IF(AW7=Assumptions!$L80*12,1,0)</f>
        <v>0</v>
      </c>
      <c r="AX53" s="30">
        <f>SUM(AY42:BJ42)/Assumptions!$L76*IF(AX7=Assumptions!$L80*12,1,0)</f>
        <v>0</v>
      </c>
      <c r="AY53" s="30">
        <f>SUM(AZ42:BK42)/Assumptions!$L76*IF(AY7=Assumptions!$L80*12,1,0)</f>
        <v>0</v>
      </c>
      <c r="AZ53" s="30">
        <f>SUM(BA42:BL42)/Assumptions!$L76*IF(AZ7=Assumptions!$L80*12,1,0)</f>
        <v>0</v>
      </c>
      <c r="BA53" s="30">
        <f>SUM(BB42:BM42)/Assumptions!$L76*IF(BA7=Assumptions!$L80*12,1,0)</f>
        <v>0</v>
      </c>
      <c r="BB53" s="30">
        <f>SUM(BC42:BN42)/Assumptions!$L76*IF(BB7=Assumptions!$L80*12,1,0)</f>
        <v>0</v>
      </c>
      <c r="BC53" s="30">
        <f>SUM(BD42:BO42)/Assumptions!$L76*IF(BC7=Assumptions!$L80*12,1,0)</f>
        <v>0</v>
      </c>
      <c r="BD53" s="30">
        <f>SUM(BE42:BP42)/Assumptions!$L76*IF(BD7=Assumptions!$L80*12,1,0)</f>
        <v>0</v>
      </c>
      <c r="BE53" s="30">
        <f>SUM(BF42:BQ42)/Assumptions!$L76*IF(BE7=Assumptions!$L80*12,1,0)</f>
        <v>0</v>
      </c>
      <c r="BF53" s="30">
        <f>SUM(BG42:BR42)/Assumptions!$L76*IF(BF7=Assumptions!$L80*12,1,0)</f>
        <v>0</v>
      </c>
      <c r="BG53" s="30">
        <f>SUM(BH42:BS42)/Assumptions!$L76*IF(BG7=Assumptions!$L80*12,1,0)</f>
        <v>0</v>
      </c>
      <c r="BH53" s="30">
        <f>SUM(BI42:BT42)/Assumptions!$L76*IF(BH7=Assumptions!$L80*12,1,0)</f>
        <v>0</v>
      </c>
      <c r="BI53" s="30">
        <f>SUM(BJ42:BU42)/Assumptions!$L76*IF(BI7=Assumptions!$L80*12,1,0)</f>
        <v>0</v>
      </c>
      <c r="BJ53" s="30">
        <f>SUM(BK42:BV42)/Assumptions!$L76*IF(BJ7=Assumptions!$L80*12,1,0)</f>
        <v>0</v>
      </c>
      <c r="BK53" s="30">
        <f>SUM(BL42:BW42)/Assumptions!$L76*IF(BK7=Assumptions!$L80*12,1,0)</f>
        <v>0</v>
      </c>
      <c r="BL53" s="30">
        <f>SUM(BM42:BX42)/Assumptions!$L76*IF(BL7=Assumptions!$L80*12,1,0)</f>
        <v>0</v>
      </c>
      <c r="BM53" s="30">
        <f>SUM(BN42:BY42)/Assumptions!$L76*IF(BM7=Assumptions!$L80*12,1,0)</f>
        <v>0</v>
      </c>
      <c r="BN53" s="30">
        <f>SUM(BO42:BZ42)/Assumptions!$L76*IF(BN7=Assumptions!$L80*12,1,0)</f>
        <v>0</v>
      </c>
      <c r="BO53" s="30">
        <f>SUM(BP42:CA42)/Assumptions!$L76*IF(BO7=Assumptions!$L80*12,1,0)</f>
        <v>0</v>
      </c>
      <c r="BP53" s="30">
        <f>SUM(BQ42:CB42)/Assumptions!$L76*IF(BP7=Assumptions!$L80*12,1,0)</f>
        <v>0</v>
      </c>
      <c r="BQ53" s="30">
        <f>SUM(BR42:CC42)/Assumptions!$L76*IF(BQ7=Assumptions!$L80*12,1,0)</f>
        <v>0</v>
      </c>
      <c r="BR53" s="30">
        <f>SUM(BS42:CD42)/Assumptions!$L76*IF(BR7=Assumptions!$L80*12,1,0)</f>
        <v>0</v>
      </c>
      <c r="BS53" s="30">
        <f>SUM(BT42:CE42)/Assumptions!$L76*IF(BS7=Assumptions!$L80*12,1,0)</f>
        <v>0</v>
      </c>
      <c r="BT53" s="30">
        <f>SUM(BU42:CF42)/Assumptions!$L76*IF(BT7=Assumptions!$L80*12,1,0)</f>
        <v>0</v>
      </c>
      <c r="BU53" s="30">
        <f>SUM(BV42:CG42)/Assumptions!$L76*IF(BU7=Assumptions!$L80*12,1,0)</f>
        <v>0</v>
      </c>
      <c r="BV53" s="30">
        <f>SUM(BW42:CH42)/Assumptions!$L76*IF(BV7=Assumptions!$L80*12,1,0)</f>
        <v>0</v>
      </c>
      <c r="BW53" s="30">
        <f>SUM(BX42:CI42)/Assumptions!$L76*IF(BW7=Assumptions!$L80*12,1,0)</f>
        <v>0</v>
      </c>
      <c r="BX53" s="30">
        <f>SUM(BY42:CJ42)/Assumptions!$L76*IF(BX7=Assumptions!$L80*12,1,0)</f>
        <v>0</v>
      </c>
      <c r="BY53" s="30">
        <f>SUM(BZ42:CK42)/Assumptions!$L76*IF(BY7=Assumptions!$L80*12,1,0)</f>
        <v>0</v>
      </c>
      <c r="BZ53" s="30">
        <f>SUM(CA42:CL42)/Assumptions!$L76*IF(BZ7=Assumptions!$L80*12,1,0)</f>
        <v>0</v>
      </c>
      <c r="CA53" s="30">
        <f>SUM(CB42:CM42)/Assumptions!$L76*IF(CA7=Assumptions!$L80*12,1,0)</f>
        <v>0</v>
      </c>
      <c r="CB53" s="30">
        <f>SUM(CC42:CN42)/Assumptions!$L76*IF(CB7=Assumptions!$L80*12,1,0)</f>
        <v>0</v>
      </c>
      <c r="CC53" s="30">
        <f>SUM(CD42:CO42)/Assumptions!$L76*IF(CC7=Assumptions!$L80*12,1,0)</f>
        <v>0</v>
      </c>
      <c r="CD53" s="30">
        <f>SUM(CE42:CP42)/Assumptions!$L76*IF(CD7=Assumptions!$L80*12,1,0)</f>
        <v>0</v>
      </c>
      <c r="CE53" s="30">
        <f>SUM(CF42:CQ42)/Assumptions!$L76*IF(CE7=Assumptions!$L80*12,1,0)</f>
        <v>0</v>
      </c>
      <c r="CF53" s="30">
        <f>SUM(CG42:CR42)/Assumptions!$L76*IF(CF7=Assumptions!$L80*12,1,0)</f>
        <v>0</v>
      </c>
      <c r="CG53" s="30">
        <f>SUM(CH42:CS42)/Assumptions!$L76*IF(CG7=Assumptions!$L80*12,1,0)</f>
        <v>0</v>
      </c>
      <c r="CH53" s="30">
        <f>SUM(CI42:CT42)/Assumptions!$L76*IF(CH7=Assumptions!$L80*12,1,0)</f>
        <v>0</v>
      </c>
      <c r="CI53" s="30">
        <f>SUM(CJ42:CU42)/Assumptions!$L76*IF(CI7=Assumptions!$L80*12,1,0)</f>
        <v>0</v>
      </c>
      <c r="CJ53" s="30">
        <f>SUM(CK42:CV42)/Assumptions!$L76*IF(CJ7=Assumptions!$L80*12,1,0)</f>
        <v>0</v>
      </c>
      <c r="CK53" s="30">
        <f>SUM(CL42:CW42)/Assumptions!$L76*IF(CK7=Assumptions!$L80*12,1,0)</f>
        <v>0</v>
      </c>
      <c r="CL53" s="30">
        <f>SUM(CM42:CX42)/Assumptions!$L76*IF(CL7=Assumptions!$L80*12,1,0)</f>
        <v>0</v>
      </c>
      <c r="CM53" s="30">
        <f>SUM(CN42:CY42)/Assumptions!$L76*IF(CM7=Assumptions!$L80*12,1,0)</f>
        <v>0</v>
      </c>
      <c r="CN53" s="30">
        <f>SUM(CO42:CZ42)/Assumptions!$L76*IF(CN7=Assumptions!$L80*12,1,0)</f>
        <v>0</v>
      </c>
      <c r="CO53" s="30">
        <f>SUM(CP42:DA42)/Assumptions!$L76*IF(CO7=Assumptions!$L80*12,1,0)</f>
        <v>0</v>
      </c>
      <c r="CP53" s="30">
        <f>SUM(CQ42:DB42)/Assumptions!$L76*IF(CP7=Assumptions!$L80*12,1,0)</f>
        <v>0</v>
      </c>
      <c r="CQ53" s="30">
        <f>SUM(CR42:DC42)/Assumptions!$L76*IF(CQ7=Assumptions!$L80*12,1,0)</f>
        <v>0</v>
      </c>
      <c r="CR53" s="30">
        <f>SUM(CS42:DD42)/Assumptions!$L76*IF(CR7=Assumptions!$L80*12,1,0)</f>
        <v>0</v>
      </c>
      <c r="CS53" s="30">
        <f>SUM(CT42:DE42)/Assumptions!$L76*IF(CS7=Assumptions!$L80*12,1,0)</f>
        <v>0</v>
      </c>
      <c r="CT53" s="30">
        <f>SUM(CU42:DF42)/Assumptions!$L76*IF(CT7=Assumptions!$L80*12,1,0)</f>
        <v>0</v>
      </c>
      <c r="CU53" s="30">
        <f>SUM(CV42:DG42)/Assumptions!$L76*IF(CU7=Assumptions!$L80*12,1,0)</f>
        <v>0</v>
      </c>
      <c r="CV53" s="30">
        <f>SUM(CW42:DH42)/Assumptions!$L76*IF(CV7=Assumptions!$L80*12,1,0)</f>
        <v>0</v>
      </c>
      <c r="CW53" s="30">
        <f>SUM(CX42:DI42)/Assumptions!$L76*IF(CW7=Assumptions!$L80*12,1,0)</f>
        <v>0</v>
      </c>
      <c r="CX53" s="30">
        <f>SUM(CY42:DJ42)/Assumptions!$L76*IF(CX7=Assumptions!$L80*12,1,0)</f>
        <v>0</v>
      </c>
      <c r="CY53" s="30">
        <f>SUM(CZ42:DK42)/Assumptions!$L76*IF(CY7=Assumptions!$L80*12,1,0)</f>
        <v>0</v>
      </c>
      <c r="CZ53" s="30">
        <f>SUM(DA42:DL42)/Assumptions!$L76*IF(CZ7=Assumptions!$L80*12,1,0)</f>
        <v>0</v>
      </c>
      <c r="DA53" s="30">
        <f>SUM(DB42:DM42)/Assumptions!$L76*IF(DA7=Assumptions!$L80*12,1,0)</f>
        <v>0</v>
      </c>
      <c r="DB53" s="30">
        <f>SUM(DC42:DN42)/Assumptions!$L76*IF(DB7=Assumptions!$L80*12,1,0)</f>
        <v>0</v>
      </c>
      <c r="DC53" s="30">
        <f>SUM(DD42:DO42)/Assumptions!$L76*IF(DC7=Assumptions!$L80*12,1,0)</f>
        <v>0</v>
      </c>
      <c r="DD53" s="30">
        <f>SUM(DE42:DP42)/Assumptions!$L76*IF(DD7=Assumptions!$L80*12,1,0)</f>
        <v>0</v>
      </c>
      <c r="DE53" s="30">
        <f>SUM(DF42:DQ42)/Assumptions!$L76*IF(DE7=Assumptions!$L80*12,1,0)</f>
        <v>0</v>
      </c>
      <c r="DF53" s="30">
        <f>SUM(DG42:DR42)/Assumptions!$L76*IF(DF7=Assumptions!$L80*12,1,0)</f>
        <v>0</v>
      </c>
      <c r="DG53" s="30">
        <f>SUM(DH42:DS42)/Assumptions!$L76*IF(DG7=Assumptions!$L80*12,1,0)</f>
        <v>0</v>
      </c>
      <c r="DH53" s="30">
        <f>SUM(DI42:DT42)/Assumptions!$L76*IF(DH7=Assumptions!$L80*12,1,0)</f>
        <v>0</v>
      </c>
      <c r="DI53" s="30">
        <f>SUM(DJ42:DU42)/Assumptions!$L76*IF(DI7=Assumptions!$L80*12,1,0)</f>
        <v>0</v>
      </c>
      <c r="DJ53" s="30">
        <f>SUM(DK42:DV42)/Assumptions!$L76*IF(DJ7=Assumptions!$L80*12,1,0)</f>
        <v>0</v>
      </c>
      <c r="DK53" s="30">
        <f>SUM(DL42:DW42)/Assumptions!$L76*IF(DK7=Assumptions!$L80*12,1,0)</f>
        <v>0</v>
      </c>
      <c r="DL53" s="30">
        <f>SUM(DM42:DX42)/Assumptions!$L76*IF(DL7=Assumptions!$L80*12,1,0)</f>
        <v>0</v>
      </c>
      <c r="DM53" s="30">
        <f>SUM(DN42:DY42)/Assumptions!$L76*IF(DM7=Assumptions!$L80*12,1,0)</f>
        <v>0</v>
      </c>
      <c r="DN53" s="30">
        <f>SUM(DO42:DZ42)/Assumptions!$L76*IF(DN7=Assumptions!$L80*12,1,0)</f>
        <v>0</v>
      </c>
      <c r="DO53" s="30">
        <f>SUM(DP42:EA42)/Assumptions!$L76*IF(DO7=Assumptions!$L80*12,1,0)</f>
        <v>0</v>
      </c>
      <c r="DP53" s="30">
        <f>SUM(DQ42:EB42)/Assumptions!$L76*IF(DP7=Assumptions!$L80*12,1,0)</f>
        <v>0</v>
      </c>
      <c r="DQ53" s="30">
        <f>SUM(DR42:EC42)/Assumptions!$L76*IF(DQ7=Assumptions!$L80*12,1,0)</f>
        <v>0</v>
      </c>
      <c r="DR53" s="30">
        <f>SUM(DS42:ED42)/Assumptions!$L76*IF(DR7=Assumptions!$L80*12,1,0)</f>
        <v>0</v>
      </c>
      <c r="DS53" s="30">
        <f>SUM(DT42:EE42)/Assumptions!$L76*IF(DS7=Assumptions!$L80*12,1,0)</f>
        <v>28090109.48482931</v>
      </c>
      <c r="DT53" s="30">
        <f>SUM(DU42:EF42)/Assumptions!$L76*IF(DT7=Assumptions!$L80*12,1,0)</f>
        <v>0</v>
      </c>
      <c r="DU53" s="30">
        <f>SUM(DV42:EG42)/Assumptions!$L76*IF(DU7=Assumptions!$L80*12,1,0)</f>
        <v>0</v>
      </c>
      <c r="DV53" s="30">
        <f>SUM(DW42:EH42)/Assumptions!$L76*IF(DV7=Assumptions!$L80*12,1,0)</f>
        <v>0</v>
      </c>
      <c r="DW53" s="30">
        <f>SUM(DX42:EI42)/Assumptions!$L76*IF(DW7=Assumptions!$L80*12,1,0)</f>
        <v>0</v>
      </c>
      <c r="DX53" s="30">
        <f>SUM(DY42:EJ42)/Assumptions!$L76*IF(DX7=Assumptions!$L80*12,1,0)</f>
        <v>0</v>
      </c>
      <c r="DY53" s="30">
        <f>SUM(DZ42:EK42)/Assumptions!$L76*IF(DY7=Assumptions!$L80*12,1,0)</f>
        <v>0</v>
      </c>
      <c r="DZ53" s="30">
        <f>SUM(EA42:EL42)/Assumptions!$L76*IF(DZ7=Assumptions!$L80*12,1,0)</f>
        <v>0</v>
      </c>
      <c r="EA53" s="30">
        <f>SUM(EB42:EM42)/Assumptions!$L76*IF(EA7=Assumptions!$L80*12,1,0)</f>
        <v>0</v>
      </c>
      <c r="EB53" s="30">
        <f>SUM(EC42:EN42)/Assumptions!$L76*IF(EB7=Assumptions!$L80*12,1,0)</f>
        <v>0</v>
      </c>
      <c r="EC53" s="30">
        <f>SUM(ED42:EO42)/Assumptions!$L76*IF(EC7=Assumptions!$L80*12,1,0)</f>
        <v>0</v>
      </c>
      <c r="ED53" s="30">
        <f>SUM(EE42:EP42)/Assumptions!$L76*IF(ED7=Assumptions!$L80*12,1,0)</f>
        <v>0</v>
      </c>
      <c r="EE53" s="30">
        <f>SUM(EF42:EQ42)/Assumptions!$L76*IF(EE7=Assumptions!$L80*12,1,0)</f>
        <v>0</v>
      </c>
    </row>
    <row r="54" spans="2:135" x14ac:dyDescent="0.35">
      <c r="C54" t="s">
        <v>50</v>
      </c>
      <c r="D54" s="26">
        <f>-D53*Assumptions!$L77</f>
        <v>0</v>
      </c>
      <c r="E54" s="26">
        <f>-E53*Assumptions!$L77</f>
        <v>0</v>
      </c>
      <c r="F54" s="26">
        <f>-F53*Assumptions!$L77</f>
        <v>0</v>
      </c>
      <c r="G54" s="26">
        <f>-G53*Assumptions!$L77</f>
        <v>0</v>
      </c>
      <c r="H54" s="26">
        <f>-H53*Assumptions!$L77</f>
        <v>0</v>
      </c>
      <c r="I54" s="26">
        <f>-I53*Assumptions!$L77</f>
        <v>0</v>
      </c>
      <c r="J54" s="26">
        <f>-J53*Assumptions!$L77</f>
        <v>0</v>
      </c>
      <c r="K54" s="26">
        <f>-K53*Assumptions!$L77</f>
        <v>0</v>
      </c>
      <c r="L54" s="26">
        <f>-L53*Assumptions!$L77</f>
        <v>0</v>
      </c>
      <c r="M54" s="26">
        <f>-M53*Assumptions!$L77</f>
        <v>0</v>
      </c>
      <c r="N54" s="26">
        <f>-N53*Assumptions!$L77</f>
        <v>0</v>
      </c>
      <c r="O54" s="26">
        <f>-O53*Assumptions!$L77</f>
        <v>0</v>
      </c>
      <c r="P54" s="26">
        <f>-P53*Assumptions!$L77</f>
        <v>0</v>
      </c>
      <c r="Q54" s="26">
        <f>-Q53*Assumptions!$L77</f>
        <v>0</v>
      </c>
      <c r="R54" s="26">
        <f>-R53*Assumptions!$L77</f>
        <v>0</v>
      </c>
      <c r="S54" s="26">
        <f>-S53*Assumptions!$L77</f>
        <v>0</v>
      </c>
      <c r="T54" s="26">
        <f>-T53*Assumptions!$L77</f>
        <v>0</v>
      </c>
      <c r="U54" s="26">
        <f>-U53*Assumptions!$L77</f>
        <v>0</v>
      </c>
      <c r="V54" s="26">
        <f>-V53*Assumptions!$L77</f>
        <v>0</v>
      </c>
      <c r="W54" s="26">
        <f>-W53*Assumptions!$L77</f>
        <v>0</v>
      </c>
      <c r="X54" s="26">
        <f>-X53*Assumptions!$L77</f>
        <v>0</v>
      </c>
      <c r="Y54" s="26">
        <f>-Y53*Assumptions!$L77</f>
        <v>0</v>
      </c>
      <c r="Z54" s="26">
        <f>-Z53*Assumptions!$L77</f>
        <v>0</v>
      </c>
      <c r="AA54" s="26">
        <f>-AA53*Assumptions!$L77</f>
        <v>0</v>
      </c>
      <c r="AB54" s="26">
        <f>-AB53*Assumptions!$L77</f>
        <v>0</v>
      </c>
      <c r="AC54" s="26">
        <f>-AC53*Assumptions!$L77</f>
        <v>0</v>
      </c>
      <c r="AD54" s="26">
        <f>-AD53*Assumptions!$L77</f>
        <v>0</v>
      </c>
      <c r="AE54" s="26">
        <f>-AE53*Assumptions!$L77</f>
        <v>0</v>
      </c>
      <c r="AF54" s="26">
        <f>-AF53*Assumptions!$L77</f>
        <v>0</v>
      </c>
      <c r="AG54" s="26">
        <f>-AG53*Assumptions!$L77</f>
        <v>0</v>
      </c>
      <c r="AH54" s="26">
        <f>-AH53*Assumptions!$L77</f>
        <v>0</v>
      </c>
      <c r="AI54" s="26">
        <f>-AI53*Assumptions!$L77</f>
        <v>0</v>
      </c>
      <c r="AJ54" s="26">
        <f>-AJ53*Assumptions!$L77</f>
        <v>0</v>
      </c>
      <c r="AK54" s="26">
        <f>-AK53*Assumptions!$L77</f>
        <v>0</v>
      </c>
      <c r="AL54" s="26">
        <f>-AL53*Assumptions!$L77</f>
        <v>0</v>
      </c>
      <c r="AM54" s="26">
        <f>-AM53*Assumptions!$L77</f>
        <v>0</v>
      </c>
      <c r="AN54" s="26">
        <f>-AN53*Assumptions!$L77</f>
        <v>0</v>
      </c>
      <c r="AO54" s="26">
        <f>-AO53*Assumptions!$L77</f>
        <v>0</v>
      </c>
      <c r="AP54" s="26">
        <f>-AP53*Assumptions!$L77</f>
        <v>0</v>
      </c>
      <c r="AQ54" s="26">
        <f>-AQ53*Assumptions!$L77</f>
        <v>0</v>
      </c>
      <c r="AR54" s="26">
        <f>-AR53*Assumptions!$L77</f>
        <v>0</v>
      </c>
      <c r="AS54" s="26">
        <f>-AS53*Assumptions!$L77</f>
        <v>0</v>
      </c>
      <c r="AT54" s="26">
        <f>-AT53*Assumptions!$L77</f>
        <v>0</v>
      </c>
      <c r="AU54" s="26">
        <f>-AU53*Assumptions!$L77</f>
        <v>0</v>
      </c>
      <c r="AV54" s="26">
        <f>-AV53*Assumptions!$L77</f>
        <v>0</v>
      </c>
      <c r="AW54" s="26">
        <f>-AW53*Assumptions!$L77</f>
        <v>0</v>
      </c>
      <c r="AX54" s="26">
        <f>-AX53*Assumptions!$L77</f>
        <v>0</v>
      </c>
      <c r="AY54" s="26">
        <f>-AY53*Assumptions!$L77</f>
        <v>0</v>
      </c>
      <c r="AZ54" s="26">
        <f>-AZ53*Assumptions!$L77</f>
        <v>0</v>
      </c>
      <c r="BA54" s="26">
        <f>-BA53*Assumptions!$L77</f>
        <v>0</v>
      </c>
      <c r="BB54" s="26">
        <f>-BB53*Assumptions!$L77</f>
        <v>0</v>
      </c>
      <c r="BC54" s="26">
        <f>-BC53*Assumptions!$L77</f>
        <v>0</v>
      </c>
      <c r="BD54" s="26">
        <f>-BD53*Assumptions!$L77</f>
        <v>0</v>
      </c>
      <c r="BE54" s="26">
        <f>-BE53*Assumptions!$L77</f>
        <v>0</v>
      </c>
      <c r="BF54" s="26">
        <f>-BF53*Assumptions!$L77</f>
        <v>0</v>
      </c>
      <c r="BG54" s="26">
        <f>-BG53*Assumptions!$L77</f>
        <v>0</v>
      </c>
      <c r="BH54" s="26">
        <f>-BH53*Assumptions!$L77</f>
        <v>0</v>
      </c>
      <c r="BI54" s="26">
        <f>-BI53*Assumptions!$L77</f>
        <v>0</v>
      </c>
      <c r="BJ54" s="26">
        <f>-BJ53*Assumptions!$L77</f>
        <v>0</v>
      </c>
      <c r="BK54" s="26">
        <f>-BK53*Assumptions!$L77</f>
        <v>0</v>
      </c>
      <c r="BL54" s="26">
        <f>-BL53*Assumptions!$L77</f>
        <v>0</v>
      </c>
      <c r="BM54" s="26">
        <f>-BM53*Assumptions!$L77</f>
        <v>0</v>
      </c>
      <c r="BN54" s="26">
        <f>-BN53*Assumptions!$L77</f>
        <v>0</v>
      </c>
      <c r="BO54" s="26">
        <f>-BO53*Assumptions!$L77</f>
        <v>0</v>
      </c>
      <c r="BP54" s="26">
        <f>-BP53*Assumptions!$L77</f>
        <v>0</v>
      </c>
      <c r="BQ54" s="26">
        <f>-BQ53*Assumptions!$L77</f>
        <v>0</v>
      </c>
      <c r="BR54" s="26">
        <f>-BR53*Assumptions!$L77</f>
        <v>0</v>
      </c>
      <c r="BS54" s="26">
        <f>-BS53*Assumptions!$L77</f>
        <v>0</v>
      </c>
      <c r="BT54" s="26">
        <f>-BT53*Assumptions!$L77</f>
        <v>0</v>
      </c>
      <c r="BU54" s="26">
        <f>-BU53*Assumptions!$L77</f>
        <v>0</v>
      </c>
      <c r="BV54" s="26">
        <f>-BV53*Assumptions!$L77</f>
        <v>0</v>
      </c>
      <c r="BW54" s="26">
        <f>-BW53*Assumptions!$L77</f>
        <v>0</v>
      </c>
      <c r="BX54" s="26">
        <f>-BX53*Assumptions!$L77</f>
        <v>0</v>
      </c>
      <c r="BY54" s="26">
        <f>-BY53*Assumptions!$L77</f>
        <v>0</v>
      </c>
      <c r="BZ54" s="26">
        <f>-BZ53*Assumptions!$L77</f>
        <v>0</v>
      </c>
      <c r="CA54" s="26">
        <f>-CA53*Assumptions!$L77</f>
        <v>0</v>
      </c>
      <c r="CB54" s="26">
        <f>-CB53*Assumptions!$L77</f>
        <v>0</v>
      </c>
      <c r="CC54" s="26">
        <f>-CC53*Assumptions!$L77</f>
        <v>0</v>
      </c>
      <c r="CD54" s="26">
        <f>-CD53*Assumptions!$L77</f>
        <v>0</v>
      </c>
      <c r="CE54" s="26">
        <f>-CE53*Assumptions!$L77</f>
        <v>0</v>
      </c>
      <c r="CF54" s="26">
        <f>-CF53*Assumptions!$L77</f>
        <v>0</v>
      </c>
      <c r="CG54" s="26">
        <f>-CG53*Assumptions!$L77</f>
        <v>0</v>
      </c>
      <c r="CH54" s="26">
        <f>-CH53*Assumptions!$L77</f>
        <v>0</v>
      </c>
      <c r="CI54" s="26">
        <f>-CI53*Assumptions!$L77</f>
        <v>0</v>
      </c>
      <c r="CJ54" s="26">
        <f>-CJ53*Assumptions!$L77</f>
        <v>0</v>
      </c>
      <c r="CK54" s="26">
        <f>-CK53*Assumptions!$L77</f>
        <v>0</v>
      </c>
      <c r="CL54" s="26">
        <f>-CL53*Assumptions!$L77</f>
        <v>0</v>
      </c>
      <c r="CM54" s="26">
        <f>-CM53*Assumptions!$L77</f>
        <v>0</v>
      </c>
      <c r="CN54" s="26">
        <f>-CN53*Assumptions!$L77</f>
        <v>0</v>
      </c>
      <c r="CO54" s="26">
        <f>-CO53*Assumptions!$L77</f>
        <v>0</v>
      </c>
      <c r="CP54" s="26">
        <f>-CP53*Assumptions!$L77</f>
        <v>0</v>
      </c>
      <c r="CQ54" s="26">
        <f>-CQ53*Assumptions!$L77</f>
        <v>0</v>
      </c>
      <c r="CR54" s="26">
        <f>-CR53*Assumptions!$L77</f>
        <v>0</v>
      </c>
      <c r="CS54" s="26">
        <f>-CS53*Assumptions!$L77</f>
        <v>0</v>
      </c>
      <c r="CT54" s="26">
        <f>-CT53*Assumptions!$L77</f>
        <v>0</v>
      </c>
      <c r="CU54" s="26">
        <f>-CU53*Assumptions!$L77</f>
        <v>0</v>
      </c>
      <c r="CV54" s="26">
        <f>-CV53*Assumptions!$L77</f>
        <v>0</v>
      </c>
      <c r="CW54" s="26">
        <f>-CW53*Assumptions!$L77</f>
        <v>0</v>
      </c>
      <c r="CX54" s="26">
        <f>-CX53*Assumptions!$L77</f>
        <v>0</v>
      </c>
      <c r="CY54" s="26">
        <f>-CY53*Assumptions!$L77</f>
        <v>0</v>
      </c>
      <c r="CZ54" s="26">
        <f>-CZ53*Assumptions!$L77</f>
        <v>0</v>
      </c>
      <c r="DA54" s="26">
        <f>-DA53*Assumptions!$L77</f>
        <v>0</v>
      </c>
      <c r="DB54" s="26">
        <f>-DB53*Assumptions!$L77</f>
        <v>0</v>
      </c>
      <c r="DC54" s="26">
        <f>-DC53*Assumptions!$L77</f>
        <v>0</v>
      </c>
      <c r="DD54" s="26">
        <f>-DD53*Assumptions!$L77</f>
        <v>0</v>
      </c>
      <c r="DE54" s="26">
        <f>-DE53*Assumptions!$L77</f>
        <v>0</v>
      </c>
      <c r="DF54" s="26">
        <f>-DF53*Assumptions!$L77</f>
        <v>0</v>
      </c>
      <c r="DG54" s="26">
        <f>-DG53*Assumptions!$L77</f>
        <v>0</v>
      </c>
      <c r="DH54" s="26">
        <f>-DH53*Assumptions!$L77</f>
        <v>0</v>
      </c>
      <c r="DI54" s="26">
        <f>-DI53*Assumptions!$L77</f>
        <v>0</v>
      </c>
      <c r="DJ54" s="26">
        <f>-DJ53*Assumptions!$L77</f>
        <v>0</v>
      </c>
      <c r="DK54" s="26">
        <f>-DK53*Assumptions!$L77</f>
        <v>0</v>
      </c>
      <c r="DL54" s="26">
        <f>-DL53*Assumptions!$L77</f>
        <v>0</v>
      </c>
      <c r="DM54" s="26">
        <f>-DM53*Assumptions!$L77</f>
        <v>0</v>
      </c>
      <c r="DN54" s="26">
        <f>-DN53*Assumptions!$L77</f>
        <v>0</v>
      </c>
      <c r="DO54" s="26">
        <f>-DO53*Assumptions!$L77</f>
        <v>0</v>
      </c>
      <c r="DP54" s="26">
        <f>-DP53*Assumptions!$L77</f>
        <v>0</v>
      </c>
      <c r="DQ54" s="26">
        <f>-DQ53*Assumptions!$L77</f>
        <v>0</v>
      </c>
      <c r="DR54" s="26">
        <f>-DR53*Assumptions!$L77</f>
        <v>0</v>
      </c>
      <c r="DS54" s="26">
        <f>-DS53*Assumptions!$L77</f>
        <v>-561802.18969658623</v>
      </c>
      <c r="DT54" s="26">
        <f>-DT53*Assumptions!$L77</f>
        <v>0</v>
      </c>
      <c r="DU54" s="26">
        <f>-DU53*Assumptions!$L77</f>
        <v>0</v>
      </c>
      <c r="DV54" s="26">
        <f>-DV53*Assumptions!$L77</f>
        <v>0</v>
      </c>
      <c r="DW54" s="26">
        <f>-DW53*Assumptions!$L77</f>
        <v>0</v>
      </c>
      <c r="DX54" s="26">
        <f>-DX53*Assumptions!$L77</f>
        <v>0</v>
      </c>
      <c r="DY54" s="26">
        <f>-DY53*Assumptions!$L77</f>
        <v>0</v>
      </c>
      <c r="DZ54" s="26">
        <f>-DZ53*Assumptions!$L77</f>
        <v>0</v>
      </c>
      <c r="EA54" s="26">
        <f>-EA53*Assumptions!$L77</f>
        <v>0</v>
      </c>
      <c r="EB54" s="26">
        <f>-EB53*Assumptions!$L77</f>
        <v>0</v>
      </c>
      <c r="EC54" s="26">
        <f>-EC53*Assumptions!$L77</f>
        <v>0</v>
      </c>
      <c r="ED54" s="26">
        <f>-ED53*Assumptions!$L77</f>
        <v>0</v>
      </c>
      <c r="EE54" s="26">
        <f>-EE53*Assumptions!$L77</f>
        <v>0</v>
      </c>
    </row>
    <row r="55" spans="2:135" x14ac:dyDescent="0.35">
      <c r="B55" s="4"/>
      <c r="C55" s="4" t="s">
        <v>51</v>
      </c>
      <c r="D55" s="28">
        <f>-D50*IF(D53=0,0,1)</f>
        <v>0</v>
      </c>
      <c r="E55" s="28">
        <f t="shared" ref="E55:BP55" si="35">-E50*IF(E53=0,0,1)</f>
        <v>0</v>
      </c>
      <c r="F55" s="28">
        <f t="shared" si="35"/>
        <v>0</v>
      </c>
      <c r="G55" s="28">
        <f t="shared" si="35"/>
        <v>0</v>
      </c>
      <c r="H55" s="28">
        <f t="shared" si="35"/>
        <v>0</v>
      </c>
      <c r="I55" s="28">
        <f t="shared" si="35"/>
        <v>0</v>
      </c>
      <c r="J55" s="28">
        <f t="shared" si="35"/>
        <v>0</v>
      </c>
      <c r="K55" s="28">
        <f t="shared" si="35"/>
        <v>0</v>
      </c>
      <c r="L55" s="28">
        <f t="shared" si="35"/>
        <v>0</v>
      </c>
      <c r="M55" s="28">
        <f t="shared" si="35"/>
        <v>0</v>
      </c>
      <c r="N55" s="28">
        <f t="shared" si="35"/>
        <v>0</v>
      </c>
      <c r="O55" s="28">
        <f t="shared" si="35"/>
        <v>0</v>
      </c>
      <c r="P55" s="28">
        <f t="shared" si="35"/>
        <v>0</v>
      </c>
      <c r="Q55" s="28">
        <f t="shared" si="35"/>
        <v>0</v>
      </c>
      <c r="R55" s="28">
        <f t="shared" si="35"/>
        <v>0</v>
      </c>
      <c r="S55" s="28">
        <f t="shared" si="35"/>
        <v>0</v>
      </c>
      <c r="T55" s="28">
        <f t="shared" si="35"/>
        <v>0</v>
      </c>
      <c r="U55" s="28">
        <f t="shared" si="35"/>
        <v>0</v>
      </c>
      <c r="V55" s="28">
        <f t="shared" si="35"/>
        <v>0</v>
      </c>
      <c r="W55" s="28">
        <f t="shared" si="35"/>
        <v>0</v>
      </c>
      <c r="X55" s="28">
        <f t="shared" si="35"/>
        <v>0</v>
      </c>
      <c r="Y55" s="28">
        <f t="shared" si="35"/>
        <v>0</v>
      </c>
      <c r="Z55" s="28">
        <f t="shared" si="35"/>
        <v>0</v>
      </c>
      <c r="AA55" s="28">
        <f t="shared" si="35"/>
        <v>0</v>
      </c>
      <c r="AB55" s="28">
        <f t="shared" si="35"/>
        <v>0</v>
      </c>
      <c r="AC55" s="28">
        <f t="shared" si="35"/>
        <v>0</v>
      </c>
      <c r="AD55" s="28">
        <f t="shared" si="35"/>
        <v>0</v>
      </c>
      <c r="AE55" s="28">
        <f t="shared" si="35"/>
        <v>0</v>
      </c>
      <c r="AF55" s="28">
        <f t="shared" si="35"/>
        <v>0</v>
      </c>
      <c r="AG55" s="28">
        <f t="shared" si="35"/>
        <v>0</v>
      </c>
      <c r="AH55" s="28">
        <f t="shared" si="35"/>
        <v>0</v>
      </c>
      <c r="AI55" s="28">
        <f t="shared" si="35"/>
        <v>0</v>
      </c>
      <c r="AJ55" s="28">
        <f t="shared" si="35"/>
        <v>0</v>
      </c>
      <c r="AK55" s="28">
        <f t="shared" si="35"/>
        <v>0</v>
      </c>
      <c r="AL55" s="28">
        <f t="shared" si="35"/>
        <v>0</v>
      </c>
      <c r="AM55" s="28">
        <f t="shared" si="35"/>
        <v>0</v>
      </c>
      <c r="AN55" s="28">
        <f t="shared" si="35"/>
        <v>0</v>
      </c>
      <c r="AO55" s="28">
        <f t="shared" si="35"/>
        <v>0</v>
      </c>
      <c r="AP55" s="28">
        <f t="shared" si="35"/>
        <v>0</v>
      </c>
      <c r="AQ55" s="28">
        <f t="shared" si="35"/>
        <v>0</v>
      </c>
      <c r="AR55" s="28">
        <f t="shared" si="35"/>
        <v>0</v>
      </c>
      <c r="AS55" s="28">
        <f t="shared" si="35"/>
        <v>0</v>
      </c>
      <c r="AT55" s="28">
        <f t="shared" si="35"/>
        <v>0</v>
      </c>
      <c r="AU55" s="28">
        <f t="shared" si="35"/>
        <v>0</v>
      </c>
      <c r="AV55" s="28">
        <f t="shared" si="35"/>
        <v>0</v>
      </c>
      <c r="AW55" s="28">
        <f t="shared" si="35"/>
        <v>0</v>
      </c>
      <c r="AX55" s="28">
        <f t="shared" si="35"/>
        <v>0</v>
      </c>
      <c r="AY55" s="28">
        <f t="shared" si="35"/>
        <v>0</v>
      </c>
      <c r="AZ55" s="28">
        <f t="shared" si="35"/>
        <v>0</v>
      </c>
      <c r="BA55" s="28">
        <f t="shared" si="35"/>
        <v>0</v>
      </c>
      <c r="BB55" s="28">
        <f t="shared" si="35"/>
        <v>0</v>
      </c>
      <c r="BC55" s="28">
        <f t="shared" si="35"/>
        <v>0</v>
      </c>
      <c r="BD55" s="28">
        <f t="shared" si="35"/>
        <v>0</v>
      </c>
      <c r="BE55" s="28">
        <f t="shared" si="35"/>
        <v>0</v>
      </c>
      <c r="BF55" s="28">
        <f t="shared" si="35"/>
        <v>0</v>
      </c>
      <c r="BG55" s="28">
        <f t="shared" si="35"/>
        <v>0</v>
      </c>
      <c r="BH55" s="28">
        <f t="shared" si="35"/>
        <v>0</v>
      </c>
      <c r="BI55" s="28">
        <f t="shared" si="35"/>
        <v>0</v>
      </c>
      <c r="BJ55" s="28">
        <f t="shared" si="35"/>
        <v>0</v>
      </c>
      <c r="BK55" s="28">
        <f t="shared" si="35"/>
        <v>0</v>
      </c>
      <c r="BL55" s="28">
        <f t="shared" si="35"/>
        <v>0</v>
      </c>
      <c r="BM55" s="28">
        <f t="shared" si="35"/>
        <v>0</v>
      </c>
      <c r="BN55" s="28">
        <f t="shared" si="35"/>
        <v>0</v>
      </c>
      <c r="BO55" s="28">
        <f t="shared" si="35"/>
        <v>0</v>
      </c>
      <c r="BP55" s="28">
        <f t="shared" si="35"/>
        <v>0</v>
      </c>
      <c r="BQ55" s="28">
        <f t="shared" ref="BQ55:EB55" si="36">-BQ50*IF(BQ53=0,0,1)</f>
        <v>0</v>
      </c>
      <c r="BR55" s="28">
        <f t="shared" si="36"/>
        <v>0</v>
      </c>
      <c r="BS55" s="28">
        <f t="shared" si="36"/>
        <v>0</v>
      </c>
      <c r="BT55" s="28">
        <f t="shared" si="36"/>
        <v>0</v>
      </c>
      <c r="BU55" s="28">
        <f t="shared" si="36"/>
        <v>0</v>
      </c>
      <c r="BV55" s="28">
        <f t="shared" si="36"/>
        <v>0</v>
      </c>
      <c r="BW55" s="28">
        <f t="shared" si="36"/>
        <v>0</v>
      </c>
      <c r="BX55" s="28">
        <f t="shared" si="36"/>
        <v>0</v>
      </c>
      <c r="BY55" s="28">
        <f t="shared" si="36"/>
        <v>0</v>
      </c>
      <c r="BZ55" s="28">
        <f t="shared" si="36"/>
        <v>0</v>
      </c>
      <c r="CA55" s="28">
        <f t="shared" si="36"/>
        <v>0</v>
      </c>
      <c r="CB55" s="28">
        <f t="shared" si="36"/>
        <v>0</v>
      </c>
      <c r="CC55" s="28">
        <f t="shared" si="36"/>
        <v>0</v>
      </c>
      <c r="CD55" s="28">
        <f t="shared" si="36"/>
        <v>0</v>
      </c>
      <c r="CE55" s="28">
        <f t="shared" si="36"/>
        <v>0</v>
      </c>
      <c r="CF55" s="28">
        <f t="shared" si="36"/>
        <v>0</v>
      </c>
      <c r="CG55" s="28">
        <f t="shared" si="36"/>
        <v>0</v>
      </c>
      <c r="CH55" s="28">
        <f t="shared" si="36"/>
        <v>0</v>
      </c>
      <c r="CI55" s="28">
        <f t="shared" si="36"/>
        <v>0</v>
      </c>
      <c r="CJ55" s="28">
        <f t="shared" si="36"/>
        <v>0</v>
      </c>
      <c r="CK55" s="28">
        <f t="shared" si="36"/>
        <v>0</v>
      </c>
      <c r="CL55" s="28">
        <f t="shared" si="36"/>
        <v>0</v>
      </c>
      <c r="CM55" s="28">
        <f t="shared" si="36"/>
        <v>0</v>
      </c>
      <c r="CN55" s="28">
        <f t="shared" si="36"/>
        <v>0</v>
      </c>
      <c r="CO55" s="28">
        <f t="shared" si="36"/>
        <v>0</v>
      </c>
      <c r="CP55" s="28">
        <f t="shared" si="36"/>
        <v>0</v>
      </c>
      <c r="CQ55" s="28">
        <f t="shared" si="36"/>
        <v>0</v>
      </c>
      <c r="CR55" s="28">
        <f t="shared" si="36"/>
        <v>0</v>
      </c>
      <c r="CS55" s="28">
        <f t="shared" si="36"/>
        <v>0</v>
      </c>
      <c r="CT55" s="28">
        <f t="shared" si="36"/>
        <v>0</v>
      </c>
      <c r="CU55" s="28">
        <f t="shared" si="36"/>
        <v>0</v>
      </c>
      <c r="CV55" s="28">
        <f t="shared" si="36"/>
        <v>0</v>
      </c>
      <c r="CW55" s="28">
        <f t="shared" si="36"/>
        <v>0</v>
      </c>
      <c r="CX55" s="28">
        <f t="shared" si="36"/>
        <v>0</v>
      </c>
      <c r="CY55" s="28">
        <f t="shared" si="36"/>
        <v>0</v>
      </c>
      <c r="CZ55" s="28">
        <f t="shared" si="36"/>
        <v>0</v>
      </c>
      <c r="DA55" s="28">
        <f t="shared" si="36"/>
        <v>0</v>
      </c>
      <c r="DB55" s="28">
        <f t="shared" si="36"/>
        <v>0</v>
      </c>
      <c r="DC55" s="28">
        <f t="shared" si="36"/>
        <v>0</v>
      </c>
      <c r="DD55" s="28">
        <f t="shared" si="36"/>
        <v>0</v>
      </c>
      <c r="DE55" s="28">
        <f t="shared" si="36"/>
        <v>0</v>
      </c>
      <c r="DF55" s="28">
        <f t="shared" si="36"/>
        <v>0</v>
      </c>
      <c r="DG55" s="28">
        <f t="shared" si="36"/>
        <v>0</v>
      </c>
      <c r="DH55" s="28">
        <f t="shared" si="36"/>
        <v>0</v>
      </c>
      <c r="DI55" s="28">
        <f t="shared" si="36"/>
        <v>0</v>
      </c>
      <c r="DJ55" s="28">
        <f t="shared" si="36"/>
        <v>0</v>
      </c>
      <c r="DK55" s="28">
        <f t="shared" si="36"/>
        <v>0</v>
      </c>
      <c r="DL55" s="28">
        <f t="shared" si="36"/>
        <v>0</v>
      </c>
      <c r="DM55" s="28">
        <f t="shared" si="36"/>
        <v>0</v>
      </c>
      <c r="DN55" s="28">
        <f t="shared" si="36"/>
        <v>0</v>
      </c>
      <c r="DO55" s="28">
        <f t="shared" si="36"/>
        <v>0</v>
      </c>
      <c r="DP55" s="28">
        <f t="shared" si="36"/>
        <v>0</v>
      </c>
      <c r="DQ55" s="28">
        <f t="shared" si="36"/>
        <v>0</v>
      </c>
      <c r="DR55" s="28">
        <f t="shared" si="36"/>
        <v>0</v>
      </c>
      <c r="DS55" s="28">
        <f t="shared" si="36"/>
        <v>-10691074.697897101</v>
      </c>
      <c r="DT55" s="28">
        <f t="shared" si="36"/>
        <v>0</v>
      </c>
      <c r="DU55" s="28">
        <f t="shared" si="36"/>
        <v>0</v>
      </c>
      <c r="DV55" s="28">
        <f t="shared" si="36"/>
        <v>0</v>
      </c>
      <c r="DW55" s="28">
        <f t="shared" si="36"/>
        <v>0</v>
      </c>
      <c r="DX55" s="28">
        <f t="shared" si="36"/>
        <v>0</v>
      </c>
      <c r="DY55" s="28">
        <f t="shared" si="36"/>
        <v>0</v>
      </c>
      <c r="DZ55" s="28">
        <f t="shared" si="36"/>
        <v>0</v>
      </c>
      <c r="EA55" s="28">
        <f t="shared" si="36"/>
        <v>0</v>
      </c>
      <c r="EB55" s="28">
        <f t="shared" si="36"/>
        <v>0</v>
      </c>
      <c r="EC55" s="28">
        <f t="shared" ref="EC55:EE55" si="37">-EC50*IF(EC53=0,0,1)</f>
        <v>0</v>
      </c>
      <c r="ED55" s="28">
        <f t="shared" si="37"/>
        <v>0</v>
      </c>
      <c r="EE55" s="28">
        <f t="shared" si="37"/>
        <v>0</v>
      </c>
    </row>
    <row r="56" spans="2:135" x14ac:dyDescent="0.35">
      <c r="B56" s="14"/>
      <c r="C56" s="14" t="s">
        <v>52</v>
      </c>
      <c r="D56" s="31">
        <f>SUM(D53:D55)</f>
        <v>0</v>
      </c>
      <c r="E56" s="31">
        <f t="shared" ref="E56:BP56" si="38">SUM(E53:E55)</f>
        <v>0</v>
      </c>
      <c r="F56" s="31">
        <f t="shared" si="38"/>
        <v>0</v>
      </c>
      <c r="G56" s="31">
        <f t="shared" si="38"/>
        <v>0</v>
      </c>
      <c r="H56" s="31">
        <f t="shared" si="38"/>
        <v>0</v>
      </c>
      <c r="I56" s="31">
        <f t="shared" si="38"/>
        <v>0</v>
      </c>
      <c r="J56" s="31">
        <f t="shared" si="38"/>
        <v>0</v>
      </c>
      <c r="K56" s="31">
        <f t="shared" si="38"/>
        <v>0</v>
      </c>
      <c r="L56" s="31">
        <f t="shared" si="38"/>
        <v>0</v>
      </c>
      <c r="M56" s="31">
        <f t="shared" si="38"/>
        <v>0</v>
      </c>
      <c r="N56" s="31">
        <f t="shared" si="38"/>
        <v>0</v>
      </c>
      <c r="O56" s="31">
        <f t="shared" si="38"/>
        <v>0</v>
      </c>
      <c r="P56" s="31">
        <f t="shared" si="38"/>
        <v>0</v>
      </c>
      <c r="Q56" s="31">
        <f t="shared" si="38"/>
        <v>0</v>
      </c>
      <c r="R56" s="31">
        <f t="shared" si="38"/>
        <v>0</v>
      </c>
      <c r="S56" s="31">
        <f t="shared" si="38"/>
        <v>0</v>
      </c>
      <c r="T56" s="31">
        <f t="shared" si="38"/>
        <v>0</v>
      </c>
      <c r="U56" s="31">
        <f t="shared" si="38"/>
        <v>0</v>
      </c>
      <c r="V56" s="31">
        <f t="shared" si="38"/>
        <v>0</v>
      </c>
      <c r="W56" s="31">
        <f t="shared" si="38"/>
        <v>0</v>
      </c>
      <c r="X56" s="31">
        <f t="shared" si="38"/>
        <v>0</v>
      </c>
      <c r="Y56" s="31">
        <f t="shared" si="38"/>
        <v>0</v>
      </c>
      <c r="Z56" s="31">
        <f t="shared" si="38"/>
        <v>0</v>
      </c>
      <c r="AA56" s="31">
        <f t="shared" si="38"/>
        <v>0</v>
      </c>
      <c r="AB56" s="31">
        <f t="shared" si="38"/>
        <v>0</v>
      </c>
      <c r="AC56" s="31">
        <f t="shared" si="38"/>
        <v>0</v>
      </c>
      <c r="AD56" s="31">
        <f t="shared" si="38"/>
        <v>0</v>
      </c>
      <c r="AE56" s="31">
        <f t="shared" si="38"/>
        <v>0</v>
      </c>
      <c r="AF56" s="31">
        <f t="shared" si="38"/>
        <v>0</v>
      </c>
      <c r="AG56" s="31">
        <f t="shared" si="38"/>
        <v>0</v>
      </c>
      <c r="AH56" s="31">
        <f t="shared" si="38"/>
        <v>0</v>
      </c>
      <c r="AI56" s="31">
        <f t="shared" si="38"/>
        <v>0</v>
      </c>
      <c r="AJ56" s="31">
        <f t="shared" si="38"/>
        <v>0</v>
      </c>
      <c r="AK56" s="31">
        <f t="shared" si="38"/>
        <v>0</v>
      </c>
      <c r="AL56" s="31">
        <f t="shared" si="38"/>
        <v>0</v>
      </c>
      <c r="AM56" s="31">
        <f t="shared" si="38"/>
        <v>0</v>
      </c>
      <c r="AN56" s="31">
        <f t="shared" si="38"/>
        <v>0</v>
      </c>
      <c r="AO56" s="31">
        <f t="shared" si="38"/>
        <v>0</v>
      </c>
      <c r="AP56" s="31">
        <f t="shared" si="38"/>
        <v>0</v>
      </c>
      <c r="AQ56" s="31">
        <f t="shared" si="38"/>
        <v>0</v>
      </c>
      <c r="AR56" s="31">
        <f t="shared" si="38"/>
        <v>0</v>
      </c>
      <c r="AS56" s="31">
        <f t="shared" si="38"/>
        <v>0</v>
      </c>
      <c r="AT56" s="31">
        <f t="shared" si="38"/>
        <v>0</v>
      </c>
      <c r="AU56" s="31">
        <f t="shared" si="38"/>
        <v>0</v>
      </c>
      <c r="AV56" s="31">
        <f t="shared" si="38"/>
        <v>0</v>
      </c>
      <c r="AW56" s="31">
        <f t="shared" si="38"/>
        <v>0</v>
      </c>
      <c r="AX56" s="31">
        <f t="shared" si="38"/>
        <v>0</v>
      </c>
      <c r="AY56" s="31">
        <f t="shared" si="38"/>
        <v>0</v>
      </c>
      <c r="AZ56" s="31">
        <f t="shared" si="38"/>
        <v>0</v>
      </c>
      <c r="BA56" s="31">
        <f t="shared" si="38"/>
        <v>0</v>
      </c>
      <c r="BB56" s="31">
        <f t="shared" si="38"/>
        <v>0</v>
      </c>
      <c r="BC56" s="31">
        <f t="shared" si="38"/>
        <v>0</v>
      </c>
      <c r="BD56" s="31">
        <f t="shared" si="38"/>
        <v>0</v>
      </c>
      <c r="BE56" s="31">
        <f t="shared" si="38"/>
        <v>0</v>
      </c>
      <c r="BF56" s="31">
        <f t="shared" si="38"/>
        <v>0</v>
      </c>
      <c r="BG56" s="31">
        <f t="shared" si="38"/>
        <v>0</v>
      </c>
      <c r="BH56" s="31">
        <f t="shared" si="38"/>
        <v>0</v>
      </c>
      <c r="BI56" s="31">
        <f t="shared" si="38"/>
        <v>0</v>
      </c>
      <c r="BJ56" s="31">
        <f t="shared" si="38"/>
        <v>0</v>
      </c>
      <c r="BK56" s="31">
        <f t="shared" si="38"/>
        <v>0</v>
      </c>
      <c r="BL56" s="31">
        <f t="shared" si="38"/>
        <v>0</v>
      </c>
      <c r="BM56" s="31">
        <f t="shared" si="38"/>
        <v>0</v>
      </c>
      <c r="BN56" s="31">
        <f t="shared" si="38"/>
        <v>0</v>
      </c>
      <c r="BO56" s="31">
        <f t="shared" si="38"/>
        <v>0</v>
      </c>
      <c r="BP56" s="31">
        <f t="shared" si="38"/>
        <v>0</v>
      </c>
      <c r="BQ56" s="31">
        <f t="shared" ref="BQ56:EB56" si="39">SUM(BQ53:BQ55)</f>
        <v>0</v>
      </c>
      <c r="BR56" s="31">
        <f t="shared" si="39"/>
        <v>0</v>
      </c>
      <c r="BS56" s="31">
        <f t="shared" si="39"/>
        <v>0</v>
      </c>
      <c r="BT56" s="31">
        <f t="shared" si="39"/>
        <v>0</v>
      </c>
      <c r="BU56" s="31">
        <f t="shared" si="39"/>
        <v>0</v>
      </c>
      <c r="BV56" s="31">
        <f t="shared" si="39"/>
        <v>0</v>
      </c>
      <c r="BW56" s="31">
        <f t="shared" si="39"/>
        <v>0</v>
      </c>
      <c r="BX56" s="31">
        <f t="shared" si="39"/>
        <v>0</v>
      </c>
      <c r="BY56" s="31">
        <f t="shared" si="39"/>
        <v>0</v>
      </c>
      <c r="BZ56" s="31">
        <f t="shared" si="39"/>
        <v>0</v>
      </c>
      <c r="CA56" s="31">
        <f t="shared" si="39"/>
        <v>0</v>
      </c>
      <c r="CB56" s="31">
        <f t="shared" si="39"/>
        <v>0</v>
      </c>
      <c r="CC56" s="31">
        <f t="shared" si="39"/>
        <v>0</v>
      </c>
      <c r="CD56" s="31">
        <f t="shared" si="39"/>
        <v>0</v>
      </c>
      <c r="CE56" s="31">
        <f t="shared" si="39"/>
        <v>0</v>
      </c>
      <c r="CF56" s="31">
        <f t="shared" si="39"/>
        <v>0</v>
      </c>
      <c r="CG56" s="31">
        <f t="shared" si="39"/>
        <v>0</v>
      </c>
      <c r="CH56" s="31">
        <f t="shared" si="39"/>
        <v>0</v>
      </c>
      <c r="CI56" s="31">
        <f t="shared" si="39"/>
        <v>0</v>
      </c>
      <c r="CJ56" s="31">
        <f t="shared" si="39"/>
        <v>0</v>
      </c>
      <c r="CK56" s="31">
        <f t="shared" si="39"/>
        <v>0</v>
      </c>
      <c r="CL56" s="31">
        <f t="shared" si="39"/>
        <v>0</v>
      </c>
      <c r="CM56" s="31">
        <f t="shared" si="39"/>
        <v>0</v>
      </c>
      <c r="CN56" s="31">
        <f t="shared" si="39"/>
        <v>0</v>
      </c>
      <c r="CO56" s="31">
        <f t="shared" si="39"/>
        <v>0</v>
      </c>
      <c r="CP56" s="31">
        <f t="shared" si="39"/>
        <v>0</v>
      </c>
      <c r="CQ56" s="31">
        <f t="shared" si="39"/>
        <v>0</v>
      </c>
      <c r="CR56" s="31">
        <f t="shared" si="39"/>
        <v>0</v>
      </c>
      <c r="CS56" s="31">
        <f t="shared" si="39"/>
        <v>0</v>
      </c>
      <c r="CT56" s="31">
        <f t="shared" si="39"/>
        <v>0</v>
      </c>
      <c r="CU56" s="31">
        <f t="shared" si="39"/>
        <v>0</v>
      </c>
      <c r="CV56" s="31">
        <f t="shared" si="39"/>
        <v>0</v>
      </c>
      <c r="CW56" s="31">
        <f t="shared" si="39"/>
        <v>0</v>
      </c>
      <c r="CX56" s="31">
        <f t="shared" si="39"/>
        <v>0</v>
      </c>
      <c r="CY56" s="31">
        <f t="shared" si="39"/>
        <v>0</v>
      </c>
      <c r="CZ56" s="31">
        <f t="shared" si="39"/>
        <v>0</v>
      </c>
      <c r="DA56" s="31">
        <f t="shared" si="39"/>
        <v>0</v>
      </c>
      <c r="DB56" s="31">
        <f t="shared" si="39"/>
        <v>0</v>
      </c>
      <c r="DC56" s="31">
        <f t="shared" si="39"/>
        <v>0</v>
      </c>
      <c r="DD56" s="31">
        <f t="shared" si="39"/>
        <v>0</v>
      </c>
      <c r="DE56" s="31">
        <f t="shared" si="39"/>
        <v>0</v>
      </c>
      <c r="DF56" s="31">
        <f t="shared" si="39"/>
        <v>0</v>
      </c>
      <c r="DG56" s="31">
        <f t="shared" si="39"/>
        <v>0</v>
      </c>
      <c r="DH56" s="31">
        <f t="shared" si="39"/>
        <v>0</v>
      </c>
      <c r="DI56" s="31">
        <f t="shared" si="39"/>
        <v>0</v>
      </c>
      <c r="DJ56" s="31">
        <f t="shared" si="39"/>
        <v>0</v>
      </c>
      <c r="DK56" s="31">
        <f t="shared" si="39"/>
        <v>0</v>
      </c>
      <c r="DL56" s="31">
        <f t="shared" si="39"/>
        <v>0</v>
      </c>
      <c r="DM56" s="31">
        <f t="shared" si="39"/>
        <v>0</v>
      </c>
      <c r="DN56" s="31">
        <f t="shared" si="39"/>
        <v>0</v>
      </c>
      <c r="DO56" s="31">
        <f t="shared" si="39"/>
        <v>0</v>
      </c>
      <c r="DP56" s="31">
        <f t="shared" si="39"/>
        <v>0</v>
      </c>
      <c r="DQ56" s="31">
        <f t="shared" si="39"/>
        <v>0</v>
      </c>
      <c r="DR56" s="31">
        <f t="shared" si="39"/>
        <v>0</v>
      </c>
      <c r="DS56" s="31">
        <f t="shared" si="39"/>
        <v>16837232.59723562</v>
      </c>
      <c r="DT56" s="31">
        <f t="shared" si="39"/>
        <v>0</v>
      </c>
      <c r="DU56" s="31">
        <f t="shared" si="39"/>
        <v>0</v>
      </c>
      <c r="DV56" s="31">
        <f t="shared" si="39"/>
        <v>0</v>
      </c>
      <c r="DW56" s="31">
        <f t="shared" si="39"/>
        <v>0</v>
      </c>
      <c r="DX56" s="31">
        <f t="shared" si="39"/>
        <v>0</v>
      </c>
      <c r="DY56" s="31">
        <f t="shared" si="39"/>
        <v>0</v>
      </c>
      <c r="DZ56" s="31">
        <f t="shared" si="39"/>
        <v>0</v>
      </c>
      <c r="EA56" s="31">
        <f t="shared" si="39"/>
        <v>0</v>
      </c>
      <c r="EB56" s="31">
        <f t="shared" si="39"/>
        <v>0</v>
      </c>
      <c r="EC56" s="31">
        <f t="shared" ref="EC56:EE56" si="40">SUM(EC53:EC55)</f>
        <v>0</v>
      </c>
      <c r="ED56" s="31">
        <f t="shared" si="40"/>
        <v>0</v>
      </c>
      <c r="EE56" s="31">
        <f t="shared" si="40"/>
        <v>0</v>
      </c>
    </row>
    <row r="57" spans="2:135" x14ac:dyDescent="0.35">
      <c r="D57" s="6"/>
    </row>
    <row r="58" spans="2:135" x14ac:dyDescent="0.35">
      <c r="C58" t="s">
        <v>53</v>
      </c>
      <c r="D58" s="32">
        <f>(D42-D49)*IF(D7&gt;Assumptions!$L$80*12,0,1)</f>
        <v>35358.714047252404</v>
      </c>
      <c r="E58" s="32">
        <f>(E42-E49)*IF(E7&gt;Assumptions!$D$80*12,0,1)</f>
        <v>35358.714047252404</v>
      </c>
      <c r="F58" s="32">
        <f>(F42-F49)*IF(F7&gt;Assumptions!$D$80*12,0,1)</f>
        <v>35358.714047252404</v>
      </c>
      <c r="G58" s="32">
        <f>(G42-G49)*IF(G7&gt;Assumptions!$D$80*12,0,1)</f>
        <v>35358.714047252404</v>
      </c>
      <c r="H58" s="32">
        <f>(H42-H49)*IF(H7&gt;Assumptions!$D$80*12,0,1)</f>
        <v>35358.714047252404</v>
      </c>
      <c r="I58" s="32">
        <f>(I42-I49)*IF(I7&gt;Assumptions!$D$80*12,0,1)</f>
        <v>35358.714047252404</v>
      </c>
      <c r="J58" s="32">
        <f>(J42-J49)*IF(J7&gt;Assumptions!$D$80*12,0,1)</f>
        <v>35358.714047252404</v>
      </c>
      <c r="K58" s="32">
        <f>(K42-K49)*IF(K7&gt;Assumptions!$D$80*12,0,1)</f>
        <v>35358.714047252404</v>
      </c>
      <c r="L58" s="32">
        <f>(L42-L49)*IF(L7&gt;Assumptions!$D$80*12,0,1)</f>
        <v>35358.714047252404</v>
      </c>
      <c r="M58" s="32">
        <f>(M42-M49)*IF(M7&gt;Assumptions!$D$80*12,0,1)</f>
        <v>35358.714047252404</v>
      </c>
      <c r="N58" s="32">
        <f>(N42-N49)*IF(N7&gt;Assumptions!$D$80*12,0,1)</f>
        <v>35358.714047252404</v>
      </c>
      <c r="O58" s="32">
        <f>(O42-O49)*IF(O7&gt;Assumptions!$D$80*12,0,1)</f>
        <v>35358.714047252404</v>
      </c>
      <c r="P58" s="32">
        <f>(P42-P49)*IF(P7&gt;Assumptions!$D$80*12,0,1)</f>
        <v>38315.294748189888</v>
      </c>
      <c r="Q58" s="32">
        <f>(Q42-Q49)*IF(Q7&gt;Assumptions!$D$80*12,0,1)</f>
        <v>38315.294748189888</v>
      </c>
      <c r="R58" s="32">
        <f>(R42-R49)*IF(R7&gt;Assumptions!$D$80*12,0,1)</f>
        <v>38315.294748189888</v>
      </c>
      <c r="S58" s="32">
        <f>(S42-S49)*IF(S7&gt;Assumptions!$D$80*12,0,1)</f>
        <v>36674.557044792396</v>
      </c>
      <c r="T58" s="32">
        <f>(T42-T49)*IF(T7&gt;Assumptions!$D$80*12,0,1)</f>
        <v>35854.188193093622</v>
      </c>
      <c r="U58" s="32">
        <f>(U42-U49)*IF(U7&gt;Assumptions!$D$80*12,0,1)</f>
        <v>36674.557044792396</v>
      </c>
      <c r="V58" s="32">
        <f>(V42-V49)*IF(V7&gt;Assumptions!$D$80*12,0,1)</f>
        <v>38315.294748189888</v>
      </c>
      <c r="W58" s="32">
        <f>(W42-W49)*IF(W7&gt;Assumptions!$D$80*12,0,1)</f>
        <v>38315.294748189888</v>
      </c>
      <c r="X58" s="32">
        <f>(X42-X49)*IF(X7&gt;Assumptions!$D$80*12,0,1)</f>
        <v>38315.294748189888</v>
      </c>
      <c r="Y58" s="32">
        <f>(Y42-Y49)*IF(Y7&gt;Assumptions!$D$80*12,0,1)</f>
        <v>38315.294748189888</v>
      </c>
      <c r="Z58" s="32">
        <f>(Z42-Z49)*IF(Z7&gt;Assumptions!$D$80*12,0,1)</f>
        <v>38315.294748189888</v>
      </c>
      <c r="AA58" s="32">
        <f>(AA42-AA49)*IF(AA7&gt;Assumptions!$D$80*12,0,1)</f>
        <v>38315.294748189888</v>
      </c>
      <c r="AB58" s="32">
        <f>(AB42-AB49)*IF(AB7&gt;Assumptions!$D$80*12,0,1)</f>
        <v>38001.933998778521</v>
      </c>
      <c r="AC58" s="32">
        <f>(AC42-AC49)*IF(AC7&gt;Assumptions!$D$80*12,0,1)</f>
        <v>38001.933998778521</v>
      </c>
      <c r="AD58" s="32">
        <f>(AD42-AD49)*IF(AD7&gt;Assumptions!$D$80*12,0,1)</f>
        <v>38001.933998778521</v>
      </c>
      <c r="AE58" s="32">
        <f>(AE42-AE49)*IF(AE7&gt;Assumptions!$D$80*12,0,1)</f>
        <v>38001.933998778521</v>
      </c>
      <c r="AF58" s="32">
        <f>(AF42-AF49)*IF(AF7&gt;Assumptions!$D$80*12,0,1)</f>
        <v>38001.933998778521</v>
      </c>
      <c r="AG58" s="32">
        <f>(AG42-AG49)*IF(AG7&gt;Assumptions!$D$80*12,0,1)</f>
        <v>38001.933998778521</v>
      </c>
      <c r="AH58" s="32">
        <f>(AH42-AH49)*IF(AH7&gt;Assumptions!$D$80*12,0,1)</f>
        <v>38001.933998778521</v>
      </c>
      <c r="AI58" s="32">
        <f>(AI42-AI49)*IF(AI7&gt;Assumptions!$D$80*12,0,1)</f>
        <v>38001.933998778521</v>
      </c>
      <c r="AJ58" s="32">
        <f>(AJ42-AJ49)*IF(AJ7&gt;Assumptions!$D$80*12,0,1)</f>
        <v>38001.933998778521</v>
      </c>
      <c r="AK58" s="32">
        <f>(AK42-AK49)*IF(AK7&gt;Assumptions!$D$80*12,0,1)</f>
        <v>38001.933998778521</v>
      </c>
      <c r="AL58" s="32">
        <f>(AL42-AL49)*IF(AL7&gt;Assumptions!$D$80*12,0,1)</f>
        <v>38001.933998778521</v>
      </c>
      <c r="AM58" s="32">
        <f>(AM42-AM49)*IF(AM7&gt;Assumptions!$D$80*12,0,1)</f>
        <v>38001.933998778521</v>
      </c>
      <c r="AN58" s="32">
        <f>(AN42-AN49)*IF(AN7&gt;Assumptions!$D$80*12,0,1)</f>
        <v>39340.853844787067</v>
      </c>
      <c r="AO58" s="32">
        <f>(AO42-AO49)*IF(AO7&gt;Assumptions!$D$80*12,0,1)</f>
        <v>39340.853844787067</v>
      </c>
      <c r="AP58" s="32">
        <f>(AP42-AP49)*IF(AP7&gt;Assumptions!$D$80*12,0,1)</f>
        <v>39340.853844787067</v>
      </c>
      <c r="AQ58" s="32">
        <f>(AQ42-AQ49)*IF(AQ7&gt;Assumptions!$D$80*12,0,1)</f>
        <v>39340.853844787067</v>
      </c>
      <c r="AR58" s="32">
        <f>(AR42-AR49)*IF(AR7&gt;Assumptions!$D$80*12,0,1)</f>
        <v>39340.853844787067</v>
      </c>
      <c r="AS58" s="32">
        <f>(AS42-AS49)*IF(AS7&gt;Assumptions!$D$80*12,0,1)</f>
        <v>39340.853844787067</v>
      </c>
      <c r="AT58" s="32">
        <f>(AT42-AT49)*IF(AT7&gt;Assumptions!$D$80*12,0,1)</f>
        <v>39340.853844787067</v>
      </c>
      <c r="AU58" s="32">
        <f>(AU42-AU49)*IF(AU7&gt;Assumptions!$D$80*12,0,1)</f>
        <v>39340.853844787067</v>
      </c>
      <c r="AV58" s="32">
        <f>(AV42-AV49)*IF(AV7&gt;Assumptions!$D$80*12,0,1)</f>
        <v>39340.853844787067</v>
      </c>
      <c r="AW58" s="32">
        <f>(AW42-AW49)*IF(AW7&gt;Assumptions!$D$80*12,0,1)</f>
        <v>39340.853844787067</v>
      </c>
      <c r="AX58" s="32">
        <f>(AX42-AX49)*IF(AX7&gt;Assumptions!$D$80*12,0,1)</f>
        <v>39340.853844787067</v>
      </c>
      <c r="AY58" s="32">
        <f>(AY42-AY49)*IF(AY7&gt;Assumptions!$D$80*12,0,1)</f>
        <v>39340.853844787067</v>
      </c>
      <c r="AZ58" s="32">
        <f>(AZ42-AZ49)*IF(AZ7&gt;Assumptions!$D$80*12,0,1)</f>
        <v>40691.32237095265</v>
      </c>
      <c r="BA58" s="32">
        <f>(BA42-BA49)*IF(BA7&gt;Assumptions!$D$80*12,0,1)</f>
        <v>40691.32237095265</v>
      </c>
      <c r="BB58" s="32">
        <f>(BB42-BB49)*IF(BB7&gt;Assumptions!$D$80*12,0,1)</f>
        <v>40691.32237095265</v>
      </c>
      <c r="BC58" s="32">
        <f>(BC42-BC49)*IF(BC7&gt;Assumptions!$D$80*12,0,1)</f>
        <v>40691.32237095265</v>
      </c>
      <c r="BD58" s="32">
        <f>(BD42-BD49)*IF(BD7&gt;Assumptions!$D$80*12,0,1)</f>
        <v>40691.32237095265</v>
      </c>
      <c r="BE58" s="32">
        <f>(BE42-BE49)*IF(BE7&gt;Assumptions!$D$80*12,0,1)</f>
        <v>40691.32237095265</v>
      </c>
      <c r="BF58" s="32">
        <f>(BF42-BF49)*IF(BF7&gt;Assumptions!$D$80*12,0,1)</f>
        <v>40691.32237095265</v>
      </c>
      <c r="BG58" s="32">
        <f>(BG42-BG49)*IF(BG7&gt;Assumptions!$D$80*12,0,1)</f>
        <v>40691.32237095265</v>
      </c>
      <c r="BH58" s="32">
        <f>(BH42-BH49)*IF(BH7&gt;Assumptions!$D$80*12,0,1)</f>
        <v>40691.32237095265</v>
      </c>
      <c r="BI58" s="32">
        <f>(BI42-BI49)*IF(BI7&gt;Assumptions!$D$80*12,0,1)</f>
        <v>40691.32237095265</v>
      </c>
      <c r="BJ58" s="32">
        <f>(BJ42-BJ49)*IF(BJ7&gt;Assumptions!$D$80*12,0,1)</f>
        <v>40691.32237095265</v>
      </c>
      <c r="BK58" s="32">
        <f>(BK42-BK49)*IF(BK7&gt;Assumptions!$D$80*12,0,1)</f>
        <v>40691.32237095265</v>
      </c>
      <c r="BL58" s="32">
        <f>(BL42-BL49)*IF(BL7&gt;Assumptions!$D$80*12,0,1)</f>
        <v>42053.342105126998</v>
      </c>
      <c r="BM58" s="32">
        <f>(BM42-BM49)*IF(BM7&gt;Assumptions!$D$80*12,0,1)</f>
        <v>42053.342105126998</v>
      </c>
      <c r="BN58" s="32">
        <f>(BN42-BN49)*IF(BN7&gt;Assumptions!$D$80*12,0,1)</f>
        <v>42053.342105126998</v>
      </c>
      <c r="BO58" s="32">
        <f>(BO42-BO49)*IF(BO7&gt;Assumptions!$D$80*12,0,1)</f>
        <v>42053.342105126998</v>
      </c>
      <c r="BP58" s="32">
        <f>(BP42-BP49)*IF(BP7&gt;Assumptions!$D$80*12,0,1)</f>
        <v>42053.342105126998</v>
      </c>
      <c r="BQ58" s="32">
        <f>(BQ42-BQ49)*IF(BQ7&gt;Assumptions!$D$80*12,0,1)</f>
        <v>42053.342105126998</v>
      </c>
      <c r="BR58" s="32">
        <f>(BR42-BR49)*IF(BR7&gt;Assumptions!$D$80*12,0,1)</f>
        <v>42053.342105126998</v>
      </c>
      <c r="BS58" s="32">
        <f>(BS42-BS49)*IF(BS7&gt;Assumptions!$D$80*12,0,1)</f>
        <v>42053.342105126998</v>
      </c>
      <c r="BT58" s="32">
        <f>(BT42-BT49)*IF(BT7&gt;Assumptions!$D$80*12,0,1)</f>
        <v>42053.342105126998</v>
      </c>
      <c r="BU58" s="32">
        <f>(BU42-BU49)*IF(BU7&gt;Assumptions!$D$80*12,0,1)</f>
        <v>42053.342105126998</v>
      </c>
      <c r="BV58" s="32">
        <f>(BV42-BV49)*IF(BV7&gt;Assumptions!$D$80*12,0,1)</f>
        <v>42053.342105126998</v>
      </c>
      <c r="BW58" s="32">
        <f>(BW42-BW49)*IF(BW7&gt;Assumptions!$D$80*12,0,1)</f>
        <v>42053.342105126998</v>
      </c>
      <c r="BX58" s="32">
        <f>(BX42-BX49)*IF(BX7&gt;Assumptions!$D$80*12,0,1)</f>
        <v>43426.912199032537</v>
      </c>
      <c r="BY58" s="32">
        <f>(BY42-BY49)*IF(BY7&gt;Assumptions!$D$80*12,0,1)</f>
        <v>43426.912199032537</v>
      </c>
      <c r="BZ58" s="32">
        <f>(BZ42-BZ49)*IF(BZ7&gt;Assumptions!$D$80*12,0,1)</f>
        <v>43426.912199032537</v>
      </c>
      <c r="CA58" s="32">
        <f>(CA42-CA49)*IF(CA7&gt;Assumptions!$D$80*12,0,1)</f>
        <v>43426.912199032537</v>
      </c>
      <c r="CB58" s="32">
        <f>(CB42-CB49)*IF(CB7&gt;Assumptions!$D$80*12,0,1)</f>
        <v>43426.912199032537</v>
      </c>
      <c r="CC58" s="32">
        <f>(CC42-CC49)*IF(CC7&gt;Assumptions!$D$80*12,0,1)</f>
        <v>43426.912199032537</v>
      </c>
      <c r="CD58" s="32">
        <f>(CD42-CD49)*IF(CD7&gt;Assumptions!$D$80*12,0,1)</f>
        <v>43426.912199032537</v>
      </c>
      <c r="CE58" s="32">
        <f>(CE42-CE49)*IF(CE7&gt;Assumptions!$D$80*12,0,1)</f>
        <v>43426.912199032537</v>
      </c>
      <c r="CF58" s="32">
        <f>(CF42-CF49)*IF(CF7&gt;Assumptions!$D$80*12,0,1)</f>
        <v>43426.912199032537</v>
      </c>
      <c r="CG58" s="32">
        <f>(CG42-CG49)*IF(CG7&gt;Assumptions!$D$80*12,0,1)</f>
        <v>43426.912199032537</v>
      </c>
      <c r="CH58" s="32">
        <f>(CH42-CH49)*IF(CH7&gt;Assumptions!$D$80*12,0,1)</f>
        <v>43426.912199032537</v>
      </c>
      <c r="CI58" s="32">
        <f>(CI42-CI49)*IF(CI7&gt;Assumptions!$D$80*12,0,1)</f>
        <v>43426.912199032537</v>
      </c>
      <c r="CJ58" s="32">
        <f>(CJ42-CJ49)*IF(CJ7&gt;Assumptions!$D$80*12,0,1)</f>
        <v>44812.028309339643</v>
      </c>
      <c r="CK58" s="32">
        <f>(CK42-CK49)*IF(CK7&gt;Assumptions!$D$80*12,0,1)</f>
        <v>44812.028309339643</v>
      </c>
      <c r="CL58" s="32">
        <f>(CL42-CL49)*IF(CL7&gt;Assumptions!$D$80*12,0,1)</f>
        <v>44812.028309339643</v>
      </c>
      <c r="CM58" s="32">
        <f>(CM42-CM49)*IF(CM7&gt;Assumptions!$D$80*12,0,1)</f>
        <v>44812.028309339643</v>
      </c>
      <c r="CN58" s="32">
        <f>(CN42-CN49)*IF(CN7&gt;Assumptions!$D$80*12,0,1)</f>
        <v>44812.028309339643</v>
      </c>
      <c r="CO58" s="32">
        <f>(CO42-CO49)*IF(CO7&gt;Assumptions!$D$80*12,0,1)</f>
        <v>44812.028309339643</v>
      </c>
      <c r="CP58" s="32">
        <f>(CP42-CP49)*IF(CP7&gt;Assumptions!$D$80*12,0,1)</f>
        <v>44812.028309339643</v>
      </c>
      <c r="CQ58" s="32">
        <f>(CQ42-CQ49)*IF(CQ7&gt;Assumptions!$D$80*12,0,1)</f>
        <v>44812.028309339643</v>
      </c>
      <c r="CR58" s="32">
        <f>(CR42-CR49)*IF(CR7&gt;Assumptions!$D$80*12,0,1)</f>
        <v>44812.028309339643</v>
      </c>
      <c r="CS58" s="32">
        <f>(CS42-CS49)*IF(CS7&gt;Assumptions!$D$80*12,0,1)</f>
        <v>44812.028309339643</v>
      </c>
      <c r="CT58" s="32">
        <f>(CT42-CT49)*IF(CT7&gt;Assumptions!$D$80*12,0,1)</f>
        <v>44812.028309339643</v>
      </c>
      <c r="CU58" s="32">
        <f>(CU42-CU49)*IF(CU7&gt;Assumptions!$D$80*12,0,1)</f>
        <v>44812.028309339643</v>
      </c>
      <c r="CV58" s="32">
        <f>(CV42-CV49)*IF(CV7&gt;Assumptions!$D$80*12,0,1)</f>
        <v>46208.68247559412</v>
      </c>
      <c r="CW58" s="32">
        <f>(CW42-CW49)*IF(CW7&gt;Assumptions!$D$80*12,0,1)</f>
        <v>46208.68247559412</v>
      </c>
      <c r="CX58" s="32">
        <f>(CX42-CX49)*IF(CX7&gt;Assumptions!$D$80*12,0,1)</f>
        <v>46208.68247559412</v>
      </c>
      <c r="CY58" s="32">
        <f>(CY42-CY49)*IF(CY7&gt;Assumptions!$D$80*12,0,1)</f>
        <v>46208.68247559412</v>
      </c>
      <c r="CZ58" s="32">
        <f>(CZ42-CZ49)*IF(CZ7&gt;Assumptions!$D$80*12,0,1)</f>
        <v>46208.68247559412</v>
      </c>
      <c r="DA58" s="32">
        <f>(DA42-DA49)*IF(DA7&gt;Assumptions!$D$80*12,0,1)</f>
        <v>46208.68247559412</v>
      </c>
      <c r="DB58" s="32">
        <f>(DB42-DB49)*IF(DB7&gt;Assumptions!$D$80*12,0,1)</f>
        <v>46208.68247559412</v>
      </c>
      <c r="DC58" s="32">
        <f>(DC42-DC49)*IF(DC7&gt;Assumptions!$D$80*12,0,1)</f>
        <v>46208.68247559412</v>
      </c>
      <c r="DD58" s="32">
        <f>(DD42-DD49)*IF(DD7&gt;Assumptions!$D$80*12,0,1)</f>
        <v>46208.68247559412</v>
      </c>
      <c r="DE58" s="32">
        <f>(DE42-DE49)*IF(DE7&gt;Assumptions!$D$80*12,0,1)</f>
        <v>46208.68247559412</v>
      </c>
      <c r="DF58" s="32">
        <f>(DF42-DF49)*IF(DF7&gt;Assumptions!$D$80*12,0,1)</f>
        <v>46208.68247559412</v>
      </c>
      <c r="DG58" s="32">
        <f>(DG42-DG49)*IF(DG7&gt;Assumptions!$D$80*12,0,1)</f>
        <v>46208.68247559412</v>
      </c>
      <c r="DH58" s="32">
        <f>(DH42-DH49)*IF(DH7&gt;Assumptions!$D$80*12,0,1)</f>
        <v>47616.862994921234</v>
      </c>
      <c r="DI58" s="32">
        <f>(DI42-DI49)*IF(DI7&gt;Assumptions!$D$80*12,0,1)</f>
        <v>47616.862994921234</v>
      </c>
      <c r="DJ58" s="32">
        <f>(DJ42-DJ49)*IF(DJ7&gt;Assumptions!$D$80*12,0,1)</f>
        <v>47616.862994921234</v>
      </c>
      <c r="DK58" s="32">
        <f>(DK42-DK49)*IF(DK7&gt;Assumptions!$D$80*12,0,1)</f>
        <v>47616.862994921234</v>
      </c>
      <c r="DL58" s="32">
        <f>(DL42-DL49)*IF(DL7&gt;Assumptions!$D$80*12,0,1)</f>
        <v>47616.862994921234</v>
      </c>
      <c r="DM58" s="32">
        <f>(DM42-DM49)*IF(DM7&gt;Assumptions!$D$80*12,0,1)</f>
        <v>47616.862994921234</v>
      </c>
      <c r="DN58" s="32">
        <f>(DN42-DN49)*IF(DN7&gt;Assumptions!$D$80*12,0,1)</f>
        <v>47616.862994921234</v>
      </c>
      <c r="DO58" s="32">
        <f>(DO42-DO49)*IF(DO7&gt;Assumptions!$D$80*12,0,1)</f>
        <v>47616.862994921234</v>
      </c>
      <c r="DP58" s="32">
        <f>(DP42-DP49)*IF(DP7&gt;Assumptions!$D$80*12,0,1)</f>
        <v>47616.862994921234</v>
      </c>
      <c r="DQ58" s="32">
        <f>(DQ42-DQ49)*IF(DQ7&gt;Assumptions!$D$80*12,0,1)</f>
        <v>47616.862994921234</v>
      </c>
      <c r="DR58" s="32">
        <f>(DR42-DR49)*IF(DR7&gt;Assumptions!$D$80*12,0,1)</f>
        <v>47616.862994921234</v>
      </c>
      <c r="DS58" s="32">
        <f>(DS42-DS49)*IF(DS7&gt;Assumptions!$D$80*12,0,1)</f>
        <v>47616.862994921234</v>
      </c>
      <c r="DT58" s="32">
        <f>(DT42-DT49)*IF(DT7&gt;Assumptions!$D$80*12,0,1)</f>
        <v>0</v>
      </c>
      <c r="DU58" s="32">
        <f>(DU42-DU49)*IF(DU7&gt;Assumptions!$D$80*12,0,1)</f>
        <v>0</v>
      </c>
      <c r="DV58" s="32">
        <f>(DV42-DV49)*IF(DV7&gt;Assumptions!$D$80*12,0,1)</f>
        <v>0</v>
      </c>
      <c r="DW58" s="32">
        <f>(DW42-DW49)*IF(DW7&gt;Assumptions!$D$80*12,0,1)</f>
        <v>0</v>
      </c>
      <c r="DX58" s="32">
        <f>(DX42-DX49)*IF(DX7&gt;Assumptions!$D$80*12,0,1)</f>
        <v>0</v>
      </c>
      <c r="DY58" s="32">
        <f>(DY42-DY49)*IF(DY7&gt;Assumptions!$D$80*12,0,1)</f>
        <v>0</v>
      </c>
      <c r="DZ58" s="32">
        <f>(DZ42-DZ49)*IF(DZ7&gt;Assumptions!$D$80*12,0,1)</f>
        <v>0</v>
      </c>
      <c r="EA58" s="32">
        <f>(EA42-EA49)*IF(EA7&gt;Assumptions!$D$80*12,0,1)</f>
        <v>0</v>
      </c>
      <c r="EB58" s="32">
        <f>(EB42-EB49)*IF(EB7&gt;Assumptions!$D$80*12,0,1)</f>
        <v>0</v>
      </c>
      <c r="EC58" s="32">
        <f>(EC42-EC49)*IF(EC7&gt;Assumptions!$D$80*12,0,1)</f>
        <v>0</v>
      </c>
      <c r="ED58" s="32">
        <f>(ED42-ED49)*IF(ED7&gt;Assumptions!$D$80*12,0,1)</f>
        <v>0</v>
      </c>
      <c r="EE58" s="32">
        <f>(EE42-EE49)*IF(EE7&gt;Assumptions!$D$80*12,0,1)</f>
        <v>0</v>
      </c>
    </row>
    <row r="59" spans="2:135" x14ac:dyDescent="0.35">
      <c r="C59" t="s">
        <v>54</v>
      </c>
      <c r="D59" s="32">
        <f>D56</f>
        <v>0</v>
      </c>
      <c r="E59" s="32">
        <f t="shared" ref="E59:BP59" si="41">E56</f>
        <v>0</v>
      </c>
      <c r="F59" s="32">
        <f t="shared" si="41"/>
        <v>0</v>
      </c>
      <c r="G59" s="32">
        <f t="shared" si="41"/>
        <v>0</v>
      </c>
      <c r="H59" s="32">
        <f t="shared" si="41"/>
        <v>0</v>
      </c>
      <c r="I59" s="32">
        <f t="shared" si="41"/>
        <v>0</v>
      </c>
      <c r="J59" s="32">
        <f t="shared" si="41"/>
        <v>0</v>
      </c>
      <c r="K59" s="32">
        <f t="shared" si="41"/>
        <v>0</v>
      </c>
      <c r="L59" s="32">
        <f t="shared" si="41"/>
        <v>0</v>
      </c>
      <c r="M59" s="32">
        <f t="shared" si="41"/>
        <v>0</v>
      </c>
      <c r="N59" s="32">
        <f t="shared" si="41"/>
        <v>0</v>
      </c>
      <c r="O59" s="32">
        <f t="shared" si="41"/>
        <v>0</v>
      </c>
      <c r="P59" s="32">
        <f t="shared" si="41"/>
        <v>0</v>
      </c>
      <c r="Q59" s="32">
        <f t="shared" si="41"/>
        <v>0</v>
      </c>
      <c r="R59" s="32">
        <f t="shared" si="41"/>
        <v>0</v>
      </c>
      <c r="S59" s="32">
        <f t="shared" si="41"/>
        <v>0</v>
      </c>
      <c r="T59" s="32">
        <f t="shared" si="41"/>
        <v>0</v>
      </c>
      <c r="U59" s="32">
        <f t="shared" si="41"/>
        <v>0</v>
      </c>
      <c r="V59" s="32">
        <f t="shared" si="41"/>
        <v>0</v>
      </c>
      <c r="W59" s="32">
        <f t="shared" si="41"/>
        <v>0</v>
      </c>
      <c r="X59" s="32">
        <f t="shared" si="41"/>
        <v>0</v>
      </c>
      <c r="Y59" s="32">
        <f t="shared" si="41"/>
        <v>0</v>
      </c>
      <c r="Z59" s="32">
        <f t="shared" si="41"/>
        <v>0</v>
      </c>
      <c r="AA59" s="32">
        <f t="shared" si="41"/>
        <v>0</v>
      </c>
      <c r="AB59" s="32">
        <f t="shared" si="41"/>
        <v>0</v>
      </c>
      <c r="AC59" s="32">
        <f t="shared" si="41"/>
        <v>0</v>
      </c>
      <c r="AD59" s="32">
        <f t="shared" si="41"/>
        <v>0</v>
      </c>
      <c r="AE59" s="32">
        <f t="shared" si="41"/>
        <v>0</v>
      </c>
      <c r="AF59" s="32">
        <f t="shared" si="41"/>
        <v>0</v>
      </c>
      <c r="AG59" s="32">
        <f t="shared" si="41"/>
        <v>0</v>
      </c>
      <c r="AH59" s="32">
        <f t="shared" si="41"/>
        <v>0</v>
      </c>
      <c r="AI59" s="32">
        <f t="shared" si="41"/>
        <v>0</v>
      </c>
      <c r="AJ59" s="32">
        <f t="shared" si="41"/>
        <v>0</v>
      </c>
      <c r="AK59" s="32">
        <f t="shared" si="41"/>
        <v>0</v>
      </c>
      <c r="AL59" s="32">
        <f t="shared" si="41"/>
        <v>0</v>
      </c>
      <c r="AM59" s="32">
        <f t="shared" si="41"/>
        <v>0</v>
      </c>
      <c r="AN59" s="32">
        <f t="shared" si="41"/>
        <v>0</v>
      </c>
      <c r="AO59" s="32">
        <f t="shared" si="41"/>
        <v>0</v>
      </c>
      <c r="AP59" s="32">
        <f t="shared" si="41"/>
        <v>0</v>
      </c>
      <c r="AQ59" s="32">
        <f t="shared" si="41"/>
        <v>0</v>
      </c>
      <c r="AR59" s="32">
        <f t="shared" si="41"/>
        <v>0</v>
      </c>
      <c r="AS59" s="32">
        <f t="shared" si="41"/>
        <v>0</v>
      </c>
      <c r="AT59" s="32">
        <f t="shared" si="41"/>
        <v>0</v>
      </c>
      <c r="AU59" s="32">
        <f t="shared" si="41"/>
        <v>0</v>
      </c>
      <c r="AV59" s="32">
        <f t="shared" si="41"/>
        <v>0</v>
      </c>
      <c r="AW59" s="32">
        <f t="shared" si="41"/>
        <v>0</v>
      </c>
      <c r="AX59" s="32">
        <f t="shared" si="41"/>
        <v>0</v>
      </c>
      <c r="AY59" s="32">
        <f t="shared" si="41"/>
        <v>0</v>
      </c>
      <c r="AZ59" s="32">
        <f t="shared" si="41"/>
        <v>0</v>
      </c>
      <c r="BA59" s="32">
        <f t="shared" si="41"/>
        <v>0</v>
      </c>
      <c r="BB59" s="32">
        <f t="shared" si="41"/>
        <v>0</v>
      </c>
      <c r="BC59" s="32">
        <f t="shared" si="41"/>
        <v>0</v>
      </c>
      <c r="BD59" s="32">
        <f t="shared" si="41"/>
        <v>0</v>
      </c>
      <c r="BE59" s="32">
        <f t="shared" si="41"/>
        <v>0</v>
      </c>
      <c r="BF59" s="32">
        <f t="shared" si="41"/>
        <v>0</v>
      </c>
      <c r="BG59" s="32">
        <f t="shared" si="41"/>
        <v>0</v>
      </c>
      <c r="BH59" s="32">
        <f t="shared" si="41"/>
        <v>0</v>
      </c>
      <c r="BI59" s="32">
        <f t="shared" si="41"/>
        <v>0</v>
      </c>
      <c r="BJ59" s="32">
        <f t="shared" si="41"/>
        <v>0</v>
      </c>
      <c r="BK59" s="32">
        <f t="shared" si="41"/>
        <v>0</v>
      </c>
      <c r="BL59" s="32">
        <f t="shared" si="41"/>
        <v>0</v>
      </c>
      <c r="BM59" s="32">
        <f t="shared" si="41"/>
        <v>0</v>
      </c>
      <c r="BN59" s="32">
        <f t="shared" si="41"/>
        <v>0</v>
      </c>
      <c r="BO59" s="32">
        <f t="shared" si="41"/>
        <v>0</v>
      </c>
      <c r="BP59" s="32">
        <f t="shared" si="41"/>
        <v>0</v>
      </c>
      <c r="BQ59" s="32">
        <f t="shared" ref="BQ59:EB59" si="42">BQ56</f>
        <v>0</v>
      </c>
      <c r="BR59" s="32">
        <f t="shared" si="42"/>
        <v>0</v>
      </c>
      <c r="BS59" s="32">
        <f t="shared" si="42"/>
        <v>0</v>
      </c>
      <c r="BT59" s="32">
        <f t="shared" si="42"/>
        <v>0</v>
      </c>
      <c r="BU59" s="32">
        <f t="shared" si="42"/>
        <v>0</v>
      </c>
      <c r="BV59" s="32">
        <f t="shared" si="42"/>
        <v>0</v>
      </c>
      <c r="BW59" s="32">
        <f t="shared" si="42"/>
        <v>0</v>
      </c>
      <c r="BX59" s="32">
        <f t="shared" si="42"/>
        <v>0</v>
      </c>
      <c r="BY59" s="32">
        <f t="shared" si="42"/>
        <v>0</v>
      </c>
      <c r="BZ59" s="32">
        <f t="shared" si="42"/>
        <v>0</v>
      </c>
      <c r="CA59" s="32">
        <f t="shared" si="42"/>
        <v>0</v>
      </c>
      <c r="CB59" s="32">
        <f t="shared" si="42"/>
        <v>0</v>
      </c>
      <c r="CC59" s="32">
        <f t="shared" si="42"/>
        <v>0</v>
      </c>
      <c r="CD59" s="32">
        <f t="shared" si="42"/>
        <v>0</v>
      </c>
      <c r="CE59" s="32">
        <f t="shared" si="42"/>
        <v>0</v>
      </c>
      <c r="CF59" s="32">
        <f t="shared" si="42"/>
        <v>0</v>
      </c>
      <c r="CG59" s="32">
        <f t="shared" si="42"/>
        <v>0</v>
      </c>
      <c r="CH59" s="32">
        <f t="shared" si="42"/>
        <v>0</v>
      </c>
      <c r="CI59" s="32">
        <f t="shared" si="42"/>
        <v>0</v>
      </c>
      <c r="CJ59" s="32">
        <f t="shared" si="42"/>
        <v>0</v>
      </c>
      <c r="CK59" s="32">
        <f t="shared" si="42"/>
        <v>0</v>
      </c>
      <c r="CL59" s="32">
        <f t="shared" si="42"/>
        <v>0</v>
      </c>
      <c r="CM59" s="32">
        <f t="shared" si="42"/>
        <v>0</v>
      </c>
      <c r="CN59" s="32">
        <f t="shared" si="42"/>
        <v>0</v>
      </c>
      <c r="CO59" s="32">
        <f t="shared" si="42"/>
        <v>0</v>
      </c>
      <c r="CP59" s="32">
        <f t="shared" si="42"/>
        <v>0</v>
      </c>
      <c r="CQ59" s="32">
        <f t="shared" si="42"/>
        <v>0</v>
      </c>
      <c r="CR59" s="32">
        <f t="shared" si="42"/>
        <v>0</v>
      </c>
      <c r="CS59" s="32">
        <f t="shared" si="42"/>
        <v>0</v>
      </c>
      <c r="CT59" s="32">
        <f t="shared" si="42"/>
        <v>0</v>
      </c>
      <c r="CU59" s="32">
        <f t="shared" si="42"/>
        <v>0</v>
      </c>
      <c r="CV59" s="32">
        <f t="shared" si="42"/>
        <v>0</v>
      </c>
      <c r="CW59" s="32">
        <f t="shared" si="42"/>
        <v>0</v>
      </c>
      <c r="CX59" s="32">
        <f t="shared" si="42"/>
        <v>0</v>
      </c>
      <c r="CY59" s="32">
        <f t="shared" si="42"/>
        <v>0</v>
      </c>
      <c r="CZ59" s="32">
        <f t="shared" si="42"/>
        <v>0</v>
      </c>
      <c r="DA59" s="32">
        <f t="shared" si="42"/>
        <v>0</v>
      </c>
      <c r="DB59" s="32">
        <f t="shared" si="42"/>
        <v>0</v>
      </c>
      <c r="DC59" s="32">
        <f t="shared" si="42"/>
        <v>0</v>
      </c>
      <c r="DD59" s="32">
        <f t="shared" si="42"/>
        <v>0</v>
      </c>
      <c r="DE59" s="32">
        <f t="shared" si="42"/>
        <v>0</v>
      </c>
      <c r="DF59" s="32">
        <f t="shared" si="42"/>
        <v>0</v>
      </c>
      <c r="DG59" s="32">
        <f t="shared" si="42"/>
        <v>0</v>
      </c>
      <c r="DH59" s="32">
        <f t="shared" si="42"/>
        <v>0</v>
      </c>
      <c r="DI59" s="32">
        <f t="shared" si="42"/>
        <v>0</v>
      </c>
      <c r="DJ59" s="32">
        <f t="shared" si="42"/>
        <v>0</v>
      </c>
      <c r="DK59" s="32">
        <f t="shared" si="42"/>
        <v>0</v>
      </c>
      <c r="DL59" s="32">
        <f t="shared" si="42"/>
        <v>0</v>
      </c>
      <c r="DM59" s="32">
        <f t="shared" si="42"/>
        <v>0</v>
      </c>
      <c r="DN59" s="32">
        <f t="shared" si="42"/>
        <v>0</v>
      </c>
      <c r="DO59" s="32">
        <f t="shared" si="42"/>
        <v>0</v>
      </c>
      <c r="DP59" s="32">
        <f t="shared" si="42"/>
        <v>0</v>
      </c>
      <c r="DQ59" s="32">
        <f t="shared" si="42"/>
        <v>0</v>
      </c>
      <c r="DR59" s="32">
        <f t="shared" si="42"/>
        <v>0</v>
      </c>
      <c r="DS59" s="32">
        <f t="shared" si="42"/>
        <v>16837232.59723562</v>
      </c>
      <c r="DT59" s="32">
        <f t="shared" si="42"/>
        <v>0</v>
      </c>
      <c r="DU59" s="32">
        <f t="shared" si="42"/>
        <v>0</v>
      </c>
      <c r="DV59" s="32">
        <f t="shared" si="42"/>
        <v>0</v>
      </c>
      <c r="DW59" s="32">
        <f t="shared" si="42"/>
        <v>0</v>
      </c>
      <c r="DX59" s="32">
        <f t="shared" si="42"/>
        <v>0</v>
      </c>
      <c r="DY59" s="32">
        <f t="shared" si="42"/>
        <v>0</v>
      </c>
      <c r="DZ59" s="32">
        <f t="shared" si="42"/>
        <v>0</v>
      </c>
      <c r="EA59" s="32">
        <f t="shared" si="42"/>
        <v>0</v>
      </c>
      <c r="EB59" s="32">
        <f t="shared" si="42"/>
        <v>0</v>
      </c>
      <c r="EC59" s="32">
        <f t="shared" ref="EC59:EE59" si="43">EC56</f>
        <v>0</v>
      </c>
      <c r="ED59" s="32">
        <f t="shared" si="43"/>
        <v>0</v>
      </c>
      <c r="EE59" s="32">
        <f t="shared" si="43"/>
        <v>0</v>
      </c>
    </row>
    <row r="60" spans="2:135" x14ac:dyDescent="0.35">
      <c r="B60" s="5"/>
      <c r="C60" s="14" t="s">
        <v>55</v>
      </c>
      <c r="D60" s="29">
        <f>SUM(D58:D59)</f>
        <v>35358.714047252404</v>
      </c>
      <c r="E60" s="29">
        <f t="shared" ref="E60:BP60" si="44">SUM(E58:E59)</f>
        <v>35358.714047252404</v>
      </c>
      <c r="F60" s="29">
        <f t="shared" si="44"/>
        <v>35358.714047252404</v>
      </c>
      <c r="G60" s="29">
        <f t="shared" si="44"/>
        <v>35358.714047252404</v>
      </c>
      <c r="H60" s="29">
        <f t="shared" si="44"/>
        <v>35358.714047252404</v>
      </c>
      <c r="I60" s="29">
        <f t="shared" si="44"/>
        <v>35358.714047252404</v>
      </c>
      <c r="J60" s="29">
        <f t="shared" si="44"/>
        <v>35358.714047252404</v>
      </c>
      <c r="K60" s="29">
        <f t="shared" si="44"/>
        <v>35358.714047252404</v>
      </c>
      <c r="L60" s="29">
        <f t="shared" si="44"/>
        <v>35358.714047252404</v>
      </c>
      <c r="M60" s="29">
        <f t="shared" si="44"/>
        <v>35358.714047252404</v>
      </c>
      <c r="N60" s="29">
        <f t="shared" si="44"/>
        <v>35358.714047252404</v>
      </c>
      <c r="O60" s="29">
        <f t="shared" si="44"/>
        <v>35358.714047252404</v>
      </c>
      <c r="P60" s="29">
        <f t="shared" si="44"/>
        <v>38315.294748189888</v>
      </c>
      <c r="Q60" s="29">
        <f t="shared" si="44"/>
        <v>38315.294748189888</v>
      </c>
      <c r="R60" s="29">
        <f t="shared" si="44"/>
        <v>38315.294748189888</v>
      </c>
      <c r="S60" s="29">
        <f t="shared" si="44"/>
        <v>36674.557044792396</v>
      </c>
      <c r="T60" s="29">
        <f t="shared" si="44"/>
        <v>35854.188193093622</v>
      </c>
      <c r="U60" s="29">
        <f t="shared" si="44"/>
        <v>36674.557044792396</v>
      </c>
      <c r="V60" s="29">
        <f t="shared" si="44"/>
        <v>38315.294748189888</v>
      </c>
      <c r="W60" s="29">
        <f t="shared" si="44"/>
        <v>38315.294748189888</v>
      </c>
      <c r="X60" s="29">
        <f t="shared" si="44"/>
        <v>38315.294748189888</v>
      </c>
      <c r="Y60" s="29">
        <f t="shared" si="44"/>
        <v>38315.294748189888</v>
      </c>
      <c r="Z60" s="29">
        <f t="shared" si="44"/>
        <v>38315.294748189888</v>
      </c>
      <c r="AA60" s="29">
        <f t="shared" si="44"/>
        <v>38315.294748189888</v>
      </c>
      <c r="AB60" s="29">
        <f t="shared" si="44"/>
        <v>38001.933998778521</v>
      </c>
      <c r="AC60" s="29">
        <f t="shared" si="44"/>
        <v>38001.933998778521</v>
      </c>
      <c r="AD60" s="29">
        <f t="shared" si="44"/>
        <v>38001.933998778521</v>
      </c>
      <c r="AE60" s="29">
        <f t="shared" si="44"/>
        <v>38001.933998778521</v>
      </c>
      <c r="AF60" s="29">
        <f t="shared" si="44"/>
        <v>38001.933998778521</v>
      </c>
      <c r="AG60" s="29">
        <f t="shared" si="44"/>
        <v>38001.933998778521</v>
      </c>
      <c r="AH60" s="29">
        <f t="shared" si="44"/>
        <v>38001.933998778521</v>
      </c>
      <c r="AI60" s="29">
        <f t="shared" si="44"/>
        <v>38001.933998778521</v>
      </c>
      <c r="AJ60" s="29">
        <f t="shared" si="44"/>
        <v>38001.933998778521</v>
      </c>
      <c r="AK60" s="29">
        <f t="shared" si="44"/>
        <v>38001.933998778521</v>
      </c>
      <c r="AL60" s="29">
        <f t="shared" si="44"/>
        <v>38001.933998778521</v>
      </c>
      <c r="AM60" s="29">
        <f t="shared" si="44"/>
        <v>38001.933998778521</v>
      </c>
      <c r="AN60" s="29">
        <f t="shared" si="44"/>
        <v>39340.853844787067</v>
      </c>
      <c r="AO60" s="29">
        <f t="shared" si="44"/>
        <v>39340.853844787067</v>
      </c>
      <c r="AP60" s="29">
        <f t="shared" si="44"/>
        <v>39340.853844787067</v>
      </c>
      <c r="AQ60" s="29">
        <f t="shared" si="44"/>
        <v>39340.853844787067</v>
      </c>
      <c r="AR60" s="29">
        <f t="shared" si="44"/>
        <v>39340.853844787067</v>
      </c>
      <c r="AS60" s="29">
        <f t="shared" si="44"/>
        <v>39340.853844787067</v>
      </c>
      <c r="AT60" s="29">
        <f t="shared" si="44"/>
        <v>39340.853844787067</v>
      </c>
      <c r="AU60" s="29">
        <f t="shared" si="44"/>
        <v>39340.853844787067</v>
      </c>
      <c r="AV60" s="29">
        <f t="shared" si="44"/>
        <v>39340.853844787067</v>
      </c>
      <c r="AW60" s="29">
        <f t="shared" si="44"/>
        <v>39340.853844787067</v>
      </c>
      <c r="AX60" s="29">
        <f t="shared" si="44"/>
        <v>39340.853844787067</v>
      </c>
      <c r="AY60" s="29">
        <f t="shared" si="44"/>
        <v>39340.853844787067</v>
      </c>
      <c r="AZ60" s="29">
        <f t="shared" si="44"/>
        <v>40691.32237095265</v>
      </c>
      <c r="BA60" s="29">
        <f t="shared" si="44"/>
        <v>40691.32237095265</v>
      </c>
      <c r="BB60" s="29">
        <f t="shared" si="44"/>
        <v>40691.32237095265</v>
      </c>
      <c r="BC60" s="29">
        <f t="shared" si="44"/>
        <v>40691.32237095265</v>
      </c>
      <c r="BD60" s="29">
        <f t="shared" si="44"/>
        <v>40691.32237095265</v>
      </c>
      <c r="BE60" s="29">
        <f t="shared" si="44"/>
        <v>40691.32237095265</v>
      </c>
      <c r="BF60" s="29">
        <f t="shared" si="44"/>
        <v>40691.32237095265</v>
      </c>
      <c r="BG60" s="29">
        <f t="shared" si="44"/>
        <v>40691.32237095265</v>
      </c>
      <c r="BH60" s="29">
        <f t="shared" si="44"/>
        <v>40691.32237095265</v>
      </c>
      <c r="BI60" s="29">
        <f t="shared" si="44"/>
        <v>40691.32237095265</v>
      </c>
      <c r="BJ60" s="29">
        <f t="shared" si="44"/>
        <v>40691.32237095265</v>
      </c>
      <c r="BK60" s="29">
        <f t="shared" si="44"/>
        <v>40691.32237095265</v>
      </c>
      <c r="BL60" s="29">
        <f t="shared" si="44"/>
        <v>42053.342105126998</v>
      </c>
      <c r="BM60" s="29">
        <f t="shared" si="44"/>
        <v>42053.342105126998</v>
      </c>
      <c r="BN60" s="29">
        <f t="shared" si="44"/>
        <v>42053.342105126998</v>
      </c>
      <c r="BO60" s="29">
        <f t="shared" si="44"/>
        <v>42053.342105126998</v>
      </c>
      <c r="BP60" s="29">
        <f t="shared" si="44"/>
        <v>42053.342105126998</v>
      </c>
      <c r="BQ60" s="29">
        <f t="shared" ref="BQ60:EB60" si="45">SUM(BQ58:BQ59)</f>
        <v>42053.342105126998</v>
      </c>
      <c r="BR60" s="29">
        <f t="shared" si="45"/>
        <v>42053.342105126998</v>
      </c>
      <c r="BS60" s="29">
        <f t="shared" si="45"/>
        <v>42053.342105126998</v>
      </c>
      <c r="BT60" s="29">
        <f t="shared" si="45"/>
        <v>42053.342105126998</v>
      </c>
      <c r="BU60" s="29">
        <f t="shared" si="45"/>
        <v>42053.342105126998</v>
      </c>
      <c r="BV60" s="29">
        <f t="shared" si="45"/>
        <v>42053.342105126998</v>
      </c>
      <c r="BW60" s="29">
        <f t="shared" si="45"/>
        <v>42053.342105126998</v>
      </c>
      <c r="BX60" s="29">
        <f t="shared" si="45"/>
        <v>43426.912199032537</v>
      </c>
      <c r="BY60" s="29">
        <f t="shared" si="45"/>
        <v>43426.912199032537</v>
      </c>
      <c r="BZ60" s="29">
        <f t="shared" si="45"/>
        <v>43426.912199032537</v>
      </c>
      <c r="CA60" s="29">
        <f t="shared" si="45"/>
        <v>43426.912199032537</v>
      </c>
      <c r="CB60" s="29">
        <f t="shared" si="45"/>
        <v>43426.912199032537</v>
      </c>
      <c r="CC60" s="29">
        <f t="shared" si="45"/>
        <v>43426.912199032537</v>
      </c>
      <c r="CD60" s="29">
        <f t="shared" si="45"/>
        <v>43426.912199032537</v>
      </c>
      <c r="CE60" s="29">
        <f t="shared" si="45"/>
        <v>43426.912199032537</v>
      </c>
      <c r="CF60" s="29">
        <f t="shared" si="45"/>
        <v>43426.912199032537</v>
      </c>
      <c r="CG60" s="29">
        <f t="shared" si="45"/>
        <v>43426.912199032537</v>
      </c>
      <c r="CH60" s="29">
        <f t="shared" si="45"/>
        <v>43426.912199032537</v>
      </c>
      <c r="CI60" s="29">
        <f t="shared" si="45"/>
        <v>43426.912199032537</v>
      </c>
      <c r="CJ60" s="29">
        <f t="shared" si="45"/>
        <v>44812.028309339643</v>
      </c>
      <c r="CK60" s="29">
        <f t="shared" si="45"/>
        <v>44812.028309339643</v>
      </c>
      <c r="CL60" s="29">
        <f t="shared" si="45"/>
        <v>44812.028309339643</v>
      </c>
      <c r="CM60" s="29">
        <f t="shared" si="45"/>
        <v>44812.028309339643</v>
      </c>
      <c r="CN60" s="29">
        <f t="shared" si="45"/>
        <v>44812.028309339643</v>
      </c>
      <c r="CO60" s="29">
        <f t="shared" si="45"/>
        <v>44812.028309339643</v>
      </c>
      <c r="CP60" s="29">
        <f t="shared" si="45"/>
        <v>44812.028309339643</v>
      </c>
      <c r="CQ60" s="29">
        <f t="shared" si="45"/>
        <v>44812.028309339643</v>
      </c>
      <c r="CR60" s="29">
        <f t="shared" si="45"/>
        <v>44812.028309339643</v>
      </c>
      <c r="CS60" s="29">
        <f t="shared" si="45"/>
        <v>44812.028309339643</v>
      </c>
      <c r="CT60" s="29">
        <f t="shared" si="45"/>
        <v>44812.028309339643</v>
      </c>
      <c r="CU60" s="29">
        <f t="shared" si="45"/>
        <v>44812.028309339643</v>
      </c>
      <c r="CV60" s="29">
        <f t="shared" si="45"/>
        <v>46208.68247559412</v>
      </c>
      <c r="CW60" s="29">
        <f t="shared" si="45"/>
        <v>46208.68247559412</v>
      </c>
      <c r="CX60" s="29">
        <f t="shared" si="45"/>
        <v>46208.68247559412</v>
      </c>
      <c r="CY60" s="29">
        <f t="shared" si="45"/>
        <v>46208.68247559412</v>
      </c>
      <c r="CZ60" s="29">
        <f t="shared" si="45"/>
        <v>46208.68247559412</v>
      </c>
      <c r="DA60" s="29">
        <f t="shared" si="45"/>
        <v>46208.68247559412</v>
      </c>
      <c r="DB60" s="29">
        <f t="shared" si="45"/>
        <v>46208.68247559412</v>
      </c>
      <c r="DC60" s="29">
        <f t="shared" si="45"/>
        <v>46208.68247559412</v>
      </c>
      <c r="DD60" s="29">
        <f t="shared" si="45"/>
        <v>46208.68247559412</v>
      </c>
      <c r="DE60" s="29">
        <f t="shared" si="45"/>
        <v>46208.68247559412</v>
      </c>
      <c r="DF60" s="29">
        <f t="shared" si="45"/>
        <v>46208.68247559412</v>
      </c>
      <c r="DG60" s="29">
        <f t="shared" si="45"/>
        <v>46208.68247559412</v>
      </c>
      <c r="DH60" s="29">
        <f t="shared" si="45"/>
        <v>47616.862994921234</v>
      </c>
      <c r="DI60" s="29">
        <f t="shared" si="45"/>
        <v>47616.862994921234</v>
      </c>
      <c r="DJ60" s="29">
        <f t="shared" si="45"/>
        <v>47616.862994921234</v>
      </c>
      <c r="DK60" s="29">
        <f t="shared" si="45"/>
        <v>47616.862994921234</v>
      </c>
      <c r="DL60" s="29">
        <f t="shared" si="45"/>
        <v>47616.862994921234</v>
      </c>
      <c r="DM60" s="29">
        <f t="shared" si="45"/>
        <v>47616.862994921234</v>
      </c>
      <c r="DN60" s="29">
        <f t="shared" si="45"/>
        <v>47616.862994921234</v>
      </c>
      <c r="DO60" s="29">
        <f t="shared" si="45"/>
        <v>47616.862994921234</v>
      </c>
      <c r="DP60" s="29">
        <f t="shared" si="45"/>
        <v>47616.862994921234</v>
      </c>
      <c r="DQ60" s="29">
        <f t="shared" si="45"/>
        <v>47616.862994921234</v>
      </c>
      <c r="DR60" s="29">
        <f t="shared" si="45"/>
        <v>47616.862994921234</v>
      </c>
      <c r="DS60" s="29">
        <f t="shared" si="45"/>
        <v>16884849.46023054</v>
      </c>
      <c r="DT60" s="29">
        <f t="shared" si="45"/>
        <v>0</v>
      </c>
      <c r="DU60" s="29">
        <f t="shared" si="45"/>
        <v>0</v>
      </c>
      <c r="DV60" s="29">
        <f t="shared" si="45"/>
        <v>0</v>
      </c>
      <c r="DW60" s="29">
        <f t="shared" si="45"/>
        <v>0</v>
      </c>
      <c r="DX60" s="29">
        <f t="shared" si="45"/>
        <v>0</v>
      </c>
      <c r="DY60" s="29">
        <f t="shared" si="45"/>
        <v>0</v>
      </c>
      <c r="DZ60" s="29">
        <f t="shared" si="45"/>
        <v>0</v>
      </c>
      <c r="EA60" s="29">
        <f t="shared" si="45"/>
        <v>0</v>
      </c>
      <c r="EB60" s="29">
        <f t="shared" si="45"/>
        <v>0</v>
      </c>
      <c r="EC60" s="29">
        <f t="shared" ref="EC60:EE60" si="46">SUM(EC58:EC59)</f>
        <v>0</v>
      </c>
      <c r="ED60" s="29">
        <f t="shared" si="46"/>
        <v>0</v>
      </c>
      <c r="EE60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CEE8-88D5-47FA-99BB-37FFBEFDDE63}">
  <dimension ref="A7:EE62"/>
  <sheetViews>
    <sheetView showGridLines="0" zoomScale="80" zoomScaleNormal="80" workbookViewId="0">
      <pane xSplit="3" ySplit="8" topLeftCell="DR9" activePane="bottomRight" state="frozen"/>
      <selection activeCell="DQ60" sqref="DQ60"/>
      <selection pane="topRight" activeCell="DQ60" sqref="DQ60"/>
      <selection pane="bottomLeft" activeCell="DQ60" sqref="DQ60"/>
      <selection pane="bottomRight" activeCell="DS4" sqref="DS4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Assumptions!R11</f>
        <v>1x1</v>
      </c>
      <c r="D11" s="27">
        <f>Assumptions!$X11/12*(1+(IF(D$8=Assumptions!$V$47,Assumptions!$V$50,IF(D$8=Assumptions!$W$47,Assumptions!$W$50,Assumptions!$X$50))))^(D$8-1)</f>
        <v>19779.858</v>
      </c>
      <c r="E11" s="27">
        <f>Assumptions!$X11/12*(1+(IF(E$8=Assumptions!$V$47,Assumptions!$V$50,IF(E$8=Assumptions!$W$47,Assumptions!$W$50,Assumptions!$X$50))))^(E$8-1)</f>
        <v>19779.858</v>
      </c>
      <c r="F11" s="27">
        <f>Assumptions!$X11/12*(1+(IF(F$8=Assumptions!$V$47,Assumptions!$V$50,IF(F$8=Assumptions!$W$47,Assumptions!$W$50,Assumptions!$X$50))))^(F$8-1)</f>
        <v>19779.858</v>
      </c>
      <c r="G11" s="27">
        <f>Assumptions!$X11/12*(1+(IF(G$8=Assumptions!$V$47,Assumptions!$V$50,IF(G$8=Assumptions!$W$47,Assumptions!$W$50,Assumptions!$X$50))))^(G$8-1)</f>
        <v>19779.858</v>
      </c>
      <c r="H11" s="27">
        <f>Assumptions!$X11/12*(1+(IF(H$8=Assumptions!$V$47,Assumptions!$V$50,IF(H$8=Assumptions!$W$47,Assumptions!$W$50,Assumptions!$X$50))))^(H$8-1)</f>
        <v>19779.858</v>
      </c>
      <c r="I11" s="27">
        <f>Assumptions!$X11/12*(1+(IF(I$8=Assumptions!$V$47,Assumptions!$V$50,IF(I$8=Assumptions!$W$47,Assumptions!$W$50,Assumptions!$X$50))))^(I$8-1)</f>
        <v>19779.858</v>
      </c>
      <c r="J11" s="27">
        <f>Assumptions!$X11/12*(1+(IF(J$8=Assumptions!$V$47,Assumptions!$V$50,IF(J$8=Assumptions!$W$47,Assumptions!$W$50,Assumptions!$X$50))))^(J$8-1)</f>
        <v>19779.858</v>
      </c>
      <c r="K11" s="27">
        <f>Assumptions!$X11/12*(1+(IF(K$8=Assumptions!$V$47,Assumptions!$V$50,IF(K$8=Assumptions!$W$47,Assumptions!$W$50,Assumptions!$X$50))))^(K$8-1)</f>
        <v>19779.858</v>
      </c>
      <c r="L11" s="27">
        <f>Assumptions!$X11/12*(1+(IF(L$8=Assumptions!$V$47,Assumptions!$V$50,IF(L$8=Assumptions!$W$47,Assumptions!$W$50,Assumptions!$X$50))))^(L$8-1)</f>
        <v>19779.858</v>
      </c>
      <c r="M11" s="27">
        <f>Assumptions!$X11/12*(1+(IF(M$8=Assumptions!$V$47,Assumptions!$V$50,IF(M$8=Assumptions!$W$47,Assumptions!$W$50,Assumptions!$X$50))))^(M$8-1)</f>
        <v>19779.858</v>
      </c>
      <c r="N11" s="27">
        <f>Assumptions!$X11/12*(1+(IF(N$8=Assumptions!$V$47,Assumptions!$V$50,IF(N$8=Assumptions!$W$47,Assumptions!$W$50,Assumptions!$X$50))))^(N$8-1)</f>
        <v>19779.858</v>
      </c>
      <c r="O11" s="27">
        <f>Assumptions!$X11/12*(1+(IF(O$8=Assumptions!$V$47,Assumptions!$V$50,IF(O$8=Assumptions!$W$47,Assumptions!$W$50,Assumptions!$X$50))))^(O$8-1)</f>
        <v>19779.858</v>
      </c>
      <c r="P11" s="27">
        <f>Assumptions!$X11/12*(1+(IF(P$8=Assumptions!$V$47,Assumptions!$V$50,IF(P$8=Assumptions!$W$47,Assumptions!$W$50,Assumptions!$X$50))))^(P$8-1)</f>
        <v>20076.555869999997</v>
      </c>
      <c r="Q11" s="27">
        <f>Assumptions!$X11/12*(1+(IF(Q$8=Assumptions!$V$47,Assumptions!$V$50,IF(Q$8=Assumptions!$W$47,Assumptions!$W$50,Assumptions!$X$50))))^(Q$8-1)</f>
        <v>20076.555869999997</v>
      </c>
      <c r="R11" s="27">
        <f>Assumptions!$X11/12*(1+(IF(R$8=Assumptions!$V$47,Assumptions!$V$50,IF(R$8=Assumptions!$W$47,Assumptions!$W$50,Assumptions!$X$50))))^(R$8-1)</f>
        <v>20076.555869999997</v>
      </c>
      <c r="S11" s="27">
        <f>Assumptions!$X11/12*(1+(IF(S$8=Assumptions!$V$47,Assumptions!$V$50,IF(S$8=Assumptions!$W$47,Assumptions!$W$50,Assumptions!$X$50))))^(S$8-1)</f>
        <v>20076.555869999997</v>
      </c>
      <c r="T11" s="27">
        <f>Assumptions!$X11/12*(1+(IF(T$8=Assumptions!$V$47,Assumptions!$V$50,IF(T$8=Assumptions!$W$47,Assumptions!$W$50,Assumptions!$X$50))))^(T$8-1)</f>
        <v>20076.555869999997</v>
      </c>
      <c r="U11" s="27">
        <f>Assumptions!$X11/12*(1+(IF(U$8=Assumptions!$V$47,Assumptions!$V$50,IF(U$8=Assumptions!$W$47,Assumptions!$W$50,Assumptions!$X$50))))^(U$8-1)</f>
        <v>20076.555869999997</v>
      </c>
      <c r="V11" s="27">
        <f>Assumptions!$X11/12*(1+(IF(V$8=Assumptions!$V$47,Assumptions!$V$50,IF(V$8=Assumptions!$W$47,Assumptions!$W$50,Assumptions!$X$50))))^(V$8-1)</f>
        <v>20076.555869999997</v>
      </c>
      <c r="W11" s="27">
        <f>Assumptions!$X11/12*(1+(IF(W$8=Assumptions!$V$47,Assumptions!$V$50,IF(W$8=Assumptions!$W$47,Assumptions!$W$50,Assumptions!$X$50))))^(W$8-1)</f>
        <v>20076.555869999997</v>
      </c>
      <c r="X11" s="27">
        <f>Assumptions!$X11/12*(1+(IF(X$8=Assumptions!$V$47,Assumptions!$V$50,IF(X$8=Assumptions!$W$47,Assumptions!$W$50,Assumptions!$X$50))))^(X$8-1)</f>
        <v>20076.555869999997</v>
      </c>
      <c r="Y11" s="27">
        <f>Assumptions!$X11/12*(1+(IF(Y$8=Assumptions!$V$47,Assumptions!$V$50,IF(Y$8=Assumptions!$W$47,Assumptions!$W$50,Assumptions!$X$50))))^(Y$8-1)</f>
        <v>20076.555869999997</v>
      </c>
      <c r="Z11" s="27">
        <f>Assumptions!$X11/12*(1+(IF(Z$8=Assumptions!$V$47,Assumptions!$V$50,IF(Z$8=Assumptions!$W$47,Assumptions!$W$50,Assumptions!$X$50))))^(Z$8-1)</f>
        <v>20076.555869999997</v>
      </c>
      <c r="AA11" s="27">
        <f>Assumptions!$X11/12*(1+(IF(AA$8=Assumptions!$V$47,Assumptions!$V$50,IF(AA$8=Assumptions!$W$47,Assumptions!$W$50,Assumptions!$X$50))))^(AA$8-1)</f>
        <v>20076.555869999997</v>
      </c>
      <c r="AB11" s="27">
        <f>Assumptions!$X11/12*(1+(IF(AB$8=Assumptions!$V$47,Assumptions!$V$50,IF(AB$8=Assumptions!$W$47,Assumptions!$W$50,Assumptions!$X$50))))^(AB$8-1)</f>
        <v>20377.704208049996</v>
      </c>
      <c r="AC11" s="27">
        <f>Assumptions!$X11/12*(1+(IF(AC$8=Assumptions!$V$47,Assumptions!$V$50,IF(AC$8=Assumptions!$W$47,Assumptions!$W$50,Assumptions!$X$50))))^(AC$8-1)</f>
        <v>20377.704208049996</v>
      </c>
      <c r="AD11" s="27">
        <f>Assumptions!$X11/12*(1+(IF(AD$8=Assumptions!$V$47,Assumptions!$V$50,IF(AD$8=Assumptions!$W$47,Assumptions!$W$50,Assumptions!$X$50))))^(AD$8-1)</f>
        <v>20377.704208049996</v>
      </c>
      <c r="AE11" s="27">
        <f>Assumptions!$X11/12*(1+(IF(AE$8=Assumptions!$V$47,Assumptions!$V$50,IF(AE$8=Assumptions!$W$47,Assumptions!$W$50,Assumptions!$X$50))))^(AE$8-1)</f>
        <v>20377.704208049996</v>
      </c>
      <c r="AF11" s="27">
        <f>Assumptions!$X11/12*(1+(IF(AF$8=Assumptions!$V$47,Assumptions!$V$50,IF(AF$8=Assumptions!$W$47,Assumptions!$W$50,Assumptions!$X$50))))^(AF$8-1)</f>
        <v>20377.704208049996</v>
      </c>
      <c r="AG11" s="27">
        <f>Assumptions!$X11/12*(1+(IF(AG$8=Assumptions!$V$47,Assumptions!$V$50,IF(AG$8=Assumptions!$W$47,Assumptions!$W$50,Assumptions!$X$50))))^(AG$8-1)</f>
        <v>20377.704208049996</v>
      </c>
      <c r="AH11" s="27">
        <f>Assumptions!$X11/12*(1+(IF(AH$8=Assumptions!$V$47,Assumptions!$V$50,IF(AH$8=Assumptions!$W$47,Assumptions!$W$50,Assumptions!$X$50))))^(AH$8-1)</f>
        <v>20377.704208049996</v>
      </c>
      <c r="AI11" s="27">
        <f>Assumptions!$X11/12*(1+(IF(AI$8=Assumptions!$V$47,Assumptions!$V$50,IF(AI$8=Assumptions!$W$47,Assumptions!$W$50,Assumptions!$X$50))))^(AI$8-1)</f>
        <v>20377.704208049996</v>
      </c>
      <c r="AJ11" s="27">
        <f>Assumptions!$X11/12*(1+(IF(AJ$8=Assumptions!$V$47,Assumptions!$V$50,IF(AJ$8=Assumptions!$W$47,Assumptions!$W$50,Assumptions!$X$50))))^(AJ$8-1)</f>
        <v>20377.704208049996</v>
      </c>
      <c r="AK11" s="27">
        <f>Assumptions!$X11/12*(1+(IF(AK$8=Assumptions!$V$47,Assumptions!$V$50,IF(AK$8=Assumptions!$W$47,Assumptions!$W$50,Assumptions!$X$50))))^(AK$8-1)</f>
        <v>20377.704208049996</v>
      </c>
      <c r="AL11" s="27">
        <f>Assumptions!$X11/12*(1+(IF(AL$8=Assumptions!$V$47,Assumptions!$V$50,IF(AL$8=Assumptions!$W$47,Assumptions!$W$50,Assumptions!$X$50))))^(AL$8-1)</f>
        <v>20377.704208049996</v>
      </c>
      <c r="AM11" s="27">
        <f>Assumptions!$X11/12*(1+(IF(AM$8=Assumptions!$V$47,Assumptions!$V$50,IF(AM$8=Assumptions!$W$47,Assumptions!$W$50,Assumptions!$X$50))))^(AM$8-1)</f>
        <v>20377.704208049996</v>
      </c>
      <c r="AN11" s="27">
        <f>Assumptions!$X11/12*(1+(IF(AN$8=Assumptions!$V$47,Assumptions!$V$50,IF(AN$8=Assumptions!$W$47,Assumptions!$W$50,Assumptions!$X$50))))^(AN$8-1)</f>
        <v>20683.369771170743</v>
      </c>
      <c r="AO11" s="27">
        <f>Assumptions!$X11/12*(1+(IF(AO$8=Assumptions!$V$47,Assumptions!$V$50,IF(AO$8=Assumptions!$W$47,Assumptions!$W$50,Assumptions!$X$50))))^(AO$8-1)</f>
        <v>20683.369771170743</v>
      </c>
      <c r="AP11" s="27">
        <f>Assumptions!$X11/12*(1+(IF(AP$8=Assumptions!$V$47,Assumptions!$V$50,IF(AP$8=Assumptions!$W$47,Assumptions!$W$50,Assumptions!$X$50))))^(AP$8-1)</f>
        <v>20683.369771170743</v>
      </c>
      <c r="AQ11" s="27">
        <f>Assumptions!$X11/12*(1+(IF(AQ$8=Assumptions!$V$47,Assumptions!$V$50,IF(AQ$8=Assumptions!$W$47,Assumptions!$W$50,Assumptions!$X$50))))^(AQ$8-1)</f>
        <v>20683.369771170743</v>
      </c>
      <c r="AR11" s="27">
        <f>Assumptions!$X11/12*(1+(IF(AR$8=Assumptions!$V$47,Assumptions!$V$50,IF(AR$8=Assumptions!$W$47,Assumptions!$W$50,Assumptions!$X$50))))^(AR$8-1)</f>
        <v>20683.369771170743</v>
      </c>
      <c r="AS11" s="27">
        <f>Assumptions!$X11/12*(1+(IF(AS$8=Assumptions!$V$47,Assumptions!$V$50,IF(AS$8=Assumptions!$W$47,Assumptions!$W$50,Assumptions!$X$50))))^(AS$8-1)</f>
        <v>20683.369771170743</v>
      </c>
      <c r="AT11" s="27">
        <f>Assumptions!$X11/12*(1+(IF(AT$8=Assumptions!$V$47,Assumptions!$V$50,IF(AT$8=Assumptions!$W$47,Assumptions!$W$50,Assumptions!$X$50))))^(AT$8-1)</f>
        <v>20683.369771170743</v>
      </c>
      <c r="AU11" s="27">
        <f>Assumptions!$X11/12*(1+(IF(AU$8=Assumptions!$V$47,Assumptions!$V$50,IF(AU$8=Assumptions!$W$47,Assumptions!$W$50,Assumptions!$X$50))))^(AU$8-1)</f>
        <v>20683.369771170743</v>
      </c>
      <c r="AV11" s="27">
        <f>Assumptions!$X11/12*(1+(IF(AV$8=Assumptions!$V$47,Assumptions!$V$50,IF(AV$8=Assumptions!$W$47,Assumptions!$W$50,Assumptions!$X$50))))^(AV$8-1)</f>
        <v>20683.369771170743</v>
      </c>
      <c r="AW11" s="27">
        <f>Assumptions!$X11/12*(1+(IF(AW$8=Assumptions!$V$47,Assumptions!$V$50,IF(AW$8=Assumptions!$W$47,Assumptions!$W$50,Assumptions!$X$50))))^(AW$8-1)</f>
        <v>20683.369771170743</v>
      </c>
      <c r="AX11" s="27">
        <f>Assumptions!$X11/12*(1+(IF(AX$8=Assumptions!$V$47,Assumptions!$V$50,IF(AX$8=Assumptions!$W$47,Assumptions!$W$50,Assumptions!$X$50))))^(AX$8-1)</f>
        <v>20683.369771170743</v>
      </c>
      <c r="AY11" s="27">
        <f>Assumptions!$X11/12*(1+(IF(AY$8=Assumptions!$V$47,Assumptions!$V$50,IF(AY$8=Assumptions!$W$47,Assumptions!$W$50,Assumptions!$X$50))))^(AY$8-1)</f>
        <v>20683.369771170743</v>
      </c>
      <c r="AZ11" s="27">
        <f>Assumptions!$X11/12*(1+(IF(AZ$8=Assumptions!$V$47,Assumptions!$V$50,IF(AZ$8=Assumptions!$W$47,Assumptions!$W$50,Assumptions!$X$50))))^(AZ$8-1)</f>
        <v>20993.620317738299</v>
      </c>
      <c r="BA11" s="27">
        <f>Assumptions!$X11/12*(1+(IF(BA$8=Assumptions!$V$47,Assumptions!$V$50,IF(BA$8=Assumptions!$W$47,Assumptions!$W$50,Assumptions!$X$50))))^(BA$8-1)</f>
        <v>20993.620317738299</v>
      </c>
      <c r="BB11" s="27">
        <f>Assumptions!$X11/12*(1+(IF(BB$8=Assumptions!$V$47,Assumptions!$V$50,IF(BB$8=Assumptions!$W$47,Assumptions!$W$50,Assumptions!$X$50))))^(BB$8-1)</f>
        <v>20993.620317738299</v>
      </c>
      <c r="BC11" s="27">
        <f>Assumptions!$X11/12*(1+(IF(BC$8=Assumptions!$V$47,Assumptions!$V$50,IF(BC$8=Assumptions!$W$47,Assumptions!$W$50,Assumptions!$X$50))))^(BC$8-1)</f>
        <v>20993.620317738299</v>
      </c>
      <c r="BD11" s="27">
        <f>Assumptions!$X11/12*(1+(IF(BD$8=Assumptions!$V$47,Assumptions!$V$50,IF(BD$8=Assumptions!$W$47,Assumptions!$W$50,Assumptions!$X$50))))^(BD$8-1)</f>
        <v>20993.620317738299</v>
      </c>
      <c r="BE11" s="27">
        <f>Assumptions!$X11/12*(1+(IF(BE$8=Assumptions!$V$47,Assumptions!$V$50,IF(BE$8=Assumptions!$W$47,Assumptions!$W$50,Assumptions!$X$50))))^(BE$8-1)</f>
        <v>20993.620317738299</v>
      </c>
      <c r="BF11" s="27">
        <f>Assumptions!$X11/12*(1+(IF(BF$8=Assumptions!$V$47,Assumptions!$V$50,IF(BF$8=Assumptions!$W$47,Assumptions!$W$50,Assumptions!$X$50))))^(BF$8-1)</f>
        <v>20993.620317738299</v>
      </c>
      <c r="BG11" s="27">
        <f>Assumptions!$X11/12*(1+(IF(BG$8=Assumptions!$V$47,Assumptions!$V$50,IF(BG$8=Assumptions!$W$47,Assumptions!$W$50,Assumptions!$X$50))))^(BG$8-1)</f>
        <v>20993.620317738299</v>
      </c>
      <c r="BH11" s="27">
        <f>Assumptions!$X11/12*(1+(IF(BH$8=Assumptions!$V$47,Assumptions!$V$50,IF(BH$8=Assumptions!$W$47,Assumptions!$W$50,Assumptions!$X$50))))^(BH$8-1)</f>
        <v>20993.620317738299</v>
      </c>
      <c r="BI11" s="27">
        <f>Assumptions!$X11/12*(1+(IF(BI$8=Assumptions!$V$47,Assumptions!$V$50,IF(BI$8=Assumptions!$W$47,Assumptions!$W$50,Assumptions!$X$50))))^(BI$8-1)</f>
        <v>20993.620317738299</v>
      </c>
      <c r="BJ11" s="27">
        <f>Assumptions!$X11/12*(1+(IF(BJ$8=Assumptions!$V$47,Assumptions!$V$50,IF(BJ$8=Assumptions!$W$47,Assumptions!$W$50,Assumptions!$X$50))))^(BJ$8-1)</f>
        <v>20993.620317738299</v>
      </c>
      <c r="BK11" s="27">
        <f>Assumptions!$X11/12*(1+(IF(BK$8=Assumptions!$V$47,Assumptions!$V$50,IF(BK$8=Assumptions!$W$47,Assumptions!$W$50,Assumptions!$X$50))))^(BK$8-1)</f>
        <v>20993.620317738299</v>
      </c>
      <c r="BL11" s="27">
        <f>Assumptions!$X11/12*(1+(IF(BL$8=Assumptions!$V$47,Assumptions!$V$50,IF(BL$8=Assumptions!$W$47,Assumptions!$W$50,Assumptions!$X$50))))^(BL$8-1)</f>
        <v>21308.52462250437</v>
      </c>
      <c r="BM11" s="27">
        <f>Assumptions!$X11/12*(1+(IF(BM$8=Assumptions!$V$47,Assumptions!$V$50,IF(BM$8=Assumptions!$W$47,Assumptions!$W$50,Assumptions!$X$50))))^(BM$8-1)</f>
        <v>21308.52462250437</v>
      </c>
      <c r="BN11" s="27">
        <f>Assumptions!$X11/12*(1+(IF(BN$8=Assumptions!$V$47,Assumptions!$V$50,IF(BN$8=Assumptions!$W$47,Assumptions!$W$50,Assumptions!$X$50))))^(BN$8-1)</f>
        <v>21308.52462250437</v>
      </c>
      <c r="BO11" s="27">
        <f>Assumptions!$X11/12*(1+(IF(BO$8=Assumptions!$V$47,Assumptions!$V$50,IF(BO$8=Assumptions!$W$47,Assumptions!$W$50,Assumptions!$X$50))))^(BO$8-1)</f>
        <v>21308.52462250437</v>
      </c>
      <c r="BP11" s="27">
        <f>Assumptions!$X11/12*(1+(IF(BP$8=Assumptions!$V$47,Assumptions!$V$50,IF(BP$8=Assumptions!$W$47,Assumptions!$W$50,Assumptions!$X$50))))^(BP$8-1)</f>
        <v>21308.52462250437</v>
      </c>
      <c r="BQ11" s="27">
        <f>Assumptions!$X11/12*(1+(IF(BQ$8=Assumptions!$V$47,Assumptions!$V$50,IF(BQ$8=Assumptions!$W$47,Assumptions!$W$50,Assumptions!$X$50))))^(BQ$8-1)</f>
        <v>21308.52462250437</v>
      </c>
      <c r="BR11" s="27">
        <f>Assumptions!$X11/12*(1+(IF(BR$8=Assumptions!$V$47,Assumptions!$V$50,IF(BR$8=Assumptions!$W$47,Assumptions!$W$50,Assumptions!$X$50))))^(BR$8-1)</f>
        <v>21308.52462250437</v>
      </c>
      <c r="BS11" s="27">
        <f>Assumptions!$X11/12*(1+(IF(BS$8=Assumptions!$V$47,Assumptions!$V$50,IF(BS$8=Assumptions!$W$47,Assumptions!$W$50,Assumptions!$X$50))))^(BS$8-1)</f>
        <v>21308.52462250437</v>
      </c>
      <c r="BT11" s="27">
        <f>Assumptions!$X11/12*(1+(IF(BT$8=Assumptions!$V$47,Assumptions!$V$50,IF(BT$8=Assumptions!$W$47,Assumptions!$W$50,Assumptions!$X$50))))^(BT$8-1)</f>
        <v>21308.52462250437</v>
      </c>
      <c r="BU11" s="27">
        <f>Assumptions!$X11/12*(1+(IF(BU$8=Assumptions!$V$47,Assumptions!$V$50,IF(BU$8=Assumptions!$W$47,Assumptions!$W$50,Assumptions!$X$50))))^(BU$8-1)</f>
        <v>21308.52462250437</v>
      </c>
      <c r="BV11" s="27">
        <f>Assumptions!$X11/12*(1+(IF(BV$8=Assumptions!$V$47,Assumptions!$V$50,IF(BV$8=Assumptions!$W$47,Assumptions!$W$50,Assumptions!$X$50))))^(BV$8-1)</f>
        <v>21308.52462250437</v>
      </c>
      <c r="BW11" s="27">
        <f>Assumptions!$X11/12*(1+(IF(BW$8=Assumptions!$V$47,Assumptions!$V$50,IF(BW$8=Assumptions!$W$47,Assumptions!$W$50,Assumptions!$X$50))))^(BW$8-1)</f>
        <v>21308.52462250437</v>
      </c>
      <c r="BX11" s="27">
        <f>Assumptions!$X11/12*(1+(IF(BX$8=Assumptions!$V$47,Assumptions!$V$50,IF(BX$8=Assumptions!$W$47,Assumptions!$W$50,Assumptions!$X$50))))^(BX$8-1)</f>
        <v>21628.152491841935</v>
      </c>
      <c r="BY11" s="27">
        <f>Assumptions!$X11/12*(1+(IF(BY$8=Assumptions!$V$47,Assumptions!$V$50,IF(BY$8=Assumptions!$W$47,Assumptions!$W$50,Assumptions!$X$50))))^(BY$8-1)</f>
        <v>21628.152491841935</v>
      </c>
      <c r="BZ11" s="27">
        <f>Assumptions!$X11/12*(1+(IF(BZ$8=Assumptions!$V$47,Assumptions!$V$50,IF(BZ$8=Assumptions!$W$47,Assumptions!$W$50,Assumptions!$X$50))))^(BZ$8-1)</f>
        <v>21628.152491841935</v>
      </c>
      <c r="CA11" s="27">
        <f>Assumptions!$X11/12*(1+(IF(CA$8=Assumptions!$V$47,Assumptions!$V$50,IF(CA$8=Assumptions!$W$47,Assumptions!$W$50,Assumptions!$X$50))))^(CA$8-1)</f>
        <v>21628.152491841935</v>
      </c>
      <c r="CB11" s="27">
        <f>Assumptions!$X11/12*(1+(IF(CB$8=Assumptions!$V$47,Assumptions!$V$50,IF(CB$8=Assumptions!$W$47,Assumptions!$W$50,Assumptions!$X$50))))^(CB$8-1)</f>
        <v>21628.152491841935</v>
      </c>
      <c r="CC11" s="27">
        <f>Assumptions!$X11/12*(1+(IF(CC$8=Assumptions!$V$47,Assumptions!$V$50,IF(CC$8=Assumptions!$W$47,Assumptions!$W$50,Assumptions!$X$50))))^(CC$8-1)</f>
        <v>21628.152491841935</v>
      </c>
      <c r="CD11" s="27">
        <f>Assumptions!$X11/12*(1+(IF(CD$8=Assumptions!$V$47,Assumptions!$V$50,IF(CD$8=Assumptions!$W$47,Assumptions!$W$50,Assumptions!$X$50))))^(CD$8-1)</f>
        <v>21628.152491841935</v>
      </c>
      <c r="CE11" s="27">
        <f>Assumptions!$X11/12*(1+(IF(CE$8=Assumptions!$V$47,Assumptions!$V$50,IF(CE$8=Assumptions!$W$47,Assumptions!$W$50,Assumptions!$X$50))))^(CE$8-1)</f>
        <v>21628.152491841935</v>
      </c>
      <c r="CF11" s="27">
        <f>Assumptions!$X11/12*(1+(IF(CF$8=Assumptions!$V$47,Assumptions!$V$50,IF(CF$8=Assumptions!$W$47,Assumptions!$W$50,Assumptions!$X$50))))^(CF$8-1)</f>
        <v>21628.152491841935</v>
      </c>
      <c r="CG11" s="27">
        <f>Assumptions!$X11/12*(1+(IF(CG$8=Assumptions!$V$47,Assumptions!$V$50,IF(CG$8=Assumptions!$W$47,Assumptions!$W$50,Assumptions!$X$50))))^(CG$8-1)</f>
        <v>21628.152491841935</v>
      </c>
      <c r="CH11" s="27">
        <f>Assumptions!$X11/12*(1+(IF(CH$8=Assumptions!$V$47,Assumptions!$V$50,IF(CH$8=Assumptions!$W$47,Assumptions!$W$50,Assumptions!$X$50))))^(CH$8-1)</f>
        <v>21628.152491841935</v>
      </c>
      <c r="CI11" s="27">
        <f>Assumptions!$X11/12*(1+(IF(CI$8=Assumptions!$V$47,Assumptions!$V$50,IF(CI$8=Assumptions!$W$47,Assumptions!$W$50,Assumptions!$X$50))))^(CI$8-1)</f>
        <v>21628.152491841935</v>
      </c>
      <c r="CJ11" s="27">
        <f>Assumptions!$X11/12*(1+(IF(CJ$8=Assumptions!$V$47,Assumptions!$V$50,IF(CJ$8=Assumptions!$W$47,Assumptions!$W$50,Assumptions!$X$50))))^(CJ$8-1)</f>
        <v>21952.574779219558</v>
      </c>
      <c r="CK11" s="27">
        <f>Assumptions!$X11/12*(1+(IF(CK$8=Assumptions!$V$47,Assumptions!$V$50,IF(CK$8=Assumptions!$W$47,Assumptions!$W$50,Assumptions!$X$50))))^(CK$8-1)</f>
        <v>21952.574779219558</v>
      </c>
      <c r="CL11" s="27">
        <f>Assumptions!$X11/12*(1+(IF(CL$8=Assumptions!$V$47,Assumptions!$V$50,IF(CL$8=Assumptions!$W$47,Assumptions!$W$50,Assumptions!$X$50))))^(CL$8-1)</f>
        <v>21952.574779219558</v>
      </c>
      <c r="CM11" s="27">
        <f>Assumptions!$X11/12*(1+(IF(CM$8=Assumptions!$V$47,Assumptions!$V$50,IF(CM$8=Assumptions!$W$47,Assumptions!$W$50,Assumptions!$X$50))))^(CM$8-1)</f>
        <v>21952.574779219558</v>
      </c>
      <c r="CN11" s="27">
        <f>Assumptions!$X11/12*(1+(IF(CN$8=Assumptions!$V$47,Assumptions!$V$50,IF(CN$8=Assumptions!$W$47,Assumptions!$W$50,Assumptions!$X$50))))^(CN$8-1)</f>
        <v>21952.574779219558</v>
      </c>
      <c r="CO11" s="27">
        <f>Assumptions!$X11/12*(1+(IF(CO$8=Assumptions!$V$47,Assumptions!$V$50,IF(CO$8=Assumptions!$W$47,Assumptions!$W$50,Assumptions!$X$50))))^(CO$8-1)</f>
        <v>21952.574779219558</v>
      </c>
      <c r="CP11" s="27">
        <f>Assumptions!$X11/12*(1+(IF(CP$8=Assumptions!$V$47,Assumptions!$V$50,IF(CP$8=Assumptions!$W$47,Assumptions!$W$50,Assumptions!$X$50))))^(CP$8-1)</f>
        <v>21952.574779219558</v>
      </c>
      <c r="CQ11" s="27">
        <f>Assumptions!$X11/12*(1+(IF(CQ$8=Assumptions!$V$47,Assumptions!$V$50,IF(CQ$8=Assumptions!$W$47,Assumptions!$W$50,Assumptions!$X$50))))^(CQ$8-1)</f>
        <v>21952.574779219558</v>
      </c>
      <c r="CR11" s="27">
        <f>Assumptions!$X11/12*(1+(IF(CR$8=Assumptions!$V$47,Assumptions!$V$50,IF(CR$8=Assumptions!$W$47,Assumptions!$W$50,Assumptions!$X$50))))^(CR$8-1)</f>
        <v>21952.574779219558</v>
      </c>
      <c r="CS11" s="27">
        <f>Assumptions!$X11/12*(1+(IF(CS$8=Assumptions!$V$47,Assumptions!$V$50,IF(CS$8=Assumptions!$W$47,Assumptions!$W$50,Assumptions!$X$50))))^(CS$8-1)</f>
        <v>21952.574779219558</v>
      </c>
      <c r="CT11" s="27">
        <f>Assumptions!$X11/12*(1+(IF(CT$8=Assumptions!$V$47,Assumptions!$V$50,IF(CT$8=Assumptions!$W$47,Assumptions!$W$50,Assumptions!$X$50))))^(CT$8-1)</f>
        <v>21952.574779219558</v>
      </c>
      <c r="CU11" s="27">
        <f>Assumptions!$X11/12*(1+(IF(CU$8=Assumptions!$V$47,Assumptions!$V$50,IF(CU$8=Assumptions!$W$47,Assumptions!$W$50,Assumptions!$X$50))))^(CU$8-1)</f>
        <v>21952.574779219558</v>
      </c>
      <c r="CV11" s="27">
        <f>Assumptions!$X11/12*(1+(IF(CV$8=Assumptions!$V$47,Assumptions!$V$50,IF(CV$8=Assumptions!$W$47,Assumptions!$W$50,Assumptions!$X$50))))^(CV$8-1)</f>
        <v>22281.863400907852</v>
      </c>
      <c r="CW11" s="27">
        <f>Assumptions!$X11/12*(1+(IF(CW$8=Assumptions!$V$47,Assumptions!$V$50,IF(CW$8=Assumptions!$W$47,Assumptions!$W$50,Assumptions!$X$50))))^(CW$8-1)</f>
        <v>22281.863400907852</v>
      </c>
      <c r="CX11" s="27">
        <f>Assumptions!$X11/12*(1+(IF(CX$8=Assumptions!$V$47,Assumptions!$V$50,IF(CX$8=Assumptions!$W$47,Assumptions!$W$50,Assumptions!$X$50))))^(CX$8-1)</f>
        <v>22281.863400907852</v>
      </c>
      <c r="CY11" s="27">
        <f>Assumptions!$X11/12*(1+(IF(CY$8=Assumptions!$V$47,Assumptions!$V$50,IF(CY$8=Assumptions!$W$47,Assumptions!$W$50,Assumptions!$X$50))))^(CY$8-1)</f>
        <v>22281.863400907852</v>
      </c>
      <c r="CZ11" s="27">
        <f>Assumptions!$X11/12*(1+(IF(CZ$8=Assumptions!$V$47,Assumptions!$V$50,IF(CZ$8=Assumptions!$W$47,Assumptions!$W$50,Assumptions!$X$50))))^(CZ$8-1)</f>
        <v>22281.863400907852</v>
      </c>
      <c r="DA11" s="27">
        <f>Assumptions!$X11/12*(1+(IF(DA$8=Assumptions!$V$47,Assumptions!$V$50,IF(DA$8=Assumptions!$W$47,Assumptions!$W$50,Assumptions!$X$50))))^(DA$8-1)</f>
        <v>22281.863400907852</v>
      </c>
      <c r="DB11" s="27">
        <f>Assumptions!$X11/12*(1+(IF(DB$8=Assumptions!$V$47,Assumptions!$V$50,IF(DB$8=Assumptions!$W$47,Assumptions!$W$50,Assumptions!$X$50))))^(DB$8-1)</f>
        <v>22281.863400907852</v>
      </c>
      <c r="DC11" s="27">
        <f>Assumptions!$X11/12*(1+(IF(DC$8=Assumptions!$V$47,Assumptions!$V$50,IF(DC$8=Assumptions!$W$47,Assumptions!$W$50,Assumptions!$X$50))))^(DC$8-1)</f>
        <v>22281.863400907852</v>
      </c>
      <c r="DD11" s="27">
        <f>Assumptions!$X11/12*(1+(IF(DD$8=Assumptions!$V$47,Assumptions!$V$50,IF(DD$8=Assumptions!$W$47,Assumptions!$W$50,Assumptions!$X$50))))^(DD$8-1)</f>
        <v>22281.863400907852</v>
      </c>
      <c r="DE11" s="27">
        <f>Assumptions!$X11/12*(1+(IF(DE$8=Assumptions!$V$47,Assumptions!$V$50,IF(DE$8=Assumptions!$W$47,Assumptions!$W$50,Assumptions!$X$50))))^(DE$8-1)</f>
        <v>22281.863400907852</v>
      </c>
      <c r="DF11" s="27">
        <f>Assumptions!$X11/12*(1+(IF(DF$8=Assumptions!$V$47,Assumptions!$V$50,IF(DF$8=Assumptions!$W$47,Assumptions!$W$50,Assumptions!$X$50))))^(DF$8-1)</f>
        <v>22281.863400907852</v>
      </c>
      <c r="DG11" s="27">
        <f>Assumptions!$X11/12*(1+(IF(DG$8=Assumptions!$V$47,Assumptions!$V$50,IF(DG$8=Assumptions!$W$47,Assumptions!$W$50,Assumptions!$X$50))))^(DG$8-1)</f>
        <v>22281.863400907852</v>
      </c>
      <c r="DH11" s="27">
        <f>Assumptions!$X11/12*(1+(IF(DH$8=Assumptions!$V$47,Assumptions!$V$50,IF(DH$8=Assumptions!$W$47,Assumptions!$W$50,Assumptions!$X$50))))^(DH$8-1)</f>
        <v>22616.091351921466</v>
      </c>
      <c r="DI11" s="27">
        <f>Assumptions!$X11/12*(1+(IF(DI$8=Assumptions!$V$47,Assumptions!$V$50,IF(DI$8=Assumptions!$W$47,Assumptions!$W$50,Assumptions!$X$50))))^(DI$8-1)</f>
        <v>22616.091351921466</v>
      </c>
      <c r="DJ11" s="27">
        <f>Assumptions!$X11/12*(1+(IF(DJ$8=Assumptions!$V$47,Assumptions!$V$50,IF(DJ$8=Assumptions!$W$47,Assumptions!$W$50,Assumptions!$X$50))))^(DJ$8-1)</f>
        <v>22616.091351921466</v>
      </c>
      <c r="DK11" s="27">
        <f>Assumptions!$X11/12*(1+(IF(DK$8=Assumptions!$V$47,Assumptions!$V$50,IF(DK$8=Assumptions!$W$47,Assumptions!$W$50,Assumptions!$X$50))))^(DK$8-1)</f>
        <v>22616.091351921466</v>
      </c>
      <c r="DL11" s="27">
        <f>Assumptions!$X11/12*(1+(IF(DL$8=Assumptions!$V$47,Assumptions!$V$50,IF(DL$8=Assumptions!$W$47,Assumptions!$W$50,Assumptions!$X$50))))^(DL$8-1)</f>
        <v>22616.091351921466</v>
      </c>
      <c r="DM11" s="27">
        <f>Assumptions!$X11/12*(1+(IF(DM$8=Assumptions!$V$47,Assumptions!$V$50,IF(DM$8=Assumptions!$W$47,Assumptions!$W$50,Assumptions!$X$50))))^(DM$8-1)</f>
        <v>22616.091351921466</v>
      </c>
      <c r="DN11" s="27">
        <f>Assumptions!$X11/12*(1+(IF(DN$8=Assumptions!$V$47,Assumptions!$V$50,IF(DN$8=Assumptions!$W$47,Assumptions!$W$50,Assumptions!$X$50))))^(DN$8-1)</f>
        <v>22616.091351921466</v>
      </c>
      <c r="DO11" s="27">
        <f>Assumptions!$X11/12*(1+(IF(DO$8=Assumptions!$V$47,Assumptions!$V$50,IF(DO$8=Assumptions!$W$47,Assumptions!$W$50,Assumptions!$X$50))))^(DO$8-1)</f>
        <v>22616.091351921466</v>
      </c>
      <c r="DP11" s="27">
        <f>Assumptions!$X11/12*(1+(IF(DP$8=Assumptions!$V$47,Assumptions!$V$50,IF(DP$8=Assumptions!$W$47,Assumptions!$W$50,Assumptions!$X$50))))^(DP$8-1)</f>
        <v>22616.091351921466</v>
      </c>
      <c r="DQ11" s="27">
        <f>Assumptions!$X11/12*(1+(IF(DQ$8=Assumptions!$V$47,Assumptions!$V$50,IF(DQ$8=Assumptions!$W$47,Assumptions!$W$50,Assumptions!$X$50))))^(DQ$8-1)</f>
        <v>22616.091351921466</v>
      </c>
      <c r="DR11" s="27">
        <f>Assumptions!$X11/12*(1+(IF(DR$8=Assumptions!$V$47,Assumptions!$V$50,IF(DR$8=Assumptions!$W$47,Assumptions!$W$50,Assumptions!$X$50))))^(DR$8-1)</f>
        <v>22616.091351921466</v>
      </c>
      <c r="DS11" s="27">
        <f>Assumptions!$X11/12*(1+(IF(DS$8=Assumptions!$V$47,Assumptions!$V$50,IF(DS$8=Assumptions!$W$47,Assumptions!$W$50,Assumptions!$X$50))))^(DS$8-1)</f>
        <v>22616.091351921466</v>
      </c>
      <c r="DT11" s="27">
        <f>Assumptions!$X11/12*(1+(IF(DT$8=Assumptions!$V$47,Assumptions!$V$50,IF(DT$8=Assumptions!$W$47,Assumptions!$W$50,Assumptions!$X$50))))^(DT$8-1)</f>
        <v>22955.332722200284</v>
      </c>
      <c r="DU11" s="27">
        <f>Assumptions!$X11/12*(1+(IF(DU$8=Assumptions!$V$47,Assumptions!$V$50,IF(DU$8=Assumptions!$W$47,Assumptions!$W$50,Assumptions!$X$50))))^(DU$8-1)</f>
        <v>22955.332722200284</v>
      </c>
      <c r="DV11" s="27">
        <f>Assumptions!$X11/12*(1+(IF(DV$8=Assumptions!$V$47,Assumptions!$V$50,IF(DV$8=Assumptions!$W$47,Assumptions!$W$50,Assumptions!$X$50))))^(DV$8-1)</f>
        <v>22955.332722200284</v>
      </c>
      <c r="DW11" s="27">
        <f>Assumptions!$X11/12*(1+(IF(DW$8=Assumptions!$V$47,Assumptions!$V$50,IF(DW$8=Assumptions!$W$47,Assumptions!$W$50,Assumptions!$X$50))))^(DW$8-1)</f>
        <v>22955.332722200284</v>
      </c>
      <c r="DX11" s="27">
        <f>Assumptions!$X11/12*(1+(IF(DX$8=Assumptions!$V$47,Assumptions!$V$50,IF(DX$8=Assumptions!$W$47,Assumptions!$W$50,Assumptions!$X$50))))^(DX$8-1)</f>
        <v>22955.332722200284</v>
      </c>
      <c r="DY11" s="27">
        <f>Assumptions!$X11/12*(1+(IF(DY$8=Assumptions!$V$47,Assumptions!$V$50,IF(DY$8=Assumptions!$W$47,Assumptions!$W$50,Assumptions!$X$50))))^(DY$8-1)</f>
        <v>22955.332722200284</v>
      </c>
      <c r="DZ11" s="27">
        <f>Assumptions!$X11/12*(1+(IF(DZ$8=Assumptions!$V$47,Assumptions!$V$50,IF(DZ$8=Assumptions!$W$47,Assumptions!$W$50,Assumptions!$X$50))))^(DZ$8-1)</f>
        <v>22955.332722200284</v>
      </c>
      <c r="EA11" s="27">
        <f>Assumptions!$X11/12*(1+(IF(EA$8=Assumptions!$V$47,Assumptions!$V$50,IF(EA$8=Assumptions!$W$47,Assumptions!$W$50,Assumptions!$X$50))))^(EA$8-1)</f>
        <v>22955.332722200284</v>
      </c>
      <c r="EB11" s="27">
        <f>Assumptions!$X11/12*(1+(IF(EB$8=Assumptions!$V$47,Assumptions!$V$50,IF(EB$8=Assumptions!$W$47,Assumptions!$W$50,Assumptions!$X$50))))^(EB$8-1)</f>
        <v>22955.332722200284</v>
      </c>
      <c r="EC11" s="27">
        <f>Assumptions!$X11/12*(1+(IF(EC$8=Assumptions!$V$47,Assumptions!$V$50,IF(EC$8=Assumptions!$W$47,Assumptions!$W$50,Assumptions!$X$50))))^(EC$8-1)</f>
        <v>22955.332722200284</v>
      </c>
      <c r="ED11" s="27">
        <f>Assumptions!$X11/12*(1+(IF(ED$8=Assumptions!$V$47,Assumptions!$V$50,IF(ED$8=Assumptions!$W$47,Assumptions!$W$50,Assumptions!$X$50))))^(ED$8-1)</f>
        <v>22955.332722200284</v>
      </c>
      <c r="EE11" s="27">
        <f>Assumptions!$X11/12*(1+(IF(EE$8=Assumptions!$V$47,Assumptions!$V$50,IF(EE$8=Assumptions!$W$47,Assumptions!$W$50,Assumptions!$X$50))))^(EE$8-1)</f>
        <v>22955.332722200284</v>
      </c>
    </row>
    <row r="12" spans="1:135" x14ac:dyDescent="0.35">
      <c r="C12" t="str">
        <f>Assumptions!R12</f>
        <v>2x2</v>
      </c>
      <c r="D12" s="27">
        <f>Assumptions!$X12/12*(1+(IF(D$8=Assumptions!$V$47,Assumptions!$V$50,IF(D$8=Assumptions!$W$47,Assumptions!$W$50,Assumptions!$X$50))))^(D$8-1)</f>
        <v>16627.8</v>
      </c>
      <c r="E12" s="27">
        <f>Assumptions!$X12/12*(1+(IF(E$8=Assumptions!$V$47,Assumptions!$V$50,IF(E$8=Assumptions!$W$47,Assumptions!$W$50,Assumptions!$X$50))))^(E$8-1)</f>
        <v>16627.8</v>
      </c>
      <c r="F12" s="27">
        <f>Assumptions!$X12/12*(1+(IF(F$8=Assumptions!$V$47,Assumptions!$V$50,IF(F$8=Assumptions!$W$47,Assumptions!$W$50,Assumptions!$X$50))))^(F$8-1)</f>
        <v>16627.8</v>
      </c>
      <c r="G12" s="27">
        <f>Assumptions!$X12/12*(1+(IF(G$8=Assumptions!$V$47,Assumptions!$V$50,IF(G$8=Assumptions!$W$47,Assumptions!$W$50,Assumptions!$X$50))))^(G$8-1)</f>
        <v>16627.8</v>
      </c>
      <c r="H12" s="27">
        <f>Assumptions!$X12/12*(1+(IF(H$8=Assumptions!$V$47,Assumptions!$V$50,IF(H$8=Assumptions!$W$47,Assumptions!$W$50,Assumptions!$X$50))))^(H$8-1)</f>
        <v>16627.8</v>
      </c>
      <c r="I12" s="27">
        <f>Assumptions!$X12/12*(1+(IF(I$8=Assumptions!$V$47,Assumptions!$V$50,IF(I$8=Assumptions!$W$47,Assumptions!$W$50,Assumptions!$X$50))))^(I$8-1)</f>
        <v>16627.8</v>
      </c>
      <c r="J12" s="27">
        <f>Assumptions!$X12/12*(1+(IF(J$8=Assumptions!$V$47,Assumptions!$V$50,IF(J$8=Assumptions!$W$47,Assumptions!$W$50,Assumptions!$X$50))))^(J$8-1)</f>
        <v>16627.8</v>
      </c>
      <c r="K12" s="27">
        <f>Assumptions!$X12/12*(1+(IF(K$8=Assumptions!$V$47,Assumptions!$V$50,IF(K$8=Assumptions!$W$47,Assumptions!$W$50,Assumptions!$X$50))))^(K$8-1)</f>
        <v>16627.8</v>
      </c>
      <c r="L12" s="27">
        <f>Assumptions!$X12/12*(1+(IF(L$8=Assumptions!$V$47,Assumptions!$V$50,IF(L$8=Assumptions!$W$47,Assumptions!$W$50,Assumptions!$X$50))))^(L$8-1)</f>
        <v>16627.8</v>
      </c>
      <c r="M12" s="27">
        <f>Assumptions!$X12/12*(1+(IF(M$8=Assumptions!$V$47,Assumptions!$V$50,IF(M$8=Assumptions!$W$47,Assumptions!$W$50,Assumptions!$X$50))))^(M$8-1)</f>
        <v>16627.8</v>
      </c>
      <c r="N12" s="27">
        <f>Assumptions!$X12/12*(1+(IF(N$8=Assumptions!$V$47,Assumptions!$V$50,IF(N$8=Assumptions!$W$47,Assumptions!$W$50,Assumptions!$X$50))))^(N$8-1)</f>
        <v>16627.8</v>
      </c>
      <c r="O12" s="27">
        <f>Assumptions!$X12/12*(1+(IF(O$8=Assumptions!$V$47,Assumptions!$V$50,IF(O$8=Assumptions!$W$47,Assumptions!$W$50,Assumptions!$X$50))))^(O$8-1)</f>
        <v>16627.8</v>
      </c>
      <c r="P12" s="27">
        <f>Assumptions!$X12/12*(1+(IF(P$8=Assumptions!$V$47,Assumptions!$V$50,IF(P$8=Assumptions!$W$47,Assumptions!$W$50,Assumptions!$X$50))))^(P$8-1)</f>
        <v>16877.216999999997</v>
      </c>
      <c r="Q12" s="27">
        <f>Assumptions!$X12/12*(1+(IF(Q$8=Assumptions!$V$47,Assumptions!$V$50,IF(Q$8=Assumptions!$W$47,Assumptions!$W$50,Assumptions!$X$50))))^(Q$8-1)</f>
        <v>16877.216999999997</v>
      </c>
      <c r="R12" s="27">
        <f>Assumptions!$X12/12*(1+(IF(R$8=Assumptions!$V$47,Assumptions!$V$50,IF(R$8=Assumptions!$W$47,Assumptions!$W$50,Assumptions!$X$50))))^(R$8-1)</f>
        <v>16877.216999999997</v>
      </c>
      <c r="S12" s="27">
        <f>Assumptions!$X12/12*(1+(IF(S$8=Assumptions!$V$47,Assumptions!$V$50,IF(S$8=Assumptions!$W$47,Assumptions!$W$50,Assumptions!$X$50))))^(S$8-1)</f>
        <v>16877.216999999997</v>
      </c>
      <c r="T12" s="27">
        <f>Assumptions!$X12/12*(1+(IF(T$8=Assumptions!$V$47,Assumptions!$V$50,IF(T$8=Assumptions!$W$47,Assumptions!$W$50,Assumptions!$X$50))))^(T$8-1)</f>
        <v>16877.216999999997</v>
      </c>
      <c r="U12" s="27">
        <f>Assumptions!$X12/12*(1+(IF(U$8=Assumptions!$V$47,Assumptions!$V$50,IF(U$8=Assumptions!$W$47,Assumptions!$W$50,Assumptions!$X$50))))^(U$8-1)</f>
        <v>16877.216999999997</v>
      </c>
      <c r="V12" s="27">
        <f>Assumptions!$X12/12*(1+(IF(V$8=Assumptions!$V$47,Assumptions!$V$50,IF(V$8=Assumptions!$W$47,Assumptions!$W$50,Assumptions!$X$50))))^(V$8-1)</f>
        <v>16877.216999999997</v>
      </c>
      <c r="W12" s="27">
        <f>Assumptions!$X12/12*(1+(IF(W$8=Assumptions!$V$47,Assumptions!$V$50,IF(W$8=Assumptions!$W$47,Assumptions!$W$50,Assumptions!$X$50))))^(W$8-1)</f>
        <v>16877.216999999997</v>
      </c>
      <c r="X12" s="27">
        <f>Assumptions!$X12/12*(1+(IF(X$8=Assumptions!$V$47,Assumptions!$V$50,IF(X$8=Assumptions!$W$47,Assumptions!$W$50,Assumptions!$X$50))))^(X$8-1)</f>
        <v>16877.216999999997</v>
      </c>
      <c r="Y12" s="27">
        <f>Assumptions!$X12/12*(1+(IF(Y$8=Assumptions!$V$47,Assumptions!$V$50,IF(Y$8=Assumptions!$W$47,Assumptions!$W$50,Assumptions!$X$50))))^(Y$8-1)</f>
        <v>16877.216999999997</v>
      </c>
      <c r="Z12" s="27">
        <f>Assumptions!$X12/12*(1+(IF(Z$8=Assumptions!$V$47,Assumptions!$V$50,IF(Z$8=Assumptions!$W$47,Assumptions!$W$50,Assumptions!$X$50))))^(Z$8-1)</f>
        <v>16877.216999999997</v>
      </c>
      <c r="AA12" s="27">
        <f>Assumptions!$X12/12*(1+(IF(AA$8=Assumptions!$V$47,Assumptions!$V$50,IF(AA$8=Assumptions!$W$47,Assumptions!$W$50,Assumptions!$X$50))))^(AA$8-1)</f>
        <v>16877.216999999997</v>
      </c>
      <c r="AB12" s="27">
        <f>Assumptions!$X12/12*(1+(IF(AB$8=Assumptions!$V$47,Assumptions!$V$50,IF(AB$8=Assumptions!$W$47,Assumptions!$W$50,Assumptions!$X$50))))^(AB$8-1)</f>
        <v>17130.375254999995</v>
      </c>
      <c r="AC12" s="27">
        <f>Assumptions!$X12/12*(1+(IF(AC$8=Assumptions!$V$47,Assumptions!$V$50,IF(AC$8=Assumptions!$W$47,Assumptions!$W$50,Assumptions!$X$50))))^(AC$8-1)</f>
        <v>17130.375254999995</v>
      </c>
      <c r="AD12" s="27">
        <f>Assumptions!$X12/12*(1+(IF(AD$8=Assumptions!$V$47,Assumptions!$V$50,IF(AD$8=Assumptions!$W$47,Assumptions!$W$50,Assumptions!$X$50))))^(AD$8-1)</f>
        <v>17130.375254999995</v>
      </c>
      <c r="AE12" s="27">
        <f>Assumptions!$X12/12*(1+(IF(AE$8=Assumptions!$V$47,Assumptions!$V$50,IF(AE$8=Assumptions!$W$47,Assumptions!$W$50,Assumptions!$X$50))))^(AE$8-1)</f>
        <v>17130.375254999995</v>
      </c>
      <c r="AF12" s="27">
        <f>Assumptions!$X12/12*(1+(IF(AF$8=Assumptions!$V$47,Assumptions!$V$50,IF(AF$8=Assumptions!$W$47,Assumptions!$W$50,Assumptions!$X$50))))^(AF$8-1)</f>
        <v>17130.375254999995</v>
      </c>
      <c r="AG12" s="27">
        <f>Assumptions!$X12/12*(1+(IF(AG$8=Assumptions!$V$47,Assumptions!$V$50,IF(AG$8=Assumptions!$W$47,Assumptions!$W$50,Assumptions!$X$50))))^(AG$8-1)</f>
        <v>17130.375254999995</v>
      </c>
      <c r="AH12" s="27">
        <f>Assumptions!$X12/12*(1+(IF(AH$8=Assumptions!$V$47,Assumptions!$V$50,IF(AH$8=Assumptions!$W$47,Assumptions!$W$50,Assumptions!$X$50))))^(AH$8-1)</f>
        <v>17130.375254999995</v>
      </c>
      <c r="AI12" s="27">
        <f>Assumptions!$X12/12*(1+(IF(AI$8=Assumptions!$V$47,Assumptions!$V$50,IF(AI$8=Assumptions!$W$47,Assumptions!$W$50,Assumptions!$X$50))))^(AI$8-1)</f>
        <v>17130.375254999995</v>
      </c>
      <c r="AJ12" s="27">
        <f>Assumptions!$X12/12*(1+(IF(AJ$8=Assumptions!$V$47,Assumptions!$V$50,IF(AJ$8=Assumptions!$W$47,Assumptions!$W$50,Assumptions!$X$50))))^(AJ$8-1)</f>
        <v>17130.375254999995</v>
      </c>
      <c r="AK12" s="27">
        <f>Assumptions!$X12/12*(1+(IF(AK$8=Assumptions!$V$47,Assumptions!$V$50,IF(AK$8=Assumptions!$W$47,Assumptions!$W$50,Assumptions!$X$50))))^(AK$8-1)</f>
        <v>17130.375254999995</v>
      </c>
      <c r="AL12" s="27">
        <f>Assumptions!$X12/12*(1+(IF(AL$8=Assumptions!$V$47,Assumptions!$V$50,IF(AL$8=Assumptions!$W$47,Assumptions!$W$50,Assumptions!$X$50))))^(AL$8-1)</f>
        <v>17130.375254999995</v>
      </c>
      <c r="AM12" s="27">
        <f>Assumptions!$X12/12*(1+(IF(AM$8=Assumptions!$V$47,Assumptions!$V$50,IF(AM$8=Assumptions!$W$47,Assumptions!$W$50,Assumptions!$X$50))))^(AM$8-1)</f>
        <v>17130.375254999995</v>
      </c>
      <c r="AN12" s="27">
        <f>Assumptions!$X12/12*(1+(IF(AN$8=Assumptions!$V$47,Assumptions!$V$50,IF(AN$8=Assumptions!$W$47,Assumptions!$W$50,Assumptions!$X$50))))^(AN$8-1)</f>
        <v>17387.330883824994</v>
      </c>
      <c r="AO12" s="27">
        <f>Assumptions!$X12/12*(1+(IF(AO$8=Assumptions!$V$47,Assumptions!$V$50,IF(AO$8=Assumptions!$W$47,Assumptions!$W$50,Assumptions!$X$50))))^(AO$8-1)</f>
        <v>17387.330883824994</v>
      </c>
      <c r="AP12" s="27">
        <f>Assumptions!$X12/12*(1+(IF(AP$8=Assumptions!$V$47,Assumptions!$V$50,IF(AP$8=Assumptions!$W$47,Assumptions!$W$50,Assumptions!$X$50))))^(AP$8-1)</f>
        <v>17387.330883824994</v>
      </c>
      <c r="AQ12" s="27">
        <f>Assumptions!$X12/12*(1+(IF(AQ$8=Assumptions!$V$47,Assumptions!$V$50,IF(AQ$8=Assumptions!$W$47,Assumptions!$W$50,Assumptions!$X$50))))^(AQ$8-1)</f>
        <v>17387.330883824994</v>
      </c>
      <c r="AR12" s="27">
        <f>Assumptions!$X12/12*(1+(IF(AR$8=Assumptions!$V$47,Assumptions!$V$50,IF(AR$8=Assumptions!$W$47,Assumptions!$W$50,Assumptions!$X$50))))^(AR$8-1)</f>
        <v>17387.330883824994</v>
      </c>
      <c r="AS12" s="27">
        <f>Assumptions!$X12/12*(1+(IF(AS$8=Assumptions!$V$47,Assumptions!$V$50,IF(AS$8=Assumptions!$W$47,Assumptions!$W$50,Assumptions!$X$50))))^(AS$8-1)</f>
        <v>17387.330883824994</v>
      </c>
      <c r="AT12" s="27">
        <f>Assumptions!$X12/12*(1+(IF(AT$8=Assumptions!$V$47,Assumptions!$V$50,IF(AT$8=Assumptions!$W$47,Assumptions!$W$50,Assumptions!$X$50))))^(AT$8-1)</f>
        <v>17387.330883824994</v>
      </c>
      <c r="AU12" s="27">
        <f>Assumptions!$X12/12*(1+(IF(AU$8=Assumptions!$V$47,Assumptions!$V$50,IF(AU$8=Assumptions!$W$47,Assumptions!$W$50,Assumptions!$X$50))))^(AU$8-1)</f>
        <v>17387.330883824994</v>
      </c>
      <c r="AV12" s="27">
        <f>Assumptions!$X12/12*(1+(IF(AV$8=Assumptions!$V$47,Assumptions!$V$50,IF(AV$8=Assumptions!$W$47,Assumptions!$W$50,Assumptions!$X$50))))^(AV$8-1)</f>
        <v>17387.330883824994</v>
      </c>
      <c r="AW12" s="27">
        <f>Assumptions!$X12/12*(1+(IF(AW$8=Assumptions!$V$47,Assumptions!$V$50,IF(AW$8=Assumptions!$W$47,Assumptions!$W$50,Assumptions!$X$50))))^(AW$8-1)</f>
        <v>17387.330883824994</v>
      </c>
      <c r="AX12" s="27">
        <f>Assumptions!$X12/12*(1+(IF(AX$8=Assumptions!$V$47,Assumptions!$V$50,IF(AX$8=Assumptions!$W$47,Assumptions!$W$50,Assumptions!$X$50))))^(AX$8-1)</f>
        <v>17387.330883824994</v>
      </c>
      <c r="AY12" s="27">
        <f>Assumptions!$X12/12*(1+(IF(AY$8=Assumptions!$V$47,Assumptions!$V$50,IF(AY$8=Assumptions!$W$47,Assumptions!$W$50,Assumptions!$X$50))))^(AY$8-1)</f>
        <v>17387.330883824994</v>
      </c>
      <c r="AZ12" s="27">
        <f>Assumptions!$X12/12*(1+(IF(AZ$8=Assumptions!$V$47,Assumptions!$V$50,IF(AZ$8=Assumptions!$W$47,Assumptions!$W$50,Assumptions!$X$50))))^(AZ$8-1)</f>
        <v>17648.140847082366</v>
      </c>
      <c r="BA12" s="27">
        <f>Assumptions!$X12/12*(1+(IF(BA$8=Assumptions!$V$47,Assumptions!$V$50,IF(BA$8=Assumptions!$W$47,Assumptions!$W$50,Assumptions!$X$50))))^(BA$8-1)</f>
        <v>17648.140847082366</v>
      </c>
      <c r="BB12" s="27">
        <f>Assumptions!$X12/12*(1+(IF(BB$8=Assumptions!$V$47,Assumptions!$V$50,IF(BB$8=Assumptions!$W$47,Assumptions!$W$50,Assumptions!$X$50))))^(BB$8-1)</f>
        <v>17648.140847082366</v>
      </c>
      <c r="BC12" s="27">
        <f>Assumptions!$X12/12*(1+(IF(BC$8=Assumptions!$V$47,Assumptions!$V$50,IF(BC$8=Assumptions!$W$47,Assumptions!$W$50,Assumptions!$X$50))))^(BC$8-1)</f>
        <v>17648.140847082366</v>
      </c>
      <c r="BD12" s="27">
        <f>Assumptions!$X12/12*(1+(IF(BD$8=Assumptions!$V$47,Assumptions!$V$50,IF(BD$8=Assumptions!$W$47,Assumptions!$W$50,Assumptions!$X$50))))^(BD$8-1)</f>
        <v>17648.140847082366</v>
      </c>
      <c r="BE12" s="27">
        <f>Assumptions!$X12/12*(1+(IF(BE$8=Assumptions!$V$47,Assumptions!$V$50,IF(BE$8=Assumptions!$W$47,Assumptions!$W$50,Assumptions!$X$50))))^(BE$8-1)</f>
        <v>17648.140847082366</v>
      </c>
      <c r="BF12" s="27">
        <f>Assumptions!$X12/12*(1+(IF(BF$8=Assumptions!$V$47,Assumptions!$V$50,IF(BF$8=Assumptions!$W$47,Assumptions!$W$50,Assumptions!$X$50))))^(BF$8-1)</f>
        <v>17648.140847082366</v>
      </c>
      <c r="BG12" s="27">
        <f>Assumptions!$X12/12*(1+(IF(BG$8=Assumptions!$V$47,Assumptions!$V$50,IF(BG$8=Assumptions!$W$47,Assumptions!$W$50,Assumptions!$X$50))))^(BG$8-1)</f>
        <v>17648.140847082366</v>
      </c>
      <c r="BH12" s="27">
        <f>Assumptions!$X12/12*(1+(IF(BH$8=Assumptions!$V$47,Assumptions!$V$50,IF(BH$8=Assumptions!$W$47,Assumptions!$W$50,Assumptions!$X$50))))^(BH$8-1)</f>
        <v>17648.140847082366</v>
      </c>
      <c r="BI12" s="27">
        <f>Assumptions!$X12/12*(1+(IF(BI$8=Assumptions!$V$47,Assumptions!$V$50,IF(BI$8=Assumptions!$W$47,Assumptions!$W$50,Assumptions!$X$50))))^(BI$8-1)</f>
        <v>17648.140847082366</v>
      </c>
      <c r="BJ12" s="27">
        <f>Assumptions!$X12/12*(1+(IF(BJ$8=Assumptions!$V$47,Assumptions!$V$50,IF(BJ$8=Assumptions!$W$47,Assumptions!$W$50,Assumptions!$X$50))))^(BJ$8-1)</f>
        <v>17648.140847082366</v>
      </c>
      <c r="BK12" s="27">
        <f>Assumptions!$X12/12*(1+(IF(BK$8=Assumptions!$V$47,Assumptions!$V$50,IF(BK$8=Assumptions!$W$47,Assumptions!$W$50,Assumptions!$X$50))))^(BK$8-1)</f>
        <v>17648.140847082366</v>
      </c>
      <c r="BL12" s="27">
        <f>Assumptions!$X12/12*(1+(IF(BL$8=Assumptions!$V$47,Assumptions!$V$50,IF(BL$8=Assumptions!$W$47,Assumptions!$W$50,Assumptions!$X$50))))^(BL$8-1)</f>
        <v>17912.862959788599</v>
      </c>
      <c r="BM12" s="27">
        <f>Assumptions!$X12/12*(1+(IF(BM$8=Assumptions!$V$47,Assumptions!$V$50,IF(BM$8=Assumptions!$W$47,Assumptions!$W$50,Assumptions!$X$50))))^(BM$8-1)</f>
        <v>17912.862959788599</v>
      </c>
      <c r="BN12" s="27">
        <f>Assumptions!$X12/12*(1+(IF(BN$8=Assumptions!$V$47,Assumptions!$V$50,IF(BN$8=Assumptions!$W$47,Assumptions!$W$50,Assumptions!$X$50))))^(BN$8-1)</f>
        <v>17912.862959788599</v>
      </c>
      <c r="BO12" s="27">
        <f>Assumptions!$X12/12*(1+(IF(BO$8=Assumptions!$V$47,Assumptions!$V$50,IF(BO$8=Assumptions!$W$47,Assumptions!$W$50,Assumptions!$X$50))))^(BO$8-1)</f>
        <v>17912.862959788599</v>
      </c>
      <c r="BP12" s="27">
        <f>Assumptions!$X12/12*(1+(IF(BP$8=Assumptions!$V$47,Assumptions!$V$50,IF(BP$8=Assumptions!$W$47,Assumptions!$W$50,Assumptions!$X$50))))^(BP$8-1)</f>
        <v>17912.862959788599</v>
      </c>
      <c r="BQ12" s="27">
        <f>Assumptions!$X12/12*(1+(IF(BQ$8=Assumptions!$V$47,Assumptions!$V$50,IF(BQ$8=Assumptions!$W$47,Assumptions!$W$50,Assumptions!$X$50))))^(BQ$8-1)</f>
        <v>17912.862959788599</v>
      </c>
      <c r="BR12" s="27">
        <f>Assumptions!$X12/12*(1+(IF(BR$8=Assumptions!$V$47,Assumptions!$V$50,IF(BR$8=Assumptions!$W$47,Assumptions!$W$50,Assumptions!$X$50))))^(BR$8-1)</f>
        <v>17912.862959788599</v>
      </c>
      <c r="BS12" s="27">
        <f>Assumptions!$X12/12*(1+(IF(BS$8=Assumptions!$V$47,Assumptions!$V$50,IF(BS$8=Assumptions!$W$47,Assumptions!$W$50,Assumptions!$X$50))))^(BS$8-1)</f>
        <v>17912.862959788599</v>
      </c>
      <c r="BT12" s="27">
        <f>Assumptions!$X12/12*(1+(IF(BT$8=Assumptions!$V$47,Assumptions!$V$50,IF(BT$8=Assumptions!$W$47,Assumptions!$W$50,Assumptions!$X$50))))^(BT$8-1)</f>
        <v>17912.862959788599</v>
      </c>
      <c r="BU12" s="27">
        <f>Assumptions!$X12/12*(1+(IF(BU$8=Assumptions!$V$47,Assumptions!$V$50,IF(BU$8=Assumptions!$W$47,Assumptions!$W$50,Assumptions!$X$50))))^(BU$8-1)</f>
        <v>17912.862959788599</v>
      </c>
      <c r="BV12" s="27">
        <f>Assumptions!$X12/12*(1+(IF(BV$8=Assumptions!$V$47,Assumptions!$V$50,IF(BV$8=Assumptions!$W$47,Assumptions!$W$50,Assumptions!$X$50))))^(BV$8-1)</f>
        <v>17912.862959788599</v>
      </c>
      <c r="BW12" s="27">
        <f>Assumptions!$X12/12*(1+(IF(BW$8=Assumptions!$V$47,Assumptions!$V$50,IF(BW$8=Assumptions!$W$47,Assumptions!$W$50,Assumptions!$X$50))))^(BW$8-1)</f>
        <v>17912.862959788599</v>
      </c>
      <c r="BX12" s="27">
        <f>Assumptions!$X12/12*(1+(IF(BX$8=Assumptions!$V$47,Assumptions!$V$50,IF(BX$8=Assumptions!$W$47,Assumptions!$W$50,Assumptions!$X$50))))^(BX$8-1)</f>
        <v>18181.555904185425</v>
      </c>
      <c r="BY12" s="27">
        <f>Assumptions!$X12/12*(1+(IF(BY$8=Assumptions!$V$47,Assumptions!$V$50,IF(BY$8=Assumptions!$W$47,Assumptions!$W$50,Assumptions!$X$50))))^(BY$8-1)</f>
        <v>18181.555904185425</v>
      </c>
      <c r="BZ12" s="27">
        <f>Assumptions!$X12/12*(1+(IF(BZ$8=Assumptions!$V$47,Assumptions!$V$50,IF(BZ$8=Assumptions!$W$47,Assumptions!$W$50,Assumptions!$X$50))))^(BZ$8-1)</f>
        <v>18181.555904185425</v>
      </c>
      <c r="CA12" s="27">
        <f>Assumptions!$X12/12*(1+(IF(CA$8=Assumptions!$V$47,Assumptions!$V$50,IF(CA$8=Assumptions!$W$47,Assumptions!$W$50,Assumptions!$X$50))))^(CA$8-1)</f>
        <v>18181.555904185425</v>
      </c>
      <c r="CB12" s="27">
        <f>Assumptions!$X12/12*(1+(IF(CB$8=Assumptions!$V$47,Assumptions!$V$50,IF(CB$8=Assumptions!$W$47,Assumptions!$W$50,Assumptions!$X$50))))^(CB$8-1)</f>
        <v>18181.555904185425</v>
      </c>
      <c r="CC12" s="27">
        <f>Assumptions!$X12/12*(1+(IF(CC$8=Assumptions!$V$47,Assumptions!$V$50,IF(CC$8=Assumptions!$W$47,Assumptions!$W$50,Assumptions!$X$50))))^(CC$8-1)</f>
        <v>18181.555904185425</v>
      </c>
      <c r="CD12" s="27">
        <f>Assumptions!$X12/12*(1+(IF(CD$8=Assumptions!$V$47,Assumptions!$V$50,IF(CD$8=Assumptions!$W$47,Assumptions!$W$50,Assumptions!$X$50))))^(CD$8-1)</f>
        <v>18181.555904185425</v>
      </c>
      <c r="CE12" s="27">
        <f>Assumptions!$X12/12*(1+(IF(CE$8=Assumptions!$V$47,Assumptions!$V$50,IF(CE$8=Assumptions!$W$47,Assumptions!$W$50,Assumptions!$X$50))))^(CE$8-1)</f>
        <v>18181.555904185425</v>
      </c>
      <c r="CF12" s="27">
        <f>Assumptions!$X12/12*(1+(IF(CF$8=Assumptions!$V$47,Assumptions!$V$50,IF(CF$8=Assumptions!$W$47,Assumptions!$W$50,Assumptions!$X$50))))^(CF$8-1)</f>
        <v>18181.555904185425</v>
      </c>
      <c r="CG12" s="27">
        <f>Assumptions!$X12/12*(1+(IF(CG$8=Assumptions!$V$47,Assumptions!$V$50,IF(CG$8=Assumptions!$W$47,Assumptions!$W$50,Assumptions!$X$50))))^(CG$8-1)</f>
        <v>18181.555904185425</v>
      </c>
      <c r="CH12" s="27">
        <f>Assumptions!$X12/12*(1+(IF(CH$8=Assumptions!$V$47,Assumptions!$V$50,IF(CH$8=Assumptions!$W$47,Assumptions!$W$50,Assumptions!$X$50))))^(CH$8-1)</f>
        <v>18181.555904185425</v>
      </c>
      <c r="CI12" s="27">
        <f>Assumptions!$X12/12*(1+(IF(CI$8=Assumptions!$V$47,Assumptions!$V$50,IF(CI$8=Assumptions!$W$47,Assumptions!$W$50,Assumptions!$X$50))))^(CI$8-1)</f>
        <v>18181.555904185425</v>
      </c>
      <c r="CJ12" s="27">
        <f>Assumptions!$X12/12*(1+(IF(CJ$8=Assumptions!$V$47,Assumptions!$V$50,IF(CJ$8=Assumptions!$W$47,Assumptions!$W$50,Assumptions!$X$50))))^(CJ$8-1)</f>
        <v>18454.279242748202</v>
      </c>
      <c r="CK12" s="27">
        <f>Assumptions!$X12/12*(1+(IF(CK$8=Assumptions!$V$47,Assumptions!$V$50,IF(CK$8=Assumptions!$W$47,Assumptions!$W$50,Assumptions!$X$50))))^(CK$8-1)</f>
        <v>18454.279242748202</v>
      </c>
      <c r="CL12" s="27">
        <f>Assumptions!$X12/12*(1+(IF(CL$8=Assumptions!$V$47,Assumptions!$V$50,IF(CL$8=Assumptions!$W$47,Assumptions!$W$50,Assumptions!$X$50))))^(CL$8-1)</f>
        <v>18454.279242748202</v>
      </c>
      <c r="CM12" s="27">
        <f>Assumptions!$X12/12*(1+(IF(CM$8=Assumptions!$V$47,Assumptions!$V$50,IF(CM$8=Assumptions!$W$47,Assumptions!$W$50,Assumptions!$X$50))))^(CM$8-1)</f>
        <v>18454.279242748202</v>
      </c>
      <c r="CN12" s="27">
        <f>Assumptions!$X12/12*(1+(IF(CN$8=Assumptions!$V$47,Assumptions!$V$50,IF(CN$8=Assumptions!$W$47,Assumptions!$W$50,Assumptions!$X$50))))^(CN$8-1)</f>
        <v>18454.279242748202</v>
      </c>
      <c r="CO12" s="27">
        <f>Assumptions!$X12/12*(1+(IF(CO$8=Assumptions!$V$47,Assumptions!$V$50,IF(CO$8=Assumptions!$W$47,Assumptions!$W$50,Assumptions!$X$50))))^(CO$8-1)</f>
        <v>18454.279242748202</v>
      </c>
      <c r="CP12" s="27">
        <f>Assumptions!$X12/12*(1+(IF(CP$8=Assumptions!$V$47,Assumptions!$V$50,IF(CP$8=Assumptions!$W$47,Assumptions!$W$50,Assumptions!$X$50))))^(CP$8-1)</f>
        <v>18454.279242748202</v>
      </c>
      <c r="CQ12" s="27">
        <f>Assumptions!$X12/12*(1+(IF(CQ$8=Assumptions!$V$47,Assumptions!$V$50,IF(CQ$8=Assumptions!$W$47,Assumptions!$W$50,Assumptions!$X$50))))^(CQ$8-1)</f>
        <v>18454.279242748202</v>
      </c>
      <c r="CR12" s="27">
        <f>Assumptions!$X12/12*(1+(IF(CR$8=Assumptions!$V$47,Assumptions!$V$50,IF(CR$8=Assumptions!$W$47,Assumptions!$W$50,Assumptions!$X$50))))^(CR$8-1)</f>
        <v>18454.279242748202</v>
      </c>
      <c r="CS12" s="27">
        <f>Assumptions!$X12/12*(1+(IF(CS$8=Assumptions!$V$47,Assumptions!$V$50,IF(CS$8=Assumptions!$W$47,Assumptions!$W$50,Assumptions!$X$50))))^(CS$8-1)</f>
        <v>18454.279242748202</v>
      </c>
      <c r="CT12" s="27">
        <f>Assumptions!$X12/12*(1+(IF(CT$8=Assumptions!$V$47,Assumptions!$V$50,IF(CT$8=Assumptions!$W$47,Assumptions!$W$50,Assumptions!$X$50))))^(CT$8-1)</f>
        <v>18454.279242748202</v>
      </c>
      <c r="CU12" s="27">
        <f>Assumptions!$X12/12*(1+(IF(CU$8=Assumptions!$V$47,Assumptions!$V$50,IF(CU$8=Assumptions!$W$47,Assumptions!$W$50,Assumptions!$X$50))))^(CU$8-1)</f>
        <v>18454.279242748202</v>
      </c>
      <c r="CV12" s="27">
        <f>Assumptions!$X12/12*(1+(IF(CV$8=Assumptions!$V$47,Assumptions!$V$50,IF(CV$8=Assumptions!$W$47,Assumptions!$W$50,Assumptions!$X$50))))^(CV$8-1)</f>
        <v>18731.093431389425</v>
      </c>
      <c r="CW12" s="27">
        <f>Assumptions!$X12/12*(1+(IF(CW$8=Assumptions!$V$47,Assumptions!$V$50,IF(CW$8=Assumptions!$W$47,Assumptions!$W$50,Assumptions!$X$50))))^(CW$8-1)</f>
        <v>18731.093431389425</v>
      </c>
      <c r="CX12" s="27">
        <f>Assumptions!$X12/12*(1+(IF(CX$8=Assumptions!$V$47,Assumptions!$V$50,IF(CX$8=Assumptions!$W$47,Assumptions!$W$50,Assumptions!$X$50))))^(CX$8-1)</f>
        <v>18731.093431389425</v>
      </c>
      <c r="CY12" s="27">
        <f>Assumptions!$X12/12*(1+(IF(CY$8=Assumptions!$V$47,Assumptions!$V$50,IF(CY$8=Assumptions!$W$47,Assumptions!$W$50,Assumptions!$X$50))))^(CY$8-1)</f>
        <v>18731.093431389425</v>
      </c>
      <c r="CZ12" s="27">
        <f>Assumptions!$X12/12*(1+(IF(CZ$8=Assumptions!$V$47,Assumptions!$V$50,IF(CZ$8=Assumptions!$W$47,Assumptions!$W$50,Assumptions!$X$50))))^(CZ$8-1)</f>
        <v>18731.093431389425</v>
      </c>
      <c r="DA12" s="27">
        <f>Assumptions!$X12/12*(1+(IF(DA$8=Assumptions!$V$47,Assumptions!$V$50,IF(DA$8=Assumptions!$W$47,Assumptions!$W$50,Assumptions!$X$50))))^(DA$8-1)</f>
        <v>18731.093431389425</v>
      </c>
      <c r="DB12" s="27">
        <f>Assumptions!$X12/12*(1+(IF(DB$8=Assumptions!$V$47,Assumptions!$V$50,IF(DB$8=Assumptions!$W$47,Assumptions!$W$50,Assumptions!$X$50))))^(DB$8-1)</f>
        <v>18731.093431389425</v>
      </c>
      <c r="DC12" s="27">
        <f>Assumptions!$X12/12*(1+(IF(DC$8=Assumptions!$V$47,Assumptions!$V$50,IF(DC$8=Assumptions!$W$47,Assumptions!$W$50,Assumptions!$X$50))))^(DC$8-1)</f>
        <v>18731.093431389425</v>
      </c>
      <c r="DD12" s="27">
        <f>Assumptions!$X12/12*(1+(IF(DD$8=Assumptions!$V$47,Assumptions!$V$50,IF(DD$8=Assumptions!$W$47,Assumptions!$W$50,Assumptions!$X$50))))^(DD$8-1)</f>
        <v>18731.093431389425</v>
      </c>
      <c r="DE12" s="27">
        <f>Assumptions!$X12/12*(1+(IF(DE$8=Assumptions!$V$47,Assumptions!$V$50,IF(DE$8=Assumptions!$W$47,Assumptions!$W$50,Assumptions!$X$50))))^(DE$8-1)</f>
        <v>18731.093431389425</v>
      </c>
      <c r="DF12" s="27">
        <f>Assumptions!$X12/12*(1+(IF(DF$8=Assumptions!$V$47,Assumptions!$V$50,IF(DF$8=Assumptions!$W$47,Assumptions!$W$50,Assumptions!$X$50))))^(DF$8-1)</f>
        <v>18731.093431389425</v>
      </c>
      <c r="DG12" s="27">
        <f>Assumptions!$X12/12*(1+(IF(DG$8=Assumptions!$V$47,Assumptions!$V$50,IF(DG$8=Assumptions!$W$47,Assumptions!$W$50,Assumptions!$X$50))))^(DG$8-1)</f>
        <v>18731.093431389425</v>
      </c>
      <c r="DH12" s="27">
        <f>Assumptions!$X12/12*(1+(IF(DH$8=Assumptions!$V$47,Assumptions!$V$50,IF(DH$8=Assumptions!$W$47,Assumptions!$W$50,Assumptions!$X$50))))^(DH$8-1)</f>
        <v>19012.059832860261</v>
      </c>
      <c r="DI12" s="27">
        <f>Assumptions!$X12/12*(1+(IF(DI$8=Assumptions!$V$47,Assumptions!$V$50,IF(DI$8=Assumptions!$W$47,Assumptions!$W$50,Assumptions!$X$50))))^(DI$8-1)</f>
        <v>19012.059832860261</v>
      </c>
      <c r="DJ12" s="27">
        <f>Assumptions!$X12/12*(1+(IF(DJ$8=Assumptions!$V$47,Assumptions!$V$50,IF(DJ$8=Assumptions!$W$47,Assumptions!$W$50,Assumptions!$X$50))))^(DJ$8-1)</f>
        <v>19012.059832860261</v>
      </c>
      <c r="DK12" s="27">
        <f>Assumptions!$X12/12*(1+(IF(DK$8=Assumptions!$V$47,Assumptions!$V$50,IF(DK$8=Assumptions!$W$47,Assumptions!$W$50,Assumptions!$X$50))))^(DK$8-1)</f>
        <v>19012.059832860261</v>
      </c>
      <c r="DL12" s="27">
        <f>Assumptions!$X12/12*(1+(IF(DL$8=Assumptions!$V$47,Assumptions!$V$50,IF(DL$8=Assumptions!$W$47,Assumptions!$W$50,Assumptions!$X$50))))^(DL$8-1)</f>
        <v>19012.059832860261</v>
      </c>
      <c r="DM12" s="27">
        <f>Assumptions!$X12/12*(1+(IF(DM$8=Assumptions!$V$47,Assumptions!$V$50,IF(DM$8=Assumptions!$W$47,Assumptions!$W$50,Assumptions!$X$50))))^(DM$8-1)</f>
        <v>19012.059832860261</v>
      </c>
      <c r="DN12" s="27">
        <f>Assumptions!$X12/12*(1+(IF(DN$8=Assumptions!$V$47,Assumptions!$V$50,IF(DN$8=Assumptions!$W$47,Assumptions!$W$50,Assumptions!$X$50))))^(DN$8-1)</f>
        <v>19012.059832860261</v>
      </c>
      <c r="DO12" s="27">
        <f>Assumptions!$X12/12*(1+(IF(DO$8=Assumptions!$V$47,Assumptions!$V$50,IF(DO$8=Assumptions!$W$47,Assumptions!$W$50,Assumptions!$X$50))))^(DO$8-1)</f>
        <v>19012.059832860261</v>
      </c>
      <c r="DP12" s="27">
        <f>Assumptions!$X12/12*(1+(IF(DP$8=Assumptions!$V$47,Assumptions!$V$50,IF(DP$8=Assumptions!$W$47,Assumptions!$W$50,Assumptions!$X$50))))^(DP$8-1)</f>
        <v>19012.059832860261</v>
      </c>
      <c r="DQ12" s="27">
        <f>Assumptions!$X12/12*(1+(IF(DQ$8=Assumptions!$V$47,Assumptions!$V$50,IF(DQ$8=Assumptions!$W$47,Assumptions!$W$50,Assumptions!$X$50))))^(DQ$8-1)</f>
        <v>19012.059832860261</v>
      </c>
      <c r="DR12" s="27">
        <f>Assumptions!$X12/12*(1+(IF(DR$8=Assumptions!$V$47,Assumptions!$V$50,IF(DR$8=Assumptions!$W$47,Assumptions!$W$50,Assumptions!$X$50))))^(DR$8-1)</f>
        <v>19012.059832860261</v>
      </c>
      <c r="DS12" s="27">
        <f>Assumptions!$X12/12*(1+(IF(DS$8=Assumptions!$V$47,Assumptions!$V$50,IF(DS$8=Assumptions!$W$47,Assumptions!$W$50,Assumptions!$X$50))))^(DS$8-1)</f>
        <v>19012.059832860261</v>
      </c>
      <c r="DT12" s="27">
        <f>Assumptions!$X12/12*(1+(IF(DT$8=Assumptions!$V$47,Assumptions!$V$50,IF(DT$8=Assumptions!$W$47,Assumptions!$W$50,Assumptions!$X$50))))^(DT$8-1)</f>
        <v>19297.240730353165</v>
      </c>
      <c r="DU12" s="27">
        <f>Assumptions!$X12/12*(1+(IF(DU$8=Assumptions!$V$47,Assumptions!$V$50,IF(DU$8=Assumptions!$W$47,Assumptions!$W$50,Assumptions!$X$50))))^(DU$8-1)</f>
        <v>19297.240730353165</v>
      </c>
      <c r="DV12" s="27">
        <f>Assumptions!$X12/12*(1+(IF(DV$8=Assumptions!$V$47,Assumptions!$V$50,IF(DV$8=Assumptions!$W$47,Assumptions!$W$50,Assumptions!$X$50))))^(DV$8-1)</f>
        <v>19297.240730353165</v>
      </c>
      <c r="DW12" s="27">
        <f>Assumptions!$X12/12*(1+(IF(DW$8=Assumptions!$V$47,Assumptions!$V$50,IF(DW$8=Assumptions!$W$47,Assumptions!$W$50,Assumptions!$X$50))))^(DW$8-1)</f>
        <v>19297.240730353165</v>
      </c>
      <c r="DX12" s="27">
        <f>Assumptions!$X12/12*(1+(IF(DX$8=Assumptions!$V$47,Assumptions!$V$50,IF(DX$8=Assumptions!$W$47,Assumptions!$W$50,Assumptions!$X$50))))^(DX$8-1)</f>
        <v>19297.240730353165</v>
      </c>
      <c r="DY12" s="27">
        <f>Assumptions!$X12/12*(1+(IF(DY$8=Assumptions!$V$47,Assumptions!$V$50,IF(DY$8=Assumptions!$W$47,Assumptions!$W$50,Assumptions!$X$50))))^(DY$8-1)</f>
        <v>19297.240730353165</v>
      </c>
      <c r="DZ12" s="27">
        <f>Assumptions!$X12/12*(1+(IF(DZ$8=Assumptions!$V$47,Assumptions!$V$50,IF(DZ$8=Assumptions!$W$47,Assumptions!$W$50,Assumptions!$X$50))))^(DZ$8-1)</f>
        <v>19297.240730353165</v>
      </c>
      <c r="EA12" s="27">
        <f>Assumptions!$X12/12*(1+(IF(EA$8=Assumptions!$V$47,Assumptions!$V$50,IF(EA$8=Assumptions!$W$47,Assumptions!$W$50,Assumptions!$X$50))))^(EA$8-1)</f>
        <v>19297.240730353165</v>
      </c>
      <c r="EB12" s="27">
        <f>Assumptions!$X12/12*(1+(IF(EB$8=Assumptions!$V$47,Assumptions!$V$50,IF(EB$8=Assumptions!$W$47,Assumptions!$W$50,Assumptions!$X$50))))^(EB$8-1)</f>
        <v>19297.240730353165</v>
      </c>
      <c r="EC12" s="27">
        <f>Assumptions!$X12/12*(1+(IF(EC$8=Assumptions!$V$47,Assumptions!$V$50,IF(EC$8=Assumptions!$W$47,Assumptions!$W$50,Assumptions!$X$50))))^(EC$8-1)</f>
        <v>19297.240730353165</v>
      </c>
      <c r="ED12" s="27">
        <f>Assumptions!$X12/12*(1+(IF(ED$8=Assumptions!$V$47,Assumptions!$V$50,IF(ED$8=Assumptions!$W$47,Assumptions!$W$50,Assumptions!$X$50))))^(ED$8-1)</f>
        <v>19297.240730353165</v>
      </c>
      <c r="EE12" s="27">
        <f>Assumptions!$X12/12*(1+(IF(EE$8=Assumptions!$V$47,Assumptions!$V$50,IF(EE$8=Assumptions!$W$47,Assumptions!$W$50,Assumptions!$X$50))))^(EE$8-1)</f>
        <v>19297.240730353165</v>
      </c>
    </row>
    <row r="13" spans="1:135" x14ac:dyDescent="0.35">
      <c r="C13" t="str">
        <f>Assumptions!R13</f>
        <v>3x2</v>
      </c>
      <c r="D13" s="27">
        <f>Assumptions!$X13/12*(1+(IF(D$8=Assumptions!$V$47,Assumptions!$V$50,IF(D$8=Assumptions!$W$47,Assumptions!$W$50,Assumptions!$X$50))))^(D$8-1)</f>
        <v>10417.805999999999</v>
      </c>
      <c r="E13" s="27">
        <f>Assumptions!$X13/12*(1+(IF(E$8=Assumptions!$V$47,Assumptions!$V$50,IF(E$8=Assumptions!$W$47,Assumptions!$W$50,Assumptions!$X$50))))^(E$8-1)</f>
        <v>10417.805999999999</v>
      </c>
      <c r="F13" s="27">
        <f>Assumptions!$X13/12*(1+(IF(F$8=Assumptions!$V$47,Assumptions!$V$50,IF(F$8=Assumptions!$W$47,Assumptions!$W$50,Assumptions!$X$50))))^(F$8-1)</f>
        <v>10417.805999999999</v>
      </c>
      <c r="G13" s="27">
        <f>Assumptions!$X13/12*(1+(IF(G$8=Assumptions!$V$47,Assumptions!$V$50,IF(G$8=Assumptions!$W$47,Assumptions!$W$50,Assumptions!$X$50))))^(G$8-1)</f>
        <v>10417.805999999999</v>
      </c>
      <c r="H13" s="27">
        <f>Assumptions!$X13/12*(1+(IF(H$8=Assumptions!$V$47,Assumptions!$V$50,IF(H$8=Assumptions!$W$47,Assumptions!$W$50,Assumptions!$X$50))))^(H$8-1)</f>
        <v>10417.805999999999</v>
      </c>
      <c r="I13" s="27">
        <f>Assumptions!$X13/12*(1+(IF(I$8=Assumptions!$V$47,Assumptions!$V$50,IF(I$8=Assumptions!$W$47,Assumptions!$W$50,Assumptions!$X$50))))^(I$8-1)</f>
        <v>10417.805999999999</v>
      </c>
      <c r="J13" s="27">
        <f>Assumptions!$X13/12*(1+(IF(J$8=Assumptions!$V$47,Assumptions!$V$50,IF(J$8=Assumptions!$W$47,Assumptions!$W$50,Assumptions!$X$50))))^(J$8-1)</f>
        <v>10417.805999999999</v>
      </c>
      <c r="K13" s="27">
        <f>Assumptions!$X13/12*(1+(IF(K$8=Assumptions!$V$47,Assumptions!$V$50,IF(K$8=Assumptions!$W$47,Assumptions!$W$50,Assumptions!$X$50))))^(K$8-1)</f>
        <v>10417.805999999999</v>
      </c>
      <c r="L13" s="27">
        <f>Assumptions!$X13/12*(1+(IF(L$8=Assumptions!$V$47,Assumptions!$V$50,IF(L$8=Assumptions!$W$47,Assumptions!$W$50,Assumptions!$X$50))))^(L$8-1)</f>
        <v>10417.805999999999</v>
      </c>
      <c r="M13" s="27">
        <f>Assumptions!$X13/12*(1+(IF(M$8=Assumptions!$V$47,Assumptions!$V$50,IF(M$8=Assumptions!$W$47,Assumptions!$W$50,Assumptions!$X$50))))^(M$8-1)</f>
        <v>10417.805999999999</v>
      </c>
      <c r="N13" s="27">
        <f>Assumptions!$X13/12*(1+(IF(N$8=Assumptions!$V$47,Assumptions!$V$50,IF(N$8=Assumptions!$W$47,Assumptions!$W$50,Assumptions!$X$50))))^(N$8-1)</f>
        <v>10417.805999999999</v>
      </c>
      <c r="O13" s="27">
        <f>Assumptions!$X13/12*(1+(IF(O$8=Assumptions!$V$47,Assumptions!$V$50,IF(O$8=Assumptions!$W$47,Assumptions!$W$50,Assumptions!$X$50))))^(O$8-1)</f>
        <v>10417.805999999999</v>
      </c>
      <c r="P13" s="27">
        <f>Assumptions!$X13/12*(1+(IF(P$8=Assumptions!$V$47,Assumptions!$V$50,IF(P$8=Assumptions!$W$47,Assumptions!$W$50,Assumptions!$X$50))))^(P$8-1)</f>
        <v>10574.073089999998</v>
      </c>
      <c r="Q13" s="27">
        <f>Assumptions!$X13/12*(1+(IF(Q$8=Assumptions!$V$47,Assumptions!$V$50,IF(Q$8=Assumptions!$W$47,Assumptions!$W$50,Assumptions!$X$50))))^(Q$8-1)</f>
        <v>10574.073089999998</v>
      </c>
      <c r="R13" s="27">
        <f>Assumptions!$X13/12*(1+(IF(R$8=Assumptions!$V$47,Assumptions!$V$50,IF(R$8=Assumptions!$W$47,Assumptions!$W$50,Assumptions!$X$50))))^(R$8-1)</f>
        <v>10574.073089999998</v>
      </c>
      <c r="S13" s="27">
        <f>Assumptions!$X13/12*(1+(IF(S$8=Assumptions!$V$47,Assumptions!$V$50,IF(S$8=Assumptions!$W$47,Assumptions!$W$50,Assumptions!$X$50))))^(S$8-1)</f>
        <v>10574.073089999998</v>
      </c>
      <c r="T13" s="27">
        <f>Assumptions!$X13/12*(1+(IF(T$8=Assumptions!$V$47,Assumptions!$V$50,IF(T$8=Assumptions!$W$47,Assumptions!$W$50,Assumptions!$X$50))))^(T$8-1)</f>
        <v>10574.073089999998</v>
      </c>
      <c r="U13" s="27">
        <f>Assumptions!$X13/12*(1+(IF(U$8=Assumptions!$V$47,Assumptions!$V$50,IF(U$8=Assumptions!$W$47,Assumptions!$W$50,Assumptions!$X$50))))^(U$8-1)</f>
        <v>10574.073089999998</v>
      </c>
      <c r="V13" s="27">
        <f>Assumptions!$X13/12*(1+(IF(V$8=Assumptions!$V$47,Assumptions!$V$50,IF(V$8=Assumptions!$W$47,Assumptions!$W$50,Assumptions!$X$50))))^(V$8-1)</f>
        <v>10574.073089999998</v>
      </c>
      <c r="W13" s="27">
        <f>Assumptions!$X13/12*(1+(IF(W$8=Assumptions!$V$47,Assumptions!$V$50,IF(W$8=Assumptions!$W$47,Assumptions!$W$50,Assumptions!$X$50))))^(W$8-1)</f>
        <v>10574.073089999998</v>
      </c>
      <c r="X13" s="27">
        <f>Assumptions!$X13/12*(1+(IF(X$8=Assumptions!$V$47,Assumptions!$V$50,IF(X$8=Assumptions!$W$47,Assumptions!$W$50,Assumptions!$X$50))))^(X$8-1)</f>
        <v>10574.073089999998</v>
      </c>
      <c r="Y13" s="27">
        <f>Assumptions!$X13/12*(1+(IF(Y$8=Assumptions!$V$47,Assumptions!$V$50,IF(Y$8=Assumptions!$W$47,Assumptions!$W$50,Assumptions!$X$50))))^(Y$8-1)</f>
        <v>10574.073089999998</v>
      </c>
      <c r="Z13" s="27">
        <f>Assumptions!$X13/12*(1+(IF(Z$8=Assumptions!$V$47,Assumptions!$V$50,IF(Z$8=Assumptions!$W$47,Assumptions!$W$50,Assumptions!$X$50))))^(Z$8-1)</f>
        <v>10574.073089999998</v>
      </c>
      <c r="AA13" s="27">
        <f>Assumptions!$X13/12*(1+(IF(AA$8=Assumptions!$V$47,Assumptions!$V$50,IF(AA$8=Assumptions!$W$47,Assumptions!$W$50,Assumptions!$X$50))))^(AA$8-1)</f>
        <v>10574.073089999998</v>
      </c>
      <c r="AB13" s="27">
        <f>Assumptions!$X13/12*(1+(IF(AB$8=Assumptions!$V$47,Assumptions!$V$50,IF(AB$8=Assumptions!$W$47,Assumptions!$W$50,Assumptions!$X$50))))^(AB$8-1)</f>
        <v>10732.684186349996</v>
      </c>
      <c r="AC13" s="27">
        <f>Assumptions!$X13/12*(1+(IF(AC$8=Assumptions!$V$47,Assumptions!$V$50,IF(AC$8=Assumptions!$W$47,Assumptions!$W$50,Assumptions!$X$50))))^(AC$8-1)</f>
        <v>10732.684186349996</v>
      </c>
      <c r="AD13" s="27">
        <f>Assumptions!$X13/12*(1+(IF(AD$8=Assumptions!$V$47,Assumptions!$V$50,IF(AD$8=Assumptions!$W$47,Assumptions!$W$50,Assumptions!$X$50))))^(AD$8-1)</f>
        <v>10732.684186349996</v>
      </c>
      <c r="AE13" s="27">
        <f>Assumptions!$X13/12*(1+(IF(AE$8=Assumptions!$V$47,Assumptions!$V$50,IF(AE$8=Assumptions!$W$47,Assumptions!$W$50,Assumptions!$X$50))))^(AE$8-1)</f>
        <v>10732.684186349996</v>
      </c>
      <c r="AF13" s="27">
        <f>Assumptions!$X13/12*(1+(IF(AF$8=Assumptions!$V$47,Assumptions!$V$50,IF(AF$8=Assumptions!$W$47,Assumptions!$W$50,Assumptions!$X$50))))^(AF$8-1)</f>
        <v>10732.684186349996</v>
      </c>
      <c r="AG13" s="27">
        <f>Assumptions!$X13/12*(1+(IF(AG$8=Assumptions!$V$47,Assumptions!$V$50,IF(AG$8=Assumptions!$W$47,Assumptions!$W$50,Assumptions!$X$50))))^(AG$8-1)</f>
        <v>10732.684186349996</v>
      </c>
      <c r="AH13" s="27">
        <f>Assumptions!$X13/12*(1+(IF(AH$8=Assumptions!$V$47,Assumptions!$V$50,IF(AH$8=Assumptions!$W$47,Assumptions!$W$50,Assumptions!$X$50))))^(AH$8-1)</f>
        <v>10732.684186349996</v>
      </c>
      <c r="AI13" s="27">
        <f>Assumptions!$X13/12*(1+(IF(AI$8=Assumptions!$V$47,Assumptions!$V$50,IF(AI$8=Assumptions!$W$47,Assumptions!$W$50,Assumptions!$X$50))))^(AI$8-1)</f>
        <v>10732.684186349996</v>
      </c>
      <c r="AJ13" s="27">
        <f>Assumptions!$X13/12*(1+(IF(AJ$8=Assumptions!$V$47,Assumptions!$V$50,IF(AJ$8=Assumptions!$W$47,Assumptions!$W$50,Assumptions!$X$50))))^(AJ$8-1)</f>
        <v>10732.684186349996</v>
      </c>
      <c r="AK13" s="27">
        <f>Assumptions!$X13/12*(1+(IF(AK$8=Assumptions!$V$47,Assumptions!$V$50,IF(AK$8=Assumptions!$W$47,Assumptions!$W$50,Assumptions!$X$50))))^(AK$8-1)</f>
        <v>10732.684186349996</v>
      </c>
      <c r="AL13" s="27">
        <f>Assumptions!$X13/12*(1+(IF(AL$8=Assumptions!$V$47,Assumptions!$V$50,IF(AL$8=Assumptions!$W$47,Assumptions!$W$50,Assumptions!$X$50))))^(AL$8-1)</f>
        <v>10732.684186349996</v>
      </c>
      <c r="AM13" s="27">
        <f>Assumptions!$X13/12*(1+(IF(AM$8=Assumptions!$V$47,Assumptions!$V$50,IF(AM$8=Assumptions!$W$47,Assumptions!$W$50,Assumptions!$X$50))))^(AM$8-1)</f>
        <v>10732.684186349996</v>
      </c>
      <c r="AN13" s="27">
        <f>Assumptions!$X13/12*(1+(IF(AN$8=Assumptions!$V$47,Assumptions!$V$50,IF(AN$8=Assumptions!$W$47,Assumptions!$W$50,Assumptions!$X$50))))^(AN$8-1)</f>
        <v>10893.674449145245</v>
      </c>
      <c r="AO13" s="27">
        <f>Assumptions!$X13/12*(1+(IF(AO$8=Assumptions!$V$47,Assumptions!$V$50,IF(AO$8=Assumptions!$W$47,Assumptions!$W$50,Assumptions!$X$50))))^(AO$8-1)</f>
        <v>10893.674449145245</v>
      </c>
      <c r="AP13" s="27">
        <f>Assumptions!$X13/12*(1+(IF(AP$8=Assumptions!$V$47,Assumptions!$V$50,IF(AP$8=Assumptions!$W$47,Assumptions!$W$50,Assumptions!$X$50))))^(AP$8-1)</f>
        <v>10893.674449145245</v>
      </c>
      <c r="AQ13" s="27">
        <f>Assumptions!$X13/12*(1+(IF(AQ$8=Assumptions!$V$47,Assumptions!$V$50,IF(AQ$8=Assumptions!$W$47,Assumptions!$W$50,Assumptions!$X$50))))^(AQ$8-1)</f>
        <v>10893.674449145245</v>
      </c>
      <c r="AR13" s="27">
        <f>Assumptions!$X13/12*(1+(IF(AR$8=Assumptions!$V$47,Assumptions!$V$50,IF(AR$8=Assumptions!$W$47,Assumptions!$W$50,Assumptions!$X$50))))^(AR$8-1)</f>
        <v>10893.674449145245</v>
      </c>
      <c r="AS13" s="27">
        <f>Assumptions!$X13/12*(1+(IF(AS$8=Assumptions!$V$47,Assumptions!$V$50,IF(AS$8=Assumptions!$W$47,Assumptions!$W$50,Assumptions!$X$50))))^(AS$8-1)</f>
        <v>10893.674449145245</v>
      </c>
      <c r="AT13" s="27">
        <f>Assumptions!$X13/12*(1+(IF(AT$8=Assumptions!$V$47,Assumptions!$V$50,IF(AT$8=Assumptions!$W$47,Assumptions!$W$50,Assumptions!$X$50))))^(AT$8-1)</f>
        <v>10893.674449145245</v>
      </c>
      <c r="AU13" s="27">
        <f>Assumptions!$X13/12*(1+(IF(AU$8=Assumptions!$V$47,Assumptions!$V$50,IF(AU$8=Assumptions!$W$47,Assumptions!$W$50,Assumptions!$X$50))))^(AU$8-1)</f>
        <v>10893.674449145245</v>
      </c>
      <c r="AV13" s="27">
        <f>Assumptions!$X13/12*(1+(IF(AV$8=Assumptions!$V$47,Assumptions!$V$50,IF(AV$8=Assumptions!$W$47,Assumptions!$W$50,Assumptions!$X$50))))^(AV$8-1)</f>
        <v>10893.674449145245</v>
      </c>
      <c r="AW13" s="27">
        <f>Assumptions!$X13/12*(1+(IF(AW$8=Assumptions!$V$47,Assumptions!$V$50,IF(AW$8=Assumptions!$W$47,Assumptions!$W$50,Assumptions!$X$50))))^(AW$8-1)</f>
        <v>10893.674449145245</v>
      </c>
      <c r="AX13" s="27">
        <f>Assumptions!$X13/12*(1+(IF(AX$8=Assumptions!$V$47,Assumptions!$V$50,IF(AX$8=Assumptions!$W$47,Assumptions!$W$50,Assumptions!$X$50))))^(AX$8-1)</f>
        <v>10893.674449145245</v>
      </c>
      <c r="AY13" s="27">
        <f>Assumptions!$X13/12*(1+(IF(AY$8=Assumptions!$V$47,Assumptions!$V$50,IF(AY$8=Assumptions!$W$47,Assumptions!$W$50,Assumptions!$X$50))))^(AY$8-1)</f>
        <v>10893.674449145245</v>
      </c>
      <c r="AZ13" s="27">
        <f>Assumptions!$X13/12*(1+(IF(AZ$8=Assumptions!$V$47,Assumptions!$V$50,IF(AZ$8=Assumptions!$W$47,Assumptions!$W$50,Assumptions!$X$50))))^(AZ$8-1)</f>
        <v>11057.079565882421</v>
      </c>
      <c r="BA13" s="27">
        <f>Assumptions!$X13/12*(1+(IF(BA$8=Assumptions!$V$47,Assumptions!$V$50,IF(BA$8=Assumptions!$W$47,Assumptions!$W$50,Assumptions!$X$50))))^(BA$8-1)</f>
        <v>11057.079565882421</v>
      </c>
      <c r="BB13" s="27">
        <f>Assumptions!$X13/12*(1+(IF(BB$8=Assumptions!$V$47,Assumptions!$V$50,IF(BB$8=Assumptions!$W$47,Assumptions!$W$50,Assumptions!$X$50))))^(BB$8-1)</f>
        <v>11057.079565882421</v>
      </c>
      <c r="BC13" s="27">
        <f>Assumptions!$X13/12*(1+(IF(BC$8=Assumptions!$V$47,Assumptions!$V$50,IF(BC$8=Assumptions!$W$47,Assumptions!$W$50,Assumptions!$X$50))))^(BC$8-1)</f>
        <v>11057.079565882421</v>
      </c>
      <c r="BD13" s="27">
        <f>Assumptions!$X13/12*(1+(IF(BD$8=Assumptions!$V$47,Assumptions!$V$50,IF(BD$8=Assumptions!$W$47,Assumptions!$W$50,Assumptions!$X$50))))^(BD$8-1)</f>
        <v>11057.079565882421</v>
      </c>
      <c r="BE13" s="27">
        <f>Assumptions!$X13/12*(1+(IF(BE$8=Assumptions!$V$47,Assumptions!$V$50,IF(BE$8=Assumptions!$W$47,Assumptions!$W$50,Assumptions!$X$50))))^(BE$8-1)</f>
        <v>11057.079565882421</v>
      </c>
      <c r="BF13" s="27">
        <f>Assumptions!$X13/12*(1+(IF(BF$8=Assumptions!$V$47,Assumptions!$V$50,IF(BF$8=Assumptions!$W$47,Assumptions!$W$50,Assumptions!$X$50))))^(BF$8-1)</f>
        <v>11057.079565882421</v>
      </c>
      <c r="BG13" s="27">
        <f>Assumptions!$X13/12*(1+(IF(BG$8=Assumptions!$V$47,Assumptions!$V$50,IF(BG$8=Assumptions!$W$47,Assumptions!$W$50,Assumptions!$X$50))))^(BG$8-1)</f>
        <v>11057.079565882421</v>
      </c>
      <c r="BH13" s="27">
        <f>Assumptions!$X13/12*(1+(IF(BH$8=Assumptions!$V$47,Assumptions!$V$50,IF(BH$8=Assumptions!$W$47,Assumptions!$W$50,Assumptions!$X$50))))^(BH$8-1)</f>
        <v>11057.079565882421</v>
      </c>
      <c r="BI13" s="27">
        <f>Assumptions!$X13/12*(1+(IF(BI$8=Assumptions!$V$47,Assumptions!$V$50,IF(BI$8=Assumptions!$W$47,Assumptions!$W$50,Assumptions!$X$50))))^(BI$8-1)</f>
        <v>11057.079565882421</v>
      </c>
      <c r="BJ13" s="27">
        <f>Assumptions!$X13/12*(1+(IF(BJ$8=Assumptions!$V$47,Assumptions!$V$50,IF(BJ$8=Assumptions!$W$47,Assumptions!$W$50,Assumptions!$X$50))))^(BJ$8-1)</f>
        <v>11057.079565882421</v>
      </c>
      <c r="BK13" s="27">
        <f>Assumptions!$X13/12*(1+(IF(BK$8=Assumptions!$V$47,Assumptions!$V$50,IF(BK$8=Assumptions!$W$47,Assumptions!$W$50,Assumptions!$X$50))))^(BK$8-1)</f>
        <v>11057.079565882421</v>
      </c>
      <c r="BL13" s="27">
        <f>Assumptions!$X13/12*(1+(IF(BL$8=Assumptions!$V$47,Assumptions!$V$50,IF(BL$8=Assumptions!$W$47,Assumptions!$W$50,Assumptions!$X$50))))^(BL$8-1)</f>
        <v>11222.935759370655</v>
      </c>
      <c r="BM13" s="27">
        <f>Assumptions!$X13/12*(1+(IF(BM$8=Assumptions!$V$47,Assumptions!$V$50,IF(BM$8=Assumptions!$W$47,Assumptions!$W$50,Assumptions!$X$50))))^(BM$8-1)</f>
        <v>11222.935759370655</v>
      </c>
      <c r="BN13" s="27">
        <f>Assumptions!$X13/12*(1+(IF(BN$8=Assumptions!$V$47,Assumptions!$V$50,IF(BN$8=Assumptions!$W$47,Assumptions!$W$50,Assumptions!$X$50))))^(BN$8-1)</f>
        <v>11222.935759370655</v>
      </c>
      <c r="BO13" s="27">
        <f>Assumptions!$X13/12*(1+(IF(BO$8=Assumptions!$V$47,Assumptions!$V$50,IF(BO$8=Assumptions!$W$47,Assumptions!$W$50,Assumptions!$X$50))))^(BO$8-1)</f>
        <v>11222.935759370655</v>
      </c>
      <c r="BP13" s="27">
        <f>Assumptions!$X13/12*(1+(IF(BP$8=Assumptions!$V$47,Assumptions!$V$50,IF(BP$8=Assumptions!$W$47,Assumptions!$W$50,Assumptions!$X$50))))^(BP$8-1)</f>
        <v>11222.935759370655</v>
      </c>
      <c r="BQ13" s="27">
        <f>Assumptions!$X13/12*(1+(IF(BQ$8=Assumptions!$V$47,Assumptions!$V$50,IF(BQ$8=Assumptions!$W$47,Assumptions!$W$50,Assumptions!$X$50))))^(BQ$8-1)</f>
        <v>11222.935759370655</v>
      </c>
      <c r="BR13" s="27">
        <f>Assumptions!$X13/12*(1+(IF(BR$8=Assumptions!$V$47,Assumptions!$V$50,IF(BR$8=Assumptions!$W$47,Assumptions!$W$50,Assumptions!$X$50))))^(BR$8-1)</f>
        <v>11222.935759370655</v>
      </c>
      <c r="BS13" s="27">
        <f>Assumptions!$X13/12*(1+(IF(BS$8=Assumptions!$V$47,Assumptions!$V$50,IF(BS$8=Assumptions!$W$47,Assumptions!$W$50,Assumptions!$X$50))))^(BS$8-1)</f>
        <v>11222.935759370655</v>
      </c>
      <c r="BT13" s="27">
        <f>Assumptions!$X13/12*(1+(IF(BT$8=Assumptions!$V$47,Assumptions!$V$50,IF(BT$8=Assumptions!$W$47,Assumptions!$W$50,Assumptions!$X$50))))^(BT$8-1)</f>
        <v>11222.935759370655</v>
      </c>
      <c r="BU13" s="27">
        <f>Assumptions!$X13/12*(1+(IF(BU$8=Assumptions!$V$47,Assumptions!$V$50,IF(BU$8=Assumptions!$W$47,Assumptions!$W$50,Assumptions!$X$50))))^(BU$8-1)</f>
        <v>11222.935759370655</v>
      </c>
      <c r="BV13" s="27">
        <f>Assumptions!$X13/12*(1+(IF(BV$8=Assumptions!$V$47,Assumptions!$V$50,IF(BV$8=Assumptions!$W$47,Assumptions!$W$50,Assumptions!$X$50))))^(BV$8-1)</f>
        <v>11222.935759370655</v>
      </c>
      <c r="BW13" s="27">
        <f>Assumptions!$X13/12*(1+(IF(BW$8=Assumptions!$V$47,Assumptions!$V$50,IF(BW$8=Assumptions!$W$47,Assumptions!$W$50,Assumptions!$X$50))))^(BW$8-1)</f>
        <v>11222.935759370655</v>
      </c>
      <c r="BX13" s="27">
        <f>Assumptions!$X13/12*(1+(IF(BX$8=Assumptions!$V$47,Assumptions!$V$50,IF(BX$8=Assumptions!$W$47,Assumptions!$W$50,Assumptions!$X$50))))^(BX$8-1)</f>
        <v>11391.279795761215</v>
      </c>
      <c r="BY13" s="27">
        <f>Assumptions!$X13/12*(1+(IF(BY$8=Assumptions!$V$47,Assumptions!$V$50,IF(BY$8=Assumptions!$W$47,Assumptions!$W$50,Assumptions!$X$50))))^(BY$8-1)</f>
        <v>11391.279795761215</v>
      </c>
      <c r="BZ13" s="27">
        <f>Assumptions!$X13/12*(1+(IF(BZ$8=Assumptions!$V$47,Assumptions!$V$50,IF(BZ$8=Assumptions!$W$47,Assumptions!$W$50,Assumptions!$X$50))))^(BZ$8-1)</f>
        <v>11391.279795761215</v>
      </c>
      <c r="CA13" s="27">
        <f>Assumptions!$X13/12*(1+(IF(CA$8=Assumptions!$V$47,Assumptions!$V$50,IF(CA$8=Assumptions!$W$47,Assumptions!$W$50,Assumptions!$X$50))))^(CA$8-1)</f>
        <v>11391.279795761215</v>
      </c>
      <c r="CB13" s="27">
        <f>Assumptions!$X13/12*(1+(IF(CB$8=Assumptions!$V$47,Assumptions!$V$50,IF(CB$8=Assumptions!$W$47,Assumptions!$W$50,Assumptions!$X$50))))^(CB$8-1)</f>
        <v>11391.279795761215</v>
      </c>
      <c r="CC13" s="27">
        <f>Assumptions!$X13/12*(1+(IF(CC$8=Assumptions!$V$47,Assumptions!$V$50,IF(CC$8=Assumptions!$W$47,Assumptions!$W$50,Assumptions!$X$50))))^(CC$8-1)</f>
        <v>11391.279795761215</v>
      </c>
      <c r="CD13" s="27">
        <f>Assumptions!$X13/12*(1+(IF(CD$8=Assumptions!$V$47,Assumptions!$V$50,IF(CD$8=Assumptions!$W$47,Assumptions!$W$50,Assumptions!$X$50))))^(CD$8-1)</f>
        <v>11391.279795761215</v>
      </c>
      <c r="CE13" s="27">
        <f>Assumptions!$X13/12*(1+(IF(CE$8=Assumptions!$V$47,Assumptions!$V$50,IF(CE$8=Assumptions!$W$47,Assumptions!$W$50,Assumptions!$X$50))))^(CE$8-1)</f>
        <v>11391.279795761215</v>
      </c>
      <c r="CF13" s="27">
        <f>Assumptions!$X13/12*(1+(IF(CF$8=Assumptions!$V$47,Assumptions!$V$50,IF(CF$8=Assumptions!$W$47,Assumptions!$W$50,Assumptions!$X$50))))^(CF$8-1)</f>
        <v>11391.279795761215</v>
      </c>
      <c r="CG13" s="27">
        <f>Assumptions!$X13/12*(1+(IF(CG$8=Assumptions!$V$47,Assumptions!$V$50,IF(CG$8=Assumptions!$W$47,Assumptions!$W$50,Assumptions!$X$50))))^(CG$8-1)</f>
        <v>11391.279795761215</v>
      </c>
      <c r="CH13" s="27">
        <f>Assumptions!$X13/12*(1+(IF(CH$8=Assumptions!$V$47,Assumptions!$V$50,IF(CH$8=Assumptions!$W$47,Assumptions!$W$50,Assumptions!$X$50))))^(CH$8-1)</f>
        <v>11391.279795761215</v>
      </c>
      <c r="CI13" s="27">
        <f>Assumptions!$X13/12*(1+(IF(CI$8=Assumptions!$V$47,Assumptions!$V$50,IF(CI$8=Assumptions!$W$47,Assumptions!$W$50,Assumptions!$X$50))))^(CI$8-1)</f>
        <v>11391.279795761215</v>
      </c>
      <c r="CJ13" s="27">
        <f>Assumptions!$X13/12*(1+(IF(CJ$8=Assumptions!$V$47,Assumptions!$V$50,IF(CJ$8=Assumptions!$W$47,Assumptions!$W$50,Assumptions!$X$50))))^(CJ$8-1)</f>
        <v>11562.14899269763</v>
      </c>
      <c r="CK13" s="27">
        <f>Assumptions!$X13/12*(1+(IF(CK$8=Assumptions!$V$47,Assumptions!$V$50,IF(CK$8=Assumptions!$W$47,Assumptions!$W$50,Assumptions!$X$50))))^(CK$8-1)</f>
        <v>11562.14899269763</v>
      </c>
      <c r="CL13" s="27">
        <f>Assumptions!$X13/12*(1+(IF(CL$8=Assumptions!$V$47,Assumptions!$V$50,IF(CL$8=Assumptions!$W$47,Assumptions!$W$50,Assumptions!$X$50))))^(CL$8-1)</f>
        <v>11562.14899269763</v>
      </c>
      <c r="CM13" s="27">
        <f>Assumptions!$X13/12*(1+(IF(CM$8=Assumptions!$V$47,Assumptions!$V$50,IF(CM$8=Assumptions!$W$47,Assumptions!$W$50,Assumptions!$X$50))))^(CM$8-1)</f>
        <v>11562.14899269763</v>
      </c>
      <c r="CN13" s="27">
        <f>Assumptions!$X13/12*(1+(IF(CN$8=Assumptions!$V$47,Assumptions!$V$50,IF(CN$8=Assumptions!$W$47,Assumptions!$W$50,Assumptions!$X$50))))^(CN$8-1)</f>
        <v>11562.14899269763</v>
      </c>
      <c r="CO13" s="27">
        <f>Assumptions!$X13/12*(1+(IF(CO$8=Assumptions!$V$47,Assumptions!$V$50,IF(CO$8=Assumptions!$W$47,Assumptions!$W$50,Assumptions!$X$50))))^(CO$8-1)</f>
        <v>11562.14899269763</v>
      </c>
      <c r="CP13" s="27">
        <f>Assumptions!$X13/12*(1+(IF(CP$8=Assumptions!$V$47,Assumptions!$V$50,IF(CP$8=Assumptions!$W$47,Assumptions!$W$50,Assumptions!$X$50))))^(CP$8-1)</f>
        <v>11562.14899269763</v>
      </c>
      <c r="CQ13" s="27">
        <f>Assumptions!$X13/12*(1+(IF(CQ$8=Assumptions!$V$47,Assumptions!$V$50,IF(CQ$8=Assumptions!$W$47,Assumptions!$W$50,Assumptions!$X$50))))^(CQ$8-1)</f>
        <v>11562.14899269763</v>
      </c>
      <c r="CR13" s="27">
        <f>Assumptions!$X13/12*(1+(IF(CR$8=Assumptions!$V$47,Assumptions!$V$50,IF(CR$8=Assumptions!$W$47,Assumptions!$W$50,Assumptions!$X$50))))^(CR$8-1)</f>
        <v>11562.14899269763</v>
      </c>
      <c r="CS13" s="27">
        <f>Assumptions!$X13/12*(1+(IF(CS$8=Assumptions!$V$47,Assumptions!$V$50,IF(CS$8=Assumptions!$W$47,Assumptions!$W$50,Assumptions!$X$50))))^(CS$8-1)</f>
        <v>11562.14899269763</v>
      </c>
      <c r="CT13" s="27">
        <f>Assumptions!$X13/12*(1+(IF(CT$8=Assumptions!$V$47,Assumptions!$V$50,IF(CT$8=Assumptions!$W$47,Assumptions!$W$50,Assumptions!$X$50))))^(CT$8-1)</f>
        <v>11562.14899269763</v>
      </c>
      <c r="CU13" s="27">
        <f>Assumptions!$X13/12*(1+(IF(CU$8=Assumptions!$V$47,Assumptions!$V$50,IF(CU$8=Assumptions!$W$47,Assumptions!$W$50,Assumptions!$X$50))))^(CU$8-1)</f>
        <v>11562.14899269763</v>
      </c>
      <c r="CV13" s="27">
        <f>Assumptions!$X13/12*(1+(IF(CV$8=Assumptions!$V$47,Assumptions!$V$50,IF(CV$8=Assumptions!$W$47,Assumptions!$W$50,Assumptions!$X$50))))^(CV$8-1)</f>
        <v>11735.581227588094</v>
      </c>
      <c r="CW13" s="27">
        <f>Assumptions!$X13/12*(1+(IF(CW$8=Assumptions!$V$47,Assumptions!$V$50,IF(CW$8=Assumptions!$W$47,Assumptions!$W$50,Assumptions!$X$50))))^(CW$8-1)</f>
        <v>11735.581227588094</v>
      </c>
      <c r="CX13" s="27">
        <f>Assumptions!$X13/12*(1+(IF(CX$8=Assumptions!$V$47,Assumptions!$V$50,IF(CX$8=Assumptions!$W$47,Assumptions!$W$50,Assumptions!$X$50))))^(CX$8-1)</f>
        <v>11735.581227588094</v>
      </c>
      <c r="CY13" s="27">
        <f>Assumptions!$X13/12*(1+(IF(CY$8=Assumptions!$V$47,Assumptions!$V$50,IF(CY$8=Assumptions!$W$47,Assumptions!$W$50,Assumptions!$X$50))))^(CY$8-1)</f>
        <v>11735.581227588094</v>
      </c>
      <c r="CZ13" s="27">
        <f>Assumptions!$X13/12*(1+(IF(CZ$8=Assumptions!$V$47,Assumptions!$V$50,IF(CZ$8=Assumptions!$W$47,Assumptions!$W$50,Assumptions!$X$50))))^(CZ$8-1)</f>
        <v>11735.581227588094</v>
      </c>
      <c r="DA13" s="27">
        <f>Assumptions!$X13/12*(1+(IF(DA$8=Assumptions!$V$47,Assumptions!$V$50,IF(DA$8=Assumptions!$W$47,Assumptions!$W$50,Assumptions!$X$50))))^(DA$8-1)</f>
        <v>11735.581227588094</v>
      </c>
      <c r="DB13" s="27">
        <f>Assumptions!$X13/12*(1+(IF(DB$8=Assumptions!$V$47,Assumptions!$V$50,IF(DB$8=Assumptions!$W$47,Assumptions!$W$50,Assumptions!$X$50))))^(DB$8-1)</f>
        <v>11735.581227588094</v>
      </c>
      <c r="DC13" s="27">
        <f>Assumptions!$X13/12*(1+(IF(DC$8=Assumptions!$V$47,Assumptions!$V$50,IF(DC$8=Assumptions!$W$47,Assumptions!$W$50,Assumptions!$X$50))))^(DC$8-1)</f>
        <v>11735.581227588094</v>
      </c>
      <c r="DD13" s="27">
        <f>Assumptions!$X13/12*(1+(IF(DD$8=Assumptions!$V$47,Assumptions!$V$50,IF(DD$8=Assumptions!$W$47,Assumptions!$W$50,Assumptions!$X$50))))^(DD$8-1)</f>
        <v>11735.581227588094</v>
      </c>
      <c r="DE13" s="27">
        <f>Assumptions!$X13/12*(1+(IF(DE$8=Assumptions!$V$47,Assumptions!$V$50,IF(DE$8=Assumptions!$W$47,Assumptions!$W$50,Assumptions!$X$50))))^(DE$8-1)</f>
        <v>11735.581227588094</v>
      </c>
      <c r="DF13" s="27">
        <f>Assumptions!$X13/12*(1+(IF(DF$8=Assumptions!$V$47,Assumptions!$V$50,IF(DF$8=Assumptions!$W$47,Assumptions!$W$50,Assumptions!$X$50))))^(DF$8-1)</f>
        <v>11735.581227588094</v>
      </c>
      <c r="DG13" s="27">
        <f>Assumptions!$X13/12*(1+(IF(DG$8=Assumptions!$V$47,Assumptions!$V$50,IF(DG$8=Assumptions!$W$47,Assumptions!$W$50,Assumptions!$X$50))))^(DG$8-1)</f>
        <v>11735.581227588094</v>
      </c>
      <c r="DH13" s="27">
        <f>Assumptions!$X13/12*(1+(IF(DH$8=Assumptions!$V$47,Assumptions!$V$50,IF(DH$8=Assumptions!$W$47,Assumptions!$W$50,Assumptions!$X$50))))^(DH$8-1)</f>
        <v>11911.614946001913</v>
      </c>
      <c r="DI13" s="27">
        <f>Assumptions!$X13/12*(1+(IF(DI$8=Assumptions!$V$47,Assumptions!$V$50,IF(DI$8=Assumptions!$W$47,Assumptions!$W$50,Assumptions!$X$50))))^(DI$8-1)</f>
        <v>11911.614946001913</v>
      </c>
      <c r="DJ13" s="27">
        <f>Assumptions!$X13/12*(1+(IF(DJ$8=Assumptions!$V$47,Assumptions!$V$50,IF(DJ$8=Assumptions!$W$47,Assumptions!$W$50,Assumptions!$X$50))))^(DJ$8-1)</f>
        <v>11911.614946001913</v>
      </c>
      <c r="DK13" s="27">
        <f>Assumptions!$X13/12*(1+(IF(DK$8=Assumptions!$V$47,Assumptions!$V$50,IF(DK$8=Assumptions!$W$47,Assumptions!$W$50,Assumptions!$X$50))))^(DK$8-1)</f>
        <v>11911.614946001913</v>
      </c>
      <c r="DL13" s="27">
        <f>Assumptions!$X13/12*(1+(IF(DL$8=Assumptions!$V$47,Assumptions!$V$50,IF(DL$8=Assumptions!$W$47,Assumptions!$W$50,Assumptions!$X$50))))^(DL$8-1)</f>
        <v>11911.614946001913</v>
      </c>
      <c r="DM13" s="27">
        <f>Assumptions!$X13/12*(1+(IF(DM$8=Assumptions!$V$47,Assumptions!$V$50,IF(DM$8=Assumptions!$W$47,Assumptions!$W$50,Assumptions!$X$50))))^(DM$8-1)</f>
        <v>11911.614946001913</v>
      </c>
      <c r="DN13" s="27">
        <f>Assumptions!$X13/12*(1+(IF(DN$8=Assumptions!$V$47,Assumptions!$V$50,IF(DN$8=Assumptions!$W$47,Assumptions!$W$50,Assumptions!$X$50))))^(DN$8-1)</f>
        <v>11911.614946001913</v>
      </c>
      <c r="DO13" s="27">
        <f>Assumptions!$X13/12*(1+(IF(DO$8=Assumptions!$V$47,Assumptions!$V$50,IF(DO$8=Assumptions!$W$47,Assumptions!$W$50,Assumptions!$X$50))))^(DO$8-1)</f>
        <v>11911.614946001913</v>
      </c>
      <c r="DP13" s="27">
        <f>Assumptions!$X13/12*(1+(IF(DP$8=Assumptions!$V$47,Assumptions!$V$50,IF(DP$8=Assumptions!$W$47,Assumptions!$W$50,Assumptions!$X$50))))^(DP$8-1)</f>
        <v>11911.614946001913</v>
      </c>
      <c r="DQ13" s="27">
        <f>Assumptions!$X13/12*(1+(IF(DQ$8=Assumptions!$V$47,Assumptions!$V$50,IF(DQ$8=Assumptions!$W$47,Assumptions!$W$50,Assumptions!$X$50))))^(DQ$8-1)</f>
        <v>11911.614946001913</v>
      </c>
      <c r="DR13" s="27">
        <f>Assumptions!$X13/12*(1+(IF(DR$8=Assumptions!$V$47,Assumptions!$V$50,IF(DR$8=Assumptions!$W$47,Assumptions!$W$50,Assumptions!$X$50))))^(DR$8-1)</f>
        <v>11911.614946001913</v>
      </c>
      <c r="DS13" s="27">
        <f>Assumptions!$X13/12*(1+(IF(DS$8=Assumptions!$V$47,Assumptions!$V$50,IF(DS$8=Assumptions!$W$47,Assumptions!$W$50,Assumptions!$X$50))))^(DS$8-1)</f>
        <v>11911.614946001913</v>
      </c>
      <c r="DT13" s="27">
        <f>Assumptions!$X13/12*(1+(IF(DT$8=Assumptions!$V$47,Assumptions!$V$50,IF(DT$8=Assumptions!$W$47,Assumptions!$W$50,Assumptions!$X$50))))^(DT$8-1)</f>
        <v>12090.289170191942</v>
      </c>
      <c r="DU13" s="27">
        <f>Assumptions!$X13/12*(1+(IF(DU$8=Assumptions!$V$47,Assumptions!$V$50,IF(DU$8=Assumptions!$W$47,Assumptions!$W$50,Assumptions!$X$50))))^(DU$8-1)</f>
        <v>12090.289170191942</v>
      </c>
      <c r="DV13" s="27">
        <f>Assumptions!$X13/12*(1+(IF(DV$8=Assumptions!$V$47,Assumptions!$V$50,IF(DV$8=Assumptions!$W$47,Assumptions!$W$50,Assumptions!$X$50))))^(DV$8-1)</f>
        <v>12090.289170191942</v>
      </c>
      <c r="DW13" s="27">
        <f>Assumptions!$X13/12*(1+(IF(DW$8=Assumptions!$V$47,Assumptions!$V$50,IF(DW$8=Assumptions!$W$47,Assumptions!$W$50,Assumptions!$X$50))))^(DW$8-1)</f>
        <v>12090.289170191942</v>
      </c>
      <c r="DX13" s="27">
        <f>Assumptions!$X13/12*(1+(IF(DX$8=Assumptions!$V$47,Assumptions!$V$50,IF(DX$8=Assumptions!$W$47,Assumptions!$W$50,Assumptions!$X$50))))^(DX$8-1)</f>
        <v>12090.289170191942</v>
      </c>
      <c r="DY13" s="27">
        <f>Assumptions!$X13/12*(1+(IF(DY$8=Assumptions!$V$47,Assumptions!$V$50,IF(DY$8=Assumptions!$W$47,Assumptions!$W$50,Assumptions!$X$50))))^(DY$8-1)</f>
        <v>12090.289170191942</v>
      </c>
      <c r="DZ13" s="27">
        <f>Assumptions!$X13/12*(1+(IF(DZ$8=Assumptions!$V$47,Assumptions!$V$50,IF(DZ$8=Assumptions!$W$47,Assumptions!$W$50,Assumptions!$X$50))))^(DZ$8-1)</f>
        <v>12090.289170191942</v>
      </c>
      <c r="EA13" s="27">
        <f>Assumptions!$X13/12*(1+(IF(EA$8=Assumptions!$V$47,Assumptions!$V$50,IF(EA$8=Assumptions!$W$47,Assumptions!$W$50,Assumptions!$X$50))))^(EA$8-1)</f>
        <v>12090.289170191942</v>
      </c>
      <c r="EB13" s="27">
        <f>Assumptions!$X13/12*(1+(IF(EB$8=Assumptions!$V$47,Assumptions!$V$50,IF(EB$8=Assumptions!$W$47,Assumptions!$W$50,Assumptions!$X$50))))^(EB$8-1)</f>
        <v>12090.289170191942</v>
      </c>
      <c r="EC13" s="27">
        <f>Assumptions!$X13/12*(1+(IF(EC$8=Assumptions!$V$47,Assumptions!$V$50,IF(EC$8=Assumptions!$W$47,Assumptions!$W$50,Assumptions!$X$50))))^(EC$8-1)</f>
        <v>12090.289170191942</v>
      </c>
      <c r="ED13" s="27">
        <f>Assumptions!$X13/12*(1+(IF(ED$8=Assumptions!$V$47,Assumptions!$V$50,IF(ED$8=Assumptions!$W$47,Assumptions!$W$50,Assumptions!$X$50))))^(ED$8-1)</f>
        <v>12090.289170191942</v>
      </c>
      <c r="EE13" s="27">
        <f>Assumptions!$X13/12*(1+(IF(EE$8=Assumptions!$V$47,Assumptions!$V$50,IF(EE$8=Assumptions!$W$47,Assumptions!$W$50,Assumptions!$X$50))))^(EE$8-1)</f>
        <v>12090.289170191942</v>
      </c>
    </row>
    <row r="14" spans="1:135" x14ac:dyDescent="0.35">
      <c r="C14" t="str">
        <f>Assumptions!R14</f>
        <v>3x3</v>
      </c>
      <c r="D14" s="27">
        <f>Assumptions!$X14/12*(1+(IF(D$8=Assumptions!$V$47,Assumptions!$V$50,IF(D$8=Assumptions!$W$47,Assumptions!$W$50,Assumptions!$X$50))))^(D$8-1)</f>
        <v>22385.916000000001</v>
      </c>
      <c r="E14" s="27">
        <f>Assumptions!$X14/12*(1+(IF(E$8=Assumptions!$V$47,Assumptions!$V$50,IF(E$8=Assumptions!$W$47,Assumptions!$W$50,Assumptions!$X$50))))^(E$8-1)</f>
        <v>22385.916000000001</v>
      </c>
      <c r="F14" s="27">
        <f>Assumptions!$X14/12*(1+(IF(F$8=Assumptions!$V$47,Assumptions!$V$50,IF(F$8=Assumptions!$W$47,Assumptions!$W$50,Assumptions!$X$50))))^(F$8-1)</f>
        <v>22385.916000000001</v>
      </c>
      <c r="G14" s="27">
        <f>Assumptions!$X14/12*(1+(IF(G$8=Assumptions!$V$47,Assumptions!$V$50,IF(G$8=Assumptions!$W$47,Assumptions!$W$50,Assumptions!$X$50))))^(G$8-1)</f>
        <v>22385.916000000001</v>
      </c>
      <c r="H14" s="27">
        <f>Assumptions!$X14/12*(1+(IF(H$8=Assumptions!$V$47,Assumptions!$V$50,IF(H$8=Assumptions!$W$47,Assumptions!$W$50,Assumptions!$X$50))))^(H$8-1)</f>
        <v>22385.916000000001</v>
      </c>
      <c r="I14" s="27">
        <f>Assumptions!$X14/12*(1+(IF(I$8=Assumptions!$V$47,Assumptions!$V$50,IF(I$8=Assumptions!$W$47,Assumptions!$W$50,Assumptions!$X$50))))^(I$8-1)</f>
        <v>22385.916000000001</v>
      </c>
      <c r="J14" s="27">
        <f>Assumptions!$X14/12*(1+(IF(J$8=Assumptions!$V$47,Assumptions!$V$50,IF(J$8=Assumptions!$W$47,Assumptions!$W$50,Assumptions!$X$50))))^(J$8-1)</f>
        <v>22385.916000000001</v>
      </c>
      <c r="K14" s="27">
        <f>Assumptions!$X14/12*(1+(IF(K$8=Assumptions!$V$47,Assumptions!$V$50,IF(K$8=Assumptions!$W$47,Assumptions!$W$50,Assumptions!$X$50))))^(K$8-1)</f>
        <v>22385.916000000001</v>
      </c>
      <c r="L14" s="27">
        <f>Assumptions!$X14/12*(1+(IF(L$8=Assumptions!$V$47,Assumptions!$V$50,IF(L$8=Assumptions!$W$47,Assumptions!$W$50,Assumptions!$X$50))))^(L$8-1)</f>
        <v>22385.916000000001</v>
      </c>
      <c r="M14" s="27">
        <f>Assumptions!$X14/12*(1+(IF(M$8=Assumptions!$V$47,Assumptions!$V$50,IF(M$8=Assumptions!$W$47,Assumptions!$W$50,Assumptions!$X$50))))^(M$8-1)</f>
        <v>22385.916000000001</v>
      </c>
      <c r="N14" s="27">
        <f>Assumptions!$X14/12*(1+(IF(N$8=Assumptions!$V$47,Assumptions!$V$50,IF(N$8=Assumptions!$W$47,Assumptions!$W$50,Assumptions!$X$50))))^(N$8-1)</f>
        <v>22385.916000000001</v>
      </c>
      <c r="O14" s="27">
        <f>Assumptions!$X14/12*(1+(IF(O$8=Assumptions!$V$47,Assumptions!$V$50,IF(O$8=Assumptions!$W$47,Assumptions!$W$50,Assumptions!$X$50))))^(O$8-1)</f>
        <v>22385.916000000001</v>
      </c>
      <c r="P14" s="27">
        <f>Assumptions!$X14/12*(1+(IF(P$8=Assumptions!$V$47,Assumptions!$V$50,IF(P$8=Assumptions!$W$47,Assumptions!$W$50,Assumptions!$X$50))))^(P$8-1)</f>
        <v>22721.704739999997</v>
      </c>
      <c r="Q14" s="27">
        <f>Assumptions!$X14/12*(1+(IF(Q$8=Assumptions!$V$47,Assumptions!$V$50,IF(Q$8=Assumptions!$W$47,Assumptions!$W$50,Assumptions!$X$50))))^(Q$8-1)</f>
        <v>22721.704739999997</v>
      </c>
      <c r="R14" s="27">
        <f>Assumptions!$X14/12*(1+(IF(R$8=Assumptions!$V$47,Assumptions!$V$50,IF(R$8=Assumptions!$W$47,Assumptions!$W$50,Assumptions!$X$50))))^(R$8-1)</f>
        <v>22721.704739999997</v>
      </c>
      <c r="S14" s="27">
        <f>Assumptions!$X14/12*(1+(IF(S$8=Assumptions!$V$47,Assumptions!$V$50,IF(S$8=Assumptions!$W$47,Assumptions!$W$50,Assumptions!$X$50))))^(S$8-1)</f>
        <v>22721.704739999997</v>
      </c>
      <c r="T14" s="27">
        <f>Assumptions!$X14/12*(1+(IF(T$8=Assumptions!$V$47,Assumptions!$V$50,IF(T$8=Assumptions!$W$47,Assumptions!$W$50,Assumptions!$X$50))))^(T$8-1)</f>
        <v>22721.704739999997</v>
      </c>
      <c r="U14" s="27">
        <f>Assumptions!$X14/12*(1+(IF(U$8=Assumptions!$V$47,Assumptions!$V$50,IF(U$8=Assumptions!$W$47,Assumptions!$W$50,Assumptions!$X$50))))^(U$8-1)</f>
        <v>22721.704739999997</v>
      </c>
      <c r="V14" s="27">
        <f>Assumptions!$X14/12*(1+(IF(V$8=Assumptions!$V$47,Assumptions!$V$50,IF(V$8=Assumptions!$W$47,Assumptions!$W$50,Assumptions!$X$50))))^(V$8-1)</f>
        <v>22721.704739999997</v>
      </c>
      <c r="W14" s="27">
        <f>Assumptions!$X14/12*(1+(IF(W$8=Assumptions!$V$47,Assumptions!$V$50,IF(W$8=Assumptions!$W$47,Assumptions!$W$50,Assumptions!$X$50))))^(W$8-1)</f>
        <v>22721.704739999997</v>
      </c>
      <c r="X14" s="27">
        <f>Assumptions!$X14/12*(1+(IF(X$8=Assumptions!$V$47,Assumptions!$V$50,IF(X$8=Assumptions!$W$47,Assumptions!$W$50,Assumptions!$X$50))))^(X$8-1)</f>
        <v>22721.704739999997</v>
      </c>
      <c r="Y14" s="27">
        <f>Assumptions!$X14/12*(1+(IF(Y$8=Assumptions!$V$47,Assumptions!$V$50,IF(Y$8=Assumptions!$W$47,Assumptions!$W$50,Assumptions!$X$50))))^(Y$8-1)</f>
        <v>22721.704739999997</v>
      </c>
      <c r="Z14" s="27">
        <f>Assumptions!$X14/12*(1+(IF(Z$8=Assumptions!$V$47,Assumptions!$V$50,IF(Z$8=Assumptions!$W$47,Assumptions!$W$50,Assumptions!$X$50))))^(Z$8-1)</f>
        <v>22721.704739999997</v>
      </c>
      <c r="AA14" s="27">
        <f>Assumptions!$X14/12*(1+(IF(AA$8=Assumptions!$V$47,Assumptions!$V$50,IF(AA$8=Assumptions!$W$47,Assumptions!$W$50,Assumptions!$X$50))))^(AA$8-1)</f>
        <v>22721.704739999997</v>
      </c>
      <c r="AB14" s="27">
        <f>Assumptions!$X14/12*(1+(IF(AB$8=Assumptions!$V$47,Assumptions!$V$50,IF(AB$8=Assumptions!$W$47,Assumptions!$W$50,Assumptions!$X$50))))^(AB$8-1)</f>
        <v>23062.530311099996</v>
      </c>
      <c r="AC14" s="27">
        <f>Assumptions!$X14/12*(1+(IF(AC$8=Assumptions!$V$47,Assumptions!$V$50,IF(AC$8=Assumptions!$W$47,Assumptions!$W$50,Assumptions!$X$50))))^(AC$8-1)</f>
        <v>23062.530311099996</v>
      </c>
      <c r="AD14" s="27">
        <f>Assumptions!$X14/12*(1+(IF(AD$8=Assumptions!$V$47,Assumptions!$V$50,IF(AD$8=Assumptions!$W$47,Assumptions!$W$50,Assumptions!$X$50))))^(AD$8-1)</f>
        <v>23062.530311099996</v>
      </c>
      <c r="AE14" s="27">
        <f>Assumptions!$X14/12*(1+(IF(AE$8=Assumptions!$V$47,Assumptions!$V$50,IF(AE$8=Assumptions!$W$47,Assumptions!$W$50,Assumptions!$X$50))))^(AE$8-1)</f>
        <v>23062.530311099996</v>
      </c>
      <c r="AF14" s="27">
        <f>Assumptions!$X14/12*(1+(IF(AF$8=Assumptions!$V$47,Assumptions!$V$50,IF(AF$8=Assumptions!$W$47,Assumptions!$W$50,Assumptions!$X$50))))^(AF$8-1)</f>
        <v>23062.530311099996</v>
      </c>
      <c r="AG14" s="27">
        <f>Assumptions!$X14/12*(1+(IF(AG$8=Assumptions!$V$47,Assumptions!$V$50,IF(AG$8=Assumptions!$W$47,Assumptions!$W$50,Assumptions!$X$50))))^(AG$8-1)</f>
        <v>23062.530311099996</v>
      </c>
      <c r="AH14" s="27">
        <f>Assumptions!$X14/12*(1+(IF(AH$8=Assumptions!$V$47,Assumptions!$V$50,IF(AH$8=Assumptions!$W$47,Assumptions!$W$50,Assumptions!$X$50))))^(AH$8-1)</f>
        <v>23062.530311099996</v>
      </c>
      <c r="AI14" s="27">
        <f>Assumptions!$X14/12*(1+(IF(AI$8=Assumptions!$V$47,Assumptions!$V$50,IF(AI$8=Assumptions!$W$47,Assumptions!$W$50,Assumptions!$X$50))))^(AI$8-1)</f>
        <v>23062.530311099996</v>
      </c>
      <c r="AJ14" s="27">
        <f>Assumptions!$X14/12*(1+(IF(AJ$8=Assumptions!$V$47,Assumptions!$V$50,IF(AJ$8=Assumptions!$W$47,Assumptions!$W$50,Assumptions!$X$50))))^(AJ$8-1)</f>
        <v>23062.530311099996</v>
      </c>
      <c r="AK14" s="27">
        <f>Assumptions!$X14/12*(1+(IF(AK$8=Assumptions!$V$47,Assumptions!$V$50,IF(AK$8=Assumptions!$W$47,Assumptions!$W$50,Assumptions!$X$50))))^(AK$8-1)</f>
        <v>23062.530311099996</v>
      </c>
      <c r="AL14" s="27">
        <f>Assumptions!$X14/12*(1+(IF(AL$8=Assumptions!$V$47,Assumptions!$V$50,IF(AL$8=Assumptions!$W$47,Assumptions!$W$50,Assumptions!$X$50))))^(AL$8-1)</f>
        <v>23062.530311099996</v>
      </c>
      <c r="AM14" s="27">
        <f>Assumptions!$X14/12*(1+(IF(AM$8=Assumptions!$V$47,Assumptions!$V$50,IF(AM$8=Assumptions!$W$47,Assumptions!$W$50,Assumptions!$X$50))))^(AM$8-1)</f>
        <v>23062.530311099996</v>
      </c>
      <c r="AN14" s="27">
        <f>Assumptions!$X14/12*(1+(IF(AN$8=Assumptions!$V$47,Assumptions!$V$50,IF(AN$8=Assumptions!$W$47,Assumptions!$W$50,Assumptions!$X$50))))^(AN$8-1)</f>
        <v>23408.468265766493</v>
      </c>
      <c r="AO14" s="27">
        <f>Assumptions!$X14/12*(1+(IF(AO$8=Assumptions!$V$47,Assumptions!$V$50,IF(AO$8=Assumptions!$W$47,Assumptions!$W$50,Assumptions!$X$50))))^(AO$8-1)</f>
        <v>23408.468265766493</v>
      </c>
      <c r="AP14" s="27">
        <f>Assumptions!$X14/12*(1+(IF(AP$8=Assumptions!$V$47,Assumptions!$V$50,IF(AP$8=Assumptions!$W$47,Assumptions!$W$50,Assumptions!$X$50))))^(AP$8-1)</f>
        <v>23408.468265766493</v>
      </c>
      <c r="AQ14" s="27">
        <f>Assumptions!$X14/12*(1+(IF(AQ$8=Assumptions!$V$47,Assumptions!$V$50,IF(AQ$8=Assumptions!$W$47,Assumptions!$W$50,Assumptions!$X$50))))^(AQ$8-1)</f>
        <v>23408.468265766493</v>
      </c>
      <c r="AR14" s="27">
        <f>Assumptions!$X14/12*(1+(IF(AR$8=Assumptions!$V$47,Assumptions!$V$50,IF(AR$8=Assumptions!$W$47,Assumptions!$W$50,Assumptions!$X$50))))^(AR$8-1)</f>
        <v>23408.468265766493</v>
      </c>
      <c r="AS14" s="27">
        <f>Assumptions!$X14/12*(1+(IF(AS$8=Assumptions!$V$47,Assumptions!$V$50,IF(AS$8=Assumptions!$W$47,Assumptions!$W$50,Assumptions!$X$50))))^(AS$8-1)</f>
        <v>23408.468265766493</v>
      </c>
      <c r="AT14" s="27">
        <f>Assumptions!$X14/12*(1+(IF(AT$8=Assumptions!$V$47,Assumptions!$V$50,IF(AT$8=Assumptions!$W$47,Assumptions!$W$50,Assumptions!$X$50))))^(AT$8-1)</f>
        <v>23408.468265766493</v>
      </c>
      <c r="AU14" s="27">
        <f>Assumptions!$X14/12*(1+(IF(AU$8=Assumptions!$V$47,Assumptions!$V$50,IF(AU$8=Assumptions!$W$47,Assumptions!$W$50,Assumptions!$X$50))))^(AU$8-1)</f>
        <v>23408.468265766493</v>
      </c>
      <c r="AV14" s="27">
        <f>Assumptions!$X14/12*(1+(IF(AV$8=Assumptions!$V$47,Assumptions!$V$50,IF(AV$8=Assumptions!$W$47,Assumptions!$W$50,Assumptions!$X$50))))^(AV$8-1)</f>
        <v>23408.468265766493</v>
      </c>
      <c r="AW14" s="27">
        <f>Assumptions!$X14/12*(1+(IF(AW$8=Assumptions!$V$47,Assumptions!$V$50,IF(AW$8=Assumptions!$W$47,Assumptions!$W$50,Assumptions!$X$50))))^(AW$8-1)</f>
        <v>23408.468265766493</v>
      </c>
      <c r="AX14" s="27">
        <f>Assumptions!$X14/12*(1+(IF(AX$8=Assumptions!$V$47,Assumptions!$V$50,IF(AX$8=Assumptions!$W$47,Assumptions!$W$50,Assumptions!$X$50))))^(AX$8-1)</f>
        <v>23408.468265766493</v>
      </c>
      <c r="AY14" s="27">
        <f>Assumptions!$X14/12*(1+(IF(AY$8=Assumptions!$V$47,Assumptions!$V$50,IF(AY$8=Assumptions!$W$47,Assumptions!$W$50,Assumptions!$X$50))))^(AY$8-1)</f>
        <v>23408.468265766493</v>
      </c>
      <c r="AZ14" s="27">
        <f>Assumptions!$X14/12*(1+(IF(AZ$8=Assumptions!$V$47,Assumptions!$V$50,IF(AZ$8=Assumptions!$W$47,Assumptions!$W$50,Assumptions!$X$50))))^(AZ$8-1)</f>
        <v>23759.595289752986</v>
      </c>
      <c r="BA14" s="27">
        <f>Assumptions!$X14/12*(1+(IF(BA$8=Assumptions!$V$47,Assumptions!$V$50,IF(BA$8=Assumptions!$W$47,Assumptions!$W$50,Assumptions!$X$50))))^(BA$8-1)</f>
        <v>23759.595289752986</v>
      </c>
      <c r="BB14" s="27">
        <f>Assumptions!$X14/12*(1+(IF(BB$8=Assumptions!$V$47,Assumptions!$V$50,IF(BB$8=Assumptions!$W$47,Assumptions!$W$50,Assumptions!$X$50))))^(BB$8-1)</f>
        <v>23759.595289752986</v>
      </c>
      <c r="BC14" s="27">
        <f>Assumptions!$X14/12*(1+(IF(BC$8=Assumptions!$V$47,Assumptions!$V$50,IF(BC$8=Assumptions!$W$47,Assumptions!$W$50,Assumptions!$X$50))))^(BC$8-1)</f>
        <v>23759.595289752986</v>
      </c>
      <c r="BD14" s="27">
        <f>Assumptions!$X14/12*(1+(IF(BD$8=Assumptions!$V$47,Assumptions!$V$50,IF(BD$8=Assumptions!$W$47,Assumptions!$W$50,Assumptions!$X$50))))^(BD$8-1)</f>
        <v>23759.595289752986</v>
      </c>
      <c r="BE14" s="27">
        <f>Assumptions!$X14/12*(1+(IF(BE$8=Assumptions!$V$47,Assumptions!$V$50,IF(BE$8=Assumptions!$W$47,Assumptions!$W$50,Assumptions!$X$50))))^(BE$8-1)</f>
        <v>23759.595289752986</v>
      </c>
      <c r="BF14" s="27">
        <f>Assumptions!$X14/12*(1+(IF(BF$8=Assumptions!$V$47,Assumptions!$V$50,IF(BF$8=Assumptions!$W$47,Assumptions!$W$50,Assumptions!$X$50))))^(BF$8-1)</f>
        <v>23759.595289752986</v>
      </c>
      <c r="BG14" s="27">
        <f>Assumptions!$X14/12*(1+(IF(BG$8=Assumptions!$V$47,Assumptions!$V$50,IF(BG$8=Assumptions!$W$47,Assumptions!$W$50,Assumptions!$X$50))))^(BG$8-1)</f>
        <v>23759.595289752986</v>
      </c>
      <c r="BH14" s="27">
        <f>Assumptions!$X14/12*(1+(IF(BH$8=Assumptions!$V$47,Assumptions!$V$50,IF(BH$8=Assumptions!$W$47,Assumptions!$W$50,Assumptions!$X$50))))^(BH$8-1)</f>
        <v>23759.595289752986</v>
      </c>
      <c r="BI14" s="27">
        <f>Assumptions!$X14/12*(1+(IF(BI$8=Assumptions!$V$47,Assumptions!$V$50,IF(BI$8=Assumptions!$W$47,Assumptions!$W$50,Assumptions!$X$50))))^(BI$8-1)</f>
        <v>23759.595289752986</v>
      </c>
      <c r="BJ14" s="27">
        <f>Assumptions!$X14/12*(1+(IF(BJ$8=Assumptions!$V$47,Assumptions!$V$50,IF(BJ$8=Assumptions!$W$47,Assumptions!$W$50,Assumptions!$X$50))))^(BJ$8-1)</f>
        <v>23759.595289752986</v>
      </c>
      <c r="BK14" s="27">
        <f>Assumptions!$X14/12*(1+(IF(BK$8=Assumptions!$V$47,Assumptions!$V$50,IF(BK$8=Assumptions!$W$47,Assumptions!$W$50,Assumptions!$X$50))))^(BK$8-1)</f>
        <v>23759.595289752986</v>
      </c>
      <c r="BL14" s="27">
        <f>Assumptions!$X14/12*(1+(IF(BL$8=Assumptions!$V$47,Assumptions!$V$50,IF(BL$8=Assumptions!$W$47,Assumptions!$W$50,Assumptions!$X$50))))^(BL$8-1)</f>
        <v>24115.989219099276</v>
      </c>
      <c r="BM14" s="27">
        <f>Assumptions!$X14/12*(1+(IF(BM$8=Assumptions!$V$47,Assumptions!$V$50,IF(BM$8=Assumptions!$W$47,Assumptions!$W$50,Assumptions!$X$50))))^(BM$8-1)</f>
        <v>24115.989219099276</v>
      </c>
      <c r="BN14" s="27">
        <f>Assumptions!$X14/12*(1+(IF(BN$8=Assumptions!$V$47,Assumptions!$V$50,IF(BN$8=Assumptions!$W$47,Assumptions!$W$50,Assumptions!$X$50))))^(BN$8-1)</f>
        <v>24115.989219099276</v>
      </c>
      <c r="BO14" s="27">
        <f>Assumptions!$X14/12*(1+(IF(BO$8=Assumptions!$V$47,Assumptions!$V$50,IF(BO$8=Assumptions!$W$47,Assumptions!$W$50,Assumptions!$X$50))))^(BO$8-1)</f>
        <v>24115.989219099276</v>
      </c>
      <c r="BP14" s="27">
        <f>Assumptions!$X14/12*(1+(IF(BP$8=Assumptions!$V$47,Assumptions!$V$50,IF(BP$8=Assumptions!$W$47,Assumptions!$W$50,Assumptions!$X$50))))^(BP$8-1)</f>
        <v>24115.989219099276</v>
      </c>
      <c r="BQ14" s="27">
        <f>Assumptions!$X14/12*(1+(IF(BQ$8=Assumptions!$V$47,Assumptions!$V$50,IF(BQ$8=Assumptions!$W$47,Assumptions!$W$50,Assumptions!$X$50))))^(BQ$8-1)</f>
        <v>24115.989219099276</v>
      </c>
      <c r="BR14" s="27">
        <f>Assumptions!$X14/12*(1+(IF(BR$8=Assumptions!$V$47,Assumptions!$V$50,IF(BR$8=Assumptions!$W$47,Assumptions!$W$50,Assumptions!$X$50))))^(BR$8-1)</f>
        <v>24115.989219099276</v>
      </c>
      <c r="BS14" s="27">
        <f>Assumptions!$X14/12*(1+(IF(BS$8=Assumptions!$V$47,Assumptions!$V$50,IF(BS$8=Assumptions!$W$47,Assumptions!$W$50,Assumptions!$X$50))))^(BS$8-1)</f>
        <v>24115.989219099276</v>
      </c>
      <c r="BT14" s="27">
        <f>Assumptions!$X14/12*(1+(IF(BT$8=Assumptions!$V$47,Assumptions!$V$50,IF(BT$8=Assumptions!$W$47,Assumptions!$W$50,Assumptions!$X$50))))^(BT$8-1)</f>
        <v>24115.989219099276</v>
      </c>
      <c r="BU14" s="27">
        <f>Assumptions!$X14/12*(1+(IF(BU$8=Assumptions!$V$47,Assumptions!$V$50,IF(BU$8=Assumptions!$W$47,Assumptions!$W$50,Assumptions!$X$50))))^(BU$8-1)</f>
        <v>24115.989219099276</v>
      </c>
      <c r="BV14" s="27">
        <f>Assumptions!$X14/12*(1+(IF(BV$8=Assumptions!$V$47,Assumptions!$V$50,IF(BV$8=Assumptions!$W$47,Assumptions!$W$50,Assumptions!$X$50))))^(BV$8-1)</f>
        <v>24115.989219099276</v>
      </c>
      <c r="BW14" s="27">
        <f>Assumptions!$X14/12*(1+(IF(BW$8=Assumptions!$V$47,Assumptions!$V$50,IF(BW$8=Assumptions!$W$47,Assumptions!$W$50,Assumptions!$X$50))))^(BW$8-1)</f>
        <v>24115.989219099276</v>
      </c>
      <c r="BX14" s="27">
        <f>Assumptions!$X14/12*(1+(IF(BX$8=Assumptions!$V$47,Assumptions!$V$50,IF(BX$8=Assumptions!$W$47,Assumptions!$W$50,Assumptions!$X$50))))^(BX$8-1)</f>
        <v>24477.729057385761</v>
      </c>
      <c r="BY14" s="27">
        <f>Assumptions!$X14/12*(1+(IF(BY$8=Assumptions!$V$47,Assumptions!$V$50,IF(BY$8=Assumptions!$W$47,Assumptions!$W$50,Assumptions!$X$50))))^(BY$8-1)</f>
        <v>24477.729057385761</v>
      </c>
      <c r="BZ14" s="27">
        <f>Assumptions!$X14/12*(1+(IF(BZ$8=Assumptions!$V$47,Assumptions!$V$50,IF(BZ$8=Assumptions!$W$47,Assumptions!$W$50,Assumptions!$X$50))))^(BZ$8-1)</f>
        <v>24477.729057385761</v>
      </c>
      <c r="CA14" s="27">
        <f>Assumptions!$X14/12*(1+(IF(CA$8=Assumptions!$V$47,Assumptions!$V$50,IF(CA$8=Assumptions!$W$47,Assumptions!$W$50,Assumptions!$X$50))))^(CA$8-1)</f>
        <v>24477.729057385761</v>
      </c>
      <c r="CB14" s="27">
        <f>Assumptions!$X14/12*(1+(IF(CB$8=Assumptions!$V$47,Assumptions!$V$50,IF(CB$8=Assumptions!$W$47,Assumptions!$W$50,Assumptions!$X$50))))^(CB$8-1)</f>
        <v>24477.729057385761</v>
      </c>
      <c r="CC14" s="27">
        <f>Assumptions!$X14/12*(1+(IF(CC$8=Assumptions!$V$47,Assumptions!$V$50,IF(CC$8=Assumptions!$W$47,Assumptions!$W$50,Assumptions!$X$50))))^(CC$8-1)</f>
        <v>24477.729057385761</v>
      </c>
      <c r="CD14" s="27">
        <f>Assumptions!$X14/12*(1+(IF(CD$8=Assumptions!$V$47,Assumptions!$V$50,IF(CD$8=Assumptions!$W$47,Assumptions!$W$50,Assumptions!$X$50))))^(CD$8-1)</f>
        <v>24477.729057385761</v>
      </c>
      <c r="CE14" s="27">
        <f>Assumptions!$X14/12*(1+(IF(CE$8=Assumptions!$V$47,Assumptions!$V$50,IF(CE$8=Assumptions!$W$47,Assumptions!$W$50,Assumptions!$X$50))))^(CE$8-1)</f>
        <v>24477.729057385761</v>
      </c>
      <c r="CF14" s="27">
        <f>Assumptions!$X14/12*(1+(IF(CF$8=Assumptions!$V$47,Assumptions!$V$50,IF(CF$8=Assumptions!$W$47,Assumptions!$W$50,Assumptions!$X$50))))^(CF$8-1)</f>
        <v>24477.729057385761</v>
      </c>
      <c r="CG14" s="27">
        <f>Assumptions!$X14/12*(1+(IF(CG$8=Assumptions!$V$47,Assumptions!$V$50,IF(CG$8=Assumptions!$W$47,Assumptions!$W$50,Assumptions!$X$50))))^(CG$8-1)</f>
        <v>24477.729057385761</v>
      </c>
      <c r="CH14" s="27">
        <f>Assumptions!$X14/12*(1+(IF(CH$8=Assumptions!$V$47,Assumptions!$V$50,IF(CH$8=Assumptions!$W$47,Assumptions!$W$50,Assumptions!$X$50))))^(CH$8-1)</f>
        <v>24477.729057385761</v>
      </c>
      <c r="CI14" s="27">
        <f>Assumptions!$X14/12*(1+(IF(CI$8=Assumptions!$V$47,Assumptions!$V$50,IF(CI$8=Assumptions!$W$47,Assumptions!$W$50,Assumptions!$X$50))))^(CI$8-1)</f>
        <v>24477.729057385761</v>
      </c>
      <c r="CJ14" s="27">
        <f>Assumptions!$X14/12*(1+(IF(CJ$8=Assumptions!$V$47,Assumptions!$V$50,IF(CJ$8=Assumptions!$W$47,Assumptions!$W$50,Assumptions!$X$50))))^(CJ$8-1)</f>
        <v>24844.894993246544</v>
      </c>
      <c r="CK14" s="27">
        <f>Assumptions!$X14/12*(1+(IF(CK$8=Assumptions!$V$47,Assumptions!$V$50,IF(CK$8=Assumptions!$W$47,Assumptions!$W$50,Assumptions!$X$50))))^(CK$8-1)</f>
        <v>24844.894993246544</v>
      </c>
      <c r="CL14" s="27">
        <f>Assumptions!$X14/12*(1+(IF(CL$8=Assumptions!$V$47,Assumptions!$V$50,IF(CL$8=Assumptions!$W$47,Assumptions!$W$50,Assumptions!$X$50))))^(CL$8-1)</f>
        <v>24844.894993246544</v>
      </c>
      <c r="CM14" s="27">
        <f>Assumptions!$X14/12*(1+(IF(CM$8=Assumptions!$V$47,Assumptions!$V$50,IF(CM$8=Assumptions!$W$47,Assumptions!$W$50,Assumptions!$X$50))))^(CM$8-1)</f>
        <v>24844.894993246544</v>
      </c>
      <c r="CN14" s="27">
        <f>Assumptions!$X14/12*(1+(IF(CN$8=Assumptions!$V$47,Assumptions!$V$50,IF(CN$8=Assumptions!$W$47,Assumptions!$W$50,Assumptions!$X$50))))^(CN$8-1)</f>
        <v>24844.894993246544</v>
      </c>
      <c r="CO14" s="27">
        <f>Assumptions!$X14/12*(1+(IF(CO$8=Assumptions!$V$47,Assumptions!$V$50,IF(CO$8=Assumptions!$W$47,Assumptions!$W$50,Assumptions!$X$50))))^(CO$8-1)</f>
        <v>24844.894993246544</v>
      </c>
      <c r="CP14" s="27">
        <f>Assumptions!$X14/12*(1+(IF(CP$8=Assumptions!$V$47,Assumptions!$V$50,IF(CP$8=Assumptions!$W$47,Assumptions!$W$50,Assumptions!$X$50))))^(CP$8-1)</f>
        <v>24844.894993246544</v>
      </c>
      <c r="CQ14" s="27">
        <f>Assumptions!$X14/12*(1+(IF(CQ$8=Assumptions!$V$47,Assumptions!$V$50,IF(CQ$8=Assumptions!$W$47,Assumptions!$W$50,Assumptions!$X$50))))^(CQ$8-1)</f>
        <v>24844.894993246544</v>
      </c>
      <c r="CR14" s="27">
        <f>Assumptions!$X14/12*(1+(IF(CR$8=Assumptions!$V$47,Assumptions!$V$50,IF(CR$8=Assumptions!$W$47,Assumptions!$W$50,Assumptions!$X$50))))^(CR$8-1)</f>
        <v>24844.894993246544</v>
      </c>
      <c r="CS14" s="27">
        <f>Assumptions!$X14/12*(1+(IF(CS$8=Assumptions!$V$47,Assumptions!$V$50,IF(CS$8=Assumptions!$W$47,Assumptions!$W$50,Assumptions!$X$50))))^(CS$8-1)</f>
        <v>24844.894993246544</v>
      </c>
      <c r="CT14" s="27">
        <f>Assumptions!$X14/12*(1+(IF(CT$8=Assumptions!$V$47,Assumptions!$V$50,IF(CT$8=Assumptions!$W$47,Assumptions!$W$50,Assumptions!$X$50))))^(CT$8-1)</f>
        <v>24844.894993246544</v>
      </c>
      <c r="CU14" s="27">
        <f>Assumptions!$X14/12*(1+(IF(CU$8=Assumptions!$V$47,Assumptions!$V$50,IF(CU$8=Assumptions!$W$47,Assumptions!$W$50,Assumptions!$X$50))))^(CU$8-1)</f>
        <v>24844.894993246544</v>
      </c>
      <c r="CV14" s="27">
        <f>Assumptions!$X14/12*(1+(IF(CV$8=Assumptions!$V$47,Assumptions!$V$50,IF(CV$8=Assumptions!$W$47,Assumptions!$W$50,Assumptions!$X$50))))^(CV$8-1)</f>
        <v>25217.568418145242</v>
      </c>
      <c r="CW14" s="27">
        <f>Assumptions!$X14/12*(1+(IF(CW$8=Assumptions!$V$47,Assumptions!$V$50,IF(CW$8=Assumptions!$W$47,Assumptions!$W$50,Assumptions!$X$50))))^(CW$8-1)</f>
        <v>25217.568418145242</v>
      </c>
      <c r="CX14" s="27">
        <f>Assumptions!$X14/12*(1+(IF(CX$8=Assumptions!$V$47,Assumptions!$V$50,IF(CX$8=Assumptions!$W$47,Assumptions!$W$50,Assumptions!$X$50))))^(CX$8-1)</f>
        <v>25217.568418145242</v>
      </c>
      <c r="CY14" s="27">
        <f>Assumptions!$X14/12*(1+(IF(CY$8=Assumptions!$V$47,Assumptions!$V$50,IF(CY$8=Assumptions!$W$47,Assumptions!$W$50,Assumptions!$X$50))))^(CY$8-1)</f>
        <v>25217.568418145242</v>
      </c>
      <c r="CZ14" s="27">
        <f>Assumptions!$X14/12*(1+(IF(CZ$8=Assumptions!$V$47,Assumptions!$V$50,IF(CZ$8=Assumptions!$W$47,Assumptions!$W$50,Assumptions!$X$50))))^(CZ$8-1)</f>
        <v>25217.568418145242</v>
      </c>
      <c r="DA14" s="27">
        <f>Assumptions!$X14/12*(1+(IF(DA$8=Assumptions!$V$47,Assumptions!$V$50,IF(DA$8=Assumptions!$W$47,Assumptions!$W$50,Assumptions!$X$50))))^(DA$8-1)</f>
        <v>25217.568418145242</v>
      </c>
      <c r="DB14" s="27">
        <f>Assumptions!$X14/12*(1+(IF(DB$8=Assumptions!$V$47,Assumptions!$V$50,IF(DB$8=Assumptions!$W$47,Assumptions!$W$50,Assumptions!$X$50))))^(DB$8-1)</f>
        <v>25217.568418145242</v>
      </c>
      <c r="DC14" s="27">
        <f>Assumptions!$X14/12*(1+(IF(DC$8=Assumptions!$V$47,Assumptions!$V$50,IF(DC$8=Assumptions!$W$47,Assumptions!$W$50,Assumptions!$X$50))))^(DC$8-1)</f>
        <v>25217.568418145242</v>
      </c>
      <c r="DD14" s="27">
        <f>Assumptions!$X14/12*(1+(IF(DD$8=Assumptions!$V$47,Assumptions!$V$50,IF(DD$8=Assumptions!$W$47,Assumptions!$W$50,Assumptions!$X$50))))^(DD$8-1)</f>
        <v>25217.568418145242</v>
      </c>
      <c r="DE14" s="27">
        <f>Assumptions!$X14/12*(1+(IF(DE$8=Assumptions!$V$47,Assumptions!$V$50,IF(DE$8=Assumptions!$W$47,Assumptions!$W$50,Assumptions!$X$50))))^(DE$8-1)</f>
        <v>25217.568418145242</v>
      </c>
      <c r="DF14" s="27">
        <f>Assumptions!$X14/12*(1+(IF(DF$8=Assumptions!$V$47,Assumptions!$V$50,IF(DF$8=Assumptions!$W$47,Assumptions!$W$50,Assumptions!$X$50))))^(DF$8-1)</f>
        <v>25217.568418145242</v>
      </c>
      <c r="DG14" s="27">
        <f>Assumptions!$X14/12*(1+(IF(DG$8=Assumptions!$V$47,Assumptions!$V$50,IF(DG$8=Assumptions!$W$47,Assumptions!$W$50,Assumptions!$X$50))))^(DG$8-1)</f>
        <v>25217.568418145242</v>
      </c>
      <c r="DH14" s="27">
        <f>Assumptions!$X14/12*(1+(IF(DH$8=Assumptions!$V$47,Assumptions!$V$50,IF(DH$8=Assumptions!$W$47,Assumptions!$W$50,Assumptions!$X$50))))^(DH$8-1)</f>
        <v>25595.831944417416</v>
      </c>
      <c r="DI14" s="27">
        <f>Assumptions!$X14/12*(1+(IF(DI$8=Assumptions!$V$47,Assumptions!$V$50,IF(DI$8=Assumptions!$W$47,Assumptions!$W$50,Assumptions!$X$50))))^(DI$8-1)</f>
        <v>25595.831944417416</v>
      </c>
      <c r="DJ14" s="27">
        <f>Assumptions!$X14/12*(1+(IF(DJ$8=Assumptions!$V$47,Assumptions!$V$50,IF(DJ$8=Assumptions!$W$47,Assumptions!$W$50,Assumptions!$X$50))))^(DJ$8-1)</f>
        <v>25595.831944417416</v>
      </c>
      <c r="DK14" s="27">
        <f>Assumptions!$X14/12*(1+(IF(DK$8=Assumptions!$V$47,Assumptions!$V$50,IF(DK$8=Assumptions!$W$47,Assumptions!$W$50,Assumptions!$X$50))))^(DK$8-1)</f>
        <v>25595.831944417416</v>
      </c>
      <c r="DL14" s="27">
        <f>Assumptions!$X14/12*(1+(IF(DL$8=Assumptions!$V$47,Assumptions!$V$50,IF(DL$8=Assumptions!$W$47,Assumptions!$W$50,Assumptions!$X$50))))^(DL$8-1)</f>
        <v>25595.831944417416</v>
      </c>
      <c r="DM14" s="27">
        <f>Assumptions!$X14/12*(1+(IF(DM$8=Assumptions!$V$47,Assumptions!$V$50,IF(DM$8=Assumptions!$W$47,Assumptions!$W$50,Assumptions!$X$50))))^(DM$8-1)</f>
        <v>25595.831944417416</v>
      </c>
      <c r="DN14" s="27">
        <f>Assumptions!$X14/12*(1+(IF(DN$8=Assumptions!$V$47,Assumptions!$V$50,IF(DN$8=Assumptions!$W$47,Assumptions!$W$50,Assumptions!$X$50))))^(DN$8-1)</f>
        <v>25595.831944417416</v>
      </c>
      <c r="DO14" s="27">
        <f>Assumptions!$X14/12*(1+(IF(DO$8=Assumptions!$V$47,Assumptions!$V$50,IF(DO$8=Assumptions!$W$47,Assumptions!$W$50,Assumptions!$X$50))))^(DO$8-1)</f>
        <v>25595.831944417416</v>
      </c>
      <c r="DP14" s="27">
        <f>Assumptions!$X14/12*(1+(IF(DP$8=Assumptions!$V$47,Assumptions!$V$50,IF(DP$8=Assumptions!$W$47,Assumptions!$W$50,Assumptions!$X$50))))^(DP$8-1)</f>
        <v>25595.831944417416</v>
      </c>
      <c r="DQ14" s="27">
        <f>Assumptions!$X14/12*(1+(IF(DQ$8=Assumptions!$V$47,Assumptions!$V$50,IF(DQ$8=Assumptions!$W$47,Assumptions!$W$50,Assumptions!$X$50))))^(DQ$8-1)</f>
        <v>25595.831944417416</v>
      </c>
      <c r="DR14" s="27">
        <f>Assumptions!$X14/12*(1+(IF(DR$8=Assumptions!$V$47,Assumptions!$V$50,IF(DR$8=Assumptions!$W$47,Assumptions!$W$50,Assumptions!$X$50))))^(DR$8-1)</f>
        <v>25595.831944417416</v>
      </c>
      <c r="DS14" s="27">
        <f>Assumptions!$X14/12*(1+(IF(DS$8=Assumptions!$V$47,Assumptions!$V$50,IF(DS$8=Assumptions!$W$47,Assumptions!$W$50,Assumptions!$X$50))))^(DS$8-1)</f>
        <v>25595.831944417416</v>
      </c>
      <c r="DT14" s="27">
        <f>Assumptions!$X14/12*(1+(IF(DT$8=Assumptions!$V$47,Assumptions!$V$50,IF(DT$8=Assumptions!$W$47,Assumptions!$W$50,Assumptions!$X$50))))^(DT$8-1)</f>
        <v>25979.769423583675</v>
      </c>
      <c r="DU14" s="27">
        <f>Assumptions!$X14/12*(1+(IF(DU$8=Assumptions!$V$47,Assumptions!$V$50,IF(DU$8=Assumptions!$W$47,Assumptions!$W$50,Assumptions!$X$50))))^(DU$8-1)</f>
        <v>25979.769423583675</v>
      </c>
      <c r="DV14" s="27">
        <f>Assumptions!$X14/12*(1+(IF(DV$8=Assumptions!$V$47,Assumptions!$V$50,IF(DV$8=Assumptions!$W$47,Assumptions!$W$50,Assumptions!$X$50))))^(DV$8-1)</f>
        <v>25979.769423583675</v>
      </c>
      <c r="DW14" s="27">
        <f>Assumptions!$X14/12*(1+(IF(DW$8=Assumptions!$V$47,Assumptions!$V$50,IF(DW$8=Assumptions!$W$47,Assumptions!$W$50,Assumptions!$X$50))))^(DW$8-1)</f>
        <v>25979.769423583675</v>
      </c>
      <c r="DX14" s="27">
        <f>Assumptions!$X14/12*(1+(IF(DX$8=Assumptions!$V$47,Assumptions!$V$50,IF(DX$8=Assumptions!$W$47,Assumptions!$W$50,Assumptions!$X$50))))^(DX$8-1)</f>
        <v>25979.769423583675</v>
      </c>
      <c r="DY14" s="27">
        <f>Assumptions!$X14/12*(1+(IF(DY$8=Assumptions!$V$47,Assumptions!$V$50,IF(DY$8=Assumptions!$W$47,Assumptions!$W$50,Assumptions!$X$50))))^(DY$8-1)</f>
        <v>25979.769423583675</v>
      </c>
      <c r="DZ14" s="27">
        <f>Assumptions!$X14/12*(1+(IF(DZ$8=Assumptions!$V$47,Assumptions!$V$50,IF(DZ$8=Assumptions!$W$47,Assumptions!$W$50,Assumptions!$X$50))))^(DZ$8-1)</f>
        <v>25979.769423583675</v>
      </c>
      <c r="EA14" s="27">
        <f>Assumptions!$X14/12*(1+(IF(EA$8=Assumptions!$V$47,Assumptions!$V$50,IF(EA$8=Assumptions!$W$47,Assumptions!$W$50,Assumptions!$X$50))))^(EA$8-1)</f>
        <v>25979.769423583675</v>
      </c>
      <c r="EB14" s="27">
        <f>Assumptions!$X14/12*(1+(IF(EB$8=Assumptions!$V$47,Assumptions!$V$50,IF(EB$8=Assumptions!$W$47,Assumptions!$W$50,Assumptions!$X$50))))^(EB$8-1)</f>
        <v>25979.769423583675</v>
      </c>
      <c r="EC14" s="27">
        <f>Assumptions!$X14/12*(1+(IF(EC$8=Assumptions!$V$47,Assumptions!$V$50,IF(EC$8=Assumptions!$W$47,Assumptions!$W$50,Assumptions!$X$50))))^(EC$8-1)</f>
        <v>25979.769423583675</v>
      </c>
      <c r="ED14" s="27">
        <f>Assumptions!$X14/12*(1+(IF(ED$8=Assumptions!$V$47,Assumptions!$V$50,IF(ED$8=Assumptions!$W$47,Assumptions!$W$50,Assumptions!$X$50))))^(ED$8-1)</f>
        <v>25979.769423583675</v>
      </c>
      <c r="EE14" s="27">
        <f>Assumptions!$X14/12*(1+(IF(EE$8=Assumptions!$V$47,Assumptions!$V$50,IF(EE$8=Assumptions!$W$47,Assumptions!$W$50,Assumptions!$X$50))))^(EE$8-1)</f>
        <v>25979.769423583675</v>
      </c>
    </row>
    <row r="15" spans="1:135" x14ac:dyDescent="0.35">
      <c r="C15" t="str">
        <f>Assumptions!R15</f>
        <v>4x2</v>
      </c>
      <c r="D15" s="27">
        <f>Assumptions!$X15/12*(1+(IF(D$8=Assumptions!$V$47,Assumptions!$V$50,IF(D$8=Assumptions!$W$47,Assumptions!$W$50,Assumptions!$X$50))))^(D$8-1)</f>
        <v>13219.584000000001</v>
      </c>
      <c r="E15" s="27">
        <f>Assumptions!$X15/12*(1+(IF(E$8=Assumptions!$V$47,Assumptions!$V$50,IF(E$8=Assumptions!$W$47,Assumptions!$W$50,Assumptions!$X$50))))^(E$8-1)</f>
        <v>13219.584000000001</v>
      </c>
      <c r="F15" s="27">
        <f>Assumptions!$X15/12*(1+(IF(F$8=Assumptions!$V$47,Assumptions!$V$50,IF(F$8=Assumptions!$W$47,Assumptions!$W$50,Assumptions!$X$50))))^(F$8-1)</f>
        <v>13219.584000000001</v>
      </c>
      <c r="G15" s="27">
        <f>Assumptions!$X15/12*(1+(IF(G$8=Assumptions!$V$47,Assumptions!$V$50,IF(G$8=Assumptions!$W$47,Assumptions!$W$50,Assumptions!$X$50))))^(G$8-1)</f>
        <v>13219.584000000001</v>
      </c>
      <c r="H15" s="27">
        <f>Assumptions!$X15/12*(1+(IF(H$8=Assumptions!$V$47,Assumptions!$V$50,IF(H$8=Assumptions!$W$47,Assumptions!$W$50,Assumptions!$X$50))))^(H$8-1)</f>
        <v>13219.584000000001</v>
      </c>
      <c r="I15" s="27">
        <f>Assumptions!$X15/12*(1+(IF(I$8=Assumptions!$V$47,Assumptions!$V$50,IF(I$8=Assumptions!$W$47,Assumptions!$W$50,Assumptions!$X$50))))^(I$8-1)</f>
        <v>13219.584000000001</v>
      </c>
      <c r="J15" s="27">
        <f>Assumptions!$X15/12*(1+(IF(J$8=Assumptions!$V$47,Assumptions!$V$50,IF(J$8=Assumptions!$W$47,Assumptions!$W$50,Assumptions!$X$50))))^(J$8-1)</f>
        <v>13219.584000000001</v>
      </c>
      <c r="K15" s="27">
        <f>Assumptions!$X15/12*(1+(IF(K$8=Assumptions!$V$47,Assumptions!$V$50,IF(K$8=Assumptions!$W$47,Assumptions!$W$50,Assumptions!$X$50))))^(K$8-1)</f>
        <v>13219.584000000001</v>
      </c>
      <c r="L15" s="27">
        <f>Assumptions!$X15/12*(1+(IF(L$8=Assumptions!$V$47,Assumptions!$V$50,IF(L$8=Assumptions!$W$47,Assumptions!$W$50,Assumptions!$X$50))))^(L$8-1)</f>
        <v>13219.584000000001</v>
      </c>
      <c r="M15" s="27">
        <f>Assumptions!$X15/12*(1+(IF(M$8=Assumptions!$V$47,Assumptions!$V$50,IF(M$8=Assumptions!$W$47,Assumptions!$W$50,Assumptions!$X$50))))^(M$8-1)</f>
        <v>13219.584000000001</v>
      </c>
      <c r="N15" s="27">
        <f>Assumptions!$X15/12*(1+(IF(N$8=Assumptions!$V$47,Assumptions!$V$50,IF(N$8=Assumptions!$W$47,Assumptions!$W$50,Assumptions!$X$50))))^(N$8-1)</f>
        <v>13219.584000000001</v>
      </c>
      <c r="O15" s="27">
        <f>Assumptions!$X15/12*(1+(IF(O$8=Assumptions!$V$47,Assumptions!$V$50,IF(O$8=Assumptions!$W$47,Assumptions!$W$50,Assumptions!$X$50))))^(O$8-1)</f>
        <v>13219.584000000001</v>
      </c>
      <c r="P15" s="27">
        <f>Assumptions!$X15/12*(1+(IF(P$8=Assumptions!$V$47,Assumptions!$V$50,IF(P$8=Assumptions!$W$47,Assumptions!$W$50,Assumptions!$X$50))))^(P$8-1)</f>
        <v>13417.877759999999</v>
      </c>
      <c r="Q15" s="27">
        <f>Assumptions!$X15/12*(1+(IF(Q$8=Assumptions!$V$47,Assumptions!$V$50,IF(Q$8=Assumptions!$W$47,Assumptions!$W$50,Assumptions!$X$50))))^(Q$8-1)</f>
        <v>13417.877759999999</v>
      </c>
      <c r="R15" s="27">
        <f>Assumptions!$X15/12*(1+(IF(R$8=Assumptions!$V$47,Assumptions!$V$50,IF(R$8=Assumptions!$W$47,Assumptions!$W$50,Assumptions!$X$50))))^(R$8-1)</f>
        <v>13417.877759999999</v>
      </c>
      <c r="S15" s="27">
        <f>Assumptions!$X15/12*(1+(IF(S$8=Assumptions!$V$47,Assumptions!$V$50,IF(S$8=Assumptions!$W$47,Assumptions!$W$50,Assumptions!$X$50))))^(S$8-1)</f>
        <v>13417.877759999999</v>
      </c>
      <c r="T15" s="27">
        <f>Assumptions!$X15/12*(1+(IF(T$8=Assumptions!$V$47,Assumptions!$V$50,IF(T$8=Assumptions!$W$47,Assumptions!$W$50,Assumptions!$X$50))))^(T$8-1)</f>
        <v>13417.877759999999</v>
      </c>
      <c r="U15" s="27">
        <f>Assumptions!$X15/12*(1+(IF(U$8=Assumptions!$V$47,Assumptions!$V$50,IF(U$8=Assumptions!$W$47,Assumptions!$W$50,Assumptions!$X$50))))^(U$8-1)</f>
        <v>13417.877759999999</v>
      </c>
      <c r="V15" s="27">
        <f>Assumptions!$X15/12*(1+(IF(V$8=Assumptions!$V$47,Assumptions!$V$50,IF(V$8=Assumptions!$W$47,Assumptions!$W$50,Assumptions!$X$50))))^(V$8-1)</f>
        <v>13417.877759999999</v>
      </c>
      <c r="W15" s="27">
        <f>Assumptions!$X15/12*(1+(IF(W$8=Assumptions!$V$47,Assumptions!$V$50,IF(W$8=Assumptions!$W$47,Assumptions!$W$50,Assumptions!$X$50))))^(W$8-1)</f>
        <v>13417.877759999999</v>
      </c>
      <c r="X15" s="27">
        <f>Assumptions!$X15/12*(1+(IF(X$8=Assumptions!$V$47,Assumptions!$V$50,IF(X$8=Assumptions!$W$47,Assumptions!$W$50,Assumptions!$X$50))))^(X$8-1)</f>
        <v>13417.877759999999</v>
      </c>
      <c r="Y15" s="27">
        <f>Assumptions!$X15/12*(1+(IF(Y$8=Assumptions!$V$47,Assumptions!$V$50,IF(Y$8=Assumptions!$W$47,Assumptions!$W$50,Assumptions!$X$50))))^(Y$8-1)</f>
        <v>13417.877759999999</v>
      </c>
      <c r="Z15" s="27">
        <f>Assumptions!$X15/12*(1+(IF(Z$8=Assumptions!$V$47,Assumptions!$V$50,IF(Z$8=Assumptions!$W$47,Assumptions!$W$50,Assumptions!$X$50))))^(Z$8-1)</f>
        <v>13417.877759999999</v>
      </c>
      <c r="AA15" s="27">
        <f>Assumptions!$X15/12*(1+(IF(AA$8=Assumptions!$V$47,Assumptions!$V$50,IF(AA$8=Assumptions!$W$47,Assumptions!$W$50,Assumptions!$X$50))))^(AA$8-1)</f>
        <v>13417.877759999999</v>
      </c>
      <c r="AB15" s="27">
        <f>Assumptions!$X15/12*(1+(IF(AB$8=Assumptions!$V$47,Assumptions!$V$50,IF(AB$8=Assumptions!$W$47,Assumptions!$W$50,Assumptions!$X$50))))^(AB$8-1)</f>
        <v>13619.145926399997</v>
      </c>
      <c r="AC15" s="27">
        <f>Assumptions!$X15/12*(1+(IF(AC$8=Assumptions!$V$47,Assumptions!$V$50,IF(AC$8=Assumptions!$W$47,Assumptions!$W$50,Assumptions!$X$50))))^(AC$8-1)</f>
        <v>13619.145926399997</v>
      </c>
      <c r="AD15" s="27">
        <f>Assumptions!$X15/12*(1+(IF(AD$8=Assumptions!$V$47,Assumptions!$V$50,IF(AD$8=Assumptions!$W$47,Assumptions!$W$50,Assumptions!$X$50))))^(AD$8-1)</f>
        <v>13619.145926399997</v>
      </c>
      <c r="AE15" s="27">
        <f>Assumptions!$X15/12*(1+(IF(AE$8=Assumptions!$V$47,Assumptions!$V$50,IF(AE$8=Assumptions!$W$47,Assumptions!$W$50,Assumptions!$X$50))))^(AE$8-1)</f>
        <v>13619.145926399997</v>
      </c>
      <c r="AF15" s="27">
        <f>Assumptions!$X15/12*(1+(IF(AF$8=Assumptions!$V$47,Assumptions!$V$50,IF(AF$8=Assumptions!$W$47,Assumptions!$W$50,Assumptions!$X$50))))^(AF$8-1)</f>
        <v>13619.145926399997</v>
      </c>
      <c r="AG15" s="27">
        <f>Assumptions!$X15/12*(1+(IF(AG$8=Assumptions!$V$47,Assumptions!$V$50,IF(AG$8=Assumptions!$W$47,Assumptions!$W$50,Assumptions!$X$50))))^(AG$8-1)</f>
        <v>13619.145926399997</v>
      </c>
      <c r="AH15" s="27">
        <f>Assumptions!$X15/12*(1+(IF(AH$8=Assumptions!$V$47,Assumptions!$V$50,IF(AH$8=Assumptions!$W$47,Assumptions!$W$50,Assumptions!$X$50))))^(AH$8-1)</f>
        <v>13619.145926399997</v>
      </c>
      <c r="AI15" s="27">
        <f>Assumptions!$X15/12*(1+(IF(AI$8=Assumptions!$V$47,Assumptions!$V$50,IF(AI$8=Assumptions!$W$47,Assumptions!$W$50,Assumptions!$X$50))))^(AI$8-1)</f>
        <v>13619.145926399997</v>
      </c>
      <c r="AJ15" s="27">
        <f>Assumptions!$X15/12*(1+(IF(AJ$8=Assumptions!$V$47,Assumptions!$V$50,IF(AJ$8=Assumptions!$W$47,Assumptions!$W$50,Assumptions!$X$50))))^(AJ$8-1)</f>
        <v>13619.145926399997</v>
      </c>
      <c r="AK15" s="27">
        <f>Assumptions!$X15/12*(1+(IF(AK$8=Assumptions!$V$47,Assumptions!$V$50,IF(AK$8=Assumptions!$W$47,Assumptions!$W$50,Assumptions!$X$50))))^(AK$8-1)</f>
        <v>13619.145926399997</v>
      </c>
      <c r="AL15" s="27">
        <f>Assumptions!$X15/12*(1+(IF(AL$8=Assumptions!$V$47,Assumptions!$V$50,IF(AL$8=Assumptions!$W$47,Assumptions!$W$50,Assumptions!$X$50))))^(AL$8-1)</f>
        <v>13619.145926399997</v>
      </c>
      <c r="AM15" s="27">
        <f>Assumptions!$X15/12*(1+(IF(AM$8=Assumptions!$V$47,Assumptions!$V$50,IF(AM$8=Assumptions!$W$47,Assumptions!$W$50,Assumptions!$X$50))))^(AM$8-1)</f>
        <v>13619.145926399997</v>
      </c>
      <c r="AN15" s="27">
        <f>Assumptions!$X15/12*(1+(IF(AN$8=Assumptions!$V$47,Assumptions!$V$50,IF(AN$8=Assumptions!$W$47,Assumptions!$W$50,Assumptions!$X$50))))^(AN$8-1)</f>
        <v>13823.433115295995</v>
      </c>
      <c r="AO15" s="27">
        <f>Assumptions!$X15/12*(1+(IF(AO$8=Assumptions!$V$47,Assumptions!$V$50,IF(AO$8=Assumptions!$W$47,Assumptions!$W$50,Assumptions!$X$50))))^(AO$8-1)</f>
        <v>13823.433115295995</v>
      </c>
      <c r="AP15" s="27">
        <f>Assumptions!$X15/12*(1+(IF(AP$8=Assumptions!$V$47,Assumptions!$V$50,IF(AP$8=Assumptions!$W$47,Assumptions!$W$50,Assumptions!$X$50))))^(AP$8-1)</f>
        <v>13823.433115295995</v>
      </c>
      <c r="AQ15" s="27">
        <f>Assumptions!$X15/12*(1+(IF(AQ$8=Assumptions!$V$47,Assumptions!$V$50,IF(AQ$8=Assumptions!$W$47,Assumptions!$W$50,Assumptions!$X$50))))^(AQ$8-1)</f>
        <v>13823.433115295995</v>
      </c>
      <c r="AR15" s="27">
        <f>Assumptions!$X15/12*(1+(IF(AR$8=Assumptions!$V$47,Assumptions!$V$50,IF(AR$8=Assumptions!$W$47,Assumptions!$W$50,Assumptions!$X$50))))^(AR$8-1)</f>
        <v>13823.433115295995</v>
      </c>
      <c r="AS15" s="27">
        <f>Assumptions!$X15/12*(1+(IF(AS$8=Assumptions!$V$47,Assumptions!$V$50,IF(AS$8=Assumptions!$W$47,Assumptions!$W$50,Assumptions!$X$50))))^(AS$8-1)</f>
        <v>13823.433115295995</v>
      </c>
      <c r="AT15" s="27">
        <f>Assumptions!$X15/12*(1+(IF(AT$8=Assumptions!$V$47,Assumptions!$V$50,IF(AT$8=Assumptions!$W$47,Assumptions!$W$50,Assumptions!$X$50))))^(AT$8-1)</f>
        <v>13823.433115295995</v>
      </c>
      <c r="AU15" s="27">
        <f>Assumptions!$X15/12*(1+(IF(AU$8=Assumptions!$V$47,Assumptions!$V$50,IF(AU$8=Assumptions!$W$47,Assumptions!$W$50,Assumptions!$X$50))))^(AU$8-1)</f>
        <v>13823.433115295995</v>
      </c>
      <c r="AV15" s="27">
        <f>Assumptions!$X15/12*(1+(IF(AV$8=Assumptions!$V$47,Assumptions!$V$50,IF(AV$8=Assumptions!$W$47,Assumptions!$W$50,Assumptions!$X$50))))^(AV$8-1)</f>
        <v>13823.433115295995</v>
      </c>
      <c r="AW15" s="27">
        <f>Assumptions!$X15/12*(1+(IF(AW$8=Assumptions!$V$47,Assumptions!$V$50,IF(AW$8=Assumptions!$W$47,Assumptions!$W$50,Assumptions!$X$50))))^(AW$8-1)</f>
        <v>13823.433115295995</v>
      </c>
      <c r="AX15" s="27">
        <f>Assumptions!$X15/12*(1+(IF(AX$8=Assumptions!$V$47,Assumptions!$V$50,IF(AX$8=Assumptions!$W$47,Assumptions!$W$50,Assumptions!$X$50))))^(AX$8-1)</f>
        <v>13823.433115295995</v>
      </c>
      <c r="AY15" s="27">
        <f>Assumptions!$X15/12*(1+(IF(AY$8=Assumptions!$V$47,Assumptions!$V$50,IF(AY$8=Assumptions!$W$47,Assumptions!$W$50,Assumptions!$X$50))))^(AY$8-1)</f>
        <v>13823.433115295995</v>
      </c>
      <c r="AZ15" s="27">
        <f>Assumptions!$X15/12*(1+(IF(AZ$8=Assumptions!$V$47,Assumptions!$V$50,IF(AZ$8=Assumptions!$W$47,Assumptions!$W$50,Assumptions!$X$50))))^(AZ$8-1)</f>
        <v>14030.784612025433</v>
      </c>
      <c r="BA15" s="27">
        <f>Assumptions!$X15/12*(1+(IF(BA$8=Assumptions!$V$47,Assumptions!$V$50,IF(BA$8=Assumptions!$W$47,Assumptions!$W$50,Assumptions!$X$50))))^(BA$8-1)</f>
        <v>14030.784612025433</v>
      </c>
      <c r="BB15" s="27">
        <f>Assumptions!$X15/12*(1+(IF(BB$8=Assumptions!$V$47,Assumptions!$V$50,IF(BB$8=Assumptions!$W$47,Assumptions!$W$50,Assumptions!$X$50))))^(BB$8-1)</f>
        <v>14030.784612025433</v>
      </c>
      <c r="BC15" s="27">
        <f>Assumptions!$X15/12*(1+(IF(BC$8=Assumptions!$V$47,Assumptions!$V$50,IF(BC$8=Assumptions!$W$47,Assumptions!$W$50,Assumptions!$X$50))))^(BC$8-1)</f>
        <v>14030.784612025433</v>
      </c>
      <c r="BD15" s="27">
        <f>Assumptions!$X15/12*(1+(IF(BD$8=Assumptions!$V$47,Assumptions!$V$50,IF(BD$8=Assumptions!$W$47,Assumptions!$W$50,Assumptions!$X$50))))^(BD$8-1)</f>
        <v>14030.784612025433</v>
      </c>
      <c r="BE15" s="27">
        <f>Assumptions!$X15/12*(1+(IF(BE$8=Assumptions!$V$47,Assumptions!$V$50,IF(BE$8=Assumptions!$W$47,Assumptions!$W$50,Assumptions!$X$50))))^(BE$8-1)</f>
        <v>14030.784612025433</v>
      </c>
      <c r="BF15" s="27">
        <f>Assumptions!$X15/12*(1+(IF(BF$8=Assumptions!$V$47,Assumptions!$V$50,IF(BF$8=Assumptions!$W$47,Assumptions!$W$50,Assumptions!$X$50))))^(BF$8-1)</f>
        <v>14030.784612025433</v>
      </c>
      <c r="BG15" s="27">
        <f>Assumptions!$X15/12*(1+(IF(BG$8=Assumptions!$V$47,Assumptions!$V$50,IF(BG$8=Assumptions!$W$47,Assumptions!$W$50,Assumptions!$X$50))))^(BG$8-1)</f>
        <v>14030.784612025433</v>
      </c>
      <c r="BH15" s="27">
        <f>Assumptions!$X15/12*(1+(IF(BH$8=Assumptions!$V$47,Assumptions!$V$50,IF(BH$8=Assumptions!$W$47,Assumptions!$W$50,Assumptions!$X$50))))^(BH$8-1)</f>
        <v>14030.784612025433</v>
      </c>
      <c r="BI15" s="27">
        <f>Assumptions!$X15/12*(1+(IF(BI$8=Assumptions!$V$47,Assumptions!$V$50,IF(BI$8=Assumptions!$W$47,Assumptions!$W$50,Assumptions!$X$50))))^(BI$8-1)</f>
        <v>14030.784612025433</v>
      </c>
      <c r="BJ15" s="27">
        <f>Assumptions!$X15/12*(1+(IF(BJ$8=Assumptions!$V$47,Assumptions!$V$50,IF(BJ$8=Assumptions!$W$47,Assumptions!$W$50,Assumptions!$X$50))))^(BJ$8-1)</f>
        <v>14030.784612025433</v>
      </c>
      <c r="BK15" s="27">
        <f>Assumptions!$X15/12*(1+(IF(BK$8=Assumptions!$V$47,Assumptions!$V$50,IF(BK$8=Assumptions!$W$47,Assumptions!$W$50,Assumptions!$X$50))))^(BK$8-1)</f>
        <v>14030.784612025433</v>
      </c>
      <c r="BL15" s="27">
        <f>Assumptions!$X15/12*(1+(IF(BL$8=Assumptions!$V$47,Assumptions!$V$50,IF(BL$8=Assumptions!$W$47,Assumptions!$W$50,Assumptions!$X$50))))^(BL$8-1)</f>
        <v>14241.246381205812</v>
      </c>
      <c r="BM15" s="27">
        <f>Assumptions!$X15/12*(1+(IF(BM$8=Assumptions!$V$47,Assumptions!$V$50,IF(BM$8=Assumptions!$W$47,Assumptions!$W$50,Assumptions!$X$50))))^(BM$8-1)</f>
        <v>14241.246381205812</v>
      </c>
      <c r="BN15" s="27">
        <f>Assumptions!$X15/12*(1+(IF(BN$8=Assumptions!$V$47,Assumptions!$V$50,IF(BN$8=Assumptions!$W$47,Assumptions!$W$50,Assumptions!$X$50))))^(BN$8-1)</f>
        <v>14241.246381205812</v>
      </c>
      <c r="BO15" s="27">
        <f>Assumptions!$X15/12*(1+(IF(BO$8=Assumptions!$V$47,Assumptions!$V$50,IF(BO$8=Assumptions!$W$47,Assumptions!$W$50,Assumptions!$X$50))))^(BO$8-1)</f>
        <v>14241.246381205812</v>
      </c>
      <c r="BP15" s="27">
        <f>Assumptions!$X15/12*(1+(IF(BP$8=Assumptions!$V$47,Assumptions!$V$50,IF(BP$8=Assumptions!$W$47,Assumptions!$W$50,Assumptions!$X$50))))^(BP$8-1)</f>
        <v>14241.246381205812</v>
      </c>
      <c r="BQ15" s="27">
        <f>Assumptions!$X15/12*(1+(IF(BQ$8=Assumptions!$V$47,Assumptions!$V$50,IF(BQ$8=Assumptions!$W$47,Assumptions!$W$50,Assumptions!$X$50))))^(BQ$8-1)</f>
        <v>14241.246381205812</v>
      </c>
      <c r="BR15" s="27">
        <f>Assumptions!$X15/12*(1+(IF(BR$8=Assumptions!$V$47,Assumptions!$V$50,IF(BR$8=Assumptions!$W$47,Assumptions!$W$50,Assumptions!$X$50))))^(BR$8-1)</f>
        <v>14241.246381205812</v>
      </c>
      <c r="BS15" s="27">
        <f>Assumptions!$X15/12*(1+(IF(BS$8=Assumptions!$V$47,Assumptions!$V$50,IF(BS$8=Assumptions!$W$47,Assumptions!$W$50,Assumptions!$X$50))))^(BS$8-1)</f>
        <v>14241.246381205812</v>
      </c>
      <c r="BT15" s="27">
        <f>Assumptions!$X15/12*(1+(IF(BT$8=Assumptions!$V$47,Assumptions!$V$50,IF(BT$8=Assumptions!$W$47,Assumptions!$W$50,Assumptions!$X$50))))^(BT$8-1)</f>
        <v>14241.246381205812</v>
      </c>
      <c r="BU15" s="27">
        <f>Assumptions!$X15/12*(1+(IF(BU$8=Assumptions!$V$47,Assumptions!$V$50,IF(BU$8=Assumptions!$W$47,Assumptions!$W$50,Assumptions!$X$50))))^(BU$8-1)</f>
        <v>14241.246381205812</v>
      </c>
      <c r="BV15" s="27">
        <f>Assumptions!$X15/12*(1+(IF(BV$8=Assumptions!$V$47,Assumptions!$V$50,IF(BV$8=Assumptions!$W$47,Assumptions!$W$50,Assumptions!$X$50))))^(BV$8-1)</f>
        <v>14241.246381205812</v>
      </c>
      <c r="BW15" s="27">
        <f>Assumptions!$X15/12*(1+(IF(BW$8=Assumptions!$V$47,Assumptions!$V$50,IF(BW$8=Assumptions!$W$47,Assumptions!$W$50,Assumptions!$X$50))))^(BW$8-1)</f>
        <v>14241.246381205812</v>
      </c>
      <c r="BX15" s="27">
        <f>Assumptions!$X15/12*(1+(IF(BX$8=Assumptions!$V$47,Assumptions!$V$50,IF(BX$8=Assumptions!$W$47,Assumptions!$W$50,Assumptions!$X$50))))^(BX$8-1)</f>
        <v>14454.865076923898</v>
      </c>
      <c r="BY15" s="27">
        <f>Assumptions!$X15/12*(1+(IF(BY$8=Assumptions!$V$47,Assumptions!$V$50,IF(BY$8=Assumptions!$W$47,Assumptions!$W$50,Assumptions!$X$50))))^(BY$8-1)</f>
        <v>14454.865076923898</v>
      </c>
      <c r="BZ15" s="27">
        <f>Assumptions!$X15/12*(1+(IF(BZ$8=Assumptions!$V$47,Assumptions!$V$50,IF(BZ$8=Assumptions!$W$47,Assumptions!$W$50,Assumptions!$X$50))))^(BZ$8-1)</f>
        <v>14454.865076923898</v>
      </c>
      <c r="CA15" s="27">
        <f>Assumptions!$X15/12*(1+(IF(CA$8=Assumptions!$V$47,Assumptions!$V$50,IF(CA$8=Assumptions!$W$47,Assumptions!$W$50,Assumptions!$X$50))))^(CA$8-1)</f>
        <v>14454.865076923898</v>
      </c>
      <c r="CB15" s="27">
        <f>Assumptions!$X15/12*(1+(IF(CB$8=Assumptions!$V$47,Assumptions!$V$50,IF(CB$8=Assumptions!$W$47,Assumptions!$W$50,Assumptions!$X$50))))^(CB$8-1)</f>
        <v>14454.865076923898</v>
      </c>
      <c r="CC15" s="27">
        <f>Assumptions!$X15/12*(1+(IF(CC$8=Assumptions!$V$47,Assumptions!$V$50,IF(CC$8=Assumptions!$W$47,Assumptions!$W$50,Assumptions!$X$50))))^(CC$8-1)</f>
        <v>14454.865076923898</v>
      </c>
      <c r="CD15" s="27">
        <f>Assumptions!$X15/12*(1+(IF(CD$8=Assumptions!$V$47,Assumptions!$V$50,IF(CD$8=Assumptions!$W$47,Assumptions!$W$50,Assumptions!$X$50))))^(CD$8-1)</f>
        <v>14454.865076923898</v>
      </c>
      <c r="CE15" s="27">
        <f>Assumptions!$X15/12*(1+(IF(CE$8=Assumptions!$V$47,Assumptions!$V$50,IF(CE$8=Assumptions!$W$47,Assumptions!$W$50,Assumptions!$X$50))))^(CE$8-1)</f>
        <v>14454.865076923898</v>
      </c>
      <c r="CF15" s="27">
        <f>Assumptions!$X15/12*(1+(IF(CF$8=Assumptions!$V$47,Assumptions!$V$50,IF(CF$8=Assumptions!$W$47,Assumptions!$W$50,Assumptions!$X$50))))^(CF$8-1)</f>
        <v>14454.865076923898</v>
      </c>
      <c r="CG15" s="27">
        <f>Assumptions!$X15/12*(1+(IF(CG$8=Assumptions!$V$47,Assumptions!$V$50,IF(CG$8=Assumptions!$W$47,Assumptions!$W$50,Assumptions!$X$50))))^(CG$8-1)</f>
        <v>14454.865076923898</v>
      </c>
      <c r="CH15" s="27">
        <f>Assumptions!$X15/12*(1+(IF(CH$8=Assumptions!$V$47,Assumptions!$V$50,IF(CH$8=Assumptions!$W$47,Assumptions!$W$50,Assumptions!$X$50))))^(CH$8-1)</f>
        <v>14454.865076923898</v>
      </c>
      <c r="CI15" s="27">
        <f>Assumptions!$X15/12*(1+(IF(CI$8=Assumptions!$V$47,Assumptions!$V$50,IF(CI$8=Assumptions!$W$47,Assumptions!$W$50,Assumptions!$X$50))))^(CI$8-1)</f>
        <v>14454.865076923898</v>
      </c>
      <c r="CJ15" s="27">
        <f>Assumptions!$X15/12*(1+(IF(CJ$8=Assumptions!$V$47,Assumptions!$V$50,IF(CJ$8=Assumptions!$W$47,Assumptions!$W$50,Assumptions!$X$50))))^(CJ$8-1)</f>
        <v>14671.688053077754</v>
      </c>
      <c r="CK15" s="27">
        <f>Assumptions!$X15/12*(1+(IF(CK$8=Assumptions!$V$47,Assumptions!$V$50,IF(CK$8=Assumptions!$W$47,Assumptions!$W$50,Assumptions!$X$50))))^(CK$8-1)</f>
        <v>14671.688053077754</v>
      </c>
      <c r="CL15" s="27">
        <f>Assumptions!$X15/12*(1+(IF(CL$8=Assumptions!$V$47,Assumptions!$V$50,IF(CL$8=Assumptions!$W$47,Assumptions!$W$50,Assumptions!$X$50))))^(CL$8-1)</f>
        <v>14671.688053077754</v>
      </c>
      <c r="CM15" s="27">
        <f>Assumptions!$X15/12*(1+(IF(CM$8=Assumptions!$V$47,Assumptions!$V$50,IF(CM$8=Assumptions!$W$47,Assumptions!$W$50,Assumptions!$X$50))))^(CM$8-1)</f>
        <v>14671.688053077754</v>
      </c>
      <c r="CN15" s="27">
        <f>Assumptions!$X15/12*(1+(IF(CN$8=Assumptions!$V$47,Assumptions!$V$50,IF(CN$8=Assumptions!$W$47,Assumptions!$W$50,Assumptions!$X$50))))^(CN$8-1)</f>
        <v>14671.688053077754</v>
      </c>
      <c r="CO15" s="27">
        <f>Assumptions!$X15/12*(1+(IF(CO$8=Assumptions!$V$47,Assumptions!$V$50,IF(CO$8=Assumptions!$W$47,Assumptions!$W$50,Assumptions!$X$50))))^(CO$8-1)</f>
        <v>14671.688053077754</v>
      </c>
      <c r="CP15" s="27">
        <f>Assumptions!$X15/12*(1+(IF(CP$8=Assumptions!$V$47,Assumptions!$V$50,IF(CP$8=Assumptions!$W$47,Assumptions!$W$50,Assumptions!$X$50))))^(CP$8-1)</f>
        <v>14671.688053077754</v>
      </c>
      <c r="CQ15" s="27">
        <f>Assumptions!$X15/12*(1+(IF(CQ$8=Assumptions!$V$47,Assumptions!$V$50,IF(CQ$8=Assumptions!$W$47,Assumptions!$W$50,Assumptions!$X$50))))^(CQ$8-1)</f>
        <v>14671.688053077754</v>
      </c>
      <c r="CR15" s="27">
        <f>Assumptions!$X15/12*(1+(IF(CR$8=Assumptions!$V$47,Assumptions!$V$50,IF(CR$8=Assumptions!$W$47,Assumptions!$W$50,Assumptions!$X$50))))^(CR$8-1)</f>
        <v>14671.688053077754</v>
      </c>
      <c r="CS15" s="27">
        <f>Assumptions!$X15/12*(1+(IF(CS$8=Assumptions!$V$47,Assumptions!$V$50,IF(CS$8=Assumptions!$W$47,Assumptions!$W$50,Assumptions!$X$50))))^(CS$8-1)</f>
        <v>14671.688053077754</v>
      </c>
      <c r="CT15" s="27">
        <f>Assumptions!$X15/12*(1+(IF(CT$8=Assumptions!$V$47,Assumptions!$V$50,IF(CT$8=Assumptions!$W$47,Assumptions!$W$50,Assumptions!$X$50))))^(CT$8-1)</f>
        <v>14671.688053077754</v>
      </c>
      <c r="CU15" s="27">
        <f>Assumptions!$X15/12*(1+(IF(CU$8=Assumptions!$V$47,Assumptions!$V$50,IF(CU$8=Assumptions!$W$47,Assumptions!$W$50,Assumptions!$X$50))))^(CU$8-1)</f>
        <v>14671.688053077754</v>
      </c>
      <c r="CV15" s="27">
        <f>Assumptions!$X15/12*(1+(IF(CV$8=Assumptions!$V$47,Assumptions!$V$50,IF(CV$8=Assumptions!$W$47,Assumptions!$W$50,Assumptions!$X$50))))^(CV$8-1)</f>
        <v>14891.763373873919</v>
      </c>
      <c r="CW15" s="27">
        <f>Assumptions!$X15/12*(1+(IF(CW$8=Assumptions!$V$47,Assumptions!$V$50,IF(CW$8=Assumptions!$W$47,Assumptions!$W$50,Assumptions!$X$50))))^(CW$8-1)</f>
        <v>14891.763373873919</v>
      </c>
      <c r="CX15" s="27">
        <f>Assumptions!$X15/12*(1+(IF(CX$8=Assumptions!$V$47,Assumptions!$V$50,IF(CX$8=Assumptions!$W$47,Assumptions!$W$50,Assumptions!$X$50))))^(CX$8-1)</f>
        <v>14891.763373873919</v>
      </c>
      <c r="CY15" s="27">
        <f>Assumptions!$X15/12*(1+(IF(CY$8=Assumptions!$V$47,Assumptions!$V$50,IF(CY$8=Assumptions!$W$47,Assumptions!$W$50,Assumptions!$X$50))))^(CY$8-1)</f>
        <v>14891.763373873919</v>
      </c>
      <c r="CZ15" s="27">
        <f>Assumptions!$X15/12*(1+(IF(CZ$8=Assumptions!$V$47,Assumptions!$V$50,IF(CZ$8=Assumptions!$W$47,Assumptions!$W$50,Assumptions!$X$50))))^(CZ$8-1)</f>
        <v>14891.763373873919</v>
      </c>
      <c r="DA15" s="27">
        <f>Assumptions!$X15/12*(1+(IF(DA$8=Assumptions!$V$47,Assumptions!$V$50,IF(DA$8=Assumptions!$W$47,Assumptions!$W$50,Assumptions!$X$50))))^(DA$8-1)</f>
        <v>14891.763373873919</v>
      </c>
      <c r="DB15" s="27">
        <f>Assumptions!$X15/12*(1+(IF(DB$8=Assumptions!$V$47,Assumptions!$V$50,IF(DB$8=Assumptions!$W$47,Assumptions!$W$50,Assumptions!$X$50))))^(DB$8-1)</f>
        <v>14891.763373873919</v>
      </c>
      <c r="DC15" s="27">
        <f>Assumptions!$X15/12*(1+(IF(DC$8=Assumptions!$V$47,Assumptions!$V$50,IF(DC$8=Assumptions!$W$47,Assumptions!$W$50,Assumptions!$X$50))))^(DC$8-1)</f>
        <v>14891.763373873919</v>
      </c>
      <c r="DD15" s="27">
        <f>Assumptions!$X15/12*(1+(IF(DD$8=Assumptions!$V$47,Assumptions!$V$50,IF(DD$8=Assumptions!$W$47,Assumptions!$W$50,Assumptions!$X$50))))^(DD$8-1)</f>
        <v>14891.763373873919</v>
      </c>
      <c r="DE15" s="27">
        <f>Assumptions!$X15/12*(1+(IF(DE$8=Assumptions!$V$47,Assumptions!$V$50,IF(DE$8=Assumptions!$W$47,Assumptions!$W$50,Assumptions!$X$50))))^(DE$8-1)</f>
        <v>14891.763373873919</v>
      </c>
      <c r="DF15" s="27">
        <f>Assumptions!$X15/12*(1+(IF(DF$8=Assumptions!$V$47,Assumptions!$V$50,IF(DF$8=Assumptions!$W$47,Assumptions!$W$50,Assumptions!$X$50))))^(DF$8-1)</f>
        <v>14891.763373873919</v>
      </c>
      <c r="DG15" s="27">
        <f>Assumptions!$X15/12*(1+(IF(DG$8=Assumptions!$V$47,Assumptions!$V$50,IF(DG$8=Assumptions!$W$47,Assumptions!$W$50,Assumptions!$X$50))))^(DG$8-1)</f>
        <v>14891.763373873919</v>
      </c>
      <c r="DH15" s="27">
        <f>Assumptions!$X15/12*(1+(IF(DH$8=Assumptions!$V$47,Assumptions!$V$50,IF(DH$8=Assumptions!$W$47,Assumptions!$W$50,Assumptions!$X$50))))^(DH$8-1)</f>
        <v>15115.139824482025</v>
      </c>
      <c r="DI15" s="27">
        <f>Assumptions!$X15/12*(1+(IF(DI$8=Assumptions!$V$47,Assumptions!$V$50,IF(DI$8=Assumptions!$W$47,Assumptions!$W$50,Assumptions!$X$50))))^(DI$8-1)</f>
        <v>15115.139824482025</v>
      </c>
      <c r="DJ15" s="27">
        <f>Assumptions!$X15/12*(1+(IF(DJ$8=Assumptions!$V$47,Assumptions!$V$50,IF(DJ$8=Assumptions!$W$47,Assumptions!$W$50,Assumptions!$X$50))))^(DJ$8-1)</f>
        <v>15115.139824482025</v>
      </c>
      <c r="DK15" s="27">
        <f>Assumptions!$X15/12*(1+(IF(DK$8=Assumptions!$V$47,Assumptions!$V$50,IF(DK$8=Assumptions!$W$47,Assumptions!$W$50,Assumptions!$X$50))))^(DK$8-1)</f>
        <v>15115.139824482025</v>
      </c>
      <c r="DL15" s="27">
        <f>Assumptions!$X15/12*(1+(IF(DL$8=Assumptions!$V$47,Assumptions!$V$50,IF(DL$8=Assumptions!$W$47,Assumptions!$W$50,Assumptions!$X$50))))^(DL$8-1)</f>
        <v>15115.139824482025</v>
      </c>
      <c r="DM15" s="27">
        <f>Assumptions!$X15/12*(1+(IF(DM$8=Assumptions!$V$47,Assumptions!$V$50,IF(DM$8=Assumptions!$W$47,Assumptions!$W$50,Assumptions!$X$50))))^(DM$8-1)</f>
        <v>15115.139824482025</v>
      </c>
      <c r="DN15" s="27">
        <f>Assumptions!$X15/12*(1+(IF(DN$8=Assumptions!$V$47,Assumptions!$V$50,IF(DN$8=Assumptions!$W$47,Assumptions!$W$50,Assumptions!$X$50))))^(DN$8-1)</f>
        <v>15115.139824482025</v>
      </c>
      <c r="DO15" s="27">
        <f>Assumptions!$X15/12*(1+(IF(DO$8=Assumptions!$V$47,Assumptions!$V$50,IF(DO$8=Assumptions!$W$47,Assumptions!$W$50,Assumptions!$X$50))))^(DO$8-1)</f>
        <v>15115.139824482025</v>
      </c>
      <c r="DP15" s="27">
        <f>Assumptions!$X15/12*(1+(IF(DP$8=Assumptions!$V$47,Assumptions!$V$50,IF(DP$8=Assumptions!$W$47,Assumptions!$W$50,Assumptions!$X$50))))^(DP$8-1)</f>
        <v>15115.139824482025</v>
      </c>
      <c r="DQ15" s="27">
        <f>Assumptions!$X15/12*(1+(IF(DQ$8=Assumptions!$V$47,Assumptions!$V$50,IF(DQ$8=Assumptions!$W$47,Assumptions!$W$50,Assumptions!$X$50))))^(DQ$8-1)</f>
        <v>15115.139824482025</v>
      </c>
      <c r="DR15" s="27">
        <f>Assumptions!$X15/12*(1+(IF(DR$8=Assumptions!$V$47,Assumptions!$V$50,IF(DR$8=Assumptions!$W$47,Assumptions!$W$50,Assumptions!$X$50))))^(DR$8-1)</f>
        <v>15115.139824482025</v>
      </c>
      <c r="DS15" s="27">
        <f>Assumptions!$X15/12*(1+(IF(DS$8=Assumptions!$V$47,Assumptions!$V$50,IF(DS$8=Assumptions!$W$47,Assumptions!$W$50,Assumptions!$X$50))))^(DS$8-1)</f>
        <v>15115.139824482025</v>
      </c>
      <c r="DT15" s="27">
        <f>Assumptions!$X15/12*(1+(IF(DT$8=Assumptions!$V$47,Assumptions!$V$50,IF(DT$8=Assumptions!$W$47,Assumptions!$W$50,Assumptions!$X$50))))^(DT$8-1)</f>
        <v>15341.866921849254</v>
      </c>
      <c r="DU15" s="27">
        <f>Assumptions!$X15/12*(1+(IF(DU$8=Assumptions!$V$47,Assumptions!$V$50,IF(DU$8=Assumptions!$W$47,Assumptions!$W$50,Assumptions!$X$50))))^(DU$8-1)</f>
        <v>15341.866921849254</v>
      </c>
      <c r="DV15" s="27">
        <f>Assumptions!$X15/12*(1+(IF(DV$8=Assumptions!$V$47,Assumptions!$V$50,IF(DV$8=Assumptions!$W$47,Assumptions!$W$50,Assumptions!$X$50))))^(DV$8-1)</f>
        <v>15341.866921849254</v>
      </c>
      <c r="DW15" s="27">
        <f>Assumptions!$X15/12*(1+(IF(DW$8=Assumptions!$V$47,Assumptions!$V$50,IF(DW$8=Assumptions!$W$47,Assumptions!$W$50,Assumptions!$X$50))))^(DW$8-1)</f>
        <v>15341.866921849254</v>
      </c>
      <c r="DX15" s="27">
        <f>Assumptions!$X15/12*(1+(IF(DX$8=Assumptions!$V$47,Assumptions!$V$50,IF(DX$8=Assumptions!$W$47,Assumptions!$W$50,Assumptions!$X$50))))^(DX$8-1)</f>
        <v>15341.866921849254</v>
      </c>
      <c r="DY15" s="27">
        <f>Assumptions!$X15/12*(1+(IF(DY$8=Assumptions!$V$47,Assumptions!$V$50,IF(DY$8=Assumptions!$W$47,Assumptions!$W$50,Assumptions!$X$50))))^(DY$8-1)</f>
        <v>15341.866921849254</v>
      </c>
      <c r="DZ15" s="27">
        <f>Assumptions!$X15/12*(1+(IF(DZ$8=Assumptions!$V$47,Assumptions!$V$50,IF(DZ$8=Assumptions!$W$47,Assumptions!$W$50,Assumptions!$X$50))))^(DZ$8-1)</f>
        <v>15341.866921849254</v>
      </c>
      <c r="EA15" s="27">
        <f>Assumptions!$X15/12*(1+(IF(EA$8=Assumptions!$V$47,Assumptions!$V$50,IF(EA$8=Assumptions!$W$47,Assumptions!$W$50,Assumptions!$X$50))))^(EA$8-1)</f>
        <v>15341.866921849254</v>
      </c>
      <c r="EB15" s="27">
        <f>Assumptions!$X15/12*(1+(IF(EB$8=Assumptions!$V$47,Assumptions!$V$50,IF(EB$8=Assumptions!$W$47,Assumptions!$W$50,Assumptions!$X$50))))^(EB$8-1)</f>
        <v>15341.866921849254</v>
      </c>
      <c r="EC15" s="27">
        <f>Assumptions!$X15/12*(1+(IF(EC$8=Assumptions!$V$47,Assumptions!$V$50,IF(EC$8=Assumptions!$W$47,Assumptions!$W$50,Assumptions!$X$50))))^(EC$8-1)</f>
        <v>15341.866921849254</v>
      </c>
      <c r="ED15" s="27">
        <f>Assumptions!$X15/12*(1+(IF(ED$8=Assumptions!$V$47,Assumptions!$V$50,IF(ED$8=Assumptions!$W$47,Assumptions!$W$50,Assumptions!$X$50))))^(ED$8-1)</f>
        <v>15341.866921849254</v>
      </c>
      <c r="EE15" s="27">
        <f>Assumptions!$X15/12*(1+(IF(EE$8=Assumptions!$V$47,Assumptions!$V$50,IF(EE$8=Assumptions!$W$47,Assumptions!$W$50,Assumptions!$X$50))))^(EE$8-1)</f>
        <v>15341.866921849254</v>
      </c>
    </row>
    <row r="16" spans="1:135" x14ac:dyDescent="0.35">
      <c r="C16" t="str">
        <f>Assumptions!R16</f>
        <v>4x3</v>
      </c>
      <c r="D16" s="27">
        <f>Assumptions!$X16/12*(1+(IF(D$8=Assumptions!$V$47,Assumptions!$V$50,IF(D$8=Assumptions!$W$47,Assumptions!$W$50,Assumptions!$X$50))))^(D$8-1)</f>
        <v>13423.199999999999</v>
      </c>
      <c r="E16" s="27">
        <f>Assumptions!$X16/12*(1+(IF(E$8=Assumptions!$V$47,Assumptions!$V$50,IF(E$8=Assumptions!$W$47,Assumptions!$W$50,Assumptions!$X$50))))^(E$8-1)</f>
        <v>13423.199999999999</v>
      </c>
      <c r="F16" s="27">
        <f>Assumptions!$X16/12*(1+(IF(F$8=Assumptions!$V$47,Assumptions!$V$50,IF(F$8=Assumptions!$W$47,Assumptions!$W$50,Assumptions!$X$50))))^(F$8-1)</f>
        <v>13423.199999999999</v>
      </c>
      <c r="G16" s="27">
        <f>Assumptions!$X16/12*(1+(IF(G$8=Assumptions!$V$47,Assumptions!$V$50,IF(G$8=Assumptions!$W$47,Assumptions!$W$50,Assumptions!$X$50))))^(G$8-1)</f>
        <v>13423.199999999999</v>
      </c>
      <c r="H16" s="27">
        <f>Assumptions!$X16/12*(1+(IF(H$8=Assumptions!$V$47,Assumptions!$V$50,IF(H$8=Assumptions!$W$47,Assumptions!$W$50,Assumptions!$X$50))))^(H$8-1)</f>
        <v>13423.199999999999</v>
      </c>
      <c r="I16" s="27">
        <f>Assumptions!$X16/12*(1+(IF(I$8=Assumptions!$V$47,Assumptions!$V$50,IF(I$8=Assumptions!$W$47,Assumptions!$W$50,Assumptions!$X$50))))^(I$8-1)</f>
        <v>13423.199999999999</v>
      </c>
      <c r="J16" s="27">
        <f>Assumptions!$X16/12*(1+(IF(J$8=Assumptions!$V$47,Assumptions!$V$50,IF(J$8=Assumptions!$W$47,Assumptions!$W$50,Assumptions!$X$50))))^(J$8-1)</f>
        <v>13423.199999999999</v>
      </c>
      <c r="K16" s="27">
        <f>Assumptions!$X16/12*(1+(IF(K$8=Assumptions!$V$47,Assumptions!$V$50,IF(K$8=Assumptions!$W$47,Assumptions!$W$50,Assumptions!$X$50))))^(K$8-1)</f>
        <v>13423.199999999999</v>
      </c>
      <c r="L16" s="27">
        <f>Assumptions!$X16/12*(1+(IF(L$8=Assumptions!$V$47,Assumptions!$V$50,IF(L$8=Assumptions!$W$47,Assumptions!$W$50,Assumptions!$X$50))))^(L$8-1)</f>
        <v>13423.199999999999</v>
      </c>
      <c r="M16" s="27">
        <f>Assumptions!$X16/12*(1+(IF(M$8=Assumptions!$V$47,Assumptions!$V$50,IF(M$8=Assumptions!$W$47,Assumptions!$W$50,Assumptions!$X$50))))^(M$8-1)</f>
        <v>13423.199999999999</v>
      </c>
      <c r="N16" s="27">
        <f>Assumptions!$X16/12*(1+(IF(N$8=Assumptions!$V$47,Assumptions!$V$50,IF(N$8=Assumptions!$W$47,Assumptions!$W$50,Assumptions!$X$50))))^(N$8-1)</f>
        <v>13423.199999999999</v>
      </c>
      <c r="O16" s="27">
        <f>Assumptions!$X16/12*(1+(IF(O$8=Assumptions!$V$47,Assumptions!$V$50,IF(O$8=Assumptions!$W$47,Assumptions!$W$50,Assumptions!$X$50))))^(O$8-1)</f>
        <v>13423.199999999999</v>
      </c>
      <c r="P16" s="27">
        <f>Assumptions!$X16/12*(1+(IF(P$8=Assumptions!$V$47,Assumptions!$V$50,IF(P$8=Assumptions!$W$47,Assumptions!$W$50,Assumptions!$X$50))))^(P$8-1)</f>
        <v>13624.547999999997</v>
      </c>
      <c r="Q16" s="27">
        <f>Assumptions!$X16/12*(1+(IF(Q$8=Assumptions!$V$47,Assumptions!$V$50,IF(Q$8=Assumptions!$W$47,Assumptions!$W$50,Assumptions!$X$50))))^(Q$8-1)</f>
        <v>13624.547999999997</v>
      </c>
      <c r="R16" s="27">
        <f>Assumptions!$X16/12*(1+(IF(R$8=Assumptions!$V$47,Assumptions!$V$50,IF(R$8=Assumptions!$W$47,Assumptions!$W$50,Assumptions!$X$50))))^(R$8-1)</f>
        <v>13624.547999999997</v>
      </c>
      <c r="S16" s="27">
        <f>Assumptions!$X16/12*(1+(IF(S$8=Assumptions!$V$47,Assumptions!$V$50,IF(S$8=Assumptions!$W$47,Assumptions!$W$50,Assumptions!$X$50))))^(S$8-1)</f>
        <v>13624.547999999997</v>
      </c>
      <c r="T16" s="27">
        <f>Assumptions!$X16/12*(1+(IF(T$8=Assumptions!$V$47,Assumptions!$V$50,IF(T$8=Assumptions!$W$47,Assumptions!$W$50,Assumptions!$X$50))))^(T$8-1)</f>
        <v>13624.547999999997</v>
      </c>
      <c r="U16" s="27">
        <f>Assumptions!$X16/12*(1+(IF(U$8=Assumptions!$V$47,Assumptions!$V$50,IF(U$8=Assumptions!$W$47,Assumptions!$W$50,Assumptions!$X$50))))^(U$8-1)</f>
        <v>13624.547999999997</v>
      </c>
      <c r="V16" s="27">
        <f>Assumptions!$X16/12*(1+(IF(V$8=Assumptions!$V$47,Assumptions!$V$50,IF(V$8=Assumptions!$W$47,Assumptions!$W$50,Assumptions!$X$50))))^(V$8-1)</f>
        <v>13624.547999999997</v>
      </c>
      <c r="W16" s="27">
        <f>Assumptions!$X16/12*(1+(IF(W$8=Assumptions!$V$47,Assumptions!$V$50,IF(W$8=Assumptions!$W$47,Assumptions!$W$50,Assumptions!$X$50))))^(W$8-1)</f>
        <v>13624.547999999997</v>
      </c>
      <c r="X16" s="27">
        <f>Assumptions!$X16/12*(1+(IF(X$8=Assumptions!$V$47,Assumptions!$V$50,IF(X$8=Assumptions!$W$47,Assumptions!$W$50,Assumptions!$X$50))))^(X$8-1)</f>
        <v>13624.547999999997</v>
      </c>
      <c r="Y16" s="27">
        <f>Assumptions!$X16/12*(1+(IF(Y$8=Assumptions!$V$47,Assumptions!$V$50,IF(Y$8=Assumptions!$W$47,Assumptions!$W$50,Assumptions!$X$50))))^(Y$8-1)</f>
        <v>13624.547999999997</v>
      </c>
      <c r="Z16" s="27">
        <f>Assumptions!$X16/12*(1+(IF(Z$8=Assumptions!$V$47,Assumptions!$V$50,IF(Z$8=Assumptions!$W$47,Assumptions!$W$50,Assumptions!$X$50))))^(Z$8-1)</f>
        <v>13624.547999999997</v>
      </c>
      <c r="AA16" s="27">
        <f>Assumptions!$X16/12*(1+(IF(AA$8=Assumptions!$V$47,Assumptions!$V$50,IF(AA$8=Assumptions!$W$47,Assumptions!$W$50,Assumptions!$X$50))))^(AA$8-1)</f>
        <v>13624.547999999997</v>
      </c>
      <c r="AB16" s="27">
        <f>Assumptions!$X16/12*(1+(IF(AB$8=Assumptions!$V$47,Assumptions!$V$50,IF(AB$8=Assumptions!$W$47,Assumptions!$W$50,Assumptions!$X$50))))^(AB$8-1)</f>
        <v>13828.916219999996</v>
      </c>
      <c r="AC16" s="27">
        <f>Assumptions!$X16/12*(1+(IF(AC$8=Assumptions!$V$47,Assumptions!$V$50,IF(AC$8=Assumptions!$W$47,Assumptions!$W$50,Assumptions!$X$50))))^(AC$8-1)</f>
        <v>13828.916219999996</v>
      </c>
      <c r="AD16" s="27">
        <f>Assumptions!$X16/12*(1+(IF(AD$8=Assumptions!$V$47,Assumptions!$V$50,IF(AD$8=Assumptions!$W$47,Assumptions!$W$50,Assumptions!$X$50))))^(AD$8-1)</f>
        <v>13828.916219999996</v>
      </c>
      <c r="AE16" s="27">
        <f>Assumptions!$X16/12*(1+(IF(AE$8=Assumptions!$V$47,Assumptions!$V$50,IF(AE$8=Assumptions!$W$47,Assumptions!$W$50,Assumptions!$X$50))))^(AE$8-1)</f>
        <v>13828.916219999996</v>
      </c>
      <c r="AF16" s="27">
        <f>Assumptions!$X16/12*(1+(IF(AF$8=Assumptions!$V$47,Assumptions!$V$50,IF(AF$8=Assumptions!$W$47,Assumptions!$W$50,Assumptions!$X$50))))^(AF$8-1)</f>
        <v>13828.916219999996</v>
      </c>
      <c r="AG16" s="27">
        <f>Assumptions!$X16/12*(1+(IF(AG$8=Assumptions!$V$47,Assumptions!$V$50,IF(AG$8=Assumptions!$W$47,Assumptions!$W$50,Assumptions!$X$50))))^(AG$8-1)</f>
        <v>13828.916219999996</v>
      </c>
      <c r="AH16" s="27">
        <f>Assumptions!$X16/12*(1+(IF(AH$8=Assumptions!$V$47,Assumptions!$V$50,IF(AH$8=Assumptions!$W$47,Assumptions!$W$50,Assumptions!$X$50))))^(AH$8-1)</f>
        <v>13828.916219999996</v>
      </c>
      <c r="AI16" s="27">
        <f>Assumptions!$X16/12*(1+(IF(AI$8=Assumptions!$V$47,Assumptions!$V$50,IF(AI$8=Assumptions!$W$47,Assumptions!$W$50,Assumptions!$X$50))))^(AI$8-1)</f>
        <v>13828.916219999996</v>
      </c>
      <c r="AJ16" s="27">
        <f>Assumptions!$X16/12*(1+(IF(AJ$8=Assumptions!$V$47,Assumptions!$V$50,IF(AJ$8=Assumptions!$W$47,Assumptions!$W$50,Assumptions!$X$50))))^(AJ$8-1)</f>
        <v>13828.916219999996</v>
      </c>
      <c r="AK16" s="27">
        <f>Assumptions!$X16/12*(1+(IF(AK$8=Assumptions!$V$47,Assumptions!$V$50,IF(AK$8=Assumptions!$W$47,Assumptions!$W$50,Assumptions!$X$50))))^(AK$8-1)</f>
        <v>13828.916219999996</v>
      </c>
      <c r="AL16" s="27">
        <f>Assumptions!$X16/12*(1+(IF(AL$8=Assumptions!$V$47,Assumptions!$V$50,IF(AL$8=Assumptions!$W$47,Assumptions!$W$50,Assumptions!$X$50))))^(AL$8-1)</f>
        <v>13828.916219999996</v>
      </c>
      <c r="AM16" s="27">
        <f>Assumptions!$X16/12*(1+(IF(AM$8=Assumptions!$V$47,Assumptions!$V$50,IF(AM$8=Assumptions!$W$47,Assumptions!$W$50,Assumptions!$X$50))))^(AM$8-1)</f>
        <v>13828.916219999996</v>
      </c>
      <c r="AN16" s="27">
        <f>Assumptions!$X16/12*(1+(IF(AN$8=Assumptions!$V$47,Assumptions!$V$50,IF(AN$8=Assumptions!$W$47,Assumptions!$W$50,Assumptions!$X$50))))^(AN$8-1)</f>
        <v>14036.349963299994</v>
      </c>
      <c r="AO16" s="27">
        <f>Assumptions!$X16/12*(1+(IF(AO$8=Assumptions!$V$47,Assumptions!$V$50,IF(AO$8=Assumptions!$W$47,Assumptions!$W$50,Assumptions!$X$50))))^(AO$8-1)</f>
        <v>14036.349963299994</v>
      </c>
      <c r="AP16" s="27">
        <f>Assumptions!$X16/12*(1+(IF(AP$8=Assumptions!$V$47,Assumptions!$V$50,IF(AP$8=Assumptions!$W$47,Assumptions!$W$50,Assumptions!$X$50))))^(AP$8-1)</f>
        <v>14036.349963299994</v>
      </c>
      <c r="AQ16" s="27">
        <f>Assumptions!$X16/12*(1+(IF(AQ$8=Assumptions!$V$47,Assumptions!$V$50,IF(AQ$8=Assumptions!$W$47,Assumptions!$W$50,Assumptions!$X$50))))^(AQ$8-1)</f>
        <v>14036.349963299994</v>
      </c>
      <c r="AR16" s="27">
        <f>Assumptions!$X16/12*(1+(IF(AR$8=Assumptions!$V$47,Assumptions!$V$50,IF(AR$8=Assumptions!$W$47,Assumptions!$W$50,Assumptions!$X$50))))^(AR$8-1)</f>
        <v>14036.349963299994</v>
      </c>
      <c r="AS16" s="27">
        <f>Assumptions!$X16/12*(1+(IF(AS$8=Assumptions!$V$47,Assumptions!$V$50,IF(AS$8=Assumptions!$W$47,Assumptions!$W$50,Assumptions!$X$50))))^(AS$8-1)</f>
        <v>14036.349963299994</v>
      </c>
      <c r="AT16" s="27">
        <f>Assumptions!$X16/12*(1+(IF(AT$8=Assumptions!$V$47,Assumptions!$V$50,IF(AT$8=Assumptions!$W$47,Assumptions!$W$50,Assumptions!$X$50))))^(AT$8-1)</f>
        <v>14036.349963299994</v>
      </c>
      <c r="AU16" s="27">
        <f>Assumptions!$X16/12*(1+(IF(AU$8=Assumptions!$V$47,Assumptions!$V$50,IF(AU$8=Assumptions!$W$47,Assumptions!$W$50,Assumptions!$X$50))))^(AU$8-1)</f>
        <v>14036.349963299994</v>
      </c>
      <c r="AV16" s="27">
        <f>Assumptions!$X16/12*(1+(IF(AV$8=Assumptions!$V$47,Assumptions!$V$50,IF(AV$8=Assumptions!$W$47,Assumptions!$W$50,Assumptions!$X$50))))^(AV$8-1)</f>
        <v>14036.349963299994</v>
      </c>
      <c r="AW16" s="27">
        <f>Assumptions!$X16/12*(1+(IF(AW$8=Assumptions!$V$47,Assumptions!$V$50,IF(AW$8=Assumptions!$W$47,Assumptions!$W$50,Assumptions!$X$50))))^(AW$8-1)</f>
        <v>14036.349963299994</v>
      </c>
      <c r="AX16" s="27">
        <f>Assumptions!$X16/12*(1+(IF(AX$8=Assumptions!$V$47,Assumptions!$V$50,IF(AX$8=Assumptions!$W$47,Assumptions!$W$50,Assumptions!$X$50))))^(AX$8-1)</f>
        <v>14036.349963299994</v>
      </c>
      <c r="AY16" s="27">
        <f>Assumptions!$X16/12*(1+(IF(AY$8=Assumptions!$V$47,Assumptions!$V$50,IF(AY$8=Assumptions!$W$47,Assumptions!$W$50,Assumptions!$X$50))))^(AY$8-1)</f>
        <v>14036.349963299994</v>
      </c>
      <c r="AZ16" s="27">
        <f>Assumptions!$X16/12*(1+(IF(AZ$8=Assumptions!$V$47,Assumptions!$V$50,IF(AZ$8=Assumptions!$W$47,Assumptions!$W$50,Assumptions!$X$50))))^(AZ$8-1)</f>
        <v>14246.89521274949</v>
      </c>
      <c r="BA16" s="27">
        <f>Assumptions!$X16/12*(1+(IF(BA$8=Assumptions!$V$47,Assumptions!$V$50,IF(BA$8=Assumptions!$W$47,Assumptions!$W$50,Assumptions!$X$50))))^(BA$8-1)</f>
        <v>14246.89521274949</v>
      </c>
      <c r="BB16" s="27">
        <f>Assumptions!$X16/12*(1+(IF(BB$8=Assumptions!$V$47,Assumptions!$V$50,IF(BB$8=Assumptions!$W$47,Assumptions!$W$50,Assumptions!$X$50))))^(BB$8-1)</f>
        <v>14246.89521274949</v>
      </c>
      <c r="BC16" s="27">
        <f>Assumptions!$X16/12*(1+(IF(BC$8=Assumptions!$V$47,Assumptions!$V$50,IF(BC$8=Assumptions!$W$47,Assumptions!$W$50,Assumptions!$X$50))))^(BC$8-1)</f>
        <v>14246.89521274949</v>
      </c>
      <c r="BD16" s="27">
        <f>Assumptions!$X16/12*(1+(IF(BD$8=Assumptions!$V$47,Assumptions!$V$50,IF(BD$8=Assumptions!$W$47,Assumptions!$W$50,Assumptions!$X$50))))^(BD$8-1)</f>
        <v>14246.89521274949</v>
      </c>
      <c r="BE16" s="27">
        <f>Assumptions!$X16/12*(1+(IF(BE$8=Assumptions!$V$47,Assumptions!$V$50,IF(BE$8=Assumptions!$W$47,Assumptions!$W$50,Assumptions!$X$50))))^(BE$8-1)</f>
        <v>14246.89521274949</v>
      </c>
      <c r="BF16" s="27">
        <f>Assumptions!$X16/12*(1+(IF(BF$8=Assumptions!$V$47,Assumptions!$V$50,IF(BF$8=Assumptions!$W$47,Assumptions!$W$50,Assumptions!$X$50))))^(BF$8-1)</f>
        <v>14246.89521274949</v>
      </c>
      <c r="BG16" s="27">
        <f>Assumptions!$X16/12*(1+(IF(BG$8=Assumptions!$V$47,Assumptions!$V$50,IF(BG$8=Assumptions!$W$47,Assumptions!$W$50,Assumptions!$X$50))))^(BG$8-1)</f>
        <v>14246.89521274949</v>
      </c>
      <c r="BH16" s="27">
        <f>Assumptions!$X16/12*(1+(IF(BH$8=Assumptions!$V$47,Assumptions!$V$50,IF(BH$8=Assumptions!$W$47,Assumptions!$W$50,Assumptions!$X$50))))^(BH$8-1)</f>
        <v>14246.89521274949</v>
      </c>
      <c r="BI16" s="27">
        <f>Assumptions!$X16/12*(1+(IF(BI$8=Assumptions!$V$47,Assumptions!$V$50,IF(BI$8=Assumptions!$W$47,Assumptions!$W$50,Assumptions!$X$50))))^(BI$8-1)</f>
        <v>14246.89521274949</v>
      </c>
      <c r="BJ16" s="27">
        <f>Assumptions!$X16/12*(1+(IF(BJ$8=Assumptions!$V$47,Assumptions!$V$50,IF(BJ$8=Assumptions!$W$47,Assumptions!$W$50,Assumptions!$X$50))))^(BJ$8-1)</f>
        <v>14246.89521274949</v>
      </c>
      <c r="BK16" s="27">
        <f>Assumptions!$X16/12*(1+(IF(BK$8=Assumptions!$V$47,Assumptions!$V$50,IF(BK$8=Assumptions!$W$47,Assumptions!$W$50,Assumptions!$X$50))))^(BK$8-1)</f>
        <v>14246.89521274949</v>
      </c>
      <c r="BL16" s="27">
        <f>Assumptions!$X16/12*(1+(IF(BL$8=Assumptions!$V$47,Assumptions!$V$50,IF(BL$8=Assumptions!$W$47,Assumptions!$W$50,Assumptions!$X$50))))^(BL$8-1)</f>
        <v>14460.598640940732</v>
      </c>
      <c r="BM16" s="27">
        <f>Assumptions!$X16/12*(1+(IF(BM$8=Assumptions!$V$47,Assumptions!$V$50,IF(BM$8=Assumptions!$W$47,Assumptions!$W$50,Assumptions!$X$50))))^(BM$8-1)</f>
        <v>14460.598640940732</v>
      </c>
      <c r="BN16" s="27">
        <f>Assumptions!$X16/12*(1+(IF(BN$8=Assumptions!$V$47,Assumptions!$V$50,IF(BN$8=Assumptions!$W$47,Assumptions!$W$50,Assumptions!$X$50))))^(BN$8-1)</f>
        <v>14460.598640940732</v>
      </c>
      <c r="BO16" s="27">
        <f>Assumptions!$X16/12*(1+(IF(BO$8=Assumptions!$V$47,Assumptions!$V$50,IF(BO$8=Assumptions!$W$47,Assumptions!$W$50,Assumptions!$X$50))))^(BO$8-1)</f>
        <v>14460.598640940732</v>
      </c>
      <c r="BP16" s="27">
        <f>Assumptions!$X16/12*(1+(IF(BP$8=Assumptions!$V$47,Assumptions!$V$50,IF(BP$8=Assumptions!$W$47,Assumptions!$W$50,Assumptions!$X$50))))^(BP$8-1)</f>
        <v>14460.598640940732</v>
      </c>
      <c r="BQ16" s="27">
        <f>Assumptions!$X16/12*(1+(IF(BQ$8=Assumptions!$V$47,Assumptions!$V$50,IF(BQ$8=Assumptions!$W$47,Assumptions!$W$50,Assumptions!$X$50))))^(BQ$8-1)</f>
        <v>14460.598640940732</v>
      </c>
      <c r="BR16" s="27">
        <f>Assumptions!$X16/12*(1+(IF(BR$8=Assumptions!$V$47,Assumptions!$V$50,IF(BR$8=Assumptions!$W$47,Assumptions!$W$50,Assumptions!$X$50))))^(BR$8-1)</f>
        <v>14460.598640940732</v>
      </c>
      <c r="BS16" s="27">
        <f>Assumptions!$X16/12*(1+(IF(BS$8=Assumptions!$V$47,Assumptions!$V$50,IF(BS$8=Assumptions!$W$47,Assumptions!$W$50,Assumptions!$X$50))))^(BS$8-1)</f>
        <v>14460.598640940732</v>
      </c>
      <c r="BT16" s="27">
        <f>Assumptions!$X16/12*(1+(IF(BT$8=Assumptions!$V$47,Assumptions!$V$50,IF(BT$8=Assumptions!$W$47,Assumptions!$W$50,Assumptions!$X$50))))^(BT$8-1)</f>
        <v>14460.598640940732</v>
      </c>
      <c r="BU16" s="27">
        <f>Assumptions!$X16/12*(1+(IF(BU$8=Assumptions!$V$47,Assumptions!$V$50,IF(BU$8=Assumptions!$W$47,Assumptions!$W$50,Assumptions!$X$50))))^(BU$8-1)</f>
        <v>14460.598640940732</v>
      </c>
      <c r="BV16" s="27">
        <f>Assumptions!$X16/12*(1+(IF(BV$8=Assumptions!$V$47,Assumptions!$V$50,IF(BV$8=Assumptions!$W$47,Assumptions!$W$50,Assumptions!$X$50))))^(BV$8-1)</f>
        <v>14460.598640940732</v>
      </c>
      <c r="BW16" s="27">
        <f>Assumptions!$X16/12*(1+(IF(BW$8=Assumptions!$V$47,Assumptions!$V$50,IF(BW$8=Assumptions!$W$47,Assumptions!$W$50,Assumptions!$X$50))))^(BW$8-1)</f>
        <v>14460.598640940732</v>
      </c>
      <c r="BX16" s="27">
        <f>Assumptions!$X16/12*(1+(IF(BX$8=Assumptions!$V$47,Assumptions!$V$50,IF(BX$8=Assumptions!$W$47,Assumptions!$W$50,Assumptions!$X$50))))^(BX$8-1)</f>
        <v>14677.507620554839</v>
      </c>
      <c r="BY16" s="27">
        <f>Assumptions!$X16/12*(1+(IF(BY$8=Assumptions!$V$47,Assumptions!$V$50,IF(BY$8=Assumptions!$W$47,Assumptions!$W$50,Assumptions!$X$50))))^(BY$8-1)</f>
        <v>14677.507620554839</v>
      </c>
      <c r="BZ16" s="27">
        <f>Assumptions!$X16/12*(1+(IF(BZ$8=Assumptions!$V$47,Assumptions!$V$50,IF(BZ$8=Assumptions!$W$47,Assumptions!$W$50,Assumptions!$X$50))))^(BZ$8-1)</f>
        <v>14677.507620554839</v>
      </c>
      <c r="CA16" s="27">
        <f>Assumptions!$X16/12*(1+(IF(CA$8=Assumptions!$V$47,Assumptions!$V$50,IF(CA$8=Assumptions!$W$47,Assumptions!$W$50,Assumptions!$X$50))))^(CA$8-1)</f>
        <v>14677.507620554839</v>
      </c>
      <c r="CB16" s="27">
        <f>Assumptions!$X16/12*(1+(IF(CB$8=Assumptions!$V$47,Assumptions!$V$50,IF(CB$8=Assumptions!$W$47,Assumptions!$W$50,Assumptions!$X$50))))^(CB$8-1)</f>
        <v>14677.507620554839</v>
      </c>
      <c r="CC16" s="27">
        <f>Assumptions!$X16/12*(1+(IF(CC$8=Assumptions!$V$47,Assumptions!$V$50,IF(CC$8=Assumptions!$W$47,Assumptions!$W$50,Assumptions!$X$50))))^(CC$8-1)</f>
        <v>14677.507620554839</v>
      </c>
      <c r="CD16" s="27">
        <f>Assumptions!$X16/12*(1+(IF(CD$8=Assumptions!$V$47,Assumptions!$V$50,IF(CD$8=Assumptions!$W$47,Assumptions!$W$50,Assumptions!$X$50))))^(CD$8-1)</f>
        <v>14677.507620554839</v>
      </c>
      <c r="CE16" s="27">
        <f>Assumptions!$X16/12*(1+(IF(CE$8=Assumptions!$V$47,Assumptions!$V$50,IF(CE$8=Assumptions!$W$47,Assumptions!$W$50,Assumptions!$X$50))))^(CE$8-1)</f>
        <v>14677.507620554839</v>
      </c>
      <c r="CF16" s="27">
        <f>Assumptions!$X16/12*(1+(IF(CF$8=Assumptions!$V$47,Assumptions!$V$50,IF(CF$8=Assumptions!$W$47,Assumptions!$W$50,Assumptions!$X$50))))^(CF$8-1)</f>
        <v>14677.507620554839</v>
      </c>
      <c r="CG16" s="27">
        <f>Assumptions!$X16/12*(1+(IF(CG$8=Assumptions!$V$47,Assumptions!$V$50,IF(CG$8=Assumptions!$W$47,Assumptions!$W$50,Assumptions!$X$50))))^(CG$8-1)</f>
        <v>14677.507620554839</v>
      </c>
      <c r="CH16" s="27">
        <f>Assumptions!$X16/12*(1+(IF(CH$8=Assumptions!$V$47,Assumptions!$V$50,IF(CH$8=Assumptions!$W$47,Assumptions!$W$50,Assumptions!$X$50))))^(CH$8-1)</f>
        <v>14677.507620554839</v>
      </c>
      <c r="CI16" s="27">
        <f>Assumptions!$X16/12*(1+(IF(CI$8=Assumptions!$V$47,Assumptions!$V$50,IF(CI$8=Assumptions!$W$47,Assumptions!$W$50,Assumptions!$X$50))))^(CI$8-1)</f>
        <v>14677.507620554839</v>
      </c>
      <c r="CJ16" s="27">
        <f>Assumptions!$X16/12*(1+(IF(CJ$8=Assumptions!$V$47,Assumptions!$V$50,IF(CJ$8=Assumptions!$W$47,Assumptions!$W$50,Assumptions!$X$50))))^(CJ$8-1)</f>
        <v>14897.670234863161</v>
      </c>
      <c r="CK16" s="27">
        <f>Assumptions!$X16/12*(1+(IF(CK$8=Assumptions!$V$47,Assumptions!$V$50,IF(CK$8=Assumptions!$W$47,Assumptions!$W$50,Assumptions!$X$50))))^(CK$8-1)</f>
        <v>14897.670234863161</v>
      </c>
      <c r="CL16" s="27">
        <f>Assumptions!$X16/12*(1+(IF(CL$8=Assumptions!$V$47,Assumptions!$V$50,IF(CL$8=Assumptions!$W$47,Assumptions!$W$50,Assumptions!$X$50))))^(CL$8-1)</f>
        <v>14897.670234863161</v>
      </c>
      <c r="CM16" s="27">
        <f>Assumptions!$X16/12*(1+(IF(CM$8=Assumptions!$V$47,Assumptions!$V$50,IF(CM$8=Assumptions!$W$47,Assumptions!$W$50,Assumptions!$X$50))))^(CM$8-1)</f>
        <v>14897.670234863161</v>
      </c>
      <c r="CN16" s="27">
        <f>Assumptions!$X16/12*(1+(IF(CN$8=Assumptions!$V$47,Assumptions!$V$50,IF(CN$8=Assumptions!$W$47,Assumptions!$W$50,Assumptions!$X$50))))^(CN$8-1)</f>
        <v>14897.670234863161</v>
      </c>
      <c r="CO16" s="27">
        <f>Assumptions!$X16/12*(1+(IF(CO$8=Assumptions!$V$47,Assumptions!$V$50,IF(CO$8=Assumptions!$W$47,Assumptions!$W$50,Assumptions!$X$50))))^(CO$8-1)</f>
        <v>14897.670234863161</v>
      </c>
      <c r="CP16" s="27">
        <f>Assumptions!$X16/12*(1+(IF(CP$8=Assumptions!$V$47,Assumptions!$V$50,IF(CP$8=Assumptions!$W$47,Assumptions!$W$50,Assumptions!$X$50))))^(CP$8-1)</f>
        <v>14897.670234863161</v>
      </c>
      <c r="CQ16" s="27">
        <f>Assumptions!$X16/12*(1+(IF(CQ$8=Assumptions!$V$47,Assumptions!$V$50,IF(CQ$8=Assumptions!$W$47,Assumptions!$W$50,Assumptions!$X$50))))^(CQ$8-1)</f>
        <v>14897.670234863161</v>
      </c>
      <c r="CR16" s="27">
        <f>Assumptions!$X16/12*(1+(IF(CR$8=Assumptions!$V$47,Assumptions!$V$50,IF(CR$8=Assumptions!$W$47,Assumptions!$W$50,Assumptions!$X$50))))^(CR$8-1)</f>
        <v>14897.670234863161</v>
      </c>
      <c r="CS16" s="27">
        <f>Assumptions!$X16/12*(1+(IF(CS$8=Assumptions!$V$47,Assumptions!$V$50,IF(CS$8=Assumptions!$W$47,Assumptions!$W$50,Assumptions!$X$50))))^(CS$8-1)</f>
        <v>14897.670234863161</v>
      </c>
      <c r="CT16" s="27">
        <f>Assumptions!$X16/12*(1+(IF(CT$8=Assumptions!$V$47,Assumptions!$V$50,IF(CT$8=Assumptions!$W$47,Assumptions!$W$50,Assumptions!$X$50))))^(CT$8-1)</f>
        <v>14897.670234863161</v>
      </c>
      <c r="CU16" s="27">
        <f>Assumptions!$X16/12*(1+(IF(CU$8=Assumptions!$V$47,Assumptions!$V$50,IF(CU$8=Assumptions!$W$47,Assumptions!$W$50,Assumptions!$X$50))))^(CU$8-1)</f>
        <v>14897.670234863161</v>
      </c>
      <c r="CV16" s="27">
        <f>Assumptions!$X16/12*(1+(IF(CV$8=Assumptions!$V$47,Assumptions!$V$50,IF(CV$8=Assumptions!$W$47,Assumptions!$W$50,Assumptions!$X$50))))^(CV$8-1)</f>
        <v>15121.135288386107</v>
      </c>
      <c r="CW16" s="27">
        <f>Assumptions!$X16/12*(1+(IF(CW$8=Assumptions!$V$47,Assumptions!$V$50,IF(CW$8=Assumptions!$W$47,Assumptions!$W$50,Assumptions!$X$50))))^(CW$8-1)</f>
        <v>15121.135288386107</v>
      </c>
      <c r="CX16" s="27">
        <f>Assumptions!$X16/12*(1+(IF(CX$8=Assumptions!$V$47,Assumptions!$V$50,IF(CX$8=Assumptions!$W$47,Assumptions!$W$50,Assumptions!$X$50))))^(CX$8-1)</f>
        <v>15121.135288386107</v>
      </c>
      <c r="CY16" s="27">
        <f>Assumptions!$X16/12*(1+(IF(CY$8=Assumptions!$V$47,Assumptions!$V$50,IF(CY$8=Assumptions!$W$47,Assumptions!$W$50,Assumptions!$X$50))))^(CY$8-1)</f>
        <v>15121.135288386107</v>
      </c>
      <c r="CZ16" s="27">
        <f>Assumptions!$X16/12*(1+(IF(CZ$8=Assumptions!$V$47,Assumptions!$V$50,IF(CZ$8=Assumptions!$W$47,Assumptions!$W$50,Assumptions!$X$50))))^(CZ$8-1)</f>
        <v>15121.135288386107</v>
      </c>
      <c r="DA16" s="27">
        <f>Assumptions!$X16/12*(1+(IF(DA$8=Assumptions!$V$47,Assumptions!$V$50,IF(DA$8=Assumptions!$W$47,Assumptions!$W$50,Assumptions!$X$50))))^(DA$8-1)</f>
        <v>15121.135288386107</v>
      </c>
      <c r="DB16" s="27">
        <f>Assumptions!$X16/12*(1+(IF(DB$8=Assumptions!$V$47,Assumptions!$V$50,IF(DB$8=Assumptions!$W$47,Assumptions!$W$50,Assumptions!$X$50))))^(DB$8-1)</f>
        <v>15121.135288386107</v>
      </c>
      <c r="DC16" s="27">
        <f>Assumptions!$X16/12*(1+(IF(DC$8=Assumptions!$V$47,Assumptions!$V$50,IF(DC$8=Assumptions!$W$47,Assumptions!$W$50,Assumptions!$X$50))))^(DC$8-1)</f>
        <v>15121.135288386107</v>
      </c>
      <c r="DD16" s="27">
        <f>Assumptions!$X16/12*(1+(IF(DD$8=Assumptions!$V$47,Assumptions!$V$50,IF(DD$8=Assumptions!$W$47,Assumptions!$W$50,Assumptions!$X$50))))^(DD$8-1)</f>
        <v>15121.135288386107</v>
      </c>
      <c r="DE16" s="27">
        <f>Assumptions!$X16/12*(1+(IF(DE$8=Assumptions!$V$47,Assumptions!$V$50,IF(DE$8=Assumptions!$W$47,Assumptions!$W$50,Assumptions!$X$50))))^(DE$8-1)</f>
        <v>15121.135288386107</v>
      </c>
      <c r="DF16" s="27">
        <f>Assumptions!$X16/12*(1+(IF(DF$8=Assumptions!$V$47,Assumptions!$V$50,IF(DF$8=Assumptions!$W$47,Assumptions!$W$50,Assumptions!$X$50))))^(DF$8-1)</f>
        <v>15121.135288386107</v>
      </c>
      <c r="DG16" s="27">
        <f>Assumptions!$X16/12*(1+(IF(DG$8=Assumptions!$V$47,Assumptions!$V$50,IF(DG$8=Assumptions!$W$47,Assumptions!$W$50,Assumptions!$X$50))))^(DG$8-1)</f>
        <v>15121.135288386107</v>
      </c>
      <c r="DH16" s="27">
        <f>Assumptions!$X16/12*(1+(IF(DH$8=Assumptions!$V$47,Assumptions!$V$50,IF(DH$8=Assumptions!$W$47,Assumptions!$W$50,Assumptions!$X$50))))^(DH$8-1)</f>
        <v>15347.952317711895</v>
      </c>
      <c r="DI16" s="27">
        <f>Assumptions!$X16/12*(1+(IF(DI$8=Assumptions!$V$47,Assumptions!$V$50,IF(DI$8=Assumptions!$W$47,Assumptions!$W$50,Assumptions!$X$50))))^(DI$8-1)</f>
        <v>15347.952317711895</v>
      </c>
      <c r="DJ16" s="27">
        <f>Assumptions!$X16/12*(1+(IF(DJ$8=Assumptions!$V$47,Assumptions!$V$50,IF(DJ$8=Assumptions!$W$47,Assumptions!$W$50,Assumptions!$X$50))))^(DJ$8-1)</f>
        <v>15347.952317711895</v>
      </c>
      <c r="DK16" s="27">
        <f>Assumptions!$X16/12*(1+(IF(DK$8=Assumptions!$V$47,Assumptions!$V$50,IF(DK$8=Assumptions!$W$47,Assumptions!$W$50,Assumptions!$X$50))))^(DK$8-1)</f>
        <v>15347.952317711895</v>
      </c>
      <c r="DL16" s="27">
        <f>Assumptions!$X16/12*(1+(IF(DL$8=Assumptions!$V$47,Assumptions!$V$50,IF(DL$8=Assumptions!$W$47,Assumptions!$W$50,Assumptions!$X$50))))^(DL$8-1)</f>
        <v>15347.952317711895</v>
      </c>
      <c r="DM16" s="27">
        <f>Assumptions!$X16/12*(1+(IF(DM$8=Assumptions!$V$47,Assumptions!$V$50,IF(DM$8=Assumptions!$W$47,Assumptions!$W$50,Assumptions!$X$50))))^(DM$8-1)</f>
        <v>15347.952317711895</v>
      </c>
      <c r="DN16" s="27">
        <f>Assumptions!$X16/12*(1+(IF(DN$8=Assumptions!$V$47,Assumptions!$V$50,IF(DN$8=Assumptions!$W$47,Assumptions!$W$50,Assumptions!$X$50))))^(DN$8-1)</f>
        <v>15347.952317711895</v>
      </c>
      <c r="DO16" s="27">
        <f>Assumptions!$X16/12*(1+(IF(DO$8=Assumptions!$V$47,Assumptions!$V$50,IF(DO$8=Assumptions!$W$47,Assumptions!$W$50,Assumptions!$X$50))))^(DO$8-1)</f>
        <v>15347.952317711895</v>
      </c>
      <c r="DP16" s="27">
        <f>Assumptions!$X16/12*(1+(IF(DP$8=Assumptions!$V$47,Assumptions!$V$50,IF(DP$8=Assumptions!$W$47,Assumptions!$W$50,Assumptions!$X$50))))^(DP$8-1)</f>
        <v>15347.952317711895</v>
      </c>
      <c r="DQ16" s="27">
        <f>Assumptions!$X16/12*(1+(IF(DQ$8=Assumptions!$V$47,Assumptions!$V$50,IF(DQ$8=Assumptions!$W$47,Assumptions!$W$50,Assumptions!$X$50))))^(DQ$8-1)</f>
        <v>15347.952317711895</v>
      </c>
      <c r="DR16" s="27">
        <f>Assumptions!$X16/12*(1+(IF(DR$8=Assumptions!$V$47,Assumptions!$V$50,IF(DR$8=Assumptions!$W$47,Assumptions!$W$50,Assumptions!$X$50))))^(DR$8-1)</f>
        <v>15347.952317711895</v>
      </c>
      <c r="DS16" s="27">
        <f>Assumptions!$X16/12*(1+(IF(DS$8=Assumptions!$V$47,Assumptions!$V$50,IF(DS$8=Assumptions!$W$47,Assumptions!$W$50,Assumptions!$X$50))))^(DS$8-1)</f>
        <v>15347.952317711895</v>
      </c>
      <c r="DT16" s="27">
        <f>Assumptions!$X16/12*(1+(IF(DT$8=Assumptions!$V$47,Assumptions!$V$50,IF(DT$8=Assumptions!$W$47,Assumptions!$W$50,Assumptions!$X$50))))^(DT$8-1)</f>
        <v>15578.171602477572</v>
      </c>
      <c r="DU16" s="27">
        <f>Assumptions!$X16/12*(1+(IF(DU$8=Assumptions!$V$47,Assumptions!$V$50,IF(DU$8=Assumptions!$W$47,Assumptions!$W$50,Assumptions!$X$50))))^(DU$8-1)</f>
        <v>15578.171602477572</v>
      </c>
      <c r="DV16" s="27">
        <f>Assumptions!$X16/12*(1+(IF(DV$8=Assumptions!$V$47,Assumptions!$V$50,IF(DV$8=Assumptions!$W$47,Assumptions!$W$50,Assumptions!$X$50))))^(DV$8-1)</f>
        <v>15578.171602477572</v>
      </c>
      <c r="DW16" s="27">
        <f>Assumptions!$X16/12*(1+(IF(DW$8=Assumptions!$V$47,Assumptions!$V$50,IF(DW$8=Assumptions!$W$47,Assumptions!$W$50,Assumptions!$X$50))))^(DW$8-1)</f>
        <v>15578.171602477572</v>
      </c>
      <c r="DX16" s="27">
        <f>Assumptions!$X16/12*(1+(IF(DX$8=Assumptions!$V$47,Assumptions!$V$50,IF(DX$8=Assumptions!$W$47,Assumptions!$W$50,Assumptions!$X$50))))^(DX$8-1)</f>
        <v>15578.171602477572</v>
      </c>
      <c r="DY16" s="27">
        <f>Assumptions!$X16/12*(1+(IF(DY$8=Assumptions!$V$47,Assumptions!$V$50,IF(DY$8=Assumptions!$W$47,Assumptions!$W$50,Assumptions!$X$50))))^(DY$8-1)</f>
        <v>15578.171602477572</v>
      </c>
      <c r="DZ16" s="27">
        <f>Assumptions!$X16/12*(1+(IF(DZ$8=Assumptions!$V$47,Assumptions!$V$50,IF(DZ$8=Assumptions!$W$47,Assumptions!$W$50,Assumptions!$X$50))))^(DZ$8-1)</f>
        <v>15578.171602477572</v>
      </c>
      <c r="EA16" s="27">
        <f>Assumptions!$X16/12*(1+(IF(EA$8=Assumptions!$V$47,Assumptions!$V$50,IF(EA$8=Assumptions!$W$47,Assumptions!$W$50,Assumptions!$X$50))))^(EA$8-1)</f>
        <v>15578.171602477572</v>
      </c>
      <c r="EB16" s="27">
        <f>Assumptions!$X16/12*(1+(IF(EB$8=Assumptions!$V$47,Assumptions!$V$50,IF(EB$8=Assumptions!$W$47,Assumptions!$W$50,Assumptions!$X$50))))^(EB$8-1)</f>
        <v>15578.171602477572</v>
      </c>
      <c r="EC16" s="27">
        <f>Assumptions!$X16/12*(1+(IF(EC$8=Assumptions!$V$47,Assumptions!$V$50,IF(EC$8=Assumptions!$W$47,Assumptions!$W$50,Assumptions!$X$50))))^(EC$8-1)</f>
        <v>15578.171602477572</v>
      </c>
      <c r="ED16" s="27">
        <f>Assumptions!$X16/12*(1+(IF(ED$8=Assumptions!$V$47,Assumptions!$V$50,IF(ED$8=Assumptions!$W$47,Assumptions!$W$50,Assumptions!$X$50))))^(ED$8-1)</f>
        <v>15578.171602477572</v>
      </c>
      <c r="EE16" s="27">
        <f>Assumptions!$X16/12*(1+(IF(EE$8=Assumptions!$V$47,Assumptions!$V$50,IF(EE$8=Assumptions!$W$47,Assumptions!$W$50,Assumptions!$X$50))))^(EE$8-1)</f>
        <v>15578.171602477572</v>
      </c>
    </row>
    <row r="17" spans="2:135" x14ac:dyDescent="0.35">
      <c r="C17" t="str">
        <f>Assumptions!R17</f>
        <v>4x4</v>
      </c>
      <c r="D17" s="27">
        <f>Assumptions!$X17/12*(1+(IF(D$8=Assumptions!$V$47,Assumptions!$V$50,IF(D$8=Assumptions!$W$47,Assumptions!$W$50,Assumptions!$X$50))))^(D$8-1)</f>
        <v>14017.584000000001</v>
      </c>
      <c r="E17" s="27">
        <f>Assumptions!$X17/12*(1+(IF(E$8=Assumptions!$V$47,Assumptions!$V$50,IF(E$8=Assumptions!$W$47,Assumptions!$W$50,Assumptions!$X$50))))^(E$8-1)</f>
        <v>14017.584000000001</v>
      </c>
      <c r="F17" s="27">
        <f>Assumptions!$X17/12*(1+(IF(F$8=Assumptions!$V$47,Assumptions!$V$50,IF(F$8=Assumptions!$W$47,Assumptions!$W$50,Assumptions!$X$50))))^(F$8-1)</f>
        <v>14017.584000000001</v>
      </c>
      <c r="G17" s="27">
        <f>Assumptions!$X17/12*(1+(IF(G$8=Assumptions!$V$47,Assumptions!$V$50,IF(G$8=Assumptions!$W$47,Assumptions!$W$50,Assumptions!$X$50))))^(G$8-1)</f>
        <v>14017.584000000001</v>
      </c>
      <c r="H17" s="27">
        <f>Assumptions!$X17/12*(1+(IF(H$8=Assumptions!$V$47,Assumptions!$V$50,IF(H$8=Assumptions!$W$47,Assumptions!$W$50,Assumptions!$X$50))))^(H$8-1)</f>
        <v>14017.584000000001</v>
      </c>
      <c r="I17" s="27">
        <f>Assumptions!$X17/12*(1+(IF(I$8=Assumptions!$V$47,Assumptions!$V$50,IF(I$8=Assumptions!$W$47,Assumptions!$W$50,Assumptions!$X$50))))^(I$8-1)</f>
        <v>14017.584000000001</v>
      </c>
      <c r="J17" s="27">
        <f>Assumptions!$X17/12*(1+(IF(J$8=Assumptions!$V$47,Assumptions!$V$50,IF(J$8=Assumptions!$W$47,Assumptions!$W$50,Assumptions!$X$50))))^(J$8-1)</f>
        <v>14017.584000000001</v>
      </c>
      <c r="K17" s="27">
        <f>Assumptions!$X17/12*(1+(IF(K$8=Assumptions!$V$47,Assumptions!$V$50,IF(K$8=Assumptions!$W$47,Assumptions!$W$50,Assumptions!$X$50))))^(K$8-1)</f>
        <v>14017.584000000001</v>
      </c>
      <c r="L17" s="27">
        <f>Assumptions!$X17/12*(1+(IF(L$8=Assumptions!$V$47,Assumptions!$V$50,IF(L$8=Assumptions!$W$47,Assumptions!$W$50,Assumptions!$X$50))))^(L$8-1)</f>
        <v>14017.584000000001</v>
      </c>
      <c r="M17" s="27">
        <f>Assumptions!$X17/12*(1+(IF(M$8=Assumptions!$V$47,Assumptions!$V$50,IF(M$8=Assumptions!$W$47,Assumptions!$W$50,Assumptions!$X$50))))^(M$8-1)</f>
        <v>14017.584000000001</v>
      </c>
      <c r="N17" s="27">
        <f>Assumptions!$X17/12*(1+(IF(N$8=Assumptions!$V$47,Assumptions!$V$50,IF(N$8=Assumptions!$W$47,Assumptions!$W$50,Assumptions!$X$50))))^(N$8-1)</f>
        <v>14017.584000000001</v>
      </c>
      <c r="O17" s="27">
        <f>Assumptions!$X17/12*(1+(IF(O$8=Assumptions!$V$47,Assumptions!$V$50,IF(O$8=Assumptions!$W$47,Assumptions!$W$50,Assumptions!$X$50))))^(O$8-1)</f>
        <v>14017.584000000001</v>
      </c>
      <c r="P17" s="27">
        <f>Assumptions!$X17/12*(1+(IF(P$8=Assumptions!$V$47,Assumptions!$V$50,IF(P$8=Assumptions!$W$47,Assumptions!$W$50,Assumptions!$X$50))))^(P$8-1)</f>
        <v>14227.847759999999</v>
      </c>
      <c r="Q17" s="27">
        <f>Assumptions!$X17/12*(1+(IF(Q$8=Assumptions!$V$47,Assumptions!$V$50,IF(Q$8=Assumptions!$W$47,Assumptions!$W$50,Assumptions!$X$50))))^(Q$8-1)</f>
        <v>14227.847759999999</v>
      </c>
      <c r="R17" s="27">
        <f>Assumptions!$X17/12*(1+(IF(R$8=Assumptions!$V$47,Assumptions!$V$50,IF(R$8=Assumptions!$W$47,Assumptions!$W$50,Assumptions!$X$50))))^(R$8-1)</f>
        <v>14227.847759999999</v>
      </c>
      <c r="S17" s="27">
        <f>Assumptions!$X17/12*(1+(IF(S$8=Assumptions!$V$47,Assumptions!$V$50,IF(S$8=Assumptions!$W$47,Assumptions!$W$50,Assumptions!$X$50))))^(S$8-1)</f>
        <v>14227.847759999999</v>
      </c>
      <c r="T17" s="27">
        <f>Assumptions!$X17/12*(1+(IF(T$8=Assumptions!$V$47,Assumptions!$V$50,IF(T$8=Assumptions!$W$47,Assumptions!$W$50,Assumptions!$X$50))))^(T$8-1)</f>
        <v>14227.847759999999</v>
      </c>
      <c r="U17" s="27">
        <f>Assumptions!$X17/12*(1+(IF(U$8=Assumptions!$V$47,Assumptions!$V$50,IF(U$8=Assumptions!$W$47,Assumptions!$W$50,Assumptions!$X$50))))^(U$8-1)</f>
        <v>14227.847759999999</v>
      </c>
      <c r="V17" s="27">
        <f>Assumptions!$X17/12*(1+(IF(V$8=Assumptions!$V$47,Assumptions!$V$50,IF(V$8=Assumptions!$W$47,Assumptions!$W$50,Assumptions!$X$50))))^(V$8-1)</f>
        <v>14227.847759999999</v>
      </c>
      <c r="W17" s="27">
        <f>Assumptions!$X17/12*(1+(IF(W$8=Assumptions!$V$47,Assumptions!$V$50,IF(W$8=Assumptions!$W$47,Assumptions!$W$50,Assumptions!$X$50))))^(W$8-1)</f>
        <v>14227.847759999999</v>
      </c>
      <c r="X17" s="27">
        <f>Assumptions!$X17/12*(1+(IF(X$8=Assumptions!$V$47,Assumptions!$V$50,IF(X$8=Assumptions!$W$47,Assumptions!$W$50,Assumptions!$X$50))))^(X$8-1)</f>
        <v>14227.847759999999</v>
      </c>
      <c r="Y17" s="27">
        <f>Assumptions!$X17/12*(1+(IF(Y$8=Assumptions!$V$47,Assumptions!$V$50,IF(Y$8=Assumptions!$W$47,Assumptions!$W$50,Assumptions!$X$50))))^(Y$8-1)</f>
        <v>14227.847759999999</v>
      </c>
      <c r="Z17" s="27">
        <f>Assumptions!$X17/12*(1+(IF(Z$8=Assumptions!$V$47,Assumptions!$V$50,IF(Z$8=Assumptions!$W$47,Assumptions!$W$50,Assumptions!$X$50))))^(Z$8-1)</f>
        <v>14227.847759999999</v>
      </c>
      <c r="AA17" s="27">
        <f>Assumptions!$X17/12*(1+(IF(AA$8=Assumptions!$V$47,Assumptions!$V$50,IF(AA$8=Assumptions!$W$47,Assumptions!$W$50,Assumptions!$X$50))))^(AA$8-1)</f>
        <v>14227.847759999999</v>
      </c>
      <c r="AB17" s="27">
        <f>Assumptions!$X17/12*(1+(IF(AB$8=Assumptions!$V$47,Assumptions!$V$50,IF(AB$8=Assumptions!$W$47,Assumptions!$W$50,Assumptions!$X$50))))^(AB$8-1)</f>
        <v>14441.265476399996</v>
      </c>
      <c r="AC17" s="27">
        <f>Assumptions!$X17/12*(1+(IF(AC$8=Assumptions!$V$47,Assumptions!$V$50,IF(AC$8=Assumptions!$W$47,Assumptions!$W$50,Assumptions!$X$50))))^(AC$8-1)</f>
        <v>14441.265476399996</v>
      </c>
      <c r="AD17" s="27">
        <f>Assumptions!$X17/12*(1+(IF(AD$8=Assumptions!$V$47,Assumptions!$V$50,IF(AD$8=Assumptions!$W$47,Assumptions!$W$50,Assumptions!$X$50))))^(AD$8-1)</f>
        <v>14441.265476399996</v>
      </c>
      <c r="AE17" s="27">
        <f>Assumptions!$X17/12*(1+(IF(AE$8=Assumptions!$V$47,Assumptions!$V$50,IF(AE$8=Assumptions!$W$47,Assumptions!$W$50,Assumptions!$X$50))))^(AE$8-1)</f>
        <v>14441.265476399996</v>
      </c>
      <c r="AF17" s="27">
        <f>Assumptions!$X17/12*(1+(IF(AF$8=Assumptions!$V$47,Assumptions!$V$50,IF(AF$8=Assumptions!$W$47,Assumptions!$W$50,Assumptions!$X$50))))^(AF$8-1)</f>
        <v>14441.265476399996</v>
      </c>
      <c r="AG17" s="27">
        <f>Assumptions!$X17/12*(1+(IF(AG$8=Assumptions!$V$47,Assumptions!$V$50,IF(AG$8=Assumptions!$W$47,Assumptions!$W$50,Assumptions!$X$50))))^(AG$8-1)</f>
        <v>14441.265476399996</v>
      </c>
      <c r="AH17" s="27">
        <f>Assumptions!$X17/12*(1+(IF(AH$8=Assumptions!$V$47,Assumptions!$V$50,IF(AH$8=Assumptions!$W$47,Assumptions!$W$50,Assumptions!$X$50))))^(AH$8-1)</f>
        <v>14441.265476399996</v>
      </c>
      <c r="AI17" s="27">
        <f>Assumptions!$X17/12*(1+(IF(AI$8=Assumptions!$V$47,Assumptions!$V$50,IF(AI$8=Assumptions!$W$47,Assumptions!$W$50,Assumptions!$X$50))))^(AI$8-1)</f>
        <v>14441.265476399996</v>
      </c>
      <c r="AJ17" s="27">
        <f>Assumptions!$X17/12*(1+(IF(AJ$8=Assumptions!$V$47,Assumptions!$V$50,IF(AJ$8=Assumptions!$W$47,Assumptions!$W$50,Assumptions!$X$50))))^(AJ$8-1)</f>
        <v>14441.265476399996</v>
      </c>
      <c r="AK17" s="27">
        <f>Assumptions!$X17/12*(1+(IF(AK$8=Assumptions!$V$47,Assumptions!$V$50,IF(AK$8=Assumptions!$W$47,Assumptions!$W$50,Assumptions!$X$50))))^(AK$8-1)</f>
        <v>14441.265476399996</v>
      </c>
      <c r="AL17" s="27">
        <f>Assumptions!$X17/12*(1+(IF(AL$8=Assumptions!$V$47,Assumptions!$V$50,IF(AL$8=Assumptions!$W$47,Assumptions!$W$50,Assumptions!$X$50))))^(AL$8-1)</f>
        <v>14441.265476399996</v>
      </c>
      <c r="AM17" s="27">
        <f>Assumptions!$X17/12*(1+(IF(AM$8=Assumptions!$V$47,Assumptions!$V$50,IF(AM$8=Assumptions!$W$47,Assumptions!$W$50,Assumptions!$X$50))))^(AM$8-1)</f>
        <v>14441.265476399996</v>
      </c>
      <c r="AN17" s="27">
        <f>Assumptions!$X17/12*(1+(IF(AN$8=Assumptions!$V$47,Assumptions!$V$50,IF(AN$8=Assumptions!$W$47,Assumptions!$W$50,Assumptions!$X$50))))^(AN$8-1)</f>
        <v>14657.884458545996</v>
      </c>
      <c r="AO17" s="27">
        <f>Assumptions!$X17/12*(1+(IF(AO$8=Assumptions!$V$47,Assumptions!$V$50,IF(AO$8=Assumptions!$W$47,Assumptions!$W$50,Assumptions!$X$50))))^(AO$8-1)</f>
        <v>14657.884458545996</v>
      </c>
      <c r="AP17" s="27">
        <f>Assumptions!$X17/12*(1+(IF(AP$8=Assumptions!$V$47,Assumptions!$V$50,IF(AP$8=Assumptions!$W$47,Assumptions!$W$50,Assumptions!$X$50))))^(AP$8-1)</f>
        <v>14657.884458545996</v>
      </c>
      <c r="AQ17" s="27">
        <f>Assumptions!$X17/12*(1+(IF(AQ$8=Assumptions!$V$47,Assumptions!$V$50,IF(AQ$8=Assumptions!$W$47,Assumptions!$W$50,Assumptions!$X$50))))^(AQ$8-1)</f>
        <v>14657.884458545996</v>
      </c>
      <c r="AR17" s="27">
        <f>Assumptions!$X17/12*(1+(IF(AR$8=Assumptions!$V$47,Assumptions!$V$50,IF(AR$8=Assumptions!$W$47,Assumptions!$W$50,Assumptions!$X$50))))^(AR$8-1)</f>
        <v>14657.884458545996</v>
      </c>
      <c r="AS17" s="27">
        <f>Assumptions!$X17/12*(1+(IF(AS$8=Assumptions!$V$47,Assumptions!$V$50,IF(AS$8=Assumptions!$W$47,Assumptions!$W$50,Assumptions!$X$50))))^(AS$8-1)</f>
        <v>14657.884458545996</v>
      </c>
      <c r="AT17" s="27">
        <f>Assumptions!$X17/12*(1+(IF(AT$8=Assumptions!$V$47,Assumptions!$V$50,IF(AT$8=Assumptions!$W$47,Assumptions!$W$50,Assumptions!$X$50))))^(AT$8-1)</f>
        <v>14657.884458545996</v>
      </c>
      <c r="AU17" s="27">
        <f>Assumptions!$X17/12*(1+(IF(AU$8=Assumptions!$V$47,Assumptions!$V$50,IF(AU$8=Assumptions!$W$47,Assumptions!$W$50,Assumptions!$X$50))))^(AU$8-1)</f>
        <v>14657.884458545996</v>
      </c>
      <c r="AV17" s="27">
        <f>Assumptions!$X17/12*(1+(IF(AV$8=Assumptions!$V$47,Assumptions!$V$50,IF(AV$8=Assumptions!$W$47,Assumptions!$W$50,Assumptions!$X$50))))^(AV$8-1)</f>
        <v>14657.884458545996</v>
      </c>
      <c r="AW17" s="27">
        <f>Assumptions!$X17/12*(1+(IF(AW$8=Assumptions!$V$47,Assumptions!$V$50,IF(AW$8=Assumptions!$W$47,Assumptions!$W$50,Assumptions!$X$50))))^(AW$8-1)</f>
        <v>14657.884458545996</v>
      </c>
      <c r="AX17" s="27">
        <f>Assumptions!$X17/12*(1+(IF(AX$8=Assumptions!$V$47,Assumptions!$V$50,IF(AX$8=Assumptions!$W$47,Assumptions!$W$50,Assumptions!$X$50))))^(AX$8-1)</f>
        <v>14657.884458545996</v>
      </c>
      <c r="AY17" s="27">
        <f>Assumptions!$X17/12*(1+(IF(AY$8=Assumptions!$V$47,Assumptions!$V$50,IF(AY$8=Assumptions!$W$47,Assumptions!$W$50,Assumptions!$X$50))))^(AY$8-1)</f>
        <v>14657.884458545996</v>
      </c>
      <c r="AZ17" s="27">
        <f>Assumptions!$X17/12*(1+(IF(AZ$8=Assumptions!$V$47,Assumptions!$V$50,IF(AZ$8=Assumptions!$W$47,Assumptions!$W$50,Assumptions!$X$50))))^(AZ$8-1)</f>
        <v>14877.752725424183</v>
      </c>
      <c r="BA17" s="27">
        <f>Assumptions!$X17/12*(1+(IF(BA$8=Assumptions!$V$47,Assumptions!$V$50,IF(BA$8=Assumptions!$W$47,Assumptions!$W$50,Assumptions!$X$50))))^(BA$8-1)</f>
        <v>14877.752725424183</v>
      </c>
      <c r="BB17" s="27">
        <f>Assumptions!$X17/12*(1+(IF(BB$8=Assumptions!$V$47,Assumptions!$V$50,IF(BB$8=Assumptions!$W$47,Assumptions!$W$50,Assumptions!$X$50))))^(BB$8-1)</f>
        <v>14877.752725424183</v>
      </c>
      <c r="BC17" s="27">
        <f>Assumptions!$X17/12*(1+(IF(BC$8=Assumptions!$V$47,Assumptions!$V$50,IF(BC$8=Assumptions!$W$47,Assumptions!$W$50,Assumptions!$X$50))))^(BC$8-1)</f>
        <v>14877.752725424183</v>
      </c>
      <c r="BD17" s="27">
        <f>Assumptions!$X17/12*(1+(IF(BD$8=Assumptions!$V$47,Assumptions!$V$50,IF(BD$8=Assumptions!$W$47,Assumptions!$W$50,Assumptions!$X$50))))^(BD$8-1)</f>
        <v>14877.752725424183</v>
      </c>
      <c r="BE17" s="27">
        <f>Assumptions!$X17/12*(1+(IF(BE$8=Assumptions!$V$47,Assumptions!$V$50,IF(BE$8=Assumptions!$W$47,Assumptions!$W$50,Assumptions!$X$50))))^(BE$8-1)</f>
        <v>14877.752725424183</v>
      </c>
      <c r="BF17" s="27">
        <f>Assumptions!$X17/12*(1+(IF(BF$8=Assumptions!$V$47,Assumptions!$V$50,IF(BF$8=Assumptions!$W$47,Assumptions!$W$50,Assumptions!$X$50))))^(BF$8-1)</f>
        <v>14877.752725424183</v>
      </c>
      <c r="BG17" s="27">
        <f>Assumptions!$X17/12*(1+(IF(BG$8=Assumptions!$V$47,Assumptions!$V$50,IF(BG$8=Assumptions!$W$47,Assumptions!$W$50,Assumptions!$X$50))))^(BG$8-1)</f>
        <v>14877.752725424183</v>
      </c>
      <c r="BH17" s="27">
        <f>Assumptions!$X17/12*(1+(IF(BH$8=Assumptions!$V$47,Assumptions!$V$50,IF(BH$8=Assumptions!$W$47,Assumptions!$W$50,Assumptions!$X$50))))^(BH$8-1)</f>
        <v>14877.752725424183</v>
      </c>
      <c r="BI17" s="27">
        <f>Assumptions!$X17/12*(1+(IF(BI$8=Assumptions!$V$47,Assumptions!$V$50,IF(BI$8=Assumptions!$W$47,Assumptions!$W$50,Assumptions!$X$50))))^(BI$8-1)</f>
        <v>14877.752725424183</v>
      </c>
      <c r="BJ17" s="27">
        <f>Assumptions!$X17/12*(1+(IF(BJ$8=Assumptions!$V$47,Assumptions!$V$50,IF(BJ$8=Assumptions!$W$47,Assumptions!$W$50,Assumptions!$X$50))))^(BJ$8-1)</f>
        <v>14877.752725424183</v>
      </c>
      <c r="BK17" s="27">
        <f>Assumptions!$X17/12*(1+(IF(BK$8=Assumptions!$V$47,Assumptions!$V$50,IF(BK$8=Assumptions!$W$47,Assumptions!$W$50,Assumptions!$X$50))))^(BK$8-1)</f>
        <v>14877.752725424183</v>
      </c>
      <c r="BL17" s="27">
        <f>Assumptions!$X17/12*(1+(IF(BL$8=Assumptions!$V$47,Assumptions!$V$50,IF(BL$8=Assumptions!$W$47,Assumptions!$W$50,Assumptions!$X$50))))^(BL$8-1)</f>
        <v>15100.919016305543</v>
      </c>
      <c r="BM17" s="27">
        <f>Assumptions!$X17/12*(1+(IF(BM$8=Assumptions!$V$47,Assumptions!$V$50,IF(BM$8=Assumptions!$W$47,Assumptions!$W$50,Assumptions!$X$50))))^(BM$8-1)</f>
        <v>15100.919016305543</v>
      </c>
      <c r="BN17" s="27">
        <f>Assumptions!$X17/12*(1+(IF(BN$8=Assumptions!$V$47,Assumptions!$V$50,IF(BN$8=Assumptions!$W$47,Assumptions!$W$50,Assumptions!$X$50))))^(BN$8-1)</f>
        <v>15100.919016305543</v>
      </c>
      <c r="BO17" s="27">
        <f>Assumptions!$X17/12*(1+(IF(BO$8=Assumptions!$V$47,Assumptions!$V$50,IF(BO$8=Assumptions!$W$47,Assumptions!$W$50,Assumptions!$X$50))))^(BO$8-1)</f>
        <v>15100.919016305543</v>
      </c>
      <c r="BP17" s="27">
        <f>Assumptions!$X17/12*(1+(IF(BP$8=Assumptions!$V$47,Assumptions!$V$50,IF(BP$8=Assumptions!$W$47,Assumptions!$W$50,Assumptions!$X$50))))^(BP$8-1)</f>
        <v>15100.919016305543</v>
      </c>
      <c r="BQ17" s="27">
        <f>Assumptions!$X17/12*(1+(IF(BQ$8=Assumptions!$V$47,Assumptions!$V$50,IF(BQ$8=Assumptions!$W$47,Assumptions!$W$50,Assumptions!$X$50))))^(BQ$8-1)</f>
        <v>15100.919016305543</v>
      </c>
      <c r="BR17" s="27">
        <f>Assumptions!$X17/12*(1+(IF(BR$8=Assumptions!$V$47,Assumptions!$V$50,IF(BR$8=Assumptions!$W$47,Assumptions!$W$50,Assumptions!$X$50))))^(BR$8-1)</f>
        <v>15100.919016305543</v>
      </c>
      <c r="BS17" s="27">
        <f>Assumptions!$X17/12*(1+(IF(BS$8=Assumptions!$V$47,Assumptions!$V$50,IF(BS$8=Assumptions!$W$47,Assumptions!$W$50,Assumptions!$X$50))))^(BS$8-1)</f>
        <v>15100.919016305543</v>
      </c>
      <c r="BT17" s="27">
        <f>Assumptions!$X17/12*(1+(IF(BT$8=Assumptions!$V$47,Assumptions!$V$50,IF(BT$8=Assumptions!$W$47,Assumptions!$W$50,Assumptions!$X$50))))^(BT$8-1)</f>
        <v>15100.919016305543</v>
      </c>
      <c r="BU17" s="27">
        <f>Assumptions!$X17/12*(1+(IF(BU$8=Assumptions!$V$47,Assumptions!$V$50,IF(BU$8=Assumptions!$W$47,Assumptions!$W$50,Assumptions!$X$50))))^(BU$8-1)</f>
        <v>15100.919016305543</v>
      </c>
      <c r="BV17" s="27">
        <f>Assumptions!$X17/12*(1+(IF(BV$8=Assumptions!$V$47,Assumptions!$V$50,IF(BV$8=Assumptions!$W$47,Assumptions!$W$50,Assumptions!$X$50))))^(BV$8-1)</f>
        <v>15100.919016305543</v>
      </c>
      <c r="BW17" s="27">
        <f>Assumptions!$X17/12*(1+(IF(BW$8=Assumptions!$V$47,Assumptions!$V$50,IF(BW$8=Assumptions!$W$47,Assumptions!$W$50,Assumptions!$X$50))))^(BW$8-1)</f>
        <v>15100.919016305543</v>
      </c>
      <c r="BX17" s="27">
        <f>Assumptions!$X17/12*(1+(IF(BX$8=Assumptions!$V$47,Assumptions!$V$50,IF(BX$8=Assumptions!$W$47,Assumptions!$W$50,Assumptions!$X$50))))^(BX$8-1)</f>
        <v>15327.432801550123</v>
      </c>
      <c r="BY17" s="27">
        <f>Assumptions!$X17/12*(1+(IF(BY$8=Assumptions!$V$47,Assumptions!$V$50,IF(BY$8=Assumptions!$W$47,Assumptions!$W$50,Assumptions!$X$50))))^(BY$8-1)</f>
        <v>15327.432801550123</v>
      </c>
      <c r="BZ17" s="27">
        <f>Assumptions!$X17/12*(1+(IF(BZ$8=Assumptions!$V$47,Assumptions!$V$50,IF(BZ$8=Assumptions!$W$47,Assumptions!$W$50,Assumptions!$X$50))))^(BZ$8-1)</f>
        <v>15327.432801550123</v>
      </c>
      <c r="CA17" s="27">
        <f>Assumptions!$X17/12*(1+(IF(CA$8=Assumptions!$V$47,Assumptions!$V$50,IF(CA$8=Assumptions!$W$47,Assumptions!$W$50,Assumptions!$X$50))))^(CA$8-1)</f>
        <v>15327.432801550123</v>
      </c>
      <c r="CB17" s="27">
        <f>Assumptions!$X17/12*(1+(IF(CB$8=Assumptions!$V$47,Assumptions!$V$50,IF(CB$8=Assumptions!$W$47,Assumptions!$W$50,Assumptions!$X$50))))^(CB$8-1)</f>
        <v>15327.432801550123</v>
      </c>
      <c r="CC17" s="27">
        <f>Assumptions!$X17/12*(1+(IF(CC$8=Assumptions!$V$47,Assumptions!$V$50,IF(CC$8=Assumptions!$W$47,Assumptions!$W$50,Assumptions!$X$50))))^(CC$8-1)</f>
        <v>15327.432801550123</v>
      </c>
      <c r="CD17" s="27">
        <f>Assumptions!$X17/12*(1+(IF(CD$8=Assumptions!$V$47,Assumptions!$V$50,IF(CD$8=Assumptions!$W$47,Assumptions!$W$50,Assumptions!$X$50))))^(CD$8-1)</f>
        <v>15327.432801550123</v>
      </c>
      <c r="CE17" s="27">
        <f>Assumptions!$X17/12*(1+(IF(CE$8=Assumptions!$V$47,Assumptions!$V$50,IF(CE$8=Assumptions!$W$47,Assumptions!$W$50,Assumptions!$X$50))))^(CE$8-1)</f>
        <v>15327.432801550123</v>
      </c>
      <c r="CF17" s="27">
        <f>Assumptions!$X17/12*(1+(IF(CF$8=Assumptions!$V$47,Assumptions!$V$50,IF(CF$8=Assumptions!$W$47,Assumptions!$W$50,Assumptions!$X$50))))^(CF$8-1)</f>
        <v>15327.432801550123</v>
      </c>
      <c r="CG17" s="27">
        <f>Assumptions!$X17/12*(1+(IF(CG$8=Assumptions!$V$47,Assumptions!$V$50,IF(CG$8=Assumptions!$W$47,Assumptions!$W$50,Assumptions!$X$50))))^(CG$8-1)</f>
        <v>15327.432801550123</v>
      </c>
      <c r="CH17" s="27">
        <f>Assumptions!$X17/12*(1+(IF(CH$8=Assumptions!$V$47,Assumptions!$V$50,IF(CH$8=Assumptions!$W$47,Assumptions!$W$50,Assumptions!$X$50))))^(CH$8-1)</f>
        <v>15327.432801550123</v>
      </c>
      <c r="CI17" s="27">
        <f>Assumptions!$X17/12*(1+(IF(CI$8=Assumptions!$V$47,Assumptions!$V$50,IF(CI$8=Assumptions!$W$47,Assumptions!$W$50,Assumptions!$X$50))))^(CI$8-1)</f>
        <v>15327.432801550123</v>
      </c>
      <c r="CJ17" s="27">
        <f>Assumptions!$X17/12*(1+(IF(CJ$8=Assumptions!$V$47,Assumptions!$V$50,IF(CJ$8=Assumptions!$W$47,Assumptions!$W$50,Assumptions!$X$50))))^(CJ$8-1)</f>
        <v>15557.344293573373</v>
      </c>
      <c r="CK17" s="27">
        <f>Assumptions!$X17/12*(1+(IF(CK$8=Assumptions!$V$47,Assumptions!$V$50,IF(CK$8=Assumptions!$W$47,Assumptions!$W$50,Assumptions!$X$50))))^(CK$8-1)</f>
        <v>15557.344293573373</v>
      </c>
      <c r="CL17" s="27">
        <f>Assumptions!$X17/12*(1+(IF(CL$8=Assumptions!$V$47,Assumptions!$V$50,IF(CL$8=Assumptions!$W$47,Assumptions!$W$50,Assumptions!$X$50))))^(CL$8-1)</f>
        <v>15557.344293573373</v>
      </c>
      <c r="CM17" s="27">
        <f>Assumptions!$X17/12*(1+(IF(CM$8=Assumptions!$V$47,Assumptions!$V$50,IF(CM$8=Assumptions!$W$47,Assumptions!$W$50,Assumptions!$X$50))))^(CM$8-1)</f>
        <v>15557.344293573373</v>
      </c>
      <c r="CN17" s="27">
        <f>Assumptions!$X17/12*(1+(IF(CN$8=Assumptions!$V$47,Assumptions!$V$50,IF(CN$8=Assumptions!$W$47,Assumptions!$W$50,Assumptions!$X$50))))^(CN$8-1)</f>
        <v>15557.344293573373</v>
      </c>
      <c r="CO17" s="27">
        <f>Assumptions!$X17/12*(1+(IF(CO$8=Assumptions!$V$47,Assumptions!$V$50,IF(CO$8=Assumptions!$W$47,Assumptions!$W$50,Assumptions!$X$50))))^(CO$8-1)</f>
        <v>15557.344293573373</v>
      </c>
      <c r="CP17" s="27">
        <f>Assumptions!$X17/12*(1+(IF(CP$8=Assumptions!$V$47,Assumptions!$V$50,IF(CP$8=Assumptions!$W$47,Assumptions!$W$50,Assumptions!$X$50))))^(CP$8-1)</f>
        <v>15557.344293573373</v>
      </c>
      <c r="CQ17" s="27">
        <f>Assumptions!$X17/12*(1+(IF(CQ$8=Assumptions!$V$47,Assumptions!$V$50,IF(CQ$8=Assumptions!$W$47,Assumptions!$W$50,Assumptions!$X$50))))^(CQ$8-1)</f>
        <v>15557.344293573373</v>
      </c>
      <c r="CR17" s="27">
        <f>Assumptions!$X17/12*(1+(IF(CR$8=Assumptions!$V$47,Assumptions!$V$50,IF(CR$8=Assumptions!$W$47,Assumptions!$W$50,Assumptions!$X$50))))^(CR$8-1)</f>
        <v>15557.344293573373</v>
      </c>
      <c r="CS17" s="27">
        <f>Assumptions!$X17/12*(1+(IF(CS$8=Assumptions!$V$47,Assumptions!$V$50,IF(CS$8=Assumptions!$W$47,Assumptions!$W$50,Assumptions!$X$50))))^(CS$8-1)</f>
        <v>15557.344293573373</v>
      </c>
      <c r="CT17" s="27">
        <f>Assumptions!$X17/12*(1+(IF(CT$8=Assumptions!$V$47,Assumptions!$V$50,IF(CT$8=Assumptions!$W$47,Assumptions!$W$50,Assumptions!$X$50))))^(CT$8-1)</f>
        <v>15557.344293573373</v>
      </c>
      <c r="CU17" s="27">
        <f>Assumptions!$X17/12*(1+(IF(CU$8=Assumptions!$V$47,Assumptions!$V$50,IF(CU$8=Assumptions!$W$47,Assumptions!$W$50,Assumptions!$X$50))))^(CU$8-1)</f>
        <v>15557.344293573373</v>
      </c>
      <c r="CV17" s="27">
        <f>Assumptions!$X17/12*(1+(IF(CV$8=Assumptions!$V$47,Assumptions!$V$50,IF(CV$8=Assumptions!$W$47,Assumptions!$W$50,Assumptions!$X$50))))^(CV$8-1)</f>
        <v>15790.704457976972</v>
      </c>
      <c r="CW17" s="27">
        <f>Assumptions!$X17/12*(1+(IF(CW$8=Assumptions!$V$47,Assumptions!$V$50,IF(CW$8=Assumptions!$W$47,Assumptions!$W$50,Assumptions!$X$50))))^(CW$8-1)</f>
        <v>15790.704457976972</v>
      </c>
      <c r="CX17" s="27">
        <f>Assumptions!$X17/12*(1+(IF(CX$8=Assumptions!$V$47,Assumptions!$V$50,IF(CX$8=Assumptions!$W$47,Assumptions!$W$50,Assumptions!$X$50))))^(CX$8-1)</f>
        <v>15790.704457976972</v>
      </c>
      <c r="CY17" s="27">
        <f>Assumptions!$X17/12*(1+(IF(CY$8=Assumptions!$V$47,Assumptions!$V$50,IF(CY$8=Assumptions!$W$47,Assumptions!$W$50,Assumptions!$X$50))))^(CY$8-1)</f>
        <v>15790.704457976972</v>
      </c>
      <c r="CZ17" s="27">
        <f>Assumptions!$X17/12*(1+(IF(CZ$8=Assumptions!$V$47,Assumptions!$V$50,IF(CZ$8=Assumptions!$W$47,Assumptions!$W$50,Assumptions!$X$50))))^(CZ$8-1)</f>
        <v>15790.704457976972</v>
      </c>
      <c r="DA17" s="27">
        <f>Assumptions!$X17/12*(1+(IF(DA$8=Assumptions!$V$47,Assumptions!$V$50,IF(DA$8=Assumptions!$W$47,Assumptions!$W$50,Assumptions!$X$50))))^(DA$8-1)</f>
        <v>15790.704457976972</v>
      </c>
      <c r="DB17" s="27">
        <f>Assumptions!$X17/12*(1+(IF(DB$8=Assumptions!$V$47,Assumptions!$V$50,IF(DB$8=Assumptions!$W$47,Assumptions!$W$50,Assumptions!$X$50))))^(DB$8-1)</f>
        <v>15790.704457976972</v>
      </c>
      <c r="DC17" s="27">
        <f>Assumptions!$X17/12*(1+(IF(DC$8=Assumptions!$V$47,Assumptions!$V$50,IF(DC$8=Assumptions!$W$47,Assumptions!$W$50,Assumptions!$X$50))))^(DC$8-1)</f>
        <v>15790.704457976972</v>
      </c>
      <c r="DD17" s="27">
        <f>Assumptions!$X17/12*(1+(IF(DD$8=Assumptions!$V$47,Assumptions!$V$50,IF(DD$8=Assumptions!$W$47,Assumptions!$W$50,Assumptions!$X$50))))^(DD$8-1)</f>
        <v>15790.704457976972</v>
      </c>
      <c r="DE17" s="27">
        <f>Assumptions!$X17/12*(1+(IF(DE$8=Assumptions!$V$47,Assumptions!$V$50,IF(DE$8=Assumptions!$W$47,Assumptions!$W$50,Assumptions!$X$50))))^(DE$8-1)</f>
        <v>15790.704457976972</v>
      </c>
      <c r="DF17" s="27">
        <f>Assumptions!$X17/12*(1+(IF(DF$8=Assumptions!$V$47,Assumptions!$V$50,IF(DF$8=Assumptions!$W$47,Assumptions!$W$50,Assumptions!$X$50))))^(DF$8-1)</f>
        <v>15790.704457976972</v>
      </c>
      <c r="DG17" s="27">
        <f>Assumptions!$X17/12*(1+(IF(DG$8=Assumptions!$V$47,Assumptions!$V$50,IF(DG$8=Assumptions!$W$47,Assumptions!$W$50,Assumptions!$X$50))))^(DG$8-1)</f>
        <v>15790.704457976972</v>
      </c>
      <c r="DH17" s="27">
        <f>Assumptions!$X17/12*(1+(IF(DH$8=Assumptions!$V$47,Assumptions!$V$50,IF(DH$8=Assumptions!$W$47,Assumptions!$W$50,Assumptions!$X$50))))^(DH$8-1)</f>
        <v>16027.565024846625</v>
      </c>
      <c r="DI17" s="27">
        <f>Assumptions!$X17/12*(1+(IF(DI$8=Assumptions!$V$47,Assumptions!$V$50,IF(DI$8=Assumptions!$W$47,Assumptions!$W$50,Assumptions!$X$50))))^(DI$8-1)</f>
        <v>16027.565024846625</v>
      </c>
      <c r="DJ17" s="27">
        <f>Assumptions!$X17/12*(1+(IF(DJ$8=Assumptions!$V$47,Assumptions!$V$50,IF(DJ$8=Assumptions!$W$47,Assumptions!$W$50,Assumptions!$X$50))))^(DJ$8-1)</f>
        <v>16027.565024846625</v>
      </c>
      <c r="DK17" s="27">
        <f>Assumptions!$X17/12*(1+(IF(DK$8=Assumptions!$V$47,Assumptions!$V$50,IF(DK$8=Assumptions!$W$47,Assumptions!$W$50,Assumptions!$X$50))))^(DK$8-1)</f>
        <v>16027.565024846625</v>
      </c>
      <c r="DL17" s="27">
        <f>Assumptions!$X17/12*(1+(IF(DL$8=Assumptions!$V$47,Assumptions!$V$50,IF(DL$8=Assumptions!$W$47,Assumptions!$W$50,Assumptions!$X$50))))^(DL$8-1)</f>
        <v>16027.565024846625</v>
      </c>
      <c r="DM17" s="27">
        <f>Assumptions!$X17/12*(1+(IF(DM$8=Assumptions!$V$47,Assumptions!$V$50,IF(DM$8=Assumptions!$W$47,Assumptions!$W$50,Assumptions!$X$50))))^(DM$8-1)</f>
        <v>16027.565024846625</v>
      </c>
      <c r="DN17" s="27">
        <f>Assumptions!$X17/12*(1+(IF(DN$8=Assumptions!$V$47,Assumptions!$V$50,IF(DN$8=Assumptions!$W$47,Assumptions!$W$50,Assumptions!$X$50))))^(DN$8-1)</f>
        <v>16027.565024846625</v>
      </c>
      <c r="DO17" s="27">
        <f>Assumptions!$X17/12*(1+(IF(DO$8=Assumptions!$V$47,Assumptions!$V$50,IF(DO$8=Assumptions!$W$47,Assumptions!$W$50,Assumptions!$X$50))))^(DO$8-1)</f>
        <v>16027.565024846625</v>
      </c>
      <c r="DP17" s="27">
        <f>Assumptions!$X17/12*(1+(IF(DP$8=Assumptions!$V$47,Assumptions!$V$50,IF(DP$8=Assumptions!$W$47,Assumptions!$W$50,Assumptions!$X$50))))^(DP$8-1)</f>
        <v>16027.565024846625</v>
      </c>
      <c r="DQ17" s="27">
        <f>Assumptions!$X17/12*(1+(IF(DQ$8=Assumptions!$V$47,Assumptions!$V$50,IF(DQ$8=Assumptions!$W$47,Assumptions!$W$50,Assumptions!$X$50))))^(DQ$8-1)</f>
        <v>16027.565024846625</v>
      </c>
      <c r="DR17" s="27">
        <f>Assumptions!$X17/12*(1+(IF(DR$8=Assumptions!$V$47,Assumptions!$V$50,IF(DR$8=Assumptions!$W$47,Assumptions!$W$50,Assumptions!$X$50))))^(DR$8-1)</f>
        <v>16027.565024846625</v>
      </c>
      <c r="DS17" s="27">
        <f>Assumptions!$X17/12*(1+(IF(DS$8=Assumptions!$V$47,Assumptions!$V$50,IF(DS$8=Assumptions!$W$47,Assumptions!$W$50,Assumptions!$X$50))))^(DS$8-1)</f>
        <v>16027.565024846625</v>
      </c>
      <c r="DT17" s="27">
        <f>Assumptions!$X17/12*(1+(IF(DT$8=Assumptions!$V$47,Assumptions!$V$50,IF(DT$8=Assumptions!$W$47,Assumptions!$W$50,Assumptions!$X$50))))^(DT$8-1)</f>
        <v>16267.978500219322</v>
      </c>
      <c r="DU17" s="27">
        <f>Assumptions!$X17/12*(1+(IF(DU$8=Assumptions!$V$47,Assumptions!$V$50,IF(DU$8=Assumptions!$W$47,Assumptions!$W$50,Assumptions!$X$50))))^(DU$8-1)</f>
        <v>16267.978500219322</v>
      </c>
      <c r="DV17" s="27">
        <f>Assumptions!$X17/12*(1+(IF(DV$8=Assumptions!$V$47,Assumptions!$V$50,IF(DV$8=Assumptions!$W$47,Assumptions!$W$50,Assumptions!$X$50))))^(DV$8-1)</f>
        <v>16267.978500219322</v>
      </c>
      <c r="DW17" s="27">
        <f>Assumptions!$X17/12*(1+(IF(DW$8=Assumptions!$V$47,Assumptions!$V$50,IF(DW$8=Assumptions!$W$47,Assumptions!$W$50,Assumptions!$X$50))))^(DW$8-1)</f>
        <v>16267.978500219322</v>
      </c>
      <c r="DX17" s="27">
        <f>Assumptions!$X17/12*(1+(IF(DX$8=Assumptions!$V$47,Assumptions!$V$50,IF(DX$8=Assumptions!$W$47,Assumptions!$W$50,Assumptions!$X$50))))^(DX$8-1)</f>
        <v>16267.978500219322</v>
      </c>
      <c r="DY17" s="27">
        <f>Assumptions!$X17/12*(1+(IF(DY$8=Assumptions!$V$47,Assumptions!$V$50,IF(DY$8=Assumptions!$W$47,Assumptions!$W$50,Assumptions!$X$50))))^(DY$8-1)</f>
        <v>16267.978500219322</v>
      </c>
      <c r="DZ17" s="27">
        <f>Assumptions!$X17/12*(1+(IF(DZ$8=Assumptions!$V$47,Assumptions!$V$50,IF(DZ$8=Assumptions!$W$47,Assumptions!$W$50,Assumptions!$X$50))))^(DZ$8-1)</f>
        <v>16267.978500219322</v>
      </c>
      <c r="EA17" s="27">
        <f>Assumptions!$X17/12*(1+(IF(EA$8=Assumptions!$V$47,Assumptions!$V$50,IF(EA$8=Assumptions!$W$47,Assumptions!$W$50,Assumptions!$X$50))))^(EA$8-1)</f>
        <v>16267.978500219322</v>
      </c>
      <c r="EB17" s="27">
        <f>Assumptions!$X17/12*(1+(IF(EB$8=Assumptions!$V$47,Assumptions!$V$50,IF(EB$8=Assumptions!$W$47,Assumptions!$W$50,Assumptions!$X$50))))^(EB$8-1)</f>
        <v>16267.978500219322</v>
      </c>
      <c r="EC17" s="27">
        <f>Assumptions!$X17/12*(1+(IF(EC$8=Assumptions!$V$47,Assumptions!$V$50,IF(EC$8=Assumptions!$W$47,Assumptions!$W$50,Assumptions!$X$50))))^(EC$8-1)</f>
        <v>16267.978500219322</v>
      </c>
      <c r="ED17" s="27">
        <f>Assumptions!$X17/12*(1+(IF(ED$8=Assumptions!$V$47,Assumptions!$V$50,IF(ED$8=Assumptions!$W$47,Assumptions!$W$50,Assumptions!$X$50))))^(ED$8-1)</f>
        <v>16267.978500219322</v>
      </c>
      <c r="EE17" s="27">
        <f>Assumptions!$X17/12*(1+(IF(EE$8=Assumptions!$V$47,Assumptions!$V$50,IF(EE$8=Assumptions!$W$47,Assumptions!$W$50,Assumptions!$X$50))))^(EE$8-1)</f>
        <v>16267.978500219322</v>
      </c>
    </row>
    <row r="18" spans="2:135" x14ac:dyDescent="0.35">
      <c r="B18" s="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</row>
    <row r="19" spans="2:135" x14ac:dyDescent="0.35">
      <c r="B19" s="21"/>
      <c r="C19" s="14" t="s">
        <v>40</v>
      </c>
      <c r="D19" s="31">
        <f t="shared" ref="D19:AI19" si="6">SUM(D11:D18)</f>
        <v>109871.74799999999</v>
      </c>
      <c r="E19" s="31">
        <f t="shared" si="6"/>
        <v>109871.74799999999</v>
      </c>
      <c r="F19" s="31">
        <f t="shared" si="6"/>
        <v>109871.74799999999</v>
      </c>
      <c r="G19" s="31">
        <f t="shared" si="6"/>
        <v>109871.74799999999</v>
      </c>
      <c r="H19" s="31">
        <f t="shared" si="6"/>
        <v>109871.74799999999</v>
      </c>
      <c r="I19" s="31">
        <f t="shared" si="6"/>
        <v>109871.74799999999</v>
      </c>
      <c r="J19" s="31">
        <f t="shared" si="6"/>
        <v>109871.74799999999</v>
      </c>
      <c r="K19" s="31">
        <f t="shared" si="6"/>
        <v>109871.74799999999</v>
      </c>
      <c r="L19" s="31">
        <f t="shared" si="6"/>
        <v>109871.74799999999</v>
      </c>
      <c r="M19" s="31">
        <f t="shared" si="6"/>
        <v>109871.74799999999</v>
      </c>
      <c r="N19" s="31">
        <f t="shared" si="6"/>
        <v>109871.74799999999</v>
      </c>
      <c r="O19" s="31">
        <f t="shared" si="6"/>
        <v>109871.74799999999</v>
      </c>
      <c r="P19" s="31">
        <f t="shared" si="6"/>
        <v>111519.82421999999</v>
      </c>
      <c r="Q19" s="31">
        <f t="shared" si="6"/>
        <v>111519.82421999999</v>
      </c>
      <c r="R19" s="31">
        <f t="shared" si="6"/>
        <v>111519.82421999999</v>
      </c>
      <c r="S19" s="31">
        <f t="shared" si="6"/>
        <v>111519.82421999999</v>
      </c>
      <c r="T19" s="31">
        <f t="shared" si="6"/>
        <v>111519.82421999999</v>
      </c>
      <c r="U19" s="31">
        <f t="shared" si="6"/>
        <v>111519.82421999999</v>
      </c>
      <c r="V19" s="31">
        <f t="shared" si="6"/>
        <v>111519.82421999999</v>
      </c>
      <c r="W19" s="31">
        <f t="shared" si="6"/>
        <v>111519.82421999999</v>
      </c>
      <c r="X19" s="31">
        <f t="shared" si="6"/>
        <v>111519.82421999999</v>
      </c>
      <c r="Y19" s="31">
        <f t="shared" si="6"/>
        <v>111519.82421999999</v>
      </c>
      <c r="Z19" s="31">
        <f t="shared" si="6"/>
        <v>111519.82421999999</v>
      </c>
      <c r="AA19" s="31">
        <f t="shared" si="6"/>
        <v>111519.82421999999</v>
      </c>
      <c r="AB19" s="31">
        <f t="shared" si="6"/>
        <v>113192.62158329997</v>
      </c>
      <c r="AC19" s="31">
        <f t="shared" si="6"/>
        <v>113192.62158329997</v>
      </c>
      <c r="AD19" s="31">
        <f t="shared" si="6"/>
        <v>113192.62158329997</v>
      </c>
      <c r="AE19" s="31">
        <f t="shared" si="6"/>
        <v>113192.62158329997</v>
      </c>
      <c r="AF19" s="31">
        <f t="shared" si="6"/>
        <v>113192.62158329997</v>
      </c>
      <c r="AG19" s="31">
        <f t="shared" si="6"/>
        <v>113192.62158329997</v>
      </c>
      <c r="AH19" s="31">
        <f t="shared" si="6"/>
        <v>113192.62158329997</v>
      </c>
      <c r="AI19" s="31">
        <f t="shared" si="6"/>
        <v>113192.62158329997</v>
      </c>
      <c r="AJ19" s="31">
        <f t="shared" ref="AJ19:BO19" si="7">SUM(AJ11:AJ18)</f>
        <v>113192.62158329997</v>
      </c>
      <c r="AK19" s="31">
        <f t="shared" si="7"/>
        <v>113192.62158329997</v>
      </c>
      <c r="AL19" s="31">
        <f t="shared" si="7"/>
        <v>113192.62158329997</v>
      </c>
      <c r="AM19" s="31">
        <f t="shared" si="7"/>
        <v>113192.62158329997</v>
      </c>
      <c r="AN19" s="31">
        <f t="shared" si="7"/>
        <v>114890.51090704947</v>
      </c>
      <c r="AO19" s="31">
        <f t="shared" si="7"/>
        <v>114890.51090704947</v>
      </c>
      <c r="AP19" s="31">
        <f t="shared" si="7"/>
        <v>114890.51090704947</v>
      </c>
      <c r="AQ19" s="31">
        <f t="shared" si="7"/>
        <v>114890.51090704947</v>
      </c>
      <c r="AR19" s="31">
        <f t="shared" si="7"/>
        <v>114890.51090704947</v>
      </c>
      <c r="AS19" s="31">
        <f t="shared" si="7"/>
        <v>114890.51090704947</v>
      </c>
      <c r="AT19" s="31">
        <f t="shared" si="7"/>
        <v>114890.51090704947</v>
      </c>
      <c r="AU19" s="31">
        <f t="shared" si="7"/>
        <v>114890.51090704947</v>
      </c>
      <c r="AV19" s="31">
        <f t="shared" si="7"/>
        <v>114890.51090704947</v>
      </c>
      <c r="AW19" s="31">
        <f t="shared" si="7"/>
        <v>114890.51090704947</v>
      </c>
      <c r="AX19" s="31">
        <f t="shared" si="7"/>
        <v>114890.51090704947</v>
      </c>
      <c r="AY19" s="31">
        <f t="shared" si="7"/>
        <v>114890.51090704947</v>
      </c>
      <c r="AZ19" s="31">
        <f t="shared" si="7"/>
        <v>116613.86857065518</v>
      </c>
      <c r="BA19" s="31">
        <f t="shared" si="7"/>
        <v>116613.86857065518</v>
      </c>
      <c r="BB19" s="31">
        <f t="shared" si="7"/>
        <v>116613.86857065518</v>
      </c>
      <c r="BC19" s="31">
        <f t="shared" si="7"/>
        <v>116613.86857065518</v>
      </c>
      <c r="BD19" s="31">
        <f t="shared" si="7"/>
        <v>116613.86857065518</v>
      </c>
      <c r="BE19" s="31">
        <f t="shared" si="7"/>
        <v>116613.86857065518</v>
      </c>
      <c r="BF19" s="31">
        <f t="shared" si="7"/>
        <v>116613.86857065518</v>
      </c>
      <c r="BG19" s="31">
        <f t="shared" si="7"/>
        <v>116613.86857065518</v>
      </c>
      <c r="BH19" s="31">
        <f t="shared" si="7"/>
        <v>116613.86857065518</v>
      </c>
      <c r="BI19" s="31">
        <f t="shared" si="7"/>
        <v>116613.86857065518</v>
      </c>
      <c r="BJ19" s="31">
        <f t="shared" si="7"/>
        <v>116613.86857065518</v>
      </c>
      <c r="BK19" s="31">
        <f t="shared" si="7"/>
        <v>116613.86857065518</v>
      </c>
      <c r="BL19" s="31">
        <f t="shared" si="7"/>
        <v>118363.07659921498</v>
      </c>
      <c r="BM19" s="31">
        <f t="shared" si="7"/>
        <v>118363.07659921498</v>
      </c>
      <c r="BN19" s="31">
        <f t="shared" si="7"/>
        <v>118363.07659921498</v>
      </c>
      <c r="BO19" s="31">
        <f t="shared" si="7"/>
        <v>118363.07659921498</v>
      </c>
      <c r="BP19" s="31">
        <f t="shared" ref="BP19:CU19" si="8">SUM(BP11:BP18)</f>
        <v>118363.07659921498</v>
      </c>
      <c r="BQ19" s="31">
        <f t="shared" si="8"/>
        <v>118363.07659921498</v>
      </c>
      <c r="BR19" s="31">
        <f t="shared" si="8"/>
        <v>118363.07659921498</v>
      </c>
      <c r="BS19" s="31">
        <f t="shared" si="8"/>
        <v>118363.07659921498</v>
      </c>
      <c r="BT19" s="31">
        <f t="shared" si="8"/>
        <v>118363.07659921498</v>
      </c>
      <c r="BU19" s="31">
        <f t="shared" si="8"/>
        <v>118363.07659921498</v>
      </c>
      <c r="BV19" s="31">
        <f t="shared" si="8"/>
        <v>118363.07659921498</v>
      </c>
      <c r="BW19" s="31">
        <f t="shared" si="8"/>
        <v>118363.07659921498</v>
      </c>
      <c r="BX19" s="31">
        <f t="shared" si="8"/>
        <v>120138.52274820321</v>
      </c>
      <c r="BY19" s="31">
        <f t="shared" si="8"/>
        <v>120138.52274820321</v>
      </c>
      <c r="BZ19" s="31">
        <f t="shared" si="8"/>
        <v>120138.52274820321</v>
      </c>
      <c r="CA19" s="31">
        <f t="shared" si="8"/>
        <v>120138.52274820321</v>
      </c>
      <c r="CB19" s="31">
        <f t="shared" si="8"/>
        <v>120138.52274820321</v>
      </c>
      <c r="CC19" s="31">
        <f t="shared" si="8"/>
        <v>120138.52274820321</v>
      </c>
      <c r="CD19" s="31">
        <f t="shared" si="8"/>
        <v>120138.52274820321</v>
      </c>
      <c r="CE19" s="31">
        <f t="shared" si="8"/>
        <v>120138.52274820321</v>
      </c>
      <c r="CF19" s="31">
        <f t="shared" si="8"/>
        <v>120138.52274820321</v>
      </c>
      <c r="CG19" s="31">
        <f t="shared" si="8"/>
        <v>120138.52274820321</v>
      </c>
      <c r="CH19" s="31">
        <f t="shared" si="8"/>
        <v>120138.52274820321</v>
      </c>
      <c r="CI19" s="31">
        <f t="shared" si="8"/>
        <v>120138.52274820321</v>
      </c>
      <c r="CJ19" s="31">
        <f t="shared" si="8"/>
        <v>121940.60058942623</v>
      </c>
      <c r="CK19" s="31">
        <f t="shared" si="8"/>
        <v>121940.60058942623</v>
      </c>
      <c r="CL19" s="31">
        <f t="shared" si="8"/>
        <v>121940.60058942623</v>
      </c>
      <c r="CM19" s="31">
        <f t="shared" si="8"/>
        <v>121940.60058942623</v>
      </c>
      <c r="CN19" s="31">
        <f t="shared" si="8"/>
        <v>121940.60058942623</v>
      </c>
      <c r="CO19" s="31">
        <f t="shared" si="8"/>
        <v>121940.60058942623</v>
      </c>
      <c r="CP19" s="31">
        <f t="shared" si="8"/>
        <v>121940.60058942623</v>
      </c>
      <c r="CQ19" s="31">
        <f t="shared" si="8"/>
        <v>121940.60058942623</v>
      </c>
      <c r="CR19" s="31">
        <f t="shared" si="8"/>
        <v>121940.60058942623</v>
      </c>
      <c r="CS19" s="31">
        <f t="shared" si="8"/>
        <v>121940.60058942623</v>
      </c>
      <c r="CT19" s="31">
        <f t="shared" si="8"/>
        <v>121940.60058942623</v>
      </c>
      <c r="CU19" s="31">
        <f t="shared" si="8"/>
        <v>121940.60058942623</v>
      </c>
      <c r="CV19" s="31">
        <f t="shared" ref="CV19:EA19" si="9">SUM(CV11:CV18)</f>
        <v>123769.70959826763</v>
      </c>
      <c r="CW19" s="31">
        <f t="shared" si="9"/>
        <v>123769.70959826763</v>
      </c>
      <c r="CX19" s="31">
        <f t="shared" si="9"/>
        <v>123769.70959826763</v>
      </c>
      <c r="CY19" s="31">
        <f t="shared" si="9"/>
        <v>123769.70959826763</v>
      </c>
      <c r="CZ19" s="31">
        <f t="shared" si="9"/>
        <v>123769.70959826763</v>
      </c>
      <c r="DA19" s="31">
        <f t="shared" si="9"/>
        <v>123769.70959826763</v>
      </c>
      <c r="DB19" s="31">
        <f t="shared" si="9"/>
        <v>123769.70959826763</v>
      </c>
      <c r="DC19" s="31">
        <f t="shared" si="9"/>
        <v>123769.70959826763</v>
      </c>
      <c r="DD19" s="31">
        <f t="shared" si="9"/>
        <v>123769.70959826763</v>
      </c>
      <c r="DE19" s="31">
        <f t="shared" si="9"/>
        <v>123769.70959826763</v>
      </c>
      <c r="DF19" s="31">
        <f t="shared" si="9"/>
        <v>123769.70959826763</v>
      </c>
      <c r="DG19" s="31">
        <f t="shared" si="9"/>
        <v>123769.70959826763</v>
      </c>
      <c r="DH19" s="31">
        <f t="shared" si="9"/>
        <v>125626.25524224162</v>
      </c>
      <c r="DI19" s="31">
        <f t="shared" si="9"/>
        <v>125626.25524224162</v>
      </c>
      <c r="DJ19" s="31">
        <f t="shared" si="9"/>
        <v>125626.25524224162</v>
      </c>
      <c r="DK19" s="31">
        <f t="shared" si="9"/>
        <v>125626.25524224162</v>
      </c>
      <c r="DL19" s="31">
        <f t="shared" si="9"/>
        <v>125626.25524224162</v>
      </c>
      <c r="DM19" s="31">
        <f t="shared" si="9"/>
        <v>125626.25524224162</v>
      </c>
      <c r="DN19" s="31">
        <f t="shared" si="9"/>
        <v>125626.25524224162</v>
      </c>
      <c r="DO19" s="31">
        <f t="shared" si="9"/>
        <v>125626.25524224162</v>
      </c>
      <c r="DP19" s="31">
        <f t="shared" si="9"/>
        <v>125626.25524224162</v>
      </c>
      <c r="DQ19" s="31">
        <f t="shared" si="9"/>
        <v>125626.25524224162</v>
      </c>
      <c r="DR19" s="31">
        <f t="shared" si="9"/>
        <v>125626.25524224162</v>
      </c>
      <c r="DS19" s="31">
        <f t="shared" si="9"/>
        <v>125626.25524224162</v>
      </c>
      <c r="DT19" s="31">
        <f t="shared" si="9"/>
        <v>127510.64907087521</v>
      </c>
      <c r="DU19" s="31">
        <f t="shared" si="9"/>
        <v>127510.64907087521</v>
      </c>
      <c r="DV19" s="31">
        <f t="shared" si="9"/>
        <v>127510.64907087521</v>
      </c>
      <c r="DW19" s="31">
        <f t="shared" si="9"/>
        <v>127510.64907087521</v>
      </c>
      <c r="DX19" s="31">
        <f t="shared" si="9"/>
        <v>127510.64907087521</v>
      </c>
      <c r="DY19" s="31">
        <f t="shared" si="9"/>
        <v>127510.64907087521</v>
      </c>
      <c r="DZ19" s="31">
        <f t="shared" si="9"/>
        <v>127510.64907087521</v>
      </c>
      <c r="EA19" s="31">
        <f t="shared" si="9"/>
        <v>127510.64907087521</v>
      </c>
      <c r="EB19" s="31">
        <f t="shared" ref="EB19:EE19" si="10">SUM(EB11:EB18)</f>
        <v>127510.64907087521</v>
      </c>
      <c r="EC19" s="31">
        <f t="shared" si="10"/>
        <v>127510.64907087521</v>
      </c>
      <c r="ED19" s="31">
        <f t="shared" si="10"/>
        <v>127510.64907087521</v>
      </c>
      <c r="EE19" s="31">
        <f t="shared" si="10"/>
        <v>127510.64907087521</v>
      </c>
    </row>
    <row r="20" spans="2:135" x14ac:dyDescent="0.35">
      <c r="D20" s="6"/>
    </row>
    <row r="21" spans="2:135" x14ac:dyDescent="0.35">
      <c r="C21" t="str">
        <f>Assumptions!J20</f>
        <v>Vacancy</v>
      </c>
      <c r="D21" s="26">
        <f>-D$19*(IF(D$8=Assumptions!$V$47,Assumptions!$V$48,IF(D$8=Assumptions!$W$47,Assumptions!$W$48,Assumptions!$X$48)))</f>
        <v>-2197.43496</v>
      </c>
      <c r="E21" s="26">
        <f>-E$19*(IF(E$8=Assumptions!$V$47,Assumptions!$V$48,IF(E$8=Assumptions!$W$47,Assumptions!$W$48,Assumptions!$X$48)))</f>
        <v>-2197.43496</v>
      </c>
      <c r="F21" s="26">
        <f>-F$19*(IF(F$8=Assumptions!$V$47,Assumptions!$V$48,IF(F$8=Assumptions!$W$47,Assumptions!$W$48,Assumptions!$X$48)))</f>
        <v>-2197.43496</v>
      </c>
      <c r="G21" s="26">
        <f>-G$19*(IF(G$8=Assumptions!$V$47,Assumptions!$V$48,IF(G$8=Assumptions!$W$47,Assumptions!$W$48,Assumptions!$X$48)))</f>
        <v>-2197.43496</v>
      </c>
      <c r="H21" s="26">
        <f>-H$19*(IF(H$8=Assumptions!$V$47,Assumptions!$V$48,IF(H$8=Assumptions!$W$47,Assumptions!$W$48,Assumptions!$X$48)))</f>
        <v>-2197.43496</v>
      </c>
      <c r="I21" s="26">
        <f>-I$19*(IF(I$8=Assumptions!$V$47,Assumptions!$V$48,IF(I$8=Assumptions!$W$47,Assumptions!$W$48,Assumptions!$X$48)))</f>
        <v>-2197.43496</v>
      </c>
      <c r="J21" s="26">
        <f>-J$19*(IF(J$8=Assumptions!$V$47,Assumptions!$V$48,IF(J$8=Assumptions!$W$47,Assumptions!$W$48,Assumptions!$X$48)))</f>
        <v>-2197.43496</v>
      </c>
      <c r="K21" s="26">
        <f>-K$19*(IF(K$8=Assumptions!$V$47,Assumptions!$V$48,IF(K$8=Assumptions!$W$47,Assumptions!$W$48,Assumptions!$X$48)))</f>
        <v>-2197.43496</v>
      </c>
      <c r="L21" s="26">
        <f>-L$19*(IF(L$8=Assumptions!$V$47,Assumptions!$V$48,IF(L$8=Assumptions!$W$47,Assumptions!$W$48,Assumptions!$X$48)))</f>
        <v>-2197.43496</v>
      </c>
      <c r="M21" s="26">
        <f>-M$19*(IF(M$8=Assumptions!$V$47,Assumptions!$V$48,IF(M$8=Assumptions!$W$47,Assumptions!$W$48,Assumptions!$X$48)))</f>
        <v>-2197.43496</v>
      </c>
      <c r="N21" s="26">
        <f>-N$19*(IF(N$8=Assumptions!$V$47,Assumptions!$V$48,IF(N$8=Assumptions!$W$47,Assumptions!$W$48,Assumptions!$X$48)))</f>
        <v>-2197.43496</v>
      </c>
      <c r="O21" s="26">
        <f>-O$19*(IF(O$8=Assumptions!$V$47,Assumptions!$V$48,IF(O$8=Assumptions!$W$47,Assumptions!$W$48,Assumptions!$X$48)))</f>
        <v>-2197.43496</v>
      </c>
      <c r="P21" s="26">
        <f>-P$19*(IF(P$8=Assumptions!$V$47,Assumptions!$V$48,IF(P$8=Assumptions!$W$47,Assumptions!$W$48,Assumptions!$X$48)))</f>
        <v>-2230.3964843999997</v>
      </c>
      <c r="Q21" s="26">
        <f>-Q$19*(IF(Q$8=Assumptions!$V$47,Assumptions!$V$48,IF(Q$8=Assumptions!$W$47,Assumptions!$W$48,Assumptions!$X$48)))</f>
        <v>-2230.3964843999997</v>
      </c>
      <c r="R21" s="26">
        <f>-R$19*(IF(R$8=Assumptions!$V$47,Assumptions!$V$48,IF(R$8=Assumptions!$W$47,Assumptions!$W$48,Assumptions!$X$48)))</f>
        <v>-2230.3964843999997</v>
      </c>
      <c r="S21" s="26">
        <f>-S$19*(IF(S$8=Assumptions!$V$47,Assumptions!$V$48,IF(S$8=Assumptions!$W$47,Assumptions!$W$48,Assumptions!$X$48)))</f>
        <v>-2230.3964843999997</v>
      </c>
      <c r="T21" s="26">
        <f>-T$19*(IF(T$8=Assumptions!$V$47,Assumptions!$V$48,IF(T$8=Assumptions!$W$47,Assumptions!$W$48,Assumptions!$X$48)))</f>
        <v>-2230.3964843999997</v>
      </c>
      <c r="U21" s="26">
        <f>-U$19*(IF(U$8=Assumptions!$V$47,Assumptions!$V$48,IF(U$8=Assumptions!$W$47,Assumptions!$W$48,Assumptions!$X$48)))</f>
        <v>-2230.3964843999997</v>
      </c>
      <c r="V21" s="26">
        <f>-V$19*(IF(V$8=Assumptions!$V$47,Assumptions!$V$48,IF(V$8=Assumptions!$W$47,Assumptions!$W$48,Assumptions!$X$48)))</f>
        <v>-2230.3964843999997</v>
      </c>
      <c r="W21" s="26">
        <f>-W$19*(IF(W$8=Assumptions!$V$47,Assumptions!$V$48,IF(W$8=Assumptions!$W$47,Assumptions!$W$48,Assumptions!$X$48)))</f>
        <v>-2230.3964843999997</v>
      </c>
      <c r="X21" s="26">
        <f>-X$19*(IF(X$8=Assumptions!$V$47,Assumptions!$V$48,IF(X$8=Assumptions!$W$47,Assumptions!$W$48,Assumptions!$X$48)))</f>
        <v>-2230.3964843999997</v>
      </c>
      <c r="Y21" s="26">
        <f>-Y$19*(IF(Y$8=Assumptions!$V$47,Assumptions!$V$48,IF(Y$8=Assumptions!$W$47,Assumptions!$W$48,Assumptions!$X$48)))</f>
        <v>-2230.3964843999997</v>
      </c>
      <c r="Z21" s="26">
        <f>-Z$19*(IF(Z$8=Assumptions!$V$47,Assumptions!$V$48,IF(Z$8=Assumptions!$W$47,Assumptions!$W$48,Assumptions!$X$48)))</f>
        <v>-2230.3964843999997</v>
      </c>
      <c r="AA21" s="26">
        <f>-AA$19*(IF(AA$8=Assumptions!$V$47,Assumptions!$V$48,IF(AA$8=Assumptions!$W$47,Assumptions!$W$48,Assumptions!$X$48)))</f>
        <v>-2230.3964843999997</v>
      </c>
      <c r="AB21" s="26">
        <f>-AB$19*(IF(AB$8=Assumptions!$V$47,Assumptions!$V$48,IF(AB$8=Assumptions!$W$47,Assumptions!$W$48,Assumptions!$X$48)))</f>
        <v>-2263.8524316659996</v>
      </c>
      <c r="AC21" s="26">
        <f>-AC$19*(IF(AC$8=Assumptions!$V$47,Assumptions!$V$48,IF(AC$8=Assumptions!$W$47,Assumptions!$W$48,Assumptions!$X$48)))</f>
        <v>-2263.8524316659996</v>
      </c>
      <c r="AD21" s="26">
        <f>-AD$19*(IF(AD$8=Assumptions!$V$47,Assumptions!$V$48,IF(AD$8=Assumptions!$W$47,Assumptions!$W$48,Assumptions!$X$48)))</f>
        <v>-2263.8524316659996</v>
      </c>
      <c r="AE21" s="26">
        <f>-AE$19*(IF(AE$8=Assumptions!$V$47,Assumptions!$V$48,IF(AE$8=Assumptions!$W$47,Assumptions!$W$48,Assumptions!$X$48)))</f>
        <v>-2263.8524316659996</v>
      </c>
      <c r="AF21" s="26">
        <f>-AF$19*(IF(AF$8=Assumptions!$V$47,Assumptions!$V$48,IF(AF$8=Assumptions!$W$47,Assumptions!$W$48,Assumptions!$X$48)))</f>
        <v>-2263.8524316659996</v>
      </c>
      <c r="AG21" s="26">
        <f>-AG$19*(IF(AG$8=Assumptions!$V$47,Assumptions!$V$48,IF(AG$8=Assumptions!$W$47,Assumptions!$W$48,Assumptions!$X$48)))</f>
        <v>-2263.8524316659996</v>
      </c>
      <c r="AH21" s="26">
        <f>-AH$19*(IF(AH$8=Assumptions!$V$47,Assumptions!$V$48,IF(AH$8=Assumptions!$W$47,Assumptions!$W$48,Assumptions!$X$48)))</f>
        <v>-2263.8524316659996</v>
      </c>
      <c r="AI21" s="26">
        <f>-AI$19*(IF(AI$8=Assumptions!$V$47,Assumptions!$V$48,IF(AI$8=Assumptions!$W$47,Assumptions!$W$48,Assumptions!$X$48)))</f>
        <v>-2263.8524316659996</v>
      </c>
      <c r="AJ21" s="26">
        <f>-AJ$19*(IF(AJ$8=Assumptions!$V$47,Assumptions!$V$48,IF(AJ$8=Assumptions!$W$47,Assumptions!$W$48,Assumptions!$X$48)))</f>
        <v>-2263.8524316659996</v>
      </c>
      <c r="AK21" s="26">
        <f>-AK$19*(IF(AK$8=Assumptions!$V$47,Assumptions!$V$48,IF(AK$8=Assumptions!$W$47,Assumptions!$W$48,Assumptions!$X$48)))</f>
        <v>-2263.8524316659996</v>
      </c>
      <c r="AL21" s="26">
        <f>-AL$19*(IF(AL$8=Assumptions!$V$47,Assumptions!$V$48,IF(AL$8=Assumptions!$W$47,Assumptions!$W$48,Assumptions!$X$48)))</f>
        <v>-2263.8524316659996</v>
      </c>
      <c r="AM21" s="26">
        <f>-AM$19*(IF(AM$8=Assumptions!$V$47,Assumptions!$V$48,IF(AM$8=Assumptions!$W$47,Assumptions!$W$48,Assumptions!$X$48)))</f>
        <v>-2263.8524316659996</v>
      </c>
      <c r="AN21" s="26">
        <f>-AN$19*(IF(AN$8=Assumptions!$V$47,Assumptions!$V$48,IF(AN$8=Assumptions!$W$47,Assumptions!$W$48,Assumptions!$X$48)))</f>
        <v>-2297.8102181409895</v>
      </c>
      <c r="AO21" s="26">
        <f>-AO$19*(IF(AO$8=Assumptions!$V$47,Assumptions!$V$48,IF(AO$8=Assumptions!$W$47,Assumptions!$W$48,Assumptions!$X$48)))</f>
        <v>-2297.8102181409895</v>
      </c>
      <c r="AP21" s="26">
        <f>-AP$19*(IF(AP$8=Assumptions!$V$47,Assumptions!$V$48,IF(AP$8=Assumptions!$W$47,Assumptions!$W$48,Assumptions!$X$48)))</f>
        <v>-2297.8102181409895</v>
      </c>
      <c r="AQ21" s="26">
        <f>-AQ$19*(IF(AQ$8=Assumptions!$V$47,Assumptions!$V$48,IF(AQ$8=Assumptions!$W$47,Assumptions!$W$48,Assumptions!$X$48)))</f>
        <v>-2297.8102181409895</v>
      </c>
      <c r="AR21" s="26">
        <f>-AR$19*(IF(AR$8=Assumptions!$V$47,Assumptions!$V$48,IF(AR$8=Assumptions!$W$47,Assumptions!$W$48,Assumptions!$X$48)))</f>
        <v>-2297.8102181409895</v>
      </c>
      <c r="AS21" s="26">
        <f>-AS$19*(IF(AS$8=Assumptions!$V$47,Assumptions!$V$48,IF(AS$8=Assumptions!$W$47,Assumptions!$W$48,Assumptions!$X$48)))</f>
        <v>-2297.8102181409895</v>
      </c>
      <c r="AT21" s="26">
        <f>-AT$19*(IF(AT$8=Assumptions!$V$47,Assumptions!$V$48,IF(AT$8=Assumptions!$W$47,Assumptions!$W$48,Assumptions!$X$48)))</f>
        <v>-2297.8102181409895</v>
      </c>
      <c r="AU21" s="26">
        <f>-AU$19*(IF(AU$8=Assumptions!$V$47,Assumptions!$V$48,IF(AU$8=Assumptions!$W$47,Assumptions!$W$48,Assumptions!$X$48)))</f>
        <v>-2297.8102181409895</v>
      </c>
      <c r="AV21" s="26">
        <f>-AV$19*(IF(AV$8=Assumptions!$V$47,Assumptions!$V$48,IF(AV$8=Assumptions!$W$47,Assumptions!$W$48,Assumptions!$X$48)))</f>
        <v>-2297.8102181409895</v>
      </c>
      <c r="AW21" s="26">
        <f>-AW$19*(IF(AW$8=Assumptions!$V$47,Assumptions!$V$48,IF(AW$8=Assumptions!$W$47,Assumptions!$W$48,Assumptions!$X$48)))</f>
        <v>-2297.8102181409895</v>
      </c>
      <c r="AX21" s="26">
        <f>-AX$19*(IF(AX$8=Assumptions!$V$47,Assumptions!$V$48,IF(AX$8=Assumptions!$W$47,Assumptions!$W$48,Assumptions!$X$48)))</f>
        <v>-2297.8102181409895</v>
      </c>
      <c r="AY21" s="26">
        <f>-AY$19*(IF(AY$8=Assumptions!$V$47,Assumptions!$V$48,IF(AY$8=Assumptions!$W$47,Assumptions!$W$48,Assumptions!$X$48)))</f>
        <v>-2297.8102181409895</v>
      </c>
      <c r="AZ21" s="26">
        <f>-AZ$19*(IF(AZ$8=Assumptions!$V$47,Assumptions!$V$48,IF(AZ$8=Assumptions!$W$47,Assumptions!$W$48,Assumptions!$X$48)))</f>
        <v>-2332.2773714131035</v>
      </c>
      <c r="BA21" s="26">
        <f>-BA$19*(IF(BA$8=Assumptions!$V$47,Assumptions!$V$48,IF(BA$8=Assumptions!$W$47,Assumptions!$W$48,Assumptions!$X$48)))</f>
        <v>-2332.2773714131035</v>
      </c>
      <c r="BB21" s="26">
        <f>-BB$19*(IF(BB$8=Assumptions!$V$47,Assumptions!$V$48,IF(BB$8=Assumptions!$W$47,Assumptions!$W$48,Assumptions!$X$48)))</f>
        <v>-2332.2773714131035</v>
      </c>
      <c r="BC21" s="26">
        <f>-BC$19*(IF(BC$8=Assumptions!$V$47,Assumptions!$V$48,IF(BC$8=Assumptions!$W$47,Assumptions!$W$48,Assumptions!$X$48)))</f>
        <v>-2332.2773714131035</v>
      </c>
      <c r="BD21" s="26">
        <f>-BD$19*(IF(BD$8=Assumptions!$V$47,Assumptions!$V$48,IF(BD$8=Assumptions!$W$47,Assumptions!$W$48,Assumptions!$X$48)))</f>
        <v>-2332.2773714131035</v>
      </c>
      <c r="BE21" s="26">
        <f>-BE$19*(IF(BE$8=Assumptions!$V$47,Assumptions!$V$48,IF(BE$8=Assumptions!$W$47,Assumptions!$W$48,Assumptions!$X$48)))</f>
        <v>-2332.2773714131035</v>
      </c>
      <c r="BF21" s="26">
        <f>-BF$19*(IF(BF$8=Assumptions!$V$47,Assumptions!$V$48,IF(BF$8=Assumptions!$W$47,Assumptions!$W$48,Assumptions!$X$48)))</f>
        <v>-2332.2773714131035</v>
      </c>
      <c r="BG21" s="26">
        <f>-BG$19*(IF(BG$8=Assumptions!$V$47,Assumptions!$V$48,IF(BG$8=Assumptions!$W$47,Assumptions!$W$48,Assumptions!$X$48)))</f>
        <v>-2332.2773714131035</v>
      </c>
      <c r="BH21" s="26">
        <f>-BH$19*(IF(BH$8=Assumptions!$V$47,Assumptions!$V$48,IF(BH$8=Assumptions!$W$47,Assumptions!$W$48,Assumptions!$X$48)))</f>
        <v>-2332.2773714131035</v>
      </c>
      <c r="BI21" s="26">
        <f>-BI$19*(IF(BI$8=Assumptions!$V$47,Assumptions!$V$48,IF(BI$8=Assumptions!$W$47,Assumptions!$W$48,Assumptions!$X$48)))</f>
        <v>-2332.2773714131035</v>
      </c>
      <c r="BJ21" s="26">
        <f>-BJ$19*(IF(BJ$8=Assumptions!$V$47,Assumptions!$V$48,IF(BJ$8=Assumptions!$W$47,Assumptions!$W$48,Assumptions!$X$48)))</f>
        <v>-2332.2773714131035</v>
      </c>
      <c r="BK21" s="26">
        <f>-BK$19*(IF(BK$8=Assumptions!$V$47,Assumptions!$V$48,IF(BK$8=Assumptions!$W$47,Assumptions!$W$48,Assumptions!$X$48)))</f>
        <v>-2332.2773714131035</v>
      </c>
      <c r="BL21" s="26">
        <f>-BL$19*(IF(BL$8=Assumptions!$V$47,Assumptions!$V$48,IF(BL$8=Assumptions!$W$47,Assumptions!$W$48,Assumptions!$X$48)))</f>
        <v>-2367.2615319842998</v>
      </c>
      <c r="BM21" s="26">
        <f>-BM$19*(IF(BM$8=Assumptions!$V$47,Assumptions!$V$48,IF(BM$8=Assumptions!$W$47,Assumptions!$W$48,Assumptions!$X$48)))</f>
        <v>-2367.2615319842998</v>
      </c>
      <c r="BN21" s="26">
        <f>-BN$19*(IF(BN$8=Assumptions!$V$47,Assumptions!$V$48,IF(BN$8=Assumptions!$W$47,Assumptions!$W$48,Assumptions!$X$48)))</f>
        <v>-2367.2615319842998</v>
      </c>
      <c r="BO21" s="26">
        <f>-BO$19*(IF(BO$8=Assumptions!$V$47,Assumptions!$V$48,IF(BO$8=Assumptions!$W$47,Assumptions!$W$48,Assumptions!$X$48)))</f>
        <v>-2367.2615319842998</v>
      </c>
      <c r="BP21" s="26">
        <f>-BP$19*(IF(BP$8=Assumptions!$V$47,Assumptions!$V$48,IF(BP$8=Assumptions!$W$47,Assumptions!$W$48,Assumptions!$X$48)))</f>
        <v>-2367.2615319842998</v>
      </c>
      <c r="BQ21" s="26">
        <f>-BQ$19*(IF(BQ$8=Assumptions!$V$47,Assumptions!$V$48,IF(BQ$8=Assumptions!$W$47,Assumptions!$W$48,Assumptions!$X$48)))</f>
        <v>-2367.2615319842998</v>
      </c>
      <c r="BR21" s="26">
        <f>-BR$19*(IF(BR$8=Assumptions!$V$47,Assumptions!$V$48,IF(BR$8=Assumptions!$W$47,Assumptions!$W$48,Assumptions!$X$48)))</f>
        <v>-2367.2615319842998</v>
      </c>
      <c r="BS21" s="26">
        <f>-BS$19*(IF(BS$8=Assumptions!$V$47,Assumptions!$V$48,IF(BS$8=Assumptions!$W$47,Assumptions!$W$48,Assumptions!$X$48)))</f>
        <v>-2367.2615319842998</v>
      </c>
      <c r="BT21" s="26">
        <f>-BT$19*(IF(BT$8=Assumptions!$V$47,Assumptions!$V$48,IF(BT$8=Assumptions!$W$47,Assumptions!$W$48,Assumptions!$X$48)))</f>
        <v>-2367.2615319842998</v>
      </c>
      <c r="BU21" s="26">
        <f>-BU$19*(IF(BU$8=Assumptions!$V$47,Assumptions!$V$48,IF(BU$8=Assumptions!$W$47,Assumptions!$W$48,Assumptions!$X$48)))</f>
        <v>-2367.2615319842998</v>
      </c>
      <c r="BV21" s="26">
        <f>-BV$19*(IF(BV$8=Assumptions!$V$47,Assumptions!$V$48,IF(BV$8=Assumptions!$W$47,Assumptions!$W$48,Assumptions!$X$48)))</f>
        <v>-2367.2615319842998</v>
      </c>
      <c r="BW21" s="26">
        <f>-BW$19*(IF(BW$8=Assumptions!$V$47,Assumptions!$V$48,IF(BW$8=Assumptions!$W$47,Assumptions!$W$48,Assumptions!$X$48)))</f>
        <v>-2367.2615319842998</v>
      </c>
      <c r="BX21" s="26">
        <f>-BX$19*(IF(BX$8=Assumptions!$V$47,Assumptions!$V$48,IF(BX$8=Assumptions!$W$47,Assumptions!$W$48,Assumptions!$X$48)))</f>
        <v>-2402.7704549640644</v>
      </c>
      <c r="BY21" s="26">
        <f>-BY$19*(IF(BY$8=Assumptions!$V$47,Assumptions!$V$48,IF(BY$8=Assumptions!$W$47,Assumptions!$W$48,Assumptions!$X$48)))</f>
        <v>-2402.7704549640644</v>
      </c>
      <c r="BZ21" s="26">
        <f>-BZ$19*(IF(BZ$8=Assumptions!$V$47,Assumptions!$V$48,IF(BZ$8=Assumptions!$W$47,Assumptions!$W$48,Assumptions!$X$48)))</f>
        <v>-2402.7704549640644</v>
      </c>
      <c r="CA21" s="26">
        <f>-CA$19*(IF(CA$8=Assumptions!$V$47,Assumptions!$V$48,IF(CA$8=Assumptions!$W$47,Assumptions!$W$48,Assumptions!$X$48)))</f>
        <v>-2402.7704549640644</v>
      </c>
      <c r="CB21" s="26">
        <f>-CB$19*(IF(CB$8=Assumptions!$V$47,Assumptions!$V$48,IF(CB$8=Assumptions!$W$47,Assumptions!$W$48,Assumptions!$X$48)))</f>
        <v>-2402.7704549640644</v>
      </c>
      <c r="CC21" s="26">
        <f>-CC$19*(IF(CC$8=Assumptions!$V$47,Assumptions!$V$48,IF(CC$8=Assumptions!$W$47,Assumptions!$W$48,Assumptions!$X$48)))</f>
        <v>-2402.7704549640644</v>
      </c>
      <c r="CD21" s="26">
        <f>-CD$19*(IF(CD$8=Assumptions!$V$47,Assumptions!$V$48,IF(CD$8=Assumptions!$W$47,Assumptions!$W$48,Assumptions!$X$48)))</f>
        <v>-2402.7704549640644</v>
      </c>
      <c r="CE21" s="26">
        <f>-CE$19*(IF(CE$8=Assumptions!$V$47,Assumptions!$V$48,IF(CE$8=Assumptions!$W$47,Assumptions!$W$48,Assumptions!$X$48)))</f>
        <v>-2402.7704549640644</v>
      </c>
      <c r="CF21" s="26">
        <f>-CF$19*(IF(CF$8=Assumptions!$V$47,Assumptions!$V$48,IF(CF$8=Assumptions!$W$47,Assumptions!$W$48,Assumptions!$X$48)))</f>
        <v>-2402.7704549640644</v>
      </c>
      <c r="CG21" s="26">
        <f>-CG$19*(IF(CG$8=Assumptions!$V$47,Assumptions!$V$48,IF(CG$8=Assumptions!$W$47,Assumptions!$W$48,Assumptions!$X$48)))</f>
        <v>-2402.7704549640644</v>
      </c>
      <c r="CH21" s="26">
        <f>-CH$19*(IF(CH$8=Assumptions!$V$47,Assumptions!$V$48,IF(CH$8=Assumptions!$W$47,Assumptions!$W$48,Assumptions!$X$48)))</f>
        <v>-2402.7704549640644</v>
      </c>
      <c r="CI21" s="26">
        <f>-CI$19*(IF(CI$8=Assumptions!$V$47,Assumptions!$V$48,IF(CI$8=Assumptions!$W$47,Assumptions!$W$48,Assumptions!$X$48)))</f>
        <v>-2402.7704549640644</v>
      </c>
      <c r="CJ21" s="26">
        <f>-CJ$19*(IF(CJ$8=Assumptions!$V$47,Assumptions!$V$48,IF(CJ$8=Assumptions!$W$47,Assumptions!$W$48,Assumptions!$X$48)))</f>
        <v>-2438.8120117885246</v>
      </c>
      <c r="CK21" s="26">
        <f>-CK$19*(IF(CK$8=Assumptions!$V$47,Assumptions!$V$48,IF(CK$8=Assumptions!$W$47,Assumptions!$W$48,Assumptions!$X$48)))</f>
        <v>-2438.8120117885246</v>
      </c>
      <c r="CL21" s="26">
        <f>-CL$19*(IF(CL$8=Assumptions!$V$47,Assumptions!$V$48,IF(CL$8=Assumptions!$W$47,Assumptions!$W$48,Assumptions!$X$48)))</f>
        <v>-2438.8120117885246</v>
      </c>
      <c r="CM21" s="26">
        <f>-CM$19*(IF(CM$8=Assumptions!$V$47,Assumptions!$V$48,IF(CM$8=Assumptions!$W$47,Assumptions!$W$48,Assumptions!$X$48)))</f>
        <v>-2438.8120117885246</v>
      </c>
      <c r="CN21" s="26">
        <f>-CN$19*(IF(CN$8=Assumptions!$V$47,Assumptions!$V$48,IF(CN$8=Assumptions!$W$47,Assumptions!$W$48,Assumptions!$X$48)))</f>
        <v>-2438.8120117885246</v>
      </c>
      <c r="CO21" s="26">
        <f>-CO$19*(IF(CO$8=Assumptions!$V$47,Assumptions!$V$48,IF(CO$8=Assumptions!$W$47,Assumptions!$W$48,Assumptions!$X$48)))</f>
        <v>-2438.8120117885246</v>
      </c>
      <c r="CP21" s="26">
        <f>-CP$19*(IF(CP$8=Assumptions!$V$47,Assumptions!$V$48,IF(CP$8=Assumptions!$W$47,Assumptions!$W$48,Assumptions!$X$48)))</f>
        <v>-2438.8120117885246</v>
      </c>
      <c r="CQ21" s="26">
        <f>-CQ$19*(IF(CQ$8=Assumptions!$V$47,Assumptions!$V$48,IF(CQ$8=Assumptions!$W$47,Assumptions!$W$48,Assumptions!$X$48)))</f>
        <v>-2438.8120117885246</v>
      </c>
      <c r="CR21" s="26">
        <f>-CR$19*(IF(CR$8=Assumptions!$V$47,Assumptions!$V$48,IF(CR$8=Assumptions!$W$47,Assumptions!$W$48,Assumptions!$X$48)))</f>
        <v>-2438.8120117885246</v>
      </c>
      <c r="CS21" s="26">
        <f>-CS$19*(IF(CS$8=Assumptions!$V$47,Assumptions!$V$48,IF(CS$8=Assumptions!$W$47,Assumptions!$W$48,Assumptions!$X$48)))</f>
        <v>-2438.8120117885246</v>
      </c>
      <c r="CT21" s="26">
        <f>-CT$19*(IF(CT$8=Assumptions!$V$47,Assumptions!$V$48,IF(CT$8=Assumptions!$W$47,Assumptions!$W$48,Assumptions!$X$48)))</f>
        <v>-2438.8120117885246</v>
      </c>
      <c r="CU21" s="26">
        <f>-CU$19*(IF(CU$8=Assumptions!$V$47,Assumptions!$V$48,IF(CU$8=Assumptions!$W$47,Assumptions!$W$48,Assumptions!$X$48)))</f>
        <v>-2438.8120117885246</v>
      </c>
      <c r="CV21" s="26">
        <f>-CV$19*(IF(CV$8=Assumptions!$V$47,Assumptions!$V$48,IF(CV$8=Assumptions!$W$47,Assumptions!$W$48,Assumptions!$X$48)))</f>
        <v>-2475.3941919653525</v>
      </c>
      <c r="CW21" s="26">
        <f>-CW$19*(IF(CW$8=Assumptions!$V$47,Assumptions!$V$48,IF(CW$8=Assumptions!$W$47,Assumptions!$W$48,Assumptions!$X$48)))</f>
        <v>-2475.3941919653525</v>
      </c>
      <c r="CX21" s="26">
        <f>-CX$19*(IF(CX$8=Assumptions!$V$47,Assumptions!$V$48,IF(CX$8=Assumptions!$W$47,Assumptions!$W$48,Assumptions!$X$48)))</f>
        <v>-2475.3941919653525</v>
      </c>
      <c r="CY21" s="26">
        <f>-CY$19*(IF(CY$8=Assumptions!$V$47,Assumptions!$V$48,IF(CY$8=Assumptions!$W$47,Assumptions!$W$48,Assumptions!$X$48)))</f>
        <v>-2475.3941919653525</v>
      </c>
      <c r="CZ21" s="26">
        <f>-CZ$19*(IF(CZ$8=Assumptions!$V$47,Assumptions!$V$48,IF(CZ$8=Assumptions!$W$47,Assumptions!$W$48,Assumptions!$X$48)))</f>
        <v>-2475.3941919653525</v>
      </c>
      <c r="DA21" s="26">
        <f>-DA$19*(IF(DA$8=Assumptions!$V$47,Assumptions!$V$48,IF(DA$8=Assumptions!$W$47,Assumptions!$W$48,Assumptions!$X$48)))</f>
        <v>-2475.3941919653525</v>
      </c>
      <c r="DB21" s="26">
        <f>-DB$19*(IF(DB$8=Assumptions!$V$47,Assumptions!$V$48,IF(DB$8=Assumptions!$W$47,Assumptions!$W$48,Assumptions!$X$48)))</f>
        <v>-2475.3941919653525</v>
      </c>
      <c r="DC21" s="26">
        <f>-DC$19*(IF(DC$8=Assumptions!$V$47,Assumptions!$V$48,IF(DC$8=Assumptions!$W$47,Assumptions!$W$48,Assumptions!$X$48)))</f>
        <v>-2475.3941919653525</v>
      </c>
      <c r="DD21" s="26">
        <f>-DD$19*(IF(DD$8=Assumptions!$V$47,Assumptions!$V$48,IF(DD$8=Assumptions!$W$47,Assumptions!$W$48,Assumptions!$X$48)))</f>
        <v>-2475.3941919653525</v>
      </c>
      <c r="DE21" s="26">
        <f>-DE$19*(IF(DE$8=Assumptions!$V$47,Assumptions!$V$48,IF(DE$8=Assumptions!$W$47,Assumptions!$W$48,Assumptions!$X$48)))</f>
        <v>-2475.3941919653525</v>
      </c>
      <c r="DF21" s="26">
        <f>-DF$19*(IF(DF$8=Assumptions!$V$47,Assumptions!$V$48,IF(DF$8=Assumptions!$W$47,Assumptions!$W$48,Assumptions!$X$48)))</f>
        <v>-2475.3941919653525</v>
      </c>
      <c r="DG21" s="26">
        <f>-DG$19*(IF(DG$8=Assumptions!$V$47,Assumptions!$V$48,IF(DG$8=Assumptions!$W$47,Assumptions!$W$48,Assumptions!$X$48)))</f>
        <v>-2475.3941919653525</v>
      </c>
      <c r="DH21" s="26">
        <f>-DH$19*(IF(DH$8=Assumptions!$V$47,Assumptions!$V$48,IF(DH$8=Assumptions!$W$47,Assumptions!$W$48,Assumptions!$X$48)))</f>
        <v>-2512.5251048448326</v>
      </c>
      <c r="DI21" s="26">
        <f>-DI$19*(IF(DI$8=Assumptions!$V$47,Assumptions!$V$48,IF(DI$8=Assumptions!$W$47,Assumptions!$W$48,Assumptions!$X$48)))</f>
        <v>-2512.5251048448326</v>
      </c>
      <c r="DJ21" s="26">
        <f>-DJ$19*(IF(DJ$8=Assumptions!$V$47,Assumptions!$V$48,IF(DJ$8=Assumptions!$W$47,Assumptions!$W$48,Assumptions!$X$48)))</f>
        <v>-2512.5251048448326</v>
      </c>
      <c r="DK21" s="26">
        <f>-DK$19*(IF(DK$8=Assumptions!$V$47,Assumptions!$V$48,IF(DK$8=Assumptions!$W$47,Assumptions!$W$48,Assumptions!$X$48)))</f>
        <v>-2512.5251048448326</v>
      </c>
      <c r="DL21" s="26">
        <f>-DL$19*(IF(DL$8=Assumptions!$V$47,Assumptions!$V$48,IF(DL$8=Assumptions!$W$47,Assumptions!$W$48,Assumptions!$X$48)))</f>
        <v>-2512.5251048448326</v>
      </c>
      <c r="DM21" s="26">
        <f>-DM$19*(IF(DM$8=Assumptions!$V$47,Assumptions!$V$48,IF(DM$8=Assumptions!$W$47,Assumptions!$W$48,Assumptions!$X$48)))</f>
        <v>-2512.5251048448326</v>
      </c>
      <c r="DN21" s="26">
        <f>-DN$19*(IF(DN$8=Assumptions!$V$47,Assumptions!$V$48,IF(DN$8=Assumptions!$W$47,Assumptions!$W$48,Assumptions!$X$48)))</f>
        <v>-2512.5251048448326</v>
      </c>
      <c r="DO21" s="26">
        <f>-DO$19*(IF(DO$8=Assumptions!$V$47,Assumptions!$V$48,IF(DO$8=Assumptions!$W$47,Assumptions!$W$48,Assumptions!$X$48)))</f>
        <v>-2512.5251048448326</v>
      </c>
      <c r="DP21" s="26">
        <f>-DP$19*(IF(DP$8=Assumptions!$V$47,Assumptions!$V$48,IF(DP$8=Assumptions!$W$47,Assumptions!$W$48,Assumptions!$X$48)))</f>
        <v>-2512.5251048448326</v>
      </c>
      <c r="DQ21" s="26">
        <f>-DQ$19*(IF(DQ$8=Assumptions!$V$47,Assumptions!$V$48,IF(DQ$8=Assumptions!$W$47,Assumptions!$W$48,Assumptions!$X$48)))</f>
        <v>-2512.5251048448326</v>
      </c>
      <c r="DR21" s="26">
        <f>-DR$19*(IF(DR$8=Assumptions!$V$47,Assumptions!$V$48,IF(DR$8=Assumptions!$W$47,Assumptions!$W$48,Assumptions!$X$48)))</f>
        <v>-2512.5251048448326</v>
      </c>
      <c r="DS21" s="26">
        <f>-DS$19*(IF(DS$8=Assumptions!$V$47,Assumptions!$V$48,IF(DS$8=Assumptions!$W$47,Assumptions!$W$48,Assumptions!$X$48)))</f>
        <v>-2512.5251048448326</v>
      </c>
      <c r="DT21" s="26">
        <f>-DT$19*(IF(DT$8=Assumptions!$V$47,Assumptions!$V$48,IF(DT$8=Assumptions!$W$47,Assumptions!$W$48,Assumptions!$X$48)))</f>
        <v>-2550.2129814175041</v>
      </c>
      <c r="DU21" s="26">
        <f>-DU$19*(IF(DU$8=Assumptions!$V$47,Assumptions!$V$48,IF(DU$8=Assumptions!$W$47,Assumptions!$W$48,Assumptions!$X$48)))</f>
        <v>-2550.2129814175041</v>
      </c>
      <c r="DV21" s="26">
        <f>-DV$19*(IF(DV$8=Assumptions!$V$47,Assumptions!$V$48,IF(DV$8=Assumptions!$W$47,Assumptions!$W$48,Assumptions!$X$48)))</f>
        <v>-2550.2129814175041</v>
      </c>
      <c r="DW21" s="26">
        <f>-DW$19*(IF(DW$8=Assumptions!$V$47,Assumptions!$V$48,IF(DW$8=Assumptions!$W$47,Assumptions!$W$48,Assumptions!$X$48)))</f>
        <v>-2550.2129814175041</v>
      </c>
      <c r="DX21" s="26">
        <f>-DX$19*(IF(DX$8=Assumptions!$V$47,Assumptions!$V$48,IF(DX$8=Assumptions!$W$47,Assumptions!$W$48,Assumptions!$X$48)))</f>
        <v>-2550.2129814175041</v>
      </c>
      <c r="DY21" s="26">
        <f>-DY$19*(IF(DY$8=Assumptions!$V$47,Assumptions!$V$48,IF(DY$8=Assumptions!$W$47,Assumptions!$W$48,Assumptions!$X$48)))</f>
        <v>-2550.2129814175041</v>
      </c>
      <c r="DZ21" s="26">
        <f>-DZ$19*(IF(DZ$8=Assumptions!$V$47,Assumptions!$V$48,IF(DZ$8=Assumptions!$W$47,Assumptions!$W$48,Assumptions!$X$48)))</f>
        <v>-2550.2129814175041</v>
      </c>
      <c r="EA21" s="26">
        <f>-EA$19*(IF(EA$8=Assumptions!$V$47,Assumptions!$V$48,IF(EA$8=Assumptions!$W$47,Assumptions!$W$48,Assumptions!$X$48)))</f>
        <v>-2550.2129814175041</v>
      </c>
      <c r="EB21" s="26">
        <f>-EB$19*(IF(EB$8=Assumptions!$V$47,Assumptions!$V$48,IF(EB$8=Assumptions!$W$47,Assumptions!$W$48,Assumptions!$X$48)))</f>
        <v>-2550.2129814175041</v>
      </c>
      <c r="EC21" s="26">
        <f>-EC$19*(IF(EC$8=Assumptions!$V$47,Assumptions!$V$48,IF(EC$8=Assumptions!$W$47,Assumptions!$W$48,Assumptions!$X$48)))</f>
        <v>-2550.2129814175041</v>
      </c>
      <c r="ED21" s="26">
        <f>-ED$19*(IF(ED$8=Assumptions!$V$47,Assumptions!$V$48,IF(ED$8=Assumptions!$W$47,Assumptions!$W$48,Assumptions!$X$48)))</f>
        <v>-2550.2129814175041</v>
      </c>
      <c r="EE21" s="26">
        <f>-EE$19*(IF(EE$8=Assumptions!$V$47,Assumptions!$V$48,IF(EE$8=Assumptions!$W$47,Assumptions!$W$48,Assumptions!$X$48)))</f>
        <v>-2550.2129814175041</v>
      </c>
    </row>
    <row r="22" spans="2:135" x14ac:dyDescent="0.35">
      <c r="C22" t="str">
        <f>Assumptions!J21</f>
        <v xml:space="preserve">Bad Debt </v>
      </c>
      <c r="D22" s="26">
        <f>-D$19*Assumptions!$V21</f>
        <v>-2197.43496</v>
      </c>
      <c r="E22" s="26">
        <f>-E$19*Assumptions!$V21</f>
        <v>-2197.43496</v>
      </c>
      <c r="F22" s="26">
        <f>-F$19*Assumptions!$V21</f>
        <v>-2197.43496</v>
      </c>
      <c r="G22" s="26">
        <f>-G$19*Assumptions!$V21</f>
        <v>-2197.43496</v>
      </c>
      <c r="H22" s="26">
        <f>-H$19*Assumptions!$V21</f>
        <v>-2197.43496</v>
      </c>
      <c r="I22" s="26">
        <f>-I$19*Assumptions!$V21</f>
        <v>-2197.43496</v>
      </c>
      <c r="J22" s="26">
        <f>-J$19*Assumptions!$V21</f>
        <v>-2197.43496</v>
      </c>
      <c r="K22" s="26">
        <f>-K$19*Assumptions!$V21</f>
        <v>-2197.43496</v>
      </c>
      <c r="L22" s="26">
        <f>-L$19*Assumptions!$V21</f>
        <v>-2197.43496</v>
      </c>
      <c r="M22" s="26">
        <f>-M$19*Assumptions!$V21</f>
        <v>-2197.43496</v>
      </c>
      <c r="N22" s="26">
        <f>-N$19*Assumptions!$V21</f>
        <v>-2197.43496</v>
      </c>
      <c r="O22" s="26">
        <f>-O$19*Assumptions!$V21</f>
        <v>-2197.43496</v>
      </c>
      <c r="P22" s="26">
        <f>-P$19*Assumptions!$V21</f>
        <v>-2230.3964843999997</v>
      </c>
      <c r="Q22" s="26">
        <f>-Q$19*Assumptions!$V21</f>
        <v>-2230.3964843999997</v>
      </c>
      <c r="R22" s="26">
        <f>-R$19*Assumptions!$V21</f>
        <v>-2230.3964843999997</v>
      </c>
      <c r="S22" s="26">
        <f>-S$19*Assumptions!$V21</f>
        <v>-2230.3964843999997</v>
      </c>
      <c r="T22" s="26">
        <f>-T$19*Assumptions!$V21</f>
        <v>-2230.3964843999997</v>
      </c>
      <c r="U22" s="26">
        <f>-U$19*Assumptions!$V21</f>
        <v>-2230.3964843999997</v>
      </c>
      <c r="V22" s="26">
        <f>-V$19*Assumptions!$V21</f>
        <v>-2230.3964843999997</v>
      </c>
      <c r="W22" s="26">
        <f>-W$19*Assumptions!$V21</f>
        <v>-2230.3964843999997</v>
      </c>
      <c r="X22" s="26">
        <f>-X$19*Assumptions!$V21</f>
        <v>-2230.3964843999997</v>
      </c>
      <c r="Y22" s="26">
        <f>-Y$19*Assumptions!$V21</f>
        <v>-2230.3964843999997</v>
      </c>
      <c r="Z22" s="26">
        <f>-Z$19*Assumptions!$V21</f>
        <v>-2230.3964843999997</v>
      </c>
      <c r="AA22" s="26">
        <f>-AA$19*Assumptions!$V21</f>
        <v>-2230.3964843999997</v>
      </c>
      <c r="AB22" s="26">
        <f>-AB$19*Assumptions!$V21</f>
        <v>-2263.8524316659996</v>
      </c>
      <c r="AC22" s="26">
        <f>-AC$19*Assumptions!$V21</f>
        <v>-2263.8524316659996</v>
      </c>
      <c r="AD22" s="26">
        <f>-AD$19*Assumptions!$V21</f>
        <v>-2263.8524316659996</v>
      </c>
      <c r="AE22" s="26">
        <f>-AE$19*Assumptions!$V21</f>
        <v>-2263.8524316659996</v>
      </c>
      <c r="AF22" s="26">
        <f>-AF$19*Assumptions!$V21</f>
        <v>-2263.8524316659996</v>
      </c>
      <c r="AG22" s="26">
        <f>-AG$19*Assumptions!$V21</f>
        <v>-2263.8524316659996</v>
      </c>
      <c r="AH22" s="26">
        <f>-AH$19*Assumptions!$V21</f>
        <v>-2263.8524316659996</v>
      </c>
      <c r="AI22" s="26">
        <f>-AI$19*Assumptions!$V21</f>
        <v>-2263.8524316659996</v>
      </c>
      <c r="AJ22" s="26">
        <f>-AJ$19*Assumptions!$V21</f>
        <v>-2263.8524316659996</v>
      </c>
      <c r="AK22" s="26">
        <f>-AK$19*Assumptions!$V21</f>
        <v>-2263.8524316659996</v>
      </c>
      <c r="AL22" s="26">
        <f>-AL$19*Assumptions!$V21</f>
        <v>-2263.8524316659996</v>
      </c>
      <c r="AM22" s="26">
        <f>-AM$19*Assumptions!$V21</f>
        <v>-2263.8524316659996</v>
      </c>
      <c r="AN22" s="26">
        <f>-AN$19*Assumptions!$V21</f>
        <v>-2297.8102181409895</v>
      </c>
      <c r="AO22" s="26">
        <f>-AO$19*Assumptions!$V21</f>
        <v>-2297.8102181409895</v>
      </c>
      <c r="AP22" s="26">
        <f>-AP$19*Assumptions!$V21</f>
        <v>-2297.8102181409895</v>
      </c>
      <c r="AQ22" s="26">
        <f>-AQ$19*Assumptions!$V21</f>
        <v>-2297.8102181409895</v>
      </c>
      <c r="AR22" s="26">
        <f>-AR$19*Assumptions!$V21</f>
        <v>-2297.8102181409895</v>
      </c>
      <c r="AS22" s="26">
        <f>-AS$19*Assumptions!$V21</f>
        <v>-2297.8102181409895</v>
      </c>
      <c r="AT22" s="26">
        <f>-AT$19*Assumptions!$V21</f>
        <v>-2297.8102181409895</v>
      </c>
      <c r="AU22" s="26">
        <f>-AU$19*Assumptions!$V21</f>
        <v>-2297.8102181409895</v>
      </c>
      <c r="AV22" s="26">
        <f>-AV$19*Assumptions!$V21</f>
        <v>-2297.8102181409895</v>
      </c>
      <c r="AW22" s="26">
        <f>-AW$19*Assumptions!$V21</f>
        <v>-2297.8102181409895</v>
      </c>
      <c r="AX22" s="26">
        <f>-AX$19*Assumptions!$V21</f>
        <v>-2297.8102181409895</v>
      </c>
      <c r="AY22" s="26">
        <f>-AY$19*Assumptions!$V21</f>
        <v>-2297.8102181409895</v>
      </c>
      <c r="AZ22" s="26">
        <f>-AZ$19*Assumptions!$V21</f>
        <v>-2332.2773714131035</v>
      </c>
      <c r="BA22" s="26">
        <f>-BA$19*Assumptions!$V21</f>
        <v>-2332.2773714131035</v>
      </c>
      <c r="BB22" s="26">
        <f>-BB$19*Assumptions!$V21</f>
        <v>-2332.2773714131035</v>
      </c>
      <c r="BC22" s="26">
        <f>-BC$19*Assumptions!$V21</f>
        <v>-2332.2773714131035</v>
      </c>
      <c r="BD22" s="26">
        <f>-BD$19*Assumptions!$V21</f>
        <v>-2332.2773714131035</v>
      </c>
      <c r="BE22" s="26">
        <f>-BE$19*Assumptions!$V21</f>
        <v>-2332.2773714131035</v>
      </c>
      <c r="BF22" s="26">
        <f>-BF$19*Assumptions!$V21</f>
        <v>-2332.2773714131035</v>
      </c>
      <c r="BG22" s="26">
        <f>-BG$19*Assumptions!$V21</f>
        <v>-2332.2773714131035</v>
      </c>
      <c r="BH22" s="26">
        <f>-BH$19*Assumptions!$V21</f>
        <v>-2332.2773714131035</v>
      </c>
      <c r="BI22" s="26">
        <f>-BI$19*Assumptions!$V21</f>
        <v>-2332.2773714131035</v>
      </c>
      <c r="BJ22" s="26">
        <f>-BJ$19*Assumptions!$V21</f>
        <v>-2332.2773714131035</v>
      </c>
      <c r="BK22" s="26">
        <f>-BK$19*Assumptions!$V21</f>
        <v>-2332.2773714131035</v>
      </c>
      <c r="BL22" s="26">
        <f>-BL$19*Assumptions!$V21</f>
        <v>-2367.2615319842998</v>
      </c>
      <c r="BM22" s="26">
        <f>-BM$19*Assumptions!$V21</f>
        <v>-2367.2615319842998</v>
      </c>
      <c r="BN22" s="26">
        <f>-BN$19*Assumptions!$V21</f>
        <v>-2367.2615319842998</v>
      </c>
      <c r="BO22" s="26">
        <f>-BO$19*Assumptions!$V21</f>
        <v>-2367.2615319842998</v>
      </c>
      <c r="BP22" s="26">
        <f>-BP$19*Assumptions!$V21</f>
        <v>-2367.2615319842998</v>
      </c>
      <c r="BQ22" s="26">
        <f>-BQ$19*Assumptions!$V21</f>
        <v>-2367.2615319842998</v>
      </c>
      <c r="BR22" s="26">
        <f>-BR$19*Assumptions!$V21</f>
        <v>-2367.2615319842998</v>
      </c>
      <c r="BS22" s="26">
        <f>-BS$19*Assumptions!$V21</f>
        <v>-2367.2615319842998</v>
      </c>
      <c r="BT22" s="26">
        <f>-BT$19*Assumptions!$V21</f>
        <v>-2367.2615319842998</v>
      </c>
      <c r="BU22" s="26">
        <f>-BU$19*Assumptions!$V21</f>
        <v>-2367.2615319842998</v>
      </c>
      <c r="BV22" s="26">
        <f>-BV$19*Assumptions!$V21</f>
        <v>-2367.2615319842998</v>
      </c>
      <c r="BW22" s="26">
        <f>-BW$19*Assumptions!$V21</f>
        <v>-2367.2615319842998</v>
      </c>
      <c r="BX22" s="26">
        <f>-BX$19*Assumptions!$V21</f>
        <v>-2402.7704549640644</v>
      </c>
      <c r="BY22" s="26">
        <f>-BY$19*Assumptions!$V21</f>
        <v>-2402.7704549640644</v>
      </c>
      <c r="BZ22" s="26">
        <f>-BZ$19*Assumptions!$V21</f>
        <v>-2402.7704549640644</v>
      </c>
      <c r="CA22" s="26">
        <f>-CA$19*Assumptions!$V21</f>
        <v>-2402.7704549640644</v>
      </c>
      <c r="CB22" s="26">
        <f>-CB$19*Assumptions!$V21</f>
        <v>-2402.7704549640644</v>
      </c>
      <c r="CC22" s="26">
        <f>-CC$19*Assumptions!$V21</f>
        <v>-2402.7704549640644</v>
      </c>
      <c r="CD22" s="26">
        <f>-CD$19*Assumptions!$V21</f>
        <v>-2402.7704549640644</v>
      </c>
      <c r="CE22" s="26">
        <f>-CE$19*Assumptions!$V21</f>
        <v>-2402.7704549640644</v>
      </c>
      <c r="CF22" s="26">
        <f>-CF$19*Assumptions!$V21</f>
        <v>-2402.7704549640644</v>
      </c>
      <c r="CG22" s="26">
        <f>-CG$19*Assumptions!$V21</f>
        <v>-2402.7704549640644</v>
      </c>
      <c r="CH22" s="26">
        <f>-CH$19*Assumptions!$V21</f>
        <v>-2402.7704549640644</v>
      </c>
      <c r="CI22" s="26">
        <f>-CI$19*Assumptions!$V21</f>
        <v>-2402.7704549640644</v>
      </c>
      <c r="CJ22" s="26">
        <f>-CJ$19*Assumptions!$V21</f>
        <v>-2438.8120117885246</v>
      </c>
      <c r="CK22" s="26">
        <f>-CK$19*Assumptions!$V21</f>
        <v>-2438.8120117885246</v>
      </c>
      <c r="CL22" s="26">
        <f>-CL$19*Assumptions!$V21</f>
        <v>-2438.8120117885246</v>
      </c>
      <c r="CM22" s="26">
        <f>-CM$19*Assumptions!$V21</f>
        <v>-2438.8120117885246</v>
      </c>
      <c r="CN22" s="26">
        <f>-CN$19*Assumptions!$V21</f>
        <v>-2438.8120117885246</v>
      </c>
      <c r="CO22" s="26">
        <f>-CO$19*Assumptions!$V21</f>
        <v>-2438.8120117885246</v>
      </c>
      <c r="CP22" s="26">
        <f>-CP$19*Assumptions!$V21</f>
        <v>-2438.8120117885246</v>
      </c>
      <c r="CQ22" s="26">
        <f>-CQ$19*Assumptions!$V21</f>
        <v>-2438.8120117885246</v>
      </c>
      <c r="CR22" s="26">
        <f>-CR$19*Assumptions!$V21</f>
        <v>-2438.8120117885246</v>
      </c>
      <c r="CS22" s="26">
        <f>-CS$19*Assumptions!$V21</f>
        <v>-2438.8120117885246</v>
      </c>
      <c r="CT22" s="26">
        <f>-CT$19*Assumptions!$V21</f>
        <v>-2438.8120117885246</v>
      </c>
      <c r="CU22" s="26">
        <f>-CU$19*Assumptions!$V21</f>
        <v>-2438.8120117885246</v>
      </c>
      <c r="CV22" s="26">
        <f>-CV$19*Assumptions!$V21</f>
        <v>-2475.3941919653525</v>
      </c>
      <c r="CW22" s="26">
        <f>-CW$19*Assumptions!$V21</f>
        <v>-2475.3941919653525</v>
      </c>
      <c r="CX22" s="26">
        <f>-CX$19*Assumptions!$V21</f>
        <v>-2475.3941919653525</v>
      </c>
      <c r="CY22" s="26">
        <f>-CY$19*Assumptions!$V21</f>
        <v>-2475.3941919653525</v>
      </c>
      <c r="CZ22" s="26">
        <f>-CZ$19*Assumptions!$V21</f>
        <v>-2475.3941919653525</v>
      </c>
      <c r="DA22" s="26">
        <f>-DA$19*Assumptions!$V21</f>
        <v>-2475.3941919653525</v>
      </c>
      <c r="DB22" s="26">
        <f>-DB$19*Assumptions!$V21</f>
        <v>-2475.3941919653525</v>
      </c>
      <c r="DC22" s="26">
        <f>-DC$19*Assumptions!$V21</f>
        <v>-2475.3941919653525</v>
      </c>
      <c r="DD22" s="26">
        <f>-DD$19*Assumptions!$V21</f>
        <v>-2475.3941919653525</v>
      </c>
      <c r="DE22" s="26">
        <f>-DE$19*Assumptions!$V21</f>
        <v>-2475.3941919653525</v>
      </c>
      <c r="DF22" s="26">
        <f>-DF$19*Assumptions!$V21</f>
        <v>-2475.3941919653525</v>
      </c>
      <c r="DG22" s="26">
        <f>-DG$19*Assumptions!$V21</f>
        <v>-2475.3941919653525</v>
      </c>
      <c r="DH22" s="26">
        <f>-DH$19*Assumptions!$V21</f>
        <v>-2512.5251048448326</v>
      </c>
      <c r="DI22" s="26">
        <f>-DI$19*Assumptions!$V21</f>
        <v>-2512.5251048448326</v>
      </c>
      <c r="DJ22" s="26">
        <f>-DJ$19*Assumptions!$V21</f>
        <v>-2512.5251048448326</v>
      </c>
      <c r="DK22" s="26">
        <f>-DK$19*Assumptions!$V21</f>
        <v>-2512.5251048448326</v>
      </c>
      <c r="DL22" s="26">
        <f>-DL$19*Assumptions!$V21</f>
        <v>-2512.5251048448326</v>
      </c>
      <c r="DM22" s="26">
        <f>-DM$19*Assumptions!$V21</f>
        <v>-2512.5251048448326</v>
      </c>
      <c r="DN22" s="26">
        <f>-DN$19*Assumptions!$V21</f>
        <v>-2512.5251048448326</v>
      </c>
      <c r="DO22" s="26">
        <f>-DO$19*Assumptions!$V21</f>
        <v>-2512.5251048448326</v>
      </c>
      <c r="DP22" s="26">
        <f>-DP$19*Assumptions!$V21</f>
        <v>-2512.5251048448326</v>
      </c>
      <c r="DQ22" s="26">
        <f>-DQ$19*Assumptions!$V21</f>
        <v>-2512.5251048448326</v>
      </c>
      <c r="DR22" s="26">
        <f>-DR$19*Assumptions!$V21</f>
        <v>-2512.5251048448326</v>
      </c>
      <c r="DS22" s="26">
        <f>-DS$19*Assumptions!$V21</f>
        <v>-2512.5251048448326</v>
      </c>
      <c r="DT22" s="26">
        <f>-DT$19*Assumptions!$V21</f>
        <v>-2550.2129814175041</v>
      </c>
      <c r="DU22" s="26">
        <f>-DU$19*Assumptions!$V21</f>
        <v>-2550.2129814175041</v>
      </c>
      <c r="DV22" s="26">
        <f>-DV$19*Assumptions!$V21</f>
        <v>-2550.2129814175041</v>
      </c>
      <c r="DW22" s="26">
        <f>-DW$19*Assumptions!$V21</f>
        <v>-2550.2129814175041</v>
      </c>
      <c r="DX22" s="26">
        <f>-DX$19*Assumptions!$V21</f>
        <v>-2550.2129814175041</v>
      </c>
      <c r="DY22" s="26">
        <f>-DY$19*Assumptions!$V21</f>
        <v>-2550.2129814175041</v>
      </c>
      <c r="DZ22" s="26">
        <f>-DZ$19*Assumptions!$V21</f>
        <v>-2550.2129814175041</v>
      </c>
      <c r="EA22" s="26">
        <f>-EA$19*Assumptions!$V21</f>
        <v>-2550.2129814175041</v>
      </c>
      <c r="EB22" s="26">
        <f>-EB$19*Assumptions!$V21</f>
        <v>-2550.2129814175041</v>
      </c>
      <c r="EC22" s="26">
        <f>-EC$19*Assumptions!$V21</f>
        <v>-2550.2129814175041</v>
      </c>
      <c r="ED22" s="26">
        <f>-ED$19*Assumptions!$V21</f>
        <v>-2550.2129814175041</v>
      </c>
      <c r="EE22" s="26">
        <f>-EE$19*Assumptions!$V21</f>
        <v>-2550.2129814175041</v>
      </c>
    </row>
    <row r="23" spans="2:135" x14ac:dyDescent="0.35">
      <c r="C23" t="str">
        <f>Assumptions!J22</f>
        <v>Concession</v>
      </c>
      <c r="D23" s="26">
        <f>-D$19*Assumptions!$V22</f>
        <v>-1098.71748</v>
      </c>
      <c r="E23" s="26">
        <f>-E$19*Assumptions!$V22</f>
        <v>-1098.71748</v>
      </c>
      <c r="F23" s="26">
        <f>-F$19*Assumptions!$V22</f>
        <v>-1098.71748</v>
      </c>
      <c r="G23" s="26">
        <f>-G$19*Assumptions!$V22</f>
        <v>-1098.71748</v>
      </c>
      <c r="H23" s="26">
        <f>-H$19*Assumptions!$V22</f>
        <v>-1098.71748</v>
      </c>
      <c r="I23" s="26">
        <f>-I$19*Assumptions!$V22</f>
        <v>-1098.71748</v>
      </c>
      <c r="J23" s="26">
        <f>-J$19*Assumptions!$V22</f>
        <v>-1098.71748</v>
      </c>
      <c r="K23" s="26">
        <f>-K$19*Assumptions!$V22</f>
        <v>-1098.71748</v>
      </c>
      <c r="L23" s="26">
        <f>-L$19*Assumptions!$V22</f>
        <v>-1098.71748</v>
      </c>
      <c r="M23" s="26">
        <f>-M$19*Assumptions!$V22</f>
        <v>-1098.71748</v>
      </c>
      <c r="N23" s="26">
        <f>-N$19*Assumptions!$V22</f>
        <v>-1098.71748</v>
      </c>
      <c r="O23" s="26">
        <f>-O$19*Assumptions!$V22</f>
        <v>-1098.71748</v>
      </c>
      <c r="P23" s="26">
        <f>-P$19*Assumptions!$V22</f>
        <v>-1115.1982421999999</v>
      </c>
      <c r="Q23" s="26">
        <f>-Q$19*Assumptions!$V22</f>
        <v>-1115.1982421999999</v>
      </c>
      <c r="R23" s="26">
        <f>-R$19*Assumptions!$V22</f>
        <v>-1115.1982421999999</v>
      </c>
      <c r="S23" s="26">
        <f>-S$19*Assumptions!$V22</f>
        <v>-1115.1982421999999</v>
      </c>
      <c r="T23" s="26">
        <f>-T$19*Assumptions!$V22</f>
        <v>-1115.1982421999999</v>
      </c>
      <c r="U23" s="26">
        <f>-U$19*Assumptions!$V22</f>
        <v>-1115.1982421999999</v>
      </c>
      <c r="V23" s="26">
        <f>-V$19*Assumptions!$V22</f>
        <v>-1115.1982421999999</v>
      </c>
      <c r="W23" s="26">
        <f>-W$19*Assumptions!$V22</f>
        <v>-1115.1982421999999</v>
      </c>
      <c r="X23" s="26">
        <f>-X$19*Assumptions!$V22</f>
        <v>-1115.1982421999999</v>
      </c>
      <c r="Y23" s="26">
        <f>-Y$19*Assumptions!$V22</f>
        <v>-1115.1982421999999</v>
      </c>
      <c r="Z23" s="26">
        <f>-Z$19*Assumptions!$V22</f>
        <v>-1115.1982421999999</v>
      </c>
      <c r="AA23" s="26">
        <f>-AA$19*Assumptions!$V22</f>
        <v>-1115.1982421999999</v>
      </c>
      <c r="AB23" s="26">
        <f>-AB$19*Assumptions!$V22</f>
        <v>-1131.9262158329998</v>
      </c>
      <c r="AC23" s="26">
        <f>-AC$19*Assumptions!$V22</f>
        <v>-1131.9262158329998</v>
      </c>
      <c r="AD23" s="26">
        <f>-AD$19*Assumptions!$V22</f>
        <v>-1131.9262158329998</v>
      </c>
      <c r="AE23" s="26">
        <f>-AE$19*Assumptions!$V22</f>
        <v>-1131.9262158329998</v>
      </c>
      <c r="AF23" s="26">
        <f>-AF$19*Assumptions!$V22</f>
        <v>-1131.9262158329998</v>
      </c>
      <c r="AG23" s="26">
        <f>-AG$19*Assumptions!$V22</f>
        <v>-1131.9262158329998</v>
      </c>
      <c r="AH23" s="26">
        <f>-AH$19*Assumptions!$V22</f>
        <v>-1131.9262158329998</v>
      </c>
      <c r="AI23" s="26">
        <f>-AI$19*Assumptions!$V22</f>
        <v>-1131.9262158329998</v>
      </c>
      <c r="AJ23" s="26">
        <f>-AJ$19*Assumptions!$V22</f>
        <v>-1131.9262158329998</v>
      </c>
      <c r="AK23" s="26">
        <f>-AK$19*Assumptions!$V22</f>
        <v>-1131.9262158329998</v>
      </c>
      <c r="AL23" s="26">
        <f>-AL$19*Assumptions!$V22</f>
        <v>-1131.9262158329998</v>
      </c>
      <c r="AM23" s="26">
        <f>-AM$19*Assumptions!$V22</f>
        <v>-1131.9262158329998</v>
      </c>
      <c r="AN23" s="26">
        <f>-AN$19*Assumptions!$V22</f>
        <v>-1148.9051090704947</v>
      </c>
      <c r="AO23" s="26">
        <f>-AO$19*Assumptions!$V22</f>
        <v>-1148.9051090704947</v>
      </c>
      <c r="AP23" s="26">
        <f>-AP$19*Assumptions!$V22</f>
        <v>-1148.9051090704947</v>
      </c>
      <c r="AQ23" s="26">
        <f>-AQ$19*Assumptions!$V22</f>
        <v>-1148.9051090704947</v>
      </c>
      <c r="AR23" s="26">
        <f>-AR$19*Assumptions!$V22</f>
        <v>-1148.9051090704947</v>
      </c>
      <c r="AS23" s="26">
        <f>-AS$19*Assumptions!$V22</f>
        <v>-1148.9051090704947</v>
      </c>
      <c r="AT23" s="26">
        <f>-AT$19*Assumptions!$V22</f>
        <v>-1148.9051090704947</v>
      </c>
      <c r="AU23" s="26">
        <f>-AU$19*Assumptions!$V22</f>
        <v>-1148.9051090704947</v>
      </c>
      <c r="AV23" s="26">
        <f>-AV$19*Assumptions!$V22</f>
        <v>-1148.9051090704947</v>
      </c>
      <c r="AW23" s="26">
        <f>-AW$19*Assumptions!$V22</f>
        <v>-1148.9051090704947</v>
      </c>
      <c r="AX23" s="26">
        <f>-AX$19*Assumptions!$V22</f>
        <v>-1148.9051090704947</v>
      </c>
      <c r="AY23" s="26">
        <f>-AY$19*Assumptions!$V22</f>
        <v>-1148.9051090704947</v>
      </c>
      <c r="AZ23" s="26">
        <f>-AZ$19*Assumptions!$V22</f>
        <v>-1166.1386857065518</v>
      </c>
      <c r="BA23" s="26">
        <f>-BA$19*Assumptions!$V22</f>
        <v>-1166.1386857065518</v>
      </c>
      <c r="BB23" s="26">
        <f>-BB$19*Assumptions!$V22</f>
        <v>-1166.1386857065518</v>
      </c>
      <c r="BC23" s="26">
        <f>-BC$19*Assumptions!$V22</f>
        <v>-1166.1386857065518</v>
      </c>
      <c r="BD23" s="26">
        <f>-BD$19*Assumptions!$V22</f>
        <v>-1166.1386857065518</v>
      </c>
      <c r="BE23" s="26">
        <f>-BE$19*Assumptions!$V22</f>
        <v>-1166.1386857065518</v>
      </c>
      <c r="BF23" s="26">
        <f>-BF$19*Assumptions!$V22</f>
        <v>-1166.1386857065518</v>
      </c>
      <c r="BG23" s="26">
        <f>-BG$19*Assumptions!$V22</f>
        <v>-1166.1386857065518</v>
      </c>
      <c r="BH23" s="26">
        <f>-BH$19*Assumptions!$V22</f>
        <v>-1166.1386857065518</v>
      </c>
      <c r="BI23" s="26">
        <f>-BI$19*Assumptions!$V22</f>
        <v>-1166.1386857065518</v>
      </c>
      <c r="BJ23" s="26">
        <f>-BJ$19*Assumptions!$V22</f>
        <v>-1166.1386857065518</v>
      </c>
      <c r="BK23" s="26">
        <f>-BK$19*Assumptions!$V22</f>
        <v>-1166.1386857065518</v>
      </c>
      <c r="BL23" s="26">
        <f>-BL$19*Assumptions!$V22</f>
        <v>-1183.6307659921499</v>
      </c>
      <c r="BM23" s="26">
        <f>-BM$19*Assumptions!$V22</f>
        <v>-1183.6307659921499</v>
      </c>
      <c r="BN23" s="26">
        <f>-BN$19*Assumptions!$V22</f>
        <v>-1183.6307659921499</v>
      </c>
      <c r="BO23" s="26">
        <f>-BO$19*Assumptions!$V22</f>
        <v>-1183.6307659921499</v>
      </c>
      <c r="BP23" s="26">
        <f>-BP$19*Assumptions!$V22</f>
        <v>-1183.6307659921499</v>
      </c>
      <c r="BQ23" s="26">
        <f>-BQ$19*Assumptions!$V22</f>
        <v>-1183.6307659921499</v>
      </c>
      <c r="BR23" s="26">
        <f>-BR$19*Assumptions!$V22</f>
        <v>-1183.6307659921499</v>
      </c>
      <c r="BS23" s="26">
        <f>-BS$19*Assumptions!$V22</f>
        <v>-1183.6307659921499</v>
      </c>
      <c r="BT23" s="26">
        <f>-BT$19*Assumptions!$V22</f>
        <v>-1183.6307659921499</v>
      </c>
      <c r="BU23" s="26">
        <f>-BU$19*Assumptions!$V22</f>
        <v>-1183.6307659921499</v>
      </c>
      <c r="BV23" s="26">
        <f>-BV$19*Assumptions!$V22</f>
        <v>-1183.6307659921499</v>
      </c>
      <c r="BW23" s="26">
        <f>-BW$19*Assumptions!$V22</f>
        <v>-1183.6307659921499</v>
      </c>
      <c r="BX23" s="26">
        <f>-BX$19*Assumptions!$V22</f>
        <v>-1201.3852274820322</v>
      </c>
      <c r="BY23" s="26">
        <f>-BY$19*Assumptions!$V22</f>
        <v>-1201.3852274820322</v>
      </c>
      <c r="BZ23" s="26">
        <f>-BZ$19*Assumptions!$V22</f>
        <v>-1201.3852274820322</v>
      </c>
      <c r="CA23" s="26">
        <f>-CA$19*Assumptions!$V22</f>
        <v>-1201.3852274820322</v>
      </c>
      <c r="CB23" s="26">
        <f>-CB$19*Assumptions!$V22</f>
        <v>-1201.3852274820322</v>
      </c>
      <c r="CC23" s="26">
        <f>-CC$19*Assumptions!$V22</f>
        <v>-1201.3852274820322</v>
      </c>
      <c r="CD23" s="26">
        <f>-CD$19*Assumptions!$V22</f>
        <v>-1201.3852274820322</v>
      </c>
      <c r="CE23" s="26">
        <f>-CE$19*Assumptions!$V22</f>
        <v>-1201.3852274820322</v>
      </c>
      <c r="CF23" s="26">
        <f>-CF$19*Assumptions!$V22</f>
        <v>-1201.3852274820322</v>
      </c>
      <c r="CG23" s="26">
        <f>-CG$19*Assumptions!$V22</f>
        <v>-1201.3852274820322</v>
      </c>
      <c r="CH23" s="26">
        <f>-CH$19*Assumptions!$V22</f>
        <v>-1201.3852274820322</v>
      </c>
      <c r="CI23" s="26">
        <f>-CI$19*Assumptions!$V22</f>
        <v>-1201.3852274820322</v>
      </c>
      <c r="CJ23" s="26">
        <f>-CJ$19*Assumptions!$V22</f>
        <v>-1219.4060058942623</v>
      </c>
      <c r="CK23" s="26">
        <f>-CK$19*Assumptions!$V22</f>
        <v>-1219.4060058942623</v>
      </c>
      <c r="CL23" s="26">
        <f>-CL$19*Assumptions!$V22</f>
        <v>-1219.4060058942623</v>
      </c>
      <c r="CM23" s="26">
        <f>-CM$19*Assumptions!$V22</f>
        <v>-1219.4060058942623</v>
      </c>
      <c r="CN23" s="26">
        <f>-CN$19*Assumptions!$V22</f>
        <v>-1219.4060058942623</v>
      </c>
      <c r="CO23" s="26">
        <f>-CO$19*Assumptions!$V22</f>
        <v>-1219.4060058942623</v>
      </c>
      <c r="CP23" s="26">
        <f>-CP$19*Assumptions!$V22</f>
        <v>-1219.4060058942623</v>
      </c>
      <c r="CQ23" s="26">
        <f>-CQ$19*Assumptions!$V22</f>
        <v>-1219.4060058942623</v>
      </c>
      <c r="CR23" s="26">
        <f>-CR$19*Assumptions!$V22</f>
        <v>-1219.4060058942623</v>
      </c>
      <c r="CS23" s="26">
        <f>-CS$19*Assumptions!$V22</f>
        <v>-1219.4060058942623</v>
      </c>
      <c r="CT23" s="26">
        <f>-CT$19*Assumptions!$V22</f>
        <v>-1219.4060058942623</v>
      </c>
      <c r="CU23" s="26">
        <f>-CU$19*Assumptions!$V22</f>
        <v>-1219.4060058942623</v>
      </c>
      <c r="CV23" s="26">
        <f>-CV$19*Assumptions!$V22</f>
        <v>-1237.6970959826763</v>
      </c>
      <c r="CW23" s="26">
        <f>-CW$19*Assumptions!$V22</f>
        <v>-1237.6970959826763</v>
      </c>
      <c r="CX23" s="26">
        <f>-CX$19*Assumptions!$V22</f>
        <v>-1237.6970959826763</v>
      </c>
      <c r="CY23" s="26">
        <f>-CY$19*Assumptions!$V22</f>
        <v>-1237.6970959826763</v>
      </c>
      <c r="CZ23" s="26">
        <f>-CZ$19*Assumptions!$V22</f>
        <v>-1237.6970959826763</v>
      </c>
      <c r="DA23" s="26">
        <f>-DA$19*Assumptions!$V22</f>
        <v>-1237.6970959826763</v>
      </c>
      <c r="DB23" s="26">
        <f>-DB$19*Assumptions!$V22</f>
        <v>-1237.6970959826763</v>
      </c>
      <c r="DC23" s="26">
        <f>-DC$19*Assumptions!$V22</f>
        <v>-1237.6970959826763</v>
      </c>
      <c r="DD23" s="26">
        <f>-DD$19*Assumptions!$V22</f>
        <v>-1237.6970959826763</v>
      </c>
      <c r="DE23" s="26">
        <f>-DE$19*Assumptions!$V22</f>
        <v>-1237.6970959826763</v>
      </c>
      <c r="DF23" s="26">
        <f>-DF$19*Assumptions!$V22</f>
        <v>-1237.6970959826763</v>
      </c>
      <c r="DG23" s="26">
        <f>-DG$19*Assumptions!$V22</f>
        <v>-1237.6970959826763</v>
      </c>
      <c r="DH23" s="26">
        <f>-DH$19*Assumptions!$V22</f>
        <v>-1256.2625524224163</v>
      </c>
      <c r="DI23" s="26">
        <f>-DI$19*Assumptions!$V22</f>
        <v>-1256.2625524224163</v>
      </c>
      <c r="DJ23" s="26">
        <f>-DJ$19*Assumptions!$V22</f>
        <v>-1256.2625524224163</v>
      </c>
      <c r="DK23" s="26">
        <f>-DK$19*Assumptions!$V22</f>
        <v>-1256.2625524224163</v>
      </c>
      <c r="DL23" s="26">
        <f>-DL$19*Assumptions!$V22</f>
        <v>-1256.2625524224163</v>
      </c>
      <c r="DM23" s="26">
        <f>-DM$19*Assumptions!$V22</f>
        <v>-1256.2625524224163</v>
      </c>
      <c r="DN23" s="26">
        <f>-DN$19*Assumptions!$V22</f>
        <v>-1256.2625524224163</v>
      </c>
      <c r="DO23" s="26">
        <f>-DO$19*Assumptions!$V22</f>
        <v>-1256.2625524224163</v>
      </c>
      <c r="DP23" s="26">
        <f>-DP$19*Assumptions!$V22</f>
        <v>-1256.2625524224163</v>
      </c>
      <c r="DQ23" s="26">
        <f>-DQ$19*Assumptions!$V22</f>
        <v>-1256.2625524224163</v>
      </c>
      <c r="DR23" s="26">
        <f>-DR$19*Assumptions!$V22</f>
        <v>-1256.2625524224163</v>
      </c>
      <c r="DS23" s="26">
        <f>-DS$19*Assumptions!$V22</f>
        <v>-1256.2625524224163</v>
      </c>
      <c r="DT23" s="26">
        <f>-DT$19*Assumptions!$V22</f>
        <v>-1275.1064907087521</v>
      </c>
      <c r="DU23" s="26">
        <f>-DU$19*Assumptions!$V22</f>
        <v>-1275.1064907087521</v>
      </c>
      <c r="DV23" s="26">
        <f>-DV$19*Assumptions!$V22</f>
        <v>-1275.1064907087521</v>
      </c>
      <c r="DW23" s="26">
        <f>-DW$19*Assumptions!$V22</f>
        <v>-1275.1064907087521</v>
      </c>
      <c r="DX23" s="26">
        <f>-DX$19*Assumptions!$V22</f>
        <v>-1275.1064907087521</v>
      </c>
      <c r="DY23" s="26">
        <f>-DY$19*Assumptions!$V22</f>
        <v>-1275.1064907087521</v>
      </c>
      <c r="DZ23" s="26">
        <f>-DZ$19*Assumptions!$V22</f>
        <v>-1275.1064907087521</v>
      </c>
      <c r="EA23" s="26">
        <f>-EA$19*Assumptions!$V22</f>
        <v>-1275.1064907087521</v>
      </c>
      <c r="EB23" s="26">
        <f>-EB$19*Assumptions!$V22</f>
        <v>-1275.1064907087521</v>
      </c>
      <c r="EC23" s="26">
        <f>-EC$19*Assumptions!$V22</f>
        <v>-1275.1064907087521</v>
      </c>
      <c r="ED23" s="26">
        <f>-ED$19*Assumptions!$V22</f>
        <v>-1275.1064907087521</v>
      </c>
      <c r="EE23" s="26">
        <f>-EE$19*Assumptions!$V22</f>
        <v>-1275.1064907087521</v>
      </c>
    </row>
    <row r="24" spans="2:135" x14ac:dyDescent="0.35">
      <c r="B24" s="35"/>
      <c r="C24" s="68" t="s">
        <v>12</v>
      </c>
      <c r="D24" s="73">
        <f>D19+D21+D22+D23</f>
        <v>104378.16059999999</v>
      </c>
      <c r="E24" s="73">
        <f t="shared" ref="E24:BP24" si="11">E19+E21+E22+E23</f>
        <v>104378.16059999999</v>
      </c>
      <c r="F24" s="73">
        <f t="shared" si="11"/>
        <v>104378.16059999999</v>
      </c>
      <c r="G24" s="73">
        <f t="shared" si="11"/>
        <v>104378.16059999999</v>
      </c>
      <c r="H24" s="73">
        <f t="shared" si="11"/>
        <v>104378.16059999999</v>
      </c>
      <c r="I24" s="73">
        <f t="shared" si="11"/>
        <v>104378.16059999999</v>
      </c>
      <c r="J24" s="73">
        <f t="shared" si="11"/>
        <v>104378.16059999999</v>
      </c>
      <c r="K24" s="73">
        <f t="shared" si="11"/>
        <v>104378.16059999999</v>
      </c>
      <c r="L24" s="73">
        <f t="shared" si="11"/>
        <v>104378.16059999999</v>
      </c>
      <c r="M24" s="73">
        <f t="shared" si="11"/>
        <v>104378.16059999999</v>
      </c>
      <c r="N24" s="73">
        <f t="shared" si="11"/>
        <v>104378.16059999999</v>
      </c>
      <c r="O24" s="73">
        <f t="shared" si="11"/>
        <v>104378.16059999999</v>
      </c>
      <c r="P24" s="73">
        <f t="shared" si="11"/>
        <v>105943.83300899999</v>
      </c>
      <c r="Q24" s="73">
        <f t="shared" si="11"/>
        <v>105943.83300899999</v>
      </c>
      <c r="R24" s="73">
        <f t="shared" si="11"/>
        <v>105943.83300899999</v>
      </c>
      <c r="S24" s="73">
        <f t="shared" si="11"/>
        <v>105943.83300899999</v>
      </c>
      <c r="T24" s="73">
        <f t="shared" si="11"/>
        <v>105943.83300899999</v>
      </c>
      <c r="U24" s="73">
        <f t="shared" si="11"/>
        <v>105943.83300899999</v>
      </c>
      <c r="V24" s="73">
        <f t="shared" si="11"/>
        <v>105943.83300899999</v>
      </c>
      <c r="W24" s="73">
        <f t="shared" si="11"/>
        <v>105943.83300899999</v>
      </c>
      <c r="X24" s="73">
        <f t="shared" si="11"/>
        <v>105943.83300899999</v>
      </c>
      <c r="Y24" s="73">
        <f t="shared" si="11"/>
        <v>105943.83300899999</v>
      </c>
      <c r="Z24" s="73">
        <f t="shared" si="11"/>
        <v>105943.83300899999</v>
      </c>
      <c r="AA24" s="73">
        <f t="shared" si="11"/>
        <v>105943.83300899999</v>
      </c>
      <c r="AB24" s="73">
        <f t="shared" si="11"/>
        <v>107532.99050413497</v>
      </c>
      <c r="AC24" s="73">
        <f t="shared" si="11"/>
        <v>107532.99050413497</v>
      </c>
      <c r="AD24" s="73">
        <f t="shared" si="11"/>
        <v>107532.99050413497</v>
      </c>
      <c r="AE24" s="73">
        <f t="shared" si="11"/>
        <v>107532.99050413497</v>
      </c>
      <c r="AF24" s="73">
        <f t="shared" si="11"/>
        <v>107532.99050413497</v>
      </c>
      <c r="AG24" s="73">
        <f t="shared" si="11"/>
        <v>107532.99050413497</v>
      </c>
      <c r="AH24" s="73">
        <f t="shared" si="11"/>
        <v>107532.99050413497</v>
      </c>
      <c r="AI24" s="73">
        <f t="shared" si="11"/>
        <v>107532.99050413497</v>
      </c>
      <c r="AJ24" s="73">
        <f t="shared" si="11"/>
        <v>107532.99050413497</v>
      </c>
      <c r="AK24" s="73">
        <f t="shared" si="11"/>
        <v>107532.99050413497</v>
      </c>
      <c r="AL24" s="73">
        <f t="shared" si="11"/>
        <v>107532.99050413497</v>
      </c>
      <c r="AM24" s="73">
        <f t="shared" si="11"/>
        <v>107532.99050413497</v>
      </c>
      <c r="AN24" s="73">
        <f t="shared" si="11"/>
        <v>109145.98536169699</v>
      </c>
      <c r="AO24" s="73">
        <f t="shared" si="11"/>
        <v>109145.98536169699</v>
      </c>
      <c r="AP24" s="73">
        <f t="shared" si="11"/>
        <v>109145.98536169699</v>
      </c>
      <c r="AQ24" s="73">
        <f t="shared" si="11"/>
        <v>109145.98536169699</v>
      </c>
      <c r="AR24" s="73">
        <f t="shared" si="11"/>
        <v>109145.98536169699</v>
      </c>
      <c r="AS24" s="73">
        <f t="shared" si="11"/>
        <v>109145.98536169699</v>
      </c>
      <c r="AT24" s="73">
        <f t="shared" si="11"/>
        <v>109145.98536169699</v>
      </c>
      <c r="AU24" s="73">
        <f t="shared" si="11"/>
        <v>109145.98536169699</v>
      </c>
      <c r="AV24" s="73">
        <f t="shared" si="11"/>
        <v>109145.98536169699</v>
      </c>
      <c r="AW24" s="73">
        <f t="shared" si="11"/>
        <v>109145.98536169699</v>
      </c>
      <c r="AX24" s="73">
        <f t="shared" si="11"/>
        <v>109145.98536169699</v>
      </c>
      <c r="AY24" s="73">
        <f t="shared" si="11"/>
        <v>109145.98536169699</v>
      </c>
      <c r="AZ24" s="73">
        <f t="shared" si="11"/>
        <v>110783.17514212242</v>
      </c>
      <c r="BA24" s="73">
        <f t="shared" si="11"/>
        <v>110783.17514212242</v>
      </c>
      <c r="BB24" s="73">
        <f t="shared" si="11"/>
        <v>110783.17514212242</v>
      </c>
      <c r="BC24" s="73">
        <f t="shared" si="11"/>
        <v>110783.17514212242</v>
      </c>
      <c r="BD24" s="73">
        <f t="shared" si="11"/>
        <v>110783.17514212242</v>
      </c>
      <c r="BE24" s="73">
        <f t="shared" si="11"/>
        <v>110783.17514212242</v>
      </c>
      <c r="BF24" s="73">
        <f t="shared" si="11"/>
        <v>110783.17514212242</v>
      </c>
      <c r="BG24" s="73">
        <f t="shared" si="11"/>
        <v>110783.17514212242</v>
      </c>
      <c r="BH24" s="73">
        <f t="shared" si="11"/>
        <v>110783.17514212242</v>
      </c>
      <c r="BI24" s="73">
        <f t="shared" si="11"/>
        <v>110783.17514212242</v>
      </c>
      <c r="BJ24" s="73">
        <f t="shared" si="11"/>
        <v>110783.17514212242</v>
      </c>
      <c r="BK24" s="73">
        <f t="shared" si="11"/>
        <v>110783.17514212242</v>
      </c>
      <c r="BL24" s="73">
        <f t="shared" si="11"/>
        <v>112444.92276925423</v>
      </c>
      <c r="BM24" s="73">
        <f t="shared" si="11"/>
        <v>112444.92276925423</v>
      </c>
      <c r="BN24" s="73">
        <f t="shared" si="11"/>
        <v>112444.92276925423</v>
      </c>
      <c r="BO24" s="73">
        <f t="shared" si="11"/>
        <v>112444.92276925423</v>
      </c>
      <c r="BP24" s="73">
        <f t="shared" si="11"/>
        <v>112444.92276925423</v>
      </c>
      <c r="BQ24" s="73">
        <f t="shared" ref="BQ24:EB24" si="12">BQ19+BQ21+BQ22+BQ23</f>
        <v>112444.92276925423</v>
      </c>
      <c r="BR24" s="73">
        <f t="shared" si="12"/>
        <v>112444.92276925423</v>
      </c>
      <c r="BS24" s="73">
        <f t="shared" si="12"/>
        <v>112444.92276925423</v>
      </c>
      <c r="BT24" s="73">
        <f t="shared" si="12"/>
        <v>112444.92276925423</v>
      </c>
      <c r="BU24" s="73">
        <f t="shared" si="12"/>
        <v>112444.92276925423</v>
      </c>
      <c r="BV24" s="73">
        <f t="shared" si="12"/>
        <v>112444.92276925423</v>
      </c>
      <c r="BW24" s="73">
        <f t="shared" si="12"/>
        <v>112444.92276925423</v>
      </c>
      <c r="BX24" s="73">
        <f t="shared" si="12"/>
        <v>114131.59661079304</v>
      </c>
      <c r="BY24" s="73">
        <f t="shared" si="12"/>
        <v>114131.59661079304</v>
      </c>
      <c r="BZ24" s="73">
        <f t="shared" si="12"/>
        <v>114131.59661079304</v>
      </c>
      <c r="CA24" s="73">
        <f t="shared" si="12"/>
        <v>114131.59661079304</v>
      </c>
      <c r="CB24" s="73">
        <f t="shared" si="12"/>
        <v>114131.59661079304</v>
      </c>
      <c r="CC24" s="73">
        <f t="shared" si="12"/>
        <v>114131.59661079304</v>
      </c>
      <c r="CD24" s="73">
        <f t="shared" si="12"/>
        <v>114131.59661079304</v>
      </c>
      <c r="CE24" s="73">
        <f t="shared" si="12"/>
        <v>114131.59661079304</v>
      </c>
      <c r="CF24" s="73">
        <f t="shared" si="12"/>
        <v>114131.59661079304</v>
      </c>
      <c r="CG24" s="73">
        <f t="shared" si="12"/>
        <v>114131.59661079304</v>
      </c>
      <c r="CH24" s="73">
        <f t="shared" si="12"/>
        <v>114131.59661079304</v>
      </c>
      <c r="CI24" s="73">
        <f t="shared" si="12"/>
        <v>114131.59661079304</v>
      </c>
      <c r="CJ24" s="73">
        <f t="shared" si="12"/>
        <v>115843.57055995493</v>
      </c>
      <c r="CK24" s="73">
        <f t="shared" si="12"/>
        <v>115843.57055995493</v>
      </c>
      <c r="CL24" s="73">
        <f t="shared" si="12"/>
        <v>115843.57055995493</v>
      </c>
      <c r="CM24" s="73">
        <f t="shared" si="12"/>
        <v>115843.57055995493</v>
      </c>
      <c r="CN24" s="73">
        <f t="shared" si="12"/>
        <v>115843.57055995493</v>
      </c>
      <c r="CO24" s="73">
        <f t="shared" si="12"/>
        <v>115843.57055995493</v>
      </c>
      <c r="CP24" s="73">
        <f t="shared" si="12"/>
        <v>115843.57055995493</v>
      </c>
      <c r="CQ24" s="73">
        <f t="shared" si="12"/>
        <v>115843.57055995493</v>
      </c>
      <c r="CR24" s="73">
        <f t="shared" si="12"/>
        <v>115843.57055995493</v>
      </c>
      <c r="CS24" s="73">
        <f t="shared" si="12"/>
        <v>115843.57055995493</v>
      </c>
      <c r="CT24" s="73">
        <f t="shared" si="12"/>
        <v>115843.57055995493</v>
      </c>
      <c r="CU24" s="73">
        <f t="shared" si="12"/>
        <v>115843.57055995493</v>
      </c>
      <c r="CV24" s="73">
        <f t="shared" si="12"/>
        <v>117581.22411835424</v>
      </c>
      <c r="CW24" s="73">
        <f t="shared" si="12"/>
        <v>117581.22411835424</v>
      </c>
      <c r="CX24" s="73">
        <f t="shared" si="12"/>
        <v>117581.22411835424</v>
      </c>
      <c r="CY24" s="73">
        <f t="shared" si="12"/>
        <v>117581.22411835424</v>
      </c>
      <c r="CZ24" s="73">
        <f t="shared" si="12"/>
        <v>117581.22411835424</v>
      </c>
      <c r="DA24" s="73">
        <f t="shared" si="12"/>
        <v>117581.22411835424</v>
      </c>
      <c r="DB24" s="73">
        <f t="shared" si="12"/>
        <v>117581.22411835424</v>
      </c>
      <c r="DC24" s="73">
        <f t="shared" si="12"/>
        <v>117581.22411835424</v>
      </c>
      <c r="DD24" s="73">
        <f t="shared" si="12"/>
        <v>117581.22411835424</v>
      </c>
      <c r="DE24" s="73">
        <f t="shared" si="12"/>
        <v>117581.22411835424</v>
      </c>
      <c r="DF24" s="73">
        <f t="shared" si="12"/>
        <v>117581.22411835424</v>
      </c>
      <c r="DG24" s="73">
        <f t="shared" si="12"/>
        <v>117581.22411835424</v>
      </c>
      <c r="DH24" s="73">
        <f t="shared" si="12"/>
        <v>119344.94248012955</v>
      </c>
      <c r="DI24" s="73">
        <f t="shared" si="12"/>
        <v>119344.94248012955</v>
      </c>
      <c r="DJ24" s="73">
        <f t="shared" si="12"/>
        <v>119344.94248012955</v>
      </c>
      <c r="DK24" s="73">
        <f t="shared" si="12"/>
        <v>119344.94248012955</v>
      </c>
      <c r="DL24" s="73">
        <f t="shared" si="12"/>
        <v>119344.94248012955</v>
      </c>
      <c r="DM24" s="73">
        <f t="shared" si="12"/>
        <v>119344.94248012955</v>
      </c>
      <c r="DN24" s="73">
        <f t="shared" si="12"/>
        <v>119344.94248012955</v>
      </c>
      <c r="DO24" s="73">
        <f t="shared" si="12"/>
        <v>119344.94248012955</v>
      </c>
      <c r="DP24" s="73">
        <f t="shared" si="12"/>
        <v>119344.94248012955</v>
      </c>
      <c r="DQ24" s="73">
        <f t="shared" si="12"/>
        <v>119344.94248012955</v>
      </c>
      <c r="DR24" s="73">
        <f t="shared" si="12"/>
        <v>119344.94248012955</v>
      </c>
      <c r="DS24" s="73">
        <f t="shared" si="12"/>
        <v>119344.94248012955</v>
      </c>
      <c r="DT24" s="73">
        <f t="shared" si="12"/>
        <v>121135.11661733146</v>
      </c>
      <c r="DU24" s="73">
        <f t="shared" si="12"/>
        <v>121135.11661733146</v>
      </c>
      <c r="DV24" s="73">
        <f t="shared" si="12"/>
        <v>121135.11661733146</v>
      </c>
      <c r="DW24" s="73">
        <f t="shared" si="12"/>
        <v>121135.11661733146</v>
      </c>
      <c r="DX24" s="73">
        <f t="shared" si="12"/>
        <v>121135.11661733146</v>
      </c>
      <c r="DY24" s="73">
        <f t="shared" si="12"/>
        <v>121135.11661733146</v>
      </c>
      <c r="DZ24" s="73">
        <f t="shared" si="12"/>
        <v>121135.11661733146</v>
      </c>
      <c r="EA24" s="73">
        <f t="shared" si="12"/>
        <v>121135.11661733146</v>
      </c>
      <c r="EB24" s="73">
        <f t="shared" si="12"/>
        <v>121135.11661733146</v>
      </c>
      <c r="EC24" s="73">
        <f t="shared" ref="EC24:EE24" si="13">EC19+EC21+EC22+EC23</f>
        <v>121135.11661733146</v>
      </c>
      <c r="ED24" s="73">
        <f t="shared" si="13"/>
        <v>121135.11661733146</v>
      </c>
      <c r="EE24" s="73">
        <f t="shared" si="13"/>
        <v>121135.11661733146</v>
      </c>
    </row>
    <row r="25" spans="2:135" x14ac:dyDescent="0.35">
      <c r="C25" t="str">
        <f>Assumptions!J25</f>
        <v>Other Income</v>
      </c>
      <c r="D25" s="27">
        <f>Assumptions!$X$25/12*((1+(IF(D$8=Assumptions!$V$47,Assumptions!$V$49,IF(D$8=Assumptions!$W$47,Assumptions!$W$49,Assumptions!$X$49))))^(D$8-1))</f>
        <v>14024.878379166665</v>
      </c>
      <c r="E25" s="27">
        <f>Assumptions!$X$25/12*((1+(IF(E$8=Assumptions!$V$47,Assumptions!$V$49,IF(E$8=Assumptions!$W$47,Assumptions!$W$49,Assumptions!$X$49))))^(E$8-1))</f>
        <v>14024.878379166665</v>
      </c>
      <c r="F25" s="27">
        <f>Assumptions!$X$25/12*((1+(IF(F$8=Assumptions!$V$47,Assumptions!$V$49,IF(F$8=Assumptions!$W$47,Assumptions!$W$49,Assumptions!$X$49))))^(F$8-1))</f>
        <v>14024.878379166665</v>
      </c>
      <c r="G25" s="27">
        <f>Assumptions!$X$25/12*((1+(IF(G$8=Assumptions!$V$47,Assumptions!$V$49,IF(G$8=Assumptions!$W$47,Assumptions!$W$49,Assumptions!$X$49))))^(G$8-1))</f>
        <v>14024.878379166665</v>
      </c>
      <c r="H25" s="27">
        <f>Assumptions!$X$25/12*((1+(IF(H$8=Assumptions!$V$47,Assumptions!$V$49,IF(H$8=Assumptions!$W$47,Assumptions!$W$49,Assumptions!$X$49))))^(H$8-1))</f>
        <v>14024.878379166665</v>
      </c>
      <c r="I25" s="27">
        <f>Assumptions!$X$25/12*((1+(IF(I$8=Assumptions!$V$47,Assumptions!$V$49,IF(I$8=Assumptions!$W$47,Assumptions!$W$49,Assumptions!$X$49))))^(I$8-1))</f>
        <v>14024.878379166665</v>
      </c>
      <c r="J25" s="27">
        <f>Assumptions!$X$25/12*((1+(IF(J$8=Assumptions!$V$47,Assumptions!$V$49,IF(J$8=Assumptions!$W$47,Assumptions!$W$49,Assumptions!$X$49))))^(J$8-1))</f>
        <v>14024.878379166665</v>
      </c>
      <c r="K25" s="27">
        <f>Assumptions!$X$25/12*((1+(IF(K$8=Assumptions!$V$47,Assumptions!$V$49,IF(K$8=Assumptions!$W$47,Assumptions!$W$49,Assumptions!$X$49))))^(K$8-1))</f>
        <v>14024.878379166665</v>
      </c>
      <c r="L25" s="27">
        <f>Assumptions!$X$25/12*((1+(IF(L$8=Assumptions!$V$47,Assumptions!$V$49,IF(L$8=Assumptions!$W$47,Assumptions!$W$49,Assumptions!$X$49))))^(L$8-1))</f>
        <v>14024.878379166665</v>
      </c>
      <c r="M25" s="27">
        <f>Assumptions!$X$25/12*((1+(IF(M$8=Assumptions!$V$47,Assumptions!$V$49,IF(M$8=Assumptions!$W$47,Assumptions!$W$49,Assumptions!$X$49))))^(M$8-1))</f>
        <v>14024.878379166665</v>
      </c>
      <c r="N25" s="27">
        <f>Assumptions!$X$25/12*((1+(IF(N$8=Assumptions!$V$47,Assumptions!$V$49,IF(N$8=Assumptions!$W$47,Assumptions!$W$49,Assumptions!$X$49))))^(N$8-1))</f>
        <v>14024.878379166665</v>
      </c>
      <c r="O25" s="27">
        <f>Assumptions!$X$25/12*((1+(IF(O$8=Assumptions!$V$47,Assumptions!$V$49,IF(O$8=Assumptions!$W$47,Assumptions!$W$49,Assumptions!$X$49))))^(O$8-1))</f>
        <v>14024.878379166665</v>
      </c>
      <c r="P25" s="27">
        <f>Assumptions!$X$25/12*((1+(IF(P$8=Assumptions!$V$47,Assumptions!$V$49,IF(P$8=Assumptions!$W$47,Assumptions!$W$49,Assumptions!$X$49))))^(P$8-1))</f>
        <v>14235.251554854163</v>
      </c>
      <c r="Q25" s="27">
        <f>Assumptions!$X$25/12*((1+(IF(Q$8=Assumptions!$V$47,Assumptions!$V$49,IF(Q$8=Assumptions!$W$47,Assumptions!$W$49,Assumptions!$X$49))))^(Q$8-1))</f>
        <v>14235.251554854163</v>
      </c>
      <c r="R25" s="27">
        <f>Assumptions!$X$25/12*((1+(IF(R$8=Assumptions!$V$47,Assumptions!$V$49,IF(R$8=Assumptions!$W$47,Assumptions!$W$49,Assumptions!$X$49))))^(R$8-1))</f>
        <v>14235.251554854163</v>
      </c>
      <c r="S25" s="27">
        <f>Assumptions!$X$25/12*((1+(IF(S$8=Assumptions!$V$47,Assumptions!$V$49,IF(S$8=Assumptions!$W$47,Assumptions!$W$49,Assumptions!$X$49))))^(S$8-1))</f>
        <v>14235.251554854163</v>
      </c>
      <c r="T25" s="27">
        <f>Assumptions!$X$25/12*((1+(IF(T$8=Assumptions!$V$47,Assumptions!$V$49,IF(T$8=Assumptions!$W$47,Assumptions!$W$49,Assumptions!$X$49))))^(T$8-1))</f>
        <v>14235.251554854163</v>
      </c>
      <c r="U25" s="27">
        <f>Assumptions!$X$25/12*((1+(IF(U$8=Assumptions!$V$47,Assumptions!$V$49,IF(U$8=Assumptions!$W$47,Assumptions!$W$49,Assumptions!$X$49))))^(U$8-1))</f>
        <v>14235.251554854163</v>
      </c>
      <c r="V25" s="27">
        <f>Assumptions!$X$25/12*((1+(IF(V$8=Assumptions!$V$47,Assumptions!$V$49,IF(V$8=Assumptions!$W$47,Assumptions!$W$49,Assumptions!$X$49))))^(V$8-1))</f>
        <v>14235.251554854163</v>
      </c>
      <c r="W25" s="27">
        <f>Assumptions!$X$25/12*((1+(IF(W$8=Assumptions!$V$47,Assumptions!$V$49,IF(W$8=Assumptions!$W$47,Assumptions!$W$49,Assumptions!$X$49))))^(W$8-1))</f>
        <v>14235.251554854163</v>
      </c>
      <c r="X25" s="27">
        <f>Assumptions!$X$25/12*((1+(IF(X$8=Assumptions!$V$47,Assumptions!$V$49,IF(X$8=Assumptions!$W$47,Assumptions!$W$49,Assumptions!$X$49))))^(X$8-1))</f>
        <v>14235.251554854163</v>
      </c>
      <c r="Y25" s="27">
        <f>Assumptions!$X$25/12*((1+(IF(Y$8=Assumptions!$V$47,Assumptions!$V$49,IF(Y$8=Assumptions!$W$47,Assumptions!$W$49,Assumptions!$X$49))))^(Y$8-1))</f>
        <v>14235.251554854163</v>
      </c>
      <c r="Z25" s="27">
        <f>Assumptions!$X$25/12*((1+(IF(Z$8=Assumptions!$V$47,Assumptions!$V$49,IF(Z$8=Assumptions!$W$47,Assumptions!$W$49,Assumptions!$X$49))))^(Z$8-1))</f>
        <v>14235.251554854163</v>
      </c>
      <c r="AA25" s="27">
        <f>Assumptions!$X$25/12*((1+(IF(AA$8=Assumptions!$V$47,Assumptions!$V$49,IF(AA$8=Assumptions!$W$47,Assumptions!$W$49,Assumptions!$X$49))))^(AA$8-1))</f>
        <v>14235.251554854163</v>
      </c>
      <c r="AB25" s="27">
        <f>Assumptions!$X$25/12*((1+(IF(AB$8=Assumptions!$V$47,Assumptions!$V$49,IF(AB$8=Assumptions!$W$47,Assumptions!$W$49,Assumptions!$X$49))))^(AB$8-1))</f>
        <v>14448.780328176974</v>
      </c>
      <c r="AC25" s="27">
        <f>Assumptions!$X$25/12*((1+(IF(AC$8=Assumptions!$V$47,Assumptions!$V$49,IF(AC$8=Assumptions!$W$47,Assumptions!$W$49,Assumptions!$X$49))))^(AC$8-1))</f>
        <v>14448.780328176974</v>
      </c>
      <c r="AD25" s="27">
        <f>Assumptions!$X$25/12*((1+(IF(AD$8=Assumptions!$V$47,Assumptions!$V$49,IF(AD$8=Assumptions!$W$47,Assumptions!$W$49,Assumptions!$X$49))))^(AD$8-1))</f>
        <v>14448.780328176974</v>
      </c>
      <c r="AE25" s="27">
        <f>Assumptions!$X$25/12*((1+(IF(AE$8=Assumptions!$V$47,Assumptions!$V$49,IF(AE$8=Assumptions!$W$47,Assumptions!$W$49,Assumptions!$X$49))))^(AE$8-1))</f>
        <v>14448.780328176974</v>
      </c>
      <c r="AF25" s="27">
        <f>Assumptions!$X$25/12*((1+(IF(AF$8=Assumptions!$V$47,Assumptions!$V$49,IF(AF$8=Assumptions!$W$47,Assumptions!$W$49,Assumptions!$X$49))))^(AF$8-1))</f>
        <v>14448.780328176974</v>
      </c>
      <c r="AG25" s="27">
        <f>Assumptions!$X$25/12*((1+(IF(AG$8=Assumptions!$V$47,Assumptions!$V$49,IF(AG$8=Assumptions!$W$47,Assumptions!$W$49,Assumptions!$X$49))))^(AG$8-1))</f>
        <v>14448.780328176974</v>
      </c>
      <c r="AH25" s="27">
        <f>Assumptions!$X$25/12*((1+(IF(AH$8=Assumptions!$V$47,Assumptions!$V$49,IF(AH$8=Assumptions!$W$47,Assumptions!$W$49,Assumptions!$X$49))))^(AH$8-1))</f>
        <v>14448.780328176974</v>
      </c>
      <c r="AI25" s="27">
        <f>Assumptions!$X$25/12*((1+(IF(AI$8=Assumptions!$V$47,Assumptions!$V$49,IF(AI$8=Assumptions!$W$47,Assumptions!$W$49,Assumptions!$X$49))))^(AI$8-1))</f>
        <v>14448.780328176974</v>
      </c>
      <c r="AJ25" s="27">
        <f>Assumptions!$X$25/12*((1+(IF(AJ$8=Assumptions!$V$47,Assumptions!$V$49,IF(AJ$8=Assumptions!$W$47,Assumptions!$W$49,Assumptions!$X$49))))^(AJ$8-1))</f>
        <v>14448.780328176974</v>
      </c>
      <c r="AK25" s="27">
        <f>Assumptions!$X$25/12*((1+(IF(AK$8=Assumptions!$V$47,Assumptions!$V$49,IF(AK$8=Assumptions!$W$47,Assumptions!$W$49,Assumptions!$X$49))))^(AK$8-1))</f>
        <v>14448.780328176974</v>
      </c>
      <c r="AL25" s="27">
        <f>Assumptions!$X$25/12*((1+(IF(AL$8=Assumptions!$V$47,Assumptions!$V$49,IF(AL$8=Assumptions!$W$47,Assumptions!$W$49,Assumptions!$X$49))))^(AL$8-1))</f>
        <v>14448.780328176974</v>
      </c>
      <c r="AM25" s="27">
        <f>Assumptions!$X$25/12*((1+(IF(AM$8=Assumptions!$V$47,Assumptions!$V$49,IF(AM$8=Assumptions!$W$47,Assumptions!$W$49,Assumptions!$X$49))))^(AM$8-1))</f>
        <v>14448.780328176974</v>
      </c>
      <c r="AN25" s="27">
        <f>Assumptions!$X$25/12*((1+(IF(AN$8=Assumptions!$V$47,Assumptions!$V$49,IF(AN$8=Assumptions!$W$47,Assumptions!$W$49,Assumptions!$X$49))))^(AN$8-1))</f>
        <v>14665.512033099627</v>
      </c>
      <c r="AO25" s="27">
        <f>Assumptions!$X$25/12*((1+(IF(AO$8=Assumptions!$V$47,Assumptions!$V$49,IF(AO$8=Assumptions!$W$47,Assumptions!$W$49,Assumptions!$X$49))))^(AO$8-1))</f>
        <v>14665.512033099627</v>
      </c>
      <c r="AP25" s="27">
        <f>Assumptions!$X$25/12*((1+(IF(AP$8=Assumptions!$V$47,Assumptions!$V$49,IF(AP$8=Assumptions!$W$47,Assumptions!$W$49,Assumptions!$X$49))))^(AP$8-1))</f>
        <v>14665.512033099627</v>
      </c>
      <c r="AQ25" s="27">
        <f>Assumptions!$X$25/12*((1+(IF(AQ$8=Assumptions!$V$47,Assumptions!$V$49,IF(AQ$8=Assumptions!$W$47,Assumptions!$W$49,Assumptions!$X$49))))^(AQ$8-1))</f>
        <v>14665.512033099627</v>
      </c>
      <c r="AR25" s="27">
        <f>Assumptions!$X$25/12*((1+(IF(AR$8=Assumptions!$V$47,Assumptions!$V$49,IF(AR$8=Assumptions!$W$47,Assumptions!$W$49,Assumptions!$X$49))))^(AR$8-1))</f>
        <v>14665.512033099627</v>
      </c>
      <c r="AS25" s="27">
        <f>Assumptions!$X$25/12*((1+(IF(AS$8=Assumptions!$V$47,Assumptions!$V$49,IF(AS$8=Assumptions!$W$47,Assumptions!$W$49,Assumptions!$X$49))))^(AS$8-1))</f>
        <v>14665.512033099627</v>
      </c>
      <c r="AT25" s="27">
        <f>Assumptions!$X$25/12*((1+(IF(AT$8=Assumptions!$V$47,Assumptions!$V$49,IF(AT$8=Assumptions!$W$47,Assumptions!$W$49,Assumptions!$X$49))))^(AT$8-1))</f>
        <v>14665.512033099627</v>
      </c>
      <c r="AU25" s="27">
        <f>Assumptions!$X$25/12*((1+(IF(AU$8=Assumptions!$V$47,Assumptions!$V$49,IF(AU$8=Assumptions!$W$47,Assumptions!$W$49,Assumptions!$X$49))))^(AU$8-1))</f>
        <v>14665.512033099627</v>
      </c>
      <c r="AV25" s="27">
        <f>Assumptions!$X$25/12*((1+(IF(AV$8=Assumptions!$V$47,Assumptions!$V$49,IF(AV$8=Assumptions!$W$47,Assumptions!$W$49,Assumptions!$X$49))))^(AV$8-1))</f>
        <v>14665.512033099627</v>
      </c>
      <c r="AW25" s="27">
        <f>Assumptions!$X$25/12*((1+(IF(AW$8=Assumptions!$V$47,Assumptions!$V$49,IF(AW$8=Assumptions!$W$47,Assumptions!$W$49,Assumptions!$X$49))))^(AW$8-1))</f>
        <v>14665.512033099627</v>
      </c>
      <c r="AX25" s="27">
        <f>Assumptions!$X$25/12*((1+(IF(AX$8=Assumptions!$V$47,Assumptions!$V$49,IF(AX$8=Assumptions!$W$47,Assumptions!$W$49,Assumptions!$X$49))))^(AX$8-1))</f>
        <v>14665.512033099627</v>
      </c>
      <c r="AY25" s="27">
        <f>Assumptions!$X$25/12*((1+(IF(AY$8=Assumptions!$V$47,Assumptions!$V$49,IF(AY$8=Assumptions!$W$47,Assumptions!$W$49,Assumptions!$X$49))))^(AY$8-1))</f>
        <v>14665.512033099627</v>
      </c>
      <c r="AZ25" s="27">
        <f>Assumptions!$X$25/12*((1+(IF(AZ$8=Assumptions!$V$47,Assumptions!$V$49,IF(AZ$8=Assumptions!$W$47,Assumptions!$W$49,Assumptions!$X$49))))^(AZ$8-1))</f>
        <v>14885.494713596117</v>
      </c>
      <c r="BA25" s="27">
        <f>Assumptions!$X$25/12*((1+(IF(BA$8=Assumptions!$V$47,Assumptions!$V$49,IF(BA$8=Assumptions!$W$47,Assumptions!$W$49,Assumptions!$X$49))))^(BA$8-1))</f>
        <v>14885.494713596117</v>
      </c>
      <c r="BB25" s="27">
        <f>Assumptions!$X$25/12*((1+(IF(BB$8=Assumptions!$V$47,Assumptions!$V$49,IF(BB$8=Assumptions!$W$47,Assumptions!$W$49,Assumptions!$X$49))))^(BB$8-1))</f>
        <v>14885.494713596117</v>
      </c>
      <c r="BC25" s="27">
        <f>Assumptions!$X$25/12*((1+(IF(BC$8=Assumptions!$V$47,Assumptions!$V$49,IF(BC$8=Assumptions!$W$47,Assumptions!$W$49,Assumptions!$X$49))))^(BC$8-1))</f>
        <v>14885.494713596117</v>
      </c>
      <c r="BD25" s="27">
        <f>Assumptions!$X$25/12*((1+(IF(BD$8=Assumptions!$V$47,Assumptions!$V$49,IF(BD$8=Assumptions!$W$47,Assumptions!$W$49,Assumptions!$X$49))))^(BD$8-1))</f>
        <v>14885.494713596117</v>
      </c>
      <c r="BE25" s="27">
        <f>Assumptions!$X$25/12*((1+(IF(BE$8=Assumptions!$V$47,Assumptions!$V$49,IF(BE$8=Assumptions!$W$47,Assumptions!$W$49,Assumptions!$X$49))))^(BE$8-1))</f>
        <v>14885.494713596117</v>
      </c>
      <c r="BF25" s="27">
        <f>Assumptions!$X$25/12*((1+(IF(BF$8=Assumptions!$V$47,Assumptions!$V$49,IF(BF$8=Assumptions!$W$47,Assumptions!$W$49,Assumptions!$X$49))))^(BF$8-1))</f>
        <v>14885.494713596117</v>
      </c>
      <c r="BG25" s="27">
        <f>Assumptions!$X$25/12*((1+(IF(BG$8=Assumptions!$V$47,Assumptions!$V$49,IF(BG$8=Assumptions!$W$47,Assumptions!$W$49,Assumptions!$X$49))))^(BG$8-1))</f>
        <v>14885.494713596117</v>
      </c>
      <c r="BH25" s="27">
        <f>Assumptions!$X$25/12*((1+(IF(BH$8=Assumptions!$V$47,Assumptions!$V$49,IF(BH$8=Assumptions!$W$47,Assumptions!$W$49,Assumptions!$X$49))))^(BH$8-1))</f>
        <v>14885.494713596117</v>
      </c>
      <c r="BI25" s="27">
        <f>Assumptions!$X$25/12*((1+(IF(BI$8=Assumptions!$V$47,Assumptions!$V$49,IF(BI$8=Assumptions!$W$47,Assumptions!$W$49,Assumptions!$X$49))))^(BI$8-1))</f>
        <v>14885.494713596117</v>
      </c>
      <c r="BJ25" s="27">
        <f>Assumptions!$X$25/12*((1+(IF(BJ$8=Assumptions!$V$47,Assumptions!$V$49,IF(BJ$8=Assumptions!$W$47,Assumptions!$W$49,Assumptions!$X$49))))^(BJ$8-1))</f>
        <v>14885.494713596117</v>
      </c>
      <c r="BK25" s="27">
        <f>Assumptions!$X$25/12*((1+(IF(BK$8=Assumptions!$V$47,Assumptions!$V$49,IF(BK$8=Assumptions!$W$47,Assumptions!$W$49,Assumptions!$X$49))))^(BK$8-1))</f>
        <v>14885.494713596117</v>
      </c>
      <c r="BL25" s="27">
        <f>Assumptions!$X$25/12*((1+(IF(BL$8=Assumptions!$V$47,Assumptions!$V$49,IF(BL$8=Assumptions!$W$47,Assumptions!$W$49,Assumptions!$X$49))))^(BL$8-1))</f>
        <v>15108.777134300059</v>
      </c>
      <c r="BM25" s="27">
        <f>Assumptions!$X$25/12*((1+(IF(BM$8=Assumptions!$V$47,Assumptions!$V$49,IF(BM$8=Assumptions!$W$47,Assumptions!$W$49,Assumptions!$X$49))))^(BM$8-1))</f>
        <v>15108.777134300059</v>
      </c>
      <c r="BN25" s="27">
        <f>Assumptions!$X$25/12*((1+(IF(BN$8=Assumptions!$V$47,Assumptions!$V$49,IF(BN$8=Assumptions!$W$47,Assumptions!$W$49,Assumptions!$X$49))))^(BN$8-1))</f>
        <v>15108.777134300059</v>
      </c>
      <c r="BO25" s="27">
        <f>Assumptions!$X$25/12*((1+(IF(BO$8=Assumptions!$V$47,Assumptions!$V$49,IF(BO$8=Assumptions!$W$47,Assumptions!$W$49,Assumptions!$X$49))))^(BO$8-1))</f>
        <v>15108.777134300059</v>
      </c>
      <c r="BP25" s="27">
        <f>Assumptions!$X$25/12*((1+(IF(BP$8=Assumptions!$V$47,Assumptions!$V$49,IF(BP$8=Assumptions!$W$47,Assumptions!$W$49,Assumptions!$X$49))))^(BP$8-1))</f>
        <v>15108.777134300059</v>
      </c>
      <c r="BQ25" s="27">
        <f>Assumptions!$X$25/12*((1+(IF(BQ$8=Assumptions!$V$47,Assumptions!$V$49,IF(BQ$8=Assumptions!$W$47,Assumptions!$W$49,Assumptions!$X$49))))^(BQ$8-1))</f>
        <v>15108.777134300059</v>
      </c>
      <c r="BR25" s="27">
        <f>Assumptions!$X$25/12*((1+(IF(BR$8=Assumptions!$V$47,Assumptions!$V$49,IF(BR$8=Assumptions!$W$47,Assumptions!$W$49,Assumptions!$X$49))))^(BR$8-1))</f>
        <v>15108.777134300059</v>
      </c>
      <c r="BS25" s="27">
        <f>Assumptions!$X$25/12*((1+(IF(BS$8=Assumptions!$V$47,Assumptions!$V$49,IF(BS$8=Assumptions!$W$47,Assumptions!$W$49,Assumptions!$X$49))))^(BS$8-1))</f>
        <v>15108.777134300059</v>
      </c>
      <c r="BT25" s="27">
        <f>Assumptions!$X$25/12*((1+(IF(BT$8=Assumptions!$V$47,Assumptions!$V$49,IF(BT$8=Assumptions!$W$47,Assumptions!$W$49,Assumptions!$X$49))))^(BT$8-1))</f>
        <v>15108.777134300059</v>
      </c>
      <c r="BU25" s="27">
        <f>Assumptions!$X$25/12*((1+(IF(BU$8=Assumptions!$V$47,Assumptions!$V$49,IF(BU$8=Assumptions!$W$47,Assumptions!$W$49,Assumptions!$X$49))))^(BU$8-1))</f>
        <v>15108.777134300059</v>
      </c>
      <c r="BV25" s="27">
        <f>Assumptions!$X$25/12*((1+(IF(BV$8=Assumptions!$V$47,Assumptions!$V$49,IF(BV$8=Assumptions!$W$47,Assumptions!$W$49,Assumptions!$X$49))))^(BV$8-1))</f>
        <v>15108.777134300059</v>
      </c>
      <c r="BW25" s="27">
        <f>Assumptions!$X$25/12*((1+(IF(BW$8=Assumptions!$V$47,Assumptions!$V$49,IF(BW$8=Assumptions!$W$47,Assumptions!$W$49,Assumptions!$X$49))))^(BW$8-1))</f>
        <v>15108.777134300059</v>
      </c>
      <c r="BX25" s="27">
        <f>Assumptions!$X$25/12*((1+(IF(BX$8=Assumptions!$V$47,Assumptions!$V$49,IF(BX$8=Assumptions!$W$47,Assumptions!$W$49,Assumptions!$X$49))))^(BX$8-1))</f>
        <v>15335.408791314556</v>
      </c>
      <c r="BY25" s="27">
        <f>Assumptions!$X$25/12*((1+(IF(BY$8=Assumptions!$V$47,Assumptions!$V$49,IF(BY$8=Assumptions!$W$47,Assumptions!$W$49,Assumptions!$X$49))))^(BY$8-1))</f>
        <v>15335.408791314556</v>
      </c>
      <c r="BZ25" s="27">
        <f>Assumptions!$X$25/12*((1+(IF(BZ$8=Assumptions!$V$47,Assumptions!$V$49,IF(BZ$8=Assumptions!$W$47,Assumptions!$W$49,Assumptions!$X$49))))^(BZ$8-1))</f>
        <v>15335.408791314556</v>
      </c>
      <c r="CA25" s="27">
        <f>Assumptions!$X$25/12*((1+(IF(CA$8=Assumptions!$V$47,Assumptions!$V$49,IF(CA$8=Assumptions!$W$47,Assumptions!$W$49,Assumptions!$X$49))))^(CA$8-1))</f>
        <v>15335.408791314556</v>
      </c>
      <c r="CB25" s="27">
        <f>Assumptions!$X$25/12*((1+(IF(CB$8=Assumptions!$V$47,Assumptions!$V$49,IF(CB$8=Assumptions!$W$47,Assumptions!$W$49,Assumptions!$X$49))))^(CB$8-1))</f>
        <v>15335.408791314556</v>
      </c>
      <c r="CC25" s="27">
        <f>Assumptions!$X$25/12*((1+(IF(CC$8=Assumptions!$V$47,Assumptions!$V$49,IF(CC$8=Assumptions!$W$47,Assumptions!$W$49,Assumptions!$X$49))))^(CC$8-1))</f>
        <v>15335.408791314556</v>
      </c>
      <c r="CD25" s="27">
        <f>Assumptions!$X$25/12*((1+(IF(CD$8=Assumptions!$V$47,Assumptions!$V$49,IF(CD$8=Assumptions!$W$47,Assumptions!$W$49,Assumptions!$X$49))))^(CD$8-1))</f>
        <v>15335.408791314556</v>
      </c>
      <c r="CE25" s="27">
        <f>Assumptions!$X$25/12*((1+(IF(CE$8=Assumptions!$V$47,Assumptions!$V$49,IF(CE$8=Assumptions!$W$47,Assumptions!$W$49,Assumptions!$X$49))))^(CE$8-1))</f>
        <v>15335.408791314556</v>
      </c>
      <c r="CF25" s="27">
        <f>Assumptions!$X$25/12*((1+(IF(CF$8=Assumptions!$V$47,Assumptions!$V$49,IF(CF$8=Assumptions!$W$47,Assumptions!$W$49,Assumptions!$X$49))))^(CF$8-1))</f>
        <v>15335.408791314556</v>
      </c>
      <c r="CG25" s="27">
        <f>Assumptions!$X$25/12*((1+(IF(CG$8=Assumptions!$V$47,Assumptions!$V$49,IF(CG$8=Assumptions!$W$47,Assumptions!$W$49,Assumptions!$X$49))))^(CG$8-1))</f>
        <v>15335.408791314556</v>
      </c>
      <c r="CH25" s="27">
        <f>Assumptions!$X$25/12*((1+(IF(CH$8=Assumptions!$V$47,Assumptions!$V$49,IF(CH$8=Assumptions!$W$47,Assumptions!$W$49,Assumptions!$X$49))))^(CH$8-1))</f>
        <v>15335.408791314556</v>
      </c>
      <c r="CI25" s="27">
        <f>Assumptions!$X$25/12*((1+(IF(CI$8=Assumptions!$V$47,Assumptions!$V$49,IF(CI$8=Assumptions!$W$47,Assumptions!$W$49,Assumptions!$X$49))))^(CI$8-1))</f>
        <v>15335.408791314556</v>
      </c>
      <c r="CJ25" s="27">
        <f>Assumptions!$X$25/12*((1+(IF(CJ$8=Assumptions!$V$47,Assumptions!$V$49,IF(CJ$8=Assumptions!$W$47,Assumptions!$W$49,Assumptions!$X$49))))^(CJ$8-1))</f>
        <v>15565.439923184273</v>
      </c>
      <c r="CK25" s="27">
        <f>Assumptions!$X$25/12*((1+(IF(CK$8=Assumptions!$V$47,Assumptions!$V$49,IF(CK$8=Assumptions!$W$47,Assumptions!$W$49,Assumptions!$X$49))))^(CK$8-1))</f>
        <v>15565.439923184273</v>
      </c>
      <c r="CL25" s="27">
        <f>Assumptions!$X$25/12*((1+(IF(CL$8=Assumptions!$V$47,Assumptions!$V$49,IF(CL$8=Assumptions!$W$47,Assumptions!$W$49,Assumptions!$X$49))))^(CL$8-1))</f>
        <v>15565.439923184273</v>
      </c>
      <c r="CM25" s="27">
        <f>Assumptions!$X$25/12*((1+(IF(CM$8=Assumptions!$V$47,Assumptions!$V$49,IF(CM$8=Assumptions!$W$47,Assumptions!$W$49,Assumptions!$X$49))))^(CM$8-1))</f>
        <v>15565.439923184273</v>
      </c>
      <c r="CN25" s="27">
        <f>Assumptions!$X$25/12*((1+(IF(CN$8=Assumptions!$V$47,Assumptions!$V$49,IF(CN$8=Assumptions!$W$47,Assumptions!$W$49,Assumptions!$X$49))))^(CN$8-1))</f>
        <v>15565.439923184273</v>
      </c>
      <c r="CO25" s="27">
        <f>Assumptions!$X$25/12*((1+(IF(CO$8=Assumptions!$V$47,Assumptions!$V$49,IF(CO$8=Assumptions!$W$47,Assumptions!$W$49,Assumptions!$X$49))))^(CO$8-1))</f>
        <v>15565.439923184273</v>
      </c>
      <c r="CP25" s="27">
        <f>Assumptions!$X$25/12*((1+(IF(CP$8=Assumptions!$V$47,Assumptions!$V$49,IF(CP$8=Assumptions!$W$47,Assumptions!$W$49,Assumptions!$X$49))))^(CP$8-1))</f>
        <v>15565.439923184273</v>
      </c>
      <c r="CQ25" s="27">
        <f>Assumptions!$X$25/12*((1+(IF(CQ$8=Assumptions!$V$47,Assumptions!$V$49,IF(CQ$8=Assumptions!$W$47,Assumptions!$W$49,Assumptions!$X$49))))^(CQ$8-1))</f>
        <v>15565.439923184273</v>
      </c>
      <c r="CR25" s="27">
        <f>Assumptions!$X$25/12*((1+(IF(CR$8=Assumptions!$V$47,Assumptions!$V$49,IF(CR$8=Assumptions!$W$47,Assumptions!$W$49,Assumptions!$X$49))))^(CR$8-1))</f>
        <v>15565.439923184273</v>
      </c>
      <c r="CS25" s="27">
        <f>Assumptions!$X$25/12*((1+(IF(CS$8=Assumptions!$V$47,Assumptions!$V$49,IF(CS$8=Assumptions!$W$47,Assumptions!$W$49,Assumptions!$X$49))))^(CS$8-1))</f>
        <v>15565.439923184273</v>
      </c>
      <c r="CT25" s="27">
        <f>Assumptions!$X$25/12*((1+(IF(CT$8=Assumptions!$V$47,Assumptions!$V$49,IF(CT$8=Assumptions!$W$47,Assumptions!$W$49,Assumptions!$X$49))))^(CT$8-1))</f>
        <v>15565.439923184273</v>
      </c>
      <c r="CU25" s="27">
        <f>Assumptions!$X$25/12*((1+(IF(CU$8=Assumptions!$V$47,Assumptions!$V$49,IF(CU$8=Assumptions!$W$47,Assumptions!$W$49,Assumptions!$X$49))))^(CU$8-1))</f>
        <v>15565.439923184273</v>
      </c>
      <c r="CV25" s="27">
        <f>Assumptions!$X$25/12*((1+(IF(CV$8=Assumptions!$V$47,Assumptions!$V$49,IF(CV$8=Assumptions!$W$47,Assumptions!$W$49,Assumptions!$X$49))))^(CV$8-1))</f>
        <v>15798.921522032035</v>
      </c>
      <c r="CW25" s="27">
        <f>Assumptions!$X$25/12*((1+(IF(CW$8=Assumptions!$V$47,Assumptions!$V$49,IF(CW$8=Assumptions!$W$47,Assumptions!$W$49,Assumptions!$X$49))))^(CW$8-1))</f>
        <v>15798.921522032035</v>
      </c>
      <c r="CX25" s="27">
        <f>Assumptions!$X$25/12*((1+(IF(CX$8=Assumptions!$V$47,Assumptions!$V$49,IF(CX$8=Assumptions!$W$47,Assumptions!$W$49,Assumptions!$X$49))))^(CX$8-1))</f>
        <v>15798.921522032035</v>
      </c>
      <c r="CY25" s="27">
        <f>Assumptions!$X$25/12*((1+(IF(CY$8=Assumptions!$V$47,Assumptions!$V$49,IF(CY$8=Assumptions!$W$47,Assumptions!$W$49,Assumptions!$X$49))))^(CY$8-1))</f>
        <v>15798.921522032035</v>
      </c>
      <c r="CZ25" s="27">
        <f>Assumptions!$X$25/12*((1+(IF(CZ$8=Assumptions!$V$47,Assumptions!$V$49,IF(CZ$8=Assumptions!$W$47,Assumptions!$W$49,Assumptions!$X$49))))^(CZ$8-1))</f>
        <v>15798.921522032035</v>
      </c>
      <c r="DA25" s="27">
        <f>Assumptions!$X$25/12*((1+(IF(DA$8=Assumptions!$V$47,Assumptions!$V$49,IF(DA$8=Assumptions!$W$47,Assumptions!$W$49,Assumptions!$X$49))))^(DA$8-1))</f>
        <v>15798.921522032035</v>
      </c>
      <c r="DB25" s="27">
        <f>Assumptions!$X$25/12*((1+(IF(DB$8=Assumptions!$V$47,Assumptions!$V$49,IF(DB$8=Assumptions!$W$47,Assumptions!$W$49,Assumptions!$X$49))))^(DB$8-1))</f>
        <v>15798.921522032035</v>
      </c>
      <c r="DC25" s="27">
        <f>Assumptions!$X$25/12*((1+(IF(DC$8=Assumptions!$V$47,Assumptions!$V$49,IF(DC$8=Assumptions!$W$47,Assumptions!$W$49,Assumptions!$X$49))))^(DC$8-1))</f>
        <v>15798.921522032035</v>
      </c>
      <c r="DD25" s="27">
        <f>Assumptions!$X$25/12*((1+(IF(DD$8=Assumptions!$V$47,Assumptions!$V$49,IF(DD$8=Assumptions!$W$47,Assumptions!$W$49,Assumptions!$X$49))))^(DD$8-1))</f>
        <v>15798.921522032035</v>
      </c>
      <c r="DE25" s="27">
        <f>Assumptions!$X$25/12*((1+(IF(DE$8=Assumptions!$V$47,Assumptions!$V$49,IF(DE$8=Assumptions!$W$47,Assumptions!$W$49,Assumptions!$X$49))))^(DE$8-1))</f>
        <v>15798.921522032035</v>
      </c>
      <c r="DF25" s="27">
        <f>Assumptions!$X$25/12*((1+(IF(DF$8=Assumptions!$V$47,Assumptions!$V$49,IF(DF$8=Assumptions!$W$47,Assumptions!$W$49,Assumptions!$X$49))))^(DF$8-1))</f>
        <v>15798.921522032035</v>
      </c>
      <c r="DG25" s="27">
        <f>Assumptions!$X$25/12*((1+(IF(DG$8=Assumptions!$V$47,Assumptions!$V$49,IF(DG$8=Assumptions!$W$47,Assumptions!$W$49,Assumptions!$X$49))))^(DG$8-1))</f>
        <v>15798.921522032035</v>
      </c>
      <c r="DH25" s="27">
        <f>Assumptions!$X$25/12*((1+(IF(DH$8=Assumptions!$V$47,Assumptions!$V$49,IF(DH$8=Assumptions!$W$47,Assumptions!$W$49,Assumptions!$X$49))))^(DH$8-1))</f>
        <v>16035.905344862513</v>
      </c>
      <c r="DI25" s="27">
        <f>Assumptions!$X$25/12*((1+(IF(DI$8=Assumptions!$V$47,Assumptions!$V$49,IF(DI$8=Assumptions!$W$47,Assumptions!$W$49,Assumptions!$X$49))))^(DI$8-1))</f>
        <v>16035.905344862513</v>
      </c>
      <c r="DJ25" s="27">
        <f>Assumptions!$X$25/12*((1+(IF(DJ$8=Assumptions!$V$47,Assumptions!$V$49,IF(DJ$8=Assumptions!$W$47,Assumptions!$W$49,Assumptions!$X$49))))^(DJ$8-1))</f>
        <v>16035.905344862513</v>
      </c>
      <c r="DK25" s="27">
        <f>Assumptions!$X$25/12*((1+(IF(DK$8=Assumptions!$V$47,Assumptions!$V$49,IF(DK$8=Assumptions!$W$47,Assumptions!$W$49,Assumptions!$X$49))))^(DK$8-1))</f>
        <v>16035.905344862513</v>
      </c>
      <c r="DL25" s="27">
        <f>Assumptions!$X$25/12*((1+(IF(DL$8=Assumptions!$V$47,Assumptions!$V$49,IF(DL$8=Assumptions!$W$47,Assumptions!$W$49,Assumptions!$X$49))))^(DL$8-1))</f>
        <v>16035.905344862513</v>
      </c>
      <c r="DM25" s="27">
        <f>Assumptions!$X$25/12*((1+(IF(DM$8=Assumptions!$V$47,Assumptions!$V$49,IF(DM$8=Assumptions!$W$47,Assumptions!$W$49,Assumptions!$X$49))))^(DM$8-1))</f>
        <v>16035.905344862513</v>
      </c>
      <c r="DN25" s="27">
        <f>Assumptions!$X$25/12*((1+(IF(DN$8=Assumptions!$V$47,Assumptions!$V$49,IF(DN$8=Assumptions!$W$47,Assumptions!$W$49,Assumptions!$X$49))))^(DN$8-1))</f>
        <v>16035.905344862513</v>
      </c>
      <c r="DO25" s="27">
        <f>Assumptions!$X$25/12*((1+(IF(DO$8=Assumptions!$V$47,Assumptions!$V$49,IF(DO$8=Assumptions!$W$47,Assumptions!$W$49,Assumptions!$X$49))))^(DO$8-1))</f>
        <v>16035.905344862513</v>
      </c>
      <c r="DP25" s="27">
        <f>Assumptions!$X$25/12*((1+(IF(DP$8=Assumptions!$V$47,Assumptions!$V$49,IF(DP$8=Assumptions!$W$47,Assumptions!$W$49,Assumptions!$X$49))))^(DP$8-1))</f>
        <v>16035.905344862513</v>
      </c>
      <c r="DQ25" s="27">
        <f>Assumptions!$X$25/12*((1+(IF(DQ$8=Assumptions!$V$47,Assumptions!$V$49,IF(DQ$8=Assumptions!$W$47,Assumptions!$W$49,Assumptions!$X$49))))^(DQ$8-1))</f>
        <v>16035.905344862513</v>
      </c>
      <c r="DR25" s="27">
        <f>Assumptions!$X$25/12*((1+(IF(DR$8=Assumptions!$V$47,Assumptions!$V$49,IF(DR$8=Assumptions!$W$47,Assumptions!$W$49,Assumptions!$X$49))))^(DR$8-1))</f>
        <v>16035.905344862513</v>
      </c>
      <c r="DS25" s="27">
        <f>Assumptions!$X$25/12*((1+(IF(DS$8=Assumptions!$V$47,Assumptions!$V$49,IF(DS$8=Assumptions!$W$47,Assumptions!$W$49,Assumptions!$X$49))))^(DS$8-1))</f>
        <v>16035.905344862513</v>
      </c>
      <c r="DT25" s="27">
        <f>Assumptions!$X$25/12*((1+(IF(DT$8=Assumptions!$V$47,Assumptions!$V$49,IF(DT$8=Assumptions!$W$47,Assumptions!$W$49,Assumptions!$X$49))))^(DT$8-1))</f>
        <v>16276.44392503545</v>
      </c>
      <c r="DU25" s="27">
        <f>Assumptions!$X$25/12*((1+(IF(DU$8=Assumptions!$V$47,Assumptions!$V$49,IF(DU$8=Assumptions!$W$47,Assumptions!$W$49,Assumptions!$X$49))))^(DU$8-1))</f>
        <v>16276.44392503545</v>
      </c>
      <c r="DV25" s="27">
        <f>Assumptions!$X$25/12*((1+(IF(DV$8=Assumptions!$V$47,Assumptions!$V$49,IF(DV$8=Assumptions!$W$47,Assumptions!$W$49,Assumptions!$X$49))))^(DV$8-1))</f>
        <v>16276.44392503545</v>
      </c>
      <c r="DW25" s="27">
        <f>Assumptions!$X$25/12*((1+(IF(DW$8=Assumptions!$V$47,Assumptions!$V$49,IF(DW$8=Assumptions!$W$47,Assumptions!$W$49,Assumptions!$X$49))))^(DW$8-1))</f>
        <v>16276.44392503545</v>
      </c>
      <c r="DX25" s="27">
        <f>Assumptions!$X$25/12*((1+(IF(DX$8=Assumptions!$V$47,Assumptions!$V$49,IF(DX$8=Assumptions!$W$47,Assumptions!$W$49,Assumptions!$X$49))))^(DX$8-1))</f>
        <v>16276.44392503545</v>
      </c>
      <c r="DY25" s="27">
        <f>Assumptions!$X$25/12*((1+(IF(DY$8=Assumptions!$V$47,Assumptions!$V$49,IF(DY$8=Assumptions!$W$47,Assumptions!$W$49,Assumptions!$X$49))))^(DY$8-1))</f>
        <v>16276.44392503545</v>
      </c>
      <c r="DZ25" s="27">
        <f>Assumptions!$X$25/12*((1+(IF(DZ$8=Assumptions!$V$47,Assumptions!$V$49,IF(DZ$8=Assumptions!$W$47,Assumptions!$W$49,Assumptions!$X$49))))^(DZ$8-1))</f>
        <v>16276.44392503545</v>
      </c>
      <c r="EA25" s="27">
        <f>Assumptions!$X$25/12*((1+(IF(EA$8=Assumptions!$V$47,Assumptions!$V$49,IF(EA$8=Assumptions!$W$47,Assumptions!$W$49,Assumptions!$X$49))))^(EA$8-1))</f>
        <v>16276.44392503545</v>
      </c>
      <c r="EB25" s="27">
        <f>Assumptions!$X$25/12*((1+(IF(EB$8=Assumptions!$V$47,Assumptions!$V$49,IF(EB$8=Assumptions!$W$47,Assumptions!$W$49,Assumptions!$X$49))))^(EB$8-1))</f>
        <v>16276.44392503545</v>
      </c>
      <c r="EC25" s="27">
        <f>Assumptions!$X$25/12*((1+(IF(EC$8=Assumptions!$V$47,Assumptions!$V$49,IF(EC$8=Assumptions!$W$47,Assumptions!$W$49,Assumptions!$X$49))))^(EC$8-1))</f>
        <v>16276.44392503545</v>
      </c>
      <c r="ED25" s="27">
        <f>Assumptions!$X$25/12*((1+(IF(ED$8=Assumptions!$V$47,Assumptions!$V$49,IF(ED$8=Assumptions!$W$47,Assumptions!$W$49,Assumptions!$X$49))))^(ED$8-1))</f>
        <v>16276.44392503545</v>
      </c>
      <c r="EE25" s="27">
        <f>Assumptions!$X$25/12*((1+(IF(EE$8=Assumptions!$V$47,Assumptions!$V$49,IF(EE$8=Assumptions!$W$47,Assumptions!$W$49,Assumptions!$X$49))))^(EE$8-1))</f>
        <v>16276.44392503545</v>
      </c>
    </row>
    <row r="26" spans="2:135" x14ac:dyDescent="0.35">
      <c r="C26" t="str">
        <f>Assumptions!J26</f>
        <v>Utility Reimburshment (w/o Electricity)</v>
      </c>
      <c r="D26" s="27">
        <f>-D$33</f>
        <v>4490.5253499999999</v>
      </c>
      <c r="E26" s="27">
        <f t="shared" ref="E26:BP26" si="14">-E$33</f>
        <v>4490.5253499999999</v>
      </c>
      <c r="F26" s="27">
        <f t="shared" si="14"/>
        <v>4490.5253499999999</v>
      </c>
      <c r="G26" s="27">
        <f t="shared" si="14"/>
        <v>4490.5253499999999</v>
      </c>
      <c r="H26" s="27">
        <f t="shared" si="14"/>
        <v>4490.5253499999999</v>
      </c>
      <c r="I26" s="27">
        <f t="shared" si="14"/>
        <v>4490.5253499999999</v>
      </c>
      <c r="J26" s="27">
        <f t="shared" si="14"/>
        <v>4490.5253499999999</v>
      </c>
      <c r="K26" s="27">
        <f t="shared" si="14"/>
        <v>4490.5253499999999</v>
      </c>
      <c r="L26" s="27">
        <f t="shared" si="14"/>
        <v>4490.5253499999999</v>
      </c>
      <c r="M26" s="27">
        <f t="shared" si="14"/>
        <v>4490.5253499999999</v>
      </c>
      <c r="N26" s="27">
        <f t="shared" si="14"/>
        <v>4490.5253499999999</v>
      </c>
      <c r="O26" s="27">
        <f t="shared" si="14"/>
        <v>4490.5253499999999</v>
      </c>
      <c r="P26" s="27">
        <f t="shared" si="14"/>
        <v>4490.5253499999999</v>
      </c>
      <c r="Q26" s="27">
        <f t="shared" si="14"/>
        <v>4490.5253499999999</v>
      </c>
      <c r="R26" s="27">
        <f t="shared" si="14"/>
        <v>4490.5253499999999</v>
      </c>
      <c r="S26" s="27">
        <f t="shared" si="14"/>
        <v>4490.5253499999999</v>
      </c>
      <c r="T26" s="27">
        <f t="shared" si="14"/>
        <v>4490.5253499999999</v>
      </c>
      <c r="U26" s="27">
        <f t="shared" si="14"/>
        <v>4490.5253499999999</v>
      </c>
      <c r="V26" s="27">
        <f t="shared" si="14"/>
        <v>4490.5253499999999</v>
      </c>
      <c r="W26" s="27">
        <f t="shared" si="14"/>
        <v>4490.5253499999999</v>
      </c>
      <c r="X26" s="27">
        <f t="shared" si="14"/>
        <v>4490.5253499999999</v>
      </c>
      <c r="Y26" s="27">
        <f t="shared" si="14"/>
        <v>4490.5253499999999</v>
      </c>
      <c r="Z26" s="27">
        <f t="shared" si="14"/>
        <v>4490.5253499999999</v>
      </c>
      <c r="AA26" s="27">
        <f t="shared" si="14"/>
        <v>4490.5253499999999</v>
      </c>
      <c r="AB26" s="27">
        <f t="shared" si="14"/>
        <v>4671.94257414</v>
      </c>
      <c r="AC26" s="27">
        <f t="shared" si="14"/>
        <v>4671.94257414</v>
      </c>
      <c r="AD26" s="27">
        <f t="shared" si="14"/>
        <v>4671.94257414</v>
      </c>
      <c r="AE26" s="27">
        <f t="shared" si="14"/>
        <v>4671.94257414</v>
      </c>
      <c r="AF26" s="27">
        <f t="shared" si="14"/>
        <v>4671.94257414</v>
      </c>
      <c r="AG26" s="27">
        <f t="shared" si="14"/>
        <v>4671.94257414</v>
      </c>
      <c r="AH26" s="27">
        <f t="shared" si="14"/>
        <v>4671.94257414</v>
      </c>
      <c r="AI26" s="27">
        <f t="shared" si="14"/>
        <v>4671.94257414</v>
      </c>
      <c r="AJ26" s="27">
        <f t="shared" si="14"/>
        <v>4671.94257414</v>
      </c>
      <c r="AK26" s="27">
        <f t="shared" si="14"/>
        <v>4671.94257414</v>
      </c>
      <c r="AL26" s="27">
        <f t="shared" si="14"/>
        <v>4671.94257414</v>
      </c>
      <c r="AM26" s="27">
        <f t="shared" si="14"/>
        <v>4671.94257414</v>
      </c>
      <c r="AN26" s="27">
        <f t="shared" si="14"/>
        <v>4765.3814256227997</v>
      </c>
      <c r="AO26" s="27">
        <f t="shared" si="14"/>
        <v>4765.3814256227997</v>
      </c>
      <c r="AP26" s="27">
        <f t="shared" si="14"/>
        <v>4765.3814256227997</v>
      </c>
      <c r="AQ26" s="27">
        <f t="shared" si="14"/>
        <v>4765.3814256227997</v>
      </c>
      <c r="AR26" s="27">
        <f t="shared" si="14"/>
        <v>4765.3814256227997</v>
      </c>
      <c r="AS26" s="27">
        <f t="shared" si="14"/>
        <v>4765.3814256227997</v>
      </c>
      <c r="AT26" s="27">
        <f t="shared" si="14"/>
        <v>4765.3814256227997</v>
      </c>
      <c r="AU26" s="27">
        <f t="shared" si="14"/>
        <v>4765.3814256227997</v>
      </c>
      <c r="AV26" s="27">
        <f t="shared" si="14"/>
        <v>4765.3814256227997</v>
      </c>
      <c r="AW26" s="27">
        <f t="shared" si="14"/>
        <v>4765.3814256227997</v>
      </c>
      <c r="AX26" s="27">
        <f t="shared" si="14"/>
        <v>4765.3814256227997</v>
      </c>
      <c r="AY26" s="27">
        <f t="shared" si="14"/>
        <v>4765.3814256227997</v>
      </c>
      <c r="AZ26" s="27">
        <f t="shared" si="14"/>
        <v>4860.6890541352559</v>
      </c>
      <c r="BA26" s="27">
        <f t="shared" si="14"/>
        <v>4860.6890541352559</v>
      </c>
      <c r="BB26" s="27">
        <f t="shared" si="14"/>
        <v>4860.6890541352559</v>
      </c>
      <c r="BC26" s="27">
        <f t="shared" si="14"/>
        <v>4860.6890541352559</v>
      </c>
      <c r="BD26" s="27">
        <f t="shared" si="14"/>
        <v>4860.6890541352559</v>
      </c>
      <c r="BE26" s="27">
        <f t="shared" si="14"/>
        <v>4860.6890541352559</v>
      </c>
      <c r="BF26" s="27">
        <f t="shared" si="14"/>
        <v>4860.6890541352559</v>
      </c>
      <c r="BG26" s="27">
        <f t="shared" si="14"/>
        <v>4860.6890541352559</v>
      </c>
      <c r="BH26" s="27">
        <f t="shared" si="14"/>
        <v>4860.6890541352559</v>
      </c>
      <c r="BI26" s="27">
        <f t="shared" si="14"/>
        <v>4860.6890541352559</v>
      </c>
      <c r="BJ26" s="27">
        <f t="shared" si="14"/>
        <v>4860.6890541352559</v>
      </c>
      <c r="BK26" s="27">
        <f t="shared" si="14"/>
        <v>4860.6890541352559</v>
      </c>
      <c r="BL26" s="27">
        <f t="shared" si="14"/>
        <v>4957.9028352179612</v>
      </c>
      <c r="BM26" s="27">
        <f t="shared" si="14"/>
        <v>4957.9028352179612</v>
      </c>
      <c r="BN26" s="27">
        <f t="shared" si="14"/>
        <v>4957.9028352179612</v>
      </c>
      <c r="BO26" s="27">
        <f t="shared" si="14"/>
        <v>4957.9028352179612</v>
      </c>
      <c r="BP26" s="27">
        <f t="shared" si="14"/>
        <v>4957.9028352179612</v>
      </c>
      <c r="BQ26" s="27">
        <f t="shared" ref="BQ26:EB26" si="15">-BQ$33</f>
        <v>4957.9028352179612</v>
      </c>
      <c r="BR26" s="27">
        <f t="shared" si="15"/>
        <v>4957.9028352179612</v>
      </c>
      <c r="BS26" s="27">
        <f t="shared" si="15"/>
        <v>4957.9028352179612</v>
      </c>
      <c r="BT26" s="27">
        <f t="shared" si="15"/>
        <v>4957.9028352179612</v>
      </c>
      <c r="BU26" s="27">
        <f t="shared" si="15"/>
        <v>4957.9028352179612</v>
      </c>
      <c r="BV26" s="27">
        <f t="shared" si="15"/>
        <v>4957.9028352179612</v>
      </c>
      <c r="BW26" s="27">
        <f t="shared" si="15"/>
        <v>4957.9028352179612</v>
      </c>
      <c r="BX26" s="27">
        <f t="shared" si="15"/>
        <v>5057.0608919223205</v>
      </c>
      <c r="BY26" s="27">
        <f t="shared" si="15"/>
        <v>5057.0608919223205</v>
      </c>
      <c r="BZ26" s="27">
        <f t="shared" si="15"/>
        <v>5057.0608919223205</v>
      </c>
      <c r="CA26" s="27">
        <f t="shared" si="15"/>
        <v>5057.0608919223205</v>
      </c>
      <c r="CB26" s="27">
        <f t="shared" si="15"/>
        <v>5057.0608919223205</v>
      </c>
      <c r="CC26" s="27">
        <f t="shared" si="15"/>
        <v>5057.0608919223205</v>
      </c>
      <c r="CD26" s="27">
        <f t="shared" si="15"/>
        <v>5057.0608919223205</v>
      </c>
      <c r="CE26" s="27">
        <f t="shared" si="15"/>
        <v>5057.0608919223205</v>
      </c>
      <c r="CF26" s="27">
        <f t="shared" si="15"/>
        <v>5057.0608919223205</v>
      </c>
      <c r="CG26" s="27">
        <f t="shared" si="15"/>
        <v>5057.0608919223205</v>
      </c>
      <c r="CH26" s="27">
        <f t="shared" si="15"/>
        <v>5057.0608919223205</v>
      </c>
      <c r="CI26" s="27">
        <f t="shared" si="15"/>
        <v>5057.0608919223205</v>
      </c>
      <c r="CJ26" s="27">
        <f t="shared" si="15"/>
        <v>5158.2021097607658</v>
      </c>
      <c r="CK26" s="27">
        <f t="shared" si="15"/>
        <v>5158.2021097607658</v>
      </c>
      <c r="CL26" s="27">
        <f t="shared" si="15"/>
        <v>5158.2021097607658</v>
      </c>
      <c r="CM26" s="27">
        <f t="shared" si="15"/>
        <v>5158.2021097607658</v>
      </c>
      <c r="CN26" s="27">
        <f t="shared" si="15"/>
        <v>5158.2021097607658</v>
      </c>
      <c r="CO26" s="27">
        <f t="shared" si="15"/>
        <v>5158.2021097607658</v>
      </c>
      <c r="CP26" s="27">
        <f t="shared" si="15"/>
        <v>5158.2021097607658</v>
      </c>
      <c r="CQ26" s="27">
        <f t="shared" si="15"/>
        <v>5158.2021097607658</v>
      </c>
      <c r="CR26" s="27">
        <f t="shared" si="15"/>
        <v>5158.2021097607658</v>
      </c>
      <c r="CS26" s="27">
        <f t="shared" si="15"/>
        <v>5158.2021097607658</v>
      </c>
      <c r="CT26" s="27">
        <f t="shared" si="15"/>
        <v>5158.2021097607658</v>
      </c>
      <c r="CU26" s="27">
        <f t="shared" si="15"/>
        <v>5158.2021097607658</v>
      </c>
      <c r="CV26" s="27">
        <f t="shared" si="15"/>
        <v>5261.3661519559819</v>
      </c>
      <c r="CW26" s="27">
        <f t="shared" si="15"/>
        <v>5261.3661519559819</v>
      </c>
      <c r="CX26" s="27">
        <f t="shared" si="15"/>
        <v>5261.3661519559819</v>
      </c>
      <c r="CY26" s="27">
        <f t="shared" si="15"/>
        <v>5261.3661519559819</v>
      </c>
      <c r="CZ26" s="27">
        <f t="shared" si="15"/>
        <v>5261.3661519559819</v>
      </c>
      <c r="DA26" s="27">
        <f t="shared" si="15"/>
        <v>5261.3661519559819</v>
      </c>
      <c r="DB26" s="27">
        <f t="shared" si="15"/>
        <v>5261.3661519559819</v>
      </c>
      <c r="DC26" s="27">
        <f t="shared" si="15"/>
        <v>5261.3661519559819</v>
      </c>
      <c r="DD26" s="27">
        <f t="shared" si="15"/>
        <v>5261.3661519559819</v>
      </c>
      <c r="DE26" s="27">
        <f t="shared" si="15"/>
        <v>5261.3661519559819</v>
      </c>
      <c r="DF26" s="27">
        <f t="shared" si="15"/>
        <v>5261.3661519559819</v>
      </c>
      <c r="DG26" s="27">
        <f t="shared" si="15"/>
        <v>5261.3661519559819</v>
      </c>
      <c r="DH26" s="27">
        <f t="shared" si="15"/>
        <v>5366.5934749951011</v>
      </c>
      <c r="DI26" s="27">
        <f t="shared" si="15"/>
        <v>5366.5934749951011</v>
      </c>
      <c r="DJ26" s="27">
        <f t="shared" si="15"/>
        <v>5366.5934749951011</v>
      </c>
      <c r="DK26" s="27">
        <f t="shared" si="15"/>
        <v>5366.5934749951011</v>
      </c>
      <c r="DL26" s="27">
        <f t="shared" si="15"/>
        <v>5366.5934749951011</v>
      </c>
      <c r="DM26" s="27">
        <f t="shared" si="15"/>
        <v>5366.5934749951011</v>
      </c>
      <c r="DN26" s="27">
        <f t="shared" si="15"/>
        <v>5366.5934749951011</v>
      </c>
      <c r="DO26" s="27">
        <f t="shared" si="15"/>
        <v>5366.5934749951011</v>
      </c>
      <c r="DP26" s="27">
        <f t="shared" si="15"/>
        <v>5366.5934749951011</v>
      </c>
      <c r="DQ26" s="27">
        <f t="shared" si="15"/>
        <v>5366.5934749951011</v>
      </c>
      <c r="DR26" s="27">
        <f t="shared" si="15"/>
        <v>5366.5934749951011</v>
      </c>
      <c r="DS26" s="27">
        <f t="shared" si="15"/>
        <v>5366.5934749951011</v>
      </c>
      <c r="DT26" s="27">
        <f t="shared" si="15"/>
        <v>5473.9253444950036</v>
      </c>
      <c r="DU26" s="27">
        <f t="shared" si="15"/>
        <v>5473.9253444950036</v>
      </c>
      <c r="DV26" s="27">
        <f t="shared" si="15"/>
        <v>5473.9253444950036</v>
      </c>
      <c r="DW26" s="27">
        <f t="shared" si="15"/>
        <v>5473.9253444950036</v>
      </c>
      <c r="DX26" s="27">
        <f t="shared" si="15"/>
        <v>5473.9253444950036</v>
      </c>
      <c r="DY26" s="27">
        <f t="shared" si="15"/>
        <v>5473.9253444950036</v>
      </c>
      <c r="DZ26" s="27">
        <f t="shared" si="15"/>
        <v>5473.9253444950036</v>
      </c>
      <c r="EA26" s="27">
        <f t="shared" si="15"/>
        <v>5473.9253444950036</v>
      </c>
      <c r="EB26" s="27">
        <f t="shared" si="15"/>
        <v>5473.9253444950036</v>
      </c>
      <c r="EC26" s="27">
        <f t="shared" ref="EC26:EE26" si="16">-EC$33</f>
        <v>5473.9253444950036</v>
      </c>
      <c r="ED26" s="27">
        <f t="shared" si="16"/>
        <v>5473.9253444950036</v>
      </c>
      <c r="EE26" s="27">
        <f t="shared" si="16"/>
        <v>5473.9253444950036</v>
      </c>
    </row>
    <row r="27" spans="2:135" x14ac:dyDescent="0.35">
      <c r="B27" s="14" t="s">
        <v>95</v>
      </c>
      <c r="C27" s="14"/>
      <c r="D27" s="31">
        <f>SUM(D24:D26)</f>
        <v>122893.56432916665</v>
      </c>
      <c r="E27" s="31">
        <f t="shared" ref="E27:BP27" si="17">SUM(E24:E26)</f>
        <v>122893.56432916665</v>
      </c>
      <c r="F27" s="31">
        <f t="shared" si="17"/>
        <v>122893.56432916665</v>
      </c>
      <c r="G27" s="31">
        <f t="shared" si="17"/>
        <v>122893.56432916665</v>
      </c>
      <c r="H27" s="31">
        <f t="shared" si="17"/>
        <v>122893.56432916665</v>
      </c>
      <c r="I27" s="31">
        <f t="shared" si="17"/>
        <v>122893.56432916665</v>
      </c>
      <c r="J27" s="31">
        <f t="shared" si="17"/>
        <v>122893.56432916665</v>
      </c>
      <c r="K27" s="31">
        <f t="shared" si="17"/>
        <v>122893.56432916665</v>
      </c>
      <c r="L27" s="31">
        <f t="shared" si="17"/>
        <v>122893.56432916665</v>
      </c>
      <c r="M27" s="31">
        <f t="shared" si="17"/>
        <v>122893.56432916665</v>
      </c>
      <c r="N27" s="31">
        <f t="shared" si="17"/>
        <v>122893.56432916665</v>
      </c>
      <c r="O27" s="31">
        <f t="shared" si="17"/>
        <v>122893.56432916665</v>
      </c>
      <c r="P27" s="31">
        <f t="shared" si="17"/>
        <v>124669.60991385415</v>
      </c>
      <c r="Q27" s="31">
        <f t="shared" si="17"/>
        <v>124669.60991385415</v>
      </c>
      <c r="R27" s="31">
        <f t="shared" si="17"/>
        <v>124669.60991385415</v>
      </c>
      <c r="S27" s="31">
        <f t="shared" si="17"/>
        <v>124669.60991385415</v>
      </c>
      <c r="T27" s="31">
        <f t="shared" si="17"/>
        <v>124669.60991385415</v>
      </c>
      <c r="U27" s="31">
        <f t="shared" si="17"/>
        <v>124669.60991385415</v>
      </c>
      <c r="V27" s="31">
        <f t="shared" si="17"/>
        <v>124669.60991385415</v>
      </c>
      <c r="W27" s="31">
        <f t="shared" si="17"/>
        <v>124669.60991385415</v>
      </c>
      <c r="X27" s="31">
        <f t="shared" si="17"/>
        <v>124669.60991385415</v>
      </c>
      <c r="Y27" s="31">
        <f t="shared" si="17"/>
        <v>124669.60991385415</v>
      </c>
      <c r="Z27" s="31">
        <f t="shared" si="17"/>
        <v>124669.60991385415</v>
      </c>
      <c r="AA27" s="31">
        <f t="shared" si="17"/>
        <v>124669.60991385415</v>
      </c>
      <c r="AB27" s="31">
        <f t="shared" si="17"/>
        <v>126653.71340645195</v>
      </c>
      <c r="AC27" s="31">
        <f t="shared" si="17"/>
        <v>126653.71340645195</v>
      </c>
      <c r="AD27" s="31">
        <f t="shared" si="17"/>
        <v>126653.71340645195</v>
      </c>
      <c r="AE27" s="31">
        <f t="shared" si="17"/>
        <v>126653.71340645195</v>
      </c>
      <c r="AF27" s="31">
        <f t="shared" si="17"/>
        <v>126653.71340645195</v>
      </c>
      <c r="AG27" s="31">
        <f t="shared" si="17"/>
        <v>126653.71340645195</v>
      </c>
      <c r="AH27" s="31">
        <f t="shared" si="17"/>
        <v>126653.71340645195</v>
      </c>
      <c r="AI27" s="31">
        <f t="shared" si="17"/>
        <v>126653.71340645195</v>
      </c>
      <c r="AJ27" s="31">
        <f t="shared" si="17"/>
        <v>126653.71340645195</v>
      </c>
      <c r="AK27" s="31">
        <f t="shared" si="17"/>
        <v>126653.71340645195</v>
      </c>
      <c r="AL27" s="31">
        <f t="shared" si="17"/>
        <v>126653.71340645195</v>
      </c>
      <c r="AM27" s="31">
        <f t="shared" si="17"/>
        <v>126653.71340645195</v>
      </c>
      <c r="AN27" s="31">
        <f t="shared" si="17"/>
        <v>128576.87882041943</v>
      </c>
      <c r="AO27" s="31">
        <f t="shared" si="17"/>
        <v>128576.87882041943</v>
      </c>
      <c r="AP27" s="31">
        <f t="shared" si="17"/>
        <v>128576.87882041943</v>
      </c>
      <c r="AQ27" s="31">
        <f t="shared" si="17"/>
        <v>128576.87882041943</v>
      </c>
      <c r="AR27" s="31">
        <f t="shared" si="17"/>
        <v>128576.87882041943</v>
      </c>
      <c r="AS27" s="31">
        <f t="shared" si="17"/>
        <v>128576.87882041943</v>
      </c>
      <c r="AT27" s="31">
        <f t="shared" si="17"/>
        <v>128576.87882041943</v>
      </c>
      <c r="AU27" s="31">
        <f t="shared" si="17"/>
        <v>128576.87882041943</v>
      </c>
      <c r="AV27" s="31">
        <f t="shared" si="17"/>
        <v>128576.87882041943</v>
      </c>
      <c r="AW27" s="31">
        <f t="shared" si="17"/>
        <v>128576.87882041943</v>
      </c>
      <c r="AX27" s="31">
        <f t="shared" si="17"/>
        <v>128576.87882041943</v>
      </c>
      <c r="AY27" s="31">
        <f t="shared" si="17"/>
        <v>128576.87882041943</v>
      </c>
      <c r="AZ27" s="31">
        <f t="shared" si="17"/>
        <v>130529.35890985379</v>
      </c>
      <c r="BA27" s="31">
        <f t="shared" si="17"/>
        <v>130529.35890985379</v>
      </c>
      <c r="BB27" s="31">
        <f t="shared" si="17"/>
        <v>130529.35890985379</v>
      </c>
      <c r="BC27" s="31">
        <f t="shared" si="17"/>
        <v>130529.35890985379</v>
      </c>
      <c r="BD27" s="31">
        <f t="shared" si="17"/>
        <v>130529.35890985379</v>
      </c>
      <c r="BE27" s="31">
        <f t="shared" si="17"/>
        <v>130529.35890985379</v>
      </c>
      <c r="BF27" s="31">
        <f t="shared" si="17"/>
        <v>130529.35890985379</v>
      </c>
      <c r="BG27" s="31">
        <f t="shared" si="17"/>
        <v>130529.35890985379</v>
      </c>
      <c r="BH27" s="31">
        <f t="shared" si="17"/>
        <v>130529.35890985379</v>
      </c>
      <c r="BI27" s="31">
        <f t="shared" si="17"/>
        <v>130529.35890985379</v>
      </c>
      <c r="BJ27" s="31">
        <f t="shared" si="17"/>
        <v>130529.35890985379</v>
      </c>
      <c r="BK27" s="31">
        <f t="shared" si="17"/>
        <v>130529.35890985379</v>
      </c>
      <c r="BL27" s="31">
        <f t="shared" si="17"/>
        <v>132511.60273877226</v>
      </c>
      <c r="BM27" s="31">
        <f t="shared" si="17"/>
        <v>132511.60273877226</v>
      </c>
      <c r="BN27" s="31">
        <f t="shared" si="17"/>
        <v>132511.60273877226</v>
      </c>
      <c r="BO27" s="31">
        <f t="shared" si="17"/>
        <v>132511.60273877226</v>
      </c>
      <c r="BP27" s="31">
        <f t="shared" si="17"/>
        <v>132511.60273877226</v>
      </c>
      <c r="BQ27" s="31">
        <f t="shared" ref="BQ27:EB27" si="18">SUM(BQ24:BQ26)</f>
        <v>132511.60273877226</v>
      </c>
      <c r="BR27" s="31">
        <f t="shared" si="18"/>
        <v>132511.60273877226</v>
      </c>
      <c r="BS27" s="31">
        <f t="shared" si="18"/>
        <v>132511.60273877226</v>
      </c>
      <c r="BT27" s="31">
        <f t="shared" si="18"/>
        <v>132511.60273877226</v>
      </c>
      <c r="BU27" s="31">
        <f t="shared" si="18"/>
        <v>132511.60273877226</v>
      </c>
      <c r="BV27" s="31">
        <f t="shared" si="18"/>
        <v>132511.60273877226</v>
      </c>
      <c r="BW27" s="31">
        <f t="shared" si="18"/>
        <v>132511.60273877226</v>
      </c>
      <c r="BX27" s="31">
        <f t="shared" si="18"/>
        <v>134524.06629402994</v>
      </c>
      <c r="BY27" s="31">
        <f t="shared" si="18"/>
        <v>134524.06629402994</v>
      </c>
      <c r="BZ27" s="31">
        <f t="shared" si="18"/>
        <v>134524.06629402994</v>
      </c>
      <c r="CA27" s="31">
        <f t="shared" si="18"/>
        <v>134524.06629402994</v>
      </c>
      <c r="CB27" s="31">
        <f t="shared" si="18"/>
        <v>134524.06629402994</v>
      </c>
      <c r="CC27" s="31">
        <f t="shared" si="18"/>
        <v>134524.06629402994</v>
      </c>
      <c r="CD27" s="31">
        <f t="shared" si="18"/>
        <v>134524.06629402994</v>
      </c>
      <c r="CE27" s="31">
        <f t="shared" si="18"/>
        <v>134524.06629402994</v>
      </c>
      <c r="CF27" s="31">
        <f t="shared" si="18"/>
        <v>134524.06629402994</v>
      </c>
      <c r="CG27" s="31">
        <f t="shared" si="18"/>
        <v>134524.06629402994</v>
      </c>
      <c r="CH27" s="31">
        <f t="shared" si="18"/>
        <v>134524.06629402994</v>
      </c>
      <c r="CI27" s="31">
        <f t="shared" si="18"/>
        <v>134524.06629402994</v>
      </c>
      <c r="CJ27" s="31">
        <f t="shared" si="18"/>
        <v>136567.21259289997</v>
      </c>
      <c r="CK27" s="31">
        <f t="shared" si="18"/>
        <v>136567.21259289997</v>
      </c>
      <c r="CL27" s="31">
        <f t="shared" si="18"/>
        <v>136567.21259289997</v>
      </c>
      <c r="CM27" s="31">
        <f t="shared" si="18"/>
        <v>136567.21259289997</v>
      </c>
      <c r="CN27" s="31">
        <f t="shared" si="18"/>
        <v>136567.21259289997</v>
      </c>
      <c r="CO27" s="31">
        <f t="shared" si="18"/>
        <v>136567.21259289997</v>
      </c>
      <c r="CP27" s="31">
        <f t="shared" si="18"/>
        <v>136567.21259289997</v>
      </c>
      <c r="CQ27" s="31">
        <f t="shared" si="18"/>
        <v>136567.21259289997</v>
      </c>
      <c r="CR27" s="31">
        <f t="shared" si="18"/>
        <v>136567.21259289997</v>
      </c>
      <c r="CS27" s="31">
        <f t="shared" si="18"/>
        <v>136567.21259289997</v>
      </c>
      <c r="CT27" s="31">
        <f t="shared" si="18"/>
        <v>136567.21259289997</v>
      </c>
      <c r="CU27" s="31">
        <f t="shared" si="18"/>
        <v>136567.21259289997</v>
      </c>
      <c r="CV27" s="31">
        <f t="shared" si="18"/>
        <v>138641.51179234224</v>
      </c>
      <c r="CW27" s="31">
        <f t="shared" si="18"/>
        <v>138641.51179234224</v>
      </c>
      <c r="CX27" s="31">
        <f t="shared" si="18"/>
        <v>138641.51179234224</v>
      </c>
      <c r="CY27" s="31">
        <f t="shared" si="18"/>
        <v>138641.51179234224</v>
      </c>
      <c r="CZ27" s="31">
        <f t="shared" si="18"/>
        <v>138641.51179234224</v>
      </c>
      <c r="DA27" s="31">
        <f t="shared" si="18"/>
        <v>138641.51179234224</v>
      </c>
      <c r="DB27" s="31">
        <f t="shared" si="18"/>
        <v>138641.51179234224</v>
      </c>
      <c r="DC27" s="31">
        <f t="shared" si="18"/>
        <v>138641.51179234224</v>
      </c>
      <c r="DD27" s="31">
        <f t="shared" si="18"/>
        <v>138641.51179234224</v>
      </c>
      <c r="DE27" s="31">
        <f t="shared" si="18"/>
        <v>138641.51179234224</v>
      </c>
      <c r="DF27" s="31">
        <f t="shared" si="18"/>
        <v>138641.51179234224</v>
      </c>
      <c r="DG27" s="31">
        <f t="shared" si="18"/>
        <v>138641.51179234224</v>
      </c>
      <c r="DH27" s="31">
        <f t="shared" si="18"/>
        <v>140747.44129998717</v>
      </c>
      <c r="DI27" s="31">
        <f t="shared" si="18"/>
        <v>140747.44129998717</v>
      </c>
      <c r="DJ27" s="31">
        <f t="shared" si="18"/>
        <v>140747.44129998717</v>
      </c>
      <c r="DK27" s="31">
        <f t="shared" si="18"/>
        <v>140747.44129998717</v>
      </c>
      <c r="DL27" s="31">
        <f t="shared" si="18"/>
        <v>140747.44129998717</v>
      </c>
      <c r="DM27" s="31">
        <f t="shared" si="18"/>
        <v>140747.44129998717</v>
      </c>
      <c r="DN27" s="31">
        <f t="shared" si="18"/>
        <v>140747.44129998717</v>
      </c>
      <c r="DO27" s="31">
        <f t="shared" si="18"/>
        <v>140747.44129998717</v>
      </c>
      <c r="DP27" s="31">
        <f t="shared" si="18"/>
        <v>140747.44129998717</v>
      </c>
      <c r="DQ27" s="31">
        <f t="shared" si="18"/>
        <v>140747.44129998717</v>
      </c>
      <c r="DR27" s="31">
        <f t="shared" si="18"/>
        <v>140747.44129998717</v>
      </c>
      <c r="DS27" s="31">
        <f t="shared" si="18"/>
        <v>140747.44129998717</v>
      </c>
      <c r="DT27" s="31">
        <f t="shared" si="18"/>
        <v>142885.48588686192</v>
      </c>
      <c r="DU27" s="31">
        <f t="shared" si="18"/>
        <v>142885.48588686192</v>
      </c>
      <c r="DV27" s="31">
        <f t="shared" si="18"/>
        <v>142885.48588686192</v>
      </c>
      <c r="DW27" s="31">
        <f t="shared" si="18"/>
        <v>142885.48588686192</v>
      </c>
      <c r="DX27" s="31">
        <f t="shared" si="18"/>
        <v>142885.48588686192</v>
      </c>
      <c r="DY27" s="31">
        <f t="shared" si="18"/>
        <v>142885.48588686192</v>
      </c>
      <c r="DZ27" s="31">
        <f t="shared" si="18"/>
        <v>142885.48588686192</v>
      </c>
      <c r="EA27" s="31">
        <f t="shared" si="18"/>
        <v>142885.48588686192</v>
      </c>
      <c r="EB27" s="31">
        <f t="shared" si="18"/>
        <v>142885.48588686192</v>
      </c>
      <c r="EC27" s="31">
        <f t="shared" ref="EC27:EE27" si="19">SUM(EC24:EC26)</f>
        <v>142885.48588686192</v>
      </c>
      <c r="ED27" s="31">
        <f t="shared" si="19"/>
        <v>142885.48588686192</v>
      </c>
      <c r="EE27" s="31">
        <f t="shared" si="19"/>
        <v>142885.48588686192</v>
      </c>
    </row>
    <row r="28" spans="2:135" x14ac:dyDescent="0.35">
      <c r="D28" s="6"/>
    </row>
    <row r="29" spans="2:135" x14ac:dyDescent="0.35">
      <c r="B29" s="23" t="s">
        <v>13</v>
      </c>
      <c r="D29" s="6"/>
      <c r="G29" s="6"/>
      <c r="P29" s="18"/>
    </row>
    <row r="30" spans="2:135" x14ac:dyDescent="0.35">
      <c r="C30" t="str">
        <f>Assumptions!J31</f>
        <v>General &amp; Admin</v>
      </c>
      <c r="D30" s="26">
        <f>-Assumptions!$X31/12*(1+(IF(D$8=Assumptions!$V$47,Assumptions!$V$51,IF(D$8=Assumptions!$W$47,Assumptions!W$51,Assumptions!$X$51))))^(D$8-1)</f>
        <v>-926.28579999999999</v>
      </c>
      <c r="E30" s="26">
        <f>-Assumptions!$X31/12*(1+(IF(E$8=Assumptions!$V$47,Assumptions!$V$51,IF(E$8=Assumptions!$W$47,Assumptions!X$51,Assumptions!$X$51))))^(E$8-1)</f>
        <v>-926.28579999999999</v>
      </c>
      <c r="F30" s="26">
        <f>-Assumptions!$X31/12*(1+(IF(F$8=Assumptions!$V$47,Assumptions!$V$51,IF(F$8=Assumptions!$W$47,Assumptions!Y$51,Assumptions!$X$51))))^(F$8-1)</f>
        <v>-926.28579999999999</v>
      </c>
      <c r="G30" s="26">
        <f>-Assumptions!$X31/12*(1+(IF(G$8=Assumptions!$V$47,Assumptions!$V$51,IF(G$8=Assumptions!$W$47,Assumptions!Z$51,Assumptions!$X$51))))^(G$8-1)</f>
        <v>-926.28579999999999</v>
      </c>
      <c r="H30" s="26">
        <f>-Assumptions!$X31/12*(1+(IF(H$8=Assumptions!$V$47,Assumptions!$V$51,IF(H$8=Assumptions!$W$47,Assumptions!AA$51,Assumptions!$X$51))))^(H$8-1)</f>
        <v>-926.28579999999999</v>
      </c>
      <c r="I30" s="26">
        <f>-Assumptions!$X31/12*(1+(IF(I$8=Assumptions!$V$47,Assumptions!$V$51,IF(I$8=Assumptions!$W$47,Assumptions!AB$51,Assumptions!$X$51))))^(I$8-1)</f>
        <v>-926.28579999999999</v>
      </c>
      <c r="J30" s="26">
        <f>-Assumptions!$X31/12*(1+(IF(J$8=Assumptions!$V$47,Assumptions!$V$51,IF(J$8=Assumptions!$W$47,Assumptions!AC$51,Assumptions!$X$51))))^(J$8-1)</f>
        <v>-926.28579999999999</v>
      </c>
      <c r="K30" s="26">
        <f>-Assumptions!$X31/12*(1+(IF(K$8=Assumptions!$V$47,Assumptions!$V$51,IF(K$8=Assumptions!$W$47,Assumptions!AD$51,Assumptions!$X$51))))^(K$8-1)</f>
        <v>-926.28579999999999</v>
      </c>
      <c r="L30" s="26">
        <f>-Assumptions!$X31/12*(1+(IF(L$8=Assumptions!$V$47,Assumptions!$V$51,IF(L$8=Assumptions!$W$47,Assumptions!AE$51,Assumptions!$X$51))))^(L$8-1)</f>
        <v>-926.28579999999999</v>
      </c>
      <c r="M30" s="26">
        <f>-Assumptions!$X31/12*(1+(IF(M$8=Assumptions!$V$47,Assumptions!$V$51,IF(M$8=Assumptions!$W$47,Assumptions!AF$51,Assumptions!$X$51))))^(M$8-1)</f>
        <v>-926.28579999999999</v>
      </c>
      <c r="N30" s="26">
        <f>-Assumptions!$X31/12*(1+(IF(N$8=Assumptions!$V$47,Assumptions!$V$51,IF(N$8=Assumptions!$W$47,Assumptions!AG$51,Assumptions!$X$51))))^(N$8-1)</f>
        <v>-926.28579999999999</v>
      </c>
      <c r="O30" s="26">
        <f>-Assumptions!$X31/12*(1+(IF(O$8=Assumptions!$V$47,Assumptions!$V$51,IF(O$8=Assumptions!$W$47,Assumptions!AH$51,Assumptions!$X$51))))^(O$8-1)</f>
        <v>-926.28579999999999</v>
      </c>
      <c r="P30" s="26">
        <f>-Assumptions!$X31/12*(1+(IF(P$8=Assumptions!$V$47,Assumptions!$V$51,IF(P$8=Assumptions!$W$47,Assumptions!AI$51,Assumptions!$X$51))))^(P$8-1)</f>
        <v>-926.28579999999999</v>
      </c>
      <c r="Q30" s="26">
        <f>-Assumptions!$X31/12*(1+(IF(Q$8=Assumptions!$V$47,Assumptions!$V$51,IF(Q$8=Assumptions!$W$47,Assumptions!AJ$51,Assumptions!$X$51))))^(Q$8-1)</f>
        <v>-926.28579999999999</v>
      </c>
      <c r="R30" s="26">
        <f>-Assumptions!$X31/12*(1+(IF(R$8=Assumptions!$V$47,Assumptions!$V$51,IF(R$8=Assumptions!$W$47,Assumptions!AK$51,Assumptions!$X$51))))^(R$8-1)</f>
        <v>-926.28579999999999</v>
      </c>
      <c r="S30" s="26">
        <f>-Assumptions!$X31/12*(1+(IF(S$8=Assumptions!$V$47,Assumptions!$V$51,IF(S$8=Assumptions!$W$47,Assumptions!AL$51,Assumptions!$X$51))))^(S$8-1)</f>
        <v>-926.28579999999999</v>
      </c>
      <c r="T30" s="26">
        <f>-Assumptions!$X31/12*(1+(IF(T$8=Assumptions!$V$47,Assumptions!$V$51,IF(T$8=Assumptions!$W$47,Assumptions!AM$51,Assumptions!$X$51))))^(T$8-1)</f>
        <v>-926.28579999999999</v>
      </c>
      <c r="U30" s="26">
        <f>-Assumptions!$X31/12*(1+(IF(U$8=Assumptions!$V$47,Assumptions!$V$51,IF(U$8=Assumptions!$W$47,Assumptions!AN$51,Assumptions!$X$51))))^(U$8-1)</f>
        <v>-926.28579999999999</v>
      </c>
      <c r="V30" s="26">
        <f>-Assumptions!$X31/12*(1+(IF(V$8=Assumptions!$V$47,Assumptions!$V$51,IF(V$8=Assumptions!$W$47,Assumptions!AO$51,Assumptions!$X$51))))^(V$8-1)</f>
        <v>-926.28579999999999</v>
      </c>
      <c r="W30" s="26">
        <f>-Assumptions!$X31/12*(1+(IF(W$8=Assumptions!$V$47,Assumptions!$V$51,IF(W$8=Assumptions!$W$47,Assumptions!AP$51,Assumptions!$X$51))))^(W$8-1)</f>
        <v>-926.28579999999999</v>
      </c>
      <c r="X30" s="26">
        <f>-Assumptions!$X31/12*(1+(IF(X$8=Assumptions!$V$47,Assumptions!$V$51,IF(X$8=Assumptions!$W$47,Assumptions!AQ$51,Assumptions!$X$51))))^(X$8-1)</f>
        <v>-926.28579999999999</v>
      </c>
      <c r="Y30" s="26">
        <f>-Assumptions!$X31/12*(1+(IF(Y$8=Assumptions!$V$47,Assumptions!$V$51,IF(Y$8=Assumptions!$W$47,Assumptions!AR$51,Assumptions!$X$51))))^(Y$8-1)</f>
        <v>-926.28579999999999</v>
      </c>
      <c r="Z30" s="26">
        <f>-Assumptions!$X31/12*(1+(IF(Z$8=Assumptions!$V$47,Assumptions!$V$51,IF(Z$8=Assumptions!$W$47,Assumptions!AS$51,Assumptions!$X$51))))^(Z$8-1)</f>
        <v>-926.28579999999999</v>
      </c>
      <c r="AA30" s="26">
        <f>-Assumptions!$X31/12*(1+(IF(AA$8=Assumptions!$V$47,Assumptions!$V$51,IF(AA$8=Assumptions!$W$47,Assumptions!AT$51,Assumptions!$X$51))))^(AA$8-1)</f>
        <v>-926.28579999999999</v>
      </c>
      <c r="AB30" s="26">
        <f>-Assumptions!$X31/12*(1+(IF(AB$8=Assumptions!$V$47,Assumptions!$V$51,IF(AB$8=Assumptions!$W$47,Assumptions!AU$51,Assumptions!$X$51))))^(AB$8-1)</f>
        <v>-963.70774631999996</v>
      </c>
      <c r="AC30" s="26">
        <f>-Assumptions!$X31/12*(1+(IF(AC$8=Assumptions!$V$47,Assumptions!$V$51,IF(AC$8=Assumptions!$W$47,Assumptions!AV$51,Assumptions!$X$51))))^(AC$8-1)</f>
        <v>-963.70774631999996</v>
      </c>
      <c r="AD30" s="26">
        <f>-Assumptions!$X31/12*(1+(IF(AD$8=Assumptions!$V$47,Assumptions!$V$51,IF(AD$8=Assumptions!$W$47,Assumptions!AW$51,Assumptions!$X$51))))^(AD$8-1)</f>
        <v>-963.70774631999996</v>
      </c>
      <c r="AE30" s="26">
        <f>-Assumptions!$X31/12*(1+(IF(AE$8=Assumptions!$V$47,Assumptions!$V$51,IF(AE$8=Assumptions!$W$47,Assumptions!AX$51,Assumptions!$X$51))))^(AE$8-1)</f>
        <v>-963.70774631999996</v>
      </c>
      <c r="AF30" s="26">
        <f>-Assumptions!$X31/12*(1+(IF(AF$8=Assumptions!$V$47,Assumptions!$V$51,IF(AF$8=Assumptions!$W$47,Assumptions!AY$51,Assumptions!$X$51))))^(AF$8-1)</f>
        <v>-963.70774631999996</v>
      </c>
      <c r="AG30" s="26">
        <f>-Assumptions!$X31/12*(1+(IF(AG$8=Assumptions!$V$47,Assumptions!$V$51,IF(AG$8=Assumptions!$W$47,Assumptions!AZ$51,Assumptions!$X$51))))^(AG$8-1)</f>
        <v>-963.70774631999996</v>
      </c>
      <c r="AH30" s="26">
        <f>-Assumptions!$X31/12*(1+(IF(AH$8=Assumptions!$V$47,Assumptions!$V$51,IF(AH$8=Assumptions!$W$47,Assumptions!BA$51,Assumptions!$X$51))))^(AH$8-1)</f>
        <v>-963.70774631999996</v>
      </c>
      <c r="AI30" s="26">
        <f>-Assumptions!$X31/12*(1+(IF(AI$8=Assumptions!$V$47,Assumptions!$V$51,IF(AI$8=Assumptions!$W$47,Assumptions!BB$51,Assumptions!$X$51))))^(AI$8-1)</f>
        <v>-963.70774631999996</v>
      </c>
      <c r="AJ30" s="26">
        <f>-Assumptions!$X31/12*(1+(IF(AJ$8=Assumptions!$V$47,Assumptions!$V$51,IF(AJ$8=Assumptions!$W$47,Assumptions!BC$51,Assumptions!$X$51))))^(AJ$8-1)</f>
        <v>-963.70774631999996</v>
      </c>
      <c r="AK30" s="26">
        <f>-Assumptions!$X31/12*(1+(IF(AK$8=Assumptions!$V$47,Assumptions!$V$51,IF(AK$8=Assumptions!$W$47,Assumptions!BD$51,Assumptions!$X$51))))^(AK$8-1)</f>
        <v>-963.70774631999996</v>
      </c>
      <c r="AL30" s="26">
        <f>-Assumptions!$X31/12*(1+(IF(AL$8=Assumptions!$V$47,Assumptions!$V$51,IF(AL$8=Assumptions!$W$47,Assumptions!BE$51,Assumptions!$X$51))))^(AL$8-1)</f>
        <v>-963.70774631999996</v>
      </c>
      <c r="AM30" s="26">
        <f>-Assumptions!$X31/12*(1+(IF(AM$8=Assumptions!$V$47,Assumptions!$V$51,IF(AM$8=Assumptions!$W$47,Assumptions!BF$51,Assumptions!$X$51))))^(AM$8-1)</f>
        <v>-963.70774631999996</v>
      </c>
      <c r="AN30" s="26">
        <f>-Assumptions!$X31/12*(1+(IF(AN$8=Assumptions!$V$47,Assumptions!$V$51,IF(AN$8=Assumptions!$W$47,Assumptions!BG$51,Assumptions!$X$51))))^(AN$8-1)</f>
        <v>-982.98190124639996</v>
      </c>
      <c r="AO30" s="26">
        <f>-Assumptions!$X31/12*(1+(IF(AO$8=Assumptions!$V$47,Assumptions!$V$51,IF(AO$8=Assumptions!$W$47,Assumptions!BH$51,Assumptions!$X$51))))^(AO$8-1)</f>
        <v>-982.98190124639996</v>
      </c>
      <c r="AP30" s="26">
        <f>-Assumptions!$X31/12*(1+(IF(AP$8=Assumptions!$V$47,Assumptions!$V$51,IF(AP$8=Assumptions!$W$47,Assumptions!BI$51,Assumptions!$X$51))))^(AP$8-1)</f>
        <v>-982.98190124639996</v>
      </c>
      <c r="AQ30" s="26">
        <f>-Assumptions!$X31/12*(1+(IF(AQ$8=Assumptions!$V$47,Assumptions!$V$51,IF(AQ$8=Assumptions!$W$47,Assumptions!BJ$51,Assumptions!$X$51))))^(AQ$8-1)</f>
        <v>-982.98190124639996</v>
      </c>
      <c r="AR30" s="26">
        <f>-Assumptions!$X31/12*(1+(IF(AR$8=Assumptions!$V$47,Assumptions!$V$51,IF(AR$8=Assumptions!$W$47,Assumptions!BK$51,Assumptions!$X$51))))^(AR$8-1)</f>
        <v>-982.98190124639996</v>
      </c>
      <c r="AS30" s="26">
        <f>-Assumptions!$X31/12*(1+(IF(AS$8=Assumptions!$V$47,Assumptions!$V$51,IF(AS$8=Assumptions!$W$47,Assumptions!BL$51,Assumptions!$X$51))))^(AS$8-1)</f>
        <v>-982.98190124639996</v>
      </c>
      <c r="AT30" s="26">
        <f>-Assumptions!$X31/12*(1+(IF(AT$8=Assumptions!$V$47,Assumptions!$V$51,IF(AT$8=Assumptions!$W$47,Assumptions!BM$51,Assumptions!$X$51))))^(AT$8-1)</f>
        <v>-982.98190124639996</v>
      </c>
      <c r="AU30" s="26">
        <f>-Assumptions!$X31/12*(1+(IF(AU$8=Assumptions!$V$47,Assumptions!$V$51,IF(AU$8=Assumptions!$W$47,Assumptions!BN$51,Assumptions!$X$51))))^(AU$8-1)</f>
        <v>-982.98190124639996</v>
      </c>
      <c r="AV30" s="26">
        <f>-Assumptions!$X31/12*(1+(IF(AV$8=Assumptions!$V$47,Assumptions!$V$51,IF(AV$8=Assumptions!$W$47,Assumptions!BO$51,Assumptions!$X$51))))^(AV$8-1)</f>
        <v>-982.98190124639996</v>
      </c>
      <c r="AW30" s="26">
        <f>-Assumptions!$X31/12*(1+(IF(AW$8=Assumptions!$V$47,Assumptions!$V$51,IF(AW$8=Assumptions!$W$47,Assumptions!BP$51,Assumptions!$X$51))))^(AW$8-1)</f>
        <v>-982.98190124639996</v>
      </c>
      <c r="AX30" s="26">
        <f>-Assumptions!$X31/12*(1+(IF(AX$8=Assumptions!$V$47,Assumptions!$V$51,IF(AX$8=Assumptions!$W$47,Assumptions!BQ$51,Assumptions!$X$51))))^(AX$8-1)</f>
        <v>-982.98190124639996</v>
      </c>
      <c r="AY30" s="26">
        <f>-Assumptions!$X31/12*(1+(IF(AY$8=Assumptions!$V$47,Assumptions!$V$51,IF(AY$8=Assumptions!$W$47,Assumptions!BR$51,Assumptions!$X$51))))^(AY$8-1)</f>
        <v>-982.98190124639996</v>
      </c>
      <c r="AZ30" s="26">
        <f>-Assumptions!$X31/12*(1+(IF(AZ$8=Assumptions!$V$47,Assumptions!$V$51,IF(AZ$8=Assumptions!$W$47,Assumptions!BS$51,Assumptions!$X$51))))^(AZ$8-1)</f>
        <v>-1002.6415392713279</v>
      </c>
      <c r="BA30" s="26">
        <f>-Assumptions!$X31/12*(1+(IF(BA$8=Assumptions!$V$47,Assumptions!$V$51,IF(BA$8=Assumptions!$W$47,Assumptions!BT$51,Assumptions!$X$51))))^(BA$8-1)</f>
        <v>-1002.6415392713279</v>
      </c>
      <c r="BB30" s="26">
        <f>-Assumptions!$X31/12*(1+(IF(BB$8=Assumptions!$V$47,Assumptions!$V$51,IF(BB$8=Assumptions!$W$47,Assumptions!BU$51,Assumptions!$X$51))))^(BB$8-1)</f>
        <v>-1002.6415392713279</v>
      </c>
      <c r="BC30" s="26">
        <f>-Assumptions!$X31/12*(1+(IF(BC$8=Assumptions!$V$47,Assumptions!$V$51,IF(BC$8=Assumptions!$W$47,Assumptions!BV$51,Assumptions!$X$51))))^(BC$8-1)</f>
        <v>-1002.6415392713279</v>
      </c>
      <c r="BD30" s="26">
        <f>-Assumptions!$X31/12*(1+(IF(BD$8=Assumptions!$V$47,Assumptions!$V$51,IF(BD$8=Assumptions!$W$47,Assumptions!BW$51,Assumptions!$X$51))))^(BD$8-1)</f>
        <v>-1002.6415392713279</v>
      </c>
      <c r="BE30" s="26">
        <f>-Assumptions!$X31/12*(1+(IF(BE$8=Assumptions!$V$47,Assumptions!$V$51,IF(BE$8=Assumptions!$W$47,Assumptions!BX$51,Assumptions!$X$51))))^(BE$8-1)</f>
        <v>-1002.6415392713279</v>
      </c>
      <c r="BF30" s="26">
        <f>-Assumptions!$X31/12*(1+(IF(BF$8=Assumptions!$V$47,Assumptions!$V$51,IF(BF$8=Assumptions!$W$47,Assumptions!BY$51,Assumptions!$X$51))))^(BF$8-1)</f>
        <v>-1002.6415392713279</v>
      </c>
      <c r="BG30" s="26">
        <f>-Assumptions!$X31/12*(1+(IF(BG$8=Assumptions!$V$47,Assumptions!$V$51,IF(BG$8=Assumptions!$W$47,Assumptions!BZ$51,Assumptions!$X$51))))^(BG$8-1)</f>
        <v>-1002.6415392713279</v>
      </c>
      <c r="BH30" s="26">
        <f>-Assumptions!$X31/12*(1+(IF(BH$8=Assumptions!$V$47,Assumptions!$V$51,IF(BH$8=Assumptions!$W$47,Assumptions!CA$51,Assumptions!$X$51))))^(BH$8-1)</f>
        <v>-1002.6415392713279</v>
      </c>
      <c r="BI30" s="26">
        <f>-Assumptions!$X31/12*(1+(IF(BI$8=Assumptions!$V$47,Assumptions!$V$51,IF(BI$8=Assumptions!$W$47,Assumptions!CB$51,Assumptions!$X$51))))^(BI$8-1)</f>
        <v>-1002.6415392713279</v>
      </c>
      <c r="BJ30" s="26">
        <f>-Assumptions!$X31/12*(1+(IF(BJ$8=Assumptions!$V$47,Assumptions!$V$51,IF(BJ$8=Assumptions!$W$47,Assumptions!CC$51,Assumptions!$X$51))))^(BJ$8-1)</f>
        <v>-1002.6415392713279</v>
      </c>
      <c r="BK30" s="26">
        <f>-Assumptions!$X31/12*(1+(IF(BK$8=Assumptions!$V$47,Assumptions!$V$51,IF(BK$8=Assumptions!$W$47,Assumptions!CD$51,Assumptions!$X$51))))^(BK$8-1)</f>
        <v>-1002.6415392713279</v>
      </c>
      <c r="BL30" s="26">
        <f>-Assumptions!$X31/12*(1+(IF(BL$8=Assumptions!$V$47,Assumptions!$V$51,IF(BL$8=Assumptions!$W$47,Assumptions!CE$51,Assumptions!$X$51))))^(BL$8-1)</f>
        <v>-1022.6943700567546</v>
      </c>
      <c r="BM30" s="26">
        <f>-Assumptions!$X31/12*(1+(IF(BM$8=Assumptions!$V$47,Assumptions!$V$51,IF(BM$8=Assumptions!$W$47,Assumptions!CF$51,Assumptions!$X$51))))^(BM$8-1)</f>
        <v>-1022.6943700567546</v>
      </c>
      <c r="BN30" s="26">
        <f>-Assumptions!$X31/12*(1+(IF(BN$8=Assumptions!$V$47,Assumptions!$V$51,IF(BN$8=Assumptions!$W$47,Assumptions!CG$51,Assumptions!$X$51))))^(BN$8-1)</f>
        <v>-1022.6943700567546</v>
      </c>
      <c r="BO30" s="26">
        <f>-Assumptions!$X31/12*(1+(IF(BO$8=Assumptions!$V$47,Assumptions!$V$51,IF(BO$8=Assumptions!$W$47,Assumptions!CH$51,Assumptions!$X$51))))^(BO$8-1)</f>
        <v>-1022.6943700567546</v>
      </c>
      <c r="BP30" s="26">
        <f>-Assumptions!$X31/12*(1+(IF(BP$8=Assumptions!$V$47,Assumptions!$V$51,IF(BP$8=Assumptions!$W$47,Assumptions!CI$51,Assumptions!$X$51))))^(BP$8-1)</f>
        <v>-1022.6943700567546</v>
      </c>
      <c r="BQ30" s="26">
        <f>-Assumptions!$X31/12*(1+(IF(BQ$8=Assumptions!$V$47,Assumptions!$V$51,IF(BQ$8=Assumptions!$W$47,Assumptions!CJ$51,Assumptions!$X$51))))^(BQ$8-1)</f>
        <v>-1022.6943700567546</v>
      </c>
      <c r="BR30" s="26">
        <f>-Assumptions!$X31/12*(1+(IF(BR$8=Assumptions!$V$47,Assumptions!$V$51,IF(BR$8=Assumptions!$W$47,Assumptions!CK$51,Assumptions!$X$51))))^(BR$8-1)</f>
        <v>-1022.6943700567546</v>
      </c>
      <c r="BS30" s="26">
        <f>-Assumptions!$X31/12*(1+(IF(BS$8=Assumptions!$V$47,Assumptions!$V$51,IF(BS$8=Assumptions!$W$47,Assumptions!CL$51,Assumptions!$X$51))))^(BS$8-1)</f>
        <v>-1022.6943700567546</v>
      </c>
      <c r="BT30" s="26">
        <f>-Assumptions!$X31/12*(1+(IF(BT$8=Assumptions!$V$47,Assumptions!$V$51,IF(BT$8=Assumptions!$W$47,Assumptions!CM$51,Assumptions!$X$51))))^(BT$8-1)</f>
        <v>-1022.6943700567546</v>
      </c>
      <c r="BU30" s="26">
        <f>-Assumptions!$X31/12*(1+(IF(BU$8=Assumptions!$V$47,Assumptions!$V$51,IF(BU$8=Assumptions!$W$47,Assumptions!CN$51,Assumptions!$X$51))))^(BU$8-1)</f>
        <v>-1022.6943700567546</v>
      </c>
      <c r="BV30" s="26">
        <f>-Assumptions!$X31/12*(1+(IF(BV$8=Assumptions!$V$47,Assumptions!$V$51,IF(BV$8=Assumptions!$W$47,Assumptions!CO$51,Assumptions!$X$51))))^(BV$8-1)</f>
        <v>-1022.6943700567546</v>
      </c>
      <c r="BW30" s="26">
        <f>-Assumptions!$X31/12*(1+(IF(BW$8=Assumptions!$V$47,Assumptions!$V$51,IF(BW$8=Assumptions!$W$47,Assumptions!CP$51,Assumptions!$X$51))))^(BW$8-1)</f>
        <v>-1022.6943700567546</v>
      </c>
      <c r="BX30" s="26">
        <f>-Assumptions!$X31/12*(1+(IF(BX$8=Assumptions!$V$47,Assumptions!$V$51,IF(BX$8=Assumptions!$W$47,Assumptions!CQ$51,Assumptions!$X$51))))^(BX$8-1)</f>
        <v>-1043.1482574578897</v>
      </c>
      <c r="BY30" s="26">
        <f>-Assumptions!$X31/12*(1+(IF(BY$8=Assumptions!$V$47,Assumptions!$V$51,IF(BY$8=Assumptions!$W$47,Assumptions!CR$51,Assumptions!$X$51))))^(BY$8-1)</f>
        <v>-1043.1482574578897</v>
      </c>
      <c r="BZ30" s="26">
        <f>-Assumptions!$X31/12*(1+(IF(BZ$8=Assumptions!$V$47,Assumptions!$V$51,IF(BZ$8=Assumptions!$W$47,Assumptions!CS$51,Assumptions!$X$51))))^(BZ$8-1)</f>
        <v>-1043.1482574578897</v>
      </c>
      <c r="CA30" s="26">
        <f>-Assumptions!$X31/12*(1+(IF(CA$8=Assumptions!$V$47,Assumptions!$V$51,IF(CA$8=Assumptions!$W$47,Assumptions!CT$51,Assumptions!$X$51))))^(CA$8-1)</f>
        <v>-1043.1482574578897</v>
      </c>
      <c r="CB30" s="26">
        <f>-Assumptions!$X31/12*(1+(IF(CB$8=Assumptions!$V$47,Assumptions!$V$51,IF(CB$8=Assumptions!$W$47,Assumptions!CU$51,Assumptions!$X$51))))^(CB$8-1)</f>
        <v>-1043.1482574578897</v>
      </c>
      <c r="CC30" s="26">
        <f>-Assumptions!$X31/12*(1+(IF(CC$8=Assumptions!$V$47,Assumptions!$V$51,IF(CC$8=Assumptions!$W$47,Assumptions!CV$51,Assumptions!$X$51))))^(CC$8-1)</f>
        <v>-1043.1482574578897</v>
      </c>
      <c r="CD30" s="26">
        <f>-Assumptions!$X31/12*(1+(IF(CD$8=Assumptions!$V$47,Assumptions!$V$51,IF(CD$8=Assumptions!$W$47,Assumptions!CW$51,Assumptions!$X$51))))^(CD$8-1)</f>
        <v>-1043.1482574578897</v>
      </c>
      <c r="CE30" s="26">
        <f>-Assumptions!$X31/12*(1+(IF(CE$8=Assumptions!$V$47,Assumptions!$V$51,IF(CE$8=Assumptions!$W$47,Assumptions!CX$51,Assumptions!$X$51))))^(CE$8-1)</f>
        <v>-1043.1482574578897</v>
      </c>
      <c r="CF30" s="26">
        <f>-Assumptions!$X31/12*(1+(IF(CF$8=Assumptions!$V$47,Assumptions!$V$51,IF(CF$8=Assumptions!$W$47,Assumptions!CY$51,Assumptions!$X$51))))^(CF$8-1)</f>
        <v>-1043.1482574578897</v>
      </c>
      <c r="CG30" s="26">
        <f>-Assumptions!$X31/12*(1+(IF(CG$8=Assumptions!$V$47,Assumptions!$V$51,IF(CG$8=Assumptions!$W$47,Assumptions!CZ$51,Assumptions!$X$51))))^(CG$8-1)</f>
        <v>-1043.1482574578897</v>
      </c>
      <c r="CH30" s="26">
        <f>-Assumptions!$X31/12*(1+(IF(CH$8=Assumptions!$V$47,Assumptions!$V$51,IF(CH$8=Assumptions!$W$47,Assumptions!DA$51,Assumptions!$X$51))))^(CH$8-1)</f>
        <v>-1043.1482574578897</v>
      </c>
      <c r="CI30" s="26">
        <f>-Assumptions!$X31/12*(1+(IF(CI$8=Assumptions!$V$47,Assumptions!$V$51,IF(CI$8=Assumptions!$W$47,Assumptions!DB$51,Assumptions!$X$51))))^(CI$8-1)</f>
        <v>-1043.1482574578897</v>
      </c>
      <c r="CJ30" s="26">
        <f>-Assumptions!$X31/12*(1+(IF(CJ$8=Assumptions!$V$47,Assumptions!$V$51,IF(CJ$8=Assumptions!$W$47,Assumptions!DC$51,Assumptions!$X$51))))^(CJ$8-1)</f>
        <v>-1064.0112226070473</v>
      </c>
      <c r="CK30" s="26">
        <f>-Assumptions!$X31/12*(1+(IF(CK$8=Assumptions!$V$47,Assumptions!$V$51,IF(CK$8=Assumptions!$W$47,Assumptions!DD$51,Assumptions!$X$51))))^(CK$8-1)</f>
        <v>-1064.0112226070473</v>
      </c>
      <c r="CL30" s="26">
        <f>-Assumptions!$X31/12*(1+(IF(CL$8=Assumptions!$V$47,Assumptions!$V$51,IF(CL$8=Assumptions!$W$47,Assumptions!DE$51,Assumptions!$X$51))))^(CL$8-1)</f>
        <v>-1064.0112226070473</v>
      </c>
      <c r="CM30" s="26">
        <f>-Assumptions!$X31/12*(1+(IF(CM$8=Assumptions!$V$47,Assumptions!$V$51,IF(CM$8=Assumptions!$W$47,Assumptions!DF$51,Assumptions!$X$51))))^(CM$8-1)</f>
        <v>-1064.0112226070473</v>
      </c>
      <c r="CN30" s="26">
        <f>-Assumptions!$X31/12*(1+(IF(CN$8=Assumptions!$V$47,Assumptions!$V$51,IF(CN$8=Assumptions!$W$47,Assumptions!DG$51,Assumptions!$X$51))))^(CN$8-1)</f>
        <v>-1064.0112226070473</v>
      </c>
      <c r="CO30" s="26">
        <f>-Assumptions!$X31/12*(1+(IF(CO$8=Assumptions!$V$47,Assumptions!$V$51,IF(CO$8=Assumptions!$W$47,Assumptions!DH$51,Assumptions!$X$51))))^(CO$8-1)</f>
        <v>-1064.0112226070473</v>
      </c>
      <c r="CP30" s="26">
        <f>-Assumptions!$X31/12*(1+(IF(CP$8=Assumptions!$V$47,Assumptions!$V$51,IF(CP$8=Assumptions!$W$47,Assumptions!DI$51,Assumptions!$X$51))))^(CP$8-1)</f>
        <v>-1064.0112226070473</v>
      </c>
      <c r="CQ30" s="26">
        <f>-Assumptions!$X31/12*(1+(IF(CQ$8=Assumptions!$V$47,Assumptions!$V$51,IF(CQ$8=Assumptions!$W$47,Assumptions!DJ$51,Assumptions!$X$51))))^(CQ$8-1)</f>
        <v>-1064.0112226070473</v>
      </c>
      <c r="CR30" s="26">
        <f>-Assumptions!$X31/12*(1+(IF(CR$8=Assumptions!$V$47,Assumptions!$V$51,IF(CR$8=Assumptions!$W$47,Assumptions!DK$51,Assumptions!$X$51))))^(CR$8-1)</f>
        <v>-1064.0112226070473</v>
      </c>
      <c r="CS30" s="26">
        <f>-Assumptions!$X31/12*(1+(IF(CS$8=Assumptions!$V$47,Assumptions!$V$51,IF(CS$8=Assumptions!$W$47,Assumptions!DL$51,Assumptions!$X$51))))^(CS$8-1)</f>
        <v>-1064.0112226070473</v>
      </c>
      <c r="CT30" s="26">
        <f>-Assumptions!$X31/12*(1+(IF(CT$8=Assumptions!$V$47,Assumptions!$V$51,IF(CT$8=Assumptions!$W$47,Assumptions!DM$51,Assumptions!$X$51))))^(CT$8-1)</f>
        <v>-1064.0112226070473</v>
      </c>
      <c r="CU30" s="26">
        <f>-Assumptions!$X31/12*(1+(IF(CU$8=Assumptions!$V$47,Assumptions!$V$51,IF(CU$8=Assumptions!$W$47,Assumptions!DN$51,Assumptions!$X$51))))^(CU$8-1)</f>
        <v>-1064.0112226070473</v>
      </c>
      <c r="CV30" s="26">
        <f>-Assumptions!$X31/12*(1+(IF(CV$8=Assumptions!$V$47,Assumptions!$V$51,IF(CV$8=Assumptions!$W$47,Assumptions!DO$51,Assumptions!$X$51))))^(CV$8-1)</f>
        <v>-1085.2914470591884</v>
      </c>
      <c r="CW30" s="26">
        <f>-Assumptions!$X31/12*(1+(IF(CW$8=Assumptions!$V$47,Assumptions!$V$51,IF(CW$8=Assumptions!$W$47,Assumptions!DP$51,Assumptions!$X$51))))^(CW$8-1)</f>
        <v>-1085.2914470591884</v>
      </c>
      <c r="CX30" s="26">
        <f>-Assumptions!$X31/12*(1+(IF(CX$8=Assumptions!$V$47,Assumptions!$V$51,IF(CX$8=Assumptions!$W$47,Assumptions!DQ$51,Assumptions!$X$51))))^(CX$8-1)</f>
        <v>-1085.2914470591884</v>
      </c>
      <c r="CY30" s="26">
        <f>-Assumptions!$X31/12*(1+(IF(CY$8=Assumptions!$V$47,Assumptions!$V$51,IF(CY$8=Assumptions!$W$47,Assumptions!DR$51,Assumptions!$X$51))))^(CY$8-1)</f>
        <v>-1085.2914470591884</v>
      </c>
      <c r="CZ30" s="26">
        <f>-Assumptions!$X31/12*(1+(IF(CZ$8=Assumptions!$V$47,Assumptions!$V$51,IF(CZ$8=Assumptions!$W$47,Assumptions!DS$51,Assumptions!$X$51))))^(CZ$8-1)</f>
        <v>-1085.2914470591884</v>
      </c>
      <c r="DA30" s="26">
        <f>-Assumptions!$X31/12*(1+(IF(DA$8=Assumptions!$V$47,Assumptions!$V$51,IF(DA$8=Assumptions!$W$47,Assumptions!DT$51,Assumptions!$X$51))))^(DA$8-1)</f>
        <v>-1085.2914470591884</v>
      </c>
      <c r="DB30" s="26">
        <f>-Assumptions!$X31/12*(1+(IF(DB$8=Assumptions!$V$47,Assumptions!$V$51,IF(DB$8=Assumptions!$W$47,Assumptions!DU$51,Assumptions!$X$51))))^(DB$8-1)</f>
        <v>-1085.2914470591884</v>
      </c>
      <c r="DC30" s="26">
        <f>-Assumptions!$X31/12*(1+(IF(DC$8=Assumptions!$V$47,Assumptions!$V$51,IF(DC$8=Assumptions!$W$47,Assumptions!DV$51,Assumptions!$X$51))))^(DC$8-1)</f>
        <v>-1085.2914470591884</v>
      </c>
      <c r="DD30" s="26">
        <f>-Assumptions!$X31/12*(1+(IF(DD$8=Assumptions!$V$47,Assumptions!$V$51,IF(DD$8=Assumptions!$W$47,Assumptions!DW$51,Assumptions!$X$51))))^(DD$8-1)</f>
        <v>-1085.2914470591884</v>
      </c>
      <c r="DE30" s="26">
        <f>-Assumptions!$X31/12*(1+(IF(DE$8=Assumptions!$V$47,Assumptions!$V$51,IF(DE$8=Assumptions!$W$47,Assumptions!DX$51,Assumptions!$X$51))))^(DE$8-1)</f>
        <v>-1085.2914470591884</v>
      </c>
      <c r="DF30" s="26">
        <f>-Assumptions!$X31/12*(1+(IF(DF$8=Assumptions!$V$47,Assumptions!$V$51,IF(DF$8=Assumptions!$W$47,Assumptions!DY$51,Assumptions!$X$51))))^(DF$8-1)</f>
        <v>-1085.2914470591884</v>
      </c>
      <c r="DG30" s="26">
        <f>-Assumptions!$X31/12*(1+(IF(DG$8=Assumptions!$V$47,Assumptions!$V$51,IF(DG$8=Assumptions!$W$47,Assumptions!DZ$51,Assumptions!$X$51))))^(DG$8-1)</f>
        <v>-1085.2914470591884</v>
      </c>
      <c r="DH30" s="26">
        <f>-Assumptions!$X31/12*(1+(IF(DH$8=Assumptions!$V$47,Assumptions!$V$51,IF(DH$8=Assumptions!$W$47,Assumptions!EA$51,Assumptions!$X$51))))^(DH$8-1)</f>
        <v>-1106.997276000372</v>
      </c>
      <c r="DI30" s="26">
        <f>-Assumptions!$X31/12*(1+(IF(DI$8=Assumptions!$V$47,Assumptions!$V$51,IF(DI$8=Assumptions!$W$47,Assumptions!EB$51,Assumptions!$X$51))))^(DI$8-1)</f>
        <v>-1106.997276000372</v>
      </c>
      <c r="DJ30" s="26">
        <f>-Assumptions!$X31/12*(1+(IF(DJ$8=Assumptions!$V$47,Assumptions!$V$51,IF(DJ$8=Assumptions!$W$47,Assumptions!EC$51,Assumptions!$X$51))))^(DJ$8-1)</f>
        <v>-1106.997276000372</v>
      </c>
      <c r="DK30" s="26">
        <f>-Assumptions!$X31/12*(1+(IF(DK$8=Assumptions!$V$47,Assumptions!$V$51,IF(DK$8=Assumptions!$W$47,Assumptions!ED$51,Assumptions!$X$51))))^(DK$8-1)</f>
        <v>-1106.997276000372</v>
      </c>
      <c r="DL30" s="26">
        <f>-Assumptions!$X31/12*(1+(IF(DL$8=Assumptions!$V$47,Assumptions!$V$51,IF(DL$8=Assumptions!$W$47,Assumptions!EE$51,Assumptions!$X$51))))^(DL$8-1)</f>
        <v>-1106.997276000372</v>
      </c>
      <c r="DM30" s="26">
        <f>-Assumptions!$X31/12*(1+(IF(DM$8=Assumptions!$V$47,Assumptions!$V$51,IF(DM$8=Assumptions!$W$47,Assumptions!EF$51,Assumptions!$X$51))))^(DM$8-1)</f>
        <v>-1106.997276000372</v>
      </c>
      <c r="DN30" s="26">
        <f>-Assumptions!$X31/12*(1+(IF(DN$8=Assumptions!$V$47,Assumptions!$V$51,IF(DN$8=Assumptions!$W$47,Assumptions!EG$51,Assumptions!$X$51))))^(DN$8-1)</f>
        <v>-1106.997276000372</v>
      </c>
      <c r="DO30" s="26">
        <f>-Assumptions!$X31/12*(1+(IF(DO$8=Assumptions!$V$47,Assumptions!$V$51,IF(DO$8=Assumptions!$W$47,Assumptions!EH$51,Assumptions!$X$51))))^(DO$8-1)</f>
        <v>-1106.997276000372</v>
      </c>
      <c r="DP30" s="26">
        <f>-Assumptions!$X31/12*(1+(IF(DP$8=Assumptions!$V$47,Assumptions!$V$51,IF(DP$8=Assumptions!$W$47,Assumptions!EI$51,Assumptions!$X$51))))^(DP$8-1)</f>
        <v>-1106.997276000372</v>
      </c>
      <c r="DQ30" s="26">
        <f>-Assumptions!$X31/12*(1+(IF(DQ$8=Assumptions!$V$47,Assumptions!$V$51,IF(DQ$8=Assumptions!$W$47,Assumptions!EJ$51,Assumptions!$X$51))))^(DQ$8-1)</f>
        <v>-1106.997276000372</v>
      </c>
      <c r="DR30" s="26">
        <f>-Assumptions!$X31/12*(1+(IF(DR$8=Assumptions!$V$47,Assumptions!$V$51,IF(DR$8=Assumptions!$W$47,Assumptions!EK$51,Assumptions!$X$51))))^(DR$8-1)</f>
        <v>-1106.997276000372</v>
      </c>
      <c r="DS30" s="26">
        <f>-Assumptions!$X31/12*(1+(IF(DS$8=Assumptions!$V$47,Assumptions!$V$51,IF(DS$8=Assumptions!$W$47,Assumptions!EL$51,Assumptions!$X$51))))^(DS$8-1)</f>
        <v>-1106.997276000372</v>
      </c>
      <c r="DT30" s="26">
        <f>-Assumptions!$X31/12*(1+(IF(DT$8=Assumptions!$V$47,Assumptions!$V$51,IF(DT$8=Assumptions!$W$47,Assumptions!EM$51,Assumptions!$X$51))))^(DT$8-1)</f>
        <v>-1129.1372215203796</v>
      </c>
      <c r="DU30" s="26">
        <f>-Assumptions!$X31/12*(1+(IF(DU$8=Assumptions!$V$47,Assumptions!$V$51,IF(DU$8=Assumptions!$W$47,Assumptions!EN$51,Assumptions!$X$51))))^(DU$8-1)</f>
        <v>-1129.1372215203796</v>
      </c>
      <c r="DV30" s="26">
        <f>-Assumptions!$X31/12*(1+(IF(DV$8=Assumptions!$V$47,Assumptions!$V$51,IF(DV$8=Assumptions!$W$47,Assumptions!EO$51,Assumptions!$X$51))))^(DV$8-1)</f>
        <v>-1129.1372215203796</v>
      </c>
      <c r="DW30" s="26">
        <f>-Assumptions!$X31/12*(1+(IF(DW$8=Assumptions!$V$47,Assumptions!$V$51,IF(DW$8=Assumptions!$W$47,Assumptions!EP$51,Assumptions!$X$51))))^(DW$8-1)</f>
        <v>-1129.1372215203796</v>
      </c>
      <c r="DX30" s="26">
        <f>-Assumptions!$X31/12*(1+(IF(DX$8=Assumptions!$V$47,Assumptions!$V$51,IF(DX$8=Assumptions!$W$47,Assumptions!EQ$51,Assumptions!$X$51))))^(DX$8-1)</f>
        <v>-1129.1372215203796</v>
      </c>
      <c r="DY30" s="26">
        <f>-Assumptions!$X31/12*(1+(IF(DY$8=Assumptions!$V$47,Assumptions!$V$51,IF(DY$8=Assumptions!$W$47,Assumptions!ER$51,Assumptions!$X$51))))^(DY$8-1)</f>
        <v>-1129.1372215203796</v>
      </c>
      <c r="DZ30" s="26">
        <f>-Assumptions!$X31/12*(1+(IF(DZ$8=Assumptions!$V$47,Assumptions!$V$51,IF(DZ$8=Assumptions!$W$47,Assumptions!ES$51,Assumptions!$X$51))))^(DZ$8-1)</f>
        <v>-1129.1372215203796</v>
      </c>
      <c r="EA30" s="26">
        <f>-Assumptions!$X31/12*(1+(IF(EA$8=Assumptions!$V$47,Assumptions!$V$51,IF(EA$8=Assumptions!$W$47,Assumptions!ET$51,Assumptions!$X$51))))^(EA$8-1)</f>
        <v>-1129.1372215203796</v>
      </c>
      <c r="EB30" s="26">
        <f>-Assumptions!$X31/12*(1+(IF(EB$8=Assumptions!$V$47,Assumptions!$V$51,IF(EB$8=Assumptions!$W$47,Assumptions!EU$51,Assumptions!$X$51))))^(EB$8-1)</f>
        <v>-1129.1372215203796</v>
      </c>
      <c r="EC30" s="26">
        <f>-Assumptions!$X31/12*(1+(IF(EC$8=Assumptions!$V$47,Assumptions!$V$51,IF(EC$8=Assumptions!$W$47,Assumptions!EV$51,Assumptions!$X$51))))^(EC$8-1)</f>
        <v>-1129.1372215203796</v>
      </c>
      <c r="ED30" s="26">
        <f>-Assumptions!$X31/12*(1+(IF(ED$8=Assumptions!$V$47,Assumptions!$V$51,IF(ED$8=Assumptions!$W$47,Assumptions!EW$51,Assumptions!$X$51))))^(ED$8-1)</f>
        <v>-1129.1372215203796</v>
      </c>
      <c r="EE30" s="26">
        <f>-Assumptions!$X31/12*(1+(IF(EE$8=Assumptions!$V$47,Assumptions!$V$51,IF(EE$8=Assumptions!$W$47,Assumptions!EX$51,Assumptions!$X$51))))^(EE$8-1)</f>
        <v>-1129.1372215203796</v>
      </c>
    </row>
    <row r="31" spans="2:135" x14ac:dyDescent="0.35">
      <c r="C31" t="str">
        <f>Assumptions!J32</f>
        <v>Payroll</v>
      </c>
      <c r="D31" s="26">
        <f>-Assumptions!$X32/12*(1+(IF(D$8=Assumptions!$V$47,Assumptions!$V$51,IF(D$8=Assumptions!$W$47,Assumptions!W$51,Assumptions!$X$51))))^(D$8-1)</f>
        <v>-4700.4472999999998</v>
      </c>
      <c r="E31" s="26">
        <f>-Assumptions!$X32/12*(1+(IF(E$8=Assumptions!$V$47,Assumptions!$V$51,IF(E$8=Assumptions!$W$47,Assumptions!X$51,Assumptions!$X$51))))^(E$8-1)</f>
        <v>-4700.4472999999998</v>
      </c>
      <c r="F31" s="26">
        <f>-Assumptions!$X32/12*(1+(IF(F$8=Assumptions!$V$47,Assumptions!$V$51,IF(F$8=Assumptions!$W$47,Assumptions!Y$51,Assumptions!$X$51))))^(F$8-1)</f>
        <v>-4700.4472999999998</v>
      </c>
      <c r="G31" s="26">
        <f>-Assumptions!$X32/12*(1+(IF(G$8=Assumptions!$V$47,Assumptions!$V$51,IF(G$8=Assumptions!$W$47,Assumptions!Z$51,Assumptions!$X$51))))^(G$8-1)</f>
        <v>-4700.4472999999998</v>
      </c>
      <c r="H31" s="26">
        <f>-Assumptions!$X32/12*(1+(IF(H$8=Assumptions!$V$47,Assumptions!$V$51,IF(H$8=Assumptions!$W$47,Assumptions!AA$51,Assumptions!$X$51))))^(H$8-1)</f>
        <v>-4700.4472999999998</v>
      </c>
      <c r="I31" s="26">
        <f>-Assumptions!$X32/12*(1+(IF(I$8=Assumptions!$V$47,Assumptions!$V$51,IF(I$8=Assumptions!$W$47,Assumptions!AB$51,Assumptions!$X$51))))^(I$8-1)</f>
        <v>-4700.4472999999998</v>
      </c>
      <c r="J31" s="26">
        <f>-Assumptions!$X32/12*(1+(IF(J$8=Assumptions!$V$47,Assumptions!$V$51,IF(J$8=Assumptions!$W$47,Assumptions!AC$51,Assumptions!$X$51))))^(J$8-1)</f>
        <v>-4700.4472999999998</v>
      </c>
      <c r="K31" s="26">
        <f>-Assumptions!$X32/12*(1+(IF(K$8=Assumptions!$V$47,Assumptions!$V$51,IF(K$8=Assumptions!$W$47,Assumptions!AD$51,Assumptions!$X$51))))^(K$8-1)</f>
        <v>-4700.4472999999998</v>
      </c>
      <c r="L31" s="26">
        <f>-Assumptions!$X32/12*(1+(IF(L$8=Assumptions!$V$47,Assumptions!$V$51,IF(L$8=Assumptions!$W$47,Assumptions!AE$51,Assumptions!$X$51))))^(L$8-1)</f>
        <v>-4700.4472999999998</v>
      </c>
      <c r="M31" s="26">
        <f>-Assumptions!$X32/12*(1+(IF(M$8=Assumptions!$V$47,Assumptions!$V$51,IF(M$8=Assumptions!$W$47,Assumptions!AF$51,Assumptions!$X$51))))^(M$8-1)</f>
        <v>-4700.4472999999998</v>
      </c>
      <c r="N31" s="26">
        <f>-Assumptions!$X32/12*(1+(IF(N$8=Assumptions!$V$47,Assumptions!$V$51,IF(N$8=Assumptions!$W$47,Assumptions!AG$51,Assumptions!$X$51))))^(N$8-1)</f>
        <v>-4700.4472999999998</v>
      </c>
      <c r="O31" s="26">
        <f>-Assumptions!$X32/12*(1+(IF(O$8=Assumptions!$V$47,Assumptions!$V$51,IF(O$8=Assumptions!$W$47,Assumptions!AH$51,Assumptions!$X$51))))^(O$8-1)</f>
        <v>-4700.4472999999998</v>
      </c>
      <c r="P31" s="26">
        <f>-Assumptions!$X32/12*(1+(IF(P$8=Assumptions!$V$47,Assumptions!$V$51,IF(P$8=Assumptions!$W$47,Assumptions!AI$51,Assumptions!$X$51))))^(P$8-1)</f>
        <v>-4700.4472999999998</v>
      </c>
      <c r="Q31" s="26">
        <f>-Assumptions!$X32/12*(1+(IF(Q$8=Assumptions!$V$47,Assumptions!$V$51,IF(Q$8=Assumptions!$W$47,Assumptions!AJ$51,Assumptions!$X$51))))^(Q$8-1)</f>
        <v>-4700.4472999999998</v>
      </c>
      <c r="R31" s="26">
        <f>-Assumptions!$X32/12*(1+(IF(R$8=Assumptions!$V$47,Assumptions!$V$51,IF(R$8=Assumptions!$W$47,Assumptions!AK$51,Assumptions!$X$51))))^(R$8-1)</f>
        <v>-4700.4472999999998</v>
      </c>
      <c r="S31" s="26">
        <f>-Assumptions!$X32/12*(1+(IF(S$8=Assumptions!$V$47,Assumptions!$V$51,IF(S$8=Assumptions!$W$47,Assumptions!AL$51,Assumptions!$X$51))))^(S$8-1)</f>
        <v>-4700.4472999999998</v>
      </c>
      <c r="T31" s="26">
        <f>-Assumptions!$X32/12*(1+(IF(T$8=Assumptions!$V$47,Assumptions!$V$51,IF(T$8=Assumptions!$W$47,Assumptions!AM$51,Assumptions!$X$51))))^(T$8-1)</f>
        <v>-4700.4472999999998</v>
      </c>
      <c r="U31" s="26">
        <f>-Assumptions!$X32/12*(1+(IF(U$8=Assumptions!$V$47,Assumptions!$V$51,IF(U$8=Assumptions!$W$47,Assumptions!AN$51,Assumptions!$X$51))))^(U$8-1)</f>
        <v>-4700.4472999999998</v>
      </c>
      <c r="V31" s="26">
        <f>-Assumptions!$X32/12*(1+(IF(V$8=Assumptions!$V$47,Assumptions!$V$51,IF(V$8=Assumptions!$W$47,Assumptions!AO$51,Assumptions!$X$51))))^(V$8-1)</f>
        <v>-4700.4472999999998</v>
      </c>
      <c r="W31" s="26">
        <f>-Assumptions!$X32/12*(1+(IF(W$8=Assumptions!$V$47,Assumptions!$V$51,IF(W$8=Assumptions!$W$47,Assumptions!AP$51,Assumptions!$X$51))))^(W$8-1)</f>
        <v>-4700.4472999999998</v>
      </c>
      <c r="X31" s="26">
        <f>-Assumptions!$X32/12*(1+(IF(X$8=Assumptions!$V$47,Assumptions!$V$51,IF(X$8=Assumptions!$W$47,Assumptions!AQ$51,Assumptions!$X$51))))^(X$8-1)</f>
        <v>-4700.4472999999998</v>
      </c>
      <c r="Y31" s="26">
        <f>-Assumptions!$X32/12*(1+(IF(Y$8=Assumptions!$V$47,Assumptions!$V$51,IF(Y$8=Assumptions!$W$47,Assumptions!AR$51,Assumptions!$X$51))))^(Y$8-1)</f>
        <v>-4700.4472999999998</v>
      </c>
      <c r="Z31" s="26">
        <f>-Assumptions!$X32/12*(1+(IF(Z$8=Assumptions!$V$47,Assumptions!$V$51,IF(Z$8=Assumptions!$W$47,Assumptions!AS$51,Assumptions!$X$51))))^(Z$8-1)</f>
        <v>-4700.4472999999998</v>
      </c>
      <c r="AA31" s="26">
        <f>-Assumptions!$X32/12*(1+(IF(AA$8=Assumptions!$V$47,Assumptions!$V$51,IF(AA$8=Assumptions!$W$47,Assumptions!AT$51,Assumptions!$X$51))))^(AA$8-1)</f>
        <v>-4700.4472999999998</v>
      </c>
      <c r="AB31" s="26">
        <f>-Assumptions!$X32/12*(1+(IF(AB$8=Assumptions!$V$47,Assumptions!$V$51,IF(AB$8=Assumptions!$W$47,Assumptions!AU$51,Assumptions!$X$51))))^(AB$8-1)</f>
        <v>-4890.3453709199994</v>
      </c>
      <c r="AC31" s="26">
        <f>-Assumptions!$X32/12*(1+(IF(AC$8=Assumptions!$V$47,Assumptions!$V$51,IF(AC$8=Assumptions!$W$47,Assumptions!AV$51,Assumptions!$X$51))))^(AC$8-1)</f>
        <v>-4890.3453709199994</v>
      </c>
      <c r="AD31" s="26">
        <f>-Assumptions!$X32/12*(1+(IF(AD$8=Assumptions!$V$47,Assumptions!$V$51,IF(AD$8=Assumptions!$W$47,Assumptions!AW$51,Assumptions!$X$51))))^(AD$8-1)</f>
        <v>-4890.3453709199994</v>
      </c>
      <c r="AE31" s="26">
        <f>-Assumptions!$X32/12*(1+(IF(AE$8=Assumptions!$V$47,Assumptions!$V$51,IF(AE$8=Assumptions!$W$47,Assumptions!AX$51,Assumptions!$X$51))))^(AE$8-1)</f>
        <v>-4890.3453709199994</v>
      </c>
      <c r="AF31" s="26">
        <f>-Assumptions!$X32/12*(1+(IF(AF$8=Assumptions!$V$47,Assumptions!$V$51,IF(AF$8=Assumptions!$W$47,Assumptions!AY$51,Assumptions!$X$51))))^(AF$8-1)</f>
        <v>-4890.3453709199994</v>
      </c>
      <c r="AG31" s="26">
        <f>-Assumptions!$X32/12*(1+(IF(AG$8=Assumptions!$V$47,Assumptions!$V$51,IF(AG$8=Assumptions!$W$47,Assumptions!AZ$51,Assumptions!$X$51))))^(AG$8-1)</f>
        <v>-4890.3453709199994</v>
      </c>
      <c r="AH31" s="26">
        <f>-Assumptions!$X32/12*(1+(IF(AH$8=Assumptions!$V$47,Assumptions!$V$51,IF(AH$8=Assumptions!$W$47,Assumptions!BA$51,Assumptions!$X$51))))^(AH$8-1)</f>
        <v>-4890.3453709199994</v>
      </c>
      <c r="AI31" s="26">
        <f>-Assumptions!$X32/12*(1+(IF(AI$8=Assumptions!$V$47,Assumptions!$V$51,IF(AI$8=Assumptions!$W$47,Assumptions!BB$51,Assumptions!$X$51))))^(AI$8-1)</f>
        <v>-4890.3453709199994</v>
      </c>
      <c r="AJ31" s="26">
        <f>-Assumptions!$X32/12*(1+(IF(AJ$8=Assumptions!$V$47,Assumptions!$V$51,IF(AJ$8=Assumptions!$W$47,Assumptions!BC$51,Assumptions!$X$51))))^(AJ$8-1)</f>
        <v>-4890.3453709199994</v>
      </c>
      <c r="AK31" s="26">
        <f>-Assumptions!$X32/12*(1+(IF(AK$8=Assumptions!$V$47,Assumptions!$V$51,IF(AK$8=Assumptions!$W$47,Assumptions!BD$51,Assumptions!$X$51))))^(AK$8-1)</f>
        <v>-4890.3453709199994</v>
      </c>
      <c r="AL31" s="26">
        <f>-Assumptions!$X32/12*(1+(IF(AL$8=Assumptions!$V$47,Assumptions!$V$51,IF(AL$8=Assumptions!$W$47,Assumptions!BE$51,Assumptions!$X$51))))^(AL$8-1)</f>
        <v>-4890.3453709199994</v>
      </c>
      <c r="AM31" s="26">
        <f>-Assumptions!$X32/12*(1+(IF(AM$8=Assumptions!$V$47,Assumptions!$V$51,IF(AM$8=Assumptions!$W$47,Assumptions!BF$51,Assumptions!$X$51))))^(AM$8-1)</f>
        <v>-4890.3453709199994</v>
      </c>
      <c r="AN31" s="26">
        <f>-Assumptions!$X32/12*(1+(IF(AN$8=Assumptions!$V$47,Assumptions!$V$51,IF(AN$8=Assumptions!$W$47,Assumptions!BG$51,Assumptions!$X$51))))^(AN$8-1)</f>
        <v>-4988.1522783383998</v>
      </c>
      <c r="AO31" s="26">
        <f>-Assumptions!$X32/12*(1+(IF(AO$8=Assumptions!$V$47,Assumptions!$V$51,IF(AO$8=Assumptions!$W$47,Assumptions!BH$51,Assumptions!$X$51))))^(AO$8-1)</f>
        <v>-4988.1522783383998</v>
      </c>
      <c r="AP31" s="26">
        <f>-Assumptions!$X32/12*(1+(IF(AP$8=Assumptions!$V$47,Assumptions!$V$51,IF(AP$8=Assumptions!$W$47,Assumptions!BI$51,Assumptions!$X$51))))^(AP$8-1)</f>
        <v>-4988.1522783383998</v>
      </c>
      <c r="AQ31" s="26">
        <f>-Assumptions!$X32/12*(1+(IF(AQ$8=Assumptions!$V$47,Assumptions!$V$51,IF(AQ$8=Assumptions!$W$47,Assumptions!BJ$51,Assumptions!$X$51))))^(AQ$8-1)</f>
        <v>-4988.1522783383998</v>
      </c>
      <c r="AR31" s="26">
        <f>-Assumptions!$X32/12*(1+(IF(AR$8=Assumptions!$V$47,Assumptions!$V$51,IF(AR$8=Assumptions!$W$47,Assumptions!BK$51,Assumptions!$X$51))))^(AR$8-1)</f>
        <v>-4988.1522783383998</v>
      </c>
      <c r="AS31" s="26">
        <f>-Assumptions!$X32/12*(1+(IF(AS$8=Assumptions!$V$47,Assumptions!$V$51,IF(AS$8=Assumptions!$W$47,Assumptions!BL$51,Assumptions!$X$51))))^(AS$8-1)</f>
        <v>-4988.1522783383998</v>
      </c>
      <c r="AT31" s="26">
        <f>-Assumptions!$X32/12*(1+(IF(AT$8=Assumptions!$V$47,Assumptions!$V$51,IF(AT$8=Assumptions!$W$47,Assumptions!BM$51,Assumptions!$X$51))))^(AT$8-1)</f>
        <v>-4988.1522783383998</v>
      </c>
      <c r="AU31" s="26">
        <f>-Assumptions!$X32/12*(1+(IF(AU$8=Assumptions!$V$47,Assumptions!$V$51,IF(AU$8=Assumptions!$W$47,Assumptions!BN$51,Assumptions!$X$51))))^(AU$8-1)</f>
        <v>-4988.1522783383998</v>
      </c>
      <c r="AV31" s="26">
        <f>-Assumptions!$X32/12*(1+(IF(AV$8=Assumptions!$V$47,Assumptions!$V$51,IF(AV$8=Assumptions!$W$47,Assumptions!BO$51,Assumptions!$X$51))))^(AV$8-1)</f>
        <v>-4988.1522783383998</v>
      </c>
      <c r="AW31" s="26">
        <f>-Assumptions!$X32/12*(1+(IF(AW$8=Assumptions!$V$47,Assumptions!$V$51,IF(AW$8=Assumptions!$W$47,Assumptions!BP$51,Assumptions!$X$51))))^(AW$8-1)</f>
        <v>-4988.1522783383998</v>
      </c>
      <c r="AX31" s="26">
        <f>-Assumptions!$X32/12*(1+(IF(AX$8=Assumptions!$V$47,Assumptions!$V$51,IF(AX$8=Assumptions!$W$47,Assumptions!BQ$51,Assumptions!$X$51))))^(AX$8-1)</f>
        <v>-4988.1522783383998</v>
      </c>
      <c r="AY31" s="26">
        <f>-Assumptions!$X32/12*(1+(IF(AY$8=Assumptions!$V$47,Assumptions!$V$51,IF(AY$8=Assumptions!$W$47,Assumptions!BR$51,Assumptions!$X$51))))^(AY$8-1)</f>
        <v>-4988.1522783383998</v>
      </c>
      <c r="AZ31" s="26">
        <f>-Assumptions!$X32/12*(1+(IF(AZ$8=Assumptions!$V$47,Assumptions!$V$51,IF(AZ$8=Assumptions!$W$47,Assumptions!BS$51,Assumptions!$X$51))))^(AZ$8-1)</f>
        <v>-5087.9153239051675</v>
      </c>
      <c r="BA31" s="26">
        <f>-Assumptions!$X32/12*(1+(IF(BA$8=Assumptions!$V$47,Assumptions!$V$51,IF(BA$8=Assumptions!$W$47,Assumptions!BT$51,Assumptions!$X$51))))^(BA$8-1)</f>
        <v>-5087.9153239051675</v>
      </c>
      <c r="BB31" s="26">
        <f>-Assumptions!$X32/12*(1+(IF(BB$8=Assumptions!$V$47,Assumptions!$V$51,IF(BB$8=Assumptions!$W$47,Assumptions!BU$51,Assumptions!$X$51))))^(BB$8-1)</f>
        <v>-5087.9153239051675</v>
      </c>
      <c r="BC31" s="26">
        <f>-Assumptions!$X32/12*(1+(IF(BC$8=Assumptions!$V$47,Assumptions!$V$51,IF(BC$8=Assumptions!$W$47,Assumptions!BV$51,Assumptions!$X$51))))^(BC$8-1)</f>
        <v>-5087.9153239051675</v>
      </c>
      <c r="BD31" s="26">
        <f>-Assumptions!$X32/12*(1+(IF(BD$8=Assumptions!$V$47,Assumptions!$V$51,IF(BD$8=Assumptions!$W$47,Assumptions!BW$51,Assumptions!$X$51))))^(BD$8-1)</f>
        <v>-5087.9153239051675</v>
      </c>
      <c r="BE31" s="26">
        <f>-Assumptions!$X32/12*(1+(IF(BE$8=Assumptions!$V$47,Assumptions!$V$51,IF(BE$8=Assumptions!$W$47,Assumptions!BX$51,Assumptions!$X$51))))^(BE$8-1)</f>
        <v>-5087.9153239051675</v>
      </c>
      <c r="BF31" s="26">
        <f>-Assumptions!$X32/12*(1+(IF(BF$8=Assumptions!$V$47,Assumptions!$V$51,IF(BF$8=Assumptions!$W$47,Assumptions!BY$51,Assumptions!$X$51))))^(BF$8-1)</f>
        <v>-5087.9153239051675</v>
      </c>
      <c r="BG31" s="26">
        <f>-Assumptions!$X32/12*(1+(IF(BG$8=Assumptions!$V$47,Assumptions!$V$51,IF(BG$8=Assumptions!$W$47,Assumptions!BZ$51,Assumptions!$X$51))))^(BG$8-1)</f>
        <v>-5087.9153239051675</v>
      </c>
      <c r="BH31" s="26">
        <f>-Assumptions!$X32/12*(1+(IF(BH$8=Assumptions!$V$47,Assumptions!$V$51,IF(BH$8=Assumptions!$W$47,Assumptions!CA$51,Assumptions!$X$51))))^(BH$8-1)</f>
        <v>-5087.9153239051675</v>
      </c>
      <c r="BI31" s="26">
        <f>-Assumptions!$X32/12*(1+(IF(BI$8=Assumptions!$V$47,Assumptions!$V$51,IF(BI$8=Assumptions!$W$47,Assumptions!CB$51,Assumptions!$X$51))))^(BI$8-1)</f>
        <v>-5087.9153239051675</v>
      </c>
      <c r="BJ31" s="26">
        <f>-Assumptions!$X32/12*(1+(IF(BJ$8=Assumptions!$V$47,Assumptions!$V$51,IF(BJ$8=Assumptions!$W$47,Assumptions!CC$51,Assumptions!$X$51))))^(BJ$8-1)</f>
        <v>-5087.9153239051675</v>
      </c>
      <c r="BK31" s="26">
        <f>-Assumptions!$X32/12*(1+(IF(BK$8=Assumptions!$V$47,Assumptions!$V$51,IF(BK$8=Assumptions!$W$47,Assumptions!CD$51,Assumptions!$X$51))))^(BK$8-1)</f>
        <v>-5087.9153239051675</v>
      </c>
      <c r="BL31" s="26">
        <f>-Assumptions!$X32/12*(1+(IF(BL$8=Assumptions!$V$47,Assumptions!$V$51,IF(BL$8=Assumptions!$W$47,Assumptions!CE$51,Assumptions!$X$51))))^(BL$8-1)</f>
        <v>-5189.6736303832713</v>
      </c>
      <c r="BM31" s="26">
        <f>-Assumptions!$X32/12*(1+(IF(BM$8=Assumptions!$V$47,Assumptions!$V$51,IF(BM$8=Assumptions!$W$47,Assumptions!CF$51,Assumptions!$X$51))))^(BM$8-1)</f>
        <v>-5189.6736303832713</v>
      </c>
      <c r="BN31" s="26">
        <f>-Assumptions!$X32/12*(1+(IF(BN$8=Assumptions!$V$47,Assumptions!$V$51,IF(BN$8=Assumptions!$W$47,Assumptions!CG$51,Assumptions!$X$51))))^(BN$8-1)</f>
        <v>-5189.6736303832713</v>
      </c>
      <c r="BO31" s="26">
        <f>-Assumptions!$X32/12*(1+(IF(BO$8=Assumptions!$V$47,Assumptions!$V$51,IF(BO$8=Assumptions!$W$47,Assumptions!CH$51,Assumptions!$X$51))))^(BO$8-1)</f>
        <v>-5189.6736303832713</v>
      </c>
      <c r="BP31" s="26">
        <f>-Assumptions!$X32/12*(1+(IF(BP$8=Assumptions!$V$47,Assumptions!$V$51,IF(BP$8=Assumptions!$W$47,Assumptions!CI$51,Assumptions!$X$51))))^(BP$8-1)</f>
        <v>-5189.6736303832713</v>
      </c>
      <c r="BQ31" s="26">
        <f>-Assumptions!$X32/12*(1+(IF(BQ$8=Assumptions!$V$47,Assumptions!$V$51,IF(BQ$8=Assumptions!$W$47,Assumptions!CJ$51,Assumptions!$X$51))))^(BQ$8-1)</f>
        <v>-5189.6736303832713</v>
      </c>
      <c r="BR31" s="26">
        <f>-Assumptions!$X32/12*(1+(IF(BR$8=Assumptions!$V$47,Assumptions!$V$51,IF(BR$8=Assumptions!$W$47,Assumptions!CK$51,Assumptions!$X$51))))^(BR$8-1)</f>
        <v>-5189.6736303832713</v>
      </c>
      <c r="BS31" s="26">
        <f>-Assumptions!$X32/12*(1+(IF(BS$8=Assumptions!$V$47,Assumptions!$V$51,IF(BS$8=Assumptions!$W$47,Assumptions!CL$51,Assumptions!$X$51))))^(BS$8-1)</f>
        <v>-5189.6736303832713</v>
      </c>
      <c r="BT31" s="26">
        <f>-Assumptions!$X32/12*(1+(IF(BT$8=Assumptions!$V$47,Assumptions!$V$51,IF(BT$8=Assumptions!$W$47,Assumptions!CM$51,Assumptions!$X$51))))^(BT$8-1)</f>
        <v>-5189.6736303832713</v>
      </c>
      <c r="BU31" s="26">
        <f>-Assumptions!$X32/12*(1+(IF(BU$8=Assumptions!$V$47,Assumptions!$V$51,IF(BU$8=Assumptions!$W$47,Assumptions!CN$51,Assumptions!$X$51))))^(BU$8-1)</f>
        <v>-5189.6736303832713</v>
      </c>
      <c r="BV31" s="26">
        <f>-Assumptions!$X32/12*(1+(IF(BV$8=Assumptions!$V$47,Assumptions!$V$51,IF(BV$8=Assumptions!$W$47,Assumptions!CO$51,Assumptions!$X$51))))^(BV$8-1)</f>
        <v>-5189.6736303832713</v>
      </c>
      <c r="BW31" s="26">
        <f>-Assumptions!$X32/12*(1+(IF(BW$8=Assumptions!$V$47,Assumptions!$V$51,IF(BW$8=Assumptions!$W$47,Assumptions!CP$51,Assumptions!$X$51))))^(BW$8-1)</f>
        <v>-5189.6736303832713</v>
      </c>
      <c r="BX31" s="26">
        <f>-Assumptions!$X32/12*(1+(IF(BX$8=Assumptions!$V$47,Assumptions!$V$51,IF(BX$8=Assumptions!$W$47,Assumptions!CQ$51,Assumptions!$X$51))))^(BX$8-1)</f>
        <v>-5293.4671029909368</v>
      </c>
      <c r="BY31" s="26">
        <f>-Assumptions!$X32/12*(1+(IF(BY$8=Assumptions!$V$47,Assumptions!$V$51,IF(BY$8=Assumptions!$W$47,Assumptions!CR$51,Assumptions!$X$51))))^(BY$8-1)</f>
        <v>-5293.4671029909368</v>
      </c>
      <c r="BZ31" s="26">
        <f>-Assumptions!$X32/12*(1+(IF(BZ$8=Assumptions!$V$47,Assumptions!$V$51,IF(BZ$8=Assumptions!$W$47,Assumptions!CS$51,Assumptions!$X$51))))^(BZ$8-1)</f>
        <v>-5293.4671029909368</v>
      </c>
      <c r="CA31" s="26">
        <f>-Assumptions!$X32/12*(1+(IF(CA$8=Assumptions!$V$47,Assumptions!$V$51,IF(CA$8=Assumptions!$W$47,Assumptions!CT$51,Assumptions!$X$51))))^(CA$8-1)</f>
        <v>-5293.4671029909368</v>
      </c>
      <c r="CB31" s="26">
        <f>-Assumptions!$X32/12*(1+(IF(CB$8=Assumptions!$V$47,Assumptions!$V$51,IF(CB$8=Assumptions!$W$47,Assumptions!CU$51,Assumptions!$X$51))))^(CB$8-1)</f>
        <v>-5293.4671029909368</v>
      </c>
      <c r="CC31" s="26">
        <f>-Assumptions!$X32/12*(1+(IF(CC$8=Assumptions!$V$47,Assumptions!$V$51,IF(CC$8=Assumptions!$W$47,Assumptions!CV$51,Assumptions!$X$51))))^(CC$8-1)</f>
        <v>-5293.4671029909368</v>
      </c>
      <c r="CD31" s="26">
        <f>-Assumptions!$X32/12*(1+(IF(CD$8=Assumptions!$V$47,Assumptions!$V$51,IF(CD$8=Assumptions!$W$47,Assumptions!CW$51,Assumptions!$X$51))))^(CD$8-1)</f>
        <v>-5293.4671029909368</v>
      </c>
      <c r="CE31" s="26">
        <f>-Assumptions!$X32/12*(1+(IF(CE$8=Assumptions!$V$47,Assumptions!$V$51,IF(CE$8=Assumptions!$W$47,Assumptions!CX$51,Assumptions!$X$51))))^(CE$8-1)</f>
        <v>-5293.4671029909368</v>
      </c>
      <c r="CF31" s="26">
        <f>-Assumptions!$X32/12*(1+(IF(CF$8=Assumptions!$V$47,Assumptions!$V$51,IF(CF$8=Assumptions!$W$47,Assumptions!CY$51,Assumptions!$X$51))))^(CF$8-1)</f>
        <v>-5293.4671029909368</v>
      </c>
      <c r="CG31" s="26">
        <f>-Assumptions!$X32/12*(1+(IF(CG$8=Assumptions!$V$47,Assumptions!$V$51,IF(CG$8=Assumptions!$W$47,Assumptions!CZ$51,Assumptions!$X$51))))^(CG$8-1)</f>
        <v>-5293.4671029909368</v>
      </c>
      <c r="CH31" s="26">
        <f>-Assumptions!$X32/12*(1+(IF(CH$8=Assumptions!$V$47,Assumptions!$V$51,IF(CH$8=Assumptions!$W$47,Assumptions!DA$51,Assumptions!$X$51))))^(CH$8-1)</f>
        <v>-5293.4671029909368</v>
      </c>
      <c r="CI31" s="26">
        <f>-Assumptions!$X32/12*(1+(IF(CI$8=Assumptions!$V$47,Assumptions!$V$51,IF(CI$8=Assumptions!$W$47,Assumptions!DB$51,Assumptions!$X$51))))^(CI$8-1)</f>
        <v>-5293.4671029909368</v>
      </c>
      <c r="CJ31" s="26">
        <f>-Assumptions!$X32/12*(1+(IF(CJ$8=Assumptions!$V$47,Assumptions!$V$51,IF(CJ$8=Assumptions!$W$47,Assumptions!DC$51,Assumptions!$X$51))))^(CJ$8-1)</f>
        <v>-5399.3364450507543</v>
      </c>
      <c r="CK31" s="26">
        <f>-Assumptions!$X32/12*(1+(IF(CK$8=Assumptions!$V$47,Assumptions!$V$51,IF(CK$8=Assumptions!$W$47,Assumptions!DD$51,Assumptions!$X$51))))^(CK$8-1)</f>
        <v>-5399.3364450507543</v>
      </c>
      <c r="CL31" s="26">
        <f>-Assumptions!$X32/12*(1+(IF(CL$8=Assumptions!$V$47,Assumptions!$V$51,IF(CL$8=Assumptions!$W$47,Assumptions!DE$51,Assumptions!$X$51))))^(CL$8-1)</f>
        <v>-5399.3364450507543</v>
      </c>
      <c r="CM31" s="26">
        <f>-Assumptions!$X32/12*(1+(IF(CM$8=Assumptions!$V$47,Assumptions!$V$51,IF(CM$8=Assumptions!$W$47,Assumptions!DF$51,Assumptions!$X$51))))^(CM$8-1)</f>
        <v>-5399.3364450507543</v>
      </c>
      <c r="CN31" s="26">
        <f>-Assumptions!$X32/12*(1+(IF(CN$8=Assumptions!$V$47,Assumptions!$V$51,IF(CN$8=Assumptions!$W$47,Assumptions!DG$51,Assumptions!$X$51))))^(CN$8-1)</f>
        <v>-5399.3364450507543</v>
      </c>
      <c r="CO31" s="26">
        <f>-Assumptions!$X32/12*(1+(IF(CO$8=Assumptions!$V$47,Assumptions!$V$51,IF(CO$8=Assumptions!$W$47,Assumptions!DH$51,Assumptions!$X$51))))^(CO$8-1)</f>
        <v>-5399.3364450507543</v>
      </c>
      <c r="CP31" s="26">
        <f>-Assumptions!$X32/12*(1+(IF(CP$8=Assumptions!$V$47,Assumptions!$V$51,IF(CP$8=Assumptions!$W$47,Assumptions!DI$51,Assumptions!$X$51))))^(CP$8-1)</f>
        <v>-5399.3364450507543</v>
      </c>
      <c r="CQ31" s="26">
        <f>-Assumptions!$X32/12*(1+(IF(CQ$8=Assumptions!$V$47,Assumptions!$V$51,IF(CQ$8=Assumptions!$W$47,Assumptions!DJ$51,Assumptions!$X$51))))^(CQ$8-1)</f>
        <v>-5399.3364450507543</v>
      </c>
      <c r="CR31" s="26">
        <f>-Assumptions!$X32/12*(1+(IF(CR$8=Assumptions!$V$47,Assumptions!$V$51,IF(CR$8=Assumptions!$W$47,Assumptions!DK$51,Assumptions!$X$51))))^(CR$8-1)</f>
        <v>-5399.3364450507543</v>
      </c>
      <c r="CS31" s="26">
        <f>-Assumptions!$X32/12*(1+(IF(CS$8=Assumptions!$V$47,Assumptions!$V$51,IF(CS$8=Assumptions!$W$47,Assumptions!DL$51,Assumptions!$X$51))))^(CS$8-1)</f>
        <v>-5399.3364450507543</v>
      </c>
      <c r="CT31" s="26">
        <f>-Assumptions!$X32/12*(1+(IF(CT$8=Assumptions!$V$47,Assumptions!$V$51,IF(CT$8=Assumptions!$W$47,Assumptions!DM$51,Assumptions!$X$51))))^(CT$8-1)</f>
        <v>-5399.3364450507543</v>
      </c>
      <c r="CU31" s="26">
        <f>-Assumptions!$X32/12*(1+(IF(CU$8=Assumptions!$V$47,Assumptions!$V$51,IF(CU$8=Assumptions!$W$47,Assumptions!DN$51,Assumptions!$X$51))))^(CU$8-1)</f>
        <v>-5399.3364450507543</v>
      </c>
      <c r="CV31" s="26">
        <f>-Assumptions!$X32/12*(1+(IF(CV$8=Assumptions!$V$47,Assumptions!$V$51,IF(CV$8=Assumptions!$W$47,Assumptions!DO$51,Assumptions!$X$51))))^(CV$8-1)</f>
        <v>-5507.3231739517696</v>
      </c>
      <c r="CW31" s="26">
        <f>-Assumptions!$X32/12*(1+(IF(CW$8=Assumptions!$V$47,Assumptions!$V$51,IF(CW$8=Assumptions!$W$47,Assumptions!DP$51,Assumptions!$X$51))))^(CW$8-1)</f>
        <v>-5507.3231739517696</v>
      </c>
      <c r="CX31" s="26">
        <f>-Assumptions!$X32/12*(1+(IF(CX$8=Assumptions!$V$47,Assumptions!$V$51,IF(CX$8=Assumptions!$W$47,Assumptions!DQ$51,Assumptions!$X$51))))^(CX$8-1)</f>
        <v>-5507.3231739517696</v>
      </c>
      <c r="CY31" s="26">
        <f>-Assumptions!$X32/12*(1+(IF(CY$8=Assumptions!$V$47,Assumptions!$V$51,IF(CY$8=Assumptions!$W$47,Assumptions!DR$51,Assumptions!$X$51))))^(CY$8-1)</f>
        <v>-5507.3231739517696</v>
      </c>
      <c r="CZ31" s="26">
        <f>-Assumptions!$X32/12*(1+(IF(CZ$8=Assumptions!$V$47,Assumptions!$V$51,IF(CZ$8=Assumptions!$W$47,Assumptions!DS$51,Assumptions!$X$51))))^(CZ$8-1)</f>
        <v>-5507.3231739517696</v>
      </c>
      <c r="DA31" s="26">
        <f>-Assumptions!$X32/12*(1+(IF(DA$8=Assumptions!$V$47,Assumptions!$V$51,IF(DA$8=Assumptions!$W$47,Assumptions!DT$51,Assumptions!$X$51))))^(DA$8-1)</f>
        <v>-5507.3231739517696</v>
      </c>
      <c r="DB31" s="26">
        <f>-Assumptions!$X32/12*(1+(IF(DB$8=Assumptions!$V$47,Assumptions!$V$51,IF(DB$8=Assumptions!$W$47,Assumptions!DU$51,Assumptions!$X$51))))^(DB$8-1)</f>
        <v>-5507.3231739517696</v>
      </c>
      <c r="DC31" s="26">
        <f>-Assumptions!$X32/12*(1+(IF(DC$8=Assumptions!$V$47,Assumptions!$V$51,IF(DC$8=Assumptions!$W$47,Assumptions!DV$51,Assumptions!$X$51))))^(DC$8-1)</f>
        <v>-5507.3231739517696</v>
      </c>
      <c r="DD31" s="26">
        <f>-Assumptions!$X32/12*(1+(IF(DD$8=Assumptions!$V$47,Assumptions!$V$51,IF(DD$8=Assumptions!$W$47,Assumptions!DW$51,Assumptions!$X$51))))^(DD$8-1)</f>
        <v>-5507.3231739517696</v>
      </c>
      <c r="DE31" s="26">
        <f>-Assumptions!$X32/12*(1+(IF(DE$8=Assumptions!$V$47,Assumptions!$V$51,IF(DE$8=Assumptions!$W$47,Assumptions!DX$51,Assumptions!$X$51))))^(DE$8-1)</f>
        <v>-5507.3231739517696</v>
      </c>
      <c r="DF31" s="26">
        <f>-Assumptions!$X32/12*(1+(IF(DF$8=Assumptions!$V$47,Assumptions!$V$51,IF(DF$8=Assumptions!$W$47,Assumptions!DY$51,Assumptions!$X$51))))^(DF$8-1)</f>
        <v>-5507.3231739517696</v>
      </c>
      <c r="DG31" s="26">
        <f>-Assumptions!$X32/12*(1+(IF(DG$8=Assumptions!$V$47,Assumptions!$V$51,IF(DG$8=Assumptions!$W$47,Assumptions!DZ$51,Assumptions!$X$51))))^(DG$8-1)</f>
        <v>-5507.3231739517696</v>
      </c>
      <c r="DH31" s="26">
        <f>-Assumptions!$X32/12*(1+(IF(DH$8=Assumptions!$V$47,Assumptions!$V$51,IF(DH$8=Assumptions!$W$47,Assumptions!EA$51,Assumptions!$X$51))))^(DH$8-1)</f>
        <v>-5617.4696374308051</v>
      </c>
      <c r="DI31" s="26">
        <f>-Assumptions!$X32/12*(1+(IF(DI$8=Assumptions!$V$47,Assumptions!$V$51,IF(DI$8=Assumptions!$W$47,Assumptions!EB$51,Assumptions!$X$51))))^(DI$8-1)</f>
        <v>-5617.4696374308051</v>
      </c>
      <c r="DJ31" s="26">
        <f>-Assumptions!$X32/12*(1+(IF(DJ$8=Assumptions!$V$47,Assumptions!$V$51,IF(DJ$8=Assumptions!$W$47,Assumptions!EC$51,Assumptions!$X$51))))^(DJ$8-1)</f>
        <v>-5617.4696374308051</v>
      </c>
      <c r="DK31" s="26">
        <f>-Assumptions!$X32/12*(1+(IF(DK$8=Assumptions!$V$47,Assumptions!$V$51,IF(DK$8=Assumptions!$W$47,Assumptions!ED$51,Assumptions!$X$51))))^(DK$8-1)</f>
        <v>-5617.4696374308051</v>
      </c>
      <c r="DL31" s="26">
        <f>-Assumptions!$X32/12*(1+(IF(DL$8=Assumptions!$V$47,Assumptions!$V$51,IF(DL$8=Assumptions!$W$47,Assumptions!EE$51,Assumptions!$X$51))))^(DL$8-1)</f>
        <v>-5617.4696374308051</v>
      </c>
      <c r="DM31" s="26">
        <f>-Assumptions!$X32/12*(1+(IF(DM$8=Assumptions!$V$47,Assumptions!$V$51,IF(DM$8=Assumptions!$W$47,Assumptions!EF$51,Assumptions!$X$51))))^(DM$8-1)</f>
        <v>-5617.4696374308051</v>
      </c>
      <c r="DN31" s="26">
        <f>-Assumptions!$X32/12*(1+(IF(DN$8=Assumptions!$V$47,Assumptions!$V$51,IF(DN$8=Assumptions!$W$47,Assumptions!EG$51,Assumptions!$X$51))))^(DN$8-1)</f>
        <v>-5617.4696374308051</v>
      </c>
      <c r="DO31" s="26">
        <f>-Assumptions!$X32/12*(1+(IF(DO$8=Assumptions!$V$47,Assumptions!$V$51,IF(DO$8=Assumptions!$W$47,Assumptions!EH$51,Assumptions!$X$51))))^(DO$8-1)</f>
        <v>-5617.4696374308051</v>
      </c>
      <c r="DP31" s="26">
        <f>-Assumptions!$X32/12*(1+(IF(DP$8=Assumptions!$V$47,Assumptions!$V$51,IF(DP$8=Assumptions!$W$47,Assumptions!EI$51,Assumptions!$X$51))))^(DP$8-1)</f>
        <v>-5617.4696374308051</v>
      </c>
      <c r="DQ31" s="26">
        <f>-Assumptions!$X32/12*(1+(IF(DQ$8=Assumptions!$V$47,Assumptions!$V$51,IF(DQ$8=Assumptions!$W$47,Assumptions!EJ$51,Assumptions!$X$51))))^(DQ$8-1)</f>
        <v>-5617.4696374308051</v>
      </c>
      <c r="DR31" s="26">
        <f>-Assumptions!$X32/12*(1+(IF(DR$8=Assumptions!$V$47,Assumptions!$V$51,IF(DR$8=Assumptions!$W$47,Assumptions!EK$51,Assumptions!$X$51))))^(DR$8-1)</f>
        <v>-5617.4696374308051</v>
      </c>
      <c r="DS31" s="26">
        <f>-Assumptions!$X32/12*(1+(IF(DS$8=Assumptions!$V$47,Assumptions!$V$51,IF(DS$8=Assumptions!$W$47,Assumptions!EL$51,Assumptions!$X$51))))^(DS$8-1)</f>
        <v>-5617.4696374308051</v>
      </c>
      <c r="DT31" s="26">
        <f>-Assumptions!$X32/12*(1+(IF(DT$8=Assumptions!$V$47,Assumptions!$V$51,IF(DT$8=Assumptions!$W$47,Assumptions!EM$51,Assumptions!$X$51))))^(DT$8-1)</f>
        <v>-5729.819030179422</v>
      </c>
      <c r="DU31" s="26">
        <f>-Assumptions!$X32/12*(1+(IF(DU$8=Assumptions!$V$47,Assumptions!$V$51,IF(DU$8=Assumptions!$W$47,Assumptions!EN$51,Assumptions!$X$51))))^(DU$8-1)</f>
        <v>-5729.819030179422</v>
      </c>
      <c r="DV31" s="26">
        <f>-Assumptions!$X32/12*(1+(IF(DV$8=Assumptions!$V$47,Assumptions!$V$51,IF(DV$8=Assumptions!$W$47,Assumptions!EO$51,Assumptions!$X$51))))^(DV$8-1)</f>
        <v>-5729.819030179422</v>
      </c>
      <c r="DW31" s="26">
        <f>-Assumptions!$X32/12*(1+(IF(DW$8=Assumptions!$V$47,Assumptions!$V$51,IF(DW$8=Assumptions!$W$47,Assumptions!EP$51,Assumptions!$X$51))))^(DW$8-1)</f>
        <v>-5729.819030179422</v>
      </c>
      <c r="DX31" s="26">
        <f>-Assumptions!$X32/12*(1+(IF(DX$8=Assumptions!$V$47,Assumptions!$V$51,IF(DX$8=Assumptions!$W$47,Assumptions!EQ$51,Assumptions!$X$51))))^(DX$8-1)</f>
        <v>-5729.819030179422</v>
      </c>
      <c r="DY31" s="26">
        <f>-Assumptions!$X32/12*(1+(IF(DY$8=Assumptions!$V$47,Assumptions!$V$51,IF(DY$8=Assumptions!$W$47,Assumptions!ER$51,Assumptions!$X$51))))^(DY$8-1)</f>
        <v>-5729.819030179422</v>
      </c>
      <c r="DZ31" s="26">
        <f>-Assumptions!$X32/12*(1+(IF(DZ$8=Assumptions!$V$47,Assumptions!$V$51,IF(DZ$8=Assumptions!$W$47,Assumptions!ES$51,Assumptions!$X$51))))^(DZ$8-1)</f>
        <v>-5729.819030179422</v>
      </c>
      <c r="EA31" s="26">
        <f>-Assumptions!$X32/12*(1+(IF(EA$8=Assumptions!$V$47,Assumptions!$V$51,IF(EA$8=Assumptions!$W$47,Assumptions!ET$51,Assumptions!$X$51))))^(EA$8-1)</f>
        <v>-5729.819030179422</v>
      </c>
      <c r="EB31" s="26">
        <f>-Assumptions!$X32/12*(1+(IF(EB$8=Assumptions!$V$47,Assumptions!$V$51,IF(EB$8=Assumptions!$W$47,Assumptions!EU$51,Assumptions!$X$51))))^(EB$8-1)</f>
        <v>-5729.819030179422</v>
      </c>
      <c r="EC31" s="26">
        <f>-Assumptions!$X32/12*(1+(IF(EC$8=Assumptions!$V$47,Assumptions!$V$51,IF(EC$8=Assumptions!$W$47,Assumptions!EV$51,Assumptions!$X$51))))^(EC$8-1)</f>
        <v>-5729.819030179422</v>
      </c>
      <c r="ED31" s="26">
        <f>-Assumptions!$X32/12*(1+(IF(ED$8=Assumptions!$V$47,Assumptions!$V$51,IF(ED$8=Assumptions!$W$47,Assumptions!EW$51,Assumptions!$X$51))))^(ED$8-1)</f>
        <v>-5729.819030179422</v>
      </c>
      <c r="EE31" s="26">
        <f>-Assumptions!$X32/12*(1+(IF(EE$8=Assumptions!$V$47,Assumptions!$V$51,IF(EE$8=Assumptions!$W$47,Assumptions!EX$51,Assumptions!$X$51))))^(EE$8-1)</f>
        <v>-5729.819030179422</v>
      </c>
    </row>
    <row r="32" spans="2:135" x14ac:dyDescent="0.35">
      <c r="C32" t="str">
        <f>Assumptions!J33</f>
        <v>Electricity</v>
      </c>
      <c r="D32" s="26">
        <f>-Assumptions!$X33/12*(1+(IF(D$8=Assumptions!$V$47,Assumptions!$V$51,IF(D$8=Assumptions!$W$47,Assumptions!W$51,Assumptions!$X$51))))^(D$8-1)</f>
        <v>-7197.3036000000002</v>
      </c>
      <c r="E32" s="26">
        <f>-Assumptions!$X33/12*(1+(IF(E$8=Assumptions!$V$47,Assumptions!$V$51,IF(E$8=Assumptions!$W$47,Assumptions!X$51,Assumptions!$X$51))))^(E$8-1)</f>
        <v>-7197.3036000000002</v>
      </c>
      <c r="F32" s="26">
        <f>-Assumptions!$X33/12*(1+(IF(F$8=Assumptions!$V$47,Assumptions!$V$51,IF(F$8=Assumptions!$W$47,Assumptions!Y$51,Assumptions!$X$51))))^(F$8-1)</f>
        <v>-7197.3036000000002</v>
      </c>
      <c r="G32" s="26">
        <f>-Assumptions!$X33/12*(1+(IF(G$8=Assumptions!$V$47,Assumptions!$V$51,IF(G$8=Assumptions!$W$47,Assumptions!Z$51,Assumptions!$X$51))))^(G$8-1)</f>
        <v>-7197.3036000000002</v>
      </c>
      <c r="H32" s="26">
        <f>-Assumptions!$X33/12*(1+(IF(H$8=Assumptions!$V$47,Assumptions!$V$51,IF(H$8=Assumptions!$W$47,Assumptions!AA$51,Assumptions!$X$51))))^(H$8-1)</f>
        <v>-7197.3036000000002</v>
      </c>
      <c r="I32" s="26">
        <f>-Assumptions!$X33/12*(1+(IF(I$8=Assumptions!$V$47,Assumptions!$V$51,IF(I$8=Assumptions!$W$47,Assumptions!AB$51,Assumptions!$X$51))))^(I$8-1)</f>
        <v>-7197.3036000000002</v>
      </c>
      <c r="J32" s="26">
        <f>-Assumptions!$X33/12*(1+(IF(J$8=Assumptions!$V$47,Assumptions!$V$51,IF(J$8=Assumptions!$W$47,Assumptions!AC$51,Assumptions!$X$51))))^(J$8-1)</f>
        <v>-7197.3036000000002</v>
      </c>
      <c r="K32" s="26">
        <f>-Assumptions!$X33/12*(1+(IF(K$8=Assumptions!$V$47,Assumptions!$V$51,IF(K$8=Assumptions!$W$47,Assumptions!AD$51,Assumptions!$X$51))))^(K$8-1)</f>
        <v>-7197.3036000000002</v>
      </c>
      <c r="L32" s="26">
        <f>-Assumptions!$X33/12*(1+(IF(L$8=Assumptions!$V$47,Assumptions!$V$51,IF(L$8=Assumptions!$W$47,Assumptions!AE$51,Assumptions!$X$51))))^(L$8-1)</f>
        <v>-7197.3036000000002</v>
      </c>
      <c r="M32" s="26">
        <f>-Assumptions!$X33/12*(1+(IF(M$8=Assumptions!$V$47,Assumptions!$V$51,IF(M$8=Assumptions!$W$47,Assumptions!AF$51,Assumptions!$X$51))))^(M$8-1)</f>
        <v>-7197.3036000000002</v>
      </c>
      <c r="N32" s="26">
        <f>-Assumptions!$X33/12*(1+(IF(N$8=Assumptions!$V$47,Assumptions!$V$51,IF(N$8=Assumptions!$W$47,Assumptions!AG$51,Assumptions!$X$51))))^(N$8-1)</f>
        <v>-7197.3036000000002</v>
      </c>
      <c r="O32" s="26">
        <f>-Assumptions!$X33/12*(1+(IF(O$8=Assumptions!$V$47,Assumptions!$V$51,IF(O$8=Assumptions!$W$47,Assumptions!AH$51,Assumptions!$X$51))))^(O$8-1)</f>
        <v>-7197.3036000000002</v>
      </c>
      <c r="P32" s="26">
        <f>-Assumptions!$X33/12*(1+(IF(P$8=Assumptions!$V$47,Assumptions!$V$51,IF(P$8=Assumptions!$W$47,Assumptions!AI$51,Assumptions!$X$51))))^(P$8-1)</f>
        <v>-7197.3036000000002</v>
      </c>
      <c r="Q32" s="26">
        <f>-Assumptions!$X33/12*(1+(IF(Q$8=Assumptions!$V$47,Assumptions!$V$51,IF(Q$8=Assumptions!$W$47,Assumptions!AJ$51,Assumptions!$X$51))))^(Q$8-1)</f>
        <v>-7197.3036000000002</v>
      </c>
      <c r="R32" s="26">
        <f>-Assumptions!$X33/12*(1+(IF(R$8=Assumptions!$V$47,Assumptions!$V$51,IF(R$8=Assumptions!$W$47,Assumptions!AK$51,Assumptions!$X$51))))^(R$8-1)</f>
        <v>-7197.3036000000002</v>
      </c>
      <c r="S32" s="26">
        <f>-Assumptions!$X33/12*(1+(IF(S$8=Assumptions!$V$47,Assumptions!$V$51,IF(S$8=Assumptions!$W$47,Assumptions!AL$51,Assumptions!$X$51))))^(S$8-1)</f>
        <v>-7197.3036000000002</v>
      </c>
      <c r="T32" s="26">
        <f>-Assumptions!$X33/12*(1+(IF(T$8=Assumptions!$V$47,Assumptions!$V$51,IF(T$8=Assumptions!$W$47,Assumptions!AM$51,Assumptions!$X$51))))^(T$8-1)</f>
        <v>-7197.3036000000002</v>
      </c>
      <c r="U32" s="26">
        <f>-Assumptions!$X33/12*(1+(IF(U$8=Assumptions!$V$47,Assumptions!$V$51,IF(U$8=Assumptions!$W$47,Assumptions!AN$51,Assumptions!$X$51))))^(U$8-1)</f>
        <v>-7197.3036000000002</v>
      </c>
      <c r="V32" s="26">
        <f>-Assumptions!$X33/12*(1+(IF(V$8=Assumptions!$V$47,Assumptions!$V$51,IF(V$8=Assumptions!$W$47,Assumptions!AO$51,Assumptions!$X$51))))^(V$8-1)</f>
        <v>-7197.3036000000002</v>
      </c>
      <c r="W32" s="26">
        <f>-Assumptions!$X33/12*(1+(IF(W$8=Assumptions!$V$47,Assumptions!$V$51,IF(W$8=Assumptions!$W$47,Assumptions!AP$51,Assumptions!$X$51))))^(W$8-1)</f>
        <v>-7197.3036000000002</v>
      </c>
      <c r="X32" s="26">
        <f>-Assumptions!$X33/12*(1+(IF(X$8=Assumptions!$V$47,Assumptions!$V$51,IF(X$8=Assumptions!$W$47,Assumptions!AQ$51,Assumptions!$X$51))))^(X$8-1)</f>
        <v>-7197.3036000000002</v>
      </c>
      <c r="Y32" s="26">
        <f>-Assumptions!$X33/12*(1+(IF(Y$8=Assumptions!$V$47,Assumptions!$V$51,IF(Y$8=Assumptions!$W$47,Assumptions!AR$51,Assumptions!$X$51))))^(Y$8-1)</f>
        <v>-7197.3036000000002</v>
      </c>
      <c r="Z32" s="26">
        <f>-Assumptions!$X33/12*(1+(IF(Z$8=Assumptions!$V$47,Assumptions!$V$51,IF(Z$8=Assumptions!$W$47,Assumptions!AS$51,Assumptions!$X$51))))^(Z$8-1)</f>
        <v>-7197.3036000000002</v>
      </c>
      <c r="AA32" s="26">
        <f>-Assumptions!$X33/12*(1+(IF(AA$8=Assumptions!$V$47,Assumptions!$V$51,IF(AA$8=Assumptions!$W$47,Assumptions!AT$51,Assumptions!$X$51))))^(AA$8-1)</f>
        <v>-7197.3036000000002</v>
      </c>
      <c r="AB32" s="26">
        <f>-Assumptions!$X33/12*(1+(IF(AB$8=Assumptions!$V$47,Assumptions!$V$51,IF(AB$8=Assumptions!$W$47,Assumptions!AU$51,Assumptions!$X$51))))^(AB$8-1)</f>
        <v>-7488.07466544</v>
      </c>
      <c r="AC32" s="26">
        <f>-Assumptions!$X33/12*(1+(IF(AC$8=Assumptions!$V$47,Assumptions!$V$51,IF(AC$8=Assumptions!$W$47,Assumptions!AV$51,Assumptions!$X$51))))^(AC$8-1)</f>
        <v>-7488.07466544</v>
      </c>
      <c r="AD32" s="26">
        <f>-Assumptions!$X33/12*(1+(IF(AD$8=Assumptions!$V$47,Assumptions!$V$51,IF(AD$8=Assumptions!$W$47,Assumptions!AW$51,Assumptions!$X$51))))^(AD$8-1)</f>
        <v>-7488.07466544</v>
      </c>
      <c r="AE32" s="26">
        <f>-Assumptions!$X33/12*(1+(IF(AE$8=Assumptions!$V$47,Assumptions!$V$51,IF(AE$8=Assumptions!$W$47,Assumptions!AX$51,Assumptions!$X$51))))^(AE$8-1)</f>
        <v>-7488.07466544</v>
      </c>
      <c r="AF32" s="26">
        <f>-Assumptions!$X33/12*(1+(IF(AF$8=Assumptions!$V$47,Assumptions!$V$51,IF(AF$8=Assumptions!$W$47,Assumptions!AY$51,Assumptions!$X$51))))^(AF$8-1)</f>
        <v>-7488.07466544</v>
      </c>
      <c r="AG32" s="26">
        <f>-Assumptions!$X33/12*(1+(IF(AG$8=Assumptions!$V$47,Assumptions!$V$51,IF(AG$8=Assumptions!$W$47,Assumptions!AZ$51,Assumptions!$X$51))))^(AG$8-1)</f>
        <v>-7488.07466544</v>
      </c>
      <c r="AH32" s="26">
        <f>-Assumptions!$X33/12*(1+(IF(AH$8=Assumptions!$V$47,Assumptions!$V$51,IF(AH$8=Assumptions!$W$47,Assumptions!BA$51,Assumptions!$X$51))))^(AH$8-1)</f>
        <v>-7488.07466544</v>
      </c>
      <c r="AI32" s="26">
        <f>-Assumptions!$X33/12*(1+(IF(AI$8=Assumptions!$V$47,Assumptions!$V$51,IF(AI$8=Assumptions!$W$47,Assumptions!BB$51,Assumptions!$X$51))))^(AI$8-1)</f>
        <v>-7488.07466544</v>
      </c>
      <c r="AJ32" s="26">
        <f>-Assumptions!$X33/12*(1+(IF(AJ$8=Assumptions!$V$47,Assumptions!$V$51,IF(AJ$8=Assumptions!$W$47,Assumptions!BC$51,Assumptions!$X$51))))^(AJ$8-1)</f>
        <v>-7488.07466544</v>
      </c>
      <c r="AK32" s="26">
        <f>-Assumptions!$X33/12*(1+(IF(AK$8=Assumptions!$V$47,Assumptions!$V$51,IF(AK$8=Assumptions!$W$47,Assumptions!BD$51,Assumptions!$X$51))))^(AK$8-1)</f>
        <v>-7488.07466544</v>
      </c>
      <c r="AL32" s="26">
        <f>-Assumptions!$X33/12*(1+(IF(AL$8=Assumptions!$V$47,Assumptions!$V$51,IF(AL$8=Assumptions!$W$47,Assumptions!BE$51,Assumptions!$X$51))))^(AL$8-1)</f>
        <v>-7488.07466544</v>
      </c>
      <c r="AM32" s="26">
        <f>-Assumptions!$X33/12*(1+(IF(AM$8=Assumptions!$V$47,Assumptions!$V$51,IF(AM$8=Assumptions!$W$47,Assumptions!BF$51,Assumptions!$X$51))))^(AM$8-1)</f>
        <v>-7488.07466544</v>
      </c>
      <c r="AN32" s="26">
        <f>-Assumptions!$X33/12*(1+(IF(AN$8=Assumptions!$V$47,Assumptions!$V$51,IF(AN$8=Assumptions!$W$47,Assumptions!BG$51,Assumptions!$X$51))))^(AN$8-1)</f>
        <v>-7637.8361587487998</v>
      </c>
      <c r="AO32" s="26">
        <f>-Assumptions!$X33/12*(1+(IF(AO$8=Assumptions!$V$47,Assumptions!$V$51,IF(AO$8=Assumptions!$W$47,Assumptions!BH$51,Assumptions!$X$51))))^(AO$8-1)</f>
        <v>-7637.8361587487998</v>
      </c>
      <c r="AP32" s="26">
        <f>-Assumptions!$X33/12*(1+(IF(AP$8=Assumptions!$V$47,Assumptions!$V$51,IF(AP$8=Assumptions!$W$47,Assumptions!BI$51,Assumptions!$X$51))))^(AP$8-1)</f>
        <v>-7637.8361587487998</v>
      </c>
      <c r="AQ32" s="26">
        <f>-Assumptions!$X33/12*(1+(IF(AQ$8=Assumptions!$V$47,Assumptions!$V$51,IF(AQ$8=Assumptions!$W$47,Assumptions!BJ$51,Assumptions!$X$51))))^(AQ$8-1)</f>
        <v>-7637.8361587487998</v>
      </c>
      <c r="AR32" s="26">
        <f>-Assumptions!$X33/12*(1+(IF(AR$8=Assumptions!$V$47,Assumptions!$V$51,IF(AR$8=Assumptions!$W$47,Assumptions!BK$51,Assumptions!$X$51))))^(AR$8-1)</f>
        <v>-7637.8361587487998</v>
      </c>
      <c r="AS32" s="26">
        <f>-Assumptions!$X33/12*(1+(IF(AS$8=Assumptions!$V$47,Assumptions!$V$51,IF(AS$8=Assumptions!$W$47,Assumptions!BL$51,Assumptions!$X$51))))^(AS$8-1)</f>
        <v>-7637.8361587487998</v>
      </c>
      <c r="AT32" s="26">
        <f>-Assumptions!$X33/12*(1+(IF(AT$8=Assumptions!$V$47,Assumptions!$V$51,IF(AT$8=Assumptions!$W$47,Assumptions!BM$51,Assumptions!$X$51))))^(AT$8-1)</f>
        <v>-7637.8361587487998</v>
      </c>
      <c r="AU32" s="26">
        <f>-Assumptions!$X33/12*(1+(IF(AU$8=Assumptions!$V$47,Assumptions!$V$51,IF(AU$8=Assumptions!$W$47,Assumptions!BN$51,Assumptions!$X$51))))^(AU$8-1)</f>
        <v>-7637.8361587487998</v>
      </c>
      <c r="AV32" s="26">
        <f>-Assumptions!$X33/12*(1+(IF(AV$8=Assumptions!$V$47,Assumptions!$V$51,IF(AV$8=Assumptions!$W$47,Assumptions!BO$51,Assumptions!$X$51))))^(AV$8-1)</f>
        <v>-7637.8361587487998</v>
      </c>
      <c r="AW32" s="26">
        <f>-Assumptions!$X33/12*(1+(IF(AW$8=Assumptions!$V$47,Assumptions!$V$51,IF(AW$8=Assumptions!$W$47,Assumptions!BP$51,Assumptions!$X$51))))^(AW$8-1)</f>
        <v>-7637.8361587487998</v>
      </c>
      <c r="AX32" s="26">
        <f>-Assumptions!$X33/12*(1+(IF(AX$8=Assumptions!$V$47,Assumptions!$V$51,IF(AX$8=Assumptions!$W$47,Assumptions!BQ$51,Assumptions!$X$51))))^(AX$8-1)</f>
        <v>-7637.8361587487998</v>
      </c>
      <c r="AY32" s="26">
        <f>-Assumptions!$X33/12*(1+(IF(AY$8=Assumptions!$V$47,Assumptions!$V$51,IF(AY$8=Assumptions!$W$47,Assumptions!BR$51,Assumptions!$X$51))))^(AY$8-1)</f>
        <v>-7637.8361587487998</v>
      </c>
      <c r="AZ32" s="26">
        <f>-Assumptions!$X33/12*(1+(IF(AZ$8=Assumptions!$V$47,Assumptions!$V$51,IF(AZ$8=Assumptions!$W$47,Assumptions!BS$51,Assumptions!$X$51))))^(AZ$8-1)</f>
        <v>-7790.5928819237761</v>
      </c>
      <c r="BA32" s="26">
        <f>-Assumptions!$X33/12*(1+(IF(BA$8=Assumptions!$V$47,Assumptions!$V$51,IF(BA$8=Assumptions!$W$47,Assumptions!BT$51,Assumptions!$X$51))))^(BA$8-1)</f>
        <v>-7790.5928819237761</v>
      </c>
      <c r="BB32" s="26">
        <f>-Assumptions!$X33/12*(1+(IF(BB$8=Assumptions!$V$47,Assumptions!$V$51,IF(BB$8=Assumptions!$W$47,Assumptions!BU$51,Assumptions!$X$51))))^(BB$8-1)</f>
        <v>-7790.5928819237761</v>
      </c>
      <c r="BC32" s="26">
        <f>-Assumptions!$X33/12*(1+(IF(BC$8=Assumptions!$V$47,Assumptions!$V$51,IF(BC$8=Assumptions!$W$47,Assumptions!BV$51,Assumptions!$X$51))))^(BC$8-1)</f>
        <v>-7790.5928819237761</v>
      </c>
      <c r="BD32" s="26">
        <f>-Assumptions!$X33/12*(1+(IF(BD$8=Assumptions!$V$47,Assumptions!$V$51,IF(BD$8=Assumptions!$W$47,Assumptions!BW$51,Assumptions!$X$51))))^(BD$8-1)</f>
        <v>-7790.5928819237761</v>
      </c>
      <c r="BE32" s="26">
        <f>-Assumptions!$X33/12*(1+(IF(BE$8=Assumptions!$V$47,Assumptions!$V$51,IF(BE$8=Assumptions!$W$47,Assumptions!BX$51,Assumptions!$X$51))))^(BE$8-1)</f>
        <v>-7790.5928819237761</v>
      </c>
      <c r="BF32" s="26">
        <f>-Assumptions!$X33/12*(1+(IF(BF$8=Assumptions!$V$47,Assumptions!$V$51,IF(BF$8=Assumptions!$W$47,Assumptions!BY$51,Assumptions!$X$51))))^(BF$8-1)</f>
        <v>-7790.5928819237761</v>
      </c>
      <c r="BG32" s="26">
        <f>-Assumptions!$X33/12*(1+(IF(BG$8=Assumptions!$V$47,Assumptions!$V$51,IF(BG$8=Assumptions!$W$47,Assumptions!BZ$51,Assumptions!$X$51))))^(BG$8-1)</f>
        <v>-7790.5928819237761</v>
      </c>
      <c r="BH32" s="26">
        <f>-Assumptions!$X33/12*(1+(IF(BH$8=Assumptions!$V$47,Assumptions!$V$51,IF(BH$8=Assumptions!$W$47,Assumptions!CA$51,Assumptions!$X$51))))^(BH$8-1)</f>
        <v>-7790.5928819237761</v>
      </c>
      <c r="BI32" s="26">
        <f>-Assumptions!$X33/12*(1+(IF(BI$8=Assumptions!$V$47,Assumptions!$V$51,IF(BI$8=Assumptions!$W$47,Assumptions!CB$51,Assumptions!$X$51))))^(BI$8-1)</f>
        <v>-7790.5928819237761</v>
      </c>
      <c r="BJ32" s="26">
        <f>-Assumptions!$X33/12*(1+(IF(BJ$8=Assumptions!$V$47,Assumptions!$V$51,IF(BJ$8=Assumptions!$W$47,Assumptions!CC$51,Assumptions!$X$51))))^(BJ$8-1)</f>
        <v>-7790.5928819237761</v>
      </c>
      <c r="BK32" s="26">
        <f>-Assumptions!$X33/12*(1+(IF(BK$8=Assumptions!$V$47,Assumptions!$V$51,IF(BK$8=Assumptions!$W$47,Assumptions!CD$51,Assumptions!$X$51))))^(BK$8-1)</f>
        <v>-7790.5928819237761</v>
      </c>
      <c r="BL32" s="26">
        <f>-Assumptions!$X33/12*(1+(IF(BL$8=Assumptions!$V$47,Assumptions!$V$51,IF(BL$8=Assumptions!$W$47,Assumptions!CE$51,Assumptions!$X$51))))^(BL$8-1)</f>
        <v>-7946.404739562252</v>
      </c>
      <c r="BM32" s="26">
        <f>-Assumptions!$X33/12*(1+(IF(BM$8=Assumptions!$V$47,Assumptions!$V$51,IF(BM$8=Assumptions!$W$47,Assumptions!CF$51,Assumptions!$X$51))))^(BM$8-1)</f>
        <v>-7946.404739562252</v>
      </c>
      <c r="BN32" s="26">
        <f>-Assumptions!$X33/12*(1+(IF(BN$8=Assumptions!$V$47,Assumptions!$V$51,IF(BN$8=Assumptions!$W$47,Assumptions!CG$51,Assumptions!$X$51))))^(BN$8-1)</f>
        <v>-7946.404739562252</v>
      </c>
      <c r="BO32" s="26">
        <f>-Assumptions!$X33/12*(1+(IF(BO$8=Assumptions!$V$47,Assumptions!$V$51,IF(BO$8=Assumptions!$W$47,Assumptions!CH$51,Assumptions!$X$51))))^(BO$8-1)</f>
        <v>-7946.404739562252</v>
      </c>
      <c r="BP32" s="26">
        <f>-Assumptions!$X33/12*(1+(IF(BP$8=Assumptions!$V$47,Assumptions!$V$51,IF(BP$8=Assumptions!$W$47,Assumptions!CI$51,Assumptions!$X$51))))^(BP$8-1)</f>
        <v>-7946.404739562252</v>
      </c>
      <c r="BQ32" s="26">
        <f>-Assumptions!$X33/12*(1+(IF(BQ$8=Assumptions!$V$47,Assumptions!$V$51,IF(BQ$8=Assumptions!$W$47,Assumptions!CJ$51,Assumptions!$X$51))))^(BQ$8-1)</f>
        <v>-7946.404739562252</v>
      </c>
      <c r="BR32" s="26">
        <f>-Assumptions!$X33/12*(1+(IF(BR$8=Assumptions!$V$47,Assumptions!$V$51,IF(BR$8=Assumptions!$W$47,Assumptions!CK$51,Assumptions!$X$51))))^(BR$8-1)</f>
        <v>-7946.404739562252</v>
      </c>
      <c r="BS32" s="26">
        <f>-Assumptions!$X33/12*(1+(IF(BS$8=Assumptions!$V$47,Assumptions!$V$51,IF(BS$8=Assumptions!$W$47,Assumptions!CL$51,Assumptions!$X$51))))^(BS$8-1)</f>
        <v>-7946.404739562252</v>
      </c>
      <c r="BT32" s="26">
        <f>-Assumptions!$X33/12*(1+(IF(BT$8=Assumptions!$V$47,Assumptions!$V$51,IF(BT$8=Assumptions!$W$47,Assumptions!CM$51,Assumptions!$X$51))))^(BT$8-1)</f>
        <v>-7946.404739562252</v>
      </c>
      <c r="BU32" s="26">
        <f>-Assumptions!$X33/12*(1+(IF(BU$8=Assumptions!$V$47,Assumptions!$V$51,IF(BU$8=Assumptions!$W$47,Assumptions!CN$51,Assumptions!$X$51))))^(BU$8-1)</f>
        <v>-7946.404739562252</v>
      </c>
      <c r="BV32" s="26">
        <f>-Assumptions!$X33/12*(1+(IF(BV$8=Assumptions!$V$47,Assumptions!$V$51,IF(BV$8=Assumptions!$W$47,Assumptions!CO$51,Assumptions!$X$51))))^(BV$8-1)</f>
        <v>-7946.404739562252</v>
      </c>
      <c r="BW32" s="26">
        <f>-Assumptions!$X33/12*(1+(IF(BW$8=Assumptions!$V$47,Assumptions!$V$51,IF(BW$8=Assumptions!$W$47,Assumptions!CP$51,Assumptions!$X$51))))^(BW$8-1)</f>
        <v>-7946.404739562252</v>
      </c>
      <c r="BX32" s="26">
        <f>-Assumptions!$X33/12*(1+(IF(BX$8=Assumptions!$V$47,Assumptions!$V$51,IF(BX$8=Assumptions!$W$47,Assumptions!CQ$51,Assumptions!$X$51))))^(BX$8-1)</f>
        <v>-8105.3328343534977</v>
      </c>
      <c r="BY32" s="26">
        <f>-Assumptions!$X33/12*(1+(IF(BY$8=Assumptions!$V$47,Assumptions!$V$51,IF(BY$8=Assumptions!$W$47,Assumptions!CR$51,Assumptions!$X$51))))^(BY$8-1)</f>
        <v>-8105.3328343534977</v>
      </c>
      <c r="BZ32" s="26">
        <f>-Assumptions!$X33/12*(1+(IF(BZ$8=Assumptions!$V$47,Assumptions!$V$51,IF(BZ$8=Assumptions!$W$47,Assumptions!CS$51,Assumptions!$X$51))))^(BZ$8-1)</f>
        <v>-8105.3328343534977</v>
      </c>
      <c r="CA32" s="26">
        <f>-Assumptions!$X33/12*(1+(IF(CA$8=Assumptions!$V$47,Assumptions!$V$51,IF(CA$8=Assumptions!$W$47,Assumptions!CT$51,Assumptions!$X$51))))^(CA$8-1)</f>
        <v>-8105.3328343534977</v>
      </c>
      <c r="CB32" s="26">
        <f>-Assumptions!$X33/12*(1+(IF(CB$8=Assumptions!$V$47,Assumptions!$V$51,IF(CB$8=Assumptions!$W$47,Assumptions!CU$51,Assumptions!$X$51))))^(CB$8-1)</f>
        <v>-8105.3328343534977</v>
      </c>
      <c r="CC32" s="26">
        <f>-Assumptions!$X33/12*(1+(IF(CC$8=Assumptions!$V$47,Assumptions!$V$51,IF(CC$8=Assumptions!$W$47,Assumptions!CV$51,Assumptions!$X$51))))^(CC$8-1)</f>
        <v>-8105.3328343534977</v>
      </c>
      <c r="CD32" s="26">
        <f>-Assumptions!$X33/12*(1+(IF(CD$8=Assumptions!$V$47,Assumptions!$V$51,IF(CD$8=Assumptions!$W$47,Assumptions!CW$51,Assumptions!$X$51))))^(CD$8-1)</f>
        <v>-8105.3328343534977</v>
      </c>
      <c r="CE32" s="26">
        <f>-Assumptions!$X33/12*(1+(IF(CE$8=Assumptions!$V$47,Assumptions!$V$51,IF(CE$8=Assumptions!$W$47,Assumptions!CX$51,Assumptions!$X$51))))^(CE$8-1)</f>
        <v>-8105.3328343534977</v>
      </c>
      <c r="CF32" s="26">
        <f>-Assumptions!$X33/12*(1+(IF(CF$8=Assumptions!$V$47,Assumptions!$V$51,IF(CF$8=Assumptions!$W$47,Assumptions!CY$51,Assumptions!$X$51))))^(CF$8-1)</f>
        <v>-8105.3328343534977</v>
      </c>
      <c r="CG32" s="26">
        <f>-Assumptions!$X33/12*(1+(IF(CG$8=Assumptions!$V$47,Assumptions!$V$51,IF(CG$8=Assumptions!$W$47,Assumptions!CZ$51,Assumptions!$X$51))))^(CG$8-1)</f>
        <v>-8105.3328343534977</v>
      </c>
      <c r="CH32" s="26">
        <f>-Assumptions!$X33/12*(1+(IF(CH$8=Assumptions!$V$47,Assumptions!$V$51,IF(CH$8=Assumptions!$W$47,Assumptions!DA$51,Assumptions!$X$51))))^(CH$8-1)</f>
        <v>-8105.3328343534977</v>
      </c>
      <c r="CI32" s="26">
        <f>-Assumptions!$X33/12*(1+(IF(CI$8=Assumptions!$V$47,Assumptions!$V$51,IF(CI$8=Assumptions!$W$47,Assumptions!DB$51,Assumptions!$X$51))))^(CI$8-1)</f>
        <v>-8105.3328343534977</v>
      </c>
      <c r="CJ32" s="26">
        <f>-Assumptions!$X33/12*(1+(IF(CJ$8=Assumptions!$V$47,Assumptions!$V$51,IF(CJ$8=Assumptions!$W$47,Assumptions!DC$51,Assumptions!$X$51))))^(CJ$8-1)</f>
        <v>-8267.4394910405663</v>
      </c>
      <c r="CK32" s="26">
        <f>-Assumptions!$X33/12*(1+(IF(CK$8=Assumptions!$V$47,Assumptions!$V$51,IF(CK$8=Assumptions!$W$47,Assumptions!DD$51,Assumptions!$X$51))))^(CK$8-1)</f>
        <v>-8267.4394910405663</v>
      </c>
      <c r="CL32" s="26">
        <f>-Assumptions!$X33/12*(1+(IF(CL$8=Assumptions!$V$47,Assumptions!$V$51,IF(CL$8=Assumptions!$W$47,Assumptions!DE$51,Assumptions!$X$51))))^(CL$8-1)</f>
        <v>-8267.4394910405663</v>
      </c>
      <c r="CM32" s="26">
        <f>-Assumptions!$X33/12*(1+(IF(CM$8=Assumptions!$V$47,Assumptions!$V$51,IF(CM$8=Assumptions!$W$47,Assumptions!DF$51,Assumptions!$X$51))))^(CM$8-1)</f>
        <v>-8267.4394910405663</v>
      </c>
      <c r="CN32" s="26">
        <f>-Assumptions!$X33/12*(1+(IF(CN$8=Assumptions!$V$47,Assumptions!$V$51,IF(CN$8=Assumptions!$W$47,Assumptions!DG$51,Assumptions!$X$51))))^(CN$8-1)</f>
        <v>-8267.4394910405663</v>
      </c>
      <c r="CO32" s="26">
        <f>-Assumptions!$X33/12*(1+(IF(CO$8=Assumptions!$V$47,Assumptions!$V$51,IF(CO$8=Assumptions!$W$47,Assumptions!DH$51,Assumptions!$X$51))))^(CO$8-1)</f>
        <v>-8267.4394910405663</v>
      </c>
      <c r="CP32" s="26">
        <f>-Assumptions!$X33/12*(1+(IF(CP$8=Assumptions!$V$47,Assumptions!$V$51,IF(CP$8=Assumptions!$W$47,Assumptions!DI$51,Assumptions!$X$51))))^(CP$8-1)</f>
        <v>-8267.4394910405663</v>
      </c>
      <c r="CQ32" s="26">
        <f>-Assumptions!$X33/12*(1+(IF(CQ$8=Assumptions!$V$47,Assumptions!$V$51,IF(CQ$8=Assumptions!$W$47,Assumptions!DJ$51,Assumptions!$X$51))))^(CQ$8-1)</f>
        <v>-8267.4394910405663</v>
      </c>
      <c r="CR32" s="26">
        <f>-Assumptions!$X33/12*(1+(IF(CR$8=Assumptions!$V$47,Assumptions!$V$51,IF(CR$8=Assumptions!$W$47,Assumptions!DK$51,Assumptions!$X$51))))^(CR$8-1)</f>
        <v>-8267.4394910405663</v>
      </c>
      <c r="CS32" s="26">
        <f>-Assumptions!$X33/12*(1+(IF(CS$8=Assumptions!$V$47,Assumptions!$V$51,IF(CS$8=Assumptions!$W$47,Assumptions!DL$51,Assumptions!$X$51))))^(CS$8-1)</f>
        <v>-8267.4394910405663</v>
      </c>
      <c r="CT32" s="26">
        <f>-Assumptions!$X33/12*(1+(IF(CT$8=Assumptions!$V$47,Assumptions!$V$51,IF(CT$8=Assumptions!$W$47,Assumptions!DM$51,Assumptions!$X$51))))^(CT$8-1)</f>
        <v>-8267.4394910405663</v>
      </c>
      <c r="CU32" s="26">
        <f>-Assumptions!$X33/12*(1+(IF(CU$8=Assumptions!$V$47,Assumptions!$V$51,IF(CU$8=Assumptions!$W$47,Assumptions!DN$51,Assumptions!$X$51))))^(CU$8-1)</f>
        <v>-8267.4394910405663</v>
      </c>
      <c r="CV32" s="26">
        <f>-Assumptions!$X33/12*(1+(IF(CV$8=Assumptions!$V$47,Assumptions!$V$51,IF(CV$8=Assumptions!$W$47,Assumptions!DO$51,Assumptions!$X$51))))^(CV$8-1)</f>
        <v>-8432.7882808613776</v>
      </c>
      <c r="CW32" s="26">
        <f>-Assumptions!$X33/12*(1+(IF(CW$8=Assumptions!$V$47,Assumptions!$V$51,IF(CW$8=Assumptions!$W$47,Assumptions!DP$51,Assumptions!$X$51))))^(CW$8-1)</f>
        <v>-8432.7882808613776</v>
      </c>
      <c r="CX32" s="26">
        <f>-Assumptions!$X33/12*(1+(IF(CX$8=Assumptions!$V$47,Assumptions!$V$51,IF(CX$8=Assumptions!$W$47,Assumptions!DQ$51,Assumptions!$X$51))))^(CX$8-1)</f>
        <v>-8432.7882808613776</v>
      </c>
      <c r="CY32" s="26">
        <f>-Assumptions!$X33/12*(1+(IF(CY$8=Assumptions!$V$47,Assumptions!$V$51,IF(CY$8=Assumptions!$W$47,Assumptions!DR$51,Assumptions!$X$51))))^(CY$8-1)</f>
        <v>-8432.7882808613776</v>
      </c>
      <c r="CZ32" s="26">
        <f>-Assumptions!$X33/12*(1+(IF(CZ$8=Assumptions!$V$47,Assumptions!$V$51,IF(CZ$8=Assumptions!$W$47,Assumptions!DS$51,Assumptions!$X$51))))^(CZ$8-1)</f>
        <v>-8432.7882808613776</v>
      </c>
      <c r="DA32" s="26">
        <f>-Assumptions!$X33/12*(1+(IF(DA$8=Assumptions!$V$47,Assumptions!$V$51,IF(DA$8=Assumptions!$W$47,Assumptions!DT$51,Assumptions!$X$51))))^(DA$8-1)</f>
        <v>-8432.7882808613776</v>
      </c>
      <c r="DB32" s="26">
        <f>-Assumptions!$X33/12*(1+(IF(DB$8=Assumptions!$V$47,Assumptions!$V$51,IF(DB$8=Assumptions!$W$47,Assumptions!DU$51,Assumptions!$X$51))))^(DB$8-1)</f>
        <v>-8432.7882808613776</v>
      </c>
      <c r="DC32" s="26">
        <f>-Assumptions!$X33/12*(1+(IF(DC$8=Assumptions!$V$47,Assumptions!$V$51,IF(DC$8=Assumptions!$W$47,Assumptions!DV$51,Assumptions!$X$51))))^(DC$8-1)</f>
        <v>-8432.7882808613776</v>
      </c>
      <c r="DD32" s="26">
        <f>-Assumptions!$X33/12*(1+(IF(DD$8=Assumptions!$V$47,Assumptions!$V$51,IF(DD$8=Assumptions!$W$47,Assumptions!DW$51,Assumptions!$X$51))))^(DD$8-1)</f>
        <v>-8432.7882808613776</v>
      </c>
      <c r="DE32" s="26">
        <f>-Assumptions!$X33/12*(1+(IF(DE$8=Assumptions!$V$47,Assumptions!$V$51,IF(DE$8=Assumptions!$W$47,Assumptions!DX$51,Assumptions!$X$51))))^(DE$8-1)</f>
        <v>-8432.7882808613776</v>
      </c>
      <c r="DF32" s="26">
        <f>-Assumptions!$X33/12*(1+(IF(DF$8=Assumptions!$V$47,Assumptions!$V$51,IF(DF$8=Assumptions!$W$47,Assumptions!DY$51,Assumptions!$X$51))))^(DF$8-1)</f>
        <v>-8432.7882808613776</v>
      </c>
      <c r="DG32" s="26">
        <f>-Assumptions!$X33/12*(1+(IF(DG$8=Assumptions!$V$47,Assumptions!$V$51,IF(DG$8=Assumptions!$W$47,Assumptions!DZ$51,Assumptions!$X$51))))^(DG$8-1)</f>
        <v>-8432.7882808613776</v>
      </c>
      <c r="DH32" s="26">
        <f>-Assumptions!$X33/12*(1+(IF(DH$8=Assumptions!$V$47,Assumptions!$V$51,IF(DH$8=Assumptions!$W$47,Assumptions!EA$51,Assumptions!$X$51))))^(DH$8-1)</f>
        <v>-8601.4440464786057</v>
      </c>
      <c r="DI32" s="26">
        <f>-Assumptions!$X33/12*(1+(IF(DI$8=Assumptions!$V$47,Assumptions!$V$51,IF(DI$8=Assumptions!$W$47,Assumptions!EB$51,Assumptions!$X$51))))^(DI$8-1)</f>
        <v>-8601.4440464786057</v>
      </c>
      <c r="DJ32" s="26">
        <f>-Assumptions!$X33/12*(1+(IF(DJ$8=Assumptions!$V$47,Assumptions!$V$51,IF(DJ$8=Assumptions!$W$47,Assumptions!EC$51,Assumptions!$X$51))))^(DJ$8-1)</f>
        <v>-8601.4440464786057</v>
      </c>
      <c r="DK32" s="26">
        <f>-Assumptions!$X33/12*(1+(IF(DK$8=Assumptions!$V$47,Assumptions!$V$51,IF(DK$8=Assumptions!$W$47,Assumptions!ED$51,Assumptions!$X$51))))^(DK$8-1)</f>
        <v>-8601.4440464786057</v>
      </c>
      <c r="DL32" s="26">
        <f>-Assumptions!$X33/12*(1+(IF(DL$8=Assumptions!$V$47,Assumptions!$V$51,IF(DL$8=Assumptions!$W$47,Assumptions!EE$51,Assumptions!$X$51))))^(DL$8-1)</f>
        <v>-8601.4440464786057</v>
      </c>
      <c r="DM32" s="26">
        <f>-Assumptions!$X33/12*(1+(IF(DM$8=Assumptions!$V$47,Assumptions!$V$51,IF(DM$8=Assumptions!$W$47,Assumptions!EF$51,Assumptions!$X$51))))^(DM$8-1)</f>
        <v>-8601.4440464786057</v>
      </c>
      <c r="DN32" s="26">
        <f>-Assumptions!$X33/12*(1+(IF(DN$8=Assumptions!$V$47,Assumptions!$V$51,IF(DN$8=Assumptions!$W$47,Assumptions!EG$51,Assumptions!$X$51))))^(DN$8-1)</f>
        <v>-8601.4440464786057</v>
      </c>
      <c r="DO32" s="26">
        <f>-Assumptions!$X33/12*(1+(IF(DO$8=Assumptions!$V$47,Assumptions!$V$51,IF(DO$8=Assumptions!$W$47,Assumptions!EH$51,Assumptions!$X$51))))^(DO$8-1)</f>
        <v>-8601.4440464786057</v>
      </c>
      <c r="DP32" s="26">
        <f>-Assumptions!$X33/12*(1+(IF(DP$8=Assumptions!$V$47,Assumptions!$V$51,IF(DP$8=Assumptions!$W$47,Assumptions!EI$51,Assumptions!$X$51))))^(DP$8-1)</f>
        <v>-8601.4440464786057</v>
      </c>
      <c r="DQ32" s="26">
        <f>-Assumptions!$X33/12*(1+(IF(DQ$8=Assumptions!$V$47,Assumptions!$V$51,IF(DQ$8=Assumptions!$W$47,Assumptions!EJ$51,Assumptions!$X$51))))^(DQ$8-1)</f>
        <v>-8601.4440464786057</v>
      </c>
      <c r="DR32" s="26">
        <f>-Assumptions!$X33/12*(1+(IF(DR$8=Assumptions!$V$47,Assumptions!$V$51,IF(DR$8=Assumptions!$W$47,Assumptions!EK$51,Assumptions!$X$51))))^(DR$8-1)</f>
        <v>-8601.4440464786057</v>
      </c>
      <c r="DS32" s="26">
        <f>-Assumptions!$X33/12*(1+(IF(DS$8=Assumptions!$V$47,Assumptions!$V$51,IF(DS$8=Assumptions!$W$47,Assumptions!EL$51,Assumptions!$X$51))))^(DS$8-1)</f>
        <v>-8601.4440464786057</v>
      </c>
      <c r="DT32" s="26">
        <f>-Assumptions!$X33/12*(1+(IF(DT$8=Assumptions!$V$47,Assumptions!$V$51,IF(DT$8=Assumptions!$W$47,Assumptions!EM$51,Assumptions!$X$51))))^(DT$8-1)</f>
        <v>-8773.4729274081783</v>
      </c>
      <c r="DU32" s="26">
        <f>-Assumptions!$X33/12*(1+(IF(DU$8=Assumptions!$V$47,Assumptions!$V$51,IF(DU$8=Assumptions!$W$47,Assumptions!EN$51,Assumptions!$X$51))))^(DU$8-1)</f>
        <v>-8773.4729274081783</v>
      </c>
      <c r="DV32" s="26">
        <f>-Assumptions!$X33/12*(1+(IF(DV$8=Assumptions!$V$47,Assumptions!$V$51,IF(DV$8=Assumptions!$W$47,Assumptions!EO$51,Assumptions!$X$51))))^(DV$8-1)</f>
        <v>-8773.4729274081783</v>
      </c>
      <c r="DW32" s="26">
        <f>-Assumptions!$X33/12*(1+(IF(DW$8=Assumptions!$V$47,Assumptions!$V$51,IF(DW$8=Assumptions!$W$47,Assumptions!EP$51,Assumptions!$X$51))))^(DW$8-1)</f>
        <v>-8773.4729274081783</v>
      </c>
      <c r="DX32" s="26">
        <f>-Assumptions!$X33/12*(1+(IF(DX$8=Assumptions!$V$47,Assumptions!$V$51,IF(DX$8=Assumptions!$W$47,Assumptions!EQ$51,Assumptions!$X$51))))^(DX$8-1)</f>
        <v>-8773.4729274081783</v>
      </c>
      <c r="DY32" s="26">
        <f>-Assumptions!$X33/12*(1+(IF(DY$8=Assumptions!$V$47,Assumptions!$V$51,IF(DY$8=Assumptions!$W$47,Assumptions!ER$51,Assumptions!$X$51))))^(DY$8-1)</f>
        <v>-8773.4729274081783</v>
      </c>
      <c r="DZ32" s="26">
        <f>-Assumptions!$X33/12*(1+(IF(DZ$8=Assumptions!$V$47,Assumptions!$V$51,IF(DZ$8=Assumptions!$W$47,Assumptions!ES$51,Assumptions!$X$51))))^(DZ$8-1)</f>
        <v>-8773.4729274081783</v>
      </c>
      <c r="EA32" s="26">
        <f>-Assumptions!$X33/12*(1+(IF(EA$8=Assumptions!$V$47,Assumptions!$V$51,IF(EA$8=Assumptions!$W$47,Assumptions!ET$51,Assumptions!$X$51))))^(EA$8-1)</f>
        <v>-8773.4729274081783</v>
      </c>
      <c r="EB32" s="26">
        <f>-Assumptions!$X33/12*(1+(IF(EB$8=Assumptions!$V$47,Assumptions!$V$51,IF(EB$8=Assumptions!$W$47,Assumptions!EU$51,Assumptions!$X$51))))^(EB$8-1)</f>
        <v>-8773.4729274081783</v>
      </c>
      <c r="EC32" s="26">
        <f>-Assumptions!$X33/12*(1+(IF(EC$8=Assumptions!$V$47,Assumptions!$V$51,IF(EC$8=Assumptions!$W$47,Assumptions!EV$51,Assumptions!$X$51))))^(EC$8-1)</f>
        <v>-8773.4729274081783</v>
      </c>
      <c r="ED32" s="26">
        <f>-Assumptions!$X33/12*(1+(IF(ED$8=Assumptions!$V$47,Assumptions!$V$51,IF(ED$8=Assumptions!$W$47,Assumptions!EW$51,Assumptions!$X$51))))^(ED$8-1)</f>
        <v>-8773.4729274081783</v>
      </c>
      <c r="EE32" s="26">
        <f>-Assumptions!$X33/12*(1+(IF(EE$8=Assumptions!$V$47,Assumptions!$V$51,IF(EE$8=Assumptions!$W$47,Assumptions!EX$51,Assumptions!$X$51))))^(EE$8-1)</f>
        <v>-8773.4729274081783</v>
      </c>
    </row>
    <row r="33" spans="2:135" x14ac:dyDescent="0.35">
      <c r="C33" t="str">
        <f>Assumptions!J34</f>
        <v>Other Utilities</v>
      </c>
      <c r="D33" s="26">
        <f>-Assumptions!$X34/12*(1+(IF(D$8=Assumptions!$V$47,Assumptions!$V$51,IF(D$8=Assumptions!$W$47,Assumptions!W$51,Assumptions!$X$51))))^(D$8-1)</f>
        <v>-4490.5253499999999</v>
      </c>
      <c r="E33" s="26">
        <f>-Assumptions!$X34/12*(1+(IF(E$8=Assumptions!$V$47,Assumptions!$V$51,IF(E$8=Assumptions!$W$47,Assumptions!X$51,Assumptions!$X$51))))^(E$8-1)</f>
        <v>-4490.5253499999999</v>
      </c>
      <c r="F33" s="26">
        <f>-Assumptions!$X34/12*(1+(IF(F$8=Assumptions!$V$47,Assumptions!$V$51,IF(F$8=Assumptions!$W$47,Assumptions!Y$51,Assumptions!$X$51))))^(F$8-1)</f>
        <v>-4490.5253499999999</v>
      </c>
      <c r="G33" s="26">
        <f>-Assumptions!$X34/12*(1+(IF(G$8=Assumptions!$V$47,Assumptions!$V$51,IF(G$8=Assumptions!$W$47,Assumptions!Z$51,Assumptions!$X$51))))^(G$8-1)</f>
        <v>-4490.5253499999999</v>
      </c>
      <c r="H33" s="26">
        <f>-Assumptions!$X34/12*(1+(IF(H$8=Assumptions!$V$47,Assumptions!$V$51,IF(H$8=Assumptions!$W$47,Assumptions!AA$51,Assumptions!$X$51))))^(H$8-1)</f>
        <v>-4490.5253499999999</v>
      </c>
      <c r="I33" s="26">
        <f>-Assumptions!$X34/12*(1+(IF(I$8=Assumptions!$V$47,Assumptions!$V$51,IF(I$8=Assumptions!$W$47,Assumptions!AB$51,Assumptions!$X$51))))^(I$8-1)</f>
        <v>-4490.5253499999999</v>
      </c>
      <c r="J33" s="26">
        <f>-Assumptions!$X34/12*(1+(IF(J$8=Assumptions!$V$47,Assumptions!$V$51,IF(J$8=Assumptions!$W$47,Assumptions!AC$51,Assumptions!$X$51))))^(J$8-1)</f>
        <v>-4490.5253499999999</v>
      </c>
      <c r="K33" s="26">
        <f>-Assumptions!$X34/12*(1+(IF(K$8=Assumptions!$V$47,Assumptions!$V$51,IF(K$8=Assumptions!$W$47,Assumptions!AD$51,Assumptions!$X$51))))^(K$8-1)</f>
        <v>-4490.5253499999999</v>
      </c>
      <c r="L33" s="26">
        <f>-Assumptions!$X34/12*(1+(IF(L$8=Assumptions!$V$47,Assumptions!$V$51,IF(L$8=Assumptions!$W$47,Assumptions!AE$51,Assumptions!$X$51))))^(L$8-1)</f>
        <v>-4490.5253499999999</v>
      </c>
      <c r="M33" s="26">
        <f>-Assumptions!$X34/12*(1+(IF(M$8=Assumptions!$V$47,Assumptions!$V$51,IF(M$8=Assumptions!$W$47,Assumptions!AF$51,Assumptions!$X$51))))^(M$8-1)</f>
        <v>-4490.5253499999999</v>
      </c>
      <c r="N33" s="26">
        <f>-Assumptions!$X34/12*(1+(IF(N$8=Assumptions!$V$47,Assumptions!$V$51,IF(N$8=Assumptions!$W$47,Assumptions!AG$51,Assumptions!$X$51))))^(N$8-1)</f>
        <v>-4490.5253499999999</v>
      </c>
      <c r="O33" s="26">
        <f>-Assumptions!$X34/12*(1+(IF(O$8=Assumptions!$V$47,Assumptions!$V$51,IF(O$8=Assumptions!$W$47,Assumptions!AH$51,Assumptions!$X$51))))^(O$8-1)</f>
        <v>-4490.5253499999999</v>
      </c>
      <c r="P33" s="26">
        <f>-Assumptions!$X34/12*(1+(IF(P$8=Assumptions!$V$47,Assumptions!$V$51,IF(P$8=Assumptions!$W$47,Assumptions!AI$51,Assumptions!$X$51))))^(P$8-1)</f>
        <v>-4490.5253499999999</v>
      </c>
      <c r="Q33" s="26">
        <f>-Assumptions!$X34/12*(1+(IF(Q$8=Assumptions!$V$47,Assumptions!$V$51,IF(Q$8=Assumptions!$W$47,Assumptions!AJ$51,Assumptions!$X$51))))^(Q$8-1)</f>
        <v>-4490.5253499999999</v>
      </c>
      <c r="R33" s="26">
        <f>-Assumptions!$X34/12*(1+(IF(R$8=Assumptions!$V$47,Assumptions!$V$51,IF(R$8=Assumptions!$W$47,Assumptions!AK$51,Assumptions!$X$51))))^(R$8-1)</f>
        <v>-4490.5253499999999</v>
      </c>
      <c r="S33" s="26">
        <f>-Assumptions!$X34/12*(1+(IF(S$8=Assumptions!$V$47,Assumptions!$V$51,IF(S$8=Assumptions!$W$47,Assumptions!AL$51,Assumptions!$X$51))))^(S$8-1)</f>
        <v>-4490.5253499999999</v>
      </c>
      <c r="T33" s="26">
        <f>-Assumptions!$X34/12*(1+(IF(T$8=Assumptions!$V$47,Assumptions!$V$51,IF(T$8=Assumptions!$W$47,Assumptions!AM$51,Assumptions!$X$51))))^(T$8-1)</f>
        <v>-4490.5253499999999</v>
      </c>
      <c r="U33" s="26">
        <f>-Assumptions!$X34/12*(1+(IF(U$8=Assumptions!$V$47,Assumptions!$V$51,IF(U$8=Assumptions!$W$47,Assumptions!AN$51,Assumptions!$X$51))))^(U$8-1)</f>
        <v>-4490.5253499999999</v>
      </c>
      <c r="V33" s="26">
        <f>-Assumptions!$X34/12*(1+(IF(V$8=Assumptions!$V$47,Assumptions!$V$51,IF(V$8=Assumptions!$W$47,Assumptions!AO$51,Assumptions!$X$51))))^(V$8-1)</f>
        <v>-4490.5253499999999</v>
      </c>
      <c r="W33" s="26">
        <f>-Assumptions!$X34/12*(1+(IF(W$8=Assumptions!$V$47,Assumptions!$V$51,IF(W$8=Assumptions!$W$47,Assumptions!AP$51,Assumptions!$X$51))))^(W$8-1)</f>
        <v>-4490.5253499999999</v>
      </c>
      <c r="X33" s="26">
        <f>-Assumptions!$X34/12*(1+(IF(X$8=Assumptions!$V$47,Assumptions!$V$51,IF(X$8=Assumptions!$W$47,Assumptions!AQ$51,Assumptions!$X$51))))^(X$8-1)</f>
        <v>-4490.5253499999999</v>
      </c>
      <c r="Y33" s="26">
        <f>-Assumptions!$X34/12*(1+(IF(Y$8=Assumptions!$V$47,Assumptions!$V$51,IF(Y$8=Assumptions!$W$47,Assumptions!AR$51,Assumptions!$X$51))))^(Y$8-1)</f>
        <v>-4490.5253499999999</v>
      </c>
      <c r="Z33" s="26">
        <f>-Assumptions!$X34/12*(1+(IF(Z$8=Assumptions!$V$47,Assumptions!$V$51,IF(Z$8=Assumptions!$W$47,Assumptions!AS$51,Assumptions!$X$51))))^(Z$8-1)</f>
        <v>-4490.5253499999999</v>
      </c>
      <c r="AA33" s="26">
        <f>-Assumptions!$X34/12*(1+(IF(AA$8=Assumptions!$V$47,Assumptions!$V$51,IF(AA$8=Assumptions!$W$47,Assumptions!AT$51,Assumptions!$X$51))))^(AA$8-1)</f>
        <v>-4490.5253499999999</v>
      </c>
      <c r="AB33" s="26">
        <f>-Assumptions!$X34/12*(1+(IF(AB$8=Assumptions!$V$47,Assumptions!$V$51,IF(AB$8=Assumptions!$W$47,Assumptions!AU$51,Assumptions!$X$51))))^(AB$8-1)</f>
        <v>-4671.94257414</v>
      </c>
      <c r="AC33" s="26">
        <f>-Assumptions!$X34/12*(1+(IF(AC$8=Assumptions!$V$47,Assumptions!$V$51,IF(AC$8=Assumptions!$W$47,Assumptions!AV$51,Assumptions!$X$51))))^(AC$8-1)</f>
        <v>-4671.94257414</v>
      </c>
      <c r="AD33" s="26">
        <f>-Assumptions!$X34/12*(1+(IF(AD$8=Assumptions!$V$47,Assumptions!$V$51,IF(AD$8=Assumptions!$W$47,Assumptions!AW$51,Assumptions!$X$51))))^(AD$8-1)</f>
        <v>-4671.94257414</v>
      </c>
      <c r="AE33" s="26">
        <f>-Assumptions!$X34/12*(1+(IF(AE$8=Assumptions!$V$47,Assumptions!$V$51,IF(AE$8=Assumptions!$W$47,Assumptions!AX$51,Assumptions!$X$51))))^(AE$8-1)</f>
        <v>-4671.94257414</v>
      </c>
      <c r="AF33" s="26">
        <f>-Assumptions!$X34/12*(1+(IF(AF$8=Assumptions!$V$47,Assumptions!$V$51,IF(AF$8=Assumptions!$W$47,Assumptions!AY$51,Assumptions!$X$51))))^(AF$8-1)</f>
        <v>-4671.94257414</v>
      </c>
      <c r="AG33" s="26">
        <f>-Assumptions!$X34/12*(1+(IF(AG$8=Assumptions!$V$47,Assumptions!$V$51,IF(AG$8=Assumptions!$W$47,Assumptions!AZ$51,Assumptions!$X$51))))^(AG$8-1)</f>
        <v>-4671.94257414</v>
      </c>
      <c r="AH33" s="26">
        <f>-Assumptions!$X34/12*(1+(IF(AH$8=Assumptions!$V$47,Assumptions!$V$51,IF(AH$8=Assumptions!$W$47,Assumptions!BA$51,Assumptions!$X$51))))^(AH$8-1)</f>
        <v>-4671.94257414</v>
      </c>
      <c r="AI33" s="26">
        <f>-Assumptions!$X34/12*(1+(IF(AI$8=Assumptions!$V$47,Assumptions!$V$51,IF(AI$8=Assumptions!$W$47,Assumptions!BB$51,Assumptions!$X$51))))^(AI$8-1)</f>
        <v>-4671.94257414</v>
      </c>
      <c r="AJ33" s="26">
        <f>-Assumptions!$X34/12*(1+(IF(AJ$8=Assumptions!$V$47,Assumptions!$V$51,IF(AJ$8=Assumptions!$W$47,Assumptions!BC$51,Assumptions!$X$51))))^(AJ$8-1)</f>
        <v>-4671.94257414</v>
      </c>
      <c r="AK33" s="26">
        <f>-Assumptions!$X34/12*(1+(IF(AK$8=Assumptions!$V$47,Assumptions!$V$51,IF(AK$8=Assumptions!$W$47,Assumptions!BD$51,Assumptions!$X$51))))^(AK$8-1)</f>
        <v>-4671.94257414</v>
      </c>
      <c r="AL33" s="26">
        <f>-Assumptions!$X34/12*(1+(IF(AL$8=Assumptions!$V$47,Assumptions!$V$51,IF(AL$8=Assumptions!$W$47,Assumptions!BE$51,Assumptions!$X$51))))^(AL$8-1)</f>
        <v>-4671.94257414</v>
      </c>
      <c r="AM33" s="26">
        <f>-Assumptions!$X34/12*(1+(IF(AM$8=Assumptions!$V$47,Assumptions!$V$51,IF(AM$8=Assumptions!$W$47,Assumptions!BF$51,Assumptions!$X$51))))^(AM$8-1)</f>
        <v>-4671.94257414</v>
      </c>
      <c r="AN33" s="26">
        <f>-Assumptions!$X34/12*(1+(IF(AN$8=Assumptions!$V$47,Assumptions!$V$51,IF(AN$8=Assumptions!$W$47,Assumptions!BG$51,Assumptions!$X$51))))^(AN$8-1)</f>
        <v>-4765.3814256227997</v>
      </c>
      <c r="AO33" s="26">
        <f>-Assumptions!$X34/12*(1+(IF(AO$8=Assumptions!$V$47,Assumptions!$V$51,IF(AO$8=Assumptions!$W$47,Assumptions!BH$51,Assumptions!$X$51))))^(AO$8-1)</f>
        <v>-4765.3814256227997</v>
      </c>
      <c r="AP33" s="26">
        <f>-Assumptions!$X34/12*(1+(IF(AP$8=Assumptions!$V$47,Assumptions!$V$51,IF(AP$8=Assumptions!$W$47,Assumptions!BI$51,Assumptions!$X$51))))^(AP$8-1)</f>
        <v>-4765.3814256227997</v>
      </c>
      <c r="AQ33" s="26">
        <f>-Assumptions!$X34/12*(1+(IF(AQ$8=Assumptions!$V$47,Assumptions!$V$51,IF(AQ$8=Assumptions!$W$47,Assumptions!BJ$51,Assumptions!$X$51))))^(AQ$8-1)</f>
        <v>-4765.3814256227997</v>
      </c>
      <c r="AR33" s="26">
        <f>-Assumptions!$X34/12*(1+(IF(AR$8=Assumptions!$V$47,Assumptions!$V$51,IF(AR$8=Assumptions!$W$47,Assumptions!BK$51,Assumptions!$X$51))))^(AR$8-1)</f>
        <v>-4765.3814256227997</v>
      </c>
      <c r="AS33" s="26">
        <f>-Assumptions!$X34/12*(1+(IF(AS$8=Assumptions!$V$47,Assumptions!$V$51,IF(AS$8=Assumptions!$W$47,Assumptions!BL$51,Assumptions!$X$51))))^(AS$8-1)</f>
        <v>-4765.3814256227997</v>
      </c>
      <c r="AT33" s="26">
        <f>-Assumptions!$X34/12*(1+(IF(AT$8=Assumptions!$V$47,Assumptions!$V$51,IF(AT$8=Assumptions!$W$47,Assumptions!BM$51,Assumptions!$X$51))))^(AT$8-1)</f>
        <v>-4765.3814256227997</v>
      </c>
      <c r="AU33" s="26">
        <f>-Assumptions!$X34/12*(1+(IF(AU$8=Assumptions!$V$47,Assumptions!$V$51,IF(AU$8=Assumptions!$W$47,Assumptions!BN$51,Assumptions!$X$51))))^(AU$8-1)</f>
        <v>-4765.3814256227997</v>
      </c>
      <c r="AV33" s="26">
        <f>-Assumptions!$X34/12*(1+(IF(AV$8=Assumptions!$V$47,Assumptions!$V$51,IF(AV$8=Assumptions!$W$47,Assumptions!BO$51,Assumptions!$X$51))))^(AV$8-1)</f>
        <v>-4765.3814256227997</v>
      </c>
      <c r="AW33" s="26">
        <f>-Assumptions!$X34/12*(1+(IF(AW$8=Assumptions!$V$47,Assumptions!$V$51,IF(AW$8=Assumptions!$W$47,Assumptions!BP$51,Assumptions!$X$51))))^(AW$8-1)</f>
        <v>-4765.3814256227997</v>
      </c>
      <c r="AX33" s="26">
        <f>-Assumptions!$X34/12*(1+(IF(AX$8=Assumptions!$V$47,Assumptions!$V$51,IF(AX$8=Assumptions!$W$47,Assumptions!BQ$51,Assumptions!$X$51))))^(AX$8-1)</f>
        <v>-4765.3814256227997</v>
      </c>
      <c r="AY33" s="26">
        <f>-Assumptions!$X34/12*(1+(IF(AY$8=Assumptions!$V$47,Assumptions!$V$51,IF(AY$8=Assumptions!$W$47,Assumptions!BR$51,Assumptions!$X$51))))^(AY$8-1)</f>
        <v>-4765.3814256227997</v>
      </c>
      <c r="AZ33" s="26">
        <f>-Assumptions!$X34/12*(1+(IF(AZ$8=Assumptions!$V$47,Assumptions!$V$51,IF(AZ$8=Assumptions!$W$47,Assumptions!BS$51,Assumptions!$X$51))))^(AZ$8-1)</f>
        <v>-4860.6890541352559</v>
      </c>
      <c r="BA33" s="26">
        <f>-Assumptions!$X34/12*(1+(IF(BA$8=Assumptions!$V$47,Assumptions!$V$51,IF(BA$8=Assumptions!$W$47,Assumptions!BT$51,Assumptions!$X$51))))^(BA$8-1)</f>
        <v>-4860.6890541352559</v>
      </c>
      <c r="BB33" s="26">
        <f>-Assumptions!$X34/12*(1+(IF(BB$8=Assumptions!$V$47,Assumptions!$V$51,IF(BB$8=Assumptions!$W$47,Assumptions!BU$51,Assumptions!$X$51))))^(BB$8-1)</f>
        <v>-4860.6890541352559</v>
      </c>
      <c r="BC33" s="26">
        <f>-Assumptions!$X34/12*(1+(IF(BC$8=Assumptions!$V$47,Assumptions!$V$51,IF(BC$8=Assumptions!$W$47,Assumptions!BV$51,Assumptions!$X$51))))^(BC$8-1)</f>
        <v>-4860.6890541352559</v>
      </c>
      <c r="BD33" s="26">
        <f>-Assumptions!$X34/12*(1+(IF(BD$8=Assumptions!$V$47,Assumptions!$V$51,IF(BD$8=Assumptions!$W$47,Assumptions!BW$51,Assumptions!$X$51))))^(BD$8-1)</f>
        <v>-4860.6890541352559</v>
      </c>
      <c r="BE33" s="26">
        <f>-Assumptions!$X34/12*(1+(IF(BE$8=Assumptions!$V$47,Assumptions!$V$51,IF(BE$8=Assumptions!$W$47,Assumptions!BX$51,Assumptions!$X$51))))^(BE$8-1)</f>
        <v>-4860.6890541352559</v>
      </c>
      <c r="BF33" s="26">
        <f>-Assumptions!$X34/12*(1+(IF(BF$8=Assumptions!$V$47,Assumptions!$V$51,IF(BF$8=Assumptions!$W$47,Assumptions!BY$51,Assumptions!$X$51))))^(BF$8-1)</f>
        <v>-4860.6890541352559</v>
      </c>
      <c r="BG33" s="26">
        <f>-Assumptions!$X34/12*(1+(IF(BG$8=Assumptions!$V$47,Assumptions!$V$51,IF(BG$8=Assumptions!$W$47,Assumptions!BZ$51,Assumptions!$X$51))))^(BG$8-1)</f>
        <v>-4860.6890541352559</v>
      </c>
      <c r="BH33" s="26">
        <f>-Assumptions!$X34/12*(1+(IF(BH$8=Assumptions!$V$47,Assumptions!$V$51,IF(BH$8=Assumptions!$W$47,Assumptions!CA$51,Assumptions!$X$51))))^(BH$8-1)</f>
        <v>-4860.6890541352559</v>
      </c>
      <c r="BI33" s="26">
        <f>-Assumptions!$X34/12*(1+(IF(BI$8=Assumptions!$V$47,Assumptions!$V$51,IF(BI$8=Assumptions!$W$47,Assumptions!CB$51,Assumptions!$X$51))))^(BI$8-1)</f>
        <v>-4860.6890541352559</v>
      </c>
      <c r="BJ33" s="26">
        <f>-Assumptions!$X34/12*(1+(IF(BJ$8=Assumptions!$V$47,Assumptions!$V$51,IF(BJ$8=Assumptions!$W$47,Assumptions!CC$51,Assumptions!$X$51))))^(BJ$8-1)</f>
        <v>-4860.6890541352559</v>
      </c>
      <c r="BK33" s="26">
        <f>-Assumptions!$X34/12*(1+(IF(BK$8=Assumptions!$V$47,Assumptions!$V$51,IF(BK$8=Assumptions!$W$47,Assumptions!CD$51,Assumptions!$X$51))))^(BK$8-1)</f>
        <v>-4860.6890541352559</v>
      </c>
      <c r="BL33" s="26">
        <f>-Assumptions!$X34/12*(1+(IF(BL$8=Assumptions!$V$47,Assumptions!$V$51,IF(BL$8=Assumptions!$W$47,Assumptions!CE$51,Assumptions!$X$51))))^(BL$8-1)</f>
        <v>-4957.9028352179612</v>
      </c>
      <c r="BM33" s="26">
        <f>-Assumptions!$X34/12*(1+(IF(BM$8=Assumptions!$V$47,Assumptions!$V$51,IF(BM$8=Assumptions!$W$47,Assumptions!CF$51,Assumptions!$X$51))))^(BM$8-1)</f>
        <v>-4957.9028352179612</v>
      </c>
      <c r="BN33" s="26">
        <f>-Assumptions!$X34/12*(1+(IF(BN$8=Assumptions!$V$47,Assumptions!$V$51,IF(BN$8=Assumptions!$W$47,Assumptions!CG$51,Assumptions!$X$51))))^(BN$8-1)</f>
        <v>-4957.9028352179612</v>
      </c>
      <c r="BO33" s="26">
        <f>-Assumptions!$X34/12*(1+(IF(BO$8=Assumptions!$V$47,Assumptions!$V$51,IF(BO$8=Assumptions!$W$47,Assumptions!CH$51,Assumptions!$X$51))))^(BO$8-1)</f>
        <v>-4957.9028352179612</v>
      </c>
      <c r="BP33" s="26">
        <f>-Assumptions!$X34/12*(1+(IF(BP$8=Assumptions!$V$47,Assumptions!$V$51,IF(BP$8=Assumptions!$W$47,Assumptions!CI$51,Assumptions!$X$51))))^(BP$8-1)</f>
        <v>-4957.9028352179612</v>
      </c>
      <c r="BQ33" s="26">
        <f>-Assumptions!$X34/12*(1+(IF(BQ$8=Assumptions!$V$47,Assumptions!$V$51,IF(BQ$8=Assumptions!$W$47,Assumptions!CJ$51,Assumptions!$X$51))))^(BQ$8-1)</f>
        <v>-4957.9028352179612</v>
      </c>
      <c r="BR33" s="26">
        <f>-Assumptions!$X34/12*(1+(IF(BR$8=Assumptions!$V$47,Assumptions!$V$51,IF(BR$8=Assumptions!$W$47,Assumptions!CK$51,Assumptions!$X$51))))^(BR$8-1)</f>
        <v>-4957.9028352179612</v>
      </c>
      <c r="BS33" s="26">
        <f>-Assumptions!$X34/12*(1+(IF(BS$8=Assumptions!$V$47,Assumptions!$V$51,IF(BS$8=Assumptions!$W$47,Assumptions!CL$51,Assumptions!$X$51))))^(BS$8-1)</f>
        <v>-4957.9028352179612</v>
      </c>
      <c r="BT33" s="26">
        <f>-Assumptions!$X34/12*(1+(IF(BT$8=Assumptions!$V$47,Assumptions!$V$51,IF(BT$8=Assumptions!$W$47,Assumptions!CM$51,Assumptions!$X$51))))^(BT$8-1)</f>
        <v>-4957.9028352179612</v>
      </c>
      <c r="BU33" s="26">
        <f>-Assumptions!$X34/12*(1+(IF(BU$8=Assumptions!$V$47,Assumptions!$V$51,IF(BU$8=Assumptions!$W$47,Assumptions!CN$51,Assumptions!$X$51))))^(BU$8-1)</f>
        <v>-4957.9028352179612</v>
      </c>
      <c r="BV33" s="26">
        <f>-Assumptions!$X34/12*(1+(IF(BV$8=Assumptions!$V$47,Assumptions!$V$51,IF(BV$8=Assumptions!$W$47,Assumptions!CO$51,Assumptions!$X$51))))^(BV$8-1)</f>
        <v>-4957.9028352179612</v>
      </c>
      <c r="BW33" s="26">
        <f>-Assumptions!$X34/12*(1+(IF(BW$8=Assumptions!$V$47,Assumptions!$V$51,IF(BW$8=Assumptions!$W$47,Assumptions!CP$51,Assumptions!$X$51))))^(BW$8-1)</f>
        <v>-4957.9028352179612</v>
      </c>
      <c r="BX33" s="26">
        <f>-Assumptions!$X34/12*(1+(IF(BX$8=Assumptions!$V$47,Assumptions!$V$51,IF(BX$8=Assumptions!$W$47,Assumptions!CQ$51,Assumptions!$X$51))))^(BX$8-1)</f>
        <v>-5057.0608919223205</v>
      </c>
      <c r="BY33" s="26">
        <f>-Assumptions!$X34/12*(1+(IF(BY$8=Assumptions!$V$47,Assumptions!$V$51,IF(BY$8=Assumptions!$W$47,Assumptions!CR$51,Assumptions!$X$51))))^(BY$8-1)</f>
        <v>-5057.0608919223205</v>
      </c>
      <c r="BZ33" s="26">
        <f>-Assumptions!$X34/12*(1+(IF(BZ$8=Assumptions!$V$47,Assumptions!$V$51,IF(BZ$8=Assumptions!$W$47,Assumptions!CS$51,Assumptions!$X$51))))^(BZ$8-1)</f>
        <v>-5057.0608919223205</v>
      </c>
      <c r="CA33" s="26">
        <f>-Assumptions!$X34/12*(1+(IF(CA$8=Assumptions!$V$47,Assumptions!$V$51,IF(CA$8=Assumptions!$W$47,Assumptions!CT$51,Assumptions!$X$51))))^(CA$8-1)</f>
        <v>-5057.0608919223205</v>
      </c>
      <c r="CB33" s="26">
        <f>-Assumptions!$X34/12*(1+(IF(CB$8=Assumptions!$V$47,Assumptions!$V$51,IF(CB$8=Assumptions!$W$47,Assumptions!CU$51,Assumptions!$X$51))))^(CB$8-1)</f>
        <v>-5057.0608919223205</v>
      </c>
      <c r="CC33" s="26">
        <f>-Assumptions!$X34/12*(1+(IF(CC$8=Assumptions!$V$47,Assumptions!$V$51,IF(CC$8=Assumptions!$W$47,Assumptions!CV$51,Assumptions!$X$51))))^(CC$8-1)</f>
        <v>-5057.0608919223205</v>
      </c>
      <c r="CD33" s="26">
        <f>-Assumptions!$X34/12*(1+(IF(CD$8=Assumptions!$V$47,Assumptions!$V$51,IF(CD$8=Assumptions!$W$47,Assumptions!CW$51,Assumptions!$X$51))))^(CD$8-1)</f>
        <v>-5057.0608919223205</v>
      </c>
      <c r="CE33" s="26">
        <f>-Assumptions!$X34/12*(1+(IF(CE$8=Assumptions!$V$47,Assumptions!$V$51,IF(CE$8=Assumptions!$W$47,Assumptions!CX$51,Assumptions!$X$51))))^(CE$8-1)</f>
        <v>-5057.0608919223205</v>
      </c>
      <c r="CF33" s="26">
        <f>-Assumptions!$X34/12*(1+(IF(CF$8=Assumptions!$V$47,Assumptions!$V$51,IF(CF$8=Assumptions!$W$47,Assumptions!CY$51,Assumptions!$X$51))))^(CF$8-1)</f>
        <v>-5057.0608919223205</v>
      </c>
      <c r="CG33" s="26">
        <f>-Assumptions!$X34/12*(1+(IF(CG$8=Assumptions!$V$47,Assumptions!$V$51,IF(CG$8=Assumptions!$W$47,Assumptions!CZ$51,Assumptions!$X$51))))^(CG$8-1)</f>
        <v>-5057.0608919223205</v>
      </c>
      <c r="CH33" s="26">
        <f>-Assumptions!$X34/12*(1+(IF(CH$8=Assumptions!$V$47,Assumptions!$V$51,IF(CH$8=Assumptions!$W$47,Assumptions!DA$51,Assumptions!$X$51))))^(CH$8-1)</f>
        <v>-5057.0608919223205</v>
      </c>
      <c r="CI33" s="26">
        <f>-Assumptions!$X34/12*(1+(IF(CI$8=Assumptions!$V$47,Assumptions!$V$51,IF(CI$8=Assumptions!$W$47,Assumptions!DB$51,Assumptions!$X$51))))^(CI$8-1)</f>
        <v>-5057.0608919223205</v>
      </c>
      <c r="CJ33" s="26">
        <f>-Assumptions!$X34/12*(1+(IF(CJ$8=Assumptions!$V$47,Assumptions!$V$51,IF(CJ$8=Assumptions!$W$47,Assumptions!DC$51,Assumptions!$X$51))))^(CJ$8-1)</f>
        <v>-5158.2021097607658</v>
      </c>
      <c r="CK33" s="26">
        <f>-Assumptions!$X34/12*(1+(IF(CK$8=Assumptions!$V$47,Assumptions!$V$51,IF(CK$8=Assumptions!$W$47,Assumptions!DD$51,Assumptions!$X$51))))^(CK$8-1)</f>
        <v>-5158.2021097607658</v>
      </c>
      <c r="CL33" s="26">
        <f>-Assumptions!$X34/12*(1+(IF(CL$8=Assumptions!$V$47,Assumptions!$V$51,IF(CL$8=Assumptions!$W$47,Assumptions!DE$51,Assumptions!$X$51))))^(CL$8-1)</f>
        <v>-5158.2021097607658</v>
      </c>
      <c r="CM33" s="26">
        <f>-Assumptions!$X34/12*(1+(IF(CM$8=Assumptions!$V$47,Assumptions!$V$51,IF(CM$8=Assumptions!$W$47,Assumptions!DF$51,Assumptions!$X$51))))^(CM$8-1)</f>
        <v>-5158.2021097607658</v>
      </c>
      <c r="CN33" s="26">
        <f>-Assumptions!$X34/12*(1+(IF(CN$8=Assumptions!$V$47,Assumptions!$V$51,IF(CN$8=Assumptions!$W$47,Assumptions!DG$51,Assumptions!$X$51))))^(CN$8-1)</f>
        <v>-5158.2021097607658</v>
      </c>
      <c r="CO33" s="26">
        <f>-Assumptions!$X34/12*(1+(IF(CO$8=Assumptions!$V$47,Assumptions!$V$51,IF(CO$8=Assumptions!$W$47,Assumptions!DH$51,Assumptions!$X$51))))^(CO$8-1)</f>
        <v>-5158.2021097607658</v>
      </c>
      <c r="CP33" s="26">
        <f>-Assumptions!$X34/12*(1+(IF(CP$8=Assumptions!$V$47,Assumptions!$V$51,IF(CP$8=Assumptions!$W$47,Assumptions!DI$51,Assumptions!$X$51))))^(CP$8-1)</f>
        <v>-5158.2021097607658</v>
      </c>
      <c r="CQ33" s="26">
        <f>-Assumptions!$X34/12*(1+(IF(CQ$8=Assumptions!$V$47,Assumptions!$V$51,IF(CQ$8=Assumptions!$W$47,Assumptions!DJ$51,Assumptions!$X$51))))^(CQ$8-1)</f>
        <v>-5158.2021097607658</v>
      </c>
      <c r="CR33" s="26">
        <f>-Assumptions!$X34/12*(1+(IF(CR$8=Assumptions!$V$47,Assumptions!$V$51,IF(CR$8=Assumptions!$W$47,Assumptions!DK$51,Assumptions!$X$51))))^(CR$8-1)</f>
        <v>-5158.2021097607658</v>
      </c>
      <c r="CS33" s="26">
        <f>-Assumptions!$X34/12*(1+(IF(CS$8=Assumptions!$V$47,Assumptions!$V$51,IF(CS$8=Assumptions!$W$47,Assumptions!DL$51,Assumptions!$X$51))))^(CS$8-1)</f>
        <v>-5158.2021097607658</v>
      </c>
      <c r="CT33" s="26">
        <f>-Assumptions!$X34/12*(1+(IF(CT$8=Assumptions!$V$47,Assumptions!$V$51,IF(CT$8=Assumptions!$W$47,Assumptions!DM$51,Assumptions!$X$51))))^(CT$8-1)</f>
        <v>-5158.2021097607658</v>
      </c>
      <c r="CU33" s="26">
        <f>-Assumptions!$X34/12*(1+(IF(CU$8=Assumptions!$V$47,Assumptions!$V$51,IF(CU$8=Assumptions!$W$47,Assumptions!DN$51,Assumptions!$X$51))))^(CU$8-1)</f>
        <v>-5158.2021097607658</v>
      </c>
      <c r="CV33" s="26">
        <f>-Assumptions!$X34/12*(1+(IF(CV$8=Assumptions!$V$47,Assumptions!$V$51,IF(CV$8=Assumptions!$W$47,Assumptions!DO$51,Assumptions!$X$51))))^(CV$8-1)</f>
        <v>-5261.3661519559819</v>
      </c>
      <c r="CW33" s="26">
        <f>-Assumptions!$X34/12*(1+(IF(CW$8=Assumptions!$V$47,Assumptions!$V$51,IF(CW$8=Assumptions!$W$47,Assumptions!DP$51,Assumptions!$X$51))))^(CW$8-1)</f>
        <v>-5261.3661519559819</v>
      </c>
      <c r="CX33" s="26">
        <f>-Assumptions!$X34/12*(1+(IF(CX$8=Assumptions!$V$47,Assumptions!$V$51,IF(CX$8=Assumptions!$W$47,Assumptions!DQ$51,Assumptions!$X$51))))^(CX$8-1)</f>
        <v>-5261.3661519559819</v>
      </c>
      <c r="CY33" s="26">
        <f>-Assumptions!$X34/12*(1+(IF(CY$8=Assumptions!$V$47,Assumptions!$V$51,IF(CY$8=Assumptions!$W$47,Assumptions!DR$51,Assumptions!$X$51))))^(CY$8-1)</f>
        <v>-5261.3661519559819</v>
      </c>
      <c r="CZ33" s="26">
        <f>-Assumptions!$X34/12*(1+(IF(CZ$8=Assumptions!$V$47,Assumptions!$V$51,IF(CZ$8=Assumptions!$W$47,Assumptions!DS$51,Assumptions!$X$51))))^(CZ$8-1)</f>
        <v>-5261.3661519559819</v>
      </c>
      <c r="DA33" s="26">
        <f>-Assumptions!$X34/12*(1+(IF(DA$8=Assumptions!$V$47,Assumptions!$V$51,IF(DA$8=Assumptions!$W$47,Assumptions!DT$51,Assumptions!$X$51))))^(DA$8-1)</f>
        <v>-5261.3661519559819</v>
      </c>
      <c r="DB33" s="26">
        <f>-Assumptions!$X34/12*(1+(IF(DB$8=Assumptions!$V$47,Assumptions!$V$51,IF(DB$8=Assumptions!$W$47,Assumptions!DU$51,Assumptions!$X$51))))^(DB$8-1)</f>
        <v>-5261.3661519559819</v>
      </c>
      <c r="DC33" s="26">
        <f>-Assumptions!$X34/12*(1+(IF(DC$8=Assumptions!$V$47,Assumptions!$V$51,IF(DC$8=Assumptions!$W$47,Assumptions!DV$51,Assumptions!$X$51))))^(DC$8-1)</f>
        <v>-5261.3661519559819</v>
      </c>
      <c r="DD33" s="26">
        <f>-Assumptions!$X34/12*(1+(IF(DD$8=Assumptions!$V$47,Assumptions!$V$51,IF(DD$8=Assumptions!$W$47,Assumptions!DW$51,Assumptions!$X$51))))^(DD$8-1)</f>
        <v>-5261.3661519559819</v>
      </c>
      <c r="DE33" s="26">
        <f>-Assumptions!$X34/12*(1+(IF(DE$8=Assumptions!$V$47,Assumptions!$V$51,IF(DE$8=Assumptions!$W$47,Assumptions!DX$51,Assumptions!$X$51))))^(DE$8-1)</f>
        <v>-5261.3661519559819</v>
      </c>
      <c r="DF33" s="26">
        <f>-Assumptions!$X34/12*(1+(IF(DF$8=Assumptions!$V$47,Assumptions!$V$51,IF(DF$8=Assumptions!$W$47,Assumptions!DY$51,Assumptions!$X$51))))^(DF$8-1)</f>
        <v>-5261.3661519559819</v>
      </c>
      <c r="DG33" s="26">
        <f>-Assumptions!$X34/12*(1+(IF(DG$8=Assumptions!$V$47,Assumptions!$V$51,IF(DG$8=Assumptions!$W$47,Assumptions!DZ$51,Assumptions!$X$51))))^(DG$8-1)</f>
        <v>-5261.3661519559819</v>
      </c>
      <c r="DH33" s="26">
        <f>-Assumptions!$X34/12*(1+(IF(DH$8=Assumptions!$V$47,Assumptions!$V$51,IF(DH$8=Assumptions!$W$47,Assumptions!EA$51,Assumptions!$X$51))))^(DH$8-1)</f>
        <v>-5366.5934749951011</v>
      </c>
      <c r="DI33" s="26">
        <f>-Assumptions!$X34/12*(1+(IF(DI$8=Assumptions!$V$47,Assumptions!$V$51,IF(DI$8=Assumptions!$W$47,Assumptions!EB$51,Assumptions!$X$51))))^(DI$8-1)</f>
        <v>-5366.5934749951011</v>
      </c>
      <c r="DJ33" s="26">
        <f>-Assumptions!$X34/12*(1+(IF(DJ$8=Assumptions!$V$47,Assumptions!$V$51,IF(DJ$8=Assumptions!$W$47,Assumptions!EC$51,Assumptions!$X$51))))^(DJ$8-1)</f>
        <v>-5366.5934749951011</v>
      </c>
      <c r="DK33" s="26">
        <f>-Assumptions!$X34/12*(1+(IF(DK$8=Assumptions!$V$47,Assumptions!$V$51,IF(DK$8=Assumptions!$W$47,Assumptions!ED$51,Assumptions!$X$51))))^(DK$8-1)</f>
        <v>-5366.5934749951011</v>
      </c>
      <c r="DL33" s="26">
        <f>-Assumptions!$X34/12*(1+(IF(DL$8=Assumptions!$V$47,Assumptions!$V$51,IF(DL$8=Assumptions!$W$47,Assumptions!EE$51,Assumptions!$X$51))))^(DL$8-1)</f>
        <v>-5366.5934749951011</v>
      </c>
      <c r="DM33" s="26">
        <f>-Assumptions!$X34/12*(1+(IF(DM$8=Assumptions!$V$47,Assumptions!$V$51,IF(DM$8=Assumptions!$W$47,Assumptions!EF$51,Assumptions!$X$51))))^(DM$8-1)</f>
        <v>-5366.5934749951011</v>
      </c>
      <c r="DN33" s="26">
        <f>-Assumptions!$X34/12*(1+(IF(DN$8=Assumptions!$V$47,Assumptions!$V$51,IF(DN$8=Assumptions!$W$47,Assumptions!EG$51,Assumptions!$X$51))))^(DN$8-1)</f>
        <v>-5366.5934749951011</v>
      </c>
      <c r="DO33" s="26">
        <f>-Assumptions!$X34/12*(1+(IF(DO$8=Assumptions!$V$47,Assumptions!$V$51,IF(DO$8=Assumptions!$W$47,Assumptions!EH$51,Assumptions!$X$51))))^(DO$8-1)</f>
        <v>-5366.5934749951011</v>
      </c>
      <c r="DP33" s="26">
        <f>-Assumptions!$X34/12*(1+(IF(DP$8=Assumptions!$V$47,Assumptions!$V$51,IF(DP$8=Assumptions!$W$47,Assumptions!EI$51,Assumptions!$X$51))))^(DP$8-1)</f>
        <v>-5366.5934749951011</v>
      </c>
      <c r="DQ33" s="26">
        <f>-Assumptions!$X34/12*(1+(IF(DQ$8=Assumptions!$V$47,Assumptions!$V$51,IF(DQ$8=Assumptions!$W$47,Assumptions!EJ$51,Assumptions!$X$51))))^(DQ$8-1)</f>
        <v>-5366.5934749951011</v>
      </c>
      <c r="DR33" s="26">
        <f>-Assumptions!$X34/12*(1+(IF(DR$8=Assumptions!$V$47,Assumptions!$V$51,IF(DR$8=Assumptions!$W$47,Assumptions!EK$51,Assumptions!$X$51))))^(DR$8-1)</f>
        <v>-5366.5934749951011</v>
      </c>
      <c r="DS33" s="26">
        <f>-Assumptions!$X34/12*(1+(IF(DS$8=Assumptions!$V$47,Assumptions!$V$51,IF(DS$8=Assumptions!$W$47,Assumptions!EL$51,Assumptions!$X$51))))^(DS$8-1)</f>
        <v>-5366.5934749951011</v>
      </c>
      <c r="DT33" s="26">
        <f>-Assumptions!$X34/12*(1+(IF(DT$8=Assumptions!$V$47,Assumptions!$V$51,IF(DT$8=Assumptions!$W$47,Assumptions!EM$51,Assumptions!$X$51))))^(DT$8-1)</f>
        <v>-5473.9253444950036</v>
      </c>
      <c r="DU33" s="26">
        <f>-Assumptions!$X34/12*(1+(IF(DU$8=Assumptions!$V$47,Assumptions!$V$51,IF(DU$8=Assumptions!$W$47,Assumptions!EN$51,Assumptions!$X$51))))^(DU$8-1)</f>
        <v>-5473.9253444950036</v>
      </c>
      <c r="DV33" s="26">
        <f>-Assumptions!$X34/12*(1+(IF(DV$8=Assumptions!$V$47,Assumptions!$V$51,IF(DV$8=Assumptions!$W$47,Assumptions!EO$51,Assumptions!$X$51))))^(DV$8-1)</f>
        <v>-5473.9253444950036</v>
      </c>
      <c r="DW33" s="26">
        <f>-Assumptions!$X34/12*(1+(IF(DW$8=Assumptions!$V$47,Assumptions!$V$51,IF(DW$8=Assumptions!$W$47,Assumptions!EP$51,Assumptions!$X$51))))^(DW$8-1)</f>
        <v>-5473.9253444950036</v>
      </c>
      <c r="DX33" s="26">
        <f>-Assumptions!$X34/12*(1+(IF(DX$8=Assumptions!$V$47,Assumptions!$V$51,IF(DX$8=Assumptions!$W$47,Assumptions!EQ$51,Assumptions!$X$51))))^(DX$8-1)</f>
        <v>-5473.9253444950036</v>
      </c>
      <c r="DY33" s="26">
        <f>-Assumptions!$X34/12*(1+(IF(DY$8=Assumptions!$V$47,Assumptions!$V$51,IF(DY$8=Assumptions!$W$47,Assumptions!ER$51,Assumptions!$X$51))))^(DY$8-1)</f>
        <v>-5473.9253444950036</v>
      </c>
      <c r="DZ33" s="26">
        <f>-Assumptions!$X34/12*(1+(IF(DZ$8=Assumptions!$V$47,Assumptions!$V$51,IF(DZ$8=Assumptions!$W$47,Assumptions!ES$51,Assumptions!$X$51))))^(DZ$8-1)</f>
        <v>-5473.9253444950036</v>
      </c>
      <c r="EA33" s="26">
        <f>-Assumptions!$X34/12*(1+(IF(EA$8=Assumptions!$V$47,Assumptions!$V$51,IF(EA$8=Assumptions!$W$47,Assumptions!ET$51,Assumptions!$X$51))))^(EA$8-1)</f>
        <v>-5473.9253444950036</v>
      </c>
      <c r="EB33" s="26">
        <f>-Assumptions!$X34/12*(1+(IF(EB$8=Assumptions!$V$47,Assumptions!$V$51,IF(EB$8=Assumptions!$W$47,Assumptions!EU$51,Assumptions!$X$51))))^(EB$8-1)</f>
        <v>-5473.9253444950036</v>
      </c>
      <c r="EC33" s="26">
        <f>-Assumptions!$X34/12*(1+(IF(EC$8=Assumptions!$V$47,Assumptions!$V$51,IF(EC$8=Assumptions!$W$47,Assumptions!EV$51,Assumptions!$X$51))))^(EC$8-1)</f>
        <v>-5473.9253444950036</v>
      </c>
      <c r="ED33" s="26">
        <f>-Assumptions!$X34/12*(1+(IF(ED$8=Assumptions!$V$47,Assumptions!$V$51,IF(ED$8=Assumptions!$W$47,Assumptions!EW$51,Assumptions!$X$51))))^(ED$8-1)</f>
        <v>-5473.9253444950036</v>
      </c>
      <c r="EE33" s="26">
        <f>-Assumptions!$X34/12*(1+(IF(EE$8=Assumptions!$V$47,Assumptions!$V$51,IF(EE$8=Assumptions!$W$47,Assumptions!EX$51,Assumptions!$X$51))))^(EE$8-1)</f>
        <v>-5473.9253444950036</v>
      </c>
    </row>
    <row r="34" spans="2:135" x14ac:dyDescent="0.35">
      <c r="C34" t="str">
        <f>Assumptions!J35</f>
        <v>Marketing</v>
      </c>
      <c r="D34" s="26">
        <f>-Assumptions!$X35/12*(1+(IF(D$8=Assumptions!$V$47,Assumptions!$V$51,IF(D$8=Assumptions!$W$47,Assumptions!W$51,Assumptions!$X$51))))^(D$8-1)</f>
        <v>-1304.4916000000001</v>
      </c>
      <c r="E34" s="26">
        <f>-Assumptions!$X35/12*(1+(IF(E$8=Assumptions!$V$47,Assumptions!$V$51,IF(E$8=Assumptions!$W$47,Assumptions!X$51,Assumptions!$X$51))))^(E$8-1)</f>
        <v>-1304.4916000000001</v>
      </c>
      <c r="F34" s="26">
        <f>-Assumptions!$X35/12*(1+(IF(F$8=Assumptions!$V$47,Assumptions!$V$51,IF(F$8=Assumptions!$W$47,Assumptions!Y$51,Assumptions!$X$51))))^(F$8-1)</f>
        <v>-1304.4916000000001</v>
      </c>
      <c r="G34" s="26">
        <f>-Assumptions!$X35/12*(1+(IF(G$8=Assumptions!$V$47,Assumptions!$V$51,IF(G$8=Assumptions!$W$47,Assumptions!Z$51,Assumptions!$X$51))))^(G$8-1)</f>
        <v>-1304.4916000000001</v>
      </c>
      <c r="H34" s="26">
        <f>-Assumptions!$X35/12*(1+(IF(H$8=Assumptions!$V$47,Assumptions!$V$51,IF(H$8=Assumptions!$W$47,Assumptions!AA$51,Assumptions!$X$51))))^(H$8-1)</f>
        <v>-1304.4916000000001</v>
      </c>
      <c r="I34" s="26">
        <f>-Assumptions!$X35/12*(1+(IF(I$8=Assumptions!$V$47,Assumptions!$V$51,IF(I$8=Assumptions!$W$47,Assumptions!AB$51,Assumptions!$X$51))))^(I$8-1)</f>
        <v>-1304.4916000000001</v>
      </c>
      <c r="J34" s="26">
        <f>-Assumptions!$X35/12*(1+(IF(J$8=Assumptions!$V$47,Assumptions!$V$51,IF(J$8=Assumptions!$W$47,Assumptions!AC$51,Assumptions!$X$51))))^(J$8-1)</f>
        <v>-1304.4916000000001</v>
      </c>
      <c r="K34" s="26">
        <f>-Assumptions!$X35/12*(1+(IF(K$8=Assumptions!$V$47,Assumptions!$V$51,IF(K$8=Assumptions!$W$47,Assumptions!AD$51,Assumptions!$X$51))))^(K$8-1)</f>
        <v>-1304.4916000000001</v>
      </c>
      <c r="L34" s="26">
        <f>-Assumptions!$X35/12*(1+(IF(L$8=Assumptions!$V$47,Assumptions!$V$51,IF(L$8=Assumptions!$W$47,Assumptions!AE$51,Assumptions!$X$51))))^(L$8-1)</f>
        <v>-1304.4916000000001</v>
      </c>
      <c r="M34" s="26">
        <f>-Assumptions!$X35/12*(1+(IF(M$8=Assumptions!$V$47,Assumptions!$V$51,IF(M$8=Assumptions!$W$47,Assumptions!AF$51,Assumptions!$X$51))))^(M$8-1)</f>
        <v>-1304.4916000000001</v>
      </c>
      <c r="N34" s="26">
        <f>-Assumptions!$X35/12*(1+(IF(N$8=Assumptions!$V$47,Assumptions!$V$51,IF(N$8=Assumptions!$W$47,Assumptions!AG$51,Assumptions!$X$51))))^(N$8-1)</f>
        <v>-1304.4916000000001</v>
      </c>
      <c r="O34" s="26">
        <f>-Assumptions!$X35/12*(1+(IF(O$8=Assumptions!$V$47,Assumptions!$V$51,IF(O$8=Assumptions!$W$47,Assumptions!AH$51,Assumptions!$X$51))))^(O$8-1)</f>
        <v>-1304.4916000000001</v>
      </c>
      <c r="P34" s="26">
        <f>-Assumptions!$X35/12*(1+(IF(P$8=Assumptions!$V$47,Assumptions!$V$51,IF(P$8=Assumptions!$W$47,Assumptions!AI$51,Assumptions!$X$51))))^(P$8-1)</f>
        <v>-1304.4916000000001</v>
      </c>
      <c r="Q34" s="26">
        <f>-Assumptions!$X35/12*(1+(IF(Q$8=Assumptions!$V$47,Assumptions!$V$51,IF(Q$8=Assumptions!$W$47,Assumptions!AJ$51,Assumptions!$X$51))))^(Q$8-1)</f>
        <v>-1304.4916000000001</v>
      </c>
      <c r="R34" s="26">
        <f>-Assumptions!$X35/12*(1+(IF(R$8=Assumptions!$V$47,Assumptions!$V$51,IF(R$8=Assumptions!$W$47,Assumptions!AK$51,Assumptions!$X$51))))^(R$8-1)</f>
        <v>-1304.4916000000001</v>
      </c>
      <c r="S34" s="26">
        <f>-Assumptions!$X35/12*(1+(IF(S$8=Assumptions!$V$47,Assumptions!$V$51,IF(S$8=Assumptions!$W$47,Assumptions!AL$51,Assumptions!$X$51))))^(S$8-1)</f>
        <v>-1304.4916000000001</v>
      </c>
      <c r="T34" s="26">
        <f>-Assumptions!$X35/12*(1+(IF(T$8=Assumptions!$V$47,Assumptions!$V$51,IF(T$8=Assumptions!$W$47,Assumptions!AM$51,Assumptions!$X$51))))^(T$8-1)</f>
        <v>-1304.4916000000001</v>
      </c>
      <c r="U34" s="26">
        <f>-Assumptions!$X35/12*(1+(IF(U$8=Assumptions!$V$47,Assumptions!$V$51,IF(U$8=Assumptions!$W$47,Assumptions!AN$51,Assumptions!$X$51))))^(U$8-1)</f>
        <v>-1304.4916000000001</v>
      </c>
      <c r="V34" s="26">
        <f>-Assumptions!$X35/12*(1+(IF(V$8=Assumptions!$V$47,Assumptions!$V$51,IF(V$8=Assumptions!$W$47,Assumptions!AO$51,Assumptions!$X$51))))^(V$8-1)</f>
        <v>-1304.4916000000001</v>
      </c>
      <c r="W34" s="26">
        <f>-Assumptions!$X35/12*(1+(IF(W$8=Assumptions!$V$47,Assumptions!$V$51,IF(W$8=Assumptions!$W$47,Assumptions!AP$51,Assumptions!$X$51))))^(W$8-1)</f>
        <v>-1304.4916000000001</v>
      </c>
      <c r="X34" s="26">
        <f>-Assumptions!$X35/12*(1+(IF(X$8=Assumptions!$V$47,Assumptions!$V$51,IF(X$8=Assumptions!$W$47,Assumptions!AQ$51,Assumptions!$X$51))))^(X$8-1)</f>
        <v>-1304.4916000000001</v>
      </c>
      <c r="Y34" s="26">
        <f>-Assumptions!$X35/12*(1+(IF(Y$8=Assumptions!$V$47,Assumptions!$V$51,IF(Y$8=Assumptions!$W$47,Assumptions!AR$51,Assumptions!$X$51))))^(Y$8-1)</f>
        <v>-1304.4916000000001</v>
      </c>
      <c r="Z34" s="26">
        <f>-Assumptions!$X35/12*(1+(IF(Z$8=Assumptions!$V$47,Assumptions!$V$51,IF(Z$8=Assumptions!$W$47,Assumptions!AS$51,Assumptions!$X$51))))^(Z$8-1)</f>
        <v>-1304.4916000000001</v>
      </c>
      <c r="AA34" s="26">
        <f>-Assumptions!$X35/12*(1+(IF(AA$8=Assumptions!$V$47,Assumptions!$V$51,IF(AA$8=Assumptions!$W$47,Assumptions!AT$51,Assumptions!$X$51))))^(AA$8-1)</f>
        <v>-1304.4916000000001</v>
      </c>
      <c r="AB34" s="26">
        <f>-Assumptions!$X35/12*(1+(IF(AB$8=Assumptions!$V$47,Assumptions!$V$51,IF(AB$8=Assumptions!$W$47,Assumptions!AU$51,Assumptions!$X$51))))^(AB$8-1)</f>
        <v>-1357.1930606400001</v>
      </c>
      <c r="AC34" s="26">
        <f>-Assumptions!$X35/12*(1+(IF(AC$8=Assumptions!$V$47,Assumptions!$V$51,IF(AC$8=Assumptions!$W$47,Assumptions!AV$51,Assumptions!$X$51))))^(AC$8-1)</f>
        <v>-1357.1930606400001</v>
      </c>
      <c r="AD34" s="26">
        <f>-Assumptions!$X35/12*(1+(IF(AD$8=Assumptions!$V$47,Assumptions!$V$51,IF(AD$8=Assumptions!$W$47,Assumptions!AW$51,Assumptions!$X$51))))^(AD$8-1)</f>
        <v>-1357.1930606400001</v>
      </c>
      <c r="AE34" s="26">
        <f>-Assumptions!$X35/12*(1+(IF(AE$8=Assumptions!$V$47,Assumptions!$V$51,IF(AE$8=Assumptions!$W$47,Assumptions!AX$51,Assumptions!$X$51))))^(AE$8-1)</f>
        <v>-1357.1930606400001</v>
      </c>
      <c r="AF34" s="26">
        <f>-Assumptions!$X35/12*(1+(IF(AF$8=Assumptions!$V$47,Assumptions!$V$51,IF(AF$8=Assumptions!$W$47,Assumptions!AY$51,Assumptions!$X$51))))^(AF$8-1)</f>
        <v>-1357.1930606400001</v>
      </c>
      <c r="AG34" s="26">
        <f>-Assumptions!$X35/12*(1+(IF(AG$8=Assumptions!$V$47,Assumptions!$V$51,IF(AG$8=Assumptions!$W$47,Assumptions!AZ$51,Assumptions!$X$51))))^(AG$8-1)</f>
        <v>-1357.1930606400001</v>
      </c>
      <c r="AH34" s="26">
        <f>-Assumptions!$X35/12*(1+(IF(AH$8=Assumptions!$V$47,Assumptions!$V$51,IF(AH$8=Assumptions!$W$47,Assumptions!BA$51,Assumptions!$X$51))))^(AH$8-1)</f>
        <v>-1357.1930606400001</v>
      </c>
      <c r="AI34" s="26">
        <f>-Assumptions!$X35/12*(1+(IF(AI$8=Assumptions!$V$47,Assumptions!$V$51,IF(AI$8=Assumptions!$W$47,Assumptions!BB$51,Assumptions!$X$51))))^(AI$8-1)</f>
        <v>-1357.1930606400001</v>
      </c>
      <c r="AJ34" s="26">
        <f>-Assumptions!$X35/12*(1+(IF(AJ$8=Assumptions!$V$47,Assumptions!$V$51,IF(AJ$8=Assumptions!$W$47,Assumptions!BC$51,Assumptions!$X$51))))^(AJ$8-1)</f>
        <v>-1357.1930606400001</v>
      </c>
      <c r="AK34" s="26">
        <f>-Assumptions!$X35/12*(1+(IF(AK$8=Assumptions!$V$47,Assumptions!$V$51,IF(AK$8=Assumptions!$W$47,Assumptions!BD$51,Assumptions!$X$51))))^(AK$8-1)</f>
        <v>-1357.1930606400001</v>
      </c>
      <c r="AL34" s="26">
        <f>-Assumptions!$X35/12*(1+(IF(AL$8=Assumptions!$V$47,Assumptions!$V$51,IF(AL$8=Assumptions!$W$47,Assumptions!BE$51,Assumptions!$X$51))))^(AL$8-1)</f>
        <v>-1357.1930606400001</v>
      </c>
      <c r="AM34" s="26">
        <f>-Assumptions!$X35/12*(1+(IF(AM$8=Assumptions!$V$47,Assumptions!$V$51,IF(AM$8=Assumptions!$W$47,Assumptions!BF$51,Assumptions!$X$51))))^(AM$8-1)</f>
        <v>-1357.1930606400001</v>
      </c>
      <c r="AN34" s="26">
        <f>-Assumptions!$X35/12*(1+(IF(AN$8=Assumptions!$V$47,Assumptions!$V$51,IF(AN$8=Assumptions!$W$47,Assumptions!BG$51,Assumptions!$X$51))))^(AN$8-1)</f>
        <v>-1384.3369218528001</v>
      </c>
      <c r="AO34" s="26">
        <f>-Assumptions!$X35/12*(1+(IF(AO$8=Assumptions!$V$47,Assumptions!$V$51,IF(AO$8=Assumptions!$W$47,Assumptions!BH$51,Assumptions!$X$51))))^(AO$8-1)</f>
        <v>-1384.3369218528001</v>
      </c>
      <c r="AP34" s="26">
        <f>-Assumptions!$X35/12*(1+(IF(AP$8=Assumptions!$V$47,Assumptions!$V$51,IF(AP$8=Assumptions!$W$47,Assumptions!BI$51,Assumptions!$X$51))))^(AP$8-1)</f>
        <v>-1384.3369218528001</v>
      </c>
      <c r="AQ34" s="26">
        <f>-Assumptions!$X35/12*(1+(IF(AQ$8=Assumptions!$V$47,Assumptions!$V$51,IF(AQ$8=Assumptions!$W$47,Assumptions!BJ$51,Assumptions!$X$51))))^(AQ$8-1)</f>
        <v>-1384.3369218528001</v>
      </c>
      <c r="AR34" s="26">
        <f>-Assumptions!$X35/12*(1+(IF(AR$8=Assumptions!$V$47,Assumptions!$V$51,IF(AR$8=Assumptions!$W$47,Assumptions!BK$51,Assumptions!$X$51))))^(AR$8-1)</f>
        <v>-1384.3369218528001</v>
      </c>
      <c r="AS34" s="26">
        <f>-Assumptions!$X35/12*(1+(IF(AS$8=Assumptions!$V$47,Assumptions!$V$51,IF(AS$8=Assumptions!$W$47,Assumptions!BL$51,Assumptions!$X$51))))^(AS$8-1)</f>
        <v>-1384.3369218528001</v>
      </c>
      <c r="AT34" s="26">
        <f>-Assumptions!$X35/12*(1+(IF(AT$8=Assumptions!$V$47,Assumptions!$V$51,IF(AT$8=Assumptions!$W$47,Assumptions!BM$51,Assumptions!$X$51))))^(AT$8-1)</f>
        <v>-1384.3369218528001</v>
      </c>
      <c r="AU34" s="26">
        <f>-Assumptions!$X35/12*(1+(IF(AU$8=Assumptions!$V$47,Assumptions!$V$51,IF(AU$8=Assumptions!$W$47,Assumptions!BN$51,Assumptions!$X$51))))^(AU$8-1)</f>
        <v>-1384.3369218528001</v>
      </c>
      <c r="AV34" s="26">
        <f>-Assumptions!$X35/12*(1+(IF(AV$8=Assumptions!$V$47,Assumptions!$V$51,IF(AV$8=Assumptions!$W$47,Assumptions!BO$51,Assumptions!$X$51))))^(AV$8-1)</f>
        <v>-1384.3369218528001</v>
      </c>
      <c r="AW34" s="26">
        <f>-Assumptions!$X35/12*(1+(IF(AW$8=Assumptions!$V$47,Assumptions!$V$51,IF(AW$8=Assumptions!$W$47,Assumptions!BP$51,Assumptions!$X$51))))^(AW$8-1)</f>
        <v>-1384.3369218528001</v>
      </c>
      <c r="AX34" s="26">
        <f>-Assumptions!$X35/12*(1+(IF(AX$8=Assumptions!$V$47,Assumptions!$V$51,IF(AX$8=Assumptions!$W$47,Assumptions!BQ$51,Assumptions!$X$51))))^(AX$8-1)</f>
        <v>-1384.3369218528001</v>
      </c>
      <c r="AY34" s="26">
        <f>-Assumptions!$X35/12*(1+(IF(AY$8=Assumptions!$V$47,Assumptions!$V$51,IF(AY$8=Assumptions!$W$47,Assumptions!BR$51,Assumptions!$X$51))))^(AY$8-1)</f>
        <v>-1384.3369218528001</v>
      </c>
      <c r="AZ34" s="26">
        <f>-Assumptions!$X35/12*(1+(IF(AZ$8=Assumptions!$V$47,Assumptions!$V$51,IF(AZ$8=Assumptions!$W$47,Assumptions!BS$51,Assumptions!$X$51))))^(AZ$8-1)</f>
        <v>-1412.023660289856</v>
      </c>
      <c r="BA34" s="26">
        <f>-Assumptions!$X35/12*(1+(IF(BA$8=Assumptions!$V$47,Assumptions!$V$51,IF(BA$8=Assumptions!$W$47,Assumptions!BT$51,Assumptions!$X$51))))^(BA$8-1)</f>
        <v>-1412.023660289856</v>
      </c>
      <c r="BB34" s="26">
        <f>-Assumptions!$X35/12*(1+(IF(BB$8=Assumptions!$V$47,Assumptions!$V$51,IF(BB$8=Assumptions!$W$47,Assumptions!BU$51,Assumptions!$X$51))))^(BB$8-1)</f>
        <v>-1412.023660289856</v>
      </c>
      <c r="BC34" s="26">
        <f>-Assumptions!$X35/12*(1+(IF(BC$8=Assumptions!$V$47,Assumptions!$V$51,IF(BC$8=Assumptions!$W$47,Assumptions!BV$51,Assumptions!$X$51))))^(BC$8-1)</f>
        <v>-1412.023660289856</v>
      </c>
      <c r="BD34" s="26">
        <f>-Assumptions!$X35/12*(1+(IF(BD$8=Assumptions!$V$47,Assumptions!$V$51,IF(BD$8=Assumptions!$W$47,Assumptions!BW$51,Assumptions!$X$51))))^(BD$8-1)</f>
        <v>-1412.023660289856</v>
      </c>
      <c r="BE34" s="26">
        <f>-Assumptions!$X35/12*(1+(IF(BE$8=Assumptions!$V$47,Assumptions!$V$51,IF(BE$8=Assumptions!$W$47,Assumptions!BX$51,Assumptions!$X$51))))^(BE$8-1)</f>
        <v>-1412.023660289856</v>
      </c>
      <c r="BF34" s="26">
        <f>-Assumptions!$X35/12*(1+(IF(BF$8=Assumptions!$V$47,Assumptions!$V$51,IF(BF$8=Assumptions!$W$47,Assumptions!BY$51,Assumptions!$X$51))))^(BF$8-1)</f>
        <v>-1412.023660289856</v>
      </c>
      <c r="BG34" s="26">
        <f>-Assumptions!$X35/12*(1+(IF(BG$8=Assumptions!$V$47,Assumptions!$V$51,IF(BG$8=Assumptions!$W$47,Assumptions!BZ$51,Assumptions!$X$51))))^(BG$8-1)</f>
        <v>-1412.023660289856</v>
      </c>
      <c r="BH34" s="26">
        <f>-Assumptions!$X35/12*(1+(IF(BH$8=Assumptions!$V$47,Assumptions!$V$51,IF(BH$8=Assumptions!$W$47,Assumptions!CA$51,Assumptions!$X$51))))^(BH$8-1)</f>
        <v>-1412.023660289856</v>
      </c>
      <c r="BI34" s="26">
        <f>-Assumptions!$X35/12*(1+(IF(BI$8=Assumptions!$V$47,Assumptions!$V$51,IF(BI$8=Assumptions!$W$47,Assumptions!CB$51,Assumptions!$X$51))))^(BI$8-1)</f>
        <v>-1412.023660289856</v>
      </c>
      <c r="BJ34" s="26">
        <f>-Assumptions!$X35/12*(1+(IF(BJ$8=Assumptions!$V$47,Assumptions!$V$51,IF(BJ$8=Assumptions!$W$47,Assumptions!CC$51,Assumptions!$X$51))))^(BJ$8-1)</f>
        <v>-1412.023660289856</v>
      </c>
      <c r="BK34" s="26">
        <f>-Assumptions!$X35/12*(1+(IF(BK$8=Assumptions!$V$47,Assumptions!$V$51,IF(BK$8=Assumptions!$W$47,Assumptions!CD$51,Assumptions!$X$51))))^(BK$8-1)</f>
        <v>-1412.023660289856</v>
      </c>
      <c r="BL34" s="26">
        <f>-Assumptions!$X35/12*(1+(IF(BL$8=Assumptions!$V$47,Assumptions!$V$51,IF(BL$8=Assumptions!$W$47,Assumptions!CE$51,Assumptions!$X$51))))^(BL$8-1)</f>
        <v>-1440.2641334956531</v>
      </c>
      <c r="BM34" s="26">
        <f>-Assumptions!$X35/12*(1+(IF(BM$8=Assumptions!$V$47,Assumptions!$V$51,IF(BM$8=Assumptions!$W$47,Assumptions!CF$51,Assumptions!$X$51))))^(BM$8-1)</f>
        <v>-1440.2641334956531</v>
      </c>
      <c r="BN34" s="26">
        <f>-Assumptions!$X35/12*(1+(IF(BN$8=Assumptions!$V$47,Assumptions!$V$51,IF(BN$8=Assumptions!$W$47,Assumptions!CG$51,Assumptions!$X$51))))^(BN$8-1)</f>
        <v>-1440.2641334956531</v>
      </c>
      <c r="BO34" s="26">
        <f>-Assumptions!$X35/12*(1+(IF(BO$8=Assumptions!$V$47,Assumptions!$V$51,IF(BO$8=Assumptions!$W$47,Assumptions!CH$51,Assumptions!$X$51))))^(BO$8-1)</f>
        <v>-1440.2641334956531</v>
      </c>
      <c r="BP34" s="26">
        <f>-Assumptions!$X35/12*(1+(IF(BP$8=Assumptions!$V$47,Assumptions!$V$51,IF(BP$8=Assumptions!$W$47,Assumptions!CI$51,Assumptions!$X$51))))^(BP$8-1)</f>
        <v>-1440.2641334956531</v>
      </c>
      <c r="BQ34" s="26">
        <f>-Assumptions!$X35/12*(1+(IF(BQ$8=Assumptions!$V$47,Assumptions!$V$51,IF(BQ$8=Assumptions!$W$47,Assumptions!CJ$51,Assumptions!$X$51))))^(BQ$8-1)</f>
        <v>-1440.2641334956531</v>
      </c>
      <c r="BR34" s="26">
        <f>-Assumptions!$X35/12*(1+(IF(BR$8=Assumptions!$V$47,Assumptions!$V$51,IF(BR$8=Assumptions!$W$47,Assumptions!CK$51,Assumptions!$X$51))))^(BR$8-1)</f>
        <v>-1440.2641334956531</v>
      </c>
      <c r="BS34" s="26">
        <f>-Assumptions!$X35/12*(1+(IF(BS$8=Assumptions!$V$47,Assumptions!$V$51,IF(BS$8=Assumptions!$W$47,Assumptions!CL$51,Assumptions!$X$51))))^(BS$8-1)</f>
        <v>-1440.2641334956531</v>
      </c>
      <c r="BT34" s="26">
        <f>-Assumptions!$X35/12*(1+(IF(BT$8=Assumptions!$V$47,Assumptions!$V$51,IF(BT$8=Assumptions!$W$47,Assumptions!CM$51,Assumptions!$X$51))))^(BT$8-1)</f>
        <v>-1440.2641334956531</v>
      </c>
      <c r="BU34" s="26">
        <f>-Assumptions!$X35/12*(1+(IF(BU$8=Assumptions!$V$47,Assumptions!$V$51,IF(BU$8=Assumptions!$W$47,Assumptions!CN$51,Assumptions!$X$51))))^(BU$8-1)</f>
        <v>-1440.2641334956531</v>
      </c>
      <c r="BV34" s="26">
        <f>-Assumptions!$X35/12*(1+(IF(BV$8=Assumptions!$V$47,Assumptions!$V$51,IF(BV$8=Assumptions!$W$47,Assumptions!CO$51,Assumptions!$X$51))))^(BV$8-1)</f>
        <v>-1440.2641334956531</v>
      </c>
      <c r="BW34" s="26">
        <f>-Assumptions!$X35/12*(1+(IF(BW$8=Assumptions!$V$47,Assumptions!$V$51,IF(BW$8=Assumptions!$W$47,Assumptions!CP$51,Assumptions!$X$51))))^(BW$8-1)</f>
        <v>-1440.2641334956531</v>
      </c>
      <c r="BX34" s="26">
        <f>-Assumptions!$X35/12*(1+(IF(BX$8=Assumptions!$V$47,Assumptions!$V$51,IF(BX$8=Assumptions!$W$47,Assumptions!CQ$51,Assumptions!$X$51))))^(BX$8-1)</f>
        <v>-1469.0694161655663</v>
      </c>
      <c r="BY34" s="26">
        <f>-Assumptions!$X35/12*(1+(IF(BY$8=Assumptions!$V$47,Assumptions!$V$51,IF(BY$8=Assumptions!$W$47,Assumptions!CR$51,Assumptions!$X$51))))^(BY$8-1)</f>
        <v>-1469.0694161655663</v>
      </c>
      <c r="BZ34" s="26">
        <f>-Assumptions!$X35/12*(1+(IF(BZ$8=Assumptions!$V$47,Assumptions!$V$51,IF(BZ$8=Assumptions!$W$47,Assumptions!CS$51,Assumptions!$X$51))))^(BZ$8-1)</f>
        <v>-1469.0694161655663</v>
      </c>
      <c r="CA34" s="26">
        <f>-Assumptions!$X35/12*(1+(IF(CA$8=Assumptions!$V$47,Assumptions!$V$51,IF(CA$8=Assumptions!$W$47,Assumptions!CT$51,Assumptions!$X$51))))^(CA$8-1)</f>
        <v>-1469.0694161655663</v>
      </c>
      <c r="CB34" s="26">
        <f>-Assumptions!$X35/12*(1+(IF(CB$8=Assumptions!$V$47,Assumptions!$V$51,IF(CB$8=Assumptions!$W$47,Assumptions!CU$51,Assumptions!$X$51))))^(CB$8-1)</f>
        <v>-1469.0694161655663</v>
      </c>
      <c r="CC34" s="26">
        <f>-Assumptions!$X35/12*(1+(IF(CC$8=Assumptions!$V$47,Assumptions!$V$51,IF(CC$8=Assumptions!$W$47,Assumptions!CV$51,Assumptions!$X$51))))^(CC$8-1)</f>
        <v>-1469.0694161655663</v>
      </c>
      <c r="CD34" s="26">
        <f>-Assumptions!$X35/12*(1+(IF(CD$8=Assumptions!$V$47,Assumptions!$V$51,IF(CD$8=Assumptions!$W$47,Assumptions!CW$51,Assumptions!$X$51))))^(CD$8-1)</f>
        <v>-1469.0694161655663</v>
      </c>
      <c r="CE34" s="26">
        <f>-Assumptions!$X35/12*(1+(IF(CE$8=Assumptions!$V$47,Assumptions!$V$51,IF(CE$8=Assumptions!$W$47,Assumptions!CX$51,Assumptions!$X$51))))^(CE$8-1)</f>
        <v>-1469.0694161655663</v>
      </c>
      <c r="CF34" s="26">
        <f>-Assumptions!$X35/12*(1+(IF(CF$8=Assumptions!$V$47,Assumptions!$V$51,IF(CF$8=Assumptions!$W$47,Assumptions!CY$51,Assumptions!$X$51))))^(CF$8-1)</f>
        <v>-1469.0694161655663</v>
      </c>
      <c r="CG34" s="26">
        <f>-Assumptions!$X35/12*(1+(IF(CG$8=Assumptions!$V$47,Assumptions!$V$51,IF(CG$8=Assumptions!$W$47,Assumptions!CZ$51,Assumptions!$X$51))))^(CG$8-1)</f>
        <v>-1469.0694161655663</v>
      </c>
      <c r="CH34" s="26">
        <f>-Assumptions!$X35/12*(1+(IF(CH$8=Assumptions!$V$47,Assumptions!$V$51,IF(CH$8=Assumptions!$W$47,Assumptions!DA$51,Assumptions!$X$51))))^(CH$8-1)</f>
        <v>-1469.0694161655663</v>
      </c>
      <c r="CI34" s="26">
        <f>-Assumptions!$X35/12*(1+(IF(CI$8=Assumptions!$V$47,Assumptions!$V$51,IF(CI$8=Assumptions!$W$47,Assumptions!DB$51,Assumptions!$X$51))))^(CI$8-1)</f>
        <v>-1469.0694161655663</v>
      </c>
      <c r="CJ34" s="26">
        <f>-Assumptions!$X35/12*(1+(IF(CJ$8=Assumptions!$V$47,Assumptions!$V$51,IF(CJ$8=Assumptions!$W$47,Assumptions!DC$51,Assumptions!$X$51))))^(CJ$8-1)</f>
        <v>-1498.4508044888773</v>
      </c>
      <c r="CK34" s="26">
        <f>-Assumptions!$X35/12*(1+(IF(CK$8=Assumptions!$V$47,Assumptions!$V$51,IF(CK$8=Assumptions!$W$47,Assumptions!DD$51,Assumptions!$X$51))))^(CK$8-1)</f>
        <v>-1498.4508044888773</v>
      </c>
      <c r="CL34" s="26">
        <f>-Assumptions!$X35/12*(1+(IF(CL$8=Assumptions!$V$47,Assumptions!$V$51,IF(CL$8=Assumptions!$W$47,Assumptions!DE$51,Assumptions!$X$51))))^(CL$8-1)</f>
        <v>-1498.4508044888773</v>
      </c>
      <c r="CM34" s="26">
        <f>-Assumptions!$X35/12*(1+(IF(CM$8=Assumptions!$V$47,Assumptions!$V$51,IF(CM$8=Assumptions!$W$47,Assumptions!DF$51,Assumptions!$X$51))))^(CM$8-1)</f>
        <v>-1498.4508044888773</v>
      </c>
      <c r="CN34" s="26">
        <f>-Assumptions!$X35/12*(1+(IF(CN$8=Assumptions!$V$47,Assumptions!$V$51,IF(CN$8=Assumptions!$W$47,Assumptions!DG$51,Assumptions!$X$51))))^(CN$8-1)</f>
        <v>-1498.4508044888773</v>
      </c>
      <c r="CO34" s="26">
        <f>-Assumptions!$X35/12*(1+(IF(CO$8=Assumptions!$V$47,Assumptions!$V$51,IF(CO$8=Assumptions!$W$47,Assumptions!DH$51,Assumptions!$X$51))))^(CO$8-1)</f>
        <v>-1498.4508044888773</v>
      </c>
      <c r="CP34" s="26">
        <f>-Assumptions!$X35/12*(1+(IF(CP$8=Assumptions!$V$47,Assumptions!$V$51,IF(CP$8=Assumptions!$W$47,Assumptions!DI$51,Assumptions!$X$51))))^(CP$8-1)</f>
        <v>-1498.4508044888773</v>
      </c>
      <c r="CQ34" s="26">
        <f>-Assumptions!$X35/12*(1+(IF(CQ$8=Assumptions!$V$47,Assumptions!$V$51,IF(CQ$8=Assumptions!$W$47,Assumptions!DJ$51,Assumptions!$X$51))))^(CQ$8-1)</f>
        <v>-1498.4508044888773</v>
      </c>
      <c r="CR34" s="26">
        <f>-Assumptions!$X35/12*(1+(IF(CR$8=Assumptions!$V$47,Assumptions!$V$51,IF(CR$8=Assumptions!$W$47,Assumptions!DK$51,Assumptions!$X$51))))^(CR$8-1)</f>
        <v>-1498.4508044888773</v>
      </c>
      <c r="CS34" s="26">
        <f>-Assumptions!$X35/12*(1+(IF(CS$8=Assumptions!$V$47,Assumptions!$V$51,IF(CS$8=Assumptions!$W$47,Assumptions!DL$51,Assumptions!$X$51))))^(CS$8-1)</f>
        <v>-1498.4508044888773</v>
      </c>
      <c r="CT34" s="26">
        <f>-Assumptions!$X35/12*(1+(IF(CT$8=Assumptions!$V$47,Assumptions!$V$51,IF(CT$8=Assumptions!$W$47,Assumptions!DM$51,Assumptions!$X$51))))^(CT$8-1)</f>
        <v>-1498.4508044888773</v>
      </c>
      <c r="CU34" s="26">
        <f>-Assumptions!$X35/12*(1+(IF(CU$8=Assumptions!$V$47,Assumptions!$V$51,IF(CU$8=Assumptions!$W$47,Assumptions!DN$51,Assumptions!$X$51))))^(CU$8-1)</f>
        <v>-1498.4508044888773</v>
      </c>
      <c r="CV34" s="26">
        <f>-Assumptions!$X35/12*(1+(IF(CV$8=Assumptions!$V$47,Assumptions!$V$51,IF(CV$8=Assumptions!$W$47,Assumptions!DO$51,Assumptions!$X$51))))^(CV$8-1)</f>
        <v>-1528.4198205786549</v>
      </c>
      <c r="CW34" s="26">
        <f>-Assumptions!$X35/12*(1+(IF(CW$8=Assumptions!$V$47,Assumptions!$V$51,IF(CW$8=Assumptions!$W$47,Assumptions!DP$51,Assumptions!$X$51))))^(CW$8-1)</f>
        <v>-1528.4198205786549</v>
      </c>
      <c r="CX34" s="26">
        <f>-Assumptions!$X35/12*(1+(IF(CX$8=Assumptions!$V$47,Assumptions!$V$51,IF(CX$8=Assumptions!$W$47,Assumptions!DQ$51,Assumptions!$X$51))))^(CX$8-1)</f>
        <v>-1528.4198205786549</v>
      </c>
      <c r="CY34" s="26">
        <f>-Assumptions!$X35/12*(1+(IF(CY$8=Assumptions!$V$47,Assumptions!$V$51,IF(CY$8=Assumptions!$W$47,Assumptions!DR$51,Assumptions!$X$51))))^(CY$8-1)</f>
        <v>-1528.4198205786549</v>
      </c>
      <c r="CZ34" s="26">
        <f>-Assumptions!$X35/12*(1+(IF(CZ$8=Assumptions!$V$47,Assumptions!$V$51,IF(CZ$8=Assumptions!$W$47,Assumptions!DS$51,Assumptions!$X$51))))^(CZ$8-1)</f>
        <v>-1528.4198205786549</v>
      </c>
      <c r="DA34" s="26">
        <f>-Assumptions!$X35/12*(1+(IF(DA$8=Assumptions!$V$47,Assumptions!$V$51,IF(DA$8=Assumptions!$W$47,Assumptions!DT$51,Assumptions!$X$51))))^(DA$8-1)</f>
        <v>-1528.4198205786549</v>
      </c>
      <c r="DB34" s="26">
        <f>-Assumptions!$X35/12*(1+(IF(DB$8=Assumptions!$V$47,Assumptions!$V$51,IF(DB$8=Assumptions!$W$47,Assumptions!DU$51,Assumptions!$X$51))))^(DB$8-1)</f>
        <v>-1528.4198205786549</v>
      </c>
      <c r="DC34" s="26">
        <f>-Assumptions!$X35/12*(1+(IF(DC$8=Assumptions!$V$47,Assumptions!$V$51,IF(DC$8=Assumptions!$W$47,Assumptions!DV$51,Assumptions!$X$51))))^(DC$8-1)</f>
        <v>-1528.4198205786549</v>
      </c>
      <c r="DD34" s="26">
        <f>-Assumptions!$X35/12*(1+(IF(DD$8=Assumptions!$V$47,Assumptions!$V$51,IF(DD$8=Assumptions!$W$47,Assumptions!DW$51,Assumptions!$X$51))))^(DD$8-1)</f>
        <v>-1528.4198205786549</v>
      </c>
      <c r="DE34" s="26">
        <f>-Assumptions!$X35/12*(1+(IF(DE$8=Assumptions!$V$47,Assumptions!$V$51,IF(DE$8=Assumptions!$W$47,Assumptions!DX$51,Assumptions!$X$51))))^(DE$8-1)</f>
        <v>-1528.4198205786549</v>
      </c>
      <c r="DF34" s="26">
        <f>-Assumptions!$X35/12*(1+(IF(DF$8=Assumptions!$V$47,Assumptions!$V$51,IF(DF$8=Assumptions!$W$47,Assumptions!DY$51,Assumptions!$X$51))))^(DF$8-1)</f>
        <v>-1528.4198205786549</v>
      </c>
      <c r="DG34" s="26">
        <f>-Assumptions!$X35/12*(1+(IF(DG$8=Assumptions!$V$47,Assumptions!$V$51,IF(DG$8=Assumptions!$W$47,Assumptions!DZ$51,Assumptions!$X$51))))^(DG$8-1)</f>
        <v>-1528.4198205786549</v>
      </c>
      <c r="DH34" s="26">
        <f>-Assumptions!$X35/12*(1+(IF(DH$8=Assumptions!$V$47,Assumptions!$V$51,IF(DH$8=Assumptions!$W$47,Assumptions!EA$51,Assumptions!$X$51))))^(DH$8-1)</f>
        <v>-1558.9882169902282</v>
      </c>
      <c r="DI34" s="26">
        <f>-Assumptions!$X35/12*(1+(IF(DI$8=Assumptions!$V$47,Assumptions!$V$51,IF(DI$8=Assumptions!$W$47,Assumptions!EB$51,Assumptions!$X$51))))^(DI$8-1)</f>
        <v>-1558.9882169902282</v>
      </c>
      <c r="DJ34" s="26">
        <f>-Assumptions!$X35/12*(1+(IF(DJ$8=Assumptions!$V$47,Assumptions!$V$51,IF(DJ$8=Assumptions!$W$47,Assumptions!EC$51,Assumptions!$X$51))))^(DJ$8-1)</f>
        <v>-1558.9882169902282</v>
      </c>
      <c r="DK34" s="26">
        <f>-Assumptions!$X35/12*(1+(IF(DK$8=Assumptions!$V$47,Assumptions!$V$51,IF(DK$8=Assumptions!$W$47,Assumptions!ED$51,Assumptions!$X$51))))^(DK$8-1)</f>
        <v>-1558.9882169902282</v>
      </c>
      <c r="DL34" s="26">
        <f>-Assumptions!$X35/12*(1+(IF(DL$8=Assumptions!$V$47,Assumptions!$V$51,IF(DL$8=Assumptions!$W$47,Assumptions!EE$51,Assumptions!$X$51))))^(DL$8-1)</f>
        <v>-1558.9882169902282</v>
      </c>
      <c r="DM34" s="26">
        <f>-Assumptions!$X35/12*(1+(IF(DM$8=Assumptions!$V$47,Assumptions!$V$51,IF(DM$8=Assumptions!$W$47,Assumptions!EF$51,Assumptions!$X$51))))^(DM$8-1)</f>
        <v>-1558.9882169902282</v>
      </c>
      <c r="DN34" s="26">
        <f>-Assumptions!$X35/12*(1+(IF(DN$8=Assumptions!$V$47,Assumptions!$V$51,IF(DN$8=Assumptions!$W$47,Assumptions!EG$51,Assumptions!$X$51))))^(DN$8-1)</f>
        <v>-1558.9882169902282</v>
      </c>
      <c r="DO34" s="26">
        <f>-Assumptions!$X35/12*(1+(IF(DO$8=Assumptions!$V$47,Assumptions!$V$51,IF(DO$8=Assumptions!$W$47,Assumptions!EH$51,Assumptions!$X$51))))^(DO$8-1)</f>
        <v>-1558.9882169902282</v>
      </c>
      <c r="DP34" s="26">
        <f>-Assumptions!$X35/12*(1+(IF(DP$8=Assumptions!$V$47,Assumptions!$V$51,IF(DP$8=Assumptions!$W$47,Assumptions!EI$51,Assumptions!$X$51))))^(DP$8-1)</f>
        <v>-1558.9882169902282</v>
      </c>
      <c r="DQ34" s="26">
        <f>-Assumptions!$X35/12*(1+(IF(DQ$8=Assumptions!$V$47,Assumptions!$V$51,IF(DQ$8=Assumptions!$W$47,Assumptions!EJ$51,Assumptions!$X$51))))^(DQ$8-1)</f>
        <v>-1558.9882169902282</v>
      </c>
      <c r="DR34" s="26">
        <f>-Assumptions!$X35/12*(1+(IF(DR$8=Assumptions!$V$47,Assumptions!$V$51,IF(DR$8=Assumptions!$W$47,Assumptions!EK$51,Assumptions!$X$51))))^(DR$8-1)</f>
        <v>-1558.9882169902282</v>
      </c>
      <c r="DS34" s="26">
        <f>-Assumptions!$X35/12*(1+(IF(DS$8=Assumptions!$V$47,Assumptions!$V$51,IF(DS$8=Assumptions!$W$47,Assumptions!EL$51,Assumptions!$X$51))))^(DS$8-1)</f>
        <v>-1558.9882169902282</v>
      </c>
      <c r="DT34" s="26">
        <f>-Assumptions!$X35/12*(1+(IF(DT$8=Assumptions!$V$47,Assumptions!$V$51,IF(DT$8=Assumptions!$W$47,Assumptions!EM$51,Assumptions!$X$51))))^(DT$8-1)</f>
        <v>-1590.1679813300327</v>
      </c>
      <c r="DU34" s="26">
        <f>-Assumptions!$X35/12*(1+(IF(DU$8=Assumptions!$V$47,Assumptions!$V$51,IF(DU$8=Assumptions!$W$47,Assumptions!EN$51,Assumptions!$X$51))))^(DU$8-1)</f>
        <v>-1590.1679813300327</v>
      </c>
      <c r="DV34" s="26">
        <f>-Assumptions!$X35/12*(1+(IF(DV$8=Assumptions!$V$47,Assumptions!$V$51,IF(DV$8=Assumptions!$W$47,Assumptions!EO$51,Assumptions!$X$51))))^(DV$8-1)</f>
        <v>-1590.1679813300327</v>
      </c>
      <c r="DW34" s="26">
        <f>-Assumptions!$X35/12*(1+(IF(DW$8=Assumptions!$V$47,Assumptions!$V$51,IF(DW$8=Assumptions!$W$47,Assumptions!EP$51,Assumptions!$X$51))))^(DW$8-1)</f>
        <v>-1590.1679813300327</v>
      </c>
      <c r="DX34" s="26">
        <f>-Assumptions!$X35/12*(1+(IF(DX$8=Assumptions!$V$47,Assumptions!$V$51,IF(DX$8=Assumptions!$W$47,Assumptions!EQ$51,Assumptions!$X$51))))^(DX$8-1)</f>
        <v>-1590.1679813300327</v>
      </c>
      <c r="DY34" s="26">
        <f>-Assumptions!$X35/12*(1+(IF(DY$8=Assumptions!$V$47,Assumptions!$V$51,IF(DY$8=Assumptions!$W$47,Assumptions!ER$51,Assumptions!$X$51))))^(DY$8-1)</f>
        <v>-1590.1679813300327</v>
      </c>
      <c r="DZ34" s="26">
        <f>-Assumptions!$X35/12*(1+(IF(DZ$8=Assumptions!$V$47,Assumptions!$V$51,IF(DZ$8=Assumptions!$W$47,Assumptions!ES$51,Assumptions!$X$51))))^(DZ$8-1)</f>
        <v>-1590.1679813300327</v>
      </c>
      <c r="EA34" s="26">
        <f>-Assumptions!$X35/12*(1+(IF(EA$8=Assumptions!$V$47,Assumptions!$V$51,IF(EA$8=Assumptions!$W$47,Assumptions!ET$51,Assumptions!$X$51))))^(EA$8-1)</f>
        <v>-1590.1679813300327</v>
      </c>
      <c r="EB34" s="26">
        <f>-Assumptions!$X35/12*(1+(IF(EB$8=Assumptions!$V$47,Assumptions!$V$51,IF(EB$8=Assumptions!$W$47,Assumptions!EU$51,Assumptions!$X$51))))^(EB$8-1)</f>
        <v>-1590.1679813300327</v>
      </c>
      <c r="EC34" s="26">
        <f>-Assumptions!$X35/12*(1+(IF(EC$8=Assumptions!$V$47,Assumptions!$V$51,IF(EC$8=Assumptions!$W$47,Assumptions!EV$51,Assumptions!$X$51))))^(EC$8-1)</f>
        <v>-1590.1679813300327</v>
      </c>
      <c r="ED34" s="26">
        <f>-Assumptions!$X35/12*(1+(IF(ED$8=Assumptions!$V$47,Assumptions!$V$51,IF(ED$8=Assumptions!$W$47,Assumptions!EW$51,Assumptions!$X$51))))^(ED$8-1)</f>
        <v>-1590.1679813300327</v>
      </c>
      <c r="EE34" s="26">
        <f>-Assumptions!$X35/12*(1+(IF(EE$8=Assumptions!$V$47,Assumptions!$V$51,IF(EE$8=Assumptions!$W$47,Assumptions!EX$51,Assumptions!$X$51))))^(EE$8-1)</f>
        <v>-1590.1679813300327</v>
      </c>
    </row>
    <row r="35" spans="2:135" x14ac:dyDescent="0.35">
      <c r="C35" t="str">
        <f>Assumptions!J36</f>
        <v>Management Fee</v>
      </c>
      <c r="D35" s="26">
        <f>-Assumptions!$X36/12*(1+(IF(D$8=Assumptions!$V$47,Assumptions!$V$51,IF(D$8=Assumptions!$W$47,Assumptions!W$51,Assumptions!$X$51))))^(D$8-1)</f>
        <v>-3686.8069298749997</v>
      </c>
      <c r="E35" s="26">
        <f>-Assumptions!$X36/12*(1+(IF(E$8=Assumptions!$V$47,Assumptions!$V$51,IF(E$8=Assumptions!$W$47,Assumptions!X$51,Assumptions!$X$51))))^(E$8-1)</f>
        <v>-3686.8069298749997</v>
      </c>
      <c r="F35" s="26">
        <f>-Assumptions!$X36/12*(1+(IF(F$8=Assumptions!$V$47,Assumptions!$V$51,IF(F$8=Assumptions!$W$47,Assumptions!Y$51,Assumptions!$X$51))))^(F$8-1)</f>
        <v>-3686.8069298749997</v>
      </c>
      <c r="G35" s="26">
        <f>-Assumptions!$X36/12*(1+(IF(G$8=Assumptions!$V$47,Assumptions!$V$51,IF(G$8=Assumptions!$W$47,Assumptions!Z$51,Assumptions!$X$51))))^(G$8-1)</f>
        <v>-3686.8069298749997</v>
      </c>
      <c r="H35" s="26">
        <f>-Assumptions!$X36/12*(1+(IF(H$8=Assumptions!$V$47,Assumptions!$V$51,IF(H$8=Assumptions!$W$47,Assumptions!AA$51,Assumptions!$X$51))))^(H$8-1)</f>
        <v>-3686.8069298749997</v>
      </c>
      <c r="I35" s="26">
        <f>-Assumptions!$X36/12*(1+(IF(I$8=Assumptions!$V$47,Assumptions!$V$51,IF(I$8=Assumptions!$W$47,Assumptions!AB$51,Assumptions!$X$51))))^(I$8-1)</f>
        <v>-3686.8069298749997</v>
      </c>
      <c r="J35" s="26">
        <f>-Assumptions!$X36/12*(1+(IF(J$8=Assumptions!$V$47,Assumptions!$V$51,IF(J$8=Assumptions!$W$47,Assumptions!AC$51,Assumptions!$X$51))))^(J$8-1)</f>
        <v>-3686.8069298749997</v>
      </c>
      <c r="K35" s="26">
        <f>-Assumptions!$X36/12*(1+(IF(K$8=Assumptions!$V$47,Assumptions!$V$51,IF(K$8=Assumptions!$W$47,Assumptions!AD$51,Assumptions!$X$51))))^(K$8-1)</f>
        <v>-3686.8069298749997</v>
      </c>
      <c r="L35" s="26">
        <f>-Assumptions!$X36/12*(1+(IF(L$8=Assumptions!$V$47,Assumptions!$V$51,IF(L$8=Assumptions!$W$47,Assumptions!AE$51,Assumptions!$X$51))))^(L$8-1)</f>
        <v>-3686.8069298749997</v>
      </c>
      <c r="M35" s="26">
        <f>-Assumptions!$X36/12*(1+(IF(M$8=Assumptions!$V$47,Assumptions!$V$51,IF(M$8=Assumptions!$W$47,Assumptions!AF$51,Assumptions!$X$51))))^(M$8-1)</f>
        <v>-3686.8069298749997</v>
      </c>
      <c r="N35" s="26">
        <f>-Assumptions!$X36/12*(1+(IF(N$8=Assumptions!$V$47,Assumptions!$V$51,IF(N$8=Assumptions!$W$47,Assumptions!AG$51,Assumptions!$X$51))))^(N$8-1)</f>
        <v>-3686.8069298749997</v>
      </c>
      <c r="O35" s="26">
        <f>-Assumptions!$X36/12*(1+(IF(O$8=Assumptions!$V$47,Assumptions!$V$51,IF(O$8=Assumptions!$W$47,Assumptions!AH$51,Assumptions!$X$51))))^(O$8-1)</f>
        <v>-3686.8069298749997</v>
      </c>
      <c r="P35" s="26">
        <f>-Assumptions!$X36/12*(1+(IF(P$8=Assumptions!$V$47,Assumptions!$V$51,IF(P$8=Assumptions!$W$47,Assumptions!AI$51,Assumptions!$X$51))))^(P$8-1)</f>
        <v>-3686.8069298749997</v>
      </c>
      <c r="Q35" s="26">
        <f>-Assumptions!$X36/12*(1+(IF(Q$8=Assumptions!$V$47,Assumptions!$V$51,IF(Q$8=Assumptions!$W$47,Assumptions!AJ$51,Assumptions!$X$51))))^(Q$8-1)</f>
        <v>-3686.8069298749997</v>
      </c>
      <c r="R35" s="26">
        <f>-Assumptions!$X36/12*(1+(IF(R$8=Assumptions!$V$47,Assumptions!$V$51,IF(R$8=Assumptions!$W$47,Assumptions!AK$51,Assumptions!$X$51))))^(R$8-1)</f>
        <v>-3686.8069298749997</v>
      </c>
      <c r="S35" s="26">
        <f>-Assumptions!$X36/12*(1+(IF(S$8=Assumptions!$V$47,Assumptions!$V$51,IF(S$8=Assumptions!$W$47,Assumptions!AL$51,Assumptions!$X$51))))^(S$8-1)</f>
        <v>-3686.8069298749997</v>
      </c>
      <c r="T35" s="26">
        <f>-Assumptions!$X36/12*(1+(IF(T$8=Assumptions!$V$47,Assumptions!$V$51,IF(T$8=Assumptions!$W$47,Assumptions!AM$51,Assumptions!$X$51))))^(T$8-1)</f>
        <v>-3686.8069298749997</v>
      </c>
      <c r="U35" s="26">
        <f>-Assumptions!$X36/12*(1+(IF(U$8=Assumptions!$V$47,Assumptions!$V$51,IF(U$8=Assumptions!$W$47,Assumptions!AN$51,Assumptions!$X$51))))^(U$8-1)</f>
        <v>-3686.8069298749997</v>
      </c>
      <c r="V35" s="26">
        <f>-Assumptions!$X36/12*(1+(IF(V$8=Assumptions!$V$47,Assumptions!$V$51,IF(V$8=Assumptions!$W$47,Assumptions!AO$51,Assumptions!$X$51))))^(V$8-1)</f>
        <v>-3686.8069298749997</v>
      </c>
      <c r="W35" s="26">
        <f>-Assumptions!$X36/12*(1+(IF(W$8=Assumptions!$V$47,Assumptions!$V$51,IF(W$8=Assumptions!$W$47,Assumptions!AP$51,Assumptions!$X$51))))^(W$8-1)</f>
        <v>-3686.8069298749997</v>
      </c>
      <c r="X35" s="26">
        <f>-Assumptions!$X36/12*(1+(IF(X$8=Assumptions!$V$47,Assumptions!$V$51,IF(X$8=Assumptions!$W$47,Assumptions!AQ$51,Assumptions!$X$51))))^(X$8-1)</f>
        <v>-3686.8069298749997</v>
      </c>
      <c r="Y35" s="26">
        <f>-Assumptions!$X36/12*(1+(IF(Y$8=Assumptions!$V$47,Assumptions!$V$51,IF(Y$8=Assumptions!$W$47,Assumptions!AR$51,Assumptions!$X$51))))^(Y$8-1)</f>
        <v>-3686.8069298749997</v>
      </c>
      <c r="Z35" s="26">
        <f>-Assumptions!$X36/12*(1+(IF(Z$8=Assumptions!$V$47,Assumptions!$V$51,IF(Z$8=Assumptions!$W$47,Assumptions!AS$51,Assumptions!$X$51))))^(Z$8-1)</f>
        <v>-3686.8069298749997</v>
      </c>
      <c r="AA35" s="26">
        <f>-Assumptions!$X36/12*(1+(IF(AA$8=Assumptions!$V$47,Assumptions!$V$51,IF(AA$8=Assumptions!$W$47,Assumptions!AT$51,Assumptions!$X$51))))^(AA$8-1)</f>
        <v>-3686.8069298749997</v>
      </c>
      <c r="AB35" s="26">
        <f>-Assumptions!$X36/12*(1+(IF(AB$8=Assumptions!$V$47,Assumptions!$V$51,IF(AB$8=Assumptions!$W$47,Assumptions!AU$51,Assumptions!$X$51))))^(AB$8-1)</f>
        <v>-3835.7539298419497</v>
      </c>
      <c r="AC35" s="26">
        <f>-Assumptions!$X36/12*(1+(IF(AC$8=Assumptions!$V$47,Assumptions!$V$51,IF(AC$8=Assumptions!$W$47,Assumptions!AV$51,Assumptions!$X$51))))^(AC$8-1)</f>
        <v>-3835.7539298419497</v>
      </c>
      <c r="AD35" s="26">
        <f>-Assumptions!$X36/12*(1+(IF(AD$8=Assumptions!$V$47,Assumptions!$V$51,IF(AD$8=Assumptions!$W$47,Assumptions!AW$51,Assumptions!$X$51))))^(AD$8-1)</f>
        <v>-3835.7539298419497</v>
      </c>
      <c r="AE35" s="26">
        <f>-Assumptions!$X36/12*(1+(IF(AE$8=Assumptions!$V$47,Assumptions!$V$51,IF(AE$8=Assumptions!$W$47,Assumptions!AX$51,Assumptions!$X$51))))^(AE$8-1)</f>
        <v>-3835.7539298419497</v>
      </c>
      <c r="AF35" s="26">
        <f>-Assumptions!$X36/12*(1+(IF(AF$8=Assumptions!$V$47,Assumptions!$V$51,IF(AF$8=Assumptions!$W$47,Assumptions!AY$51,Assumptions!$X$51))))^(AF$8-1)</f>
        <v>-3835.7539298419497</v>
      </c>
      <c r="AG35" s="26">
        <f>-Assumptions!$X36/12*(1+(IF(AG$8=Assumptions!$V$47,Assumptions!$V$51,IF(AG$8=Assumptions!$W$47,Assumptions!AZ$51,Assumptions!$X$51))))^(AG$8-1)</f>
        <v>-3835.7539298419497</v>
      </c>
      <c r="AH35" s="26">
        <f>-Assumptions!$X36/12*(1+(IF(AH$8=Assumptions!$V$47,Assumptions!$V$51,IF(AH$8=Assumptions!$W$47,Assumptions!BA$51,Assumptions!$X$51))))^(AH$8-1)</f>
        <v>-3835.7539298419497</v>
      </c>
      <c r="AI35" s="26">
        <f>-Assumptions!$X36/12*(1+(IF(AI$8=Assumptions!$V$47,Assumptions!$V$51,IF(AI$8=Assumptions!$W$47,Assumptions!BB$51,Assumptions!$X$51))))^(AI$8-1)</f>
        <v>-3835.7539298419497</v>
      </c>
      <c r="AJ35" s="26">
        <f>-Assumptions!$X36/12*(1+(IF(AJ$8=Assumptions!$V$47,Assumptions!$V$51,IF(AJ$8=Assumptions!$W$47,Assumptions!BC$51,Assumptions!$X$51))))^(AJ$8-1)</f>
        <v>-3835.7539298419497</v>
      </c>
      <c r="AK35" s="26">
        <f>-Assumptions!$X36/12*(1+(IF(AK$8=Assumptions!$V$47,Assumptions!$V$51,IF(AK$8=Assumptions!$W$47,Assumptions!BD$51,Assumptions!$X$51))))^(AK$8-1)</f>
        <v>-3835.7539298419497</v>
      </c>
      <c r="AL35" s="26">
        <f>-Assumptions!$X36/12*(1+(IF(AL$8=Assumptions!$V$47,Assumptions!$V$51,IF(AL$8=Assumptions!$W$47,Assumptions!BE$51,Assumptions!$X$51))))^(AL$8-1)</f>
        <v>-3835.7539298419497</v>
      </c>
      <c r="AM35" s="26">
        <f>-Assumptions!$X36/12*(1+(IF(AM$8=Assumptions!$V$47,Assumptions!$V$51,IF(AM$8=Assumptions!$W$47,Assumptions!BF$51,Assumptions!$X$51))))^(AM$8-1)</f>
        <v>-3835.7539298419497</v>
      </c>
      <c r="AN35" s="26">
        <f>-Assumptions!$X36/12*(1+(IF(AN$8=Assumptions!$V$47,Assumptions!$V$51,IF(AN$8=Assumptions!$W$47,Assumptions!BG$51,Assumptions!$X$51))))^(AN$8-1)</f>
        <v>-3912.4690084387885</v>
      </c>
      <c r="AO35" s="26">
        <f>-Assumptions!$X36/12*(1+(IF(AO$8=Assumptions!$V$47,Assumptions!$V$51,IF(AO$8=Assumptions!$W$47,Assumptions!BH$51,Assumptions!$X$51))))^(AO$8-1)</f>
        <v>-3912.4690084387885</v>
      </c>
      <c r="AP35" s="26">
        <f>-Assumptions!$X36/12*(1+(IF(AP$8=Assumptions!$V$47,Assumptions!$V$51,IF(AP$8=Assumptions!$W$47,Assumptions!BI$51,Assumptions!$X$51))))^(AP$8-1)</f>
        <v>-3912.4690084387885</v>
      </c>
      <c r="AQ35" s="26">
        <f>-Assumptions!$X36/12*(1+(IF(AQ$8=Assumptions!$V$47,Assumptions!$V$51,IF(AQ$8=Assumptions!$W$47,Assumptions!BJ$51,Assumptions!$X$51))))^(AQ$8-1)</f>
        <v>-3912.4690084387885</v>
      </c>
      <c r="AR35" s="26">
        <f>-Assumptions!$X36/12*(1+(IF(AR$8=Assumptions!$V$47,Assumptions!$V$51,IF(AR$8=Assumptions!$W$47,Assumptions!BK$51,Assumptions!$X$51))))^(AR$8-1)</f>
        <v>-3912.4690084387885</v>
      </c>
      <c r="AS35" s="26">
        <f>-Assumptions!$X36/12*(1+(IF(AS$8=Assumptions!$V$47,Assumptions!$V$51,IF(AS$8=Assumptions!$W$47,Assumptions!BL$51,Assumptions!$X$51))))^(AS$8-1)</f>
        <v>-3912.4690084387885</v>
      </c>
      <c r="AT35" s="26">
        <f>-Assumptions!$X36/12*(1+(IF(AT$8=Assumptions!$V$47,Assumptions!$V$51,IF(AT$8=Assumptions!$W$47,Assumptions!BM$51,Assumptions!$X$51))))^(AT$8-1)</f>
        <v>-3912.4690084387885</v>
      </c>
      <c r="AU35" s="26">
        <f>-Assumptions!$X36/12*(1+(IF(AU$8=Assumptions!$V$47,Assumptions!$V$51,IF(AU$8=Assumptions!$W$47,Assumptions!BN$51,Assumptions!$X$51))))^(AU$8-1)</f>
        <v>-3912.4690084387885</v>
      </c>
      <c r="AV35" s="26">
        <f>-Assumptions!$X36/12*(1+(IF(AV$8=Assumptions!$V$47,Assumptions!$V$51,IF(AV$8=Assumptions!$W$47,Assumptions!BO$51,Assumptions!$X$51))))^(AV$8-1)</f>
        <v>-3912.4690084387885</v>
      </c>
      <c r="AW35" s="26">
        <f>-Assumptions!$X36/12*(1+(IF(AW$8=Assumptions!$V$47,Assumptions!$V$51,IF(AW$8=Assumptions!$W$47,Assumptions!BP$51,Assumptions!$X$51))))^(AW$8-1)</f>
        <v>-3912.4690084387885</v>
      </c>
      <c r="AX35" s="26">
        <f>-Assumptions!$X36/12*(1+(IF(AX$8=Assumptions!$V$47,Assumptions!$V$51,IF(AX$8=Assumptions!$W$47,Assumptions!BQ$51,Assumptions!$X$51))))^(AX$8-1)</f>
        <v>-3912.4690084387885</v>
      </c>
      <c r="AY35" s="26">
        <f>-Assumptions!$X36/12*(1+(IF(AY$8=Assumptions!$V$47,Assumptions!$V$51,IF(AY$8=Assumptions!$W$47,Assumptions!BR$51,Assumptions!$X$51))))^(AY$8-1)</f>
        <v>-3912.4690084387885</v>
      </c>
      <c r="AZ35" s="26">
        <f>-Assumptions!$X36/12*(1+(IF(AZ$8=Assumptions!$V$47,Assumptions!$V$51,IF(AZ$8=Assumptions!$W$47,Assumptions!BS$51,Assumptions!$X$51))))^(AZ$8-1)</f>
        <v>-3990.7183886075645</v>
      </c>
      <c r="BA35" s="26">
        <f>-Assumptions!$X36/12*(1+(IF(BA$8=Assumptions!$V$47,Assumptions!$V$51,IF(BA$8=Assumptions!$W$47,Assumptions!BT$51,Assumptions!$X$51))))^(BA$8-1)</f>
        <v>-3990.7183886075645</v>
      </c>
      <c r="BB35" s="26">
        <f>-Assumptions!$X36/12*(1+(IF(BB$8=Assumptions!$V$47,Assumptions!$V$51,IF(BB$8=Assumptions!$W$47,Assumptions!BU$51,Assumptions!$X$51))))^(BB$8-1)</f>
        <v>-3990.7183886075645</v>
      </c>
      <c r="BC35" s="26">
        <f>-Assumptions!$X36/12*(1+(IF(BC$8=Assumptions!$V$47,Assumptions!$V$51,IF(BC$8=Assumptions!$W$47,Assumptions!BV$51,Assumptions!$X$51))))^(BC$8-1)</f>
        <v>-3990.7183886075645</v>
      </c>
      <c r="BD35" s="26">
        <f>-Assumptions!$X36/12*(1+(IF(BD$8=Assumptions!$V$47,Assumptions!$V$51,IF(BD$8=Assumptions!$W$47,Assumptions!BW$51,Assumptions!$X$51))))^(BD$8-1)</f>
        <v>-3990.7183886075645</v>
      </c>
      <c r="BE35" s="26">
        <f>-Assumptions!$X36/12*(1+(IF(BE$8=Assumptions!$V$47,Assumptions!$V$51,IF(BE$8=Assumptions!$W$47,Assumptions!BX$51,Assumptions!$X$51))))^(BE$8-1)</f>
        <v>-3990.7183886075645</v>
      </c>
      <c r="BF35" s="26">
        <f>-Assumptions!$X36/12*(1+(IF(BF$8=Assumptions!$V$47,Assumptions!$V$51,IF(BF$8=Assumptions!$W$47,Assumptions!BY$51,Assumptions!$X$51))))^(BF$8-1)</f>
        <v>-3990.7183886075645</v>
      </c>
      <c r="BG35" s="26">
        <f>-Assumptions!$X36/12*(1+(IF(BG$8=Assumptions!$V$47,Assumptions!$V$51,IF(BG$8=Assumptions!$W$47,Assumptions!BZ$51,Assumptions!$X$51))))^(BG$8-1)</f>
        <v>-3990.7183886075645</v>
      </c>
      <c r="BH35" s="26">
        <f>-Assumptions!$X36/12*(1+(IF(BH$8=Assumptions!$V$47,Assumptions!$V$51,IF(BH$8=Assumptions!$W$47,Assumptions!CA$51,Assumptions!$X$51))))^(BH$8-1)</f>
        <v>-3990.7183886075645</v>
      </c>
      <c r="BI35" s="26">
        <f>-Assumptions!$X36/12*(1+(IF(BI$8=Assumptions!$V$47,Assumptions!$V$51,IF(BI$8=Assumptions!$W$47,Assumptions!CB$51,Assumptions!$X$51))))^(BI$8-1)</f>
        <v>-3990.7183886075645</v>
      </c>
      <c r="BJ35" s="26">
        <f>-Assumptions!$X36/12*(1+(IF(BJ$8=Assumptions!$V$47,Assumptions!$V$51,IF(BJ$8=Assumptions!$W$47,Assumptions!CC$51,Assumptions!$X$51))))^(BJ$8-1)</f>
        <v>-3990.7183886075645</v>
      </c>
      <c r="BK35" s="26">
        <f>-Assumptions!$X36/12*(1+(IF(BK$8=Assumptions!$V$47,Assumptions!$V$51,IF(BK$8=Assumptions!$W$47,Assumptions!CD$51,Assumptions!$X$51))))^(BK$8-1)</f>
        <v>-3990.7183886075645</v>
      </c>
      <c r="BL35" s="26">
        <f>-Assumptions!$X36/12*(1+(IF(BL$8=Assumptions!$V$47,Assumptions!$V$51,IF(BL$8=Assumptions!$W$47,Assumptions!CE$51,Assumptions!$X$51))))^(BL$8-1)</f>
        <v>-4070.5327563797159</v>
      </c>
      <c r="BM35" s="26">
        <f>-Assumptions!$X36/12*(1+(IF(BM$8=Assumptions!$V$47,Assumptions!$V$51,IF(BM$8=Assumptions!$W$47,Assumptions!CF$51,Assumptions!$X$51))))^(BM$8-1)</f>
        <v>-4070.5327563797159</v>
      </c>
      <c r="BN35" s="26">
        <f>-Assumptions!$X36/12*(1+(IF(BN$8=Assumptions!$V$47,Assumptions!$V$51,IF(BN$8=Assumptions!$W$47,Assumptions!CG$51,Assumptions!$X$51))))^(BN$8-1)</f>
        <v>-4070.5327563797159</v>
      </c>
      <c r="BO35" s="26">
        <f>-Assumptions!$X36/12*(1+(IF(BO$8=Assumptions!$V$47,Assumptions!$V$51,IF(BO$8=Assumptions!$W$47,Assumptions!CH$51,Assumptions!$X$51))))^(BO$8-1)</f>
        <v>-4070.5327563797159</v>
      </c>
      <c r="BP35" s="26">
        <f>-Assumptions!$X36/12*(1+(IF(BP$8=Assumptions!$V$47,Assumptions!$V$51,IF(BP$8=Assumptions!$W$47,Assumptions!CI$51,Assumptions!$X$51))))^(BP$8-1)</f>
        <v>-4070.5327563797159</v>
      </c>
      <c r="BQ35" s="26">
        <f>-Assumptions!$X36/12*(1+(IF(BQ$8=Assumptions!$V$47,Assumptions!$V$51,IF(BQ$8=Assumptions!$W$47,Assumptions!CJ$51,Assumptions!$X$51))))^(BQ$8-1)</f>
        <v>-4070.5327563797159</v>
      </c>
      <c r="BR35" s="26">
        <f>-Assumptions!$X36/12*(1+(IF(BR$8=Assumptions!$V$47,Assumptions!$V$51,IF(BR$8=Assumptions!$W$47,Assumptions!CK$51,Assumptions!$X$51))))^(BR$8-1)</f>
        <v>-4070.5327563797159</v>
      </c>
      <c r="BS35" s="26">
        <f>-Assumptions!$X36/12*(1+(IF(BS$8=Assumptions!$V$47,Assumptions!$V$51,IF(BS$8=Assumptions!$W$47,Assumptions!CL$51,Assumptions!$X$51))))^(BS$8-1)</f>
        <v>-4070.5327563797159</v>
      </c>
      <c r="BT35" s="26">
        <f>-Assumptions!$X36/12*(1+(IF(BT$8=Assumptions!$V$47,Assumptions!$V$51,IF(BT$8=Assumptions!$W$47,Assumptions!CM$51,Assumptions!$X$51))))^(BT$8-1)</f>
        <v>-4070.5327563797159</v>
      </c>
      <c r="BU35" s="26">
        <f>-Assumptions!$X36/12*(1+(IF(BU$8=Assumptions!$V$47,Assumptions!$V$51,IF(BU$8=Assumptions!$W$47,Assumptions!CN$51,Assumptions!$X$51))))^(BU$8-1)</f>
        <v>-4070.5327563797159</v>
      </c>
      <c r="BV35" s="26">
        <f>-Assumptions!$X36/12*(1+(IF(BV$8=Assumptions!$V$47,Assumptions!$V$51,IF(BV$8=Assumptions!$W$47,Assumptions!CO$51,Assumptions!$X$51))))^(BV$8-1)</f>
        <v>-4070.5327563797159</v>
      </c>
      <c r="BW35" s="26">
        <f>-Assumptions!$X36/12*(1+(IF(BW$8=Assumptions!$V$47,Assumptions!$V$51,IF(BW$8=Assumptions!$W$47,Assumptions!CP$51,Assumptions!$X$51))))^(BW$8-1)</f>
        <v>-4070.5327563797159</v>
      </c>
      <c r="BX35" s="26">
        <f>-Assumptions!$X36/12*(1+(IF(BX$8=Assumptions!$V$47,Assumptions!$V$51,IF(BX$8=Assumptions!$W$47,Assumptions!CQ$51,Assumptions!$X$51))))^(BX$8-1)</f>
        <v>-4151.94341150731</v>
      </c>
      <c r="BY35" s="26">
        <f>-Assumptions!$X36/12*(1+(IF(BY$8=Assumptions!$V$47,Assumptions!$V$51,IF(BY$8=Assumptions!$W$47,Assumptions!CR$51,Assumptions!$X$51))))^(BY$8-1)</f>
        <v>-4151.94341150731</v>
      </c>
      <c r="BZ35" s="26">
        <f>-Assumptions!$X36/12*(1+(IF(BZ$8=Assumptions!$V$47,Assumptions!$V$51,IF(BZ$8=Assumptions!$W$47,Assumptions!CS$51,Assumptions!$X$51))))^(BZ$8-1)</f>
        <v>-4151.94341150731</v>
      </c>
      <c r="CA35" s="26">
        <f>-Assumptions!$X36/12*(1+(IF(CA$8=Assumptions!$V$47,Assumptions!$V$51,IF(CA$8=Assumptions!$W$47,Assumptions!CT$51,Assumptions!$X$51))))^(CA$8-1)</f>
        <v>-4151.94341150731</v>
      </c>
      <c r="CB35" s="26">
        <f>-Assumptions!$X36/12*(1+(IF(CB$8=Assumptions!$V$47,Assumptions!$V$51,IF(CB$8=Assumptions!$W$47,Assumptions!CU$51,Assumptions!$X$51))))^(CB$8-1)</f>
        <v>-4151.94341150731</v>
      </c>
      <c r="CC35" s="26">
        <f>-Assumptions!$X36/12*(1+(IF(CC$8=Assumptions!$V$47,Assumptions!$V$51,IF(CC$8=Assumptions!$W$47,Assumptions!CV$51,Assumptions!$X$51))))^(CC$8-1)</f>
        <v>-4151.94341150731</v>
      </c>
      <c r="CD35" s="26">
        <f>-Assumptions!$X36/12*(1+(IF(CD$8=Assumptions!$V$47,Assumptions!$V$51,IF(CD$8=Assumptions!$W$47,Assumptions!CW$51,Assumptions!$X$51))))^(CD$8-1)</f>
        <v>-4151.94341150731</v>
      </c>
      <c r="CE35" s="26">
        <f>-Assumptions!$X36/12*(1+(IF(CE$8=Assumptions!$V$47,Assumptions!$V$51,IF(CE$8=Assumptions!$W$47,Assumptions!CX$51,Assumptions!$X$51))))^(CE$8-1)</f>
        <v>-4151.94341150731</v>
      </c>
      <c r="CF35" s="26">
        <f>-Assumptions!$X36/12*(1+(IF(CF$8=Assumptions!$V$47,Assumptions!$V$51,IF(CF$8=Assumptions!$W$47,Assumptions!CY$51,Assumptions!$X$51))))^(CF$8-1)</f>
        <v>-4151.94341150731</v>
      </c>
      <c r="CG35" s="26">
        <f>-Assumptions!$X36/12*(1+(IF(CG$8=Assumptions!$V$47,Assumptions!$V$51,IF(CG$8=Assumptions!$W$47,Assumptions!CZ$51,Assumptions!$X$51))))^(CG$8-1)</f>
        <v>-4151.94341150731</v>
      </c>
      <c r="CH35" s="26">
        <f>-Assumptions!$X36/12*(1+(IF(CH$8=Assumptions!$V$47,Assumptions!$V$51,IF(CH$8=Assumptions!$W$47,Assumptions!DA$51,Assumptions!$X$51))))^(CH$8-1)</f>
        <v>-4151.94341150731</v>
      </c>
      <c r="CI35" s="26">
        <f>-Assumptions!$X36/12*(1+(IF(CI$8=Assumptions!$V$47,Assumptions!$V$51,IF(CI$8=Assumptions!$W$47,Assumptions!DB$51,Assumptions!$X$51))))^(CI$8-1)</f>
        <v>-4151.94341150731</v>
      </c>
      <c r="CJ35" s="26">
        <f>-Assumptions!$X36/12*(1+(IF(CJ$8=Assumptions!$V$47,Assumptions!$V$51,IF(CJ$8=Assumptions!$W$47,Assumptions!DC$51,Assumptions!$X$51))))^(CJ$8-1)</f>
        <v>-4234.9822797374554</v>
      </c>
      <c r="CK35" s="26">
        <f>-Assumptions!$X36/12*(1+(IF(CK$8=Assumptions!$V$47,Assumptions!$V$51,IF(CK$8=Assumptions!$W$47,Assumptions!DD$51,Assumptions!$X$51))))^(CK$8-1)</f>
        <v>-4234.9822797374554</v>
      </c>
      <c r="CL35" s="26">
        <f>-Assumptions!$X36/12*(1+(IF(CL$8=Assumptions!$V$47,Assumptions!$V$51,IF(CL$8=Assumptions!$W$47,Assumptions!DE$51,Assumptions!$X$51))))^(CL$8-1)</f>
        <v>-4234.9822797374554</v>
      </c>
      <c r="CM35" s="26">
        <f>-Assumptions!$X36/12*(1+(IF(CM$8=Assumptions!$V$47,Assumptions!$V$51,IF(CM$8=Assumptions!$W$47,Assumptions!DF$51,Assumptions!$X$51))))^(CM$8-1)</f>
        <v>-4234.9822797374554</v>
      </c>
      <c r="CN35" s="26">
        <f>-Assumptions!$X36/12*(1+(IF(CN$8=Assumptions!$V$47,Assumptions!$V$51,IF(CN$8=Assumptions!$W$47,Assumptions!DG$51,Assumptions!$X$51))))^(CN$8-1)</f>
        <v>-4234.9822797374554</v>
      </c>
      <c r="CO35" s="26">
        <f>-Assumptions!$X36/12*(1+(IF(CO$8=Assumptions!$V$47,Assumptions!$V$51,IF(CO$8=Assumptions!$W$47,Assumptions!DH$51,Assumptions!$X$51))))^(CO$8-1)</f>
        <v>-4234.9822797374554</v>
      </c>
      <c r="CP35" s="26">
        <f>-Assumptions!$X36/12*(1+(IF(CP$8=Assumptions!$V$47,Assumptions!$V$51,IF(CP$8=Assumptions!$W$47,Assumptions!DI$51,Assumptions!$X$51))))^(CP$8-1)</f>
        <v>-4234.9822797374554</v>
      </c>
      <c r="CQ35" s="26">
        <f>-Assumptions!$X36/12*(1+(IF(CQ$8=Assumptions!$V$47,Assumptions!$V$51,IF(CQ$8=Assumptions!$W$47,Assumptions!DJ$51,Assumptions!$X$51))))^(CQ$8-1)</f>
        <v>-4234.9822797374554</v>
      </c>
      <c r="CR35" s="26">
        <f>-Assumptions!$X36/12*(1+(IF(CR$8=Assumptions!$V$47,Assumptions!$V$51,IF(CR$8=Assumptions!$W$47,Assumptions!DK$51,Assumptions!$X$51))))^(CR$8-1)</f>
        <v>-4234.9822797374554</v>
      </c>
      <c r="CS35" s="26">
        <f>-Assumptions!$X36/12*(1+(IF(CS$8=Assumptions!$V$47,Assumptions!$V$51,IF(CS$8=Assumptions!$W$47,Assumptions!DL$51,Assumptions!$X$51))))^(CS$8-1)</f>
        <v>-4234.9822797374554</v>
      </c>
      <c r="CT35" s="26">
        <f>-Assumptions!$X36/12*(1+(IF(CT$8=Assumptions!$V$47,Assumptions!$V$51,IF(CT$8=Assumptions!$W$47,Assumptions!DM$51,Assumptions!$X$51))))^(CT$8-1)</f>
        <v>-4234.9822797374554</v>
      </c>
      <c r="CU35" s="26">
        <f>-Assumptions!$X36/12*(1+(IF(CU$8=Assumptions!$V$47,Assumptions!$V$51,IF(CU$8=Assumptions!$W$47,Assumptions!DN$51,Assumptions!$X$51))))^(CU$8-1)</f>
        <v>-4234.9822797374554</v>
      </c>
      <c r="CV35" s="26">
        <f>-Assumptions!$X36/12*(1+(IF(CV$8=Assumptions!$V$47,Assumptions!$V$51,IF(CV$8=Assumptions!$W$47,Assumptions!DO$51,Assumptions!$X$51))))^(CV$8-1)</f>
        <v>-4319.6819253322055</v>
      </c>
      <c r="CW35" s="26">
        <f>-Assumptions!$X36/12*(1+(IF(CW$8=Assumptions!$V$47,Assumptions!$V$51,IF(CW$8=Assumptions!$W$47,Assumptions!DP$51,Assumptions!$X$51))))^(CW$8-1)</f>
        <v>-4319.6819253322055</v>
      </c>
      <c r="CX35" s="26">
        <f>-Assumptions!$X36/12*(1+(IF(CX$8=Assumptions!$V$47,Assumptions!$V$51,IF(CX$8=Assumptions!$W$47,Assumptions!DQ$51,Assumptions!$X$51))))^(CX$8-1)</f>
        <v>-4319.6819253322055</v>
      </c>
      <c r="CY35" s="26">
        <f>-Assumptions!$X36/12*(1+(IF(CY$8=Assumptions!$V$47,Assumptions!$V$51,IF(CY$8=Assumptions!$W$47,Assumptions!DR$51,Assumptions!$X$51))))^(CY$8-1)</f>
        <v>-4319.6819253322055</v>
      </c>
      <c r="CZ35" s="26">
        <f>-Assumptions!$X36/12*(1+(IF(CZ$8=Assumptions!$V$47,Assumptions!$V$51,IF(CZ$8=Assumptions!$W$47,Assumptions!DS$51,Assumptions!$X$51))))^(CZ$8-1)</f>
        <v>-4319.6819253322055</v>
      </c>
      <c r="DA35" s="26">
        <f>-Assumptions!$X36/12*(1+(IF(DA$8=Assumptions!$V$47,Assumptions!$V$51,IF(DA$8=Assumptions!$W$47,Assumptions!DT$51,Assumptions!$X$51))))^(DA$8-1)</f>
        <v>-4319.6819253322055</v>
      </c>
      <c r="DB35" s="26">
        <f>-Assumptions!$X36/12*(1+(IF(DB$8=Assumptions!$V$47,Assumptions!$V$51,IF(DB$8=Assumptions!$W$47,Assumptions!DU$51,Assumptions!$X$51))))^(DB$8-1)</f>
        <v>-4319.6819253322055</v>
      </c>
      <c r="DC35" s="26">
        <f>-Assumptions!$X36/12*(1+(IF(DC$8=Assumptions!$V$47,Assumptions!$V$51,IF(DC$8=Assumptions!$W$47,Assumptions!DV$51,Assumptions!$X$51))))^(DC$8-1)</f>
        <v>-4319.6819253322055</v>
      </c>
      <c r="DD35" s="26">
        <f>-Assumptions!$X36/12*(1+(IF(DD$8=Assumptions!$V$47,Assumptions!$V$51,IF(DD$8=Assumptions!$W$47,Assumptions!DW$51,Assumptions!$X$51))))^(DD$8-1)</f>
        <v>-4319.6819253322055</v>
      </c>
      <c r="DE35" s="26">
        <f>-Assumptions!$X36/12*(1+(IF(DE$8=Assumptions!$V$47,Assumptions!$V$51,IF(DE$8=Assumptions!$W$47,Assumptions!DX$51,Assumptions!$X$51))))^(DE$8-1)</f>
        <v>-4319.6819253322055</v>
      </c>
      <c r="DF35" s="26">
        <f>-Assumptions!$X36/12*(1+(IF(DF$8=Assumptions!$V$47,Assumptions!$V$51,IF(DF$8=Assumptions!$W$47,Assumptions!DY$51,Assumptions!$X$51))))^(DF$8-1)</f>
        <v>-4319.6819253322055</v>
      </c>
      <c r="DG35" s="26">
        <f>-Assumptions!$X36/12*(1+(IF(DG$8=Assumptions!$V$47,Assumptions!$V$51,IF(DG$8=Assumptions!$W$47,Assumptions!DZ$51,Assumptions!$X$51))))^(DG$8-1)</f>
        <v>-4319.6819253322055</v>
      </c>
      <c r="DH35" s="26">
        <f>-Assumptions!$X36/12*(1+(IF(DH$8=Assumptions!$V$47,Assumptions!$V$51,IF(DH$8=Assumptions!$W$47,Assumptions!EA$51,Assumptions!$X$51))))^(DH$8-1)</f>
        <v>-4406.0755638388491</v>
      </c>
      <c r="DI35" s="26">
        <f>-Assumptions!$X36/12*(1+(IF(DI$8=Assumptions!$V$47,Assumptions!$V$51,IF(DI$8=Assumptions!$W$47,Assumptions!EB$51,Assumptions!$X$51))))^(DI$8-1)</f>
        <v>-4406.0755638388491</v>
      </c>
      <c r="DJ35" s="26">
        <f>-Assumptions!$X36/12*(1+(IF(DJ$8=Assumptions!$V$47,Assumptions!$V$51,IF(DJ$8=Assumptions!$W$47,Assumptions!EC$51,Assumptions!$X$51))))^(DJ$8-1)</f>
        <v>-4406.0755638388491</v>
      </c>
      <c r="DK35" s="26">
        <f>-Assumptions!$X36/12*(1+(IF(DK$8=Assumptions!$V$47,Assumptions!$V$51,IF(DK$8=Assumptions!$W$47,Assumptions!ED$51,Assumptions!$X$51))))^(DK$8-1)</f>
        <v>-4406.0755638388491</v>
      </c>
      <c r="DL35" s="26">
        <f>-Assumptions!$X36/12*(1+(IF(DL$8=Assumptions!$V$47,Assumptions!$V$51,IF(DL$8=Assumptions!$W$47,Assumptions!EE$51,Assumptions!$X$51))))^(DL$8-1)</f>
        <v>-4406.0755638388491</v>
      </c>
      <c r="DM35" s="26">
        <f>-Assumptions!$X36/12*(1+(IF(DM$8=Assumptions!$V$47,Assumptions!$V$51,IF(DM$8=Assumptions!$W$47,Assumptions!EF$51,Assumptions!$X$51))))^(DM$8-1)</f>
        <v>-4406.0755638388491</v>
      </c>
      <c r="DN35" s="26">
        <f>-Assumptions!$X36/12*(1+(IF(DN$8=Assumptions!$V$47,Assumptions!$V$51,IF(DN$8=Assumptions!$W$47,Assumptions!EG$51,Assumptions!$X$51))))^(DN$8-1)</f>
        <v>-4406.0755638388491</v>
      </c>
      <c r="DO35" s="26">
        <f>-Assumptions!$X36/12*(1+(IF(DO$8=Assumptions!$V$47,Assumptions!$V$51,IF(DO$8=Assumptions!$W$47,Assumptions!EH$51,Assumptions!$X$51))))^(DO$8-1)</f>
        <v>-4406.0755638388491</v>
      </c>
      <c r="DP35" s="26">
        <f>-Assumptions!$X36/12*(1+(IF(DP$8=Assumptions!$V$47,Assumptions!$V$51,IF(DP$8=Assumptions!$W$47,Assumptions!EI$51,Assumptions!$X$51))))^(DP$8-1)</f>
        <v>-4406.0755638388491</v>
      </c>
      <c r="DQ35" s="26">
        <f>-Assumptions!$X36/12*(1+(IF(DQ$8=Assumptions!$V$47,Assumptions!$V$51,IF(DQ$8=Assumptions!$W$47,Assumptions!EJ$51,Assumptions!$X$51))))^(DQ$8-1)</f>
        <v>-4406.0755638388491</v>
      </c>
      <c r="DR35" s="26">
        <f>-Assumptions!$X36/12*(1+(IF(DR$8=Assumptions!$V$47,Assumptions!$V$51,IF(DR$8=Assumptions!$W$47,Assumptions!EK$51,Assumptions!$X$51))))^(DR$8-1)</f>
        <v>-4406.0755638388491</v>
      </c>
      <c r="DS35" s="26">
        <f>-Assumptions!$X36/12*(1+(IF(DS$8=Assumptions!$V$47,Assumptions!$V$51,IF(DS$8=Assumptions!$W$47,Assumptions!EL$51,Assumptions!$X$51))))^(DS$8-1)</f>
        <v>-4406.0755638388491</v>
      </c>
      <c r="DT35" s="26">
        <f>-Assumptions!$X36/12*(1+(IF(DT$8=Assumptions!$V$47,Assumptions!$V$51,IF(DT$8=Assumptions!$W$47,Assumptions!EM$51,Assumptions!$X$51))))^(DT$8-1)</f>
        <v>-4494.1970751156268</v>
      </c>
      <c r="DU35" s="26">
        <f>-Assumptions!$X36/12*(1+(IF(DU$8=Assumptions!$V$47,Assumptions!$V$51,IF(DU$8=Assumptions!$W$47,Assumptions!EN$51,Assumptions!$X$51))))^(DU$8-1)</f>
        <v>-4494.1970751156268</v>
      </c>
      <c r="DV35" s="26">
        <f>-Assumptions!$X36/12*(1+(IF(DV$8=Assumptions!$V$47,Assumptions!$V$51,IF(DV$8=Assumptions!$W$47,Assumptions!EO$51,Assumptions!$X$51))))^(DV$8-1)</f>
        <v>-4494.1970751156268</v>
      </c>
      <c r="DW35" s="26">
        <f>-Assumptions!$X36/12*(1+(IF(DW$8=Assumptions!$V$47,Assumptions!$V$51,IF(DW$8=Assumptions!$W$47,Assumptions!EP$51,Assumptions!$X$51))))^(DW$8-1)</f>
        <v>-4494.1970751156268</v>
      </c>
      <c r="DX35" s="26">
        <f>-Assumptions!$X36/12*(1+(IF(DX$8=Assumptions!$V$47,Assumptions!$V$51,IF(DX$8=Assumptions!$W$47,Assumptions!EQ$51,Assumptions!$X$51))))^(DX$8-1)</f>
        <v>-4494.1970751156268</v>
      </c>
      <c r="DY35" s="26">
        <f>-Assumptions!$X36/12*(1+(IF(DY$8=Assumptions!$V$47,Assumptions!$V$51,IF(DY$8=Assumptions!$W$47,Assumptions!ER$51,Assumptions!$X$51))))^(DY$8-1)</f>
        <v>-4494.1970751156268</v>
      </c>
      <c r="DZ35" s="26">
        <f>-Assumptions!$X36/12*(1+(IF(DZ$8=Assumptions!$V$47,Assumptions!$V$51,IF(DZ$8=Assumptions!$W$47,Assumptions!ES$51,Assumptions!$X$51))))^(DZ$8-1)</f>
        <v>-4494.1970751156268</v>
      </c>
      <c r="EA35" s="26">
        <f>-Assumptions!$X36/12*(1+(IF(EA$8=Assumptions!$V$47,Assumptions!$V$51,IF(EA$8=Assumptions!$W$47,Assumptions!ET$51,Assumptions!$X$51))))^(EA$8-1)</f>
        <v>-4494.1970751156268</v>
      </c>
      <c r="EB35" s="26">
        <f>-Assumptions!$X36/12*(1+(IF(EB$8=Assumptions!$V$47,Assumptions!$V$51,IF(EB$8=Assumptions!$W$47,Assumptions!EU$51,Assumptions!$X$51))))^(EB$8-1)</f>
        <v>-4494.1970751156268</v>
      </c>
      <c r="EC35" s="26">
        <f>-Assumptions!$X36/12*(1+(IF(EC$8=Assumptions!$V$47,Assumptions!$V$51,IF(EC$8=Assumptions!$W$47,Assumptions!EV$51,Assumptions!$X$51))))^(EC$8-1)</f>
        <v>-4494.1970751156268</v>
      </c>
      <c r="ED35" s="26">
        <f>-Assumptions!$X36/12*(1+(IF(ED$8=Assumptions!$V$47,Assumptions!$V$51,IF(ED$8=Assumptions!$W$47,Assumptions!EW$51,Assumptions!$X$51))))^(ED$8-1)</f>
        <v>-4494.1970751156268</v>
      </c>
      <c r="EE35" s="26">
        <f>-Assumptions!$X36/12*(1+(IF(EE$8=Assumptions!$V$47,Assumptions!$V$51,IF(EE$8=Assumptions!$W$47,Assumptions!EX$51,Assumptions!$X$51))))^(EE$8-1)</f>
        <v>-4494.1970751156268</v>
      </c>
    </row>
    <row r="36" spans="2:135" x14ac:dyDescent="0.35">
      <c r="C36" t="str">
        <f>Assumptions!J37</f>
        <v>Contract Services</v>
      </c>
      <c r="D36" s="26">
        <f>-Assumptions!$X37/12*(1+(IF(D$8=Assumptions!$V$47,Assumptions!$V$51,IF(D$8=Assumptions!$W$47,Assumptions!W$51,Assumptions!$X$51))))^(D$8-1)</f>
        <v>-1309.3621000000001</v>
      </c>
      <c r="E36" s="26">
        <f>-Assumptions!$X37/12*(1+(IF(E$8=Assumptions!$V$47,Assumptions!$V$51,IF(E$8=Assumptions!$W$47,Assumptions!X$51,Assumptions!$X$51))))^(E$8-1)</f>
        <v>-1309.3621000000001</v>
      </c>
      <c r="F36" s="26">
        <f>-Assumptions!$X37/12*(1+(IF(F$8=Assumptions!$V$47,Assumptions!$V$51,IF(F$8=Assumptions!$W$47,Assumptions!Y$51,Assumptions!$X$51))))^(F$8-1)</f>
        <v>-1309.3621000000001</v>
      </c>
      <c r="G36" s="26">
        <f>-Assumptions!$X37/12*(1+(IF(G$8=Assumptions!$V$47,Assumptions!$V$51,IF(G$8=Assumptions!$W$47,Assumptions!Z$51,Assumptions!$X$51))))^(G$8-1)</f>
        <v>-1309.3621000000001</v>
      </c>
      <c r="H36" s="26">
        <f>-Assumptions!$X37/12*(1+(IF(H$8=Assumptions!$V$47,Assumptions!$V$51,IF(H$8=Assumptions!$W$47,Assumptions!AA$51,Assumptions!$X$51))))^(H$8-1)</f>
        <v>-1309.3621000000001</v>
      </c>
      <c r="I36" s="26">
        <f>-Assumptions!$X37/12*(1+(IF(I$8=Assumptions!$V$47,Assumptions!$V$51,IF(I$8=Assumptions!$W$47,Assumptions!AB$51,Assumptions!$X$51))))^(I$8-1)</f>
        <v>-1309.3621000000001</v>
      </c>
      <c r="J36" s="26">
        <f>-Assumptions!$X37/12*(1+(IF(J$8=Assumptions!$V$47,Assumptions!$V$51,IF(J$8=Assumptions!$W$47,Assumptions!AC$51,Assumptions!$X$51))))^(J$8-1)</f>
        <v>-1309.3621000000001</v>
      </c>
      <c r="K36" s="26">
        <f>-Assumptions!$X37/12*(1+(IF(K$8=Assumptions!$V$47,Assumptions!$V$51,IF(K$8=Assumptions!$W$47,Assumptions!AD$51,Assumptions!$X$51))))^(K$8-1)</f>
        <v>-1309.3621000000001</v>
      </c>
      <c r="L36" s="26">
        <f>-Assumptions!$X37/12*(1+(IF(L$8=Assumptions!$V$47,Assumptions!$V$51,IF(L$8=Assumptions!$W$47,Assumptions!AE$51,Assumptions!$X$51))))^(L$8-1)</f>
        <v>-1309.3621000000001</v>
      </c>
      <c r="M36" s="26">
        <f>-Assumptions!$X37/12*(1+(IF(M$8=Assumptions!$V$47,Assumptions!$V$51,IF(M$8=Assumptions!$W$47,Assumptions!AF$51,Assumptions!$X$51))))^(M$8-1)</f>
        <v>-1309.3621000000001</v>
      </c>
      <c r="N36" s="26">
        <f>-Assumptions!$X37/12*(1+(IF(N$8=Assumptions!$V$47,Assumptions!$V$51,IF(N$8=Assumptions!$W$47,Assumptions!AG$51,Assumptions!$X$51))))^(N$8-1)</f>
        <v>-1309.3621000000001</v>
      </c>
      <c r="O36" s="26">
        <f>-Assumptions!$X37/12*(1+(IF(O$8=Assumptions!$V$47,Assumptions!$V$51,IF(O$8=Assumptions!$W$47,Assumptions!AH$51,Assumptions!$X$51))))^(O$8-1)</f>
        <v>-1309.3621000000001</v>
      </c>
      <c r="P36" s="26">
        <f>-Assumptions!$X37/12*(1+(IF(P$8=Assumptions!$V$47,Assumptions!$V$51,IF(P$8=Assumptions!$W$47,Assumptions!AI$51,Assumptions!$X$51))))^(P$8-1)</f>
        <v>-1309.3621000000001</v>
      </c>
      <c r="Q36" s="26">
        <f>-Assumptions!$X37/12*(1+(IF(Q$8=Assumptions!$V$47,Assumptions!$V$51,IF(Q$8=Assumptions!$W$47,Assumptions!AJ$51,Assumptions!$X$51))))^(Q$8-1)</f>
        <v>-1309.3621000000001</v>
      </c>
      <c r="R36" s="26">
        <f>-Assumptions!$X37/12*(1+(IF(R$8=Assumptions!$V$47,Assumptions!$V$51,IF(R$8=Assumptions!$W$47,Assumptions!AK$51,Assumptions!$X$51))))^(R$8-1)</f>
        <v>-1309.3621000000001</v>
      </c>
      <c r="S36" s="26">
        <f>-Assumptions!$X37/12*(1+(IF(S$8=Assumptions!$V$47,Assumptions!$V$51,IF(S$8=Assumptions!$W$47,Assumptions!AL$51,Assumptions!$X$51))))^(S$8-1)</f>
        <v>-1309.3621000000001</v>
      </c>
      <c r="T36" s="26">
        <f>-Assumptions!$X37/12*(1+(IF(T$8=Assumptions!$V$47,Assumptions!$V$51,IF(T$8=Assumptions!$W$47,Assumptions!AM$51,Assumptions!$X$51))))^(T$8-1)</f>
        <v>-1309.3621000000001</v>
      </c>
      <c r="U36" s="26">
        <f>-Assumptions!$X37/12*(1+(IF(U$8=Assumptions!$V$47,Assumptions!$V$51,IF(U$8=Assumptions!$W$47,Assumptions!AN$51,Assumptions!$X$51))))^(U$8-1)</f>
        <v>-1309.3621000000001</v>
      </c>
      <c r="V36" s="26">
        <f>-Assumptions!$X37/12*(1+(IF(V$8=Assumptions!$V$47,Assumptions!$V$51,IF(V$8=Assumptions!$W$47,Assumptions!AO$51,Assumptions!$X$51))))^(V$8-1)</f>
        <v>-1309.3621000000001</v>
      </c>
      <c r="W36" s="26">
        <f>-Assumptions!$X37/12*(1+(IF(W$8=Assumptions!$V$47,Assumptions!$V$51,IF(W$8=Assumptions!$W$47,Assumptions!AP$51,Assumptions!$X$51))))^(W$8-1)</f>
        <v>-1309.3621000000001</v>
      </c>
      <c r="X36" s="26">
        <f>-Assumptions!$X37/12*(1+(IF(X$8=Assumptions!$V$47,Assumptions!$V$51,IF(X$8=Assumptions!$W$47,Assumptions!AQ$51,Assumptions!$X$51))))^(X$8-1)</f>
        <v>-1309.3621000000001</v>
      </c>
      <c r="Y36" s="26">
        <f>-Assumptions!$X37/12*(1+(IF(Y$8=Assumptions!$V$47,Assumptions!$V$51,IF(Y$8=Assumptions!$W$47,Assumptions!AR$51,Assumptions!$X$51))))^(Y$8-1)</f>
        <v>-1309.3621000000001</v>
      </c>
      <c r="Z36" s="26">
        <f>-Assumptions!$X37/12*(1+(IF(Z$8=Assumptions!$V$47,Assumptions!$V$51,IF(Z$8=Assumptions!$W$47,Assumptions!AS$51,Assumptions!$X$51))))^(Z$8-1)</f>
        <v>-1309.3621000000001</v>
      </c>
      <c r="AA36" s="26">
        <f>-Assumptions!$X37/12*(1+(IF(AA$8=Assumptions!$V$47,Assumptions!$V$51,IF(AA$8=Assumptions!$W$47,Assumptions!AT$51,Assumptions!$X$51))))^(AA$8-1)</f>
        <v>-1309.3621000000001</v>
      </c>
      <c r="AB36" s="26">
        <f>-Assumptions!$X37/12*(1+(IF(AB$8=Assumptions!$V$47,Assumptions!$V$51,IF(AB$8=Assumptions!$W$47,Assumptions!AU$51,Assumptions!$X$51))))^(AB$8-1)</f>
        <v>-1362.2603288400001</v>
      </c>
      <c r="AC36" s="26">
        <f>-Assumptions!$X37/12*(1+(IF(AC$8=Assumptions!$V$47,Assumptions!$V$51,IF(AC$8=Assumptions!$W$47,Assumptions!AV$51,Assumptions!$X$51))))^(AC$8-1)</f>
        <v>-1362.2603288400001</v>
      </c>
      <c r="AD36" s="26">
        <f>-Assumptions!$X37/12*(1+(IF(AD$8=Assumptions!$V$47,Assumptions!$V$51,IF(AD$8=Assumptions!$W$47,Assumptions!AW$51,Assumptions!$X$51))))^(AD$8-1)</f>
        <v>-1362.2603288400001</v>
      </c>
      <c r="AE36" s="26">
        <f>-Assumptions!$X37/12*(1+(IF(AE$8=Assumptions!$V$47,Assumptions!$V$51,IF(AE$8=Assumptions!$W$47,Assumptions!AX$51,Assumptions!$X$51))))^(AE$8-1)</f>
        <v>-1362.2603288400001</v>
      </c>
      <c r="AF36" s="26">
        <f>-Assumptions!$X37/12*(1+(IF(AF$8=Assumptions!$V$47,Assumptions!$V$51,IF(AF$8=Assumptions!$W$47,Assumptions!AY$51,Assumptions!$X$51))))^(AF$8-1)</f>
        <v>-1362.2603288400001</v>
      </c>
      <c r="AG36" s="26">
        <f>-Assumptions!$X37/12*(1+(IF(AG$8=Assumptions!$V$47,Assumptions!$V$51,IF(AG$8=Assumptions!$W$47,Assumptions!AZ$51,Assumptions!$X$51))))^(AG$8-1)</f>
        <v>-1362.2603288400001</v>
      </c>
      <c r="AH36" s="26">
        <f>-Assumptions!$X37/12*(1+(IF(AH$8=Assumptions!$V$47,Assumptions!$V$51,IF(AH$8=Assumptions!$W$47,Assumptions!BA$51,Assumptions!$X$51))))^(AH$8-1)</f>
        <v>-1362.2603288400001</v>
      </c>
      <c r="AI36" s="26">
        <f>-Assumptions!$X37/12*(1+(IF(AI$8=Assumptions!$V$47,Assumptions!$V$51,IF(AI$8=Assumptions!$W$47,Assumptions!BB$51,Assumptions!$X$51))))^(AI$8-1)</f>
        <v>-1362.2603288400001</v>
      </c>
      <c r="AJ36" s="26">
        <f>-Assumptions!$X37/12*(1+(IF(AJ$8=Assumptions!$V$47,Assumptions!$V$51,IF(AJ$8=Assumptions!$W$47,Assumptions!BC$51,Assumptions!$X$51))))^(AJ$8-1)</f>
        <v>-1362.2603288400001</v>
      </c>
      <c r="AK36" s="26">
        <f>-Assumptions!$X37/12*(1+(IF(AK$8=Assumptions!$V$47,Assumptions!$V$51,IF(AK$8=Assumptions!$W$47,Assumptions!BD$51,Assumptions!$X$51))))^(AK$8-1)</f>
        <v>-1362.2603288400001</v>
      </c>
      <c r="AL36" s="26">
        <f>-Assumptions!$X37/12*(1+(IF(AL$8=Assumptions!$V$47,Assumptions!$V$51,IF(AL$8=Assumptions!$W$47,Assumptions!BE$51,Assumptions!$X$51))))^(AL$8-1)</f>
        <v>-1362.2603288400001</v>
      </c>
      <c r="AM36" s="26">
        <f>-Assumptions!$X37/12*(1+(IF(AM$8=Assumptions!$V$47,Assumptions!$V$51,IF(AM$8=Assumptions!$W$47,Assumptions!BF$51,Assumptions!$X$51))))^(AM$8-1)</f>
        <v>-1362.2603288400001</v>
      </c>
      <c r="AN36" s="26">
        <f>-Assumptions!$X37/12*(1+(IF(AN$8=Assumptions!$V$47,Assumptions!$V$51,IF(AN$8=Assumptions!$W$47,Assumptions!BG$51,Assumptions!$X$51))))^(AN$8-1)</f>
        <v>-1389.5055354168001</v>
      </c>
      <c r="AO36" s="26">
        <f>-Assumptions!$X37/12*(1+(IF(AO$8=Assumptions!$V$47,Assumptions!$V$51,IF(AO$8=Assumptions!$W$47,Assumptions!BH$51,Assumptions!$X$51))))^(AO$8-1)</f>
        <v>-1389.5055354168001</v>
      </c>
      <c r="AP36" s="26">
        <f>-Assumptions!$X37/12*(1+(IF(AP$8=Assumptions!$V$47,Assumptions!$V$51,IF(AP$8=Assumptions!$W$47,Assumptions!BI$51,Assumptions!$X$51))))^(AP$8-1)</f>
        <v>-1389.5055354168001</v>
      </c>
      <c r="AQ36" s="26">
        <f>-Assumptions!$X37/12*(1+(IF(AQ$8=Assumptions!$V$47,Assumptions!$V$51,IF(AQ$8=Assumptions!$W$47,Assumptions!BJ$51,Assumptions!$X$51))))^(AQ$8-1)</f>
        <v>-1389.5055354168001</v>
      </c>
      <c r="AR36" s="26">
        <f>-Assumptions!$X37/12*(1+(IF(AR$8=Assumptions!$V$47,Assumptions!$V$51,IF(AR$8=Assumptions!$W$47,Assumptions!BK$51,Assumptions!$X$51))))^(AR$8-1)</f>
        <v>-1389.5055354168001</v>
      </c>
      <c r="AS36" s="26">
        <f>-Assumptions!$X37/12*(1+(IF(AS$8=Assumptions!$V$47,Assumptions!$V$51,IF(AS$8=Assumptions!$W$47,Assumptions!BL$51,Assumptions!$X$51))))^(AS$8-1)</f>
        <v>-1389.5055354168001</v>
      </c>
      <c r="AT36" s="26">
        <f>-Assumptions!$X37/12*(1+(IF(AT$8=Assumptions!$V$47,Assumptions!$V$51,IF(AT$8=Assumptions!$W$47,Assumptions!BM$51,Assumptions!$X$51))))^(AT$8-1)</f>
        <v>-1389.5055354168001</v>
      </c>
      <c r="AU36" s="26">
        <f>-Assumptions!$X37/12*(1+(IF(AU$8=Assumptions!$V$47,Assumptions!$V$51,IF(AU$8=Assumptions!$W$47,Assumptions!BN$51,Assumptions!$X$51))))^(AU$8-1)</f>
        <v>-1389.5055354168001</v>
      </c>
      <c r="AV36" s="26">
        <f>-Assumptions!$X37/12*(1+(IF(AV$8=Assumptions!$V$47,Assumptions!$V$51,IF(AV$8=Assumptions!$W$47,Assumptions!BO$51,Assumptions!$X$51))))^(AV$8-1)</f>
        <v>-1389.5055354168001</v>
      </c>
      <c r="AW36" s="26">
        <f>-Assumptions!$X37/12*(1+(IF(AW$8=Assumptions!$V$47,Assumptions!$V$51,IF(AW$8=Assumptions!$W$47,Assumptions!BP$51,Assumptions!$X$51))))^(AW$8-1)</f>
        <v>-1389.5055354168001</v>
      </c>
      <c r="AX36" s="26">
        <f>-Assumptions!$X37/12*(1+(IF(AX$8=Assumptions!$V$47,Assumptions!$V$51,IF(AX$8=Assumptions!$W$47,Assumptions!BQ$51,Assumptions!$X$51))))^(AX$8-1)</f>
        <v>-1389.5055354168001</v>
      </c>
      <c r="AY36" s="26">
        <f>-Assumptions!$X37/12*(1+(IF(AY$8=Assumptions!$V$47,Assumptions!$V$51,IF(AY$8=Assumptions!$W$47,Assumptions!BR$51,Assumptions!$X$51))))^(AY$8-1)</f>
        <v>-1389.5055354168001</v>
      </c>
      <c r="AZ36" s="26">
        <f>-Assumptions!$X37/12*(1+(IF(AZ$8=Assumptions!$V$47,Assumptions!$V$51,IF(AZ$8=Assumptions!$W$47,Assumptions!BS$51,Assumptions!$X$51))))^(AZ$8-1)</f>
        <v>-1417.295646125136</v>
      </c>
      <c r="BA36" s="26">
        <f>-Assumptions!$X37/12*(1+(IF(BA$8=Assumptions!$V$47,Assumptions!$V$51,IF(BA$8=Assumptions!$W$47,Assumptions!BT$51,Assumptions!$X$51))))^(BA$8-1)</f>
        <v>-1417.295646125136</v>
      </c>
      <c r="BB36" s="26">
        <f>-Assumptions!$X37/12*(1+(IF(BB$8=Assumptions!$V$47,Assumptions!$V$51,IF(BB$8=Assumptions!$W$47,Assumptions!BU$51,Assumptions!$X$51))))^(BB$8-1)</f>
        <v>-1417.295646125136</v>
      </c>
      <c r="BC36" s="26">
        <f>-Assumptions!$X37/12*(1+(IF(BC$8=Assumptions!$V$47,Assumptions!$V$51,IF(BC$8=Assumptions!$W$47,Assumptions!BV$51,Assumptions!$X$51))))^(BC$8-1)</f>
        <v>-1417.295646125136</v>
      </c>
      <c r="BD36" s="26">
        <f>-Assumptions!$X37/12*(1+(IF(BD$8=Assumptions!$V$47,Assumptions!$V$51,IF(BD$8=Assumptions!$W$47,Assumptions!BW$51,Assumptions!$X$51))))^(BD$8-1)</f>
        <v>-1417.295646125136</v>
      </c>
      <c r="BE36" s="26">
        <f>-Assumptions!$X37/12*(1+(IF(BE$8=Assumptions!$V$47,Assumptions!$V$51,IF(BE$8=Assumptions!$W$47,Assumptions!BX$51,Assumptions!$X$51))))^(BE$8-1)</f>
        <v>-1417.295646125136</v>
      </c>
      <c r="BF36" s="26">
        <f>-Assumptions!$X37/12*(1+(IF(BF$8=Assumptions!$V$47,Assumptions!$V$51,IF(BF$8=Assumptions!$W$47,Assumptions!BY$51,Assumptions!$X$51))))^(BF$8-1)</f>
        <v>-1417.295646125136</v>
      </c>
      <c r="BG36" s="26">
        <f>-Assumptions!$X37/12*(1+(IF(BG$8=Assumptions!$V$47,Assumptions!$V$51,IF(BG$8=Assumptions!$W$47,Assumptions!BZ$51,Assumptions!$X$51))))^(BG$8-1)</f>
        <v>-1417.295646125136</v>
      </c>
      <c r="BH36" s="26">
        <f>-Assumptions!$X37/12*(1+(IF(BH$8=Assumptions!$V$47,Assumptions!$V$51,IF(BH$8=Assumptions!$W$47,Assumptions!CA$51,Assumptions!$X$51))))^(BH$8-1)</f>
        <v>-1417.295646125136</v>
      </c>
      <c r="BI36" s="26">
        <f>-Assumptions!$X37/12*(1+(IF(BI$8=Assumptions!$V$47,Assumptions!$V$51,IF(BI$8=Assumptions!$W$47,Assumptions!CB$51,Assumptions!$X$51))))^(BI$8-1)</f>
        <v>-1417.295646125136</v>
      </c>
      <c r="BJ36" s="26">
        <f>-Assumptions!$X37/12*(1+(IF(BJ$8=Assumptions!$V$47,Assumptions!$V$51,IF(BJ$8=Assumptions!$W$47,Assumptions!CC$51,Assumptions!$X$51))))^(BJ$8-1)</f>
        <v>-1417.295646125136</v>
      </c>
      <c r="BK36" s="26">
        <f>-Assumptions!$X37/12*(1+(IF(BK$8=Assumptions!$V$47,Assumptions!$V$51,IF(BK$8=Assumptions!$W$47,Assumptions!CD$51,Assumptions!$X$51))))^(BK$8-1)</f>
        <v>-1417.295646125136</v>
      </c>
      <c r="BL36" s="26">
        <f>-Assumptions!$X37/12*(1+(IF(BL$8=Assumptions!$V$47,Assumptions!$V$51,IF(BL$8=Assumptions!$W$47,Assumptions!CE$51,Assumptions!$X$51))))^(BL$8-1)</f>
        <v>-1445.6415590476388</v>
      </c>
      <c r="BM36" s="26">
        <f>-Assumptions!$X37/12*(1+(IF(BM$8=Assumptions!$V$47,Assumptions!$V$51,IF(BM$8=Assumptions!$W$47,Assumptions!CF$51,Assumptions!$X$51))))^(BM$8-1)</f>
        <v>-1445.6415590476388</v>
      </c>
      <c r="BN36" s="26">
        <f>-Assumptions!$X37/12*(1+(IF(BN$8=Assumptions!$V$47,Assumptions!$V$51,IF(BN$8=Assumptions!$W$47,Assumptions!CG$51,Assumptions!$X$51))))^(BN$8-1)</f>
        <v>-1445.6415590476388</v>
      </c>
      <c r="BO36" s="26">
        <f>-Assumptions!$X37/12*(1+(IF(BO$8=Assumptions!$V$47,Assumptions!$V$51,IF(BO$8=Assumptions!$W$47,Assumptions!CH$51,Assumptions!$X$51))))^(BO$8-1)</f>
        <v>-1445.6415590476388</v>
      </c>
      <c r="BP36" s="26">
        <f>-Assumptions!$X37/12*(1+(IF(BP$8=Assumptions!$V$47,Assumptions!$V$51,IF(BP$8=Assumptions!$W$47,Assumptions!CI$51,Assumptions!$X$51))))^(BP$8-1)</f>
        <v>-1445.6415590476388</v>
      </c>
      <c r="BQ36" s="26">
        <f>-Assumptions!$X37/12*(1+(IF(BQ$8=Assumptions!$V$47,Assumptions!$V$51,IF(BQ$8=Assumptions!$W$47,Assumptions!CJ$51,Assumptions!$X$51))))^(BQ$8-1)</f>
        <v>-1445.6415590476388</v>
      </c>
      <c r="BR36" s="26">
        <f>-Assumptions!$X37/12*(1+(IF(BR$8=Assumptions!$V$47,Assumptions!$V$51,IF(BR$8=Assumptions!$W$47,Assumptions!CK$51,Assumptions!$X$51))))^(BR$8-1)</f>
        <v>-1445.6415590476388</v>
      </c>
      <c r="BS36" s="26">
        <f>-Assumptions!$X37/12*(1+(IF(BS$8=Assumptions!$V$47,Assumptions!$V$51,IF(BS$8=Assumptions!$W$47,Assumptions!CL$51,Assumptions!$X$51))))^(BS$8-1)</f>
        <v>-1445.6415590476388</v>
      </c>
      <c r="BT36" s="26">
        <f>-Assumptions!$X37/12*(1+(IF(BT$8=Assumptions!$V$47,Assumptions!$V$51,IF(BT$8=Assumptions!$W$47,Assumptions!CM$51,Assumptions!$X$51))))^(BT$8-1)</f>
        <v>-1445.6415590476388</v>
      </c>
      <c r="BU36" s="26">
        <f>-Assumptions!$X37/12*(1+(IF(BU$8=Assumptions!$V$47,Assumptions!$V$51,IF(BU$8=Assumptions!$W$47,Assumptions!CN$51,Assumptions!$X$51))))^(BU$8-1)</f>
        <v>-1445.6415590476388</v>
      </c>
      <c r="BV36" s="26">
        <f>-Assumptions!$X37/12*(1+(IF(BV$8=Assumptions!$V$47,Assumptions!$V$51,IF(BV$8=Assumptions!$W$47,Assumptions!CO$51,Assumptions!$X$51))))^(BV$8-1)</f>
        <v>-1445.6415590476388</v>
      </c>
      <c r="BW36" s="26">
        <f>-Assumptions!$X37/12*(1+(IF(BW$8=Assumptions!$V$47,Assumptions!$V$51,IF(BW$8=Assumptions!$W$47,Assumptions!CP$51,Assumptions!$X$51))))^(BW$8-1)</f>
        <v>-1445.6415590476388</v>
      </c>
      <c r="BX36" s="26">
        <f>-Assumptions!$X37/12*(1+(IF(BX$8=Assumptions!$V$47,Assumptions!$V$51,IF(BX$8=Assumptions!$W$47,Assumptions!CQ$51,Assumptions!$X$51))))^(BX$8-1)</f>
        <v>-1474.5543902285917</v>
      </c>
      <c r="BY36" s="26">
        <f>-Assumptions!$X37/12*(1+(IF(BY$8=Assumptions!$V$47,Assumptions!$V$51,IF(BY$8=Assumptions!$W$47,Assumptions!CR$51,Assumptions!$X$51))))^(BY$8-1)</f>
        <v>-1474.5543902285917</v>
      </c>
      <c r="BZ36" s="26">
        <f>-Assumptions!$X37/12*(1+(IF(BZ$8=Assumptions!$V$47,Assumptions!$V$51,IF(BZ$8=Assumptions!$W$47,Assumptions!CS$51,Assumptions!$X$51))))^(BZ$8-1)</f>
        <v>-1474.5543902285917</v>
      </c>
      <c r="CA36" s="26">
        <f>-Assumptions!$X37/12*(1+(IF(CA$8=Assumptions!$V$47,Assumptions!$V$51,IF(CA$8=Assumptions!$W$47,Assumptions!CT$51,Assumptions!$X$51))))^(CA$8-1)</f>
        <v>-1474.5543902285917</v>
      </c>
      <c r="CB36" s="26">
        <f>-Assumptions!$X37/12*(1+(IF(CB$8=Assumptions!$V$47,Assumptions!$V$51,IF(CB$8=Assumptions!$W$47,Assumptions!CU$51,Assumptions!$X$51))))^(CB$8-1)</f>
        <v>-1474.5543902285917</v>
      </c>
      <c r="CC36" s="26">
        <f>-Assumptions!$X37/12*(1+(IF(CC$8=Assumptions!$V$47,Assumptions!$V$51,IF(CC$8=Assumptions!$W$47,Assumptions!CV$51,Assumptions!$X$51))))^(CC$8-1)</f>
        <v>-1474.5543902285917</v>
      </c>
      <c r="CD36" s="26">
        <f>-Assumptions!$X37/12*(1+(IF(CD$8=Assumptions!$V$47,Assumptions!$V$51,IF(CD$8=Assumptions!$W$47,Assumptions!CW$51,Assumptions!$X$51))))^(CD$8-1)</f>
        <v>-1474.5543902285917</v>
      </c>
      <c r="CE36" s="26">
        <f>-Assumptions!$X37/12*(1+(IF(CE$8=Assumptions!$V$47,Assumptions!$V$51,IF(CE$8=Assumptions!$W$47,Assumptions!CX$51,Assumptions!$X$51))))^(CE$8-1)</f>
        <v>-1474.5543902285917</v>
      </c>
      <c r="CF36" s="26">
        <f>-Assumptions!$X37/12*(1+(IF(CF$8=Assumptions!$V$47,Assumptions!$V$51,IF(CF$8=Assumptions!$W$47,Assumptions!CY$51,Assumptions!$X$51))))^(CF$8-1)</f>
        <v>-1474.5543902285917</v>
      </c>
      <c r="CG36" s="26">
        <f>-Assumptions!$X37/12*(1+(IF(CG$8=Assumptions!$V$47,Assumptions!$V$51,IF(CG$8=Assumptions!$W$47,Assumptions!CZ$51,Assumptions!$X$51))))^(CG$8-1)</f>
        <v>-1474.5543902285917</v>
      </c>
      <c r="CH36" s="26">
        <f>-Assumptions!$X37/12*(1+(IF(CH$8=Assumptions!$V$47,Assumptions!$V$51,IF(CH$8=Assumptions!$W$47,Assumptions!DA$51,Assumptions!$X$51))))^(CH$8-1)</f>
        <v>-1474.5543902285917</v>
      </c>
      <c r="CI36" s="26">
        <f>-Assumptions!$X37/12*(1+(IF(CI$8=Assumptions!$V$47,Assumptions!$V$51,IF(CI$8=Assumptions!$W$47,Assumptions!DB$51,Assumptions!$X$51))))^(CI$8-1)</f>
        <v>-1474.5543902285917</v>
      </c>
      <c r="CJ36" s="26">
        <f>-Assumptions!$X37/12*(1+(IF(CJ$8=Assumptions!$V$47,Assumptions!$V$51,IF(CJ$8=Assumptions!$W$47,Assumptions!DC$51,Assumptions!$X$51))))^(CJ$8-1)</f>
        <v>-1504.0454780331631</v>
      </c>
      <c r="CK36" s="26">
        <f>-Assumptions!$X37/12*(1+(IF(CK$8=Assumptions!$V$47,Assumptions!$V$51,IF(CK$8=Assumptions!$W$47,Assumptions!DD$51,Assumptions!$X$51))))^(CK$8-1)</f>
        <v>-1504.0454780331631</v>
      </c>
      <c r="CL36" s="26">
        <f>-Assumptions!$X37/12*(1+(IF(CL$8=Assumptions!$V$47,Assumptions!$V$51,IF(CL$8=Assumptions!$W$47,Assumptions!DE$51,Assumptions!$X$51))))^(CL$8-1)</f>
        <v>-1504.0454780331631</v>
      </c>
      <c r="CM36" s="26">
        <f>-Assumptions!$X37/12*(1+(IF(CM$8=Assumptions!$V$47,Assumptions!$V$51,IF(CM$8=Assumptions!$W$47,Assumptions!DF$51,Assumptions!$X$51))))^(CM$8-1)</f>
        <v>-1504.0454780331631</v>
      </c>
      <c r="CN36" s="26">
        <f>-Assumptions!$X37/12*(1+(IF(CN$8=Assumptions!$V$47,Assumptions!$V$51,IF(CN$8=Assumptions!$W$47,Assumptions!DG$51,Assumptions!$X$51))))^(CN$8-1)</f>
        <v>-1504.0454780331631</v>
      </c>
      <c r="CO36" s="26">
        <f>-Assumptions!$X37/12*(1+(IF(CO$8=Assumptions!$V$47,Assumptions!$V$51,IF(CO$8=Assumptions!$W$47,Assumptions!DH$51,Assumptions!$X$51))))^(CO$8-1)</f>
        <v>-1504.0454780331631</v>
      </c>
      <c r="CP36" s="26">
        <f>-Assumptions!$X37/12*(1+(IF(CP$8=Assumptions!$V$47,Assumptions!$V$51,IF(CP$8=Assumptions!$W$47,Assumptions!DI$51,Assumptions!$X$51))))^(CP$8-1)</f>
        <v>-1504.0454780331631</v>
      </c>
      <c r="CQ36" s="26">
        <f>-Assumptions!$X37/12*(1+(IF(CQ$8=Assumptions!$V$47,Assumptions!$V$51,IF(CQ$8=Assumptions!$W$47,Assumptions!DJ$51,Assumptions!$X$51))))^(CQ$8-1)</f>
        <v>-1504.0454780331631</v>
      </c>
      <c r="CR36" s="26">
        <f>-Assumptions!$X37/12*(1+(IF(CR$8=Assumptions!$V$47,Assumptions!$V$51,IF(CR$8=Assumptions!$W$47,Assumptions!DK$51,Assumptions!$X$51))))^(CR$8-1)</f>
        <v>-1504.0454780331631</v>
      </c>
      <c r="CS36" s="26">
        <f>-Assumptions!$X37/12*(1+(IF(CS$8=Assumptions!$V$47,Assumptions!$V$51,IF(CS$8=Assumptions!$W$47,Assumptions!DL$51,Assumptions!$X$51))))^(CS$8-1)</f>
        <v>-1504.0454780331631</v>
      </c>
      <c r="CT36" s="26">
        <f>-Assumptions!$X37/12*(1+(IF(CT$8=Assumptions!$V$47,Assumptions!$V$51,IF(CT$8=Assumptions!$W$47,Assumptions!DM$51,Assumptions!$X$51))))^(CT$8-1)</f>
        <v>-1504.0454780331631</v>
      </c>
      <c r="CU36" s="26">
        <f>-Assumptions!$X37/12*(1+(IF(CU$8=Assumptions!$V$47,Assumptions!$V$51,IF(CU$8=Assumptions!$W$47,Assumptions!DN$51,Assumptions!$X$51))))^(CU$8-1)</f>
        <v>-1504.0454780331631</v>
      </c>
      <c r="CV36" s="26">
        <f>-Assumptions!$X37/12*(1+(IF(CV$8=Assumptions!$V$47,Assumptions!$V$51,IF(CV$8=Assumptions!$W$47,Assumptions!DO$51,Assumptions!$X$51))))^(CV$8-1)</f>
        <v>-1534.1263875938266</v>
      </c>
      <c r="CW36" s="26">
        <f>-Assumptions!$X37/12*(1+(IF(CW$8=Assumptions!$V$47,Assumptions!$V$51,IF(CW$8=Assumptions!$W$47,Assumptions!DP$51,Assumptions!$X$51))))^(CW$8-1)</f>
        <v>-1534.1263875938266</v>
      </c>
      <c r="CX36" s="26">
        <f>-Assumptions!$X37/12*(1+(IF(CX$8=Assumptions!$V$47,Assumptions!$V$51,IF(CX$8=Assumptions!$W$47,Assumptions!DQ$51,Assumptions!$X$51))))^(CX$8-1)</f>
        <v>-1534.1263875938266</v>
      </c>
      <c r="CY36" s="26">
        <f>-Assumptions!$X37/12*(1+(IF(CY$8=Assumptions!$V$47,Assumptions!$V$51,IF(CY$8=Assumptions!$W$47,Assumptions!DR$51,Assumptions!$X$51))))^(CY$8-1)</f>
        <v>-1534.1263875938266</v>
      </c>
      <c r="CZ36" s="26">
        <f>-Assumptions!$X37/12*(1+(IF(CZ$8=Assumptions!$V$47,Assumptions!$V$51,IF(CZ$8=Assumptions!$W$47,Assumptions!DS$51,Assumptions!$X$51))))^(CZ$8-1)</f>
        <v>-1534.1263875938266</v>
      </c>
      <c r="DA36" s="26">
        <f>-Assumptions!$X37/12*(1+(IF(DA$8=Assumptions!$V$47,Assumptions!$V$51,IF(DA$8=Assumptions!$W$47,Assumptions!DT$51,Assumptions!$X$51))))^(DA$8-1)</f>
        <v>-1534.1263875938266</v>
      </c>
      <c r="DB36" s="26">
        <f>-Assumptions!$X37/12*(1+(IF(DB$8=Assumptions!$V$47,Assumptions!$V$51,IF(DB$8=Assumptions!$W$47,Assumptions!DU$51,Assumptions!$X$51))))^(DB$8-1)</f>
        <v>-1534.1263875938266</v>
      </c>
      <c r="DC36" s="26">
        <f>-Assumptions!$X37/12*(1+(IF(DC$8=Assumptions!$V$47,Assumptions!$V$51,IF(DC$8=Assumptions!$W$47,Assumptions!DV$51,Assumptions!$X$51))))^(DC$8-1)</f>
        <v>-1534.1263875938266</v>
      </c>
      <c r="DD36" s="26">
        <f>-Assumptions!$X37/12*(1+(IF(DD$8=Assumptions!$V$47,Assumptions!$V$51,IF(DD$8=Assumptions!$W$47,Assumptions!DW$51,Assumptions!$X$51))))^(DD$8-1)</f>
        <v>-1534.1263875938266</v>
      </c>
      <c r="DE36" s="26">
        <f>-Assumptions!$X37/12*(1+(IF(DE$8=Assumptions!$V$47,Assumptions!$V$51,IF(DE$8=Assumptions!$W$47,Assumptions!DX$51,Assumptions!$X$51))))^(DE$8-1)</f>
        <v>-1534.1263875938266</v>
      </c>
      <c r="DF36" s="26">
        <f>-Assumptions!$X37/12*(1+(IF(DF$8=Assumptions!$V$47,Assumptions!$V$51,IF(DF$8=Assumptions!$W$47,Assumptions!DY$51,Assumptions!$X$51))))^(DF$8-1)</f>
        <v>-1534.1263875938266</v>
      </c>
      <c r="DG36" s="26">
        <f>-Assumptions!$X37/12*(1+(IF(DG$8=Assumptions!$V$47,Assumptions!$V$51,IF(DG$8=Assumptions!$W$47,Assumptions!DZ$51,Assumptions!$X$51))))^(DG$8-1)</f>
        <v>-1534.1263875938266</v>
      </c>
      <c r="DH36" s="26">
        <f>-Assumptions!$X37/12*(1+(IF(DH$8=Assumptions!$V$47,Assumptions!$V$51,IF(DH$8=Assumptions!$W$47,Assumptions!EA$51,Assumptions!$X$51))))^(DH$8-1)</f>
        <v>-1564.8089153457031</v>
      </c>
      <c r="DI36" s="26">
        <f>-Assumptions!$X37/12*(1+(IF(DI$8=Assumptions!$V$47,Assumptions!$V$51,IF(DI$8=Assumptions!$W$47,Assumptions!EB$51,Assumptions!$X$51))))^(DI$8-1)</f>
        <v>-1564.8089153457031</v>
      </c>
      <c r="DJ36" s="26">
        <f>-Assumptions!$X37/12*(1+(IF(DJ$8=Assumptions!$V$47,Assumptions!$V$51,IF(DJ$8=Assumptions!$W$47,Assumptions!EC$51,Assumptions!$X$51))))^(DJ$8-1)</f>
        <v>-1564.8089153457031</v>
      </c>
      <c r="DK36" s="26">
        <f>-Assumptions!$X37/12*(1+(IF(DK$8=Assumptions!$V$47,Assumptions!$V$51,IF(DK$8=Assumptions!$W$47,Assumptions!ED$51,Assumptions!$X$51))))^(DK$8-1)</f>
        <v>-1564.8089153457031</v>
      </c>
      <c r="DL36" s="26">
        <f>-Assumptions!$X37/12*(1+(IF(DL$8=Assumptions!$V$47,Assumptions!$V$51,IF(DL$8=Assumptions!$W$47,Assumptions!EE$51,Assumptions!$X$51))))^(DL$8-1)</f>
        <v>-1564.8089153457031</v>
      </c>
      <c r="DM36" s="26">
        <f>-Assumptions!$X37/12*(1+(IF(DM$8=Assumptions!$V$47,Assumptions!$V$51,IF(DM$8=Assumptions!$W$47,Assumptions!EF$51,Assumptions!$X$51))))^(DM$8-1)</f>
        <v>-1564.8089153457031</v>
      </c>
      <c r="DN36" s="26">
        <f>-Assumptions!$X37/12*(1+(IF(DN$8=Assumptions!$V$47,Assumptions!$V$51,IF(DN$8=Assumptions!$W$47,Assumptions!EG$51,Assumptions!$X$51))))^(DN$8-1)</f>
        <v>-1564.8089153457031</v>
      </c>
      <c r="DO36" s="26">
        <f>-Assumptions!$X37/12*(1+(IF(DO$8=Assumptions!$V$47,Assumptions!$V$51,IF(DO$8=Assumptions!$W$47,Assumptions!EH$51,Assumptions!$X$51))))^(DO$8-1)</f>
        <v>-1564.8089153457031</v>
      </c>
      <c r="DP36" s="26">
        <f>-Assumptions!$X37/12*(1+(IF(DP$8=Assumptions!$V$47,Assumptions!$V$51,IF(DP$8=Assumptions!$W$47,Assumptions!EI$51,Assumptions!$X$51))))^(DP$8-1)</f>
        <v>-1564.8089153457031</v>
      </c>
      <c r="DQ36" s="26">
        <f>-Assumptions!$X37/12*(1+(IF(DQ$8=Assumptions!$V$47,Assumptions!$V$51,IF(DQ$8=Assumptions!$W$47,Assumptions!EJ$51,Assumptions!$X$51))))^(DQ$8-1)</f>
        <v>-1564.8089153457031</v>
      </c>
      <c r="DR36" s="26">
        <f>-Assumptions!$X37/12*(1+(IF(DR$8=Assumptions!$V$47,Assumptions!$V$51,IF(DR$8=Assumptions!$W$47,Assumptions!EK$51,Assumptions!$X$51))))^(DR$8-1)</f>
        <v>-1564.8089153457031</v>
      </c>
      <c r="DS36" s="26">
        <f>-Assumptions!$X37/12*(1+(IF(DS$8=Assumptions!$V$47,Assumptions!$V$51,IF(DS$8=Assumptions!$W$47,Assumptions!EL$51,Assumptions!$X$51))))^(DS$8-1)</f>
        <v>-1564.8089153457031</v>
      </c>
      <c r="DT36" s="26">
        <f>-Assumptions!$X37/12*(1+(IF(DT$8=Assumptions!$V$47,Assumptions!$V$51,IF(DT$8=Assumptions!$W$47,Assumptions!EM$51,Assumptions!$X$51))))^(DT$8-1)</f>
        <v>-1596.1050936526171</v>
      </c>
      <c r="DU36" s="26">
        <f>-Assumptions!$X37/12*(1+(IF(DU$8=Assumptions!$V$47,Assumptions!$V$51,IF(DU$8=Assumptions!$W$47,Assumptions!EN$51,Assumptions!$X$51))))^(DU$8-1)</f>
        <v>-1596.1050936526171</v>
      </c>
      <c r="DV36" s="26">
        <f>-Assumptions!$X37/12*(1+(IF(DV$8=Assumptions!$V$47,Assumptions!$V$51,IF(DV$8=Assumptions!$W$47,Assumptions!EO$51,Assumptions!$X$51))))^(DV$8-1)</f>
        <v>-1596.1050936526171</v>
      </c>
      <c r="DW36" s="26">
        <f>-Assumptions!$X37/12*(1+(IF(DW$8=Assumptions!$V$47,Assumptions!$V$51,IF(DW$8=Assumptions!$W$47,Assumptions!EP$51,Assumptions!$X$51))))^(DW$8-1)</f>
        <v>-1596.1050936526171</v>
      </c>
      <c r="DX36" s="26">
        <f>-Assumptions!$X37/12*(1+(IF(DX$8=Assumptions!$V$47,Assumptions!$V$51,IF(DX$8=Assumptions!$W$47,Assumptions!EQ$51,Assumptions!$X$51))))^(DX$8-1)</f>
        <v>-1596.1050936526171</v>
      </c>
      <c r="DY36" s="26">
        <f>-Assumptions!$X37/12*(1+(IF(DY$8=Assumptions!$V$47,Assumptions!$V$51,IF(DY$8=Assumptions!$W$47,Assumptions!ER$51,Assumptions!$X$51))))^(DY$8-1)</f>
        <v>-1596.1050936526171</v>
      </c>
      <c r="DZ36" s="26">
        <f>-Assumptions!$X37/12*(1+(IF(DZ$8=Assumptions!$V$47,Assumptions!$V$51,IF(DZ$8=Assumptions!$W$47,Assumptions!ES$51,Assumptions!$X$51))))^(DZ$8-1)</f>
        <v>-1596.1050936526171</v>
      </c>
      <c r="EA36" s="26">
        <f>-Assumptions!$X37/12*(1+(IF(EA$8=Assumptions!$V$47,Assumptions!$V$51,IF(EA$8=Assumptions!$W$47,Assumptions!ET$51,Assumptions!$X$51))))^(EA$8-1)</f>
        <v>-1596.1050936526171</v>
      </c>
      <c r="EB36" s="26">
        <f>-Assumptions!$X37/12*(1+(IF(EB$8=Assumptions!$V$47,Assumptions!$V$51,IF(EB$8=Assumptions!$W$47,Assumptions!EU$51,Assumptions!$X$51))))^(EB$8-1)</f>
        <v>-1596.1050936526171</v>
      </c>
      <c r="EC36" s="26">
        <f>-Assumptions!$X37/12*(1+(IF(EC$8=Assumptions!$V$47,Assumptions!$V$51,IF(EC$8=Assumptions!$W$47,Assumptions!EV$51,Assumptions!$X$51))))^(EC$8-1)</f>
        <v>-1596.1050936526171</v>
      </c>
      <c r="ED36" s="26">
        <f>-Assumptions!$X37/12*(1+(IF(ED$8=Assumptions!$V$47,Assumptions!$V$51,IF(ED$8=Assumptions!$W$47,Assumptions!EW$51,Assumptions!$X$51))))^(ED$8-1)</f>
        <v>-1596.1050936526171</v>
      </c>
      <c r="EE36" s="26">
        <f>-Assumptions!$X37/12*(1+(IF(EE$8=Assumptions!$V$47,Assumptions!$V$51,IF(EE$8=Assumptions!$W$47,Assumptions!EX$51,Assumptions!$X$51))))^(EE$8-1)</f>
        <v>-1596.1050936526171</v>
      </c>
    </row>
    <row r="37" spans="2:135" x14ac:dyDescent="0.35">
      <c r="C37" t="str">
        <f>Assumptions!J38</f>
        <v>Repair &amp; Maintenance</v>
      </c>
      <c r="D37" s="26">
        <f>-Assumptions!$X38/12*(1+(IF(D$8=Assumptions!$V$47,Assumptions!$V$51,IF(D$8=Assumptions!$W$47,Assumptions!W$51,Assumptions!$X$51))))^(D$8-1)</f>
        <v>-2185.7801000000004</v>
      </c>
      <c r="E37" s="26">
        <f>-Assumptions!$X38/12*(1+(IF(E$8=Assumptions!$V$47,Assumptions!$V$51,IF(E$8=Assumptions!$W$47,Assumptions!X$51,Assumptions!$X$51))))^(E$8-1)</f>
        <v>-2185.7801000000004</v>
      </c>
      <c r="F37" s="26">
        <f>-Assumptions!$X38/12*(1+(IF(F$8=Assumptions!$V$47,Assumptions!$V$51,IF(F$8=Assumptions!$W$47,Assumptions!Y$51,Assumptions!$X$51))))^(F$8-1)</f>
        <v>-2185.7801000000004</v>
      </c>
      <c r="G37" s="26">
        <f>-Assumptions!$X38/12*(1+(IF(G$8=Assumptions!$V$47,Assumptions!$V$51,IF(G$8=Assumptions!$W$47,Assumptions!Z$51,Assumptions!$X$51))))^(G$8-1)</f>
        <v>-2185.7801000000004</v>
      </c>
      <c r="H37" s="26">
        <f>-Assumptions!$X38/12*(1+(IF(H$8=Assumptions!$V$47,Assumptions!$V$51,IF(H$8=Assumptions!$W$47,Assumptions!AA$51,Assumptions!$X$51))))^(H$8-1)</f>
        <v>-2185.7801000000004</v>
      </c>
      <c r="I37" s="26">
        <f>-Assumptions!$X38/12*(1+(IF(I$8=Assumptions!$V$47,Assumptions!$V$51,IF(I$8=Assumptions!$W$47,Assumptions!AB$51,Assumptions!$X$51))))^(I$8-1)</f>
        <v>-2185.7801000000004</v>
      </c>
      <c r="J37" s="26">
        <f>-Assumptions!$X38/12*(1+(IF(J$8=Assumptions!$V$47,Assumptions!$V$51,IF(J$8=Assumptions!$W$47,Assumptions!AC$51,Assumptions!$X$51))))^(J$8-1)</f>
        <v>-2185.7801000000004</v>
      </c>
      <c r="K37" s="26">
        <f>-Assumptions!$X38/12*(1+(IF(K$8=Assumptions!$V$47,Assumptions!$V$51,IF(K$8=Assumptions!$W$47,Assumptions!AD$51,Assumptions!$X$51))))^(K$8-1)</f>
        <v>-2185.7801000000004</v>
      </c>
      <c r="L37" s="26">
        <f>-Assumptions!$X38/12*(1+(IF(L$8=Assumptions!$V$47,Assumptions!$V$51,IF(L$8=Assumptions!$W$47,Assumptions!AE$51,Assumptions!$X$51))))^(L$8-1)</f>
        <v>-2185.7801000000004</v>
      </c>
      <c r="M37" s="26">
        <f>-Assumptions!$X38/12*(1+(IF(M$8=Assumptions!$V$47,Assumptions!$V$51,IF(M$8=Assumptions!$W$47,Assumptions!AF$51,Assumptions!$X$51))))^(M$8-1)</f>
        <v>-2185.7801000000004</v>
      </c>
      <c r="N37" s="26">
        <f>-Assumptions!$X38/12*(1+(IF(N$8=Assumptions!$V$47,Assumptions!$V$51,IF(N$8=Assumptions!$W$47,Assumptions!AG$51,Assumptions!$X$51))))^(N$8-1)</f>
        <v>-2185.7801000000004</v>
      </c>
      <c r="O37" s="26">
        <f>-Assumptions!$X38/12*(1+(IF(O$8=Assumptions!$V$47,Assumptions!$V$51,IF(O$8=Assumptions!$W$47,Assumptions!AH$51,Assumptions!$X$51))))^(O$8-1)</f>
        <v>-2185.7801000000004</v>
      </c>
      <c r="P37" s="26">
        <f>-Assumptions!$X38/12*(1+(IF(P$8=Assumptions!$V$47,Assumptions!$V$51,IF(P$8=Assumptions!$W$47,Assumptions!AI$51,Assumptions!$X$51))))^(P$8-1)</f>
        <v>-2185.7801000000004</v>
      </c>
      <c r="Q37" s="26">
        <f>-Assumptions!$X38/12*(1+(IF(Q$8=Assumptions!$V$47,Assumptions!$V$51,IF(Q$8=Assumptions!$W$47,Assumptions!AJ$51,Assumptions!$X$51))))^(Q$8-1)</f>
        <v>-2185.7801000000004</v>
      </c>
      <c r="R37" s="26">
        <f>-Assumptions!$X38/12*(1+(IF(R$8=Assumptions!$V$47,Assumptions!$V$51,IF(R$8=Assumptions!$W$47,Assumptions!AK$51,Assumptions!$X$51))))^(R$8-1)</f>
        <v>-2185.7801000000004</v>
      </c>
      <c r="S37" s="26">
        <f>-Assumptions!$X38/12*(1+(IF(S$8=Assumptions!$V$47,Assumptions!$V$51,IF(S$8=Assumptions!$W$47,Assumptions!AL$51,Assumptions!$X$51))))^(S$8-1)</f>
        <v>-2185.7801000000004</v>
      </c>
      <c r="T37" s="26">
        <f>-Assumptions!$X38/12*(1+(IF(T$8=Assumptions!$V$47,Assumptions!$V$51,IF(T$8=Assumptions!$W$47,Assumptions!AM$51,Assumptions!$X$51))))^(T$8-1)</f>
        <v>-2185.7801000000004</v>
      </c>
      <c r="U37" s="26">
        <f>-Assumptions!$X38/12*(1+(IF(U$8=Assumptions!$V$47,Assumptions!$V$51,IF(U$8=Assumptions!$W$47,Assumptions!AN$51,Assumptions!$X$51))))^(U$8-1)</f>
        <v>-2185.7801000000004</v>
      </c>
      <c r="V37" s="26">
        <f>-Assumptions!$X38/12*(1+(IF(V$8=Assumptions!$V$47,Assumptions!$V$51,IF(V$8=Assumptions!$W$47,Assumptions!AO$51,Assumptions!$X$51))))^(V$8-1)</f>
        <v>-2185.7801000000004</v>
      </c>
      <c r="W37" s="26">
        <f>-Assumptions!$X38/12*(1+(IF(W$8=Assumptions!$V$47,Assumptions!$V$51,IF(W$8=Assumptions!$W$47,Assumptions!AP$51,Assumptions!$X$51))))^(W$8-1)</f>
        <v>-2185.7801000000004</v>
      </c>
      <c r="X37" s="26">
        <f>-Assumptions!$X38/12*(1+(IF(X$8=Assumptions!$V$47,Assumptions!$V$51,IF(X$8=Assumptions!$W$47,Assumptions!AQ$51,Assumptions!$X$51))))^(X$8-1)</f>
        <v>-2185.7801000000004</v>
      </c>
      <c r="Y37" s="26">
        <f>-Assumptions!$X38/12*(1+(IF(Y$8=Assumptions!$V$47,Assumptions!$V$51,IF(Y$8=Assumptions!$W$47,Assumptions!AR$51,Assumptions!$X$51))))^(Y$8-1)</f>
        <v>-2185.7801000000004</v>
      </c>
      <c r="Z37" s="26">
        <f>-Assumptions!$X38/12*(1+(IF(Z$8=Assumptions!$V$47,Assumptions!$V$51,IF(Z$8=Assumptions!$W$47,Assumptions!AS$51,Assumptions!$X$51))))^(Z$8-1)</f>
        <v>-2185.7801000000004</v>
      </c>
      <c r="AA37" s="26">
        <f>-Assumptions!$X38/12*(1+(IF(AA$8=Assumptions!$V$47,Assumptions!$V$51,IF(AA$8=Assumptions!$W$47,Assumptions!AT$51,Assumptions!$X$51))))^(AA$8-1)</f>
        <v>-2185.7801000000004</v>
      </c>
      <c r="AB37" s="26">
        <f>-Assumptions!$X38/12*(1+(IF(AB$8=Assumptions!$V$47,Assumptions!$V$51,IF(AB$8=Assumptions!$W$47,Assumptions!AU$51,Assumptions!$X$51))))^(AB$8-1)</f>
        <v>-2274.0856160400003</v>
      </c>
      <c r="AC37" s="26">
        <f>-Assumptions!$X38/12*(1+(IF(AC$8=Assumptions!$V$47,Assumptions!$V$51,IF(AC$8=Assumptions!$W$47,Assumptions!AV$51,Assumptions!$X$51))))^(AC$8-1)</f>
        <v>-2274.0856160400003</v>
      </c>
      <c r="AD37" s="26">
        <f>-Assumptions!$X38/12*(1+(IF(AD$8=Assumptions!$V$47,Assumptions!$V$51,IF(AD$8=Assumptions!$W$47,Assumptions!AW$51,Assumptions!$X$51))))^(AD$8-1)</f>
        <v>-2274.0856160400003</v>
      </c>
      <c r="AE37" s="26">
        <f>-Assumptions!$X38/12*(1+(IF(AE$8=Assumptions!$V$47,Assumptions!$V$51,IF(AE$8=Assumptions!$W$47,Assumptions!AX$51,Assumptions!$X$51))))^(AE$8-1)</f>
        <v>-2274.0856160400003</v>
      </c>
      <c r="AF37" s="26">
        <f>-Assumptions!$X38/12*(1+(IF(AF$8=Assumptions!$V$47,Assumptions!$V$51,IF(AF$8=Assumptions!$W$47,Assumptions!AY$51,Assumptions!$X$51))))^(AF$8-1)</f>
        <v>-2274.0856160400003</v>
      </c>
      <c r="AG37" s="26">
        <f>-Assumptions!$X38/12*(1+(IF(AG$8=Assumptions!$V$47,Assumptions!$V$51,IF(AG$8=Assumptions!$W$47,Assumptions!AZ$51,Assumptions!$X$51))))^(AG$8-1)</f>
        <v>-2274.0856160400003</v>
      </c>
      <c r="AH37" s="26">
        <f>-Assumptions!$X38/12*(1+(IF(AH$8=Assumptions!$V$47,Assumptions!$V$51,IF(AH$8=Assumptions!$W$47,Assumptions!BA$51,Assumptions!$X$51))))^(AH$8-1)</f>
        <v>-2274.0856160400003</v>
      </c>
      <c r="AI37" s="26">
        <f>-Assumptions!$X38/12*(1+(IF(AI$8=Assumptions!$V$47,Assumptions!$V$51,IF(AI$8=Assumptions!$W$47,Assumptions!BB$51,Assumptions!$X$51))))^(AI$8-1)</f>
        <v>-2274.0856160400003</v>
      </c>
      <c r="AJ37" s="26">
        <f>-Assumptions!$X38/12*(1+(IF(AJ$8=Assumptions!$V$47,Assumptions!$V$51,IF(AJ$8=Assumptions!$W$47,Assumptions!BC$51,Assumptions!$X$51))))^(AJ$8-1)</f>
        <v>-2274.0856160400003</v>
      </c>
      <c r="AK37" s="26">
        <f>-Assumptions!$X38/12*(1+(IF(AK$8=Assumptions!$V$47,Assumptions!$V$51,IF(AK$8=Assumptions!$W$47,Assumptions!BD$51,Assumptions!$X$51))))^(AK$8-1)</f>
        <v>-2274.0856160400003</v>
      </c>
      <c r="AL37" s="26">
        <f>-Assumptions!$X38/12*(1+(IF(AL$8=Assumptions!$V$47,Assumptions!$V$51,IF(AL$8=Assumptions!$W$47,Assumptions!BE$51,Assumptions!$X$51))))^(AL$8-1)</f>
        <v>-2274.0856160400003</v>
      </c>
      <c r="AM37" s="26">
        <f>-Assumptions!$X38/12*(1+(IF(AM$8=Assumptions!$V$47,Assumptions!$V$51,IF(AM$8=Assumptions!$W$47,Assumptions!BF$51,Assumptions!$X$51))))^(AM$8-1)</f>
        <v>-2274.0856160400003</v>
      </c>
      <c r="AN37" s="26">
        <f>-Assumptions!$X38/12*(1+(IF(AN$8=Assumptions!$V$47,Assumptions!$V$51,IF(AN$8=Assumptions!$W$47,Assumptions!BG$51,Assumptions!$X$51))))^(AN$8-1)</f>
        <v>-2319.5673283608003</v>
      </c>
      <c r="AO37" s="26">
        <f>-Assumptions!$X38/12*(1+(IF(AO$8=Assumptions!$V$47,Assumptions!$V$51,IF(AO$8=Assumptions!$W$47,Assumptions!BH$51,Assumptions!$X$51))))^(AO$8-1)</f>
        <v>-2319.5673283608003</v>
      </c>
      <c r="AP37" s="26">
        <f>-Assumptions!$X38/12*(1+(IF(AP$8=Assumptions!$V$47,Assumptions!$V$51,IF(AP$8=Assumptions!$W$47,Assumptions!BI$51,Assumptions!$X$51))))^(AP$8-1)</f>
        <v>-2319.5673283608003</v>
      </c>
      <c r="AQ37" s="26">
        <f>-Assumptions!$X38/12*(1+(IF(AQ$8=Assumptions!$V$47,Assumptions!$V$51,IF(AQ$8=Assumptions!$W$47,Assumptions!BJ$51,Assumptions!$X$51))))^(AQ$8-1)</f>
        <v>-2319.5673283608003</v>
      </c>
      <c r="AR37" s="26">
        <f>-Assumptions!$X38/12*(1+(IF(AR$8=Assumptions!$V$47,Assumptions!$V$51,IF(AR$8=Assumptions!$W$47,Assumptions!BK$51,Assumptions!$X$51))))^(AR$8-1)</f>
        <v>-2319.5673283608003</v>
      </c>
      <c r="AS37" s="26">
        <f>-Assumptions!$X38/12*(1+(IF(AS$8=Assumptions!$V$47,Assumptions!$V$51,IF(AS$8=Assumptions!$W$47,Assumptions!BL$51,Assumptions!$X$51))))^(AS$8-1)</f>
        <v>-2319.5673283608003</v>
      </c>
      <c r="AT37" s="26">
        <f>-Assumptions!$X38/12*(1+(IF(AT$8=Assumptions!$V$47,Assumptions!$V$51,IF(AT$8=Assumptions!$W$47,Assumptions!BM$51,Assumptions!$X$51))))^(AT$8-1)</f>
        <v>-2319.5673283608003</v>
      </c>
      <c r="AU37" s="26">
        <f>-Assumptions!$X38/12*(1+(IF(AU$8=Assumptions!$V$47,Assumptions!$V$51,IF(AU$8=Assumptions!$W$47,Assumptions!BN$51,Assumptions!$X$51))))^(AU$8-1)</f>
        <v>-2319.5673283608003</v>
      </c>
      <c r="AV37" s="26">
        <f>-Assumptions!$X38/12*(1+(IF(AV$8=Assumptions!$V$47,Assumptions!$V$51,IF(AV$8=Assumptions!$W$47,Assumptions!BO$51,Assumptions!$X$51))))^(AV$8-1)</f>
        <v>-2319.5673283608003</v>
      </c>
      <c r="AW37" s="26">
        <f>-Assumptions!$X38/12*(1+(IF(AW$8=Assumptions!$V$47,Assumptions!$V$51,IF(AW$8=Assumptions!$W$47,Assumptions!BP$51,Assumptions!$X$51))))^(AW$8-1)</f>
        <v>-2319.5673283608003</v>
      </c>
      <c r="AX37" s="26">
        <f>-Assumptions!$X38/12*(1+(IF(AX$8=Assumptions!$V$47,Assumptions!$V$51,IF(AX$8=Assumptions!$W$47,Assumptions!BQ$51,Assumptions!$X$51))))^(AX$8-1)</f>
        <v>-2319.5673283608003</v>
      </c>
      <c r="AY37" s="26">
        <f>-Assumptions!$X38/12*(1+(IF(AY$8=Assumptions!$V$47,Assumptions!$V$51,IF(AY$8=Assumptions!$W$47,Assumptions!BR$51,Assumptions!$X$51))))^(AY$8-1)</f>
        <v>-2319.5673283608003</v>
      </c>
      <c r="AZ37" s="26">
        <f>-Assumptions!$X38/12*(1+(IF(AZ$8=Assumptions!$V$47,Assumptions!$V$51,IF(AZ$8=Assumptions!$W$47,Assumptions!BS$51,Assumptions!$X$51))))^(AZ$8-1)</f>
        <v>-2365.9586749280165</v>
      </c>
      <c r="BA37" s="26">
        <f>-Assumptions!$X38/12*(1+(IF(BA$8=Assumptions!$V$47,Assumptions!$V$51,IF(BA$8=Assumptions!$W$47,Assumptions!BT$51,Assumptions!$X$51))))^(BA$8-1)</f>
        <v>-2365.9586749280165</v>
      </c>
      <c r="BB37" s="26">
        <f>-Assumptions!$X38/12*(1+(IF(BB$8=Assumptions!$V$47,Assumptions!$V$51,IF(BB$8=Assumptions!$W$47,Assumptions!BU$51,Assumptions!$X$51))))^(BB$8-1)</f>
        <v>-2365.9586749280165</v>
      </c>
      <c r="BC37" s="26">
        <f>-Assumptions!$X38/12*(1+(IF(BC$8=Assumptions!$V$47,Assumptions!$V$51,IF(BC$8=Assumptions!$W$47,Assumptions!BV$51,Assumptions!$X$51))))^(BC$8-1)</f>
        <v>-2365.9586749280165</v>
      </c>
      <c r="BD37" s="26">
        <f>-Assumptions!$X38/12*(1+(IF(BD$8=Assumptions!$V$47,Assumptions!$V$51,IF(BD$8=Assumptions!$W$47,Assumptions!BW$51,Assumptions!$X$51))))^(BD$8-1)</f>
        <v>-2365.9586749280165</v>
      </c>
      <c r="BE37" s="26">
        <f>-Assumptions!$X38/12*(1+(IF(BE$8=Assumptions!$V$47,Assumptions!$V$51,IF(BE$8=Assumptions!$W$47,Assumptions!BX$51,Assumptions!$X$51))))^(BE$8-1)</f>
        <v>-2365.9586749280165</v>
      </c>
      <c r="BF37" s="26">
        <f>-Assumptions!$X38/12*(1+(IF(BF$8=Assumptions!$V$47,Assumptions!$V$51,IF(BF$8=Assumptions!$W$47,Assumptions!BY$51,Assumptions!$X$51))))^(BF$8-1)</f>
        <v>-2365.9586749280165</v>
      </c>
      <c r="BG37" s="26">
        <f>-Assumptions!$X38/12*(1+(IF(BG$8=Assumptions!$V$47,Assumptions!$V$51,IF(BG$8=Assumptions!$W$47,Assumptions!BZ$51,Assumptions!$X$51))))^(BG$8-1)</f>
        <v>-2365.9586749280165</v>
      </c>
      <c r="BH37" s="26">
        <f>-Assumptions!$X38/12*(1+(IF(BH$8=Assumptions!$V$47,Assumptions!$V$51,IF(BH$8=Assumptions!$W$47,Assumptions!CA$51,Assumptions!$X$51))))^(BH$8-1)</f>
        <v>-2365.9586749280165</v>
      </c>
      <c r="BI37" s="26">
        <f>-Assumptions!$X38/12*(1+(IF(BI$8=Assumptions!$V$47,Assumptions!$V$51,IF(BI$8=Assumptions!$W$47,Assumptions!CB$51,Assumptions!$X$51))))^(BI$8-1)</f>
        <v>-2365.9586749280165</v>
      </c>
      <c r="BJ37" s="26">
        <f>-Assumptions!$X38/12*(1+(IF(BJ$8=Assumptions!$V$47,Assumptions!$V$51,IF(BJ$8=Assumptions!$W$47,Assumptions!CC$51,Assumptions!$X$51))))^(BJ$8-1)</f>
        <v>-2365.9586749280165</v>
      </c>
      <c r="BK37" s="26">
        <f>-Assumptions!$X38/12*(1+(IF(BK$8=Assumptions!$V$47,Assumptions!$V$51,IF(BK$8=Assumptions!$W$47,Assumptions!CD$51,Assumptions!$X$51))))^(BK$8-1)</f>
        <v>-2365.9586749280165</v>
      </c>
      <c r="BL37" s="26">
        <f>-Assumptions!$X38/12*(1+(IF(BL$8=Assumptions!$V$47,Assumptions!$V$51,IF(BL$8=Assumptions!$W$47,Assumptions!CE$51,Assumptions!$X$51))))^(BL$8-1)</f>
        <v>-2413.2778484265768</v>
      </c>
      <c r="BM37" s="26">
        <f>-Assumptions!$X38/12*(1+(IF(BM$8=Assumptions!$V$47,Assumptions!$V$51,IF(BM$8=Assumptions!$W$47,Assumptions!CF$51,Assumptions!$X$51))))^(BM$8-1)</f>
        <v>-2413.2778484265768</v>
      </c>
      <c r="BN37" s="26">
        <f>-Assumptions!$X38/12*(1+(IF(BN$8=Assumptions!$V$47,Assumptions!$V$51,IF(BN$8=Assumptions!$W$47,Assumptions!CG$51,Assumptions!$X$51))))^(BN$8-1)</f>
        <v>-2413.2778484265768</v>
      </c>
      <c r="BO37" s="26">
        <f>-Assumptions!$X38/12*(1+(IF(BO$8=Assumptions!$V$47,Assumptions!$V$51,IF(BO$8=Assumptions!$W$47,Assumptions!CH$51,Assumptions!$X$51))))^(BO$8-1)</f>
        <v>-2413.2778484265768</v>
      </c>
      <c r="BP37" s="26">
        <f>-Assumptions!$X38/12*(1+(IF(BP$8=Assumptions!$V$47,Assumptions!$V$51,IF(BP$8=Assumptions!$W$47,Assumptions!CI$51,Assumptions!$X$51))))^(BP$8-1)</f>
        <v>-2413.2778484265768</v>
      </c>
      <c r="BQ37" s="26">
        <f>-Assumptions!$X38/12*(1+(IF(BQ$8=Assumptions!$V$47,Assumptions!$V$51,IF(BQ$8=Assumptions!$W$47,Assumptions!CJ$51,Assumptions!$X$51))))^(BQ$8-1)</f>
        <v>-2413.2778484265768</v>
      </c>
      <c r="BR37" s="26">
        <f>-Assumptions!$X38/12*(1+(IF(BR$8=Assumptions!$V$47,Assumptions!$V$51,IF(BR$8=Assumptions!$W$47,Assumptions!CK$51,Assumptions!$X$51))))^(BR$8-1)</f>
        <v>-2413.2778484265768</v>
      </c>
      <c r="BS37" s="26">
        <f>-Assumptions!$X38/12*(1+(IF(BS$8=Assumptions!$V$47,Assumptions!$V$51,IF(BS$8=Assumptions!$W$47,Assumptions!CL$51,Assumptions!$X$51))))^(BS$8-1)</f>
        <v>-2413.2778484265768</v>
      </c>
      <c r="BT37" s="26">
        <f>-Assumptions!$X38/12*(1+(IF(BT$8=Assumptions!$V$47,Assumptions!$V$51,IF(BT$8=Assumptions!$W$47,Assumptions!CM$51,Assumptions!$X$51))))^(BT$8-1)</f>
        <v>-2413.2778484265768</v>
      </c>
      <c r="BU37" s="26">
        <f>-Assumptions!$X38/12*(1+(IF(BU$8=Assumptions!$V$47,Assumptions!$V$51,IF(BU$8=Assumptions!$W$47,Assumptions!CN$51,Assumptions!$X$51))))^(BU$8-1)</f>
        <v>-2413.2778484265768</v>
      </c>
      <c r="BV37" s="26">
        <f>-Assumptions!$X38/12*(1+(IF(BV$8=Assumptions!$V$47,Assumptions!$V$51,IF(BV$8=Assumptions!$W$47,Assumptions!CO$51,Assumptions!$X$51))))^(BV$8-1)</f>
        <v>-2413.2778484265768</v>
      </c>
      <c r="BW37" s="26">
        <f>-Assumptions!$X38/12*(1+(IF(BW$8=Assumptions!$V$47,Assumptions!$V$51,IF(BW$8=Assumptions!$W$47,Assumptions!CP$51,Assumptions!$X$51))))^(BW$8-1)</f>
        <v>-2413.2778484265768</v>
      </c>
      <c r="BX37" s="26">
        <f>-Assumptions!$X38/12*(1+(IF(BX$8=Assumptions!$V$47,Assumptions!$V$51,IF(BX$8=Assumptions!$W$47,Assumptions!CQ$51,Assumptions!$X$51))))^(BX$8-1)</f>
        <v>-2461.5434053951085</v>
      </c>
      <c r="BY37" s="26">
        <f>-Assumptions!$X38/12*(1+(IF(BY$8=Assumptions!$V$47,Assumptions!$V$51,IF(BY$8=Assumptions!$W$47,Assumptions!CR$51,Assumptions!$X$51))))^(BY$8-1)</f>
        <v>-2461.5434053951085</v>
      </c>
      <c r="BZ37" s="26">
        <f>-Assumptions!$X38/12*(1+(IF(BZ$8=Assumptions!$V$47,Assumptions!$V$51,IF(BZ$8=Assumptions!$W$47,Assumptions!CS$51,Assumptions!$X$51))))^(BZ$8-1)</f>
        <v>-2461.5434053951085</v>
      </c>
      <c r="CA37" s="26">
        <f>-Assumptions!$X38/12*(1+(IF(CA$8=Assumptions!$V$47,Assumptions!$V$51,IF(CA$8=Assumptions!$W$47,Assumptions!CT$51,Assumptions!$X$51))))^(CA$8-1)</f>
        <v>-2461.5434053951085</v>
      </c>
      <c r="CB37" s="26">
        <f>-Assumptions!$X38/12*(1+(IF(CB$8=Assumptions!$V$47,Assumptions!$V$51,IF(CB$8=Assumptions!$W$47,Assumptions!CU$51,Assumptions!$X$51))))^(CB$8-1)</f>
        <v>-2461.5434053951085</v>
      </c>
      <c r="CC37" s="26">
        <f>-Assumptions!$X38/12*(1+(IF(CC$8=Assumptions!$V$47,Assumptions!$V$51,IF(CC$8=Assumptions!$W$47,Assumptions!CV$51,Assumptions!$X$51))))^(CC$8-1)</f>
        <v>-2461.5434053951085</v>
      </c>
      <c r="CD37" s="26">
        <f>-Assumptions!$X38/12*(1+(IF(CD$8=Assumptions!$V$47,Assumptions!$V$51,IF(CD$8=Assumptions!$W$47,Assumptions!CW$51,Assumptions!$X$51))))^(CD$8-1)</f>
        <v>-2461.5434053951085</v>
      </c>
      <c r="CE37" s="26">
        <f>-Assumptions!$X38/12*(1+(IF(CE$8=Assumptions!$V$47,Assumptions!$V$51,IF(CE$8=Assumptions!$W$47,Assumptions!CX$51,Assumptions!$X$51))))^(CE$8-1)</f>
        <v>-2461.5434053951085</v>
      </c>
      <c r="CF37" s="26">
        <f>-Assumptions!$X38/12*(1+(IF(CF$8=Assumptions!$V$47,Assumptions!$V$51,IF(CF$8=Assumptions!$W$47,Assumptions!CY$51,Assumptions!$X$51))))^(CF$8-1)</f>
        <v>-2461.5434053951085</v>
      </c>
      <c r="CG37" s="26">
        <f>-Assumptions!$X38/12*(1+(IF(CG$8=Assumptions!$V$47,Assumptions!$V$51,IF(CG$8=Assumptions!$W$47,Assumptions!CZ$51,Assumptions!$X$51))))^(CG$8-1)</f>
        <v>-2461.5434053951085</v>
      </c>
      <c r="CH37" s="26">
        <f>-Assumptions!$X38/12*(1+(IF(CH$8=Assumptions!$V$47,Assumptions!$V$51,IF(CH$8=Assumptions!$W$47,Assumptions!DA$51,Assumptions!$X$51))))^(CH$8-1)</f>
        <v>-2461.5434053951085</v>
      </c>
      <c r="CI37" s="26">
        <f>-Assumptions!$X38/12*(1+(IF(CI$8=Assumptions!$V$47,Assumptions!$V$51,IF(CI$8=Assumptions!$W$47,Assumptions!DB$51,Assumptions!$X$51))))^(CI$8-1)</f>
        <v>-2461.5434053951085</v>
      </c>
      <c r="CJ37" s="26">
        <f>-Assumptions!$X38/12*(1+(IF(CJ$8=Assumptions!$V$47,Assumptions!$V$51,IF(CJ$8=Assumptions!$W$47,Assumptions!DC$51,Assumptions!$X$51))))^(CJ$8-1)</f>
        <v>-2510.7742735030101</v>
      </c>
      <c r="CK37" s="26">
        <f>-Assumptions!$X38/12*(1+(IF(CK$8=Assumptions!$V$47,Assumptions!$V$51,IF(CK$8=Assumptions!$W$47,Assumptions!DD$51,Assumptions!$X$51))))^(CK$8-1)</f>
        <v>-2510.7742735030101</v>
      </c>
      <c r="CL37" s="26">
        <f>-Assumptions!$X38/12*(1+(IF(CL$8=Assumptions!$V$47,Assumptions!$V$51,IF(CL$8=Assumptions!$W$47,Assumptions!DE$51,Assumptions!$X$51))))^(CL$8-1)</f>
        <v>-2510.7742735030101</v>
      </c>
      <c r="CM37" s="26">
        <f>-Assumptions!$X38/12*(1+(IF(CM$8=Assumptions!$V$47,Assumptions!$V$51,IF(CM$8=Assumptions!$W$47,Assumptions!DF$51,Assumptions!$X$51))))^(CM$8-1)</f>
        <v>-2510.7742735030101</v>
      </c>
      <c r="CN37" s="26">
        <f>-Assumptions!$X38/12*(1+(IF(CN$8=Assumptions!$V$47,Assumptions!$V$51,IF(CN$8=Assumptions!$W$47,Assumptions!DG$51,Assumptions!$X$51))))^(CN$8-1)</f>
        <v>-2510.7742735030101</v>
      </c>
      <c r="CO37" s="26">
        <f>-Assumptions!$X38/12*(1+(IF(CO$8=Assumptions!$V$47,Assumptions!$V$51,IF(CO$8=Assumptions!$W$47,Assumptions!DH$51,Assumptions!$X$51))))^(CO$8-1)</f>
        <v>-2510.7742735030101</v>
      </c>
      <c r="CP37" s="26">
        <f>-Assumptions!$X38/12*(1+(IF(CP$8=Assumptions!$V$47,Assumptions!$V$51,IF(CP$8=Assumptions!$W$47,Assumptions!DI$51,Assumptions!$X$51))))^(CP$8-1)</f>
        <v>-2510.7742735030101</v>
      </c>
      <c r="CQ37" s="26">
        <f>-Assumptions!$X38/12*(1+(IF(CQ$8=Assumptions!$V$47,Assumptions!$V$51,IF(CQ$8=Assumptions!$W$47,Assumptions!DJ$51,Assumptions!$X$51))))^(CQ$8-1)</f>
        <v>-2510.7742735030101</v>
      </c>
      <c r="CR37" s="26">
        <f>-Assumptions!$X38/12*(1+(IF(CR$8=Assumptions!$V$47,Assumptions!$V$51,IF(CR$8=Assumptions!$W$47,Assumptions!DK$51,Assumptions!$X$51))))^(CR$8-1)</f>
        <v>-2510.7742735030101</v>
      </c>
      <c r="CS37" s="26">
        <f>-Assumptions!$X38/12*(1+(IF(CS$8=Assumptions!$V$47,Assumptions!$V$51,IF(CS$8=Assumptions!$W$47,Assumptions!DL$51,Assumptions!$X$51))))^(CS$8-1)</f>
        <v>-2510.7742735030101</v>
      </c>
      <c r="CT37" s="26">
        <f>-Assumptions!$X38/12*(1+(IF(CT$8=Assumptions!$V$47,Assumptions!$V$51,IF(CT$8=Assumptions!$W$47,Assumptions!DM$51,Assumptions!$X$51))))^(CT$8-1)</f>
        <v>-2510.7742735030101</v>
      </c>
      <c r="CU37" s="26">
        <f>-Assumptions!$X38/12*(1+(IF(CU$8=Assumptions!$V$47,Assumptions!$V$51,IF(CU$8=Assumptions!$W$47,Assumptions!DN$51,Assumptions!$X$51))))^(CU$8-1)</f>
        <v>-2510.7742735030101</v>
      </c>
      <c r="CV37" s="26">
        <f>-Assumptions!$X38/12*(1+(IF(CV$8=Assumptions!$V$47,Assumptions!$V$51,IF(CV$8=Assumptions!$W$47,Assumptions!DO$51,Assumptions!$X$51))))^(CV$8-1)</f>
        <v>-2560.9897589730704</v>
      </c>
      <c r="CW37" s="26">
        <f>-Assumptions!$X38/12*(1+(IF(CW$8=Assumptions!$V$47,Assumptions!$V$51,IF(CW$8=Assumptions!$W$47,Assumptions!DP$51,Assumptions!$X$51))))^(CW$8-1)</f>
        <v>-2560.9897589730704</v>
      </c>
      <c r="CX37" s="26">
        <f>-Assumptions!$X38/12*(1+(IF(CX$8=Assumptions!$V$47,Assumptions!$V$51,IF(CX$8=Assumptions!$W$47,Assumptions!DQ$51,Assumptions!$X$51))))^(CX$8-1)</f>
        <v>-2560.9897589730704</v>
      </c>
      <c r="CY37" s="26">
        <f>-Assumptions!$X38/12*(1+(IF(CY$8=Assumptions!$V$47,Assumptions!$V$51,IF(CY$8=Assumptions!$W$47,Assumptions!DR$51,Assumptions!$X$51))))^(CY$8-1)</f>
        <v>-2560.9897589730704</v>
      </c>
      <c r="CZ37" s="26">
        <f>-Assumptions!$X38/12*(1+(IF(CZ$8=Assumptions!$V$47,Assumptions!$V$51,IF(CZ$8=Assumptions!$W$47,Assumptions!DS$51,Assumptions!$X$51))))^(CZ$8-1)</f>
        <v>-2560.9897589730704</v>
      </c>
      <c r="DA37" s="26">
        <f>-Assumptions!$X38/12*(1+(IF(DA$8=Assumptions!$V$47,Assumptions!$V$51,IF(DA$8=Assumptions!$W$47,Assumptions!DT$51,Assumptions!$X$51))))^(DA$8-1)</f>
        <v>-2560.9897589730704</v>
      </c>
      <c r="DB37" s="26">
        <f>-Assumptions!$X38/12*(1+(IF(DB$8=Assumptions!$V$47,Assumptions!$V$51,IF(DB$8=Assumptions!$W$47,Assumptions!DU$51,Assumptions!$X$51))))^(DB$8-1)</f>
        <v>-2560.9897589730704</v>
      </c>
      <c r="DC37" s="26">
        <f>-Assumptions!$X38/12*(1+(IF(DC$8=Assumptions!$V$47,Assumptions!$V$51,IF(DC$8=Assumptions!$W$47,Assumptions!DV$51,Assumptions!$X$51))))^(DC$8-1)</f>
        <v>-2560.9897589730704</v>
      </c>
      <c r="DD37" s="26">
        <f>-Assumptions!$X38/12*(1+(IF(DD$8=Assumptions!$V$47,Assumptions!$V$51,IF(DD$8=Assumptions!$W$47,Assumptions!DW$51,Assumptions!$X$51))))^(DD$8-1)</f>
        <v>-2560.9897589730704</v>
      </c>
      <c r="DE37" s="26">
        <f>-Assumptions!$X38/12*(1+(IF(DE$8=Assumptions!$V$47,Assumptions!$V$51,IF(DE$8=Assumptions!$W$47,Assumptions!DX$51,Assumptions!$X$51))))^(DE$8-1)</f>
        <v>-2560.9897589730704</v>
      </c>
      <c r="DF37" s="26">
        <f>-Assumptions!$X38/12*(1+(IF(DF$8=Assumptions!$V$47,Assumptions!$V$51,IF(DF$8=Assumptions!$W$47,Assumptions!DY$51,Assumptions!$X$51))))^(DF$8-1)</f>
        <v>-2560.9897589730704</v>
      </c>
      <c r="DG37" s="26">
        <f>-Assumptions!$X38/12*(1+(IF(DG$8=Assumptions!$V$47,Assumptions!$V$51,IF(DG$8=Assumptions!$W$47,Assumptions!DZ$51,Assumptions!$X$51))))^(DG$8-1)</f>
        <v>-2560.9897589730704</v>
      </c>
      <c r="DH37" s="26">
        <f>-Assumptions!$X38/12*(1+(IF(DH$8=Assumptions!$V$47,Assumptions!$V$51,IF(DH$8=Assumptions!$W$47,Assumptions!EA$51,Assumptions!$X$51))))^(DH$8-1)</f>
        <v>-2612.2095541525318</v>
      </c>
      <c r="DI37" s="26">
        <f>-Assumptions!$X38/12*(1+(IF(DI$8=Assumptions!$V$47,Assumptions!$V$51,IF(DI$8=Assumptions!$W$47,Assumptions!EB$51,Assumptions!$X$51))))^(DI$8-1)</f>
        <v>-2612.2095541525318</v>
      </c>
      <c r="DJ37" s="26">
        <f>-Assumptions!$X38/12*(1+(IF(DJ$8=Assumptions!$V$47,Assumptions!$V$51,IF(DJ$8=Assumptions!$W$47,Assumptions!EC$51,Assumptions!$X$51))))^(DJ$8-1)</f>
        <v>-2612.2095541525318</v>
      </c>
      <c r="DK37" s="26">
        <f>-Assumptions!$X38/12*(1+(IF(DK$8=Assumptions!$V$47,Assumptions!$V$51,IF(DK$8=Assumptions!$W$47,Assumptions!ED$51,Assumptions!$X$51))))^(DK$8-1)</f>
        <v>-2612.2095541525318</v>
      </c>
      <c r="DL37" s="26">
        <f>-Assumptions!$X38/12*(1+(IF(DL$8=Assumptions!$V$47,Assumptions!$V$51,IF(DL$8=Assumptions!$W$47,Assumptions!EE$51,Assumptions!$X$51))))^(DL$8-1)</f>
        <v>-2612.2095541525318</v>
      </c>
      <c r="DM37" s="26">
        <f>-Assumptions!$X38/12*(1+(IF(DM$8=Assumptions!$V$47,Assumptions!$V$51,IF(DM$8=Assumptions!$W$47,Assumptions!EF$51,Assumptions!$X$51))))^(DM$8-1)</f>
        <v>-2612.2095541525318</v>
      </c>
      <c r="DN37" s="26">
        <f>-Assumptions!$X38/12*(1+(IF(DN$8=Assumptions!$V$47,Assumptions!$V$51,IF(DN$8=Assumptions!$W$47,Assumptions!EG$51,Assumptions!$X$51))))^(DN$8-1)</f>
        <v>-2612.2095541525318</v>
      </c>
      <c r="DO37" s="26">
        <f>-Assumptions!$X38/12*(1+(IF(DO$8=Assumptions!$V$47,Assumptions!$V$51,IF(DO$8=Assumptions!$W$47,Assumptions!EH$51,Assumptions!$X$51))))^(DO$8-1)</f>
        <v>-2612.2095541525318</v>
      </c>
      <c r="DP37" s="26">
        <f>-Assumptions!$X38/12*(1+(IF(DP$8=Assumptions!$V$47,Assumptions!$V$51,IF(DP$8=Assumptions!$W$47,Assumptions!EI$51,Assumptions!$X$51))))^(DP$8-1)</f>
        <v>-2612.2095541525318</v>
      </c>
      <c r="DQ37" s="26">
        <f>-Assumptions!$X38/12*(1+(IF(DQ$8=Assumptions!$V$47,Assumptions!$V$51,IF(DQ$8=Assumptions!$W$47,Assumptions!EJ$51,Assumptions!$X$51))))^(DQ$8-1)</f>
        <v>-2612.2095541525318</v>
      </c>
      <c r="DR37" s="26">
        <f>-Assumptions!$X38/12*(1+(IF(DR$8=Assumptions!$V$47,Assumptions!$V$51,IF(DR$8=Assumptions!$W$47,Assumptions!EK$51,Assumptions!$X$51))))^(DR$8-1)</f>
        <v>-2612.2095541525318</v>
      </c>
      <c r="DS37" s="26">
        <f>-Assumptions!$X38/12*(1+(IF(DS$8=Assumptions!$V$47,Assumptions!$V$51,IF(DS$8=Assumptions!$W$47,Assumptions!EL$51,Assumptions!$X$51))))^(DS$8-1)</f>
        <v>-2612.2095541525318</v>
      </c>
      <c r="DT37" s="26">
        <f>-Assumptions!$X38/12*(1+(IF(DT$8=Assumptions!$V$47,Assumptions!$V$51,IF(DT$8=Assumptions!$W$47,Assumptions!EM$51,Assumptions!$X$51))))^(DT$8-1)</f>
        <v>-2664.4537452355826</v>
      </c>
      <c r="DU37" s="26">
        <f>-Assumptions!$X38/12*(1+(IF(DU$8=Assumptions!$V$47,Assumptions!$V$51,IF(DU$8=Assumptions!$W$47,Assumptions!EN$51,Assumptions!$X$51))))^(DU$8-1)</f>
        <v>-2664.4537452355826</v>
      </c>
      <c r="DV37" s="26">
        <f>-Assumptions!$X38/12*(1+(IF(DV$8=Assumptions!$V$47,Assumptions!$V$51,IF(DV$8=Assumptions!$W$47,Assumptions!EO$51,Assumptions!$X$51))))^(DV$8-1)</f>
        <v>-2664.4537452355826</v>
      </c>
      <c r="DW37" s="26">
        <f>-Assumptions!$X38/12*(1+(IF(DW$8=Assumptions!$V$47,Assumptions!$V$51,IF(DW$8=Assumptions!$W$47,Assumptions!EP$51,Assumptions!$X$51))))^(DW$8-1)</f>
        <v>-2664.4537452355826</v>
      </c>
      <c r="DX37" s="26">
        <f>-Assumptions!$X38/12*(1+(IF(DX$8=Assumptions!$V$47,Assumptions!$V$51,IF(DX$8=Assumptions!$W$47,Assumptions!EQ$51,Assumptions!$X$51))))^(DX$8-1)</f>
        <v>-2664.4537452355826</v>
      </c>
      <c r="DY37" s="26">
        <f>-Assumptions!$X38/12*(1+(IF(DY$8=Assumptions!$V$47,Assumptions!$V$51,IF(DY$8=Assumptions!$W$47,Assumptions!ER$51,Assumptions!$X$51))))^(DY$8-1)</f>
        <v>-2664.4537452355826</v>
      </c>
      <c r="DZ37" s="26">
        <f>-Assumptions!$X38/12*(1+(IF(DZ$8=Assumptions!$V$47,Assumptions!$V$51,IF(DZ$8=Assumptions!$W$47,Assumptions!ES$51,Assumptions!$X$51))))^(DZ$8-1)</f>
        <v>-2664.4537452355826</v>
      </c>
      <c r="EA37" s="26">
        <f>-Assumptions!$X38/12*(1+(IF(EA$8=Assumptions!$V$47,Assumptions!$V$51,IF(EA$8=Assumptions!$W$47,Assumptions!ET$51,Assumptions!$X$51))))^(EA$8-1)</f>
        <v>-2664.4537452355826</v>
      </c>
      <c r="EB37" s="26">
        <f>-Assumptions!$X38/12*(1+(IF(EB$8=Assumptions!$V$47,Assumptions!$V$51,IF(EB$8=Assumptions!$W$47,Assumptions!EU$51,Assumptions!$X$51))))^(EB$8-1)</f>
        <v>-2664.4537452355826</v>
      </c>
      <c r="EC37" s="26">
        <f>-Assumptions!$X38/12*(1+(IF(EC$8=Assumptions!$V$47,Assumptions!$V$51,IF(EC$8=Assumptions!$W$47,Assumptions!EV$51,Assumptions!$X$51))))^(EC$8-1)</f>
        <v>-2664.4537452355826</v>
      </c>
      <c r="ED37" s="26">
        <f>-Assumptions!$X38/12*(1+(IF(ED$8=Assumptions!$V$47,Assumptions!$V$51,IF(ED$8=Assumptions!$W$47,Assumptions!EW$51,Assumptions!$X$51))))^(ED$8-1)</f>
        <v>-2664.4537452355826</v>
      </c>
      <c r="EE37" s="26">
        <f>-Assumptions!$X38/12*(1+(IF(EE$8=Assumptions!$V$47,Assumptions!$V$51,IF(EE$8=Assumptions!$W$47,Assumptions!EX$51,Assumptions!$X$51))))^(EE$8-1)</f>
        <v>-2664.4537452355826</v>
      </c>
    </row>
    <row r="38" spans="2:135" x14ac:dyDescent="0.35">
      <c r="C38" t="str">
        <f>Assumptions!J39</f>
        <v>Turnaround Expense</v>
      </c>
      <c r="D38" s="26">
        <f>-Assumptions!$X39/12*(1+(IF(D$8=Assumptions!$V$47,Assumptions!$V$51,IF(D$8=Assumptions!$W$47,Assumptions!W$51,Assumptions!$X$51))))^(D$8-1)</f>
        <v>-2193</v>
      </c>
      <c r="E38" s="26">
        <f>-Assumptions!$X39/12*(1+(IF(E$8=Assumptions!$V$47,Assumptions!$V$51,IF(E$8=Assumptions!$W$47,Assumptions!X$51,Assumptions!$X$51))))^(E$8-1)</f>
        <v>-2193</v>
      </c>
      <c r="F38" s="26">
        <f>-Assumptions!$X39/12*(1+(IF(F$8=Assumptions!$V$47,Assumptions!$V$51,IF(F$8=Assumptions!$W$47,Assumptions!Y$51,Assumptions!$X$51))))^(F$8-1)</f>
        <v>-2193</v>
      </c>
      <c r="G38" s="26">
        <f>-Assumptions!$X39/12*(1+(IF(G$8=Assumptions!$V$47,Assumptions!$V$51,IF(G$8=Assumptions!$W$47,Assumptions!Z$51,Assumptions!$X$51))))^(G$8-1)</f>
        <v>-2193</v>
      </c>
      <c r="H38" s="26">
        <f>-Assumptions!$X39/12*(1+(IF(H$8=Assumptions!$V$47,Assumptions!$V$51,IF(H$8=Assumptions!$W$47,Assumptions!AA$51,Assumptions!$X$51))))^(H$8-1)</f>
        <v>-2193</v>
      </c>
      <c r="I38" s="26">
        <f>-Assumptions!$X39/12*(1+(IF(I$8=Assumptions!$V$47,Assumptions!$V$51,IF(I$8=Assumptions!$W$47,Assumptions!AB$51,Assumptions!$X$51))))^(I$8-1)</f>
        <v>-2193</v>
      </c>
      <c r="J38" s="26">
        <f>-Assumptions!$X39/12*(1+(IF(J$8=Assumptions!$V$47,Assumptions!$V$51,IF(J$8=Assumptions!$W$47,Assumptions!AC$51,Assumptions!$X$51))))^(J$8-1)</f>
        <v>-2193</v>
      </c>
      <c r="K38" s="26">
        <f>-Assumptions!$X39/12*(1+(IF(K$8=Assumptions!$V$47,Assumptions!$V$51,IF(K$8=Assumptions!$W$47,Assumptions!AD$51,Assumptions!$X$51))))^(K$8-1)</f>
        <v>-2193</v>
      </c>
      <c r="L38" s="26">
        <f>-Assumptions!$X39/12*(1+(IF(L$8=Assumptions!$V$47,Assumptions!$V$51,IF(L$8=Assumptions!$W$47,Assumptions!AE$51,Assumptions!$X$51))))^(L$8-1)</f>
        <v>-2193</v>
      </c>
      <c r="M38" s="26">
        <f>-Assumptions!$X39/12*(1+(IF(M$8=Assumptions!$V$47,Assumptions!$V$51,IF(M$8=Assumptions!$W$47,Assumptions!AF$51,Assumptions!$X$51))))^(M$8-1)</f>
        <v>-2193</v>
      </c>
      <c r="N38" s="26">
        <f>-Assumptions!$X39/12*(1+(IF(N$8=Assumptions!$V$47,Assumptions!$V$51,IF(N$8=Assumptions!$W$47,Assumptions!AG$51,Assumptions!$X$51))))^(N$8-1)</f>
        <v>-2193</v>
      </c>
      <c r="O38" s="26">
        <f>-Assumptions!$X39/12*(1+(IF(O$8=Assumptions!$V$47,Assumptions!$V$51,IF(O$8=Assumptions!$W$47,Assumptions!AH$51,Assumptions!$X$51))))^(O$8-1)</f>
        <v>-2193</v>
      </c>
      <c r="P38" s="26">
        <f>-Assumptions!$X39/12*(1+(IF(P$8=Assumptions!$V$47,Assumptions!$V$51,IF(P$8=Assumptions!$W$47,Assumptions!AI$51,Assumptions!$X$51))))^(P$8-1)</f>
        <v>-2193</v>
      </c>
      <c r="Q38" s="26">
        <f>-Assumptions!$X39/12*(1+(IF(Q$8=Assumptions!$V$47,Assumptions!$V$51,IF(Q$8=Assumptions!$W$47,Assumptions!AJ$51,Assumptions!$X$51))))^(Q$8-1)</f>
        <v>-2193</v>
      </c>
      <c r="R38" s="26">
        <f>-Assumptions!$X39/12*(1+(IF(R$8=Assumptions!$V$47,Assumptions!$V$51,IF(R$8=Assumptions!$W$47,Assumptions!AK$51,Assumptions!$X$51))))^(R$8-1)</f>
        <v>-2193</v>
      </c>
      <c r="S38" s="26">
        <f>-Assumptions!$X39/12*(1+(IF(S$8=Assumptions!$V$47,Assumptions!$V$51,IF(S$8=Assumptions!$W$47,Assumptions!AL$51,Assumptions!$X$51))))^(S$8-1)</f>
        <v>-2193</v>
      </c>
      <c r="T38" s="26">
        <f>-Assumptions!$X39/12*(1+(IF(T$8=Assumptions!$V$47,Assumptions!$V$51,IF(T$8=Assumptions!$W$47,Assumptions!AM$51,Assumptions!$X$51))))^(T$8-1)</f>
        <v>-2193</v>
      </c>
      <c r="U38" s="26">
        <f>-Assumptions!$X39/12*(1+(IF(U$8=Assumptions!$V$47,Assumptions!$V$51,IF(U$8=Assumptions!$W$47,Assumptions!AN$51,Assumptions!$X$51))))^(U$8-1)</f>
        <v>-2193</v>
      </c>
      <c r="V38" s="26">
        <f>-Assumptions!$X39/12*(1+(IF(V$8=Assumptions!$V$47,Assumptions!$V$51,IF(V$8=Assumptions!$W$47,Assumptions!AO$51,Assumptions!$X$51))))^(V$8-1)</f>
        <v>-2193</v>
      </c>
      <c r="W38" s="26">
        <f>-Assumptions!$X39/12*(1+(IF(W$8=Assumptions!$V$47,Assumptions!$V$51,IF(W$8=Assumptions!$W$47,Assumptions!AP$51,Assumptions!$X$51))))^(W$8-1)</f>
        <v>-2193</v>
      </c>
      <c r="X38" s="26">
        <f>-Assumptions!$X39/12*(1+(IF(X$8=Assumptions!$V$47,Assumptions!$V$51,IF(X$8=Assumptions!$W$47,Assumptions!AQ$51,Assumptions!$X$51))))^(X$8-1)</f>
        <v>-2193</v>
      </c>
      <c r="Y38" s="26">
        <f>-Assumptions!$X39/12*(1+(IF(Y$8=Assumptions!$V$47,Assumptions!$V$51,IF(Y$8=Assumptions!$W$47,Assumptions!AR$51,Assumptions!$X$51))))^(Y$8-1)</f>
        <v>-2193</v>
      </c>
      <c r="Z38" s="26">
        <f>-Assumptions!$X39/12*(1+(IF(Z$8=Assumptions!$V$47,Assumptions!$V$51,IF(Z$8=Assumptions!$W$47,Assumptions!AS$51,Assumptions!$X$51))))^(Z$8-1)</f>
        <v>-2193</v>
      </c>
      <c r="AA38" s="26">
        <f>-Assumptions!$X39/12*(1+(IF(AA$8=Assumptions!$V$47,Assumptions!$V$51,IF(AA$8=Assumptions!$W$47,Assumptions!AT$51,Assumptions!$X$51))))^(AA$8-1)</f>
        <v>-2193</v>
      </c>
      <c r="AB38" s="26">
        <f>-Assumptions!$X39/12*(1+(IF(AB$8=Assumptions!$V$47,Assumptions!$V$51,IF(AB$8=Assumptions!$W$47,Assumptions!AU$51,Assumptions!$X$51))))^(AB$8-1)</f>
        <v>-2281.5972000000002</v>
      </c>
      <c r="AC38" s="26">
        <f>-Assumptions!$X39/12*(1+(IF(AC$8=Assumptions!$V$47,Assumptions!$V$51,IF(AC$8=Assumptions!$W$47,Assumptions!AV$51,Assumptions!$X$51))))^(AC$8-1)</f>
        <v>-2281.5972000000002</v>
      </c>
      <c r="AD38" s="26">
        <f>-Assumptions!$X39/12*(1+(IF(AD$8=Assumptions!$V$47,Assumptions!$V$51,IF(AD$8=Assumptions!$W$47,Assumptions!AW$51,Assumptions!$X$51))))^(AD$8-1)</f>
        <v>-2281.5972000000002</v>
      </c>
      <c r="AE38" s="26">
        <f>-Assumptions!$X39/12*(1+(IF(AE$8=Assumptions!$V$47,Assumptions!$V$51,IF(AE$8=Assumptions!$W$47,Assumptions!AX$51,Assumptions!$X$51))))^(AE$8-1)</f>
        <v>-2281.5972000000002</v>
      </c>
      <c r="AF38" s="26">
        <f>-Assumptions!$X39/12*(1+(IF(AF$8=Assumptions!$V$47,Assumptions!$V$51,IF(AF$8=Assumptions!$W$47,Assumptions!AY$51,Assumptions!$X$51))))^(AF$8-1)</f>
        <v>-2281.5972000000002</v>
      </c>
      <c r="AG38" s="26">
        <f>-Assumptions!$X39/12*(1+(IF(AG$8=Assumptions!$V$47,Assumptions!$V$51,IF(AG$8=Assumptions!$W$47,Assumptions!AZ$51,Assumptions!$X$51))))^(AG$8-1)</f>
        <v>-2281.5972000000002</v>
      </c>
      <c r="AH38" s="26">
        <f>-Assumptions!$X39/12*(1+(IF(AH$8=Assumptions!$V$47,Assumptions!$V$51,IF(AH$8=Assumptions!$W$47,Assumptions!BA$51,Assumptions!$X$51))))^(AH$8-1)</f>
        <v>-2281.5972000000002</v>
      </c>
      <c r="AI38" s="26">
        <f>-Assumptions!$X39/12*(1+(IF(AI$8=Assumptions!$V$47,Assumptions!$V$51,IF(AI$8=Assumptions!$W$47,Assumptions!BB$51,Assumptions!$X$51))))^(AI$8-1)</f>
        <v>-2281.5972000000002</v>
      </c>
      <c r="AJ38" s="26">
        <f>-Assumptions!$X39/12*(1+(IF(AJ$8=Assumptions!$V$47,Assumptions!$V$51,IF(AJ$8=Assumptions!$W$47,Assumptions!BC$51,Assumptions!$X$51))))^(AJ$8-1)</f>
        <v>-2281.5972000000002</v>
      </c>
      <c r="AK38" s="26">
        <f>-Assumptions!$X39/12*(1+(IF(AK$8=Assumptions!$V$47,Assumptions!$V$51,IF(AK$8=Assumptions!$W$47,Assumptions!BD$51,Assumptions!$X$51))))^(AK$8-1)</f>
        <v>-2281.5972000000002</v>
      </c>
      <c r="AL38" s="26">
        <f>-Assumptions!$X39/12*(1+(IF(AL$8=Assumptions!$V$47,Assumptions!$V$51,IF(AL$8=Assumptions!$W$47,Assumptions!BE$51,Assumptions!$X$51))))^(AL$8-1)</f>
        <v>-2281.5972000000002</v>
      </c>
      <c r="AM38" s="26">
        <f>-Assumptions!$X39/12*(1+(IF(AM$8=Assumptions!$V$47,Assumptions!$V$51,IF(AM$8=Assumptions!$W$47,Assumptions!BF$51,Assumptions!$X$51))))^(AM$8-1)</f>
        <v>-2281.5972000000002</v>
      </c>
      <c r="AN38" s="26">
        <f>-Assumptions!$X39/12*(1+(IF(AN$8=Assumptions!$V$47,Assumptions!$V$51,IF(AN$8=Assumptions!$W$47,Assumptions!BG$51,Assumptions!$X$51))))^(AN$8-1)</f>
        <v>-2327.2291439999999</v>
      </c>
      <c r="AO38" s="26">
        <f>-Assumptions!$X39/12*(1+(IF(AO$8=Assumptions!$V$47,Assumptions!$V$51,IF(AO$8=Assumptions!$W$47,Assumptions!BH$51,Assumptions!$X$51))))^(AO$8-1)</f>
        <v>-2327.2291439999999</v>
      </c>
      <c r="AP38" s="26">
        <f>-Assumptions!$X39/12*(1+(IF(AP$8=Assumptions!$V$47,Assumptions!$V$51,IF(AP$8=Assumptions!$W$47,Assumptions!BI$51,Assumptions!$X$51))))^(AP$8-1)</f>
        <v>-2327.2291439999999</v>
      </c>
      <c r="AQ38" s="26">
        <f>-Assumptions!$X39/12*(1+(IF(AQ$8=Assumptions!$V$47,Assumptions!$V$51,IF(AQ$8=Assumptions!$W$47,Assumptions!BJ$51,Assumptions!$X$51))))^(AQ$8-1)</f>
        <v>-2327.2291439999999</v>
      </c>
      <c r="AR38" s="26">
        <f>-Assumptions!$X39/12*(1+(IF(AR$8=Assumptions!$V$47,Assumptions!$V$51,IF(AR$8=Assumptions!$W$47,Assumptions!BK$51,Assumptions!$X$51))))^(AR$8-1)</f>
        <v>-2327.2291439999999</v>
      </c>
      <c r="AS38" s="26">
        <f>-Assumptions!$X39/12*(1+(IF(AS$8=Assumptions!$V$47,Assumptions!$V$51,IF(AS$8=Assumptions!$W$47,Assumptions!BL$51,Assumptions!$X$51))))^(AS$8-1)</f>
        <v>-2327.2291439999999</v>
      </c>
      <c r="AT38" s="26">
        <f>-Assumptions!$X39/12*(1+(IF(AT$8=Assumptions!$V$47,Assumptions!$V$51,IF(AT$8=Assumptions!$W$47,Assumptions!BM$51,Assumptions!$X$51))))^(AT$8-1)</f>
        <v>-2327.2291439999999</v>
      </c>
      <c r="AU38" s="26">
        <f>-Assumptions!$X39/12*(1+(IF(AU$8=Assumptions!$V$47,Assumptions!$V$51,IF(AU$8=Assumptions!$W$47,Assumptions!BN$51,Assumptions!$X$51))))^(AU$8-1)</f>
        <v>-2327.2291439999999</v>
      </c>
      <c r="AV38" s="26">
        <f>-Assumptions!$X39/12*(1+(IF(AV$8=Assumptions!$V$47,Assumptions!$V$51,IF(AV$8=Assumptions!$W$47,Assumptions!BO$51,Assumptions!$X$51))))^(AV$8-1)</f>
        <v>-2327.2291439999999</v>
      </c>
      <c r="AW38" s="26">
        <f>-Assumptions!$X39/12*(1+(IF(AW$8=Assumptions!$V$47,Assumptions!$V$51,IF(AW$8=Assumptions!$W$47,Assumptions!BP$51,Assumptions!$X$51))))^(AW$8-1)</f>
        <v>-2327.2291439999999</v>
      </c>
      <c r="AX38" s="26">
        <f>-Assumptions!$X39/12*(1+(IF(AX$8=Assumptions!$V$47,Assumptions!$V$51,IF(AX$8=Assumptions!$W$47,Assumptions!BQ$51,Assumptions!$X$51))))^(AX$8-1)</f>
        <v>-2327.2291439999999</v>
      </c>
      <c r="AY38" s="26">
        <f>-Assumptions!$X39/12*(1+(IF(AY$8=Assumptions!$V$47,Assumptions!$V$51,IF(AY$8=Assumptions!$W$47,Assumptions!BR$51,Assumptions!$X$51))))^(AY$8-1)</f>
        <v>-2327.2291439999999</v>
      </c>
      <c r="AZ38" s="26">
        <f>-Assumptions!$X39/12*(1+(IF(AZ$8=Assumptions!$V$47,Assumptions!$V$51,IF(AZ$8=Assumptions!$W$47,Assumptions!BS$51,Assumptions!$X$51))))^(AZ$8-1)</f>
        <v>-2373.7737268800001</v>
      </c>
      <c r="BA38" s="26">
        <f>-Assumptions!$X39/12*(1+(IF(BA$8=Assumptions!$V$47,Assumptions!$V$51,IF(BA$8=Assumptions!$W$47,Assumptions!BT$51,Assumptions!$X$51))))^(BA$8-1)</f>
        <v>-2373.7737268800001</v>
      </c>
      <c r="BB38" s="26">
        <f>-Assumptions!$X39/12*(1+(IF(BB$8=Assumptions!$V$47,Assumptions!$V$51,IF(BB$8=Assumptions!$W$47,Assumptions!BU$51,Assumptions!$X$51))))^(BB$8-1)</f>
        <v>-2373.7737268800001</v>
      </c>
      <c r="BC38" s="26">
        <f>-Assumptions!$X39/12*(1+(IF(BC$8=Assumptions!$V$47,Assumptions!$V$51,IF(BC$8=Assumptions!$W$47,Assumptions!BV$51,Assumptions!$X$51))))^(BC$8-1)</f>
        <v>-2373.7737268800001</v>
      </c>
      <c r="BD38" s="26">
        <f>-Assumptions!$X39/12*(1+(IF(BD$8=Assumptions!$V$47,Assumptions!$V$51,IF(BD$8=Assumptions!$W$47,Assumptions!BW$51,Assumptions!$X$51))))^(BD$8-1)</f>
        <v>-2373.7737268800001</v>
      </c>
      <c r="BE38" s="26">
        <f>-Assumptions!$X39/12*(1+(IF(BE$8=Assumptions!$V$47,Assumptions!$V$51,IF(BE$8=Assumptions!$W$47,Assumptions!BX$51,Assumptions!$X$51))))^(BE$8-1)</f>
        <v>-2373.7737268800001</v>
      </c>
      <c r="BF38" s="26">
        <f>-Assumptions!$X39/12*(1+(IF(BF$8=Assumptions!$V$47,Assumptions!$V$51,IF(BF$8=Assumptions!$W$47,Assumptions!BY$51,Assumptions!$X$51))))^(BF$8-1)</f>
        <v>-2373.7737268800001</v>
      </c>
      <c r="BG38" s="26">
        <f>-Assumptions!$X39/12*(1+(IF(BG$8=Assumptions!$V$47,Assumptions!$V$51,IF(BG$8=Assumptions!$W$47,Assumptions!BZ$51,Assumptions!$X$51))))^(BG$8-1)</f>
        <v>-2373.7737268800001</v>
      </c>
      <c r="BH38" s="26">
        <f>-Assumptions!$X39/12*(1+(IF(BH$8=Assumptions!$V$47,Assumptions!$V$51,IF(BH$8=Assumptions!$W$47,Assumptions!CA$51,Assumptions!$X$51))))^(BH$8-1)</f>
        <v>-2373.7737268800001</v>
      </c>
      <c r="BI38" s="26">
        <f>-Assumptions!$X39/12*(1+(IF(BI$8=Assumptions!$V$47,Assumptions!$V$51,IF(BI$8=Assumptions!$W$47,Assumptions!CB$51,Assumptions!$X$51))))^(BI$8-1)</f>
        <v>-2373.7737268800001</v>
      </c>
      <c r="BJ38" s="26">
        <f>-Assumptions!$X39/12*(1+(IF(BJ$8=Assumptions!$V$47,Assumptions!$V$51,IF(BJ$8=Assumptions!$W$47,Assumptions!CC$51,Assumptions!$X$51))))^(BJ$8-1)</f>
        <v>-2373.7737268800001</v>
      </c>
      <c r="BK38" s="26">
        <f>-Assumptions!$X39/12*(1+(IF(BK$8=Assumptions!$V$47,Assumptions!$V$51,IF(BK$8=Assumptions!$W$47,Assumptions!CD$51,Assumptions!$X$51))))^(BK$8-1)</f>
        <v>-2373.7737268800001</v>
      </c>
      <c r="BL38" s="26">
        <f>-Assumptions!$X39/12*(1+(IF(BL$8=Assumptions!$V$47,Assumptions!$V$51,IF(BL$8=Assumptions!$W$47,Assumptions!CE$51,Assumptions!$X$51))))^(BL$8-1)</f>
        <v>-2421.2492014176</v>
      </c>
      <c r="BM38" s="26">
        <f>-Assumptions!$X39/12*(1+(IF(BM$8=Assumptions!$V$47,Assumptions!$V$51,IF(BM$8=Assumptions!$W$47,Assumptions!CF$51,Assumptions!$X$51))))^(BM$8-1)</f>
        <v>-2421.2492014176</v>
      </c>
      <c r="BN38" s="26">
        <f>-Assumptions!$X39/12*(1+(IF(BN$8=Assumptions!$V$47,Assumptions!$V$51,IF(BN$8=Assumptions!$W$47,Assumptions!CG$51,Assumptions!$X$51))))^(BN$8-1)</f>
        <v>-2421.2492014176</v>
      </c>
      <c r="BO38" s="26">
        <f>-Assumptions!$X39/12*(1+(IF(BO$8=Assumptions!$V$47,Assumptions!$V$51,IF(BO$8=Assumptions!$W$47,Assumptions!CH$51,Assumptions!$X$51))))^(BO$8-1)</f>
        <v>-2421.2492014176</v>
      </c>
      <c r="BP38" s="26">
        <f>-Assumptions!$X39/12*(1+(IF(BP$8=Assumptions!$V$47,Assumptions!$V$51,IF(BP$8=Assumptions!$W$47,Assumptions!CI$51,Assumptions!$X$51))))^(BP$8-1)</f>
        <v>-2421.2492014176</v>
      </c>
      <c r="BQ38" s="26">
        <f>-Assumptions!$X39/12*(1+(IF(BQ$8=Assumptions!$V$47,Assumptions!$V$51,IF(BQ$8=Assumptions!$W$47,Assumptions!CJ$51,Assumptions!$X$51))))^(BQ$8-1)</f>
        <v>-2421.2492014176</v>
      </c>
      <c r="BR38" s="26">
        <f>-Assumptions!$X39/12*(1+(IF(BR$8=Assumptions!$V$47,Assumptions!$V$51,IF(BR$8=Assumptions!$W$47,Assumptions!CK$51,Assumptions!$X$51))))^(BR$8-1)</f>
        <v>-2421.2492014176</v>
      </c>
      <c r="BS38" s="26">
        <f>-Assumptions!$X39/12*(1+(IF(BS$8=Assumptions!$V$47,Assumptions!$V$51,IF(BS$8=Assumptions!$W$47,Assumptions!CL$51,Assumptions!$X$51))))^(BS$8-1)</f>
        <v>-2421.2492014176</v>
      </c>
      <c r="BT38" s="26">
        <f>-Assumptions!$X39/12*(1+(IF(BT$8=Assumptions!$V$47,Assumptions!$V$51,IF(BT$8=Assumptions!$W$47,Assumptions!CM$51,Assumptions!$X$51))))^(BT$8-1)</f>
        <v>-2421.2492014176</v>
      </c>
      <c r="BU38" s="26">
        <f>-Assumptions!$X39/12*(1+(IF(BU$8=Assumptions!$V$47,Assumptions!$V$51,IF(BU$8=Assumptions!$W$47,Assumptions!CN$51,Assumptions!$X$51))))^(BU$8-1)</f>
        <v>-2421.2492014176</v>
      </c>
      <c r="BV38" s="26">
        <f>-Assumptions!$X39/12*(1+(IF(BV$8=Assumptions!$V$47,Assumptions!$V$51,IF(BV$8=Assumptions!$W$47,Assumptions!CO$51,Assumptions!$X$51))))^(BV$8-1)</f>
        <v>-2421.2492014176</v>
      </c>
      <c r="BW38" s="26">
        <f>-Assumptions!$X39/12*(1+(IF(BW$8=Assumptions!$V$47,Assumptions!$V$51,IF(BW$8=Assumptions!$W$47,Assumptions!CP$51,Assumptions!$X$51))))^(BW$8-1)</f>
        <v>-2421.2492014176</v>
      </c>
      <c r="BX38" s="26">
        <f>-Assumptions!$X39/12*(1+(IF(BX$8=Assumptions!$V$47,Assumptions!$V$51,IF(BX$8=Assumptions!$W$47,Assumptions!CQ$51,Assumptions!$X$51))))^(BX$8-1)</f>
        <v>-2469.6741854459519</v>
      </c>
      <c r="BY38" s="26">
        <f>-Assumptions!$X39/12*(1+(IF(BY$8=Assumptions!$V$47,Assumptions!$V$51,IF(BY$8=Assumptions!$W$47,Assumptions!CR$51,Assumptions!$X$51))))^(BY$8-1)</f>
        <v>-2469.6741854459519</v>
      </c>
      <c r="BZ38" s="26">
        <f>-Assumptions!$X39/12*(1+(IF(BZ$8=Assumptions!$V$47,Assumptions!$V$51,IF(BZ$8=Assumptions!$W$47,Assumptions!CS$51,Assumptions!$X$51))))^(BZ$8-1)</f>
        <v>-2469.6741854459519</v>
      </c>
      <c r="CA38" s="26">
        <f>-Assumptions!$X39/12*(1+(IF(CA$8=Assumptions!$V$47,Assumptions!$V$51,IF(CA$8=Assumptions!$W$47,Assumptions!CT$51,Assumptions!$X$51))))^(CA$8-1)</f>
        <v>-2469.6741854459519</v>
      </c>
      <c r="CB38" s="26">
        <f>-Assumptions!$X39/12*(1+(IF(CB$8=Assumptions!$V$47,Assumptions!$V$51,IF(CB$8=Assumptions!$W$47,Assumptions!CU$51,Assumptions!$X$51))))^(CB$8-1)</f>
        <v>-2469.6741854459519</v>
      </c>
      <c r="CC38" s="26">
        <f>-Assumptions!$X39/12*(1+(IF(CC$8=Assumptions!$V$47,Assumptions!$V$51,IF(CC$8=Assumptions!$W$47,Assumptions!CV$51,Assumptions!$X$51))))^(CC$8-1)</f>
        <v>-2469.6741854459519</v>
      </c>
      <c r="CD38" s="26">
        <f>-Assumptions!$X39/12*(1+(IF(CD$8=Assumptions!$V$47,Assumptions!$V$51,IF(CD$8=Assumptions!$W$47,Assumptions!CW$51,Assumptions!$X$51))))^(CD$8-1)</f>
        <v>-2469.6741854459519</v>
      </c>
      <c r="CE38" s="26">
        <f>-Assumptions!$X39/12*(1+(IF(CE$8=Assumptions!$V$47,Assumptions!$V$51,IF(CE$8=Assumptions!$W$47,Assumptions!CX$51,Assumptions!$X$51))))^(CE$8-1)</f>
        <v>-2469.6741854459519</v>
      </c>
      <c r="CF38" s="26">
        <f>-Assumptions!$X39/12*(1+(IF(CF$8=Assumptions!$V$47,Assumptions!$V$51,IF(CF$8=Assumptions!$W$47,Assumptions!CY$51,Assumptions!$X$51))))^(CF$8-1)</f>
        <v>-2469.6741854459519</v>
      </c>
      <c r="CG38" s="26">
        <f>-Assumptions!$X39/12*(1+(IF(CG$8=Assumptions!$V$47,Assumptions!$V$51,IF(CG$8=Assumptions!$W$47,Assumptions!CZ$51,Assumptions!$X$51))))^(CG$8-1)</f>
        <v>-2469.6741854459519</v>
      </c>
      <c r="CH38" s="26">
        <f>-Assumptions!$X39/12*(1+(IF(CH$8=Assumptions!$V$47,Assumptions!$V$51,IF(CH$8=Assumptions!$W$47,Assumptions!DA$51,Assumptions!$X$51))))^(CH$8-1)</f>
        <v>-2469.6741854459519</v>
      </c>
      <c r="CI38" s="26">
        <f>-Assumptions!$X39/12*(1+(IF(CI$8=Assumptions!$V$47,Assumptions!$V$51,IF(CI$8=Assumptions!$W$47,Assumptions!DB$51,Assumptions!$X$51))))^(CI$8-1)</f>
        <v>-2469.6741854459519</v>
      </c>
      <c r="CJ38" s="26">
        <f>-Assumptions!$X39/12*(1+(IF(CJ$8=Assumptions!$V$47,Assumptions!$V$51,IF(CJ$8=Assumptions!$W$47,Assumptions!DC$51,Assumptions!$X$51))))^(CJ$8-1)</f>
        <v>-2519.0676691548706</v>
      </c>
      <c r="CK38" s="26">
        <f>-Assumptions!$X39/12*(1+(IF(CK$8=Assumptions!$V$47,Assumptions!$V$51,IF(CK$8=Assumptions!$W$47,Assumptions!DD$51,Assumptions!$X$51))))^(CK$8-1)</f>
        <v>-2519.0676691548706</v>
      </c>
      <c r="CL38" s="26">
        <f>-Assumptions!$X39/12*(1+(IF(CL$8=Assumptions!$V$47,Assumptions!$V$51,IF(CL$8=Assumptions!$W$47,Assumptions!DE$51,Assumptions!$X$51))))^(CL$8-1)</f>
        <v>-2519.0676691548706</v>
      </c>
      <c r="CM38" s="26">
        <f>-Assumptions!$X39/12*(1+(IF(CM$8=Assumptions!$V$47,Assumptions!$V$51,IF(CM$8=Assumptions!$W$47,Assumptions!DF$51,Assumptions!$X$51))))^(CM$8-1)</f>
        <v>-2519.0676691548706</v>
      </c>
      <c r="CN38" s="26">
        <f>-Assumptions!$X39/12*(1+(IF(CN$8=Assumptions!$V$47,Assumptions!$V$51,IF(CN$8=Assumptions!$W$47,Assumptions!DG$51,Assumptions!$X$51))))^(CN$8-1)</f>
        <v>-2519.0676691548706</v>
      </c>
      <c r="CO38" s="26">
        <f>-Assumptions!$X39/12*(1+(IF(CO$8=Assumptions!$V$47,Assumptions!$V$51,IF(CO$8=Assumptions!$W$47,Assumptions!DH$51,Assumptions!$X$51))))^(CO$8-1)</f>
        <v>-2519.0676691548706</v>
      </c>
      <c r="CP38" s="26">
        <f>-Assumptions!$X39/12*(1+(IF(CP$8=Assumptions!$V$47,Assumptions!$V$51,IF(CP$8=Assumptions!$W$47,Assumptions!DI$51,Assumptions!$X$51))))^(CP$8-1)</f>
        <v>-2519.0676691548706</v>
      </c>
      <c r="CQ38" s="26">
        <f>-Assumptions!$X39/12*(1+(IF(CQ$8=Assumptions!$V$47,Assumptions!$V$51,IF(CQ$8=Assumptions!$W$47,Assumptions!DJ$51,Assumptions!$X$51))))^(CQ$8-1)</f>
        <v>-2519.0676691548706</v>
      </c>
      <c r="CR38" s="26">
        <f>-Assumptions!$X39/12*(1+(IF(CR$8=Assumptions!$V$47,Assumptions!$V$51,IF(CR$8=Assumptions!$W$47,Assumptions!DK$51,Assumptions!$X$51))))^(CR$8-1)</f>
        <v>-2519.0676691548706</v>
      </c>
      <c r="CS38" s="26">
        <f>-Assumptions!$X39/12*(1+(IF(CS$8=Assumptions!$V$47,Assumptions!$V$51,IF(CS$8=Assumptions!$W$47,Assumptions!DL$51,Assumptions!$X$51))))^(CS$8-1)</f>
        <v>-2519.0676691548706</v>
      </c>
      <c r="CT38" s="26">
        <f>-Assumptions!$X39/12*(1+(IF(CT$8=Assumptions!$V$47,Assumptions!$V$51,IF(CT$8=Assumptions!$W$47,Assumptions!DM$51,Assumptions!$X$51))))^(CT$8-1)</f>
        <v>-2519.0676691548706</v>
      </c>
      <c r="CU38" s="26">
        <f>-Assumptions!$X39/12*(1+(IF(CU$8=Assumptions!$V$47,Assumptions!$V$51,IF(CU$8=Assumptions!$W$47,Assumptions!DN$51,Assumptions!$X$51))))^(CU$8-1)</f>
        <v>-2519.0676691548706</v>
      </c>
      <c r="CV38" s="26">
        <f>-Assumptions!$X39/12*(1+(IF(CV$8=Assumptions!$V$47,Assumptions!$V$51,IF(CV$8=Assumptions!$W$47,Assumptions!DO$51,Assumptions!$X$51))))^(CV$8-1)</f>
        <v>-2569.4490225379682</v>
      </c>
      <c r="CW38" s="26">
        <f>-Assumptions!$X39/12*(1+(IF(CW$8=Assumptions!$V$47,Assumptions!$V$51,IF(CW$8=Assumptions!$W$47,Assumptions!DP$51,Assumptions!$X$51))))^(CW$8-1)</f>
        <v>-2569.4490225379682</v>
      </c>
      <c r="CX38" s="26">
        <f>-Assumptions!$X39/12*(1+(IF(CX$8=Assumptions!$V$47,Assumptions!$V$51,IF(CX$8=Assumptions!$W$47,Assumptions!DQ$51,Assumptions!$X$51))))^(CX$8-1)</f>
        <v>-2569.4490225379682</v>
      </c>
      <c r="CY38" s="26">
        <f>-Assumptions!$X39/12*(1+(IF(CY$8=Assumptions!$V$47,Assumptions!$V$51,IF(CY$8=Assumptions!$W$47,Assumptions!DR$51,Assumptions!$X$51))))^(CY$8-1)</f>
        <v>-2569.4490225379682</v>
      </c>
      <c r="CZ38" s="26">
        <f>-Assumptions!$X39/12*(1+(IF(CZ$8=Assumptions!$V$47,Assumptions!$V$51,IF(CZ$8=Assumptions!$W$47,Assumptions!DS$51,Assumptions!$X$51))))^(CZ$8-1)</f>
        <v>-2569.4490225379682</v>
      </c>
      <c r="DA38" s="26">
        <f>-Assumptions!$X39/12*(1+(IF(DA$8=Assumptions!$V$47,Assumptions!$V$51,IF(DA$8=Assumptions!$W$47,Assumptions!DT$51,Assumptions!$X$51))))^(DA$8-1)</f>
        <v>-2569.4490225379682</v>
      </c>
      <c r="DB38" s="26">
        <f>-Assumptions!$X39/12*(1+(IF(DB$8=Assumptions!$V$47,Assumptions!$V$51,IF(DB$8=Assumptions!$W$47,Assumptions!DU$51,Assumptions!$X$51))))^(DB$8-1)</f>
        <v>-2569.4490225379682</v>
      </c>
      <c r="DC38" s="26">
        <f>-Assumptions!$X39/12*(1+(IF(DC$8=Assumptions!$V$47,Assumptions!$V$51,IF(DC$8=Assumptions!$W$47,Assumptions!DV$51,Assumptions!$X$51))))^(DC$8-1)</f>
        <v>-2569.4490225379682</v>
      </c>
      <c r="DD38" s="26">
        <f>-Assumptions!$X39/12*(1+(IF(DD$8=Assumptions!$V$47,Assumptions!$V$51,IF(DD$8=Assumptions!$W$47,Assumptions!DW$51,Assumptions!$X$51))))^(DD$8-1)</f>
        <v>-2569.4490225379682</v>
      </c>
      <c r="DE38" s="26">
        <f>-Assumptions!$X39/12*(1+(IF(DE$8=Assumptions!$V$47,Assumptions!$V$51,IF(DE$8=Assumptions!$W$47,Assumptions!DX$51,Assumptions!$X$51))))^(DE$8-1)</f>
        <v>-2569.4490225379682</v>
      </c>
      <c r="DF38" s="26">
        <f>-Assumptions!$X39/12*(1+(IF(DF$8=Assumptions!$V$47,Assumptions!$V$51,IF(DF$8=Assumptions!$W$47,Assumptions!DY$51,Assumptions!$X$51))))^(DF$8-1)</f>
        <v>-2569.4490225379682</v>
      </c>
      <c r="DG38" s="26">
        <f>-Assumptions!$X39/12*(1+(IF(DG$8=Assumptions!$V$47,Assumptions!$V$51,IF(DG$8=Assumptions!$W$47,Assumptions!DZ$51,Assumptions!$X$51))))^(DG$8-1)</f>
        <v>-2569.4490225379682</v>
      </c>
      <c r="DH38" s="26">
        <f>-Assumptions!$X39/12*(1+(IF(DH$8=Assumptions!$V$47,Assumptions!$V$51,IF(DH$8=Assumptions!$W$47,Assumptions!EA$51,Assumptions!$X$51))))^(DH$8-1)</f>
        <v>-2620.8380029887276</v>
      </c>
      <c r="DI38" s="26">
        <f>-Assumptions!$X39/12*(1+(IF(DI$8=Assumptions!$V$47,Assumptions!$V$51,IF(DI$8=Assumptions!$W$47,Assumptions!EB$51,Assumptions!$X$51))))^(DI$8-1)</f>
        <v>-2620.8380029887276</v>
      </c>
      <c r="DJ38" s="26">
        <f>-Assumptions!$X39/12*(1+(IF(DJ$8=Assumptions!$V$47,Assumptions!$V$51,IF(DJ$8=Assumptions!$W$47,Assumptions!EC$51,Assumptions!$X$51))))^(DJ$8-1)</f>
        <v>-2620.8380029887276</v>
      </c>
      <c r="DK38" s="26">
        <f>-Assumptions!$X39/12*(1+(IF(DK$8=Assumptions!$V$47,Assumptions!$V$51,IF(DK$8=Assumptions!$W$47,Assumptions!ED$51,Assumptions!$X$51))))^(DK$8-1)</f>
        <v>-2620.8380029887276</v>
      </c>
      <c r="DL38" s="26">
        <f>-Assumptions!$X39/12*(1+(IF(DL$8=Assumptions!$V$47,Assumptions!$V$51,IF(DL$8=Assumptions!$W$47,Assumptions!EE$51,Assumptions!$X$51))))^(DL$8-1)</f>
        <v>-2620.8380029887276</v>
      </c>
      <c r="DM38" s="26">
        <f>-Assumptions!$X39/12*(1+(IF(DM$8=Assumptions!$V$47,Assumptions!$V$51,IF(DM$8=Assumptions!$W$47,Assumptions!EF$51,Assumptions!$X$51))))^(DM$8-1)</f>
        <v>-2620.8380029887276</v>
      </c>
      <c r="DN38" s="26">
        <f>-Assumptions!$X39/12*(1+(IF(DN$8=Assumptions!$V$47,Assumptions!$V$51,IF(DN$8=Assumptions!$W$47,Assumptions!EG$51,Assumptions!$X$51))))^(DN$8-1)</f>
        <v>-2620.8380029887276</v>
      </c>
      <c r="DO38" s="26">
        <f>-Assumptions!$X39/12*(1+(IF(DO$8=Assumptions!$V$47,Assumptions!$V$51,IF(DO$8=Assumptions!$W$47,Assumptions!EH$51,Assumptions!$X$51))))^(DO$8-1)</f>
        <v>-2620.8380029887276</v>
      </c>
      <c r="DP38" s="26">
        <f>-Assumptions!$X39/12*(1+(IF(DP$8=Assumptions!$V$47,Assumptions!$V$51,IF(DP$8=Assumptions!$W$47,Assumptions!EI$51,Assumptions!$X$51))))^(DP$8-1)</f>
        <v>-2620.8380029887276</v>
      </c>
      <c r="DQ38" s="26">
        <f>-Assumptions!$X39/12*(1+(IF(DQ$8=Assumptions!$V$47,Assumptions!$V$51,IF(DQ$8=Assumptions!$W$47,Assumptions!EJ$51,Assumptions!$X$51))))^(DQ$8-1)</f>
        <v>-2620.8380029887276</v>
      </c>
      <c r="DR38" s="26">
        <f>-Assumptions!$X39/12*(1+(IF(DR$8=Assumptions!$V$47,Assumptions!$V$51,IF(DR$8=Assumptions!$W$47,Assumptions!EK$51,Assumptions!$X$51))))^(DR$8-1)</f>
        <v>-2620.8380029887276</v>
      </c>
      <c r="DS38" s="26">
        <f>-Assumptions!$X39/12*(1+(IF(DS$8=Assumptions!$V$47,Assumptions!$V$51,IF(DS$8=Assumptions!$W$47,Assumptions!EL$51,Assumptions!$X$51))))^(DS$8-1)</f>
        <v>-2620.8380029887276</v>
      </c>
      <c r="DT38" s="26">
        <f>-Assumptions!$X39/12*(1+(IF(DT$8=Assumptions!$V$47,Assumptions!$V$51,IF(DT$8=Assumptions!$W$47,Assumptions!EM$51,Assumptions!$X$51))))^(DT$8-1)</f>
        <v>-2673.2547630485024</v>
      </c>
      <c r="DU38" s="26">
        <f>-Assumptions!$X39/12*(1+(IF(DU$8=Assumptions!$V$47,Assumptions!$V$51,IF(DU$8=Assumptions!$W$47,Assumptions!EN$51,Assumptions!$X$51))))^(DU$8-1)</f>
        <v>-2673.2547630485024</v>
      </c>
      <c r="DV38" s="26">
        <f>-Assumptions!$X39/12*(1+(IF(DV$8=Assumptions!$V$47,Assumptions!$V$51,IF(DV$8=Assumptions!$W$47,Assumptions!EO$51,Assumptions!$X$51))))^(DV$8-1)</f>
        <v>-2673.2547630485024</v>
      </c>
      <c r="DW38" s="26">
        <f>-Assumptions!$X39/12*(1+(IF(DW$8=Assumptions!$V$47,Assumptions!$V$51,IF(DW$8=Assumptions!$W$47,Assumptions!EP$51,Assumptions!$X$51))))^(DW$8-1)</f>
        <v>-2673.2547630485024</v>
      </c>
      <c r="DX38" s="26">
        <f>-Assumptions!$X39/12*(1+(IF(DX$8=Assumptions!$V$47,Assumptions!$V$51,IF(DX$8=Assumptions!$W$47,Assumptions!EQ$51,Assumptions!$X$51))))^(DX$8-1)</f>
        <v>-2673.2547630485024</v>
      </c>
      <c r="DY38" s="26">
        <f>-Assumptions!$X39/12*(1+(IF(DY$8=Assumptions!$V$47,Assumptions!$V$51,IF(DY$8=Assumptions!$W$47,Assumptions!ER$51,Assumptions!$X$51))))^(DY$8-1)</f>
        <v>-2673.2547630485024</v>
      </c>
      <c r="DZ38" s="26">
        <f>-Assumptions!$X39/12*(1+(IF(DZ$8=Assumptions!$V$47,Assumptions!$V$51,IF(DZ$8=Assumptions!$W$47,Assumptions!ES$51,Assumptions!$X$51))))^(DZ$8-1)</f>
        <v>-2673.2547630485024</v>
      </c>
      <c r="EA38" s="26">
        <f>-Assumptions!$X39/12*(1+(IF(EA$8=Assumptions!$V$47,Assumptions!$V$51,IF(EA$8=Assumptions!$W$47,Assumptions!ET$51,Assumptions!$X$51))))^(EA$8-1)</f>
        <v>-2673.2547630485024</v>
      </c>
      <c r="EB38" s="26">
        <f>-Assumptions!$X39/12*(1+(IF(EB$8=Assumptions!$V$47,Assumptions!$V$51,IF(EB$8=Assumptions!$W$47,Assumptions!EU$51,Assumptions!$X$51))))^(EB$8-1)</f>
        <v>-2673.2547630485024</v>
      </c>
      <c r="EC38" s="26">
        <f>-Assumptions!$X39/12*(1+(IF(EC$8=Assumptions!$V$47,Assumptions!$V$51,IF(EC$8=Assumptions!$W$47,Assumptions!EV$51,Assumptions!$X$51))))^(EC$8-1)</f>
        <v>-2673.2547630485024</v>
      </c>
      <c r="ED38" s="26">
        <f>-Assumptions!$X39/12*(1+(IF(ED$8=Assumptions!$V$47,Assumptions!$V$51,IF(ED$8=Assumptions!$W$47,Assumptions!EW$51,Assumptions!$X$51))))^(ED$8-1)</f>
        <v>-2673.2547630485024</v>
      </c>
      <c r="EE38" s="26">
        <f>-Assumptions!$X39/12*(1+(IF(EE$8=Assumptions!$V$47,Assumptions!$V$51,IF(EE$8=Assumptions!$W$47,Assumptions!EX$51,Assumptions!$X$51))))^(EE$8-1)</f>
        <v>-2673.2547630485024</v>
      </c>
    </row>
    <row r="39" spans="2:135" x14ac:dyDescent="0.35">
      <c r="C39" t="str">
        <f>Assumptions!J40</f>
        <v>Tax</v>
      </c>
      <c r="D39" s="26">
        <f>-Assumptions!$X40/12*(1+(IF(D$8=Assumptions!$V$47,Assumptions!$V$51,IF(D$8=Assumptions!$W$47,Assumptions!W$51,Assumptions!$X$51))))^(D$8-1)</f>
        <v>-23269.031350000001</v>
      </c>
      <c r="E39" s="26">
        <f>-Assumptions!$X40/12*(1+(IF(E$8=Assumptions!$V$47,Assumptions!$V$51,IF(E$8=Assumptions!$W$47,Assumptions!X$51,Assumptions!$X$51))))^(E$8-1)</f>
        <v>-23269.031350000001</v>
      </c>
      <c r="F39" s="26">
        <f>-Assumptions!$X40/12*(1+(IF(F$8=Assumptions!$V$47,Assumptions!$V$51,IF(F$8=Assumptions!$W$47,Assumptions!Y$51,Assumptions!$X$51))))^(F$8-1)</f>
        <v>-23269.031350000001</v>
      </c>
      <c r="G39" s="26">
        <f>-Assumptions!$X40/12*(1+(IF(G$8=Assumptions!$V$47,Assumptions!$V$51,IF(G$8=Assumptions!$W$47,Assumptions!Z$51,Assumptions!$X$51))))^(G$8-1)</f>
        <v>-23269.031350000001</v>
      </c>
      <c r="H39" s="26">
        <f>-Assumptions!$X40/12*(1+(IF(H$8=Assumptions!$V$47,Assumptions!$V$51,IF(H$8=Assumptions!$W$47,Assumptions!AA$51,Assumptions!$X$51))))^(H$8-1)</f>
        <v>-23269.031350000001</v>
      </c>
      <c r="I39" s="26">
        <f>-Assumptions!$X40/12*(1+(IF(I$8=Assumptions!$V$47,Assumptions!$V$51,IF(I$8=Assumptions!$W$47,Assumptions!AB$51,Assumptions!$X$51))))^(I$8-1)</f>
        <v>-23269.031350000001</v>
      </c>
      <c r="J39" s="26">
        <f>-Assumptions!$X40/12*(1+(IF(J$8=Assumptions!$V$47,Assumptions!$V$51,IF(J$8=Assumptions!$W$47,Assumptions!AC$51,Assumptions!$X$51))))^(J$8-1)</f>
        <v>-23269.031350000001</v>
      </c>
      <c r="K39" s="26">
        <f>-Assumptions!$X40/12*(1+(IF(K$8=Assumptions!$V$47,Assumptions!$V$51,IF(K$8=Assumptions!$W$47,Assumptions!AD$51,Assumptions!$X$51))))^(K$8-1)</f>
        <v>-23269.031350000001</v>
      </c>
      <c r="L39" s="26">
        <f>-Assumptions!$X40/12*(1+(IF(L$8=Assumptions!$V$47,Assumptions!$V$51,IF(L$8=Assumptions!$W$47,Assumptions!AE$51,Assumptions!$X$51))))^(L$8-1)</f>
        <v>-23269.031350000001</v>
      </c>
      <c r="M39" s="26">
        <f>-Assumptions!$X40/12*(1+(IF(M$8=Assumptions!$V$47,Assumptions!$V$51,IF(M$8=Assumptions!$W$47,Assumptions!AF$51,Assumptions!$X$51))))^(M$8-1)</f>
        <v>-23269.031350000001</v>
      </c>
      <c r="N39" s="26">
        <f>-Assumptions!$X40/12*(1+(IF(N$8=Assumptions!$V$47,Assumptions!$V$51,IF(N$8=Assumptions!$W$47,Assumptions!AG$51,Assumptions!$X$51))))^(N$8-1)</f>
        <v>-23269.031350000001</v>
      </c>
      <c r="O39" s="26">
        <f>-Assumptions!$X40/12*(1+(IF(O$8=Assumptions!$V$47,Assumptions!$V$51,IF(O$8=Assumptions!$W$47,Assumptions!AH$51,Assumptions!$X$51))))^(O$8-1)</f>
        <v>-23269.031350000001</v>
      </c>
      <c r="P39" s="26">
        <f>-Assumptions!$X40/12*(1+(IF(P$8=Assumptions!$V$47,Assumptions!$V$51,IF(P$8=Assumptions!$W$47,Assumptions!AI$51,Assumptions!$X$51))))^(P$8-1)</f>
        <v>-23269.031350000001</v>
      </c>
      <c r="Q39" s="26">
        <f>-Assumptions!$X40/12*(1+(IF(Q$8=Assumptions!$V$47,Assumptions!$V$51,IF(Q$8=Assumptions!$W$47,Assumptions!AJ$51,Assumptions!$X$51))))^(Q$8-1)</f>
        <v>-23269.031350000001</v>
      </c>
      <c r="R39" s="26">
        <f>-Assumptions!$X40/12*(1+(IF(R$8=Assumptions!$V$47,Assumptions!$V$51,IF(R$8=Assumptions!$W$47,Assumptions!AK$51,Assumptions!$X$51))))^(R$8-1)</f>
        <v>-23269.031350000001</v>
      </c>
      <c r="S39" s="26">
        <f>-Assumptions!$X40/12*(1+(IF(S$8=Assumptions!$V$47,Assumptions!$V$51,IF(S$8=Assumptions!$W$47,Assumptions!AL$51,Assumptions!$X$51))))^(S$8-1)</f>
        <v>-23269.031350000001</v>
      </c>
      <c r="T39" s="26">
        <f>-Assumptions!$X40/12*(1+(IF(T$8=Assumptions!$V$47,Assumptions!$V$51,IF(T$8=Assumptions!$W$47,Assumptions!AM$51,Assumptions!$X$51))))^(T$8-1)</f>
        <v>-23269.031350000001</v>
      </c>
      <c r="U39" s="26">
        <f>-Assumptions!$X40/12*(1+(IF(U$8=Assumptions!$V$47,Assumptions!$V$51,IF(U$8=Assumptions!$W$47,Assumptions!AN$51,Assumptions!$X$51))))^(U$8-1)</f>
        <v>-23269.031350000001</v>
      </c>
      <c r="V39" s="26">
        <f>-Assumptions!$X40/12*(1+(IF(V$8=Assumptions!$V$47,Assumptions!$V$51,IF(V$8=Assumptions!$W$47,Assumptions!AO$51,Assumptions!$X$51))))^(V$8-1)</f>
        <v>-23269.031350000001</v>
      </c>
      <c r="W39" s="26">
        <f>-Assumptions!$X40/12*(1+(IF(W$8=Assumptions!$V$47,Assumptions!$V$51,IF(W$8=Assumptions!$W$47,Assumptions!AP$51,Assumptions!$X$51))))^(W$8-1)</f>
        <v>-23269.031350000001</v>
      </c>
      <c r="X39" s="26">
        <f>-Assumptions!$X40/12*(1+(IF(X$8=Assumptions!$V$47,Assumptions!$V$51,IF(X$8=Assumptions!$W$47,Assumptions!AQ$51,Assumptions!$X$51))))^(X$8-1)</f>
        <v>-23269.031350000001</v>
      </c>
      <c r="Y39" s="26">
        <f>-Assumptions!$X40/12*(1+(IF(Y$8=Assumptions!$V$47,Assumptions!$V$51,IF(Y$8=Assumptions!$W$47,Assumptions!AR$51,Assumptions!$X$51))))^(Y$8-1)</f>
        <v>-23269.031350000001</v>
      </c>
      <c r="Z39" s="26">
        <f>-Assumptions!$X40/12*(1+(IF(Z$8=Assumptions!$V$47,Assumptions!$V$51,IF(Z$8=Assumptions!$W$47,Assumptions!AS$51,Assumptions!$X$51))))^(Z$8-1)</f>
        <v>-23269.031350000001</v>
      </c>
      <c r="AA39" s="26">
        <f>-Assumptions!$X40/12*(1+(IF(AA$8=Assumptions!$V$47,Assumptions!$V$51,IF(AA$8=Assumptions!$W$47,Assumptions!AT$51,Assumptions!$X$51))))^(AA$8-1)</f>
        <v>-23269.031350000001</v>
      </c>
      <c r="AB39" s="26">
        <f>-Assumptions!$X40/12*(1+(IF(AB$8=Assumptions!$V$47,Assumptions!$V$51,IF(AB$8=Assumptions!$W$47,Assumptions!AU$51,Assumptions!$X$51))))^(AB$8-1)</f>
        <v>-24209.100216540002</v>
      </c>
      <c r="AC39" s="26">
        <f>-Assumptions!$X40/12*(1+(IF(AC$8=Assumptions!$V$47,Assumptions!$V$51,IF(AC$8=Assumptions!$W$47,Assumptions!AV$51,Assumptions!$X$51))))^(AC$8-1)</f>
        <v>-24209.100216540002</v>
      </c>
      <c r="AD39" s="26">
        <f>-Assumptions!$X40/12*(1+(IF(AD$8=Assumptions!$V$47,Assumptions!$V$51,IF(AD$8=Assumptions!$W$47,Assumptions!AW$51,Assumptions!$X$51))))^(AD$8-1)</f>
        <v>-24209.100216540002</v>
      </c>
      <c r="AE39" s="26">
        <f>-Assumptions!$X40/12*(1+(IF(AE$8=Assumptions!$V$47,Assumptions!$V$51,IF(AE$8=Assumptions!$W$47,Assumptions!AX$51,Assumptions!$X$51))))^(AE$8-1)</f>
        <v>-24209.100216540002</v>
      </c>
      <c r="AF39" s="26">
        <f>-Assumptions!$X40/12*(1+(IF(AF$8=Assumptions!$V$47,Assumptions!$V$51,IF(AF$8=Assumptions!$W$47,Assumptions!AY$51,Assumptions!$X$51))))^(AF$8-1)</f>
        <v>-24209.100216540002</v>
      </c>
      <c r="AG39" s="26">
        <f>-Assumptions!$X40/12*(1+(IF(AG$8=Assumptions!$V$47,Assumptions!$V$51,IF(AG$8=Assumptions!$W$47,Assumptions!AZ$51,Assumptions!$X$51))))^(AG$8-1)</f>
        <v>-24209.100216540002</v>
      </c>
      <c r="AH39" s="26">
        <f>-Assumptions!$X40/12*(1+(IF(AH$8=Assumptions!$V$47,Assumptions!$V$51,IF(AH$8=Assumptions!$W$47,Assumptions!BA$51,Assumptions!$X$51))))^(AH$8-1)</f>
        <v>-24209.100216540002</v>
      </c>
      <c r="AI39" s="26">
        <f>-Assumptions!$X40/12*(1+(IF(AI$8=Assumptions!$V$47,Assumptions!$V$51,IF(AI$8=Assumptions!$W$47,Assumptions!BB$51,Assumptions!$X$51))))^(AI$8-1)</f>
        <v>-24209.100216540002</v>
      </c>
      <c r="AJ39" s="26">
        <f>-Assumptions!$X40/12*(1+(IF(AJ$8=Assumptions!$V$47,Assumptions!$V$51,IF(AJ$8=Assumptions!$W$47,Assumptions!BC$51,Assumptions!$X$51))))^(AJ$8-1)</f>
        <v>-24209.100216540002</v>
      </c>
      <c r="AK39" s="26">
        <f>-Assumptions!$X40/12*(1+(IF(AK$8=Assumptions!$V$47,Assumptions!$V$51,IF(AK$8=Assumptions!$W$47,Assumptions!BD$51,Assumptions!$X$51))))^(AK$8-1)</f>
        <v>-24209.100216540002</v>
      </c>
      <c r="AL39" s="26">
        <f>-Assumptions!$X40/12*(1+(IF(AL$8=Assumptions!$V$47,Assumptions!$V$51,IF(AL$8=Assumptions!$W$47,Assumptions!BE$51,Assumptions!$X$51))))^(AL$8-1)</f>
        <v>-24209.100216540002</v>
      </c>
      <c r="AM39" s="26">
        <f>-Assumptions!$X40/12*(1+(IF(AM$8=Assumptions!$V$47,Assumptions!$V$51,IF(AM$8=Assumptions!$W$47,Assumptions!BF$51,Assumptions!$X$51))))^(AM$8-1)</f>
        <v>-24209.100216540002</v>
      </c>
      <c r="AN39" s="26">
        <f>-Assumptions!$X40/12*(1+(IF(AN$8=Assumptions!$V$47,Assumptions!$V$51,IF(AN$8=Assumptions!$W$47,Assumptions!BG$51,Assumptions!$X$51))))^(AN$8-1)</f>
        <v>-24693.282220870798</v>
      </c>
      <c r="AO39" s="26">
        <f>-Assumptions!$X40/12*(1+(IF(AO$8=Assumptions!$V$47,Assumptions!$V$51,IF(AO$8=Assumptions!$W$47,Assumptions!BH$51,Assumptions!$X$51))))^(AO$8-1)</f>
        <v>-24693.282220870798</v>
      </c>
      <c r="AP39" s="26">
        <f>-Assumptions!$X40/12*(1+(IF(AP$8=Assumptions!$V$47,Assumptions!$V$51,IF(AP$8=Assumptions!$W$47,Assumptions!BI$51,Assumptions!$X$51))))^(AP$8-1)</f>
        <v>-24693.282220870798</v>
      </c>
      <c r="AQ39" s="26">
        <f>-Assumptions!$X40/12*(1+(IF(AQ$8=Assumptions!$V$47,Assumptions!$V$51,IF(AQ$8=Assumptions!$W$47,Assumptions!BJ$51,Assumptions!$X$51))))^(AQ$8-1)</f>
        <v>-24693.282220870798</v>
      </c>
      <c r="AR39" s="26">
        <f>-Assumptions!$X40/12*(1+(IF(AR$8=Assumptions!$V$47,Assumptions!$V$51,IF(AR$8=Assumptions!$W$47,Assumptions!BK$51,Assumptions!$X$51))))^(AR$8-1)</f>
        <v>-24693.282220870798</v>
      </c>
      <c r="AS39" s="26">
        <f>-Assumptions!$X40/12*(1+(IF(AS$8=Assumptions!$V$47,Assumptions!$V$51,IF(AS$8=Assumptions!$W$47,Assumptions!BL$51,Assumptions!$X$51))))^(AS$8-1)</f>
        <v>-24693.282220870798</v>
      </c>
      <c r="AT39" s="26">
        <f>-Assumptions!$X40/12*(1+(IF(AT$8=Assumptions!$V$47,Assumptions!$V$51,IF(AT$8=Assumptions!$W$47,Assumptions!BM$51,Assumptions!$X$51))))^(AT$8-1)</f>
        <v>-24693.282220870798</v>
      </c>
      <c r="AU39" s="26">
        <f>-Assumptions!$X40/12*(1+(IF(AU$8=Assumptions!$V$47,Assumptions!$V$51,IF(AU$8=Assumptions!$W$47,Assumptions!BN$51,Assumptions!$X$51))))^(AU$8-1)</f>
        <v>-24693.282220870798</v>
      </c>
      <c r="AV39" s="26">
        <f>-Assumptions!$X40/12*(1+(IF(AV$8=Assumptions!$V$47,Assumptions!$V$51,IF(AV$8=Assumptions!$W$47,Assumptions!BO$51,Assumptions!$X$51))))^(AV$8-1)</f>
        <v>-24693.282220870798</v>
      </c>
      <c r="AW39" s="26">
        <f>-Assumptions!$X40/12*(1+(IF(AW$8=Assumptions!$V$47,Assumptions!$V$51,IF(AW$8=Assumptions!$W$47,Assumptions!BP$51,Assumptions!$X$51))))^(AW$8-1)</f>
        <v>-24693.282220870798</v>
      </c>
      <c r="AX39" s="26">
        <f>-Assumptions!$X40/12*(1+(IF(AX$8=Assumptions!$V$47,Assumptions!$V$51,IF(AX$8=Assumptions!$W$47,Assumptions!BQ$51,Assumptions!$X$51))))^(AX$8-1)</f>
        <v>-24693.282220870798</v>
      </c>
      <c r="AY39" s="26">
        <f>-Assumptions!$X40/12*(1+(IF(AY$8=Assumptions!$V$47,Assumptions!$V$51,IF(AY$8=Assumptions!$W$47,Assumptions!BR$51,Assumptions!$X$51))))^(AY$8-1)</f>
        <v>-24693.282220870798</v>
      </c>
      <c r="AZ39" s="26">
        <f>-Assumptions!$X40/12*(1+(IF(AZ$8=Assumptions!$V$47,Assumptions!$V$51,IF(AZ$8=Assumptions!$W$47,Assumptions!BS$51,Assumptions!$X$51))))^(AZ$8-1)</f>
        <v>-25187.147865288218</v>
      </c>
      <c r="BA39" s="26">
        <f>-Assumptions!$X40/12*(1+(IF(BA$8=Assumptions!$V$47,Assumptions!$V$51,IF(BA$8=Assumptions!$W$47,Assumptions!BT$51,Assumptions!$X$51))))^(BA$8-1)</f>
        <v>-25187.147865288218</v>
      </c>
      <c r="BB39" s="26">
        <f>-Assumptions!$X40/12*(1+(IF(BB$8=Assumptions!$V$47,Assumptions!$V$51,IF(BB$8=Assumptions!$W$47,Assumptions!BU$51,Assumptions!$X$51))))^(BB$8-1)</f>
        <v>-25187.147865288218</v>
      </c>
      <c r="BC39" s="26">
        <f>-Assumptions!$X40/12*(1+(IF(BC$8=Assumptions!$V$47,Assumptions!$V$51,IF(BC$8=Assumptions!$W$47,Assumptions!BV$51,Assumptions!$X$51))))^(BC$8-1)</f>
        <v>-25187.147865288218</v>
      </c>
      <c r="BD39" s="26">
        <f>-Assumptions!$X40/12*(1+(IF(BD$8=Assumptions!$V$47,Assumptions!$V$51,IF(BD$8=Assumptions!$W$47,Assumptions!BW$51,Assumptions!$X$51))))^(BD$8-1)</f>
        <v>-25187.147865288218</v>
      </c>
      <c r="BE39" s="26">
        <f>-Assumptions!$X40/12*(1+(IF(BE$8=Assumptions!$V$47,Assumptions!$V$51,IF(BE$8=Assumptions!$W$47,Assumptions!BX$51,Assumptions!$X$51))))^(BE$8-1)</f>
        <v>-25187.147865288218</v>
      </c>
      <c r="BF39" s="26">
        <f>-Assumptions!$X40/12*(1+(IF(BF$8=Assumptions!$V$47,Assumptions!$V$51,IF(BF$8=Assumptions!$W$47,Assumptions!BY$51,Assumptions!$X$51))))^(BF$8-1)</f>
        <v>-25187.147865288218</v>
      </c>
      <c r="BG39" s="26">
        <f>-Assumptions!$X40/12*(1+(IF(BG$8=Assumptions!$V$47,Assumptions!$V$51,IF(BG$8=Assumptions!$W$47,Assumptions!BZ$51,Assumptions!$X$51))))^(BG$8-1)</f>
        <v>-25187.147865288218</v>
      </c>
      <c r="BH39" s="26">
        <f>-Assumptions!$X40/12*(1+(IF(BH$8=Assumptions!$V$47,Assumptions!$V$51,IF(BH$8=Assumptions!$W$47,Assumptions!CA$51,Assumptions!$X$51))))^(BH$8-1)</f>
        <v>-25187.147865288218</v>
      </c>
      <c r="BI39" s="26">
        <f>-Assumptions!$X40/12*(1+(IF(BI$8=Assumptions!$V$47,Assumptions!$V$51,IF(BI$8=Assumptions!$W$47,Assumptions!CB$51,Assumptions!$X$51))))^(BI$8-1)</f>
        <v>-25187.147865288218</v>
      </c>
      <c r="BJ39" s="26">
        <f>-Assumptions!$X40/12*(1+(IF(BJ$8=Assumptions!$V$47,Assumptions!$V$51,IF(BJ$8=Assumptions!$W$47,Assumptions!CC$51,Assumptions!$X$51))))^(BJ$8-1)</f>
        <v>-25187.147865288218</v>
      </c>
      <c r="BK39" s="26">
        <f>-Assumptions!$X40/12*(1+(IF(BK$8=Assumptions!$V$47,Assumptions!$V$51,IF(BK$8=Assumptions!$W$47,Assumptions!CD$51,Assumptions!$X$51))))^(BK$8-1)</f>
        <v>-25187.147865288218</v>
      </c>
      <c r="BL39" s="26">
        <f>-Assumptions!$X40/12*(1+(IF(BL$8=Assumptions!$V$47,Assumptions!$V$51,IF(BL$8=Assumptions!$W$47,Assumptions!CE$51,Assumptions!$X$51))))^(BL$8-1)</f>
        <v>-25690.890822593981</v>
      </c>
      <c r="BM39" s="26">
        <f>-Assumptions!$X40/12*(1+(IF(BM$8=Assumptions!$V$47,Assumptions!$V$51,IF(BM$8=Assumptions!$W$47,Assumptions!CF$51,Assumptions!$X$51))))^(BM$8-1)</f>
        <v>-25690.890822593981</v>
      </c>
      <c r="BN39" s="26">
        <f>-Assumptions!$X40/12*(1+(IF(BN$8=Assumptions!$V$47,Assumptions!$V$51,IF(BN$8=Assumptions!$W$47,Assumptions!CG$51,Assumptions!$X$51))))^(BN$8-1)</f>
        <v>-25690.890822593981</v>
      </c>
      <c r="BO39" s="26">
        <f>-Assumptions!$X40/12*(1+(IF(BO$8=Assumptions!$V$47,Assumptions!$V$51,IF(BO$8=Assumptions!$W$47,Assumptions!CH$51,Assumptions!$X$51))))^(BO$8-1)</f>
        <v>-25690.890822593981</v>
      </c>
      <c r="BP39" s="26">
        <f>-Assumptions!$X40/12*(1+(IF(BP$8=Assumptions!$V$47,Assumptions!$V$51,IF(BP$8=Assumptions!$W$47,Assumptions!CI$51,Assumptions!$X$51))))^(BP$8-1)</f>
        <v>-25690.890822593981</v>
      </c>
      <c r="BQ39" s="26">
        <f>-Assumptions!$X40/12*(1+(IF(BQ$8=Assumptions!$V$47,Assumptions!$V$51,IF(BQ$8=Assumptions!$W$47,Assumptions!CJ$51,Assumptions!$X$51))))^(BQ$8-1)</f>
        <v>-25690.890822593981</v>
      </c>
      <c r="BR39" s="26">
        <f>-Assumptions!$X40/12*(1+(IF(BR$8=Assumptions!$V$47,Assumptions!$V$51,IF(BR$8=Assumptions!$W$47,Assumptions!CK$51,Assumptions!$X$51))))^(BR$8-1)</f>
        <v>-25690.890822593981</v>
      </c>
      <c r="BS39" s="26">
        <f>-Assumptions!$X40/12*(1+(IF(BS$8=Assumptions!$V$47,Assumptions!$V$51,IF(BS$8=Assumptions!$W$47,Assumptions!CL$51,Assumptions!$X$51))))^(BS$8-1)</f>
        <v>-25690.890822593981</v>
      </c>
      <c r="BT39" s="26">
        <f>-Assumptions!$X40/12*(1+(IF(BT$8=Assumptions!$V$47,Assumptions!$V$51,IF(BT$8=Assumptions!$W$47,Assumptions!CM$51,Assumptions!$X$51))))^(BT$8-1)</f>
        <v>-25690.890822593981</v>
      </c>
      <c r="BU39" s="26">
        <f>-Assumptions!$X40/12*(1+(IF(BU$8=Assumptions!$V$47,Assumptions!$V$51,IF(BU$8=Assumptions!$W$47,Assumptions!CN$51,Assumptions!$X$51))))^(BU$8-1)</f>
        <v>-25690.890822593981</v>
      </c>
      <c r="BV39" s="26">
        <f>-Assumptions!$X40/12*(1+(IF(BV$8=Assumptions!$V$47,Assumptions!$V$51,IF(BV$8=Assumptions!$W$47,Assumptions!CO$51,Assumptions!$X$51))))^(BV$8-1)</f>
        <v>-25690.890822593981</v>
      </c>
      <c r="BW39" s="26">
        <f>-Assumptions!$X40/12*(1+(IF(BW$8=Assumptions!$V$47,Assumptions!$V$51,IF(BW$8=Assumptions!$W$47,Assumptions!CP$51,Assumptions!$X$51))))^(BW$8-1)</f>
        <v>-25690.890822593981</v>
      </c>
      <c r="BX39" s="26">
        <f>-Assumptions!$X40/12*(1+(IF(BX$8=Assumptions!$V$47,Assumptions!$V$51,IF(BX$8=Assumptions!$W$47,Assumptions!CQ$51,Assumptions!$X$51))))^(BX$8-1)</f>
        <v>-26204.708639045864</v>
      </c>
      <c r="BY39" s="26">
        <f>-Assumptions!$X40/12*(1+(IF(BY$8=Assumptions!$V$47,Assumptions!$V$51,IF(BY$8=Assumptions!$W$47,Assumptions!CR$51,Assumptions!$X$51))))^(BY$8-1)</f>
        <v>-26204.708639045864</v>
      </c>
      <c r="BZ39" s="26">
        <f>-Assumptions!$X40/12*(1+(IF(BZ$8=Assumptions!$V$47,Assumptions!$V$51,IF(BZ$8=Assumptions!$W$47,Assumptions!CS$51,Assumptions!$X$51))))^(BZ$8-1)</f>
        <v>-26204.708639045864</v>
      </c>
      <c r="CA39" s="26">
        <f>-Assumptions!$X40/12*(1+(IF(CA$8=Assumptions!$V$47,Assumptions!$V$51,IF(CA$8=Assumptions!$W$47,Assumptions!CT$51,Assumptions!$X$51))))^(CA$8-1)</f>
        <v>-26204.708639045864</v>
      </c>
      <c r="CB39" s="26">
        <f>-Assumptions!$X40/12*(1+(IF(CB$8=Assumptions!$V$47,Assumptions!$V$51,IF(CB$8=Assumptions!$W$47,Assumptions!CU$51,Assumptions!$X$51))))^(CB$8-1)</f>
        <v>-26204.708639045864</v>
      </c>
      <c r="CC39" s="26">
        <f>-Assumptions!$X40/12*(1+(IF(CC$8=Assumptions!$V$47,Assumptions!$V$51,IF(CC$8=Assumptions!$W$47,Assumptions!CV$51,Assumptions!$X$51))))^(CC$8-1)</f>
        <v>-26204.708639045864</v>
      </c>
      <c r="CD39" s="26">
        <f>-Assumptions!$X40/12*(1+(IF(CD$8=Assumptions!$V$47,Assumptions!$V$51,IF(CD$8=Assumptions!$W$47,Assumptions!CW$51,Assumptions!$X$51))))^(CD$8-1)</f>
        <v>-26204.708639045864</v>
      </c>
      <c r="CE39" s="26">
        <f>-Assumptions!$X40/12*(1+(IF(CE$8=Assumptions!$V$47,Assumptions!$V$51,IF(CE$8=Assumptions!$W$47,Assumptions!CX$51,Assumptions!$X$51))))^(CE$8-1)</f>
        <v>-26204.708639045864</v>
      </c>
      <c r="CF39" s="26">
        <f>-Assumptions!$X40/12*(1+(IF(CF$8=Assumptions!$V$47,Assumptions!$V$51,IF(CF$8=Assumptions!$W$47,Assumptions!CY$51,Assumptions!$X$51))))^(CF$8-1)</f>
        <v>-26204.708639045864</v>
      </c>
      <c r="CG39" s="26">
        <f>-Assumptions!$X40/12*(1+(IF(CG$8=Assumptions!$V$47,Assumptions!$V$51,IF(CG$8=Assumptions!$W$47,Assumptions!CZ$51,Assumptions!$X$51))))^(CG$8-1)</f>
        <v>-26204.708639045864</v>
      </c>
      <c r="CH39" s="26">
        <f>-Assumptions!$X40/12*(1+(IF(CH$8=Assumptions!$V$47,Assumptions!$V$51,IF(CH$8=Assumptions!$W$47,Assumptions!DA$51,Assumptions!$X$51))))^(CH$8-1)</f>
        <v>-26204.708639045864</v>
      </c>
      <c r="CI39" s="26">
        <f>-Assumptions!$X40/12*(1+(IF(CI$8=Assumptions!$V$47,Assumptions!$V$51,IF(CI$8=Assumptions!$W$47,Assumptions!DB$51,Assumptions!$X$51))))^(CI$8-1)</f>
        <v>-26204.708639045864</v>
      </c>
      <c r="CJ39" s="26">
        <f>-Assumptions!$X40/12*(1+(IF(CJ$8=Assumptions!$V$47,Assumptions!$V$51,IF(CJ$8=Assumptions!$W$47,Assumptions!DC$51,Assumptions!$X$51))))^(CJ$8-1)</f>
        <v>-26728.802811826776</v>
      </c>
      <c r="CK39" s="26">
        <f>-Assumptions!$X40/12*(1+(IF(CK$8=Assumptions!$V$47,Assumptions!$V$51,IF(CK$8=Assumptions!$W$47,Assumptions!DD$51,Assumptions!$X$51))))^(CK$8-1)</f>
        <v>-26728.802811826776</v>
      </c>
      <c r="CL39" s="26">
        <f>-Assumptions!$X40/12*(1+(IF(CL$8=Assumptions!$V$47,Assumptions!$V$51,IF(CL$8=Assumptions!$W$47,Assumptions!DE$51,Assumptions!$X$51))))^(CL$8-1)</f>
        <v>-26728.802811826776</v>
      </c>
      <c r="CM39" s="26">
        <f>-Assumptions!$X40/12*(1+(IF(CM$8=Assumptions!$V$47,Assumptions!$V$51,IF(CM$8=Assumptions!$W$47,Assumptions!DF$51,Assumptions!$X$51))))^(CM$8-1)</f>
        <v>-26728.802811826776</v>
      </c>
      <c r="CN39" s="26">
        <f>-Assumptions!$X40/12*(1+(IF(CN$8=Assumptions!$V$47,Assumptions!$V$51,IF(CN$8=Assumptions!$W$47,Assumptions!DG$51,Assumptions!$X$51))))^(CN$8-1)</f>
        <v>-26728.802811826776</v>
      </c>
      <c r="CO39" s="26">
        <f>-Assumptions!$X40/12*(1+(IF(CO$8=Assumptions!$V$47,Assumptions!$V$51,IF(CO$8=Assumptions!$W$47,Assumptions!DH$51,Assumptions!$X$51))))^(CO$8-1)</f>
        <v>-26728.802811826776</v>
      </c>
      <c r="CP39" s="26">
        <f>-Assumptions!$X40/12*(1+(IF(CP$8=Assumptions!$V$47,Assumptions!$V$51,IF(CP$8=Assumptions!$W$47,Assumptions!DI$51,Assumptions!$X$51))))^(CP$8-1)</f>
        <v>-26728.802811826776</v>
      </c>
      <c r="CQ39" s="26">
        <f>-Assumptions!$X40/12*(1+(IF(CQ$8=Assumptions!$V$47,Assumptions!$V$51,IF(CQ$8=Assumptions!$W$47,Assumptions!DJ$51,Assumptions!$X$51))))^(CQ$8-1)</f>
        <v>-26728.802811826776</v>
      </c>
      <c r="CR39" s="26">
        <f>-Assumptions!$X40/12*(1+(IF(CR$8=Assumptions!$V$47,Assumptions!$V$51,IF(CR$8=Assumptions!$W$47,Assumptions!DK$51,Assumptions!$X$51))))^(CR$8-1)</f>
        <v>-26728.802811826776</v>
      </c>
      <c r="CS39" s="26">
        <f>-Assumptions!$X40/12*(1+(IF(CS$8=Assumptions!$V$47,Assumptions!$V$51,IF(CS$8=Assumptions!$W$47,Assumptions!DL$51,Assumptions!$X$51))))^(CS$8-1)</f>
        <v>-26728.802811826776</v>
      </c>
      <c r="CT39" s="26">
        <f>-Assumptions!$X40/12*(1+(IF(CT$8=Assumptions!$V$47,Assumptions!$V$51,IF(CT$8=Assumptions!$W$47,Assumptions!DM$51,Assumptions!$X$51))))^(CT$8-1)</f>
        <v>-26728.802811826776</v>
      </c>
      <c r="CU39" s="26">
        <f>-Assumptions!$X40/12*(1+(IF(CU$8=Assumptions!$V$47,Assumptions!$V$51,IF(CU$8=Assumptions!$W$47,Assumptions!DN$51,Assumptions!$X$51))))^(CU$8-1)</f>
        <v>-26728.802811826776</v>
      </c>
      <c r="CV39" s="26">
        <f>-Assumptions!$X40/12*(1+(IF(CV$8=Assumptions!$V$47,Assumptions!$V$51,IF(CV$8=Assumptions!$W$47,Assumptions!DO$51,Assumptions!$X$51))))^(CV$8-1)</f>
        <v>-27263.378868063312</v>
      </c>
      <c r="CW39" s="26">
        <f>-Assumptions!$X40/12*(1+(IF(CW$8=Assumptions!$V$47,Assumptions!$V$51,IF(CW$8=Assumptions!$W$47,Assumptions!DP$51,Assumptions!$X$51))))^(CW$8-1)</f>
        <v>-27263.378868063312</v>
      </c>
      <c r="CX39" s="26">
        <f>-Assumptions!$X40/12*(1+(IF(CX$8=Assumptions!$V$47,Assumptions!$V$51,IF(CX$8=Assumptions!$W$47,Assumptions!DQ$51,Assumptions!$X$51))))^(CX$8-1)</f>
        <v>-27263.378868063312</v>
      </c>
      <c r="CY39" s="26">
        <f>-Assumptions!$X40/12*(1+(IF(CY$8=Assumptions!$V$47,Assumptions!$V$51,IF(CY$8=Assumptions!$W$47,Assumptions!DR$51,Assumptions!$X$51))))^(CY$8-1)</f>
        <v>-27263.378868063312</v>
      </c>
      <c r="CZ39" s="26">
        <f>-Assumptions!$X40/12*(1+(IF(CZ$8=Assumptions!$V$47,Assumptions!$V$51,IF(CZ$8=Assumptions!$W$47,Assumptions!DS$51,Assumptions!$X$51))))^(CZ$8-1)</f>
        <v>-27263.378868063312</v>
      </c>
      <c r="DA39" s="26">
        <f>-Assumptions!$X40/12*(1+(IF(DA$8=Assumptions!$V$47,Assumptions!$V$51,IF(DA$8=Assumptions!$W$47,Assumptions!DT$51,Assumptions!$X$51))))^(DA$8-1)</f>
        <v>-27263.378868063312</v>
      </c>
      <c r="DB39" s="26">
        <f>-Assumptions!$X40/12*(1+(IF(DB$8=Assumptions!$V$47,Assumptions!$V$51,IF(DB$8=Assumptions!$W$47,Assumptions!DU$51,Assumptions!$X$51))))^(DB$8-1)</f>
        <v>-27263.378868063312</v>
      </c>
      <c r="DC39" s="26">
        <f>-Assumptions!$X40/12*(1+(IF(DC$8=Assumptions!$V$47,Assumptions!$V$51,IF(DC$8=Assumptions!$W$47,Assumptions!DV$51,Assumptions!$X$51))))^(DC$8-1)</f>
        <v>-27263.378868063312</v>
      </c>
      <c r="DD39" s="26">
        <f>-Assumptions!$X40/12*(1+(IF(DD$8=Assumptions!$V$47,Assumptions!$V$51,IF(DD$8=Assumptions!$W$47,Assumptions!DW$51,Assumptions!$X$51))))^(DD$8-1)</f>
        <v>-27263.378868063312</v>
      </c>
      <c r="DE39" s="26">
        <f>-Assumptions!$X40/12*(1+(IF(DE$8=Assumptions!$V$47,Assumptions!$V$51,IF(DE$8=Assumptions!$W$47,Assumptions!DX$51,Assumptions!$X$51))))^(DE$8-1)</f>
        <v>-27263.378868063312</v>
      </c>
      <c r="DF39" s="26">
        <f>-Assumptions!$X40/12*(1+(IF(DF$8=Assumptions!$V$47,Assumptions!$V$51,IF(DF$8=Assumptions!$W$47,Assumptions!DY$51,Assumptions!$X$51))))^(DF$8-1)</f>
        <v>-27263.378868063312</v>
      </c>
      <c r="DG39" s="26">
        <f>-Assumptions!$X40/12*(1+(IF(DG$8=Assumptions!$V$47,Assumptions!$V$51,IF(DG$8=Assumptions!$W$47,Assumptions!DZ$51,Assumptions!$X$51))))^(DG$8-1)</f>
        <v>-27263.378868063312</v>
      </c>
      <c r="DH39" s="26">
        <f>-Assumptions!$X40/12*(1+(IF(DH$8=Assumptions!$V$47,Assumptions!$V$51,IF(DH$8=Assumptions!$W$47,Assumptions!EA$51,Assumptions!$X$51))))^(DH$8-1)</f>
        <v>-27808.64644542458</v>
      </c>
      <c r="DI39" s="26">
        <f>-Assumptions!$X40/12*(1+(IF(DI$8=Assumptions!$V$47,Assumptions!$V$51,IF(DI$8=Assumptions!$W$47,Assumptions!EB$51,Assumptions!$X$51))))^(DI$8-1)</f>
        <v>-27808.64644542458</v>
      </c>
      <c r="DJ39" s="26">
        <f>-Assumptions!$X40/12*(1+(IF(DJ$8=Assumptions!$V$47,Assumptions!$V$51,IF(DJ$8=Assumptions!$W$47,Assumptions!EC$51,Assumptions!$X$51))))^(DJ$8-1)</f>
        <v>-27808.64644542458</v>
      </c>
      <c r="DK39" s="26">
        <f>-Assumptions!$X40/12*(1+(IF(DK$8=Assumptions!$V$47,Assumptions!$V$51,IF(DK$8=Assumptions!$W$47,Assumptions!ED$51,Assumptions!$X$51))))^(DK$8-1)</f>
        <v>-27808.64644542458</v>
      </c>
      <c r="DL39" s="26">
        <f>-Assumptions!$X40/12*(1+(IF(DL$8=Assumptions!$V$47,Assumptions!$V$51,IF(DL$8=Assumptions!$W$47,Assumptions!EE$51,Assumptions!$X$51))))^(DL$8-1)</f>
        <v>-27808.64644542458</v>
      </c>
      <c r="DM39" s="26">
        <f>-Assumptions!$X40/12*(1+(IF(DM$8=Assumptions!$V$47,Assumptions!$V$51,IF(DM$8=Assumptions!$W$47,Assumptions!EF$51,Assumptions!$X$51))))^(DM$8-1)</f>
        <v>-27808.64644542458</v>
      </c>
      <c r="DN39" s="26">
        <f>-Assumptions!$X40/12*(1+(IF(DN$8=Assumptions!$V$47,Assumptions!$V$51,IF(DN$8=Assumptions!$W$47,Assumptions!EG$51,Assumptions!$X$51))))^(DN$8-1)</f>
        <v>-27808.64644542458</v>
      </c>
      <c r="DO39" s="26">
        <f>-Assumptions!$X40/12*(1+(IF(DO$8=Assumptions!$V$47,Assumptions!$V$51,IF(DO$8=Assumptions!$W$47,Assumptions!EH$51,Assumptions!$X$51))))^(DO$8-1)</f>
        <v>-27808.64644542458</v>
      </c>
      <c r="DP39" s="26">
        <f>-Assumptions!$X40/12*(1+(IF(DP$8=Assumptions!$V$47,Assumptions!$V$51,IF(DP$8=Assumptions!$W$47,Assumptions!EI$51,Assumptions!$X$51))))^(DP$8-1)</f>
        <v>-27808.64644542458</v>
      </c>
      <c r="DQ39" s="26">
        <f>-Assumptions!$X40/12*(1+(IF(DQ$8=Assumptions!$V$47,Assumptions!$V$51,IF(DQ$8=Assumptions!$W$47,Assumptions!EJ$51,Assumptions!$X$51))))^(DQ$8-1)</f>
        <v>-27808.64644542458</v>
      </c>
      <c r="DR39" s="26">
        <f>-Assumptions!$X40/12*(1+(IF(DR$8=Assumptions!$V$47,Assumptions!$V$51,IF(DR$8=Assumptions!$W$47,Assumptions!EK$51,Assumptions!$X$51))))^(DR$8-1)</f>
        <v>-27808.64644542458</v>
      </c>
      <c r="DS39" s="26">
        <f>-Assumptions!$X40/12*(1+(IF(DS$8=Assumptions!$V$47,Assumptions!$V$51,IF(DS$8=Assumptions!$W$47,Assumptions!EL$51,Assumptions!$X$51))))^(DS$8-1)</f>
        <v>-27808.64644542458</v>
      </c>
      <c r="DT39" s="26">
        <f>-Assumptions!$X40/12*(1+(IF(DT$8=Assumptions!$V$47,Assumptions!$V$51,IF(DT$8=Assumptions!$W$47,Assumptions!EM$51,Assumptions!$X$51))))^(DT$8-1)</f>
        <v>-28364.81937433307</v>
      </c>
      <c r="DU39" s="26">
        <f>-Assumptions!$X40/12*(1+(IF(DU$8=Assumptions!$V$47,Assumptions!$V$51,IF(DU$8=Assumptions!$W$47,Assumptions!EN$51,Assumptions!$X$51))))^(DU$8-1)</f>
        <v>-28364.81937433307</v>
      </c>
      <c r="DV39" s="26">
        <f>-Assumptions!$X40/12*(1+(IF(DV$8=Assumptions!$V$47,Assumptions!$V$51,IF(DV$8=Assumptions!$W$47,Assumptions!EO$51,Assumptions!$X$51))))^(DV$8-1)</f>
        <v>-28364.81937433307</v>
      </c>
      <c r="DW39" s="26">
        <f>-Assumptions!$X40/12*(1+(IF(DW$8=Assumptions!$V$47,Assumptions!$V$51,IF(DW$8=Assumptions!$W$47,Assumptions!EP$51,Assumptions!$X$51))))^(DW$8-1)</f>
        <v>-28364.81937433307</v>
      </c>
      <c r="DX39" s="26">
        <f>-Assumptions!$X40/12*(1+(IF(DX$8=Assumptions!$V$47,Assumptions!$V$51,IF(DX$8=Assumptions!$W$47,Assumptions!EQ$51,Assumptions!$X$51))))^(DX$8-1)</f>
        <v>-28364.81937433307</v>
      </c>
      <c r="DY39" s="26">
        <f>-Assumptions!$X40/12*(1+(IF(DY$8=Assumptions!$V$47,Assumptions!$V$51,IF(DY$8=Assumptions!$W$47,Assumptions!ER$51,Assumptions!$X$51))))^(DY$8-1)</f>
        <v>-28364.81937433307</v>
      </c>
      <c r="DZ39" s="26">
        <f>-Assumptions!$X40/12*(1+(IF(DZ$8=Assumptions!$V$47,Assumptions!$V$51,IF(DZ$8=Assumptions!$W$47,Assumptions!ES$51,Assumptions!$X$51))))^(DZ$8-1)</f>
        <v>-28364.81937433307</v>
      </c>
      <c r="EA39" s="26">
        <f>-Assumptions!$X40/12*(1+(IF(EA$8=Assumptions!$V$47,Assumptions!$V$51,IF(EA$8=Assumptions!$W$47,Assumptions!ET$51,Assumptions!$X$51))))^(EA$8-1)</f>
        <v>-28364.81937433307</v>
      </c>
      <c r="EB39" s="26">
        <f>-Assumptions!$X40/12*(1+(IF(EB$8=Assumptions!$V$47,Assumptions!$V$51,IF(EB$8=Assumptions!$W$47,Assumptions!EU$51,Assumptions!$X$51))))^(EB$8-1)</f>
        <v>-28364.81937433307</v>
      </c>
      <c r="EC39" s="26">
        <f>-Assumptions!$X40/12*(1+(IF(EC$8=Assumptions!$V$47,Assumptions!$V$51,IF(EC$8=Assumptions!$W$47,Assumptions!EV$51,Assumptions!$X$51))))^(EC$8-1)</f>
        <v>-28364.81937433307</v>
      </c>
      <c r="ED39" s="26">
        <f>-Assumptions!$X40/12*(1+(IF(ED$8=Assumptions!$V$47,Assumptions!$V$51,IF(ED$8=Assumptions!$W$47,Assumptions!EW$51,Assumptions!$X$51))))^(ED$8-1)</f>
        <v>-28364.81937433307</v>
      </c>
      <c r="EE39" s="26">
        <f>-Assumptions!$X40/12*(1+(IF(EE$8=Assumptions!$V$47,Assumptions!$V$51,IF(EE$8=Assumptions!$W$47,Assumptions!EX$51,Assumptions!$X$51))))^(EE$8-1)</f>
        <v>-28364.81937433307</v>
      </c>
    </row>
    <row r="40" spans="2:135" x14ac:dyDescent="0.35">
      <c r="C40" t="str">
        <f>Assumptions!J41</f>
        <v>Insurance</v>
      </c>
      <c r="D40" s="26">
        <f>-Assumptions!$X41/12*(1+(IF(D$8=Assumptions!$V$47,Assumptions!$V$51,IF(D$8=Assumptions!$W$47,Assumptions!W$51,Assumptions!$X$51))))^(D$8-1)</f>
        <v>-4697.6168000000007</v>
      </c>
      <c r="E40" s="26">
        <f>-Assumptions!$X41/12*(1+(IF(E$8=Assumptions!$V$47,Assumptions!$V$51,IF(E$8=Assumptions!$W$47,Assumptions!X$51,Assumptions!$X$51))))^(E$8-1)</f>
        <v>-4697.6168000000007</v>
      </c>
      <c r="F40" s="26">
        <f>-Assumptions!$X41/12*(1+(IF(F$8=Assumptions!$V$47,Assumptions!$V$51,IF(F$8=Assumptions!$W$47,Assumptions!Y$51,Assumptions!$X$51))))^(F$8-1)</f>
        <v>-4697.6168000000007</v>
      </c>
      <c r="G40" s="26">
        <f>-Assumptions!$X41/12*(1+(IF(G$8=Assumptions!$V$47,Assumptions!$V$51,IF(G$8=Assumptions!$W$47,Assumptions!Z$51,Assumptions!$X$51))))^(G$8-1)</f>
        <v>-4697.6168000000007</v>
      </c>
      <c r="H40" s="26">
        <f>-Assumptions!$X41/12*(1+(IF(H$8=Assumptions!$V$47,Assumptions!$V$51,IF(H$8=Assumptions!$W$47,Assumptions!AA$51,Assumptions!$X$51))))^(H$8-1)</f>
        <v>-4697.6168000000007</v>
      </c>
      <c r="I40" s="26">
        <f>-Assumptions!$X41/12*(1+(IF(I$8=Assumptions!$V$47,Assumptions!$V$51,IF(I$8=Assumptions!$W$47,Assumptions!AB$51,Assumptions!$X$51))))^(I$8-1)</f>
        <v>-4697.6168000000007</v>
      </c>
      <c r="J40" s="26">
        <f>-Assumptions!$X41/12*(1+(IF(J$8=Assumptions!$V$47,Assumptions!$V$51,IF(J$8=Assumptions!$W$47,Assumptions!AC$51,Assumptions!$X$51))))^(J$8-1)</f>
        <v>-4697.6168000000007</v>
      </c>
      <c r="K40" s="26">
        <f>-Assumptions!$X41/12*(1+(IF(K$8=Assumptions!$V$47,Assumptions!$V$51,IF(K$8=Assumptions!$W$47,Assumptions!AD$51,Assumptions!$X$51))))^(K$8-1)</f>
        <v>-4697.6168000000007</v>
      </c>
      <c r="L40" s="26">
        <f>-Assumptions!$X41/12*(1+(IF(L$8=Assumptions!$V$47,Assumptions!$V$51,IF(L$8=Assumptions!$W$47,Assumptions!AE$51,Assumptions!$X$51))))^(L$8-1)</f>
        <v>-4697.6168000000007</v>
      </c>
      <c r="M40" s="26">
        <f>-Assumptions!$X41/12*(1+(IF(M$8=Assumptions!$V$47,Assumptions!$V$51,IF(M$8=Assumptions!$W$47,Assumptions!AF$51,Assumptions!$X$51))))^(M$8-1)</f>
        <v>-4697.6168000000007</v>
      </c>
      <c r="N40" s="26">
        <f>-Assumptions!$X41/12*(1+(IF(N$8=Assumptions!$V$47,Assumptions!$V$51,IF(N$8=Assumptions!$W$47,Assumptions!AG$51,Assumptions!$X$51))))^(N$8-1)</f>
        <v>-4697.6168000000007</v>
      </c>
      <c r="O40" s="26">
        <f>-Assumptions!$X41/12*(1+(IF(O$8=Assumptions!$V$47,Assumptions!$V$51,IF(O$8=Assumptions!$W$47,Assumptions!AH$51,Assumptions!$X$51))))^(O$8-1)</f>
        <v>-4697.6168000000007</v>
      </c>
      <c r="P40" s="26">
        <f>-Assumptions!$X41/12*(1+(IF(P$8=Assumptions!$V$47,Assumptions!$V$51,IF(P$8=Assumptions!$W$47,Assumptions!AI$51,Assumptions!$X$51))))^(P$8-1)</f>
        <v>-4697.6168000000007</v>
      </c>
      <c r="Q40" s="26">
        <f>-Assumptions!$X41/12*(1+(IF(Q$8=Assumptions!$V$47,Assumptions!$V$51,IF(Q$8=Assumptions!$W$47,Assumptions!AJ$51,Assumptions!$X$51))))^(Q$8-1)</f>
        <v>-4697.6168000000007</v>
      </c>
      <c r="R40" s="26">
        <f>-Assumptions!$X41/12*(1+(IF(R$8=Assumptions!$V$47,Assumptions!$V$51,IF(R$8=Assumptions!$W$47,Assumptions!AK$51,Assumptions!$X$51))))^(R$8-1)</f>
        <v>-4697.6168000000007</v>
      </c>
      <c r="S40" s="26">
        <f>-Assumptions!$X41/12*(1+(IF(S$8=Assumptions!$V$47,Assumptions!$V$51,IF(S$8=Assumptions!$W$47,Assumptions!AL$51,Assumptions!$X$51))))^(S$8-1)</f>
        <v>-4697.6168000000007</v>
      </c>
      <c r="T40" s="26">
        <f>-Assumptions!$X41/12*(1+(IF(T$8=Assumptions!$V$47,Assumptions!$V$51,IF(T$8=Assumptions!$W$47,Assumptions!AM$51,Assumptions!$X$51))))^(T$8-1)</f>
        <v>-4697.6168000000007</v>
      </c>
      <c r="U40" s="26">
        <f>-Assumptions!$X41/12*(1+(IF(U$8=Assumptions!$V$47,Assumptions!$V$51,IF(U$8=Assumptions!$W$47,Assumptions!AN$51,Assumptions!$X$51))))^(U$8-1)</f>
        <v>-4697.6168000000007</v>
      </c>
      <c r="V40" s="26">
        <f>-Assumptions!$X41/12*(1+(IF(V$8=Assumptions!$V$47,Assumptions!$V$51,IF(V$8=Assumptions!$W$47,Assumptions!AO$51,Assumptions!$X$51))))^(V$8-1)</f>
        <v>-4697.6168000000007</v>
      </c>
      <c r="W40" s="26">
        <f>-Assumptions!$X41/12*(1+(IF(W$8=Assumptions!$V$47,Assumptions!$V$51,IF(W$8=Assumptions!$W$47,Assumptions!AP$51,Assumptions!$X$51))))^(W$8-1)</f>
        <v>-4697.6168000000007</v>
      </c>
      <c r="X40" s="26">
        <f>-Assumptions!$X41/12*(1+(IF(X$8=Assumptions!$V$47,Assumptions!$V$51,IF(X$8=Assumptions!$W$47,Assumptions!AQ$51,Assumptions!$X$51))))^(X$8-1)</f>
        <v>-4697.6168000000007</v>
      </c>
      <c r="Y40" s="26">
        <f>-Assumptions!$X41/12*(1+(IF(Y$8=Assumptions!$V$47,Assumptions!$V$51,IF(Y$8=Assumptions!$W$47,Assumptions!AR$51,Assumptions!$X$51))))^(Y$8-1)</f>
        <v>-4697.6168000000007</v>
      </c>
      <c r="Z40" s="26">
        <f>-Assumptions!$X41/12*(1+(IF(Z$8=Assumptions!$V$47,Assumptions!$V$51,IF(Z$8=Assumptions!$W$47,Assumptions!AS$51,Assumptions!$X$51))))^(Z$8-1)</f>
        <v>-4697.6168000000007</v>
      </c>
      <c r="AA40" s="26">
        <f>-Assumptions!$X41/12*(1+(IF(AA$8=Assumptions!$V$47,Assumptions!$V$51,IF(AA$8=Assumptions!$W$47,Assumptions!AT$51,Assumptions!$X$51))))^(AA$8-1)</f>
        <v>-4697.6168000000007</v>
      </c>
      <c r="AB40" s="26">
        <f>-Assumptions!$X41/12*(1+(IF(AB$8=Assumptions!$V$47,Assumptions!$V$51,IF(AB$8=Assumptions!$W$47,Assumptions!AU$51,Assumptions!$X$51))))^(AB$8-1)</f>
        <v>-4887.4005187200009</v>
      </c>
      <c r="AC40" s="26">
        <f>-Assumptions!$X41/12*(1+(IF(AC$8=Assumptions!$V$47,Assumptions!$V$51,IF(AC$8=Assumptions!$W$47,Assumptions!AV$51,Assumptions!$X$51))))^(AC$8-1)</f>
        <v>-4887.4005187200009</v>
      </c>
      <c r="AD40" s="26">
        <f>-Assumptions!$X41/12*(1+(IF(AD$8=Assumptions!$V$47,Assumptions!$V$51,IF(AD$8=Assumptions!$W$47,Assumptions!AW$51,Assumptions!$X$51))))^(AD$8-1)</f>
        <v>-4887.4005187200009</v>
      </c>
      <c r="AE40" s="26">
        <f>-Assumptions!$X41/12*(1+(IF(AE$8=Assumptions!$V$47,Assumptions!$V$51,IF(AE$8=Assumptions!$W$47,Assumptions!AX$51,Assumptions!$X$51))))^(AE$8-1)</f>
        <v>-4887.4005187200009</v>
      </c>
      <c r="AF40" s="26">
        <f>-Assumptions!$X41/12*(1+(IF(AF$8=Assumptions!$V$47,Assumptions!$V$51,IF(AF$8=Assumptions!$W$47,Assumptions!AY$51,Assumptions!$X$51))))^(AF$8-1)</f>
        <v>-4887.4005187200009</v>
      </c>
      <c r="AG40" s="26">
        <f>-Assumptions!$X41/12*(1+(IF(AG$8=Assumptions!$V$47,Assumptions!$V$51,IF(AG$8=Assumptions!$W$47,Assumptions!AZ$51,Assumptions!$X$51))))^(AG$8-1)</f>
        <v>-4887.4005187200009</v>
      </c>
      <c r="AH40" s="26">
        <f>-Assumptions!$X41/12*(1+(IF(AH$8=Assumptions!$V$47,Assumptions!$V$51,IF(AH$8=Assumptions!$W$47,Assumptions!BA$51,Assumptions!$X$51))))^(AH$8-1)</f>
        <v>-4887.4005187200009</v>
      </c>
      <c r="AI40" s="26">
        <f>-Assumptions!$X41/12*(1+(IF(AI$8=Assumptions!$V$47,Assumptions!$V$51,IF(AI$8=Assumptions!$W$47,Assumptions!BB$51,Assumptions!$X$51))))^(AI$8-1)</f>
        <v>-4887.4005187200009</v>
      </c>
      <c r="AJ40" s="26">
        <f>-Assumptions!$X41/12*(1+(IF(AJ$8=Assumptions!$V$47,Assumptions!$V$51,IF(AJ$8=Assumptions!$W$47,Assumptions!BC$51,Assumptions!$X$51))))^(AJ$8-1)</f>
        <v>-4887.4005187200009</v>
      </c>
      <c r="AK40" s="26">
        <f>-Assumptions!$X41/12*(1+(IF(AK$8=Assumptions!$V$47,Assumptions!$V$51,IF(AK$8=Assumptions!$W$47,Assumptions!BD$51,Assumptions!$X$51))))^(AK$8-1)</f>
        <v>-4887.4005187200009</v>
      </c>
      <c r="AL40" s="26">
        <f>-Assumptions!$X41/12*(1+(IF(AL$8=Assumptions!$V$47,Assumptions!$V$51,IF(AL$8=Assumptions!$W$47,Assumptions!BE$51,Assumptions!$X$51))))^(AL$8-1)</f>
        <v>-4887.4005187200009</v>
      </c>
      <c r="AM40" s="26">
        <f>-Assumptions!$X41/12*(1+(IF(AM$8=Assumptions!$V$47,Assumptions!$V$51,IF(AM$8=Assumptions!$W$47,Assumptions!BF$51,Assumptions!$X$51))))^(AM$8-1)</f>
        <v>-4887.4005187200009</v>
      </c>
      <c r="AN40" s="26">
        <f>-Assumptions!$X41/12*(1+(IF(AN$8=Assumptions!$V$47,Assumptions!$V$51,IF(AN$8=Assumptions!$W$47,Assumptions!BG$51,Assumptions!$X$51))))^(AN$8-1)</f>
        <v>-4985.1485290944001</v>
      </c>
      <c r="AO40" s="26">
        <f>-Assumptions!$X41/12*(1+(IF(AO$8=Assumptions!$V$47,Assumptions!$V$51,IF(AO$8=Assumptions!$W$47,Assumptions!BH$51,Assumptions!$X$51))))^(AO$8-1)</f>
        <v>-4985.1485290944001</v>
      </c>
      <c r="AP40" s="26">
        <f>-Assumptions!$X41/12*(1+(IF(AP$8=Assumptions!$V$47,Assumptions!$V$51,IF(AP$8=Assumptions!$W$47,Assumptions!BI$51,Assumptions!$X$51))))^(AP$8-1)</f>
        <v>-4985.1485290944001</v>
      </c>
      <c r="AQ40" s="26">
        <f>-Assumptions!$X41/12*(1+(IF(AQ$8=Assumptions!$V$47,Assumptions!$V$51,IF(AQ$8=Assumptions!$W$47,Assumptions!BJ$51,Assumptions!$X$51))))^(AQ$8-1)</f>
        <v>-4985.1485290944001</v>
      </c>
      <c r="AR40" s="26">
        <f>-Assumptions!$X41/12*(1+(IF(AR$8=Assumptions!$V$47,Assumptions!$V$51,IF(AR$8=Assumptions!$W$47,Assumptions!BK$51,Assumptions!$X$51))))^(AR$8-1)</f>
        <v>-4985.1485290944001</v>
      </c>
      <c r="AS40" s="26">
        <f>-Assumptions!$X41/12*(1+(IF(AS$8=Assumptions!$V$47,Assumptions!$V$51,IF(AS$8=Assumptions!$W$47,Assumptions!BL$51,Assumptions!$X$51))))^(AS$8-1)</f>
        <v>-4985.1485290944001</v>
      </c>
      <c r="AT40" s="26">
        <f>-Assumptions!$X41/12*(1+(IF(AT$8=Assumptions!$V$47,Assumptions!$V$51,IF(AT$8=Assumptions!$W$47,Assumptions!BM$51,Assumptions!$X$51))))^(AT$8-1)</f>
        <v>-4985.1485290944001</v>
      </c>
      <c r="AU40" s="26">
        <f>-Assumptions!$X41/12*(1+(IF(AU$8=Assumptions!$V$47,Assumptions!$V$51,IF(AU$8=Assumptions!$W$47,Assumptions!BN$51,Assumptions!$X$51))))^(AU$8-1)</f>
        <v>-4985.1485290944001</v>
      </c>
      <c r="AV40" s="26">
        <f>-Assumptions!$X41/12*(1+(IF(AV$8=Assumptions!$V$47,Assumptions!$V$51,IF(AV$8=Assumptions!$W$47,Assumptions!BO$51,Assumptions!$X$51))))^(AV$8-1)</f>
        <v>-4985.1485290944001</v>
      </c>
      <c r="AW40" s="26">
        <f>-Assumptions!$X41/12*(1+(IF(AW$8=Assumptions!$V$47,Assumptions!$V$51,IF(AW$8=Assumptions!$W$47,Assumptions!BP$51,Assumptions!$X$51))))^(AW$8-1)</f>
        <v>-4985.1485290944001</v>
      </c>
      <c r="AX40" s="26">
        <f>-Assumptions!$X41/12*(1+(IF(AX$8=Assumptions!$V$47,Assumptions!$V$51,IF(AX$8=Assumptions!$W$47,Assumptions!BQ$51,Assumptions!$X$51))))^(AX$8-1)</f>
        <v>-4985.1485290944001</v>
      </c>
      <c r="AY40" s="26">
        <f>-Assumptions!$X41/12*(1+(IF(AY$8=Assumptions!$V$47,Assumptions!$V$51,IF(AY$8=Assumptions!$W$47,Assumptions!BR$51,Assumptions!$X$51))))^(AY$8-1)</f>
        <v>-4985.1485290944001</v>
      </c>
      <c r="AZ40" s="26">
        <f>-Assumptions!$X41/12*(1+(IF(AZ$8=Assumptions!$V$47,Assumptions!$V$51,IF(AZ$8=Assumptions!$W$47,Assumptions!BS$51,Assumptions!$X$51))))^(AZ$8-1)</f>
        <v>-5084.8514996762888</v>
      </c>
      <c r="BA40" s="26">
        <f>-Assumptions!$X41/12*(1+(IF(BA$8=Assumptions!$V$47,Assumptions!$V$51,IF(BA$8=Assumptions!$W$47,Assumptions!BT$51,Assumptions!$X$51))))^(BA$8-1)</f>
        <v>-5084.8514996762888</v>
      </c>
      <c r="BB40" s="26">
        <f>-Assumptions!$X41/12*(1+(IF(BB$8=Assumptions!$V$47,Assumptions!$V$51,IF(BB$8=Assumptions!$W$47,Assumptions!BU$51,Assumptions!$X$51))))^(BB$8-1)</f>
        <v>-5084.8514996762888</v>
      </c>
      <c r="BC40" s="26">
        <f>-Assumptions!$X41/12*(1+(IF(BC$8=Assumptions!$V$47,Assumptions!$V$51,IF(BC$8=Assumptions!$W$47,Assumptions!BV$51,Assumptions!$X$51))))^(BC$8-1)</f>
        <v>-5084.8514996762888</v>
      </c>
      <c r="BD40" s="26">
        <f>-Assumptions!$X41/12*(1+(IF(BD$8=Assumptions!$V$47,Assumptions!$V$51,IF(BD$8=Assumptions!$W$47,Assumptions!BW$51,Assumptions!$X$51))))^(BD$8-1)</f>
        <v>-5084.8514996762888</v>
      </c>
      <c r="BE40" s="26">
        <f>-Assumptions!$X41/12*(1+(IF(BE$8=Assumptions!$V$47,Assumptions!$V$51,IF(BE$8=Assumptions!$W$47,Assumptions!BX$51,Assumptions!$X$51))))^(BE$8-1)</f>
        <v>-5084.8514996762888</v>
      </c>
      <c r="BF40" s="26">
        <f>-Assumptions!$X41/12*(1+(IF(BF$8=Assumptions!$V$47,Assumptions!$V$51,IF(BF$8=Assumptions!$W$47,Assumptions!BY$51,Assumptions!$X$51))))^(BF$8-1)</f>
        <v>-5084.8514996762888</v>
      </c>
      <c r="BG40" s="26">
        <f>-Assumptions!$X41/12*(1+(IF(BG$8=Assumptions!$V$47,Assumptions!$V$51,IF(BG$8=Assumptions!$W$47,Assumptions!BZ$51,Assumptions!$X$51))))^(BG$8-1)</f>
        <v>-5084.8514996762888</v>
      </c>
      <c r="BH40" s="26">
        <f>-Assumptions!$X41/12*(1+(IF(BH$8=Assumptions!$V$47,Assumptions!$V$51,IF(BH$8=Assumptions!$W$47,Assumptions!CA$51,Assumptions!$X$51))))^(BH$8-1)</f>
        <v>-5084.8514996762888</v>
      </c>
      <c r="BI40" s="26">
        <f>-Assumptions!$X41/12*(1+(IF(BI$8=Assumptions!$V$47,Assumptions!$V$51,IF(BI$8=Assumptions!$W$47,Assumptions!CB$51,Assumptions!$X$51))))^(BI$8-1)</f>
        <v>-5084.8514996762888</v>
      </c>
      <c r="BJ40" s="26">
        <f>-Assumptions!$X41/12*(1+(IF(BJ$8=Assumptions!$V$47,Assumptions!$V$51,IF(BJ$8=Assumptions!$W$47,Assumptions!CC$51,Assumptions!$X$51))))^(BJ$8-1)</f>
        <v>-5084.8514996762888</v>
      </c>
      <c r="BK40" s="26">
        <f>-Assumptions!$X41/12*(1+(IF(BK$8=Assumptions!$V$47,Assumptions!$V$51,IF(BK$8=Assumptions!$W$47,Assumptions!CD$51,Assumptions!$X$51))))^(BK$8-1)</f>
        <v>-5084.8514996762888</v>
      </c>
      <c r="BL40" s="26">
        <f>-Assumptions!$X41/12*(1+(IF(BL$8=Assumptions!$V$47,Assumptions!$V$51,IF(BL$8=Assumptions!$W$47,Assumptions!CE$51,Assumptions!$X$51))))^(BL$8-1)</f>
        <v>-5186.5485296698143</v>
      </c>
      <c r="BM40" s="26">
        <f>-Assumptions!$X41/12*(1+(IF(BM$8=Assumptions!$V$47,Assumptions!$V$51,IF(BM$8=Assumptions!$W$47,Assumptions!CF$51,Assumptions!$X$51))))^(BM$8-1)</f>
        <v>-5186.5485296698143</v>
      </c>
      <c r="BN40" s="26">
        <f>-Assumptions!$X41/12*(1+(IF(BN$8=Assumptions!$V$47,Assumptions!$V$51,IF(BN$8=Assumptions!$W$47,Assumptions!CG$51,Assumptions!$X$51))))^(BN$8-1)</f>
        <v>-5186.5485296698143</v>
      </c>
      <c r="BO40" s="26">
        <f>-Assumptions!$X41/12*(1+(IF(BO$8=Assumptions!$V$47,Assumptions!$V$51,IF(BO$8=Assumptions!$W$47,Assumptions!CH$51,Assumptions!$X$51))))^(BO$8-1)</f>
        <v>-5186.5485296698143</v>
      </c>
      <c r="BP40" s="26">
        <f>-Assumptions!$X41/12*(1+(IF(BP$8=Assumptions!$V$47,Assumptions!$V$51,IF(BP$8=Assumptions!$W$47,Assumptions!CI$51,Assumptions!$X$51))))^(BP$8-1)</f>
        <v>-5186.5485296698143</v>
      </c>
      <c r="BQ40" s="26">
        <f>-Assumptions!$X41/12*(1+(IF(BQ$8=Assumptions!$V$47,Assumptions!$V$51,IF(BQ$8=Assumptions!$W$47,Assumptions!CJ$51,Assumptions!$X$51))))^(BQ$8-1)</f>
        <v>-5186.5485296698143</v>
      </c>
      <c r="BR40" s="26">
        <f>-Assumptions!$X41/12*(1+(IF(BR$8=Assumptions!$V$47,Assumptions!$V$51,IF(BR$8=Assumptions!$W$47,Assumptions!CK$51,Assumptions!$X$51))))^(BR$8-1)</f>
        <v>-5186.5485296698143</v>
      </c>
      <c r="BS40" s="26">
        <f>-Assumptions!$X41/12*(1+(IF(BS$8=Assumptions!$V$47,Assumptions!$V$51,IF(BS$8=Assumptions!$W$47,Assumptions!CL$51,Assumptions!$X$51))))^(BS$8-1)</f>
        <v>-5186.5485296698143</v>
      </c>
      <c r="BT40" s="26">
        <f>-Assumptions!$X41/12*(1+(IF(BT$8=Assumptions!$V$47,Assumptions!$V$51,IF(BT$8=Assumptions!$W$47,Assumptions!CM$51,Assumptions!$X$51))))^(BT$8-1)</f>
        <v>-5186.5485296698143</v>
      </c>
      <c r="BU40" s="26">
        <f>-Assumptions!$X41/12*(1+(IF(BU$8=Assumptions!$V$47,Assumptions!$V$51,IF(BU$8=Assumptions!$W$47,Assumptions!CN$51,Assumptions!$X$51))))^(BU$8-1)</f>
        <v>-5186.5485296698143</v>
      </c>
      <c r="BV40" s="26">
        <f>-Assumptions!$X41/12*(1+(IF(BV$8=Assumptions!$V$47,Assumptions!$V$51,IF(BV$8=Assumptions!$W$47,Assumptions!CO$51,Assumptions!$X$51))))^(BV$8-1)</f>
        <v>-5186.5485296698143</v>
      </c>
      <c r="BW40" s="26">
        <f>-Assumptions!$X41/12*(1+(IF(BW$8=Assumptions!$V$47,Assumptions!$V$51,IF(BW$8=Assumptions!$W$47,Assumptions!CP$51,Assumptions!$X$51))))^(BW$8-1)</f>
        <v>-5186.5485296698143</v>
      </c>
      <c r="BX40" s="26">
        <f>-Assumptions!$X41/12*(1+(IF(BX$8=Assumptions!$V$47,Assumptions!$V$51,IF(BX$8=Assumptions!$W$47,Assumptions!CQ$51,Assumptions!$X$51))))^(BX$8-1)</f>
        <v>-5290.279500263211</v>
      </c>
      <c r="BY40" s="26">
        <f>-Assumptions!$X41/12*(1+(IF(BY$8=Assumptions!$V$47,Assumptions!$V$51,IF(BY$8=Assumptions!$W$47,Assumptions!CR$51,Assumptions!$X$51))))^(BY$8-1)</f>
        <v>-5290.279500263211</v>
      </c>
      <c r="BZ40" s="26">
        <f>-Assumptions!$X41/12*(1+(IF(BZ$8=Assumptions!$V$47,Assumptions!$V$51,IF(BZ$8=Assumptions!$W$47,Assumptions!CS$51,Assumptions!$X$51))))^(BZ$8-1)</f>
        <v>-5290.279500263211</v>
      </c>
      <c r="CA40" s="26">
        <f>-Assumptions!$X41/12*(1+(IF(CA$8=Assumptions!$V$47,Assumptions!$V$51,IF(CA$8=Assumptions!$W$47,Assumptions!CT$51,Assumptions!$X$51))))^(CA$8-1)</f>
        <v>-5290.279500263211</v>
      </c>
      <c r="CB40" s="26">
        <f>-Assumptions!$X41/12*(1+(IF(CB$8=Assumptions!$V$47,Assumptions!$V$51,IF(CB$8=Assumptions!$W$47,Assumptions!CU$51,Assumptions!$X$51))))^(CB$8-1)</f>
        <v>-5290.279500263211</v>
      </c>
      <c r="CC40" s="26">
        <f>-Assumptions!$X41/12*(1+(IF(CC$8=Assumptions!$V$47,Assumptions!$V$51,IF(CC$8=Assumptions!$W$47,Assumptions!CV$51,Assumptions!$X$51))))^(CC$8-1)</f>
        <v>-5290.279500263211</v>
      </c>
      <c r="CD40" s="26">
        <f>-Assumptions!$X41/12*(1+(IF(CD$8=Assumptions!$V$47,Assumptions!$V$51,IF(CD$8=Assumptions!$W$47,Assumptions!CW$51,Assumptions!$X$51))))^(CD$8-1)</f>
        <v>-5290.279500263211</v>
      </c>
      <c r="CE40" s="26">
        <f>-Assumptions!$X41/12*(1+(IF(CE$8=Assumptions!$V$47,Assumptions!$V$51,IF(CE$8=Assumptions!$W$47,Assumptions!CX$51,Assumptions!$X$51))))^(CE$8-1)</f>
        <v>-5290.279500263211</v>
      </c>
      <c r="CF40" s="26">
        <f>-Assumptions!$X41/12*(1+(IF(CF$8=Assumptions!$V$47,Assumptions!$V$51,IF(CF$8=Assumptions!$W$47,Assumptions!CY$51,Assumptions!$X$51))))^(CF$8-1)</f>
        <v>-5290.279500263211</v>
      </c>
      <c r="CG40" s="26">
        <f>-Assumptions!$X41/12*(1+(IF(CG$8=Assumptions!$V$47,Assumptions!$V$51,IF(CG$8=Assumptions!$W$47,Assumptions!CZ$51,Assumptions!$X$51))))^(CG$8-1)</f>
        <v>-5290.279500263211</v>
      </c>
      <c r="CH40" s="26">
        <f>-Assumptions!$X41/12*(1+(IF(CH$8=Assumptions!$V$47,Assumptions!$V$51,IF(CH$8=Assumptions!$W$47,Assumptions!DA$51,Assumptions!$X$51))))^(CH$8-1)</f>
        <v>-5290.279500263211</v>
      </c>
      <c r="CI40" s="26">
        <f>-Assumptions!$X41/12*(1+(IF(CI$8=Assumptions!$V$47,Assumptions!$V$51,IF(CI$8=Assumptions!$W$47,Assumptions!DB$51,Assumptions!$X$51))))^(CI$8-1)</f>
        <v>-5290.279500263211</v>
      </c>
      <c r="CJ40" s="26">
        <f>-Assumptions!$X41/12*(1+(IF(CJ$8=Assumptions!$V$47,Assumptions!$V$51,IF(CJ$8=Assumptions!$W$47,Assumptions!DC$51,Assumptions!$X$51))))^(CJ$8-1)</f>
        <v>-5396.0850902684742</v>
      </c>
      <c r="CK40" s="26">
        <f>-Assumptions!$X41/12*(1+(IF(CK$8=Assumptions!$V$47,Assumptions!$V$51,IF(CK$8=Assumptions!$W$47,Assumptions!DD$51,Assumptions!$X$51))))^(CK$8-1)</f>
        <v>-5396.0850902684742</v>
      </c>
      <c r="CL40" s="26">
        <f>-Assumptions!$X41/12*(1+(IF(CL$8=Assumptions!$V$47,Assumptions!$V$51,IF(CL$8=Assumptions!$W$47,Assumptions!DE$51,Assumptions!$X$51))))^(CL$8-1)</f>
        <v>-5396.0850902684742</v>
      </c>
      <c r="CM40" s="26">
        <f>-Assumptions!$X41/12*(1+(IF(CM$8=Assumptions!$V$47,Assumptions!$V$51,IF(CM$8=Assumptions!$W$47,Assumptions!DF$51,Assumptions!$X$51))))^(CM$8-1)</f>
        <v>-5396.0850902684742</v>
      </c>
      <c r="CN40" s="26">
        <f>-Assumptions!$X41/12*(1+(IF(CN$8=Assumptions!$V$47,Assumptions!$V$51,IF(CN$8=Assumptions!$W$47,Assumptions!DG$51,Assumptions!$X$51))))^(CN$8-1)</f>
        <v>-5396.0850902684742</v>
      </c>
      <c r="CO40" s="26">
        <f>-Assumptions!$X41/12*(1+(IF(CO$8=Assumptions!$V$47,Assumptions!$V$51,IF(CO$8=Assumptions!$W$47,Assumptions!DH$51,Assumptions!$X$51))))^(CO$8-1)</f>
        <v>-5396.0850902684742</v>
      </c>
      <c r="CP40" s="26">
        <f>-Assumptions!$X41/12*(1+(IF(CP$8=Assumptions!$V$47,Assumptions!$V$51,IF(CP$8=Assumptions!$W$47,Assumptions!DI$51,Assumptions!$X$51))))^(CP$8-1)</f>
        <v>-5396.0850902684742</v>
      </c>
      <c r="CQ40" s="26">
        <f>-Assumptions!$X41/12*(1+(IF(CQ$8=Assumptions!$V$47,Assumptions!$V$51,IF(CQ$8=Assumptions!$W$47,Assumptions!DJ$51,Assumptions!$X$51))))^(CQ$8-1)</f>
        <v>-5396.0850902684742</v>
      </c>
      <c r="CR40" s="26">
        <f>-Assumptions!$X41/12*(1+(IF(CR$8=Assumptions!$V$47,Assumptions!$V$51,IF(CR$8=Assumptions!$W$47,Assumptions!DK$51,Assumptions!$X$51))))^(CR$8-1)</f>
        <v>-5396.0850902684742</v>
      </c>
      <c r="CS40" s="26">
        <f>-Assumptions!$X41/12*(1+(IF(CS$8=Assumptions!$V$47,Assumptions!$V$51,IF(CS$8=Assumptions!$W$47,Assumptions!DL$51,Assumptions!$X$51))))^(CS$8-1)</f>
        <v>-5396.0850902684742</v>
      </c>
      <c r="CT40" s="26">
        <f>-Assumptions!$X41/12*(1+(IF(CT$8=Assumptions!$V$47,Assumptions!$V$51,IF(CT$8=Assumptions!$W$47,Assumptions!DM$51,Assumptions!$X$51))))^(CT$8-1)</f>
        <v>-5396.0850902684742</v>
      </c>
      <c r="CU40" s="26">
        <f>-Assumptions!$X41/12*(1+(IF(CU$8=Assumptions!$V$47,Assumptions!$V$51,IF(CU$8=Assumptions!$W$47,Assumptions!DN$51,Assumptions!$X$51))))^(CU$8-1)</f>
        <v>-5396.0850902684742</v>
      </c>
      <c r="CV40" s="26">
        <f>-Assumptions!$X41/12*(1+(IF(CV$8=Assumptions!$V$47,Assumptions!$V$51,IF(CV$8=Assumptions!$W$47,Assumptions!DO$51,Assumptions!$X$51))))^(CV$8-1)</f>
        <v>-5504.0067920738438</v>
      </c>
      <c r="CW40" s="26">
        <f>-Assumptions!$X41/12*(1+(IF(CW$8=Assumptions!$V$47,Assumptions!$V$51,IF(CW$8=Assumptions!$W$47,Assumptions!DP$51,Assumptions!$X$51))))^(CW$8-1)</f>
        <v>-5504.0067920738438</v>
      </c>
      <c r="CX40" s="26">
        <f>-Assumptions!$X41/12*(1+(IF(CX$8=Assumptions!$V$47,Assumptions!$V$51,IF(CX$8=Assumptions!$W$47,Assumptions!DQ$51,Assumptions!$X$51))))^(CX$8-1)</f>
        <v>-5504.0067920738438</v>
      </c>
      <c r="CY40" s="26">
        <f>-Assumptions!$X41/12*(1+(IF(CY$8=Assumptions!$V$47,Assumptions!$V$51,IF(CY$8=Assumptions!$W$47,Assumptions!DR$51,Assumptions!$X$51))))^(CY$8-1)</f>
        <v>-5504.0067920738438</v>
      </c>
      <c r="CZ40" s="26">
        <f>-Assumptions!$X41/12*(1+(IF(CZ$8=Assumptions!$V$47,Assumptions!$V$51,IF(CZ$8=Assumptions!$W$47,Assumptions!DS$51,Assumptions!$X$51))))^(CZ$8-1)</f>
        <v>-5504.0067920738438</v>
      </c>
      <c r="DA40" s="26">
        <f>-Assumptions!$X41/12*(1+(IF(DA$8=Assumptions!$V$47,Assumptions!$V$51,IF(DA$8=Assumptions!$W$47,Assumptions!DT$51,Assumptions!$X$51))))^(DA$8-1)</f>
        <v>-5504.0067920738438</v>
      </c>
      <c r="DB40" s="26">
        <f>-Assumptions!$X41/12*(1+(IF(DB$8=Assumptions!$V$47,Assumptions!$V$51,IF(DB$8=Assumptions!$W$47,Assumptions!DU$51,Assumptions!$X$51))))^(DB$8-1)</f>
        <v>-5504.0067920738438</v>
      </c>
      <c r="DC40" s="26">
        <f>-Assumptions!$X41/12*(1+(IF(DC$8=Assumptions!$V$47,Assumptions!$V$51,IF(DC$8=Assumptions!$W$47,Assumptions!DV$51,Assumptions!$X$51))))^(DC$8-1)</f>
        <v>-5504.0067920738438</v>
      </c>
      <c r="DD40" s="26">
        <f>-Assumptions!$X41/12*(1+(IF(DD$8=Assumptions!$V$47,Assumptions!$V$51,IF(DD$8=Assumptions!$W$47,Assumptions!DW$51,Assumptions!$X$51))))^(DD$8-1)</f>
        <v>-5504.0067920738438</v>
      </c>
      <c r="DE40" s="26">
        <f>-Assumptions!$X41/12*(1+(IF(DE$8=Assumptions!$V$47,Assumptions!$V$51,IF(DE$8=Assumptions!$W$47,Assumptions!DX$51,Assumptions!$X$51))))^(DE$8-1)</f>
        <v>-5504.0067920738438</v>
      </c>
      <c r="DF40" s="26">
        <f>-Assumptions!$X41/12*(1+(IF(DF$8=Assumptions!$V$47,Assumptions!$V$51,IF(DF$8=Assumptions!$W$47,Assumptions!DY$51,Assumptions!$X$51))))^(DF$8-1)</f>
        <v>-5504.0067920738438</v>
      </c>
      <c r="DG40" s="26">
        <f>-Assumptions!$X41/12*(1+(IF(DG$8=Assumptions!$V$47,Assumptions!$V$51,IF(DG$8=Assumptions!$W$47,Assumptions!DZ$51,Assumptions!$X$51))))^(DG$8-1)</f>
        <v>-5504.0067920738438</v>
      </c>
      <c r="DH40" s="26">
        <f>-Assumptions!$X41/12*(1+(IF(DH$8=Assumptions!$V$47,Assumptions!$V$51,IF(DH$8=Assumptions!$W$47,Assumptions!EA$51,Assumptions!$X$51))))^(DH$8-1)</f>
        <v>-5614.0869279153212</v>
      </c>
      <c r="DI40" s="26">
        <f>-Assumptions!$X41/12*(1+(IF(DI$8=Assumptions!$V$47,Assumptions!$V$51,IF(DI$8=Assumptions!$W$47,Assumptions!EB$51,Assumptions!$X$51))))^(DI$8-1)</f>
        <v>-5614.0869279153212</v>
      </c>
      <c r="DJ40" s="26">
        <f>-Assumptions!$X41/12*(1+(IF(DJ$8=Assumptions!$V$47,Assumptions!$V$51,IF(DJ$8=Assumptions!$W$47,Assumptions!EC$51,Assumptions!$X$51))))^(DJ$8-1)</f>
        <v>-5614.0869279153212</v>
      </c>
      <c r="DK40" s="26">
        <f>-Assumptions!$X41/12*(1+(IF(DK$8=Assumptions!$V$47,Assumptions!$V$51,IF(DK$8=Assumptions!$W$47,Assumptions!ED$51,Assumptions!$X$51))))^(DK$8-1)</f>
        <v>-5614.0869279153212</v>
      </c>
      <c r="DL40" s="26">
        <f>-Assumptions!$X41/12*(1+(IF(DL$8=Assumptions!$V$47,Assumptions!$V$51,IF(DL$8=Assumptions!$W$47,Assumptions!EE$51,Assumptions!$X$51))))^(DL$8-1)</f>
        <v>-5614.0869279153212</v>
      </c>
      <c r="DM40" s="26">
        <f>-Assumptions!$X41/12*(1+(IF(DM$8=Assumptions!$V$47,Assumptions!$V$51,IF(DM$8=Assumptions!$W$47,Assumptions!EF$51,Assumptions!$X$51))))^(DM$8-1)</f>
        <v>-5614.0869279153212</v>
      </c>
      <c r="DN40" s="26">
        <f>-Assumptions!$X41/12*(1+(IF(DN$8=Assumptions!$V$47,Assumptions!$V$51,IF(DN$8=Assumptions!$W$47,Assumptions!EG$51,Assumptions!$X$51))))^(DN$8-1)</f>
        <v>-5614.0869279153212</v>
      </c>
      <c r="DO40" s="26">
        <f>-Assumptions!$X41/12*(1+(IF(DO$8=Assumptions!$V$47,Assumptions!$V$51,IF(DO$8=Assumptions!$W$47,Assumptions!EH$51,Assumptions!$X$51))))^(DO$8-1)</f>
        <v>-5614.0869279153212</v>
      </c>
      <c r="DP40" s="26">
        <f>-Assumptions!$X41/12*(1+(IF(DP$8=Assumptions!$V$47,Assumptions!$V$51,IF(DP$8=Assumptions!$W$47,Assumptions!EI$51,Assumptions!$X$51))))^(DP$8-1)</f>
        <v>-5614.0869279153212</v>
      </c>
      <c r="DQ40" s="26">
        <f>-Assumptions!$X41/12*(1+(IF(DQ$8=Assumptions!$V$47,Assumptions!$V$51,IF(DQ$8=Assumptions!$W$47,Assumptions!EJ$51,Assumptions!$X$51))))^(DQ$8-1)</f>
        <v>-5614.0869279153212</v>
      </c>
      <c r="DR40" s="26">
        <f>-Assumptions!$X41/12*(1+(IF(DR$8=Assumptions!$V$47,Assumptions!$V$51,IF(DR$8=Assumptions!$W$47,Assumptions!EK$51,Assumptions!$X$51))))^(DR$8-1)</f>
        <v>-5614.0869279153212</v>
      </c>
      <c r="DS40" s="26">
        <f>-Assumptions!$X41/12*(1+(IF(DS$8=Assumptions!$V$47,Assumptions!$V$51,IF(DS$8=Assumptions!$W$47,Assumptions!EL$51,Assumptions!$X$51))))^(DS$8-1)</f>
        <v>-5614.0869279153212</v>
      </c>
      <c r="DT40" s="26">
        <f>-Assumptions!$X41/12*(1+(IF(DT$8=Assumptions!$V$47,Assumptions!$V$51,IF(DT$8=Assumptions!$W$47,Assumptions!EM$51,Assumptions!$X$51))))^(DT$8-1)</f>
        <v>-5726.3686664736279</v>
      </c>
      <c r="DU40" s="26">
        <f>-Assumptions!$X41/12*(1+(IF(DU$8=Assumptions!$V$47,Assumptions!$V$51,IF(DU$8=Assumptions!$W$47,Assumptions!EN$51,Assumptions!$X$51))))^(DU$8-1)</f>
        <v>-5726.3686664736279</v>
      </c>
      <c r="DV40" s="26">
        <f>-Assumptions!$X41/12*(1+(IF(DV$8=Assumptions!$V$47,Assumptions!$V$51,IF(DV$8=Assumptions!$W$47,Assumptions!EO$51,Assumptions!$X$51))))^(DV$8-1)</f>
        <v>-5726.3686664736279</v>
      </c>
      <c r="DW40" s="26">
        <f>-Assumptions!$X41/12*(1+(IF(DW$8=Assumptions!$V$47,Assumptions!$V$51,IF(DW$8=Assumptions!$W$47,Assumptions!EP$51,Assumptions!$X$51))))^(DW$8-1)</f>
        <v>-5726.3686664736279</v>
      </c>
      <c r="DX40" s="26">
        <f>-Assumptions!$X41/12*(1+(IF(DX$8=Assumptions!$V$47,Assumptions!$V$51,IF(DX$8=Assumptions!$W$47,Assumptions!EQ$51,Assumptions!$X$51))))^(DX$8-1)</f>
        <v>-5726.3686664736279</v>
      </c>
      <c r="DY40" s="26">
        <f>-Assumptions!$X41/12*(1+(IF(DY$8=Assumptions!$V$47,Assumptions!$V$51,IF(DY$8=Assumptions!$W$47,Assumptions!ER$51,Assumptions!$X$51))))^(DY$8-1)</f>
        <v>-5726.3686664736279</v>
      </c>
      <c r="DZ40" s="26">
        <f>-Assumptions!$X41/12*(1+(IF(DZ$8=Assumptions!$V$47,Assumptions!$V$51,IF(DZ$8=Assumptions!$W$47,Assumptions!ES$51,Assumptions!$X$51))))^(DZ$8-1)</f>
        <v>-5726.3686664736279</v>
      </c>
      <c r="EA40" s="26">
        <f>-Assumptions!$X41/12*(1+(IF(EA$8=Assumptions!$V$47,Assumptions!$V$51,IF(EA$8=Assumptions!$W$47,Assumptions!ET$51,Assumptions!$X$51))))^(EA$8-1)</f>
        <v>-5726.3686664736279</v>
      </c>
      <c r="EB40" s="26">
        <f>-Assumptions!$X41/12*(1+(IF(EB$8=Assumptions!$V$47,Assumptions!$V$51,IF(EB$8=Assumptions!$W$47,Assumptions!EU$51,Assumptions!$X$51))))^(EB$8-1)</f>
        <v>-5726.3686664736279</v>
      </c>
      <c r="EC40" s="26">
        <f>-Assumptions!$X41/12*(1+(IF(EC$8=Assumptions!$V$47,Assumptions!$V$51,IF(EC$8=Assumptions!$W$47,Assumptions!EV$51,Assumptions!$X$51))))^(EC$8-1)</f>
        <v>-5726.3686664736279</v>
      </c>
      <c r="ED40" s="26">
        <f>-Assumptions!$X41/12*(1+(IF(ED$8=Assumptions!$V$47,Assumptions!$V$51,IF(ED$8=Assumptions!$W$47,Assumptions!EW$51,Assumptions!$X$51))))^(ED$8-1)</f>
        <v>-5726.3686664736279</v>
      </c>
      <c r="EE40" s="26">
        <f>-Assumptions!$X41/12*(1+(IF(EE$8=Assumptions!$V$47,Assumptions!$V$51,IF(EE$8=Assumptions!$W$47,Assumptions!EX$51,Assumptions!$X$51))))^(EE$8-1)</f>
        <v>-5726.3686664736279</v>
      </c>
    </row>
    <row r="41" spans="2:135" x14ac:dyDescent="0.35">
      <c r="C41" t="str">
        <f>Assumptions!J42</f>
        <v>HQ Expense</v>
      </c>
      <c r="D41" s="26">
        <f>-Assumptions!$X42/12*(1+(IF(D$8=Assumptions!$V$47,Assumptions!$V$51,IF(D$8=Assumptions!$W$47,Assumptions!W$51,Assumptions!$X$51))))^(D$8-1)</f>
        <v>-944.79624999999999</v>
      </c>
      <c r="E41" s="26">
        <f>-Assumptions!$X42/12*(1+(IF(E$8=Assumptions!$V$47,Assumptions!$V$51,IF(E$8=Assumptions!$W$47,Assumptions!X$51,Assumptions!$X$51))))^(E$8-1)</f>
        <v>-944.79624999999999</v>
      </c>
      <c r="F41" s="26">
        <f>-Assumptions!$X42/12*(1+(IF(F$8=Assumptions!$V$47,Assumptions!$V$51,IF(F$8=Assumptions!$W$47,Assumptions!Y$51,Assumptions!$X$51))))^(F$8-1)</f>
        <v>-944.79624999999999</v>
      </c>
      <c r="G41" s="26">
        <f>-Assumptions!$X42/12*(1+(IF(G$8=Assumptions!$V$47,Assumptions!$V$51,IF(G$8=Assumptions!$W$47,Assumptions!Z$51,Assumptions!$X$51))))^(G$8-1)</f>
        <v>-944.79624999999999</v>
      </c>
      <c r="H41" s="26">
        <f>-Assumptions!$X42/12*(1+(IF(H$8=Assumptions!$V$47,Assumptions!$V$51,IF(H$8=Assumptions!$W$47,Assumptions!AA$51,Assumptions!$X$51))))^(H$8-1)</f>
        <v>-944.79624999999999</v>
      </c>
      <c r="I41" s="26">
        <f>-Assumptions!$X42/12*(1+(IF(I$8=Assumptions!$V$47,Assumptions!$V$51,IF(I$8=Assumptions!$W$47,Assumptions!AB$51,Assumptions!$X$51))))^(I$8-1)</f>
        <v>-944.79624999999999</v>
      </c>
      <c r="J41" s="26">
        <f>-Assumptions!$X42/12*(1+(IF(J$8=Assumptions!$V$47,Assumptions!$V$51,IF(J$8=Assumptions!$W$47,Assumptions!AC$51,Assumptions!$X$51))))^(J$8-1)</f>
        <v>-944.79624999999999</v>
      </c>
      <c r="K41" s="26">
        <f>-Assumptions!$X42/12*(1+(IF(K$8=Assumptions!$V$47,Assumptions!$V$51,IF(K$8=Assumptions!$W$47,Assumptions!AD$51,Assumptions!$X$51))))^(K$8-1)</f>
        <v>-944.79624999999999</v>
      </c>
      <c r="L41" s="26">
        <f>-Assumptions!$X42/12*(1+(IF(L$8=Assumptions!$V$47,Assumptions!$V$51,IF(L$8=Assumptions!$W$47,Assumptions!AE$51,Assumptions!$X$51))))^(L$8-1)</f>
        <v>-944.79624999999999</v>
      </c>
      <c r="M41" s="26">
        <f>-Assumptions!$X42/12*(1+(IF(M$8=Assumptions!$V$47,Assumptions!$V$51,IF(M$8=Assumptions!$W$47,Assumptions!AF$51,Assumptions!$X$51))))^(M$8-1)</f>
        <v>-944.79624999999999</v>
      </c>
      <c r="N41" s="26">
        <f>-Assumptions!$X42/12*(1+(IF(N$8=Assumptions!$V$47,Assumptions!$V$51,IF(N$8=Assumptions!$W$47,Assumptions!AG$51,Assumptions!$X$51))))^(N$8-1)</f>
        <v>-944.79624999999999</v>
      </c>
      <c r="O41" s="26">
        <f>-Assumptions!$X42/12*(1+(IF(O$8=Assumptions!$V$47,Assumptions!$V$51,IF(O$8=Assumptions!$W$47,Assumptions!AH$51,Assumptions!$X$51))))^(O$8-1)</f>
        <v>-944.79624999999999</v>
      </c>
      <c r="P41" s="26">
        <f>-Assumptions!$X42/12*(1+(IF(P$8=Assumptions!$V$47,Assumptions!$V$51,IF(P$8=Assumptions!$W$47,Assumptions!AI$51,Assumptions!$X$51))))^(P$8-1)</f>
        <v>-944.79624999999999</v>
      </c>
      <c r="Q41" s="26">
        <f>-Assumptions!$X42/12*(1+(IF(Q$8=Assumptions!$V$47,Assumptions!$V$51,IF(Q$8=Assumptions!$W$47,Assumptions!AJ$51,Assumptions!$X$51))))^(Q$8-1)</f>
        <v>-944.79624999999999</v>
      </c>
      <c r="R41" s="26">
        <f>-Assumptions!$X42/12*(1+(IF(R$8=Assumptions!$V$47,Assumptions!$V$51,IF(R$8=Assumptions!$W$47,Assumptions!AK$51,Assumptions!$X$51))))^(R$8-1)</f>
        <v>-944.79624999999999</v>
      </c>
      <c r="S41" s="26">
        <f>-Assumptions!$X42/12*(1+(IF(S$8=Assumptions!$V$47,Assumptions!$V$51,IF(S$8=Assumptions!$W$47,Assumptions!AL$51,Assumptions!$X$51))))^(S$8-1)</f>
        <v>-944.79624999999999</v>
      </c>
      <c r="T41" s="26">
        <f>-Assumptions!$X42/12*(1+(IF(T$8=Assumptions!$V$47,Assumptions!$V$51,IF(T$8=Assumptions!$W$47,Assumptions!AM$51,Assumptions!$X$51))))^(T$8-1)</f>
        <v>-944.79624999999999</v>
      </c>
      <c r="U41" s="26">
        <f>-Assumptions!$X42/12*(1+(IF(U$8=Assumptions!$V$47,Assumptions!$V$51,IF(U$8=Assumptions!$W$47,Assumptions!AN$51,Assumptions!$X$51))))^(U$8-1)</f>
        <v>-944.79624999999999</v>
      </c>
      <c r="V41" s="26">
        <f>-Assumptions!$X42/12*(1+(IF(V$8=Assumptions!$V$47,Assumptions!$V$51,IF(V$8=Assumptions!$W$47,Assumptions!AO$51,Assumptions!$X$51))))^(V$8-1)</f>
        <v>-944.79624999999999</v>
      </c>
      <c r="W41" s="26">
        <f>-Assumptions!$X42/12*(1+(IF(W$8=Assumptions!$V$47,Assumptions!$V$51,IF(W$8=Assumptions!$W$47,Assumptions!AP$51,Assumptions!$X$51))))^(W$8-1)</f>
        <v>-944.79624999999999</v>
      </c>
      <c r="X41" s="26">
        <f>-Assumptions!$X42/12*(1+(IF(X$8=Assumptions!$V$47,Assumptions!$V$51,IF(X$8=Assumptions!$W$47,Assumptions!AQ$51,Assumptions!$X$51))))^(X$8-1)</f>
        <v>-944.79624999999999</v>
      </c>
      <c r="Y41" s="26">
        <f>-Assumptions!$X42/12*(1+(IF(Y$8=Assumptions!$V$47,Assumptions!$V$51,IF(Y$8=Assumptions!$W$47,Assumptions!AR$51,Assumptions!$X$51))))^(Y$8-1)</f>
        <v>-944.79624999999999</v>
      </c>
      <c r="Z41" s="26">
        <f>-Assumptions!$X42/12*(1+(IF(Z$8=Assumptions!$V$47,Assumptions!$V$51,IF(Z$8=Assumptions!$W$47,Assumptions!AS$51,Assumptions!$X$51))))^(Z$8-1)</f>
        <v>-944.79624999999999</v>
      </c>
      <c r="AA41" s="26">
        <f>-Assumptions!$X42/12*(1+(IF(AA$8=Assumptions!$V$47,Assumptions!$V$51,IF(AA$8=Assumptions!$W$47,Assumptions!AT$51,Assumptions!$X$51))))^(AA$8-1)</f>
        <v>-944.79624999999999</v>
      </c>
      <c r="AB41" s="26">
        <f>-Assumptions!$X42/12*(1+(IF(AB$8=Assumptions!$V$47,Assumptions!$V$51,IF(AB$8=Assumptions!$W$47,Assumptions!AU$51,Assumptions!$X$51))))^(AB$8-1)</f>
        <v>-982.96601850000002</v>
      </c>
      <c r="AC41" s="26">
        <f>-Assumptions!$X42/12*(1+(IF(AC$8=Assumptions!$V$47,Assumptions!$V$51,IF(AC$8=Assumptions!$W$47,Assumptions!AV$51,Assumptions!$X$51))))^(AC$8-1)</f>
        <v>-982.96601850000002</v>
      </c>
      <c r="AD41" s="26">
        <f>-Assumptions!$X42/12*(1+(IF(AD$8=Assumptions!$V$47,Assumptions!$V$51,IF(AD$8=Assumptions!$W$47,Assumptions!AW$51,Assumptions!$X$51))))^(AD$8-1)</f>
        <v>-982.96601850000002</v>
      </c>
      <c r="AE41" s="26">
        <f>-Assumptions!$X42/12*(1+(IF(AE$8=Assumptions!$V$47,Assumptions!$V$51,IF(AE$8=Assumptions!$W$47,Assumptions!AX$51,Assumptions!$X$51))))^(AE$8-1)</f>
        <v>-982.96601850000002</v>
      </c>
      <c r="AF41" s="26">
        <f>-Assumptions!$X42/12*(1+(IF(AF$8=Assumptions!$V$47,Assumptions!$V$51,IF(AF$8=Assumptions!$W$47,Assumptions!AY$51,Assumptions!$X$51))))^(AF$8-1)</f>
        <v>-982.96601850000002</v>
      </c>
      <c r="AG41" s="26">
        <f>-Assumptions!$X42/12*(1+(IF(AG$8=Assumptions!$V$47,Assumptions!$V$51,IF(AG$8=Assumptions!$W$47,Assumptions!AZ$51,Assumptions!$X$51))))^(AG$8-1)</f>
        <v>-982.96601850000002</v>
      </c>
      <c r="AH41" s="26">
        <f>-Assumptions!$X42/12*(1+(IF(AH$8=Assumptions!$V$47,Assumptions!$V$51,IF(AH$8=Assumptions!$W$47,Assumptions!BA$51,Assumptions!$X$51))))^(AH$8-1)</f>
        <v>-982.96601850000002</v>
      </c>
      <c r="AI41" s="26">
        <f>-Assumptions!$X42/12*(1+(IF(AI$8=Assumptions!$V$47,Assumptions!$V$51,IF(AI$8=Assumptions!$W$47,Assumptions!BB$51,Assumptions!$X$51))))^(AI$8-1)</f>
        <v>-982.96601850000002</v>
      </c>
      <c r="AJ41" s="26">
        <f>-Assumptions!$X42/12*(1+(IF(AJ$8=Assumptions!$V$47,Assumptions!$V$51,IF(AJ$8=Assumptions!$W$47,Assumptions!BC$51,Assumptions!$X$51))))^(AJ$8-1)</f>
        <v>-982.96601850000002</v>
      </c>
      <c r="AK41" s="26">
        <f>-Assumptions!$X42/12*(1+(IF(AK$8=Assumptions!$V$47,Assumptions!$V$51,IF(AK$8=Assumptions!$W$47,Assumptions!BD$51,Assumptions!$X$51))))^(AK$8-1)</f>
        <v>-982.96601850000002</v>
      </c>
      <c r="AL41" s="26">
        <f>-Assumptions!$X42/12*(1+(IF(AL$8=Assumptions!$V$47,Assumptions!$V$51,IF(AL$8=Assumptions!$W$47,Assumptions!BE$51,Assumptions!$X$51))))^(AL$8-1)</f>
        <v>-982.96601850000002</v>
      </c>
      <c r="AM41" s="26">
        <f>-Assumptions!$X42/12*(1+(IF(AM$8=Assumptions!$V$47,Assumptions!$V$51,IF(AM$8=Assumptions!$W$47,Assumptions!BF$51,Assumptions!$X$51))))^(AM$8-1)</f>
        <v>-982.96601850000002</v>
      </c>
      <c r="AN41" s="26">
        <f>-Assumptions!$X42/12*(1+(IF(AN$8=Assumptions!$V$47,Assumptions!$V$51,IF(AN$8=Assumptions!$W$47,Assumptions!BG$51,Assumptions!$X$51))))^(AN$8-1)</f>
        <v>-1002.62533887</v>
      </c>
      <c r="AO41" s="26">
        <f>-Assumptions!$X42/12*(1+(IF(AO$8=Assumptions!$V$47,Assumptions!$V$51,IF(AO$8=Assumptions!$W$47,Assumptions!BH$51,Assumptions!$X$51))))^(AO$8-1)</f>
        <v>-1002.62533887</v>
      </c>
      <c r="AP41" s="26">
        <f>-Assumptions!$X42/12*(1+(IF(AP$8=Assumptions!$V$47,Assumptions!$V$51,IF(AP$8=Assumptions!$W$47,Assumptions!BI$51,Assumptions!$X$51))))^(AP$8-1)</f>
        <v>-1002.62533887</v>
      </c>
      <c r="AQ41" s="26">
        <f>-Assumptions!$X42/12*(1+(IF(AQ$8=Assumptions!$V$47,Assumptions!$V$51,IF(AQ$8=Assumptions!$W$47,Assumptions!BJ$51,Assumptions!$X$51))))^(AQ$8-1)</f>
        <v>-1002.62533887</v>
      </c>
      <c r="AR41" s="26">
        <f>-Assumptions!$X42/12*(1+(IF(AR$8=Assumptions!$V$47,Assumptions!$V$51,IF(AR$8=Assumptions!$W$47,Assumptions!BK$51,Assumptions!$X$51))))^(AR$8-1)</f>
        <v>-1002.62533887</v>
      </c>
      <c r="AS41" s="26">
        <f>-Assumptions!$X42/12*(1+(IF(AS$8=Assumptions!$V$47,Assumptions!$V$51,IF(AS$8=Assumptions!$W$47,Assumptions!BL$51,Assumptions!$X$51))))^(AS$8-1)</f>
        <v>-1002.62533887</v>
      </c>
      <c r="AT41" s="26">
        <f>-Assumptions!$X42/12*(1+(IF(AT$8=Assumptions!$V$47,Assumptions!$V$51,IF(AT$8=Assumptions!$W$47,Assumptions!BM$51,Assumptions!$X$51))))^(AT$8-1)</f>
        <v>-1002.62533887</v>
      </c>
      <c r="AU41" s="26">
        <f>-Assumptions!$X42/12*(1+(IF(AU$8=Assumptions!$V$47,Assumptions!$V$51,IF(AU$8=Assumptions!$W$47,Assumptions!BN$51,Assumptions!$X$51))))^(AU$8-1)</f>
        <v>-1002.62533887</v>
      </c>
      <c r="AV41" s="26">
        <f>-Assumptions!$X42/12*(1+(IF(AV$8=Assumptions!$V$47,Assumptions!$V$51,IF(AV$8=Assumptions!$W$47,Assumptions!BO$51,Assumptions!$X$51))))^(AV$8-1)</f>
        <v>-1002.62533887</v>
      </c>
      <c r="AW41" s="26">
        <f>-Assumptions!$X42/12*(1+(IF(AW$8=Assumptions!$V$47,Assumptions!$V$51,IF(AW$8=Assumptions!$W$47,Assumptions!BP$51,Assumptions!$X$51))))^(AW$8-1)</f>
        <v>-1002.62533887</v>
      </c>
      <c r="AX41" s="26">
        <f>-Assumptions!$X42/12*(1+(IF(AX$8=Assumptions!$V$47,Assumptions!$V$51,IF(AX$8=Assumptions!$W$47,Assumptions!BQ$51,Assumptions!$X$51))))^(AX$8-1)</f>
        <v>-1002.62533887</v>
      </c>
      <c r="AY41" s="26">
        <f>-Assumptions!$X42/12*(1+(IF(AY$8=Assumptions!$V$47,Assumptions!$V$51,IF(AY$8=Assumptions!$W$47,Assumptions!BR$51,Assumptions!$X$51))))^(AY$8-1)</f>
        <v>-1002.62533887</v>
      </c>
      <c r="AZ41" s="26">
        <f>-Assumptions!$X42/12*(1+(IF(AZ$8=Assumptions!$V$47,Assumptions!$V$51,IF(AZ$8=Assumptions!$W$47,Assumptions!BS$51,Assumptions!$X$51))))^(AZ$8-1)</f>
        <v>-1022.6778456474</v>
      </c>
      <c r="BA41" s="26">
        <f>-Assumptions!$X42/12*(1+(IF(BA$8=Assumptions!$V$47,Assumptions!$V$51,IF(BA$8=Assumptions!$W$47,Assumptions!BT$51,Assumptions!$X$51))))^(BA$8-1)</f>
        <v>-1022.6778456474</v>
      </c>
      <c r="BB41" s="26">
        <f>-Assumptions!$X42/12*(1+(IF(BB$8=Assumptions!$V$47,Assumptions!$V$51,IF(BB$8=Assumptions!$W$47,Assumptions!BU$51,Assumptions!$X$51))))^(BB$8-1)</f>
        <v>-1022.6778456474</v>
      </c>
      <c r="BC41" s="26">
        <f>-Assumptions!$X42/12*(1+(IF(BC$8=Assumptions!$V$47,Assumptions!$V$51,IF(BC$8=Assumptions!$W$47,Assumptions!BV$51,Assumptions!$X$51))))^(BC$8-1)</f>
        <v>-1022.6778456474</v>
      </c>
      <c r="BD41" s="26">
        <f>-Assumptions!$X42/12*(1+(IF(BD$8=Assumptions!$V$47,Assumptions!$V$51,IF(BD$8=Assumptions!$W$47,Assumptions!BW$51,Assumptions!$X$51))))^(BD$8-1)</f>
        <v>-1022.6778456474</v>
      </c>
      <c r="BE41" s="26">
        <f>-Assumptions!$X42/12*(1+(IF(BE$8=Assumptions!$V$47,Assumptions!$V$51,IF(BE$8=Assumptions!$W$47,Assumptions!BX$51,Assumptions!$X$51))))^(BE$8-1)</f>
        <v>-1022.6778456474</v>
      </c>
      <c r="BF41" s="26">
        <f>-Assumptions!$X42/12*(1+(IF(BF$8=Assumptions!$V$47,Assumptions!$V$51,IF(BF$8=Assumptions!$W$47,Assumptions!BY$51,Assumptions!$X$51))))^(BF$8-1)</f>
        <v>-1022.6778456474</v>
      </c>
      <c r="BG41" s="26">
        <f>-Assumptions!$X42/12*(1+(IF(BG$8=Assumptions!$V$47,Assumptions!$V$51,IF(BG$8=Assumptions!$W$47,Assumptions!BZ$51,Assumptions!$X$51))))^(BG$8-1)</f>
        <v>-1022.6778456474</v>
      </c>
      <c r="BH41" s="26">
        <f>-Assumptions!$X42/12*(1+(IF(BH$8=Assumptions!$V$47,Assumptions!$V$51,IF(BH$8=Assumptions!$W$47,Assumptions!CA$51,Assumptions!$X$51))))^(BH$8-1)</f>
        <v>-1022.6778456474</v>
      </c>
      <c r="BI41" s="26">
        <f>-Assumptions!$X42/12*(1+(IF(BI$8=Assumptions!$V$47,Assumptions!$V$51,IF(BI$8=Assumptions!$W$47,Assumptions!CB$51,Assumptions!$X$51))))^(BI$8-1)</f>
        <v>-1022.6778456474</v>
      </c>
      <c r="BJ41" s="26">
        <f>-Assumptions!$X42/12*(1+(IF(BJ$8=Assumptions!$V$47,Assumptions!$V$51,IF(BJ$8=Assumptions!$W$47,Assumptions!CC$51,Assumptions!$X$51))))^(BJ$8-1)</f>
        <v>-1022.6778456474</v>
      </c>
      <c r="BK41" s="26">
        <f>-Assumptions!$X42/12*(1+(IF(BK$8=Assumptions!$V$47,Assumptions!$V$51,IF(BK$8=Assumptions!$W$47,Assumptions!CD$51,Assumptions!$X$51))))^(BK$8-1)</f>
        <v>-1022.6778456474</v>
      </c>
      <c r="BL41" s="26">
        <f>-Assumptions!$X42/12*(1+(IF(BL$8=Assumptions!$V$47,Assumptions!$V$51,IF(BL$8=Assumptions!$W$47,Assumptions!CE$51,Assumptions!$X$51))))^(BL$8-1)</f>
        <v>-1043.1314025603481</v>
      </c>
      <c r="BM41" s="26">
        <f>-Assumptions!$X42/12*(1+(IF(BM$8=Assumptions!$V$47,Assumptions!$V$51,IF(BM$8=Assumptions!$W$47,Assumptions!CF$51,Assumptions!$X$51))))^(BM$8-1)</f>
        <v>-1043.1314025603481</v>
      </c>
      <c r="BN41" s="26">
        <f>-Assumptions!$X42/12*(1+(IF(BN$8=Assumptions!$V$47,Assumptions!$V$51,IF(BN$8=Assumptions!$W$47,Assumptions!CG$51,Assumptions!$X$51))))^(BN$8-1)</f>
        <v>-1043.1314025603481</v>
      </c>
      <c r="BO41" s="26">
        <f>-Assumptions!$X42/12*(1+(IF(BO$8=Assumptions!$V$47,Assumptions!$V$51,IF(BO$8=Assumptions!$W$47,Assumptions!CH$51,Assumptions!$X$51))))^(BO$8-1)</f>
        <v>-1043.1314025603481</v>
      </c>
      <c r="BP41" s="26">
        <f>-Assumptions!$X42/12*(1+(IF(BP$8=Assumptions!$V$47,Assumptions!$V$51,IF(BP$8=Assumptions!$W$47,Assumptions!CI$51,Assumptions!$X$51))))^(BP$8-1)</f>
        <v>-1043.1314025603481</v>
      </c>
      <c r="BQ41" s="26">
        <f>-Assumptions!$X42/12*(1+(IF(BQ$8=Assumptions!$V$47,Assumptions!$V$51,IF(BQ$8=Assumptions!$W$47,Assumptions!CJ$51,Assumptions!$X$51))))^(BQ$8-1)</f>
        <v>-1043.1314025603481</v>
      </c>
      <c r="BR41" s="26">
        <f>-Assumptions!$X42/12*(1+(IF(BR$8=Assumptions!$V$47,Assumptions!$V$51,IF(BR$8=Assumptions!$W$47,Assumptions!CK$51,Assumptions!$X$51))))^(BR$8-1)</f>
        <v>-1043.1314025603481</v>
      </c>
      <c r="BS41" s="26">
        <f>-Assumptions!$X42/12*(1+(IF(BS$8=Assumptions!$V$47,Assumptions!$V$51,IF(BS$8=Assumptions!$W$47,Assumptions!CL$51,Assumptions!$X$51))))^(BS$8-1)</f>
        <v>-1043.1314025603481</v>
      </c>
      <c r="BT41" s="26">
        <f>-Assumptions!$X42/12*(1+(IF(BT$8=Assumptions!$V$47,Assumptions!$V$51,IF(BT$8=Assumptions!$W$47,Assumptions!CM$51,Assumptions!$X$51))))^(BT$8-1)</f>
        <v>-1043.1314025603481</v>
      </c>
      <c r="BU41" s="26">
        <f>-Assumptions!$X42/12*(1+(IF(BU$8=Assumptions!$V$47,Assumptions!$V$51,IF(BU$8=Assumptions!$W$47,Assumptions!CN$51,Assumptions!$X$51))))^(BU$8-1)</f>
        <v>-1043.1314025603481</v>
      </c>
      <c r="BV41" s="26">
        <f>-Assumptions!$X42/12*(1+(IF(BV$8=Assumptions!$V$47,Assumptions!$V$51,IF(BV$8=Assumptions!$W$47,Assumptions!CO$51,Assumptions!$X$51))))^(BV$8-1)</f>
        <v>-1043.1314025603481</v>
      </c>
      <c r="BW41" s="26">
        <f>-Assumptions!$X42/12*(1+(IF(BW$8=Assumptions!$V$47,Assumptions!$V$51,IF(BW$8=Assumptions!$W$47,Assumptions!CP$51,Assumptions!$X$51))))^(BW$8-1)</f>
        <v>-1043.1314025603481</v>
      </c>
      <c r="BX41" s="26">
        <f>-Assumptions!$X42/12*(1+(IF(BX$8=Assumptions!$V$47,Assumptions!$V$51,IF(BX$8=Assumptions!$W$47,Assumptions!CQ$51,Assumptions!$X$51))))^(BX$8-1)</f>
        <v>-1063.994030611555</v>
      </c>
      <c r="BY41" s="26">
        <f>-Assumptions!$X42/12*(1+(IF(BY$8=Assumptions!$V$47,Assumptions!$V$51,IF(BY$8=Assumptions!$W$47,Assumptions!CR$51,Assumptions!$X$51))))^(BY$8-1)</f>
        <v>-1063.994030611555</v>
      </c>
      <c r="BZ41" s="26">
        <f>-Assumptions!$X42/12*(1+(IF(BZ$8=Assumptions!$V$47,Assumptions!$V$51,IF(BZ$8=Assumptions!$W$47,Assumptions!CS$51,Assumptions!$X$51))))^(BZ$8-1)</f>
        <v>-1063.994030611555</v>
      </c>
      <c r="CA41" s="26">
        <f>-Assumptions!$X42/12*(1+(IF(CA$8=Assumptions!$V$47,Assumptions!$V$51,IF(CA$8=Assumptions!$W$47,Assumptions!CT$51,Assumptions!$X$51))))^(CA$8-1)</f>
        <v>-1063.994030611555</v>
      </c>
      <c r="CB41" s="26">
        <f>-Assumptions!$X42/12*(1+(IF(CB$8=Assumptions!$V$47,Assumptions!$V$51,IF(CB$8=Assumptions!$W$47,Assumptions!CU$51,Assumptions!$X$51))))^(CB$8-1)</f>
        <v>-1063.994030611555</v>
      </c>
      <c r="CC41" s="26">
        <f>-Assumptions!$X42/12*(1+(IF(CC$8=Assumptions!$V$47,Assumptions!$V$51,IF(CC$8=Assumptions!$W$47,Assumptions!CV$51,Assumptions!$X$51))))^(CC$8-1)</f>
        <v>-1063.994030611555</v>
      </c>
      <c r="CD41" s="26">
        <f>-Assumptions!$X42/12*(1+(IF(CD$8=Assumptions!$V$47,Assumptions!$V$51,IF(CD$8=Assumptions!$W$47,Assumptions!CW$51,Assumptions!$X$51))))^(CD$8-1)</f>
        <v>-1063.994030611555</v>
      </c>
      <c r="CE41" s="26">
        <f>-Assumptions!$X42/12*(1+(IF(CE$8=Assumptions!$V$47,Assumptions!$V$51,IF(CE$8=Assumptions!$W$47,Assumptions!CX$51,Assumptions!$X$51))))^(CE$8-1)</f>
        <v>-1063.994030611555</v>
      </c>
      <c r="CF41" s="26">
        <f>-Assumptions!$X42/12*(1+(IF(CF$8=Assumptions!$V$47,Assumptions!$V$51,IF(CF$8=Assumptions!$W$47,Assumptions!CY$51,Assumptions!$X$51))))^(CF$8-1)</f>
        <v>-1063.994030611555</v>
      </c>
      <c r="CG41" s="26">
        <f>-Assumptions!$X42/12*(1+(IF(CG$8=Assumptions!$V$47,Assumptions!$V$51,IF(CG$8=Assumptions!$W$47,Assumptions!CZ$51,Assumptions!$X$51))))^(CG$8-1)</f>
        <v>-1063.994030611555</v>
      </c>
      <c r="CH41" s="26">
        <f>-Assumptions!$X42/12*(1+(IF(CH$8=Assumptions!$V$47,Assumptions!$V$51,IF(CH$8=Assumptions!$W$47,Assumptions!DA$51,Assumptions!$X$51))))^(CH$8-1)</f>
        <v>-1063.994030611555</v>
      </c>
      <c r="CI41" s="26">
        <f>-Assumptions!$X42/12*(1+(IF(CI$8=Assumptions!$V$47,Assumptions!$V$51,IF(CI$8=Assumptions!$W$47,Assumptions!DB$51,Assumptions!$X$51))))^(CI$8-1)</f>
        <v>-1063.994030611555</v>
      </c>
      <c r="CJ41" s="26">
        <f>-Assumptions!$X42/12*(1+(IF(CJ$8=Assumptions!$V$47,Assumptions!$V$51,IF(CJ$8=Assumptions!$W$47,Assumptions!DC$51,Assumptions!$X$51))))^(CJ$8-1)</f>
        <v>-1085.2739112237859</v>
      </c>
      <c r="CK41" s="26">
        <f>-Assumptions!$X42/12*(1+(IF(CK$8=Assumptions!$V$47,Assumptions!$V$51,IF(CK$8=Assumptions!$W$47,Assumptions!DD$51,Assumptions!$X$51))))^(CK$8-1)</f>
        <v>-1085.2739112237859</v>
      </c>
      <c r="CL41" s="26">
        <f>-Assumptions!$X42/12*(1+(IF(CL$8=Assumptions!$V$47,Assumptions!$V$51,IF(CL$8=Assumptions!$W$47,Assumptions!DE$51,Assumptions!$X$51))))^(CL$8-1)</f>
        <v>-1085.2739112237859</v>
      </c>
      <c r="CM41" s="26">
        <f>-Assumptions!$X42/12*(1+(IF(CM$8=Assumptions!$V$47,Assumptions!$V$51,IF(CM$8=Assumptions!$W$47,Assumptions!DF$51,Assumptions!$X$51))))^(CM$8-1)</f>
        <v>-1085.2739112237859</v>
      </c>
      <c r="CN41" s="26">
        <f>-Assumptions!$X42/12*(1+(IF(CN$8=Assumptions!$V$47,Assumptions!$V$51,IF(CN$8=Assumptions!$W$47,Assumptions!DG$51,Assumptions!$X$51))))^(CN$8-1)</f>
        <v>-1085.2739112237859</v>
      </c>
      <c r="CO41" s="26">
        <f>-Assumptions!$X42/12*(1+(IF(CO$8=Assumptions!$V$47,Assumptions!$V$51,IF(CO$8=Assumptions!$W$47,Assumptions!DH$51,Assumptions!$X$51))))^(CO$8-1)</f>
        <v>-1085.2739112237859</v>
      </c>
      <c r="CP41" s="26">
        <f>-Assumptions!$X42/12*(1+(IF(CP$8=Assumptions!$V$47,Assumptions!$V$51,IF(CP$8=Assumptions!$W$47,Assumptions!DI$51,Assumptions!$X$51))))^(CP$8-1)</f>
        <v>-1085.2739112237859</v>
      </c>
      <c r="CQ41" s="26">
        <f>-Assumptions!$X42/12*(1+(IF(CQ$8=Assumptions!$V$47,Assumptions!$V$51,IF(CQ$8=Assumptions!$W$47,Assumptions!DJ$51,Assumptions!$X$51))))^(CQ$8-1)</f>
        <v>-1085.2739112237859</v>
      </c>
      <c r="CR41" s="26">
        <f>-Assumptions!$X42/12*(1+(IF(CR$8=Assumptions!$V$47,Assumptions!$V$51,IF(CR$8=Assumptions!$W$47,Assumptions!DK$51,Assumptions!$X$51))))^(CR$8-1)</f>
        <v>-1085.2739112237859</v>
      </c>
      <c r="CS41" s="26">
        <f>-Assumptions!$X42/12*(1+(IF(CS$8=Assumptions!$V$47,Assumptions!$V$51,IF(CS$8=Assumptions!$W$47,Assumptions!DL$51,Assumptions!$X$51))))^(CS$8-1)</f>
        <v>-1085.2739112237859</v>
      </c>
      <c r="CT41" s="26">
        <f>-Assumptions!$X42/12*(1+(IF(CT$8=Assumptions!$V$47,Assumptions!$V$51,IF(CT$8=Assumptions!$W$47,Assumptions!DM$51,Assumptions!$X$51))))^(CT$8-1)</f>
        <v>-1085.2739112237859</v>
      </c>
      <c r="CU41" s="26">
        <f>-Assumptions!$X42/12*(1+(IF(CU$8=Assumptions!$V$47,Assumptions!$V$51,IF(CU$8=Assumptions!$W$47,Assumptions!DN$51,Assumptions!$X$51))))^(CU$8-1)</f>
        <v>-1085.2739112237859</v>
      </c>
      <c r="CV41" s="26">
        <f>-Assumptions!$X42/12*(1+(IF(CV$8=Assumptions!$V$47,Assumptions!$V$51,IF(CV$8=Assumptions!$W$47,Assumptions!DO$51,Assumptions!$X$51))))^(CV$8-1)</f>
        <v>-1106.9793894482616</v>
      </c>
      <c r="CW41" s="26">
        <f>-Assumptions!$X42/12*(1+(IF(CW$8=Assumptions!$V$47,Assumptions!$V$51,IF(CW$8=Assumptions!$W$47,Assumptions!DP$51,Assumptions!$X$51))))^(CW$8-1)</f>
        <v>-1106.9793894482616</v>
      </c>
      <c r="CX41" s="26">
        <f>-Assumptions!$X42/12*(1+(IF(CX$8=Assumptions!$V$47,Assumptions!$V$51,IF(CX$8=Assumptions!$W$47,Assumptions!DQ$51,Assumptions!$X$51))))^(CX$8-1)</f>
        <v>-1106.9793894482616</v>
      </c>
      <c r="CY41" s="26">
        <f>-Assumptions!$X42/12*(1+(IF(CY$8=Assumptions!$V$47,Assumptions!$V$51,IF(CY$8=Assumptions!$W$47,Assumptions!DR$51,Assumptions!$X$51))))^(CY$8-1)</f>
        <v>-1106.9793894482616</v>
      </c>
      <c r="CZ41" s="26">
        <f>-Assumptions!$X42/12*(1+(IF(CZ$8=Assumptions!$V$47,Assumptions!$V$51,IF(CZ$8=Assumptions!$W$47,Assumptions!DS$51,Assumptions!$X$51))))^(CZ$8-1)</f>
        <v>-1106.9793894482616</v>
      </c>
      <c r="DA41" s="26">
        <f>-Assumptions!$X42/12*(1+(IF(DA$8=Assumptions!$V$47,Assumptions!$V$51,IF(DA$8=Assumptions!$W$47,Assumptions!DT$51,Assumptions!$X$51))))^(DA$8-1)</f>
        <v>-1106.9793894482616</v>
      </c>
      <c r="DB41" s="26">
        <f>-Assumptions!$X42/12*(1+(IF(DB$8=Assumptions!$V$47,Assumptions!$V$51,IF(DB$8=Assumptions!$W$47,Assumptions!DU$51,Assumptions!$X$51))))^(DB$8-1)</f>
        <v>-1106.9793894482616</v>
      </c>
      <c r="DC41" s="26">
        <f>-Assumptions!$X42/12*(1+(IF(DC$8=Assumptions!$V$47,Assumptions!$V$51,IF(DC$8=Assumptions!$W$47,Assumptions!DV$51,Assumptions!$X$51))))^(DC$8-1)</f>
        <v>-1106.9793894482616</v>
      </c>
      <c r="DD41" s="26">
        <f>-Assumptions!$X42/12*(1+(IF(DD$8=Assumptions!$V$47,Assumptions!$V$51,IF(DD$8=Assumptions!$W$47,Assumptions!DW$51,Assumptions!$X$51))))^(DD$8-1)</f>
        <v>-1106.9793894482616</v>
      </c>
      <c r="DE41" s="26">
        <f>-Assumptions!$X42/12*(1+(IF(DE$8=Assumptions!$V$47,Assumptions!$V$51,IF(DE$8=Assumptions!$W$47,Assumptions!DX$51,Assumptions!$X$51))))^(DE$8-1)</f>
        <v>-1106.9793894482616</v>
      </c>
      <c r="DF41" s="26">
        <f>-Assumptions!$X42/12*(1+(IF(DF$8=Assumptions!$V$47,Assumptions!$V$51,IF(DF$8=Assumptions!$W$47,Assumptions!DY$51,Assumptions!$X$51))))^(DF$8-1)</f>
        <v>-1106.9793894482616</v>
      </c>
      <c r="DG41" s="26">
        <f>-Assumptions!$X42/12*(1+(IF(DG$8=Assumptions!$V$47,Assumptions!$V$51,IF(DG$8=Assumptions!$W$47,Assumptions!DZ$51,Assumptions!$X$51))))^(DG$8-1)</f>
        <v>-1106.9793894482616</v>
      </c>
      <c r="DH41" s="26">
        <f>-Assumptions!$X42/12*(1+(IF(DH$8=Assumptions!$V$47,Assumptions!$V$51,IF(DH$8=Assumptions!$W$47,Assumptions!EA$51,Assumptions!$X$51))))^(DH$8-1)</f>
        <v>-1129.118977237227</v>
      </c>
      <c r="DI41" s="26">
        <f>-Assumptions!$X42/12*(1+(IF(DI$8=Assumptions!$V$47,Assumptions!$V$51,IF(DI$8=Assumptions!$W$47,Assumptions!EB$51,Assumptions!$X$51))))^(DI$8-1)</f>
        <v>-1129.118977237227</v>
      </c>
      <c r="DJ41" s="26">
        <f>-Assumptions!$X42/12*(1+(IF(DJ$8=Assumptions!$V$47,Assumptions!$V$51,IF(DJ$8=Assumptions!$W$47,Assumptions!EC$51,Assumptions!$X$51))))^(DJ$8-1)</f>
        <v>-1129.118977237227</v>
      </c>
      <c r="DK41" s="26">
        <f>-Assumptions!$X42/12*(1+(IF(DK$8=Assumptions!$V$47,Assumptions!$V$51,IF(DK$8=Assumptions!$W$47,Assumptions!ED$51,Assumptions!$X$51))))^(DK$8-1)</f>
        <v>-1129.118977237227</v>
      </c>
      <c r="DL41" s="26">
        <f>-Assumptions!$X42/12*(1+(IF(DL$8=Assumptions!$V$47,Assumptions!$V$51,IF(DL$8=Assumptions!$W$47,Assumptions!EE$51,Assumptions!$X$51))))^(DL$8-1)</f>
        <v>-1129.118977237227</v>
      </c>
      <c r="DM41" s="26">
        <f>-Assumptions!$X42/12*(1+(IF(DM$8=Assumptions!$V$47,Assumptions!$V$51,IF(DM$8=Assumptions!$W$47,Assumptions!EF$51,Assumptions!$X$51))))^(DM$8-1)</f>
        <v>-1129.118977237227</v>
      </c>
      <c r="DN41" s="26">
        <f>-Assumptions!$X42/12*(1+(IF(DN$8=Assumptions!$V$47,Assumptions!$V$51,IF(DN$8=Assumptions!$W$47,Assumptions!EG$51,Assumptions!$X$51))))^(DN$8-1)</f>
        <v>-1129.118977237227</v>
      </c>
      <c r="DO41" s="26">
        <f>-Assumptions!$X42/12*(1+(IF(DO$8=Assumptions!$V$47,Assumptions!$V$51,IF(DO$8=Assumptions!$W$47,Assumptions!EH$51,Assumptions!$X$51))))^(DO$8-1)</f>
        <v>-1129.118977237227</v>
      </c>
      <c r="DP41" s="26">
        <f>-Assumptions!$X42/12*(1+(IF(DP$8=Assumptions!$V$47,Assumptions!$V$51,IF(DP$8=Assumptions!$W$47,Assumptions!EI$51,Assumptions!$X$51))))^(DP$8-1)</f>
        <v>-1129.118977237227</v>
      </c>
      <c r="DQ41" s="26">
        <f>-Assumptions!$X42/12*(1+(IF(DQ$8=Assumptions!$V$47,Assumptions!$V$51,IF(DQ$8=Assumptions!$W$47,Assumptions!EJ$51,Assumptions!$X$51))))^(DQ$8-1)</f>
        <v>-1129.118977237227</v>
      </c>
      <c r="DR41" s="26">
        <f>-Assumptions!$X42/12*(1+(IF(DR$8=Assumptions!$V$47,Assumptions!$V$51,IF(DR$8=Assumptions!$W$47,Assumptions!EK$51,Assumptions!$X$51))))^(DR$8-1)</f>
        <v>-1129.118977237227</v>
      </c>
      <c r="DS41" s="26">
        <f>-Assumptions!$X42/12*(1+(IF(DS$8=Assumptions!$V$47,Assumptions!$V$51,IF(DS$8=Assumptions!$W$47,Assumptions!EL$51,Assumptions!$X$51))))^(DS$8-1)</f>
        <v>-1129.118977237227</v>
      </c>
      <c r="DT41" s="26">
        <f>-Assumptions!$X42/12*(1+(IF(DT$8=Assumptions!$V$47,Assumptions!$V$51,IF(DT$8=Assumptions!$W$47,Assumptions!EM$51,Assumptions!$X$51))))^(DT$8-1)</f>
        <v>-1151.7013567819715</v>
      </c>
      <c r="DU41" s="26">
        <f>-Assumptions!$X42/12*(1+(IF(DU$8=Assumptions!$V$47,Assumptions!$V$51,IF(DU$8=Assumptions!$W$47,Assumptions!EN$51,Assumptions!$X$51))))^(DU$8-1)</f>
        <v>-1151.7013567819715</v>
      </c>
      <c r="DV41" s="26">
        <f>-Assumptions!$X42/12*(1+(IF(DV$8=Assumptions!$V$47,Assumptions!$V$51,IF(DV$8=Assumptions!$W$47,Assumptions!EO$51,Assumptions!$X$51))))^(DV$8-1)</f>
        <v>-1151.7013567819715</v>
      </c>
      <c r="DW41" s="26">
        <f>-Assumptions!$X42/12*(1+(IF(DW$8=Assumptions!$V$47,Assumptions!$V$51,IF(DW$8=Assumptions!$W$47,Assumptions!EP$51,Assumptions!$X$51))))^(DW$8-1)</f>
        <v>-1151.7013567819715</v>
      </c>
      <c r="DX41" s="26">
        <f>-Assumptions!$X42/12*(1+(IF(DX$8=Assumptions!$V$47,Assumptions!$V$51,IF(DX$8=Assumptions!$W$47,Assumptions!EQ$51,Assumptions!$X$51))))^(DX$8-1)</f>
        <v>-1151.7013567819715</v>
      </c>
      <c r="DY41" s="26">
        <f>-Assumptions!$X42/12*(1+(IF(DY$8=Assumptions!$V$47,Assumptions!$V$51,IF(DY$8=Assumptions!$W$47,Assumptions!ER$51,Assumptions!$X$51))))^(DY$8-1)</f>
        <v>-1151.7013567819715</v>
      </c>
      <c r="DZ41" s="26">
        <f>-Assumptions!$X42/12*(1+(IF(DZ$8=Assumptions!$V$47,Assumptions!$V$51,IF(DZ$8=Assumptions!$W$47,Assumptions!ES$51,Assumptions!$X$51))))^(DZ$8-1)</f>
        <v>-1151.7013567819715</v>
      </c>
      <c r="EA41" s="26">
        <f>-Assumptions!$X42/12*(1+(IF(EA$8=Assumptions!$V$47,Assumptions!$V$51,IF(EA$8=Assumptions!$W$47,Assumptions!ET$51,Assumptions!$X$51))))^(EA$8-1)</f>
        <v>-1151.7013567819715</v>
      </c>
      <c r="EB41" s="26">
        <f>-Assumptions!$X42/12*(1+(IF(EB$8=Assumptions!$V$47,Assumptions!$V$51,IF(EB$8=Assumptions!$W$47,Assumptions!EU$51,Assumptions!$X$51))))^(EB$8-1)</f>
        <v>-1151.7013567819715</v>
      </c>
      <c r="EC41" s="26">
        <f>-Assumptions!$X42/12*(1+(IF(EC$8=Assumptions!$V$47,Assumptions!$V$51,IF(EC$8=Assumptions!$W$47,Assumptions!EV$51,Assumptions!$X$51))))^(EC$8-1)</f>
        <v>-1151.7013567819715</v>
      </c>
      <c r="ED41" s="26">
        <f>-Assumptions!$X42/12*(1+(IF(ED$8=Assumptions!$V$47,Assumptions!$V$51,IF(ED$8=Assumptions!$W$47,Assumptions!EW$51,Assumptions!$X$51))))^(ED$8-1)</f>
        <v>-1151.7013567819715</v>
      </c>
      <c r="EE41" s="26">
        <f>-Assumptions!$X42/12*(1+(IF(EE$8=Assumptions!$V$47,Assumptions!$V$51,IF(EE$8=Assumptions!$W$47,Assumptions!EX$51,Assumptions!$X$51))))^(EE$8-1)</f>
        <v>-1151.7013567819715</v>
      </c>
    </row>
    <row r="42" spans="2:135" x14ac:dyDescent="0.35">
      <c r="B42" s="5"/>
      <c r="C42" s="14" t="str">
        <f>Assumptions!J43</f>
        <v>Total Operating Expenses</v>
      </c>
      <c r="D42" s="29">
        <f>SUM(D30:D41)</f>
        <v>-56905.447179875002</v>
      </c>
      <c r="E42" s="29">
        <f t="shared" ref="E42:BP42" si="20">SUM(E30:E41)</f>
        <v>-56905.447179875002</v>
      </c>
      <c r="F42" s="29">
        <f t="shared" si="20"/>
        <v>-56905.447179875002</v>
      </c>
      <c r="G42" s="29">
        <f t="shared" si="20"/>
        <v>-56905.447179875002</v>
      </c>
      <c r="H42" s="29">
        <f t="shared" si="20"/>
        <v>-56905.447179875002</v>
      </c>
      <c r="I42" s="29">
        <f t="shared" si="20"/>
        <v>-56905.447179875002</v>
      </c>
      <c r="J42" s="29">
        <f t="shared" si="20"/>
        <v>-56905.447179875002</v>
      </c>
      <c r="K42" s="29">
        <f t="shared" si="20"/>
        <v>-56905.447179875002</v>
      </c>
      <c r="L42" s="29">
        <f t="shared" si="20"/>
        <v>-56905.447179875002</v>
      </c>
      <c r="M42" s="29">
        <f t="shared" si="20"/>
        <v>-56905.447179875002</v>
      </c>
      <c r="N42" s="29">
        <f t="shared" si="20"/>
        <v>-56905.447179875002</v>
      </c>
      <c r="O42" s="29">
        <f t="shared" si="20"/>
        <v>-56905.447179875002</v>
      </c>
      <c r="P42" s="29">
        <f t="shared" si="20"/>
        <v>-56905.447179875002</v>
      </c>
      <c r="Q42" s="29">
        <f t="shared" si="20"/>
        <v>-56905.447179875002</v>
      </c>
      <c r="R42" s="29">
        <f t="shared" si="20"/>
        <v>-56905.447179875002</v>
      </c>
      <c r="S42" s="29">
        <f t="shared" si="20"/>
        <v>-56905.447179875002</v>
      </c>
      <c r="T42" s="29">
        <f t="shared" si="20"/>
        <v>-56905.447179875002</v>
      </c>
      <c r="U42" s="29">
        <f t="shared" si="20"/>
        <v>-56905.447179875002</v>
      </c>
      <c r="V42" s="29">
        <f t="shared" si="20"/>
        <v>-56905.447179875002</v>
      </c>
      <c r="W42" s="29">
        <f t="shared" si="20"/>
        <v>-56905.447179875002</v>
      </c>
      <c r="X42" s="29">
        <f t="shared" si="20"/>
        <v>-56905.447179875002</v>
      </c>
      <c r="Y42" s="29">
        <f t="shared" si="20"/>
        <v>-56905.447179875002</v>
      </c>
      <c r="Z42" s="29">
        <f t="shared" si="20"/>
        <v>-56905.447179875002</v>
      </c>
      <c r="AA42" s="29">
        <f t="shared" si="20"/>
        <v>-56905.447179875002</v>
      </c>
      <c r="AB42" s="29">
        <f t="shared" si="20"/>
        <v>-59204.427245941959</v>
      </c>
      <c r="AC42" s="29">
        <f t="shared" si="20"/>
        <v>-59204.427245941959</v>
      </c>
      <c r="AD42" s="29">
        <f t="shared" si="20"/>
        <v>-59204.427245941959</v>
      </c>
      <c r="AE42" s="29">
        <f t="shared" si="20"/>
        <v>-59204.427245941959</v>
      </c>
      <c r="AF42" s="29">
        <f t="shared" si="20"/>
        <v>-59204.427245941959</v>
      </c>
      <c r="AG42" s="29">
        <f t="shared" si="20"/>
        <v>-59204.427245941959</v>
      </c>
      <c r="AH42" s="29">
        <f t="shared" si="20"/>
        <v>-59204.427245941959</v>
      </c>
      <c r="AI42" s="29">
        <f t="shared" si="20"/>
        <v>-59204.427245941959</v>
      </c>
      <c r="AJ42" s="29">
        <f t="shared" si="20"/>
        <v>-59204.427245941959</v>
      </c>
      <c r="AK42" s="29">
        <f t="shared" si="20"/>
        <v>-59204.427245941959</v>
      </c>
      <c r="AL42" s="29">
        <f t="shared" si="20"/>
        <v>-59204.427245941959</v>
      </c>
      <c r="AM42" s="29">
        <f t="shared" si="20"/>
        <v>-59204.427245941959</v>
      </c>
      <c r="AN42" s="29">
        <f t="shared" si="20"/>
        <v>-60388.51579086078</v>
      </c>
      <c r="AO42" s="29">
        <f t="shared" si="20"/>
        <v>-60388.51579086078</v>
      </c>
      <c r="AP42" s="29">
        <f t="shared" si="20"/>
        <v>-60388.51579086078</v>
      </c>
      <c r="AQ42" s="29">
        <f t="shared" si="20"/>
        <v>-60388.51579086078</v>
      </c>
      <c r="AR42" s="29">
        <f t="shared" si="20"/>
        <v>-60388.51579086078</v>
      </c>
      <c r="AS42" s="29">
        <f t="shared" si="20"/>
        <v>-60388.51579086078</v>
      </c>
      <c r="AT42" s="29">
        <f t="shared" si="20"/>
        <v>-60388.51579086078</v>
      </c>
      <c r="AU42" s="29">
        <f t="shared" si="20"/>
        <v>-60388.51579086078</v>
      </c>
      <c r="AV42" s="29">
        <f t="shared" si="20"/>
        <v>-60388.51579086078</v>
      </c>
      <c r="AW42" s="29">
        <f t="shared" si="20"/>
        <v>-60388.51579086078</v>
      </c>
      <c r="AX42" s="29">
        <f t="shared" si="20"/>
        <v>-60388.51579086078</v>
      </c>
      <c r="AY42" s="29">
        <f t="shared" si="20"/>
        <v>-60388.51579086078</v>
      </c>
      <c r="AZ42" s="29">
        <f t="shared" si="20"/>
        <v>-61596.28610667801</v>
      </c>
      <c r="BA42" s="29">
        <f t="shared" si="20"/>
        <v>-61596.28610667801</v>
      </c>
      <c r="BB42" s="29">
        <f t="shared" si="20"/>
        <v>-61596.28610667801</v>
      </c>
      <c r="BC42" s="29">
        <f t="shared" si="20"/>
        <v>-61596.28610667801</v>
      </c>
      <c r="BD42" s="29">
        <f t="shared" si="20"/>
        <v>-61596.28610667801</v>
      </c>
      <c r="BE42" s="29">
        <f t="shared" si="20"/>
        <v>-61596.28610667801</v>
      </c>
      <c r="BF42" s="29">
        <f t="shared" si="20"/>
        <v>-61596.28610667801</v>
      </c>
      <c r="BG42" s="29">
        <f t="shared" si="20"/>
        <v>-61596.28610667801</v>
      </c>
      <c r="BH42" s="29">
        <f t="shared" si="20"/>
        <v>-61596.28610667801</v>
      </c>
      <c r="BI42" s="29">
        <f t="shared" si="20"/>
        <v>-61596.28610667801</v>
      </c>
      <c r="BJ42" s="29">
        <f t="shared" si="20"/>
        <v>-61596.28610667801</v>
      </c>
      <c r="BK42" s="29">
        <f t="shared" si="20"/>
        <v>-61596.28610667801</v>
      </c>
      <c r="BL42" s="29">
        <f t="shared" si="20"/>
        <v>-62828.211828811567</v>
      </c>
      <c r="BM42" s="29">
        <f t="shared" si="20"/>
        <v>-62828.211828811567</v>
      </c>
      <c r="BN42" s="29">
        <f t="shared" si="20"/>
        <v>-62828.211828811567</v>
      </c>
      <c r="BO42" s="29">
        <f t="shared" si="20"/>
        <v>-62828.211828811567</v>
      </c>
      <c r="BP42" s="29">
        <f t="shared" si="20"/>
        <v>-62828.211828811567</v>
      </c>
      <c r="BQ42" s="29">
        <f t="shared" ref="BQ42:EB42" si="21">SUM(BQ30:BQ41)</f>
        <v>-62828.211828811567</v>
      </c>
      <c r="BR42" s="29">
        <f t="shared" si="21"/>
        <v>-62828.211828811567</v>
      </c>
      <c r="BS42" s="29">
        <f t="shared" si="21"/>
        <v>-62828.211828811567</v>
      </c>
      <c r="BT42" s="29">
        <f t="shared" si="21"/>
        <v>-62828.211828811567</v>
      </c>
      <c r="BU42" s="29">
        <f t="shared" si="21"/>
        <v>-62828.211828811567</v>
      </c>
      <c r="BV42" s="29">
        <f t="shared" si="21"/>
        <v>-62828.211828811567</v>
      </c>
      <c r="BW42" s="29">
        <f t="shared" si="21"/>
        <v>-62828.211828811567</v>
      </c>
      <c r="BX42" s="29">
        <f t="shared" si="21"/>
        <v>-64084.776065387807</v>
      </c>
      <c r="BY42" s="29">
        <f t="shared" si="21"/>
        <v>-64084.776065387807</v>
      </c>
      <c r="BZ42" s="29">
        <f t="shared" si="21"/>
        <v>-64084.776065387807</v>
      </c>
      <c r="CA42" s="29">
        <f t="shared" si="21"/>
        <v>-64084.776065387807</v>
      </c>
      <c r="CB42" s="29">
        <f t="shared" si="21"/>
        <v>-64084.776065387807</v>
      </c>
      <c r="CC42" s="29">
        <f t="shared" si="21"/>
        <v>-64084.776065387807</v>
      </c>
      <c r="CD42" s="29">
        <f t="shared" si="21"/>
        <v>-64084.776065387807</v>
      </c>
      <c r="CE42" s="29">
        <f t="shared" si="21"/>
        <v>-64084.776065387807</v>
      </c>
      <c r="CF42" s="29">
        <f t="shared" si="21"/>
        <v>-64084.776065387807</v>
      </c>
      <c r="CG42" s="29">
        <f t="shared" si="21"/>
        <v>-64084.776065387807</v>
      </c>
      <c r="CH42" s="29">
        <f t="shared" si="21"/>
        <v>-64084.776065387807</v>
      </c>
      <c r="CI42" s="29">
        <f t="shared" si="21"/>
        <v>-64084.776065387807</v>
      </c>
      <c r="CJ42" s="29">
        <f t="shared" si="21"/>
        <v>-65366.471586695545</v>
      </c>
      <c r="CK42" s="29">
        <f t="shared" si="21"/>
        <v>-65366.471586695545</v>
      </c>
      <c r="CL42" s="29">
        <f t="shared" si="21"/>
        <v>-65366.471586695545</v>
      </c>
      <c r="CM42" s="29">
        <f t="shared" si="21"/>
        <v>-65366.471586695545</v>
      </c>
      <c r="CN42" s="29">
        <f t="shared" si="21"/>
        <v>-65366.471586695545</v>
      </c>
      <c r="CO42" s="29">
        <f t="shared" si="21"/>
        <v>-65366.471586695545</v>
      </c>
      <c r="CP42" s="29">
        <f t="shared" si="21"/>
        <v>-65366.471586695545</v>
      </c>
      <c r="CQ42" s="29">
        <f t="shared" si="21"/>
        <v>-65366.471586695545</v>
      </c>
      <c r="CR42" s="29">
        <f t="shared" si="21"/>
        <v>-65366.471586695545</v>
      </c>
      <c r="CS42" s="29">
        <f t="shared" si="21"/>
        <v>-65366.471586695545</v>
      </c>
      <c r="CT42" s="29">
        <f t="shared" si="21"/>
        <v>-65366.471586695545</v>
      </c>
      <c r="CU42" s="29">
        <f t="shared" si="21"/>
        <v>-65366.471586695545</v>
      </c>
      <c r="CV42" s="29">
        <f t="shared" si="21"/>
        <v>-66673.801018429469</v>
      </c>
      <c r="CW42" s="29">
        <f t="shared" si="21"/>
        <v>-66673.801018429469</v>
      </c>
      <c r="CX42" s="29">
        <f t="shared" si="21"/>
        <v>-66673.801018429469</v>
      </c>
      <c r="CY42" s="29">
        <f t="shared" si="21"/>
        <v>-66673.801018429469</v>
      </c>
      <c r="CZ42" s="29">
        <f t="shared" si="21"/>
        <v>-66673.801018429469</v>
      </c>
      <c r="DA42" s="29">
        <f t="shared" si="21"/>
        <v>-66673.801018429469</v>
      </c>
      <c r="DB42" s="29">
        <f t="shared" si="21"/>
        <v>-66673.801018429469</v>
      </c>
      <c r="DC42" s="29">
        <f t="shared" si="21"/>
        <v>-66673.801018429469</v>
      </c>
      <c r="DD42" s="29">
        <f t="shared" si="21"/>
        <v>-66673.801018429469</v>
      </c>
      <c r="DE42" s="29">
        <f t="shared" si="21"/>
        <v>-66673.801018429469</v>
      </c>
      <c r="DF42" s="29">
        <f t="shared" si="21"/>
        <v>-66673.801018429469</v>
      </c>
      <c r="DG42" s="29">
        <f t="shared" si="21"/>
        <v>-66673.801018429469</v>
      </c>
      <c r="DH42" s="29">
        <f t="shared" si="21"/>
        <v>-68007.277038798056</v>
      </c>
      <c r="DI42" s="29">
        <f t="shared" si="21"/>
        <v>-68007.277038798056</v>
      </c>
      <c r="DJ42" s="29">
        <f t="shared" si="21"/>
        <v>-68007.277038798056</v>
      </c>
      <c r="DK42" s="29">
        <f t="shared" si="21"/>
        <v>-68007.277038798056</v>
      </c>
      <c r="DL42" s="29">
        <f t="shared" si="21"/>
        <v>-68007.277038798056</v>
      </c>
      <c r="DM42" s="29">
        <f t="shared" si="21"/>
        <v>-68007.277038798056</v>
      </c>
      <c r="DN42" s="29">
        <f t="shared" si="21"/>
        <v>-68007.277038798056</v>
      </c>
      <c r="DO42" s="29">
        <f t="shared" si="21"/>
        <v>-68007.277038798056</v>
      </c>
      <c r="DP42" s="29">
        <f t="shared" si="21"/>
        <v>-68007.277038798056</v>
      </c>
      <c r="DQ42" s="29">
        <f t="shared" si="21"/>
        <v>-68007.277038798056</v>
      </c>
      <c r="DR42" s="29">
        <f t="shared" si="21"/>
        <v>-68007.277038798056</v>
      </c>
      <c r="DS42" s="29">
        <f t="shared" si="21"/>
        <v>-68007.277038798056</v>
      </c>
      <c r="DT42" s="29">
        <f t="shared" si="21"/>
        <v>-69367.422579574006</v>
      </c>
      <c r="DU42" s="29">
        <f t="shared" si="21"/>
        <v>-69367.422579574006</v>
      </c>
      <c r="DV42" s="29">
        <f t="shared" si="21"/>
        <v>-69367.422579574006</v>
      </c>
      <c r="DW42" s="29">
        <f t="shared" si="21"/>
        <v>-69367.422579574006</v>
      </c>
      <c r="DX42" s="29">
        <f t="shared" si="21"/>
        <v>-69367.422579574006</v>
      </c>
      <c r="DY42" s="29">
        <f t="shared" si="21"/>
        <v>-69367.422579574006</v>
      </c>
      <c r="DZ42" s="29">
        <f t="shared" si="21"/>
        <v>-69367.422579574006</v>
      </c>
      <c r="EA42" s="29">
        <f t="shared" si="21"/>
        <v>-69367.422579574006</v>
      </c>
      <c r="EB42" s="29">
        <f t="shared" si="21"/>
        <v>-69367.422579574006</v>
      </c>
      <c r="EC42" s="29">
        <f t="shared" ref="EC42:EE42" si="22">SUM(EC30:EC41)</f>
        <v>-69367.422579574006</v>
      </c>
      <c r="ED42" s="29">
        <f t="shared" si="22"/>
        <v>-69367.422579574006</v>
      </c>
      <c r="EE42" s="29">
        <f t="shared" si="22"/>
        <v>-69367.422579574006</v>
      </c>
    </row>
    <row r="44" spans="2:135" x14ac:dyDescent="0.35">
      <c r="B44" s="14"/>
      <c r="C44" s="14" t="str">
        <f>Assumptions!J45</f>
        <v>Net Operating Income</v>
      </c>
      <c r="D44" s="31">
        <f>D27+D42</f>
        <v>65988.117149291647</v>
      </c>
      <c r="E44" s="31">
        <f t="shared" ref="E44:BP44" si="23">E27+E42</f>
        <v>65988.117149291647</v>
      </c>
      <c r="F44" s="31">
        <f t="shared" si="23"/>
        <v>65988.117149291647</v>
      </c>
      <c r="G44" s="31">
        <f t="shared" si="23"/>
        <v>65988.117149291647</v>
      </c>
      <c r="H44" s="31">
        <f t="shared" si="23"/>
        <v>65988.117149291647</v>
      </c>
      <c r="I44" s="31">
        <f t="shared" si="23"/>
        <v>65988.117149291647</v>
      </c>
      <c r="J44" s="31">
        <f t="shared" si="23"/>
        <v>65988.117149291647</v>
      </c>
      <c r="K44" s="31">
        <f t="shared" si="23"/>
        <v>65988.117149291647</v>
      </c>
      <c r="L44" s="31">
        <f t="shared" si="23"/>
        <v>65988.117149291647</v>
      </c>
      <c r="M44" s="31">
        <f t="shared" si="23"/>
        <v>65988.117149291647</v>
      </c>
      <c r="N44" s="31">
        <f t="shared" si="23"/>
        <v>65988.117149291647</v>
      </c>
      <c r="O44" s="31">
        <f t="shared" si="23"/>
        <v>65988.117149291647</v>
      </c>
      <c r="P44" s="31">
        <f t="shared" si="23"/>
        <v>67764.162733979145</v>
      </c>
      <c r="Q44" s="31">
        <f t="shared" si="23"/>
        <v>67764.162733979145</v>
      </c>
      <c r="R44" s="31">
        <f t="shared" si="23"/>
        <v>67764.162733979145</v>
      </c>
      <c r="S44" s="31">
        <f t="shared" si="23"/>
        <v>67764.162733979145</v>
      </c>
      <c r="T44" s="31">
        <f t="shared" si="23"/>
        <v>67764.162733979145</v>
      </c>
      <c r="U44" s="31">
        <f t="shared" si="23"/>
        <v>67764.162733979145</v>
      </c>
      <c r="V44" s="31">
        <f t="shared" si="23"/>
        <v>67764.162733979145</v>
      </c>
      <c r="W44" s="31">
        <f t="shared" si="23"/>
        <v>67764.162733979145</v>
      </c>
      <c r="X44" s="31">
        <f t="shared" si="23"/>
        <v>67764.162733979145</v>
      </c>
      <c r="Y44" s="31">
        <f t="shared" si="23"/>
        <v>67764.162733979145</v>
      </c>
      <c r="Z44" s="31">
        <f t="shared" si="23"/>
        <v>67764.162733979145</v>
      </c>
      <c r="AA44" s="31">
        <f t="shared" si="23"/>
        <v>67764.162733979145</v>
      </c>
      <c r="AB44" s="31">
        <f t="shared" si="23"/>
        <v>67449.28616050999</v>
      </c>
      <c r="AC44" s="31">
        <f t="shared" si="23"/>
        <v>67449.28616050999</v>
      </c>
      <c r="AD44" s="31">
        <f t="shared" si="23"/>
        <v>67449.28616050999</v>
      </c>
      <c r="AE44" s="31">
        <f t="shared" si="23"/>
        <v>67449.28616050999</v>
      </c>
      <c r="AF44" s="31">
        <f t="shared" si="23"/>
        <v>67449.28616050999</v>
      </c>
      <c r="AG44" s="31">
        <f t="shared" si="23"/>
        <v>67449.28616050999</v>
      </c>
      <c r="AH44" s="31">
        <f t="shared" si="23"/>
        <v>67449.28616050999</v>
      </c>
      <c r="AI44" s="31">
        <f t="shared" si="23"/>
        <v>67449.28616050999</v>
      </c>
      <c r="AJ44" s="31">
        <f t="shared" si="23"/>
        <v>67449.28616050999</v>
      </c>
      <c r="AK44" s="31">
        <f t="shared" si="23"/>
        <v>67449.28616050999</v>
      </c>
      <c r="AL44" s="31">
        <f t="shared" si="23"/>
        <v>67449.28616050999</v>
      </c>
      <c r="AM44" s="31">
        <f t="shared" si="23"/>
        <v>67449.28616050999</v>
      </c>
      <c r="AN44" s="31">
        <f t="shared" si="23"/>
        <v>68188.363029558648</v>
      </c>
      <c r="AO44" s="31">
        <f t="shared" si="23"/>
        <v>68188.363029558648</v>
      </c>
      <c r="AP44" s="31">
        <f t="shared" si="23"/>
        <v>68188.363029558648</v>
      </c>
      <c r="AQ44" s="31">
        <f t="shared" si="23"/>
        <v>68188.363029558648</v>
      </c>
      <c r="AR44" s="31">
        <f t="shared" si="23"/>
        <v>68188.363029558648</v>
      </c>
      <c r="AS44" s="31">
        <f t="shared" si="23"/>
        <v>68188.363029558648</v>
      </c>
      <c r="AT44" s="31">
        <f t="shared" si="23"/>
        <v>68188.363029558648</v>
      </c>
      <c r="AU44" s="31">
        <f t="shared" si="23"/>
        <v>68188.363029558648</v>
      </c>
      <c r="AV44" s="31">
        <f t="shared" si="23"/>
        <v>68188.363029558648</v>
      </c>
      <c r="AW44" s="31">
        <f t="shared" si="23"/>
        <v>68188.363029558648</v>
      </c>
      <c r="AX44" s="31">
        <f t="shared" si="23"/>
        <v>68188.363029558648</v>
      </c>
      <c r="AY44" s="31">
        <f t="shared" si="23"/>
        <v>68188.363029558648</v>
      </c>
      <c r="AZ44" s="31">
        <f t="shared" si="23"/>
        <v>68933.072803175775</v>
      </c>
      <c r="BA44" s="31">
        <f t="shared" si="23"/>
        <v>68933.072803175775</v>
      </c>
      <c r="BB44" s="31">
        <f t="shared" si="23"/>
        <v>68933.072803175775</v>
      </c>
      <c r="BC44" s="31">
        <f t="shared" si="23"/>
        <v>68933.072803175775</v>
      </c>
      <c r="BD44" s="31">
        <f t="shared" si="23"/>
        <v>68933.072803175775</v>
      </c>
      <c r="BE44" s="31">
        <f t="shared" si="23"/>
        <v>68933.072803175775</v>
      </c>
      <c r="BF44" s="31">
        <f t="shared" si="23"/>
        <v>68933.072803175775</v>
      </c>
      <c r="BG44" s="31">
        <f t="shared" si="23"/>
        <v>68933.072803175775</v>
      </c>
      <c r="BH44" s="31">
        <f t="shared" si="23"/>
        <v>68933.072803175775</v>
      </c>
      <c r="BI44" s="31">
        <f t="shared" si="23"/>
        <v>68933.072803175775</v>
      </c>
      <c r="BJ44" s="31">
        <f t="shared" si="23"/>
        <v>68933.072803175775</v>
      </c>
      <c r="BK44" s="31">
        <f t="shared" si="23"/>
        <v>68933.072803175775</v>
      </c>
      <c r="BL44" s="31">
        <f t="shared" si="23"/>
        <v>69683.390909960697</v>
      </c>
      <c r="BM44" s="31">
        <f t="shared" si="23"/>
        <v>69683.390909960697</v>
      </c>
      <c r="BN44" s="31">
        <f t="shared" si="23"/>
        <v>69683.390909960697</v>
      </c>
      <c r="BO44" s="31">
        <f t="shared" si="23"/>
        <v>69683.390909960697</v>
      </c>
      <c r="BP44" s="31">
        <f t="shared" si="23"/>
        <v>69683.390909960697</v>
      </c>
      <c r="BQ44" s="31">
        <f t="shared" ref="BQ44:EB44" si="24">BQ27+BQ42</f>
        <v>69683.390909960697</v>
      </c>
      <c r="BR44" s="31">
        <f t="shared" si="24"/>
        <v>69683.390909960697</v>
      </c>
      <c r="BS44" s="31">
        <f t="shared" si="24"/>
        <v>69683.390909960697</v>
      </c>
      <c r="BT44" s="31">
        <f t="shared" si="24"/>
        <v>69683.390909960697</v>
      </c>
      <c r="BU44" s="31">
        <f t="shared" si="24"/>
        <v>69683.390909960697</v>
      </c>
      <c r="BV44" s="31">
        <f t="shared" si="24"/>
        <v>69683.390909960697</v>
      </c>
      <c r="BW44" s="31">
        <f t="shared" si="24"/>
        <v>69683.390909960697</v>
      </c>
      <c r="BX44" s="31">
        <f t="shared" si="24"/>
        <v>70439.29022864213</v>
      </c>
      <c r="BY44" s="31">
        <f t="shared" si="24"/>
        <v>70439.29022864213</v>
      </c>
      <c r="BZ44" s="31">
        <f t="shared" si="24"/>
        <v>70439.29022864213</v>
      </c>
      <c r="CA44" s="31">
        <f t="shared" si="24"/>
        <v>70439.29022864213</v>
      </c>
      <c r="CB44" s="31">
        <f t="shared" si="24"/>
        <v>70439.29022864213</v>
      </c>
      <c r="CC44" s="31">
        <f t="shared" si="24"/>
        <v>70439.29022864213</v>
      </c>
      <c r="CD44" s="31">
        <f t="shared" si="24"/>
        <v>70439.29022864213</v>
      </c>
      <c r="CE44" s="31">
        <f t="shared" si="24"/>
        <v>70439.29022864213</v>
      </c>
      <c r="CF44" s="31">
        <f t="shared" si="24"/>
        <v>70439.29022864213</v>
      </c>
      <c r="CG44" s="31">
        <f t="shared" si="24"/>
        <v>70439.29022864213</v>
      </c>
      <c r="CH44" s="31">
        <f t="shared" si="24"/>
        <v>70439.29022864213</v>
      </c>
      <c r="CI44" s="31">
        <f t="shared" si="24"/>
        <v>70439.29022864213</v>
      </c>
      <c r="CJ44" s="31">
        <f t="shared" si="24"/>
        <v>71200.741006204422</v>
      </c>
      <c r="CK44" s="31">
        <f t="shared" si="24"/>
        <v>71200.741006204422</v>
      </c>
      <c r="CL44" s="31">
        <f t="shared" si="24"/>
        <v>71200.741006204422</v>
      </c>
      <c r="CM44" s="31">
        <f t="shared" si="24"/>
        <v>71200.741006204422</v>
      </c>
      <c r="CN44" s="31">
        <f t="shared" si="24"/>
        <v>71200.741006204422</v>
      </c>
      <c r="CO44" s="31">
        <f t="shared" si="24"/>
        <v>71200.741006204422</v>
      </c>
      <c r="CP44" s="31">
        <f t="shared" si="24"/>
        <v>71200.741006204422</v>
      </c>
      <c r="CQ44" s="31">
        <f t="shared" si="24"/>
        <v>71200.741006204422</v>
      </c>
      <c r="CR44" s="31">
        <f t="shared" si="24"/>
        <v>71200.741006204422</v>
      </c>
      <c r="CS44" s="31">
        <f t="shared" si="24"/>
        <v>71200.741006204422</v>
      </c>
      <c r="CT44" s="31">
        <f t="shared" si="24"/>
        <v>71200.741006204422</v>
      </c>
      <c r="CU44" s="31">
        <f t="shared" si="24"/>
        <v>71200.741006204422</v>
      </c>
      <c r="CV44" s="31">
        <f t="shared" si="24"/>
        <v>71967.710773912768</v>
      </c>
      <c r="CW44" s="31">
        <f t="shared" si="24"/>
        <v>71967.710773912768</v>
      </c>
      <c r="CX44" s="31">
        <f t="shared" si="24"/>
        <v>71967.710773912768</v>
      </c>
      <c r="CY44" s="31">
        <f t="shared" si="24"/>
        <v>71967.710773912768</v>
      </c>
      <c r="CZ44" s="31">
        <f t="shared" si="24"/>
        <v>71967.710773912768</v>
      </c>
      <c r="DA44" s="31">
        <f t="shared" si="24"/>
        <v>71967.710773912768</v>
      </c>
      <c r="DB44" s="31">
        <f t="shared" si="24"/>
        <v>71967.710773912768</v>
      </c>
      <c r="DC44" s="31">
        <f t="shared" si="24"/>
        <v>71967.710773912768</v>
      </c>
      <c r="DD44" s="31">
        <f t="shared" si="24"/>
        <v>71967.710773912768</v>
      </c>
      <c r="DE44" s="31">
        <f t="shared" si="24"/>
        <v>71967.710773912768</v>
      </c>
      <c r="DF44" s="31">
        <f t="shared" si="24"/>
        <v>71967.710773912768</v>
      </c>
      <c r="DG44" s="31">
        <f t="shared" si="24"/>
        <v>71967.710773912768</v>
      </c>
      <c r="DH44" s="31">
        <f t="shared" si="24"/>
        <v>72740.164261189115</v>
      </c>
      <c r="DI44" s="31">
        <f t="shared" si="24"/>
        <v>72740.164261189115</v>
      </c>
      <c r="DJ44" s="31">
        <f t="shared" si="24"/>
        <v>72740.164261189115</v>
      </c>
      <c r="DK44" s="31">
        <f t="shared" si="24"/>
        <v>72740.164261189115</v>
      </c>
      <c r="DL44" s="31">
        <f t="shared" si="24"/>
        <v>72740.164261189115</v>
      </c>
      <c r="DM44" s="31">
        <f t="shared" si="24"/>
        <v>72740.164261189115</v>
      </c>
      <c r="DN44" s="31">
        <f t="shared" si="24"/>
        <v>72740.164261189115</v>
      </c>
      <c r="DO44" s="31">
        <f t="shared" si="24"/>
        <v>72740.164261189115</v>
      </c>
      <c r="DP44" s="31">
        <f t="shared" si="24"/>
        <v>72740.164261189115</v>
      </c>
      <c r="DQ44" s="31">
        <f t="shared" si="24"/>
        <v>72740.164261189115</v>
      </c>
      <c r="DR44" s="31">
        <f t="shared" si="24"/>
        <v>72740.164261189115</v>
      </c>
      <c r="DS44" s="31">
        <f t="shared" si="24"/>
        <v>72740.164261189115</v>
      </c>
      <c r="DT44" s="31">
        <f t="shared" si="24"/>
        <v>73518.063307287914</v>
      </c>
      <c r="DU44" s="31">
        <f t="shared" si="24"/>
        <v>73518.063307287914</v>
      </c>
      <c r="DV44" s="31">
        <f t="shared" si="24"/>
        <v>73518.063307287914</v>
      </c>
      <c r="DW44" s="31">
        <f t="shared" si="24"/>
        <v>73518.063307287914</v>
      </c>
      <c r="DX44" s="31">
        <f t="shared" si="24"/>
        <v>73518.063307287914</v>
      </c>
      <c r="DY44" s="31">
        <f t="shared" si="24"/>
        <v>73518.063307287914</v>
      </c>
      <c r="DZ44" s="31">
        <f t="shared" si="24"/>
        <v>73518.063307287914</v>
      </c>
      <c r="EA44" s="31">
        <f t="shared" si="24"/>
        <v>73518.063307287914</v>
      </c>
      <c r="EB44" s="31">
        <f t="shared" si="24"/>
        <v>73518.063307287914</v>
      </c>
      <c r="EC44" s="31">
        <f t="shared" ref="EC44:EE44" si="25">EC27+EC42</f>
        <v>73518.063307287914</v>
      </c>
      <c r="ED44" s="31">
        <f t="shared" si="25"/>
        <v>73518.063307287914</v>
      </c>
      <c r="EE44" s="31">
        <f t="shared" si="25"/>
        <v>73518.063307287914</v>
      </c>
    </row>
    <row r="46" spans="2:135" x14ac:dyDescent="0.35">
      <c r="E46" s="6"/>
    </row>
    <row r="47" spans="2:135" x14ac:dyDescent="0.35">
      <c r="B47" s="23" t="s">
        <v>22</v>
      </c>
      <c r="D47" s="6"/>
      <c r="E47" s="6"/>
    </row>
    <row r="48" spans="2:135" x14ac:dyDescent="0.35">
      <c r="C48" t="s">
        <v>43</v>
      </c>
      <c r="D48" s="26">
        <f>Assumptions!X54</f>
        <v>8352027.2751182476</v>
      </c>
      <c r="E48" s="33">
        <f>D52</f>
        <v>8344476.9291390385</v>
      </c>
      <c r="F48" s="33">
        <f t="shared" ref="F48:BQ48" si="26">E52</f>
        <v>8336885.6854524417</v>
      </c>
      <c r="G48" s="33">
        <f t="shared" si="26"/>
        <v>8329253.3225292088</v>
      </c>
      <c r="H48" s="33">
        <f t="shared" si="26"/>
        <v>8321579.6176401423</v>
      </c>
      <c r="I48" s="33">
        <f t="shared" si="26"/>
        <v>8313864.3468495933</v>
      </c>
      <c r="J48" s="33">
        <f t="shared" si="26"/>
        <v>8306107.2850089287</v>
      </c>
      <c r="K48" s="33">
        <f t="shared" si="26"/>
        <v>8298308.2057499606</v>
      </c>
      <c r="L48" s="33">
        <f t="shared" si="26"/>
        <v>8290466.8814783394</v>
      </c>
      <c r="M48" s="33">
        <f t="shared" si="26"/>
        <v>8282583.0833669137</v>
      </c>
      <c r="N48" s="33">
        <f t="shared" si="26"/>
        <v>8274656.5813490516</v>
      </c>
      <c r="O48" s="33">
        <f t="shared" si="26"/>
        <v>8266687.1441119257</v>
      </c>
      <c r="P48" s="33">
        <f t="shared" si="26"/>
        <v>8258674.5390897654</v>
      </c>
      <c r="Q48" s="33">
        <f t="shared" si="26"/>
        <v>8250618.5324570686</v>
      </c>
      <c r="R48" s="33">
        <f t="shared" si="26"/>
        <v>8242518.8891217783</v>
      </c>
      <c r="S48" s="33">
        <f t="shared" si="26"/>
        <v>8234375.3727184217</v>
      </c>
      <c r="T48" s="33">
        <f t="shared" si="26"/>
        <v>8226187.7456012135</v>
      </c>
      <c r="U48" s="33">
        <f t="shared" si="26"/>
        <v>8217955.7688371204</v>
      </c>
      <c r="V48" s="33">
        <f t="shared" si="26"/>
        <v>8209679.2021988882</v>
      </c>
      <c r="W48" s="33">
        <f t="shared" si="26"/>
        <v>8201357.8041580319</v>
      </c>
      <c r="X48" s="33">
        <f t="shared" si="26"/>
        <v>8192991.3318777885</v>
      </c>
      <c r="Y48" s="33">
        <f t="shared" si="26"/>
        <v>8184579.5412060264</v>
      </c>
      <c r="Z48" s="33">
        <f t="shared" si="26"/>
        <v>8176122.1866681259</v>
      </c>
      <c r="AA48" s="33">
        <f t="shared" si="26"/>
        <v>8167619.0214598114</v>
      </c>
      <c r="AB48" s="33">
        <f t="shared" si="26"/>
        <v>8159069.7974399524</v>
      </c>
      <c r="AC48" s="33">
        <f t="shared" si="26"/>
        <v>8150474.2651233189</v>
      </c>
      <c r="AD48" s="33">
        <f t="shared" si="26"/>
        <v>8141832.1736733038</v>
      </c>
      <c r="AE48" s="33">
        <f t="shared" si="26"/>
        <v>8133143.270894601</v>
      </c>
      <c r="AF48" s="33">
        <f t="shared" si="26"/>
        <v>8124407.303225847</v>
      </c>
      <c r="AG48" s="33">
        <f t="shared" si="26"/>
        <v>8115624.0157322204</v>
      </c>
      <c r="AH48" s="33">
        <f t="shared" si="26"/>
        <v>8106793.1520980038</v>
      </c>
      <c r="AI48" s="33">
        <f t="shared" si="26"/>
        <v>8097914.4546191012</v>
      </c>
      <c r="AJ48" s="33">
        <f t="shared" si="26"/>
        <v>8088987.6641955217</v>
      </c>
      <c r="AK48" s="33">
        <f t="shared" si="26"/>
        <v>8080012.5203238139</v>
      </c>
      <c r="AL48" s="33">
        <f t="shared" si="26"/>
        <v>8070988.7610894684</v>
      </c>
      <c r="AM48" s="33">
        <f t="shared" si="26"/>
        <v>8061916.1231592698</v>
      </c>
      <c r="AN48" s="33">
        <f t="shared" si="26"/>
        <v>8052794.3417736162</v>
      </c>
      <c r="AO48" s="33">
        <f t="shared" si="26"/>
        <v>8043623.1507387897</v>
      </c>
      <c r="AP48" s="33">
        <f t="shared" si="26"/>
        <v>8034402.2824191917</v>
      </c>
      <c r="AQ48" s="33">
        <f t="shared" si="26"/>
        <v>8025131.4677295294</v>
      </c>
      <c r="AR48" s="33">
        <f t="shared" si="26"/>
        <v>8015810.4361269642</v>
      </c>
      <c r="AS48" s="33">
        <f t="shared" si="26"/>
        <v>8006438.9156032186</v>
      </c>
      <c r="AT48" s="33">
        <f t="shared" si="26"/>
        <v>7997016.6326766359</v>
      </c>
      <c r="AU48" s="33">
        <f t="shared" si="26"/>
        <v>7987543.3123842012</v>
      </c>
      <c r="AV48" s="33">
        <f t="shared" si="26"/>
        <v>7978018.6782735158</v>
      </c>
      <c r="AW48" s="33">
        <f t="shared" si="26"/>
        <v>7968442.4523947304</v>
      </c>
      <c r="AX48" s="33">
        <f t="shared" si="26"/>
        <v>7958814.3552924357</v>
      </c>
      <c r="AY48" s="33">
        <f t="shared" si="26"/>
        <v>7949134.1059975037</v>
      </c>
      <c r="AZ48" s="33">
        <f t="shared" si="26"/>
        <v>7939401.4220188903</v>
      </c>
      <c r="BA48" s="33">
        <f t="shared" si="26"/>
        <v>7929616.0193353929</v>
      </c>
      <c r="BB48" s="33">
        <f t="shared" si="26"/>
        <v>7919777.6123873601</v>
      </c>
      <c r="BC48" s="33">
        <f t="shared" si="26"/>
        <v>7909885.914068358</v>
      </c>
      <c r="BD48" s="33">
        <f t="shared" si="26"/>
        <v>7899940.635716795</v>
      </c>
      <c r="BE48" s="33">
        <f t="shared" si="26"/>
        <v>7889941.4871074948</v>
      </c>
      <c r="BF48" s="33">
        <f t="shared" si="26"/>
        <v>7879888.1764432276</v>
      </c>
      <c r="BG48" s="33">
        <f t="shared" si="26"/>
        <v>7869780.4103461951</v>
      </c>
      <c r="BH48" s="33">
        <f t="shared" si="26"/>
        <v>7859617.8938494707</v>
      </c>
      <c r="BI48" s="33">
        <f t="shared" si="26"/>
        <v>7849400.3303883886</v>
      </c>
      <c r="BJ48" s="33">
        <f t="shared" si="26"/>
        <v>7839127.4217918925</v>
      </c>
      <c r="BK48" s="33">
        <f t="shared" si="26"/>
        <v>7828798.8682738319</v>
      </c>
      <c r="BL48" s="33">
        <f t="shared" si="26"/>
        <v>7818414.3684242154</v>
      </c>
      <c r="BM48" s="33">
        <f t="shared" si="26"/>
        <v>7807973.6192004131</v>
      </c>
      <c r="BN48" s="33">
        <f t="shared" si="26"/>
        <v>7797476.3159183152</v>
      </c>
      <c r="BO48" s="33">
        <f t="shared" si="26"/>
        <v>7786922.15224344</v>
      </c>
      <c r="BP48" s="33">
        <f t="shared" si="26"/>
        <v>7776310.8201819919</v>
      </c>
      <c r="BQ48" s="33">
        <f t="shared" si="26"/>
        <v>7765642.0100718783</v>
      </c>
      <c r="BR48" s="33">
        <f t="shared" ref="BR48:EC48" si="27">BQ52</f>
        <v>7754915.4105736678</v>
      </c>
      <c r="BS48" s="33">
        <f t="shared" si="27"/>
        <v>7744130.7086615087</v>
      </c>
      <c r="BT48" s="33">
        <f t="shared" si="27"/>
        <v>7733287.5896139918</v>
      </c>
      <c r="BU48" s="33">
        <f t="shared" si="27"/>
        <v>7722385.7370049674</v>
      </c>
      <c r="BV48" s="33">
        <f t="shared" si="27"/>
        <v>7711424.8326943116</v>
      </c>
      <c r="BW48" s="33">
        <f t="shared" si="27"/>
        <v>7700404.5568186389</v>
      </c>
      <c r="BX48" s="33">
        <f t="shared" si="27"/>
        <v>7689324.5877819732</v>
      </c>
      <c r="BY48" s="33">
        <f t="shared" si="27"/>
        <v>7678184.602246359</v>
      </c>
      <c r="BZ48" s="33">
        <f t="shared" si="27"/>
        <v>7666984.2751224274</v>
      </c>
      <c r="CA48" s="33">
        <f t="shared" si="27"/>
        <v>7655723.2795599075</v>
      </c>
      <c r="CB48" s="33">
        <f t="shared" si="27"/>
        <v>7644401.2869380908</v>
      </c>
      <c r="CC48" s="33">
        <f t="shared" si="27"/>
        <v>7633017.9668562394</v>
      </c>
      <c r="CD48" s="33">
        <f t="shared" si="27"/>
        <v>7621572.9871239439</v>
      </c>
      <c r="CE48" s="33">
        <f t="shared" si="27"/>
        <v>7610066.0137514323</v>
      </c>
      <c r="CF48" s="33">
        <f t="shared" si="27"/>
        <v>7598496.710939819</v>
      </c>
      <c r="CG48" s="33">
        <f t="shared" si="27"/>
        <v>7586864.7410713099</v>
      </c>
      <c r="CH48" s="33">
        <f t="shared" si="27"/>
        <v>7575169.7646993464</v>
      </c>
      <c r="CI48" s="33">
        <f t="shared" si="27"/>
        <v>7563411.4405387016</v>
      </c>
      <c r="CJ48" s="33">
        <f t="shared" si="27"/>
        <v>7551589.4254555199</v>
      </c>
      <c r="CK48" s="33">
        <f t="shared" si="27"/>
        <v>7539703.3744573044</v>
      </c>
      <c r="CL48" s="33">
        <f t="shared" si="27"/>
        <v>7527752.940682848</v>
      </c>
      <c r="CM48" s="33">
        <f t="shared" si="27"/>
        <v>7515737.7753921133</v>
      </c>
      <c r="CN48" s="33">
        <f t="shared" si="27"/>
        <v>7503657.5279560536</v>
      </c>
      <c r="CO48" s="33">
        <f t="shared" si="27"/>
        <v>7491511.845846382</v>
      </c>
      <c r="CP48" s="33">
        <f t="shared" si="27"/>
        <v>7479300.3746252833</v>
      </c>
      <c r="CQ48" s="33">
        <f t="shared" si="27"/>
        <v>7467022.7579350704</v>
      </c>
      <c r="CR48" s="33">
        <f t="shared" si="27"/>
        <v>7454678.6374877859</v>
      </c>
      <c r="CS48" s="33">
        <f t="shared" si="27"/>
        <v>7442267.6530547449</v>
      </c>
      <c r="CT48" s="33">
        <f t="shared" si="27"/>
        <v>7429789.4424560247</v>
      </c>
      <c r="CU48" s="33">
        <f t="shared" si="27"/>
        <v>7417243.6415498946</v>
      </c>
      <c r="CV48" s="33">
        <f t="shared" si="27"/>
        <v>7404629.8842221899</v>
      </c>
      <c r="CW48" s="33">
        <f t="shared" si="27"/>
        <v>7391947.8023756268</v>
      </c>
      <c r="CX48" s="33">
        <f t="shared" si="27"/>
        <v>7379197.0259190612</v>
      </c>
      <c r="CY48" s="33">
        <f t="shared" si="27"/>
        <v>7366377.1827566894</v>
      </c>
      <c r="CZ48" s="33">
        <f t="shared" si="27"/>
        <v>7353487.8987771887</v>
      </c>
      <c r="DA48" s="33">
        <f t="shared" si="27"/>
        <v>7340528.7978427988</v>
      </c>
      <c r="DB48" s="33">
        <f t="shared" si="27"/>
        <v>7327499.5017783474</v>
      </c>
      <c r="DC48" s="33">
        <f t="shared" si="27"/>
        <v>7314399.630360214</v>
      </c>
      <c r="DD48" s="33">
        <f t="shared" si="27"/>
        <v>7301228.8013052316</v>
      </c>
      <c r="DE48" s="33">
        <f t="shared" si="27"/>
        <v>7287986.6302595353</v>
      </c>
      <c r="DF48" s="33">
        <f t="shared" si="27"/>
        <v>7274672.7307873415</v>
      </c>
      <c r="DG48" s="33">
        <f t="shared" si="27"/>
        <v>7261286.7143596727</v>
      </c>
      <c r="DH48" s="33">
        <f t="shared" si="27"/>
        <v>7247828.1903430214</v>
      </c>
      <c r="DI48" s="33">
        <f t="shared" si="27"/>
        <v>7234296.7659879467</v>
      </c>
      <c r="DJ48" s="33">
        <f t="shared" si="27"/>
        <v>7220692.0464176144</v>
      </c>
      <c r="DK48" s="33">
        <f t="shared" si="27"/>
        <v>7207013.6346162762</v>
      </c>
      <c r="DL48" s="33">
        <f t="shared" si="27"/>
        <v>7193261.1314176815</v>
      </c>
      <c r="DM48" s="33">
        <f t="shared" si="27"/>
        <v>7179434.1354934275</v>
      </c>
      <c r="DN48" s="33">
        <f t="shared" si="27"/>
        <v>7165532.2433412503</v>
      </c>
      <c r="DO48" s="33">
        <f t="shared" si="27"/>
        <v>7151555.0492732488</v>
      </c>
      <c r="DP48" s="33">
        <f t="shared" si="27"/>
        <v>7137502.1454040455</v>
      </c>
      <c r="DQ48" s="33">
        <f t="shared" si="27"/>
        <v>7123373.1216388838</v>
      </c>
      <c r="DR48" s="33">
        <f t="shared" si="27"/>
        <v>7109167.5656616613</v>
      </c>
      <c r="DS48" s="33">
        <f t="shared" si="27"/>
        <v>7094885.0629228959</v>
      </c>
      <c r="DT48" s="33">
        <f t="shared" si="27"/>
        <v>7080525.1966276281</v>
      </c>
      <c r="DU48" s="33">
        <f t="shared" si="27"/>
        <v>7066087.5477232616</v>
      </c>
      <c r="DV48" s="33">
        <f t="shared" si="27"/>
        <v>7051571.6948873298</v>
      </c>
      <c r="DW48" s="33">
        <f t="shared" si="27"/>
        <v>7036977.2145152027</v>
      </c>
      <c r="DX48" s="33">
        <f t="shared" si="27"/>
        <v>7022303.6807077266</v>
      </c>
      <c r="DY48" s="33">
        <f t="shared" si="27"/>
        <v>7007550.6652587941</v>
      </c>
      <c r="DZ48" s="33">
        <f t="shared" si="27"/>
        <v>6992717.7376428461</v>
      </c>
      <c r="EA48" s="33">
        <f t="shared" si="27"/>
        <v>6977804.4650023114</v>
      </c>
      <c r="EB48" s="33">
        <f t="shared" si="27"/>
        <v>6962810.4121349743</v>
      </c>
      <c r="EC48" s="33">
        <f t="shared" si="27"/>
        <v>6947735.1414812719</v>
      </c>
      <c r="ED48" s="33">
        <f t="shared" ref="ED48:EE48" si="28">EC52</f>
        <v>6932578.2131115291</v>
      </c>
      <c r="EE48" s="33">
        <f t="shared" si="28"/>
        <v>6917339.1847131168</v>
      </c>
    </row>
    <row r="49" spans="2:135" x14ac:dyDescent="0.35">
      <c r="C49" t="s">
        <v>44</v>
      </c>
      <c r="D49" s="26">
        <f>D48*Assumptions!$X56/12</f>
        <v>45240.147740223845</v>
      </c>
      <c r="E49" s="26">
        <f>E48*Assumptions!$X56/12</f>
        <v>45199.250032836462</v>
      </c>
      <c r="F49" s="26">
        <f>F48*Assumptions!$X56/12</f>
        <v>45158.130796200734</v>
      </c>
      <c r="G49" s="26">
        <f>G48*Assumptions!$X56/12</f>
        <v>45116.788830366546</v>
      </c>
      <c r="H49" s="26">
        <f>H48*Assumptions!$X56/12</f>
        <v>45075.222928884112</v>
      </c>
      <c r="I49" s="26">
        <f>I48*Assumptions!$X56/12</f>
        <v>45033.431878768635</v>
      </c>
      <c r="J49" s="26">
        <f>J48*Assumptions!$X56/12</f>
        <v>44991.414460465028</v>
      </c>
      <c r="K49" s="26">
        <f>K48*Assumptions!$X56/12</f>
        <v>44949.169447812288</v>
      </c>
      <c r="L49" s="26">
        <f>L48*Assumptions!$X56/12</f>
        <v>44906.695608007671</v>
      </c>
      <c r="M49" s="26">
        <f>M48*Assumptions!$X56/12</f>
        <v>44863.991701570783</v>
      </c>
      <c r="N49" s="26">
        <f>N48*Assumptions!$X56/12</f>
        <v>44821.056482307358</v>
      </c>
      <c r="O49" s="26">
        <f>O48*Assumptions!$X56/12</f>
        <v>44777.888697272931</v>
      </c>
      <c r="P49" s="26">
        <f>P48*Assumptions!$X56/12</f>
        <v>44734.487086736226</v>
      </c>
      <c r="Q49" s="26">
        <f>Q48*Assumptions!$X56/12</f>
        <v>44690.850384142454</v>
      </c>
      <c r="R49" s="26">
        <f>R48*Assumptions!$X56/12</f>
        <v>44646.977316076307</v>
      </c>
      <c r="S49" s="26">
        <f>S48*Assumptions!$X56/12</f>
        <v>44602.866602224785</v>
      </c>
      <c r="T49" s="26">
        <f>T48*Assumptions!$X56/12</f>
        <v>44558.51695533991</v>
      </c>
      <c r="U49" s="26">
        <f>U48*Assumptions!$X56/12</f>
        <v>44513.927081201073</v>
      </c>
      <c r="V49" s="26">
        <f>V48*Assumptions!$X56/12</f>
        <v>44469.095678577316</v>
      </c>
      <c r="W49" s="26">
        <f>W48*Assumptions!$X56/12</f>
        <v>44424.021439189346</v>
      </c>
      <c r="X49" s="26">
        <f>X48*Assumptions!$X56/12</f>
        <v>44378.703047671355</v>
      </c>
      <c r="Y49" s="26">
        <f>Y48*Assumptions!$X56/12</f>
        <v>44333.139181532642</v>
      </c>
      <c r="Z49" s="26">
        <f>Z48*Assumptions!$X56/12</f>
        <v>44287.328511119013</v>
      </c>
      <c r="AA49" s="26">
        <f>AA48*Assumptions!$X56/12</f>
        <v>44241.269699573983</v>
      </c>
      <c r="AB49" s="26">
        <f>AB48*Assumptions!$X56/12</f>
        <v>44194.961402799738</v>
      </c>
      <c r="AC49" s="26">
        <f>AC48*Assumptions!$X56/12</f>
        <v>44148.40226941798</v>
      </c>
      <c r="AD49" s="26">
        <f>AD48*Assumptions!$X56/12</f>
        <v>44101.590940730392</v>
      </c>
      <c r="AE49" s="26">
        <f>AE48*Assumptions!$X56/12</f>
        <v>44054.526050679095</v>
      </c>
      <c r="AF49" s="26">
        <f>AF48*Assumptions!$X56/12</f>
        <v>44007.206225806673</v>
      </c>
      <c r="AG49" s="26">
        <f>AG48*Assumptions!$X56/12</f>
        <v>43959.630085216195</v>
      </c>
      <c r="AH49" s="26">
        <f>AH48*Assumptions!$X56/12</f>
        <v>43911.796240530857</v>
      </c>
      <c r="AI49" s="26">
        <f>AI48*Assumptions!$X56/12</f>
        <v>43863.703295853462</v>
      </c>
      <c r="AJ49" s="26">
        <f>AJ48*Assumptions!$X56/12</f>
        <v>43815.349847725745</v>
      </c>
      <c r="AK49" s="26">
        <f>AK48*Assumptions!$X56/12</f>
        <v>43766.734485087327</v>
      </c>
      <c r="AL49" s="26">
        <f>AL48*Assumptions!$X56/12</f>
        <v>43717.855789234622</v>
      </c>
      <c r="AM49" s="26">
        <f>AM48*Assumptions!$X56/12</f>
        <v>43668.712333779382</v>
      </c>
      <c r="AN49" s="26">
        <f>AN48*Assumptions!$X56/12</f>
        <v>43619.302684607093</v>
      </c>
      <c r="AO49" s="26">
        <f>AO48*Assumptions!$X56/12</f>
        <v>43569.625399835109</v>
      </c>
      <c r="AP49" s="26">
        <f>AP48*Assumptions!$X56/12</f>
        <v>43519.679029770625</v>
      </c>
      <c r="AQ49" s="26">
        <f>AQ48*Assumptions!$X56/12</f>
        <v>43469.462116868286</v>
      </c>
      <c r="AR49" s="26">
        <f>AR48*Assumptions!$X56/12</f>
        <v>43418.973195687722</v>
      </c>
      <c r="AS49" s="26">
        <f>AS48*Assumptions!$X56/12</f>
        <v>43368.210792850768</v>
      </c>
      <c r="AT49" s="26">
        <f>AT48*Assumptions!$X56/12</f>
        <v>43317.173426998444</v>
      </c>
      <c r="AU49" s="26">
        <f>AU48*Assumptions!$X56/12</f>
        <v>43265.859608747756</v>
      </c>
      <c r="AV49" s="26">
        <f>AV48*Assumptions!$X56/12</f>
        <v>43214.267840648208</v>
      </c>
      <c r="AW49" s="26">
        <f>AW48*Assumptions!$X56/12</f>
        <v>43162.396617138125</v>
      </c>
      <c r="AX49" s="26">
        <f>AX48*Assumptions!$X56/12</f>
        <v>43110.244424500699</v>
      </c>
      <c r="AY49" s="26">
        <f>AY48*Assumptions!$X56/12</f>
        <v>43057.809740819815</v>
      </c>
      <c r="AZ49" s="26">
        <f>AZ48*Assumptions!$X56/12</f>
        <v>43005.091035935657</v>
      </c>
      <c r="BA49" s="26">
        <f>BA48*Assumptions!$X56/12</f>
        <v>42952.086771400041</v>
      </c>
      <c r="BB49" s="26">
        <f>BB48*Assumptions!$X56/12</f>
        <v>42898.795400431532</v>
      </c>
      <c r="BC49" s="26">
        <f>BC48*Assumptions!$X56/12</f>
        <v>42845.215367870274</v>
      </c>
      <c r="BD49" s="26">
        <f>BD48*Assumptions!$X56/12</f>
        <v>42791.345110132643</v>
      </c>
      <c r="BE49" s="26">
        <f>BE48*Assumptions!$X56/12</f>
        <v>42737.183055165595</v>
      </c>
      <c r="BF49" s="26">
        <f>BF48*Assumptions!$X56/12</f>
        <v>42682.727622400816</v>
      </c>
      <c r="BG49" s="26">
        <f>BG48*Assumptions!$X56/12</f>
        <v>42627.977222708556</v>
      </c>
      <c r="BH49" s="26">
        <f>BH48*Assumptions!$X56/12</f>
        <v>42572.930258351298</v>
      </c>
      <c r="BI49" s="26">
        <f>BI48*Assumptions!$X56/12</f>
        <v>42517.585122937111</v>
      </c>
      <c r="BJ49" s="26">
        <f>BJ48*Assumptions!$X56/12</f>
        <v>42461.940201372752</v>
      </c>
      <c r="BK49" s="26">
        <f>BK48*Assumptions!$X56/12</f>
        <v>42405.993869816586</v>
      </c>
      <c r="BL49" s="26">
        <f>BL48*Assumptions!$X56/12</f>
        <v>42349.744495631167</v>
      </c>
      <c r="BM49" s="26">
        <f>BM48*Assumptions!$X56/12</f>
        <v>42293.190437335572</v>
      </c>
      <c r="BN49" s="26">
        <f>BN48*Assumptions!$X56/12</f>
        <v>42236.330044557544</v>
      </c>
      <c r="BO49" s="26">
        <f>BO48*Assumptions!$X56/12</f>
        <v>42179.1616579853</v>
      </c>
      <c r="BP49" s="26">
        <f>BP48*Assumptions!$X56/12</f>
        <v>42121.683609319123</v>
      </c>
      <c r="BQ49" s="26">
        <f>BQ48*Assumptions!$X56/12</f>
        <v>42063.894221222676</v>
      </c>
      <c r="BR49" s="26">
        <f>BR48*Assumptions!$X56/12</f>
        <v>42005.791807274036</v>
      </c>
      <c r="BS49" s="26">
        <f>BS48*Assumptions!$X56/12</f>
        <v>41947.374671916506</v>
      </c>
      <c r="BT49" s="26">
        <f>BT48*Assumptions!$X56/12</f>
        <v>41888.641110409124</v>
      </c>
      <c r="BU49" s="26">
        <f>BU48*Assumptions!$X56/12</f>
        <v>41829.589408776905</v>
      </c>
      <c r="BV49" s="26">
        <f>BV48*Assumptions!$X56/12</f>
        <v>41770.21784376086</v>
      </c>
      <c r="BW49" s="26">
        <f>BW48*Assumptions!$X56/12</f>
        <v>41710.524682767631</v>
      </c>
      <c r="BX49" s="26">
        <f>BX48*Assumptions!$X56/12</f>
        <v>41650.508183819024</v>
      </c>
      <c r="BY49" s="26">
        <f>BY48*Assumptions!$X56/12</f>
        <v>41590.166595501112</v>
      </c>
      <c r="BZ49" s="26">
        <f>BZ48*Assumptions!$X56/12</f>
        <v>41529.498156913149</v>
      </c>
      <c r="CA49" s="26">
        <f>CA48*Assumptions!$X56/12</f>
        <v>41468.501097616165</v>
      </c>
      <c r="CB49" s="26">
        <f>CB48*Assumptions!$X56/12</f>
        <v>41407.173637581327</v>
      </c>
      <c r="CC49" s="26">
        <f>CC48*Assumptions!$X56/12</f>
        <v>41345.513987137965</v>
      </c>
      <c r="CD49" s="26">
        <f>CD48*Assumptions!$X56/12</f>
        <v>41283.520346921367</v>
      </c>
      <c r="CE49" s="26">
        <f>CE48*Assumptions!$X56/12</f>
        <v>41221.190907820259</v>
      </c>
      <c r="CF49" s="26">
        <f>CF48*Assumptions!$X56/12</f>
        <v>41158.523850924023</v>
      </c>
      <c r="CG49" s="26">
        <f>CG48*Assumptions!$X56/12</f>
        <v>41095.517347469598</v>
      </c>
      <c r="CH49" s="26">
        <f>CH48*Assumptions!$X56/12</f>
        <v>41032.169558788126</v>
      </c>
      <c r="CI49" s="26">
        <f>CI48*Assumptions!$X56/12</f>
        <v>40968.478636251304</v>
      </c>
      <c r="CJ49" s="26">
        <f>CJ48*Assumptions!$X56/12</f>
        <v>40904.442721217398</v>
      </c>
      <c r="CK49" s="26">
        <f>CK48*Assumptions!$X56/12</f>
        <v>40840.059944977067</v>
      </c>
      <c r="CL49" s="26">
        <f>CL48*Assumptions!$X56/12</f>
        <v>40775.328428698762</v>
      </c>
      <c r="CM49" s="26">
        <f>CM48*Assumptions!$X56/12</f>
        <v>40710.246283373948</v>
      </c>
      <c r="CN49" s="26">
        <f>CN48*Assumptions!$X56/12</f>
        <v>40644.811609761957</v>
      </c>
      <c r="CO49" s="26">
        <f>CO48*Assumptions!$X56/12</f>
        <v>40579.022498334569</v>
      </c>
      <c r="CP49" s="26">
        <f>CP48*Assumptions!$X56/12</f>
        <v>40512.87702922029</v>
      </c>
      <c r="CQ49" s="26">
        <f>CQ48*Assumptions!$X56/12</f>
        <v>40446.373272148303</v>
      </c>
      <c r="CR49" s="26">
        <f>CR48*Assumptions!$X56/12</f>
        <v>40379.509286392175</v>
      </c>
      <c r="CS49" s="26">
        <f>CS48*Assumptions!$X56/12</f>
        <v>40312.283120713204</v>
      </c>
      <c r="CT49" s="26">
        <f>CT48*Assumptions!$X56/12</f>
        <v>40244.692813303467</v>
      </c>
      <c r="CU49" s="26">
        <f>CU48*Assumptions!$X56/12</f>
        <v>40176.736391728598</v>
      </c>
      <c r="CV49" s="26">
        <f>CV48*Assumptions!$X56/12</f>
        <v>40108.411872870194</v>
      </c>
      <c r="CW49" s="26">
        <f>CW48*Assumptions!$X56/12</f>
        <v>40039.717262867976</v>
      </c>
      <c r="CX49" s="26">
        <f>CX48*Assumptions!$X56/12</f>
        <v>39970.650557061585</v>
      </c>
      <c r="CY49" s="26">
        <f>CY48*Assumptions!$X56/12</f>
        <v>39901.20973993207</v>
      </c>
      <c r="CZ49" s="26">
        <f>CZ48*Assumptions!$X56/12</f>
        <v>39831.392785043106</v>
      </c>
      <c r="DA49" s="26">
        <f>DA48*Assumptions!$X56/12</f>
        <v>39761.197654981828</v>
      </c>
      <c r="DB49" s="26">
        <f>DB48*Assumptions!$X56/12</f>
        <v>39690.62230129938</v>
      </c>
      <c r="DC49" s="26">
        <f>DC48*Assumptions!$X56/12</f>
        <v>39619.664664451157</v>
      </c>
      <c r="DD49" s="26">
        <f>DD48*Assumptions!$X56/12</f>
        <v>39548.322673736671</v>
      </c>
      <c r="DE49" s="26">
        <f>DE48*Assumptions!$X56/12</f>
        <v>39476.594247239154</v>
      </c>
      <c r="DF49" s="26">
        <f>DF48*Assumptions!$X56/12</f>
        <v>39404.477291764772</v>
      </c>
      <c r="DG49" s="26">
        <f>DG48*Assumptions!$X56/12</f>
        <v>39331.969702781564</v>
      </c>
      <c r="DH49" s="26">
        <f>DH48*Assumptions!$X56/12</f>
        <v>39259.069364358038</v>
      </c>
      <c r="DI49" s="26">
        <f>DI48*Assumptions!$X56/12</f>
        <v>39185.77414910138</v>
      </c>
      <c r="DJ49" s="26">
        <f>DJ48*Assumptions!$X56/12</f>
        <v>39112.081918095413</v>
      </c>
      <c r="DK49" s="26">
        <f>DK48*Assumptions!$X56/12</f>
        <v>39037.990520838161</v>
      </c>
      <c r="DL49" s="26">
        <f>DL48*Assumptions!$X56/12</f>
        <v>38963.497795179108</v>
      </c>
      <c r="DM49" s="26">
        <f>DM48*Assumptions!$X56/12</f>
        <v>38888.601567256068</v>
      </c>
      <c r="DN49" s="26">
        <f>DN48*Assumptions!$X56/12</f>
        <v>38813.299651431771</v>
      </c>
      <c r="DO49" s="26">
        <f>DO48*Assumptions!$X56/12</f>
        <v>38737.589850230099</v>
      </c>
      <c r="DP49" s="26">
        <f>DP48*Assumptions!$X56/12</f>
        <v>38661.46995427191</v>
      </c>
      <c r="DQ49" s="26">
        <f>DQ48*Assumptions!$X56/12</f>
        <v>38584.937742210626</v>
      </c>
      <c r="DR49" s="26">
        <f>DR48*Assumptions!$X56/12</f>
        <v>38507.990980667331</v>
      </c>
      <c r="DS49" s="26">
        <f>DS48*Assumptions!$X56/12</f>
        <v>38430.627424165687</v>
      </c>
      <c r="DT49" s="26">
        <f>DT48*Assumptions!$X56/12</f>
        <v>38352.844815066324</v>
      </c>
      <c r="DU49" s="26">
        <f>DU48*Assumptions!$X56/12</f>
        <v>38274.640883501001</v>
      </c>
      <c r="DV49" s="26">
        <f>DV48*Assumptions!$X56/12</f>
        <v>38196.013347306369</v>
      </c>
      <c r="DW49" s="26">
        <f>DW48*Assumptions!$X56/12</f>
        <v>38116.959911957347</v>
      </c>
      <c r="DX49" s="26">
        <f>DX48*Assumptions!$X56/12</f>
        <v>38037.478270500185</v>
      </c>
      <c r="DY49" s="26">
        <f>DY48*Assumptions!$X56/12</f>
        <v>37957.566103485136</v>
      </c>
      <c r="DZ49" s="26">
        <f>DZ48*Assumptions!$X56/12</f>
        <v>37877.22107889875</v>
      </c>
      <c r="EA49" s="26">
        <f>EA48*Assumptions!$X56/12</f>
        <v>37796.440852095853</v>
      </c>
      <c r="EB49" s="26">
        <f>EB48*Assumptions!$X56/12</f>
        <v>37715.223065731108</v>
      </c>
      <c r="EC49" s="26">
        <f>EC48*Assumptions!$X56/12</f>
        <v>37633.565349690223</v>
      </c>
      <c r="ED49" s="26">
        <f>ED48*Assumptions!$X56/12</f>
        <v>37551.465321020783</v>
      </c>
      <c r="EE49" s="26">
        <f>EE48*Assumptions!$X56/12</f>
        <v>37468.920583862717</v>
      </c>
    </row>
    <row r="50" spans="2:135" x14ac:dyDescent="0.35">
      <c r="C50" t="s">
        <v>45</v>
      </c>
      <c r="D50" s="32">
        <f>D51-D49</f>
        <v>7550.3459792092981</v>
      </c>
      <c r="E50" s="32">
        <f>E51-E49</f>
        <v>7591.2436865966811</v>
      </c>
      <c r="F50" s="32">
        <f t="shared" ref="F50:BQ50" si="29">F51-F49</f>
        <v>7632.3629232324092</v>
      </c>
      <c r="G50" s="32">
        <f t="shared" si="29"/>
        <v>7673.7048890665974</v>
      </c>
      <c r="H50" s="32">
        <f t="shared" si="29"/>
        <v>7715.2707905490315</v>
      </c>
      <c r="I50" s="32">
        <f t="shared" si="29"/>
        <v>7757.0618406645081</v>
      </c>
      <c r="J50" s="32">
        <f t="shared" si="29"/>
        <v>7799.079258968115</v>
      </c>
      <c r="K50" s="32">
        <f t="shared" si="29"/>
        <v>7841.3242716208551</v>
      </c>
      <c r="L50" s="32">
        <f t="shared" si="29"/>
        <v>7883.7981114254726</v>
      </c>
      <c r="M50" s="32">
        <f t="shared" si="29"/>
        <v>7926.5020178623599</v>
      </c>
      <c r="N50" s="32">
        <f t="shared" si="29"/>
        <v>7969.437237125785</v>
      </c>
      <c r="O50" s="32">
        <f t="shared" si="29"/>
        <v>8012.6050221602127</v>
      </c>
      <c r="P50" s="32">
        <f t="shared" si="29"/>
        <v>8056.0066326969172</v>
      </c>
      <c r="Q50" s="32">
        <f t="shared" si="29"/>
        <v>8099.6433352906897</v>
      </c>
      <c r="R50" s="32">
        <f t="shared" si="29"/>
        <v>8143.5164033568362</v>
      </c>
      <c r="S50" s="32">
        <f t="shared" si="29"/>
        <v>8187.627117208358</v>
      </c>
      <c r="T50" s="32">
        <f t="shared" si="29"/>
        <v>8231.9767640932332</v>
      </c>
      <c r="U50" s="32">
        <f t="shared" si="29"/>
        <v>8276.5666382320705</v>
      </c>
      <c r="V50" s="32">
        <f t="shared" si="29"/>
        <v>8321.3980408558273</v>
      </c>
      <c r="W50" s="32">
        <f t="shared" si="29"/>
        <v>8366.4722802437973</v>
      </c>
      <c r="X50" s="32">
        <f t="shared" si="29"/>
        <v>8411.790671761788</v>
      </c>
      <c r="Y50" s="32">
        <f t="shared" si="29"/>
        <v>8457.3545379005009</v>
      </c>
      <c r="Z50" s="32">
        <f t="shared" si="29"/>
        <v>8503.1652083141307</v>
      </c>
      <c r="AA50" s="32">
        <f t="shared" si="29"/>
        <v>8549.2240198591608</v>
      </c>
      <c r="AB50" s="32">
        <f t="shared" si="29"/>
        <v>8595.5323166334056</v>
      </c>
      <c r="AC50" s="32">
        <f t="shared" si="29"/>
        <v>8642.091450015163</v>
      </c>
      <c r="AD50" s="32">
        <f t="shared" si="29"/>
        <v>8688.9027787027517</v>
      </c>
      <c r="AE50" s="32">
        <f t="shared" si="29"/>
        <v>8735.9676687540486</v>
      </c>
      <c r="AF50" s="32">
        <f t="shared" si="29"/>
        <v>8783.2874936264707</v>
      </c>
      <c r="AG50" s="32">
        <f t="shared" si="29"/>
        <v>8830.8636342169484</v>
      </c>
      <c r="AH50" s="32">
        <f t="shared" si="29"/>
        <v>8878.6974789022861</v>
      </c>
      <c r="AI50" s="32">
        <f t="shared" si="29"/>
        <v>8926.7904235796814</v>
      </c>
      <c r="AJ50" s="32">
        <f t="shared" si="29"/>
        <v>8975.1438717073979</v>
      </c>
      <c r="AK50" s="32">
        <f t="shared" si="29"/>
        <v>9023.7592343458164</v>
      </c>
      <c r="AL50" s="32">
        <f t="shared" si="29"/>
        <v>9072.6379301985216</v>
      </c>
      <c r="AM50" s="32">
        <f t="shared" si="29"/>
        <v>9121.7813856537614</v>
      </c>
      <c r="AN50" s="32">
        <f t="shared" si="29"/>
        <v>9171.1910348260499</v>
      </c>
      <c r="AO50" s="32">
        <f t="shared" si="29"/>
        <v>9220.8683195980338</v>
      </c>
      <c r="AP50" s="32">
        <f t="shared" si="29"/>
        <v>9270.8146896625185</v>
      </c>
      <c r="AQ50" s="32">
        <f t="shared" si="29"/>
        <v>9321.0316025648572</v>
      </c>
      <c r="AR50" s="32">
        <f t="shared" si="29"/>
        <v>9371.5205237454211</v>
      </c>
      <c r="AS50" s="32">
        <f t="shared" si="29"/>
        <v>9422.2829265823748</v>
      </c>
      <c r="AT50" s="32">
        <f t="shared" si="29"/>
        <v>9473.3202924346988</v>
      </c>
      <c r="AU50" s="32">
        <f t="shared" si="29"/>
        <v>9524.634110685387</v>
      </c>
      <c r="AV50" s="32">
        <f t="shared" si="29"/>
        <v>9576.225878784935</v>
      </c>
      <c r="AW50" s="32">
        <f t="shared" si="29"/>
        <v>9628.097102295018</v>
      </c>
      <c r="AX50" s="32">
        <f t="shared" si="29"/>
        <v>9680.2492949324442</v>
      </c>
      <c r="AY50" s="32">
        <f t="shared" si="29"/>
        <v>9732.6839786133278</v>
      </c>
      <c r="AZ50" s="32">
        <f t="shared" si="29"/>
        <v>9785.4026834974866</v>
      </c>
      <c r="BA50" s="32">
        <f t="shared" si="29"/>
        <v>9838.4069480331018</v>
      </c>
      <c r="BB50" s="32">
        <f t="shared" si="29"/>
        <v>9891.6983190016108</v>
      </c>
      <c r="BC50" s="32">
        <f t="shared" si="29"/>
        <v>9945.2783515628689</v>
      </c>
      <c r="BD50" s="32">
        <f t="shared" si="29"/>
        <v>9999.1486093005005</v>
      </c>
      <c r="BE50" s="32">
        <f t="shared" si="29"/>
        <v>10053.310664267548</v>
      </c>
      <c r="BF50" s="32">
        <f t="shared" si="29"/>
        <v>10107.766097032327</v>
      </c>
      <c r="BG50" s="32">
        <f t="shared" si="29"/>
        <v>10162.516496724587</v>
      </c>
      <c r="BH50" s="32">
        <f t="shared" si="29"/>
        <v>10217.563461081845</v>
      </c>
      <c r="BI50" s="32">
        <f t="shared" si="29"/>
        <v>10272.908596496032</v>
      </c>
      <c r="BJ50" s="32">
        <f t="shared" si="29"/>
        <v>10328.553518060391</v>
      </c>
      <c r="BK50" s="32">
        <f t="shared" si="29"/>
        <v>10384.499849616557</v>
      </c>
      <c r="BL50" s="32">
        <f t="shared" si="29"/>
        <v>10440.749223801977</v>
      </c>
      <c r="BM50" s="32">
        <f t="shared" si="29"/>
        <v>10497.303282097571</v>
      </c>
      <c r="BN50" s="32">
        <f t="shared" si="29"/>
        <v>10554.163674875599</v>
      </c>
      <c r="BO50" s="32">
        <f t="shared" si="29"/>
        <v>10611.332061447843</v>
      </c>
      <c r="BP50" s="32">
        <f t="shared" si="29"/>
        <v>10668.81011011402</v>
      </c>
      <c r="BQ50" s="32">
        <f t="shared" si="29"/>
        <v>10726.599498210468</v>
      </c>
      <c r="BR50" s="32">
        <f t="shared" ref="BR50:EC50" si="30">BR51-BR49</f>
        <v>10784.701912159107</v>
      </c>
      <c r="BS50" s="32">
        <f t="shared" si="30"/>
        <v>10843.119047516637</v>
      </c>
      <c r="BT50" s="32">
        <f t="shared" si="30"/>
        <v>10901.852609024019</v>
      </c>
      <c r="BU50" s="32">
        <f t="shared" si="30"/>
        <v>10960.904310656239</v>
      </c>
      <c r="BV50" s="32">
        <f t="shared" si="30"/>
        <v>11020.275875672283</v>
      </c>
      <c r="BW50" s="32">
        <f t="shared" si="30"/>
        <v>11079.969036665512</v>
      </c>
      <c r="BX50" s="32">
        <f t="shared" si="30"/>
        <v>11139.98553561412</v>
      </c>
      <c r="BY50" s="32">
        <f t="shared" si="30"/>
        <v>11200.327123932031</v>
      </c>
      <c r="BZ50" s="32">
        <f t="shared" si="30"/>
        <v>11260.995562519995</v>
      </c>
      <c r="CA50" s="32">
        <f t="shared" si="30"/>
        <v>11321.992621816978</v>
      </c>
      <c r="CB50" s="32">
        <f t="shared" si="30"/>
        <v>11383.320081851816</v>
      </c>
      <c r="CC50" s="32">
        <f t="shared" si="30"/>
        <v>11444.979732295178</v>
      </c>
      <c r="CD50" s="32">
        <f t="shared" si="30"/>
        <v>11506.973372511777</v>
      </c>
      <c r="CE50" s="32">
        <f t="shared" si="30"/>
        <v>11569.302811612884</v>
      </c>
      <c r="CF50" s="32">
        <f t="shared" si="30"/>
        <v>11631.969868509121</v>
      </c>
      <c r="CG50" s="32">
        <f t="shared" si="30"/>
        <v>11694.976371963545</v>
      </c>
      <c r="CH50" s="32">
        <f t="shared" si="30"/>
        <v>11758.324160645017</v>
      </c>
      <c r="CI50" s="32">
        <f t="shared" si="30"/>
        <v>11822.015083181839</v>
      </c>
      <c r="CJ50" s="32">
        <f t="shared" si="30"/>
        <v>11886.050998215745</v>
      </c>
      <c r="CK50" s="32">
        <f t="shared" si="30"/>
        <v>11950.433774456076</v>
      </c>
      <c r="CL50" s="32">
        <f t="shared" si="30"/>
        <v>12015.165290734381</v>
      </c>
      <c r="CM50" s="32">
        <f t="shared" si="30"/>
        <v>12080.247436059195</v>
      </c>
      <c r="CN50" s="32">
        <f t="shared" si="30"/>
        <v>12145.682109671186</v>
      </c>
      <c r="CO50" s="32">
        <f t="shared" si="30"/>
        <v>12211.471221098574</v>
      </c>
      <c r="CP50" s="32">
        <f t="shared" si="30"/>
        <v>12277.616690212853</v>
      </c>
      <c r="CQ50" s="32">
        <f t="shared" si="30"/>
        <v>12344.12044728484</v>
      </c>
      <c r="CR50" s="32">
        <f t="shared" si="30"/>
        <v>12410.984433040969</v>
      </c>
      <c r="CS50" s="32">
        <f t="shared" si="30"/>
        <v>12478.210598719939</v>
      </c>
      <c r="CT50" s="32">
        <f t="shared" si="30"/>
        <v>12545.800906129676</v>
      </c>
      <c r="CU50" s="32">
        <f t="shared" si="30"/>
        <v>12613.757327704545</v>
      </c>
      <c r="CV50" s="32">
        <f t="shared" si="30"/>
        <v>12682.081846562949</v>
      </c>
      <c r="CW50" s="32">
        <f t="shared" si="30"/>
        <v>12750.776456565167</v>
      </c>
      <c r="CX50" s="32">
        <f t="shared" si="30"/>
        <v>12819.843162371559</v>
      </c>
      <c r="CY50" s="32">
        <f t="shared" si="30"/>
        <v>12889.283979501073</v>
      </c>
      <c r="CZ50" s="32">
        <f t="shared" si="30"/>
        <v>12959.100934390037</v>
      </c>
      <c r="DA50" s="32">
        <f t="shared" si="30"/>
        <v>13029.296064451315</v>
      </c>
      <c r="DB50" s="32">
        <f t="shared" si="30"/>
        <v>13099.871418133764</v>
      </c>
      <c r="DC50" s="32">
        <f t="shared" si="30"/>
        <v>13170.829054981987</v>
      </c>
      <c r="DD50" s="32">
        <f t="shared" si="30"/>
        <v>13242.171045696472</v>
      </c>
      <c r="DE50" s="32">
        <f t="shared" si="30"/>
        <v>13313.899472193989</v>
      </c>
      <c r="DF50" s="32">
        <f t="shared" si="30"/>
        <v>13386.016427668372</v>
      </c>
      <c r="DG50" s="32">
        <f t="shared" si="30"/>
        <v>13458.52401665158</v>
      </c>
      <c r="DH50" s="32">
        <f t="shared" si="30"/>
        <v>13531.424355075105</v>
      </c>
      <c r="DI50" s="32">
        <f t="shared" si="30"/>
        <v>13604.719570331763</v>
      </c>
      <c r="DJ50" s="32">
        <f t="shared" si="30"/>
        <v>13678.41180133773</v>
      </c>
      <c r="DK50" s="32">
        <f t="shared" si="30"/>
        <v>13752.503198594983</v>
      </c>
      <c r="DL50" s="32">
        <f t="shared" si="30"/>
        <v>13826.995924254035</v>
      </c>
      <c r="DM50" s="32">
        <f t="shared" si="30"/>
        <v>13901.892152177075</v>
      </c>
      <c r="DN50" s="32">
        <f t="shared" si="30"/>
        <v>13977.194068001372</v>
      </c>
      <c r="DO50" s="32">
        <f t="shared" si="30"/>
        <v>14052.903869203044</v>
      </c>
      <c r="DP50" s="32">
        <f t="shared" si="30"/>
        <v>14129.023765161233</v>
      </c>
      <c r="DQ50" s="32">
        <f t="shared" si="30"/>
        <v>14205.555977222517</v>
      </c>
      <c r="DR50" s="32">
        <f t="shared" si="30"/>
        <v>14282.502738765812</v>
      </c>
      <c r="DS50" s="32">
        <f t="shared" si="30"/>
        <v>14359.866295267457</v>
      </c>
      <c r="DT50" s="32">
        <f t="shared" si="30"/>
        <v>14437.648904366819</v>
      </c>
      <c r="DU50" s="32">
        <f t="shared" si="30"/>
        <v>14515.852835932143</v>
      </c>
      <c r="DV50" s="32">
        <f t="shared" si="30"/>
        <v>14594.480372126774</v>
      </c>
      <c r="DW50" s="32">
        <f t="shared" si="30"/>
        <v>14673.533807475796</v>
      </c>
      <c r="DX50" s="32">
        <f t="shared" si="30"/>
        <v>14753.015448932958</v>
      </c>
      <c r="DY50" s="32">
        <f t="shared" si="30"/>
        <v>14832.927615948007</v>
      </c>
      <c r="DZ50" s="32">
        <f t="shared" si="30"/>
        <v>14913.272640534393</v>
      </c>
      <c r="EA50" s="32">
        <f t="shared" si="30"/>
        <v>14994.05286733729</v>
      </c>
      <c r="EB50" s="32">
        <f t="shared" si="30"/>
        <v>15075.270653702035</v>
      </c>
      <c r="EC50" s="32">
        <f t="shared" si="30"/>
        <v>15156.92836974292</v>
      </c>
      <c r="ED50" s="32">
        <f t="shared" ref="ED50:EE50" si="31">ED51-ED49</f>
        <v>15239.02839841236</v>
      </c>
      <c r="EE50" s="32">
        <f t="shared" si="31"/>
        <v>15321.573135570427</v>
      </c>
    </row>
    <row r="51" spans="2:135" x14ac:dyDescent="0.35">
      <c r="C51" t="s">
        <v>46</v>
      </c>
      <c r="D51" s="26">
        <f>-PMT(Assumptions!$X56/12,Assumptions!$X57*12,Assumptions!$X54)</f>
        <v>52790.493719433143</v>
      </c>
      <c r="E51" s="26">
        <f>-PMT(Assumptions!$X56/12,Assumptions!$X57*12,Assumptions!$X54)</f>
        <v>52790.493719433143</v>
      </c>
      <c r="F51" s="26">
        <f>-PMT(Assumptions!$X56/12,Assumptions!$X57*12,Assumptions!$X54)</f>
        <v>52790.493719433143</v>
      </c>
      <c r="G51" s="26">
        <f>-PMT(Assumptions!$X56/12,Assumptions!$X57*12,Assumptions!$X54)</f>
        <v>52790.493719433143</v>
      </c>
      <c r="H51" s="26">
        <f>-PMT(Assumptions!$X56/12,Assumptions!$X57*12,Assumptions!$X54)</f>
        <v>52790.493719433143</v>
      </c>
      <c r="I51" s="26">
        <f>-PMT(Assumptions!$X56/12,Assumptions!$X57*12,Assumptions!$X54)</f>
        <v>52790.493719433143</v>
      </c>
      <c r="J51" s="26">
        <f>-PMT(Assumptions!$X56/12,Assumptions!$X57*12,Assumptions!$X54)</f>
        <v>52790.493719433143</v>
      </c>
      <c r="K51" s="26">
        <f>-PMT(Assumptions!$X56/12,Assumptions!$X57*12,Assumptions!$X54)</f>
        <v>52790.493719433143</v>
      </c>
      <c r="L51" s="26">
        <f>-PMT(Assumptions!$X56/12,Assumptions!$X57*12,Assumptions!$X54)</f>
        <v>52790.493719433143</v>
      </c>
      <c r="M51" s="26">
        <f>-PMT(Assumptions!$X56/12,Assumptions!$X57*12,Assumptions!$X54)</f>
        <v>52790.493719433143</v>
      </c>
      <c r="N51" s="26">
        <f>-PMT(Assumptions!$X56/12,Assumptions!$X57*12,Assumptions!$X54)</f>
        <v>52790.493719433143</v>
      </c>
      <c r="O51" s="26">
        <f>-PMT(Assumptions!$X56/12,Assumptions!$X57*12,Assumptions!$X54)</f>
        <v>52790.493719433143</v>
      </c>
      <c r="P51" s="26">
        <f>-PMT(Assumptions!$X56/12,Assumptions!$X57*12,Assumptions!$X54)</f>
        <v>52790.493719433143</v>
      </c>
      <c r="Q51" s="26">
        <f>-PMT(Assumptions!$X56/12,Assumptions!$X57*12,Assumptions!$X54)</f>
        <v>52790.493719433143</v>
      </c>
      <c r="R51" s="26">
        <f>-PMT(Assumptions!$X56/12,Assumptions!$X57*12,Assumptions!$X54)</f>
        <v>52790.493719433143</v>
      </c>
      <c r="S51" s="26">
        <f>-PMT(Assumptions!$X56/12,Assumptions!$X57*12,Assumptions!$X54)</f>
        <v>52790.493719433143</v>
      </c>
      <c r="T51" s="26">
        <f>-PMT(Assumptions!$X56/12,Assumptions!$X57*12,Assumptions!$X54)</f>
        <v>52790.493719433143</v>
      </c>
      <c r="U51" s="26">
        <f>-PMT(Assumptions!$X56/12,Assumptions!$X57*12,Assumptions!$X54)</f>
        <v>52790.493719433143</v>
      </c>
      <c r="V51" s="26">
        <f>-PMT(Assumptions!$X56/12,Assumptions!$X57*12,Assumptions!$X54)</f>
        <v>52790.493719433143</v>
      </c>
      <c r="W51" s="26">
        <f>-PMT(Assumptions!$X56/12,Assumptions!$X57*12,Assumptions!$X54)</f>
        <v>52790.493719433143</v>
      </c>
      <c r="X51" s="26">
        <f>-PMT(Assumptions!$X56/12,Assumptions!$X57*12,Assumptions!$X54)</f>
        <v>52790.493719433143</v>
      </c>
      <c r="Y51" s="26">
        <f>-PMT(Assumptions!$X56/12,Assumptions!$X57*12,Assumptions!$X54)</f>
        <v>52790.493719433143</v>
      </c>
      <c r="Z51" s="26">
        <f>-PMT(Assumptions!$X56/12,Assumptions!$X57*12,Assumptions!$X54)</f>
        <v>52790.493719433143</v>
      </c>
      <c r="AA51" s="26">
        <f>-PMT(Assumptions!$X56/12,Assumptions!$X57*12,Assumptions!$X54)</f>
        <v>52790.493719433143</v>
      </c>
      <c r="AB51" s="26">
        <f>-PMT(Assumptions!$X56/12,Assumptions!$X57*12,Assumptions!$X54)</f>
        <v>52790.493719433143</v>
      </c>
      <c r="AC51" s="26">
        <f>-PMT(Assumptions!$X56/12,Assumptions!$X57*12,Assumptions!$X54)</f>
        <v>52790.493719433143</v>
      </c>
      <c r="AD51" s="26">
        <f>-PMT(Assumptions!$X56/12,Assumptions!$X57*12,Assumptions!$X54)</f>
        <v>52790.493719433143</v>
      </c>
      <c r="AE51" s="26">
        <f>-PMT(Assumptions!$X56/12,Assumptions!$X57*12,Assumptions!$X54)</f>
        <v>52790.493719433143</v>
      </c>
      <c r="AF51" s="26">
        <f>-PMT(Assumptions!$X56/12,Assumptions!$X57*12,Assumptions!$X54)</f>
        <v>52790.493719433143</v>
      </c>
      <c r="AG51" s="26">
        <f>-PMT(Assumptions!$X56/12,Assumptions!$X57*12,Assumptions!$X54)</f>
        <v>52790.493719433143</v>
      </c>
      <c r="AH51" s="26">
        <f>-PMT(Assumptions!$X56/12,Assumptions!$X57*12,Assumptions!$X54)</f>
        <v>52790.493719433143</v>
      </c>
      <c r="AI51" s="26">
        <f>-PMT(Assumptions!$X56/12,Assumptions!$X57*12,Assumptions!$X54)</f>
        <v>52790.493719433143</v>
      </c>
      <c r="AJ51" s="26">
        <f>-PMT(Assumptions!$X56/12,Assumptions!$X57*12,Assumptions!$X54)</f>
        <v>52790.493719433143</v>
      </c>
      <c r="AK51" s="26">
        <f>-PMT(Assumptions!$X56/12,Assumptions!$X57*12,Assumptions!$X54)</f>
        <v>52790.493719433143</v>
      </c>
      <c r="AL51" s="26">
        <f>-PMT(Assumptions!$X56/12,Assumptions!$X57*12,Assumptions!$X54)</f>
        <v>52790.493719433143</v>
      </c>
      <c r="AM51" s="26">
        <f>-PMT(Assumptions!$X56/12,Assumptions!$X57*12,Assumptions!$X54)</f>
        <v>52790.493719433143</v>
      </c>
      <c r="AN51" s="26">
        <f>-PMT(Assumptions!$X56/12,Assumptions!$X57*12,Assumptions!$X54)</f>
        <v>52790.493719433143</v>
      </c>
      <c r="AO51" s="26">
        <f>-PMT(Assumptions!$X56/12,Assumptions!$X57*12,Assumptions!$X54)</f>
        <v>52790.493719433143</v>
      </c>
      <c r="AP51" s="26">
        <f>-PMT(Assumptions!$X56/12,Assumptions!$X57*12,Assumptions!$X54)</f>
        <v>52790.493719433143</v>
      </c>
      <c r="AQ51" s="26">
        <f>-PMT(Assumptions!$X56/12,Assumptions!$X57*12,Assumptions!$X54)</f>
        <v>52790.493719433143</v>
      </c>
      <c r="AR51" s="26">
        <f>-PMT(Assumptions!$X56/12,Assumptions!$X57*12,Assumptions!$X54)</f>
        <v>52790.493719433143</v>
      </c>
      <c r="AS51" s="26">
        <f>-PMT(Assumptions!$X56/12,Assumptions!$X57*12,Assumptions!$X54)</f>
        <v>52790.493719433143</v>
      </c>
      <c r="AT51" s="26">
        <f>-PMT(Assumptions!$X56/12,Assumptions!$X57*12,Assumptions!$X54)</f>
        <v>52790.493719433143</v>
      </c>
      <c r="AU51" s="26">
        <f>-PMT(Assumptions!$X56/12,Assumptions!$X57*12,Assumptions!$X54)</f>
        <v>52790.493719433143</v>
      </c>
      <c r="AV51" s="26">
        <f>-PMT(Assumptions!$X56/12,Assumptions!$X57*12,Assumptions!$X54)</f>
        <v>52790.493719433143</v>
      </c>
      <c r="AW51" s="26">
        <f>-PMT(Assumptions!$X56/12,Assumptions!$X57*12,Assumptions!$X54)</f>
        <v>52790.493719433143</v>
      </c>
      <c r="AX51" s="26">
        <f>-PMT(Assumptions!$X56/12,Assumptions!$X57*12,Assumptions!$X54)</f>
        <v>52790.493719433143</v>
      </c>
      <c r="AY51" s="26">
        <f>-PMT(Assumptions!$X56/12,Assumptions!$X57*12,Assumptions!$X54)</f>
        <v>52790.493719433143</v>
      </c>
      <c r="AZ51" s="26">
        <f>-PMT(Assumptions!$X56/12,Assumptions!$X57*12,Assumptions!$X54)</f>
        <v>52790.493719433143</v>
      </c>
      <c r="BA51" s="26">
        <f>-PMT(Assumptions!$X56/12,Assumptions!$X57*12,Assumptions!$X54)</f>
        <v>52790.493719433143</v>
      </c>
      <c r="BB51" s="26">
        <f>-PMT(Assumptions!$X56/12,Assumptions!$X57*12,Assumptions!$X54)</f>
        <v>52790.493719433143</v>
      </c>
      <c r="BC51" s="26">
        <f>-PMT(Assumptions!$X56/12,Assumptions!$X57*12,Assumptions!$X54)</f>
        <v>52790.493719433143</v>
      </c>
      <c r="BD51" s="26">
        <f>-PMT(Assumptions!$X56/12,Assumptions!$X57*12,Assumptions!$X54)</f>
        <v>52790.493719433143</v>
      </c>
      <c r="BE51" s="26">
        <f>-PMT(Assumptions!$X56/12,Assumptions!$X57*12,Assumptions!$X54)</f>
        <v>52790.493719433143</v>
      </c>
      <c r="BF51" s="26">
        <f>-PMT(Assumptions!$X56/12,Assumptions!$X57*12,Assumptions!$X54)</f>
        <v>52790.493719433143</v>
      </c>
      <c r="BG51" s="26">
        <f>-PMT(Assumptions!$X56/12,Assumptions!$X57*12,Assumptions!$X54)</f>
        <v>52790.493719433143</v>
      </c>
      <c r="BH51" s="26">
        <f>-PMT(Assumptions!$X56/12,Assumptions!$X57*12,Assumptions!$X54)</f>
        <v>52790.493719433143</v>
      </c>
      <c r="BI51" s="26">
        <f>-PMT(Assumptions!$X56/12,Assumptions!$X57*12,Assumptions!$X54)</f>
        <v>52790.493719433143</v>
      </c>
      <c r="BJ51" s="26">
        <f>-PMT(Assumptions!$X56/12,Assumptions!$X57*12,Assumptions!$X54)</f>
        <v>52790.493719433143</v>
      </c>
      <c r="BK51" s="26">
        <f>-PMT(Assumptions!$X56/12,Assumptions!$X57*12,Assumptions!$X54)</f>
        <v>52790.493719433143</v>
      </c>
      <c r="BL51" s="26">
        <f>-PMT(Assumptions!$X56/12,Assumptions!$X57*12,Assumptions!$X54)</f>
        <v>52790.493719433143</v>
      </c>
      <c r="BM51" s="26">
        <f>-PMT(Assumptions!$X56/12,Assumptions!$X57*12,Assumptions!$X54)</f>
        <v>52790.493719433143</v>
      </c>
      <c r="BN51" s="26">
        <f>-PMT(Assumptions!$X56/12,Assumptions!$X57*12,Assumptions!$X54)</f>
        <v>52790.493719433143</v>
      </c>
      <c r="BO51" s="26">
        <f>-PMT(Assumptions!$X56/12,Assumptions!$X57*12,Assumptions!$X54)</f>
        <v>52790.493719433143</v>
      </c>
      <c r="BP51" s="26">
        <f>-PMT(Assumptions!$X56/12,Assumptions!$X57*12,Assumptions!$X54)</f>
        <v>52790.493719433143</v>
      </c>
      <c r="BQ51" s="26">
        <f>-PMT(Assumptions!$X56/12,Assumptions!$X57*12,Assumptions!$X54)</f>
        <v>52790.493719433143</v>
      </c>
      <c r="BR51" s="26">
        <f>-PMT(Assumptions!$X56/12,Assumptions!$X57*12,Assumptions!$X54)</f>
        <v>52790.493719433143</v>
      </c>
      <c r="BS51" s="26">
        <f>-PMT(Assumptions!$X56/12,Assumptions!$X57*12,Assumptions!$X54)</f>
        <v>52790.493719433143</v>
      </c>
      <c r="BT51" s="26">
        <f>-PMT(Assumptions!$X56/12,Assumptions!$X57*12,Assumptions!$X54)</f>
        <v>52790.493719433143</v>
      </c>
      <c r="BU51" s="26">
        <f>-PMT(Assumptions!$X56/12,Assumptions!$X57*12,Assumptions!$X54)</f>
        <v>52790.493719433143</v>
      </c>
      <c r="BV51" s="26">
        <f>-PMT(Assumptions!$X56/12,Assumptions!$X57*12,Assumptions!$X54)</f>
        <v>52790.493719433143</v>
      </c>
      <c r="BW51" s="26">
        <f>-PMT(Assumptions!$X56/12,Assumptions!$X57*12,Assumptions!$X54)</f>
        <v>52790.493719433143</v>
      </c>
      <c r="BX51" s="26">
        <f>-PMT(Assumptions!$X56/12,Assumptions!$X57*12,Assumptions!$X54)</f>
        <v>52790.493719433143</v>
      </c>
      <c r="BY51" s="26">
        <f>-PMT(Assumptions!$X56/12,Assumptions!$X57*12,Assumptions!$X54)</f>
        <v>52790.493719433143</v>
      </c>
      <c r="BZ51" s="26">
        <f>-PMT(Assumptions!$X56/12,Assumptions!$X57*12,Assumptions!$X54)</f>
        <v>52790.493719433143</v>
      </c>
      <c r="CA51" s="26">
        <f>-PMT(Assumptions!$X56/12,Assumptions!$X57*12,Assumptions!$X54)</f>
        <v>52790.493719433143</v>
      </c>
      <c r="CB51" s="26">
        <f>-PMT(Assumptions!$X56/12,Assumptions!$X57*12,Assumptions!$X54)</f>
        <v>52790.493719433143</v>
      </c>
      <c r="CC51" s="26">
        <f>-PMT(Assumptions!$X56/12,Assumptions!$X57*12,Assumptions!$X54)</f>
        <v>52790.493719433143</v>
      </c>
      <c r="CD51" s="26">
        <f>-PMT(Assumptions!$X56/12,Assumptions!$X57*12,Assumptions!$X54)</f>
        <v>52790.493719433143</v>
      </c>
      <c r="CE51" s="26">
        <f>-PMT(Assumptions!$X56/12,Assumptions!$X57*12,Assumptions!$X54)</f>
        <v>52790.493719433143</v>
      </c>
      <c r="CF51" s="26">
        <f>-PMT(Assumptions!$X56/12,Assumptions!$X57*12,Assumptions!$X54)</f>
        <v>52790.493719433143</v>
      </c>
      <c r="CG51" s="26">
        <f>-PMT(Assumptions!$X56/12,Assumptions!$X57*12,Assumptions!$X54)</f>
        <v>52790.493719433143</v>
      </c>
      <c r="CH51" s="26">
        <f>-PMT(Assumptions!$X56/12,Assumptions!$X57*12,Assumptions!$X54)</f>
        <v>52790.493719433143</v>
      </c>
      <c r="CI51" s="26">
        <f>-PMT(Assumptions!$X56/12,Assumptions!$X57*12,Assumptions!$X54)</f>
        <v>52790.493719433143</v>
      </c>
      <c r="CJ51" s="26">
        <f>-PMT(Assumptions!$X56/12,Assumptions!$X57*12,Assumptions!$X54)</f>
        <v>52790.493719433143</v>
      </c>
      <c r="CK51" s="26">
        <f>-PMT(Assumptions!$X56/12,Assumptions!$X57*12,Assumptions!$X54)</f>
        <v>52790.493719433143</v>
      </c>
      <c r="CL51" s="26">
        <f>-PMT(Assumptions!$X56/12,Assumptions!$X57*12,Assumptions!$X54)</f>
        <v>52790.493719433143</v>
      </c>
      <c r="CM51" s="26">
        <f>-PMT(Assumptions!$X56/12,Assumptions!$X57*12,Assumptions!$X54)</f>
        <v>52790.493719433143</v>
      </c>
      <c r="CN51" s="26">
        <f>-PMT(Assumptions!$X56/12,Assumptions!$X57*12,Assumptions!$X54)</f>
        <v>52790.493719433143</v>
      </c>
      <c r="CO51" s="26">
        <f>-PMT(Assumptions!$X56/12,Assumptions!$X57*12,Assumptions!$X54)</f>
        <v>52790.493719433143</v>
      </c>
      <c r="CP51" s="26">
        <f>-PMT(Assumptions!$X56/12,Assumptions!$X57*12,Assumptions!$X54)</f>
        <v>52790.493719433143</v>
      </c>
      <c r="CQ51" s="26">
        <f>-PMT(Assumptions!$X56/12,Assumptions!$X57*12,Assumptions!$X54)</f>
        <v>52790.493719433143</v>
      </c>
      <c r="CR51" s="26">
        <f>-PMT(Assumptions!$X56/12,Assumptions!$X57*12,Assumptions!$X54)</f>
        <v>52790.493719433143</v>
      </c>
      <c r="CS51" s="26">
        <f>-PMT(Assumptions!$X56/12,Assumptions!$X57*12,Assumptions!$X54)</f>
        <v>52790.493719433143</v>
      </c>
      <c r="CT51" s="26">
        <f>-PMT(Assumptions!$X56/12,Assumptions!$X57*12,Assumptions!$X54)</f>
        <v>52790.493719433143</v>
      </c>
      <c r="CU51" s="26">
        <f>-PMT(Assumptions!$X56/12,Assumptions!$X57*12,Assumptions!$X54)</f>
        <v>52790.493719433143</v>
      </c>
      <c r="CV51" s="26">
        <f>-PMT(Assumptions!$X56/12,Assumptions!$X57*12,Assumptions!$X54)</f>
        <v>52790.493719433143</v>
      </c>
      <c r="CW51" s="26">
        <f>-PMT(Assumptions!$X56/12,Assumptions!$X57*12,Assumptions!$X54)</f>
        <v>52790.493719433143</v>
      </c>
      <c r="CX51" s="26">
        <f>-PMT(Assumptions!$X56/12,Assumptions!$X57*12,Assumptions!$X54)</f>
        <v>52790.493719433143</v>
      </c>
      <c r="CY51" s="26">
        <f>-PMT(Assumptions!$X56/12,Assumptions!$X57*12,Assumptions!$X54)</f>
        <v>52790.493719433143</v>
      </c>
      <c r="CZ51" s="26">
        <f>-PMT(Assumptions!$X56/12,Assumptions!$X57*12,Assumptions!$X54)</f>
        <v>52790.493719433143</v>
      </c>
      <c r="DA51" s="26">
        <f>-PMT(Assumptions!$X56/12,Assumptions!$X57*12,Assumptions!$X54)</f>
        <v>52790.493719433143</v>
      </c>
      <c r="DB51" s="26">
        <f>-PMT(Assumptions!$X56/12,Assumptions!$X57*12,Assumptions!$X54)</f>
        <v>52790.493719433143</v>
      </c>
      <c r="DC51" s="26">
        <f>-PMT(Assumptions!$X56/12,Assumptions!$X57*12,Assumptions!$X54)</f>
        <v>52790.493719433143</v>
      </c>
      <c r="DD51" s="26">
        <f>-PMT(Assumptions!$X56/12,Assumptions!$X57*12,Assumptions!$X54)</f>
        <v>52790.493719433143</v>
      </c>
      <c r="DE51" s="26">
        <f>-PMT(Assumptions!$X56/12,Assumptions!$X57*12,Assumptions!$X54)</f>
        <v>52790.493719433143</v>
      </c>
      <c r="DF51" s="26">
        <f>-PMT(Assumptions!$X56/12,Assumptions!$X57*12,Assumptions!$X54)</f>
        <v>52790.493719433143</v>
      </c>
      <c r="DG51" s="26">
        <f>-PMT(Assumptions!$X56/12,Assumptions!$X57*12,Assumptions!$X54)</f>
        <v>52790.493719433143</v>
      </c>
      <c r="DH51" s="26">
        <f>-PMT(Assumptions!$X56/12,Assumptions!$X57*12,Assumptions!$X54)</f>
        <v>52790.493719433143</v>
      </c>
      <c r="DI51" s="26">
        <f>-PMT(Assumptions!$X56/12,Assumptions!$X57*12,Assumptions!$X54)</f>
        <v>52790.493719433143</v>
      </c>
      <c r="DJ51" s="26">
        <f>-PMT(Assumptions!$X56/12,Assumptions!$X57*12,Assumptions!$X54)</f>
        <v>52790.493719433143</v>
      </c>
      <c r="DK51" s="26">
        <f>-PMT(Assumptions!$X56/12,Assumptions!$X57*12,Assumptions!$X54)</f>
        <v>52790.493719433143</v>
      </c>
      <c r="DL51" s="26">
        <f>-PMT(Assumptions!$X56/12,Assumptions!$X57*12,Assumptions!$X54)</f>
        <v>52790.493719433143</v>
      </c>
      <c r="DM51" s="26">
        <f>-PMT(Assumptions!$X56/12,Assumptions!$X57*12,Assumptions!$X54)</f>
        <v>52790.493719433143</v>
      </c>
      <c r="DN51" s="26">
        <f>-PMT(Assumptions!$X56/12,Assumptions!$X57*12,Assumptions!$X54)</f>
        <v>52790.493719433143</v>
      </c>
      <c r="DO51" s="26">
        <f>-PMT(Assumptions!$X56/12,Assumptions!$X57*12,Assumptions!$X54)</f>
        <v>52790.493719433143</v>
      </c>
      <c r="DP51" s="26">
        <f>-PMT(Assumptions!$X56/12,Assumptions!$X57*12,Assumptions!$X54)</f>
        <v>52790.493719433143</v>
      </c>
      <c r="DQ51" s="26">
        <f>-PMT(Assumptions!$X56/12,Assumptions!$X57*12,Assumptions!$X54)</f>
        <v>52790.493719433143</v>
      </c>
      <c r="DR51" s="26">
        <f>-PMT(Assumptions!$X56/12,Assumptions!$X57*12,Assumptions!$X54)</f>
        <v>52790.493719433143</v>
      </c>
      <c r="DS51" s="26">
        <f>-PMT(Assumptions!$X56/12,Assumptions!$X57*12,Assumptions!$X54)</f>
        <v>52790.493719433143</v>
      </c>
      <c r="DT51" s="26">
        <f>-PMT(Assumptions!$X56/12,Assumptions!$X57*12,Assumptions!$X54)</f>
        <v>52790.493719433143</v>
      </c>
      <c r="DU51" s="26">
        <f>-PMT(Assumptions!$X56/12,Assumptions!$X57*12,Assumptions!$X54)</f>
        <v>52790.493719433143</v>
      </c>
      <c r="DV51" s="26">
        <f>-PMT(Assumptions!$X56/12,Assumptions!$X57*12,Assumptions!$X54)</f>
        <v>52790.493719433143</v>
      </c>
      <c r="DW51" s="26">
        <f>-PMT(Assumptions!$X56/12,Assumptions!$X57*12,Assumptions!$X54)</f>
        <v>52790.493719433143</v>
      </c>
      <c r="DX51" s="26">
        <f>-PMT(Assumptions!$X56/12,Assumptions!$X57*12,Assumptions!$X54)</f>
        <v>52790.493719433143</v>
      </c>
      <c r="DY51" s="26">
        <f>-PMT(Assumptions!$X56/12,Assumptions!$X57*12,Assumptions!$X54)</f>
        <v>52790.493719433143</v>
      </c>
      <c r="DZ51" s="26">
        <f>-PMT(Assumptions!$X56/12,Assumptions!$X57*12,Assumptions!$X54)</f>
        <v>52790.493719433143</v>
      </c>
      <c r="EA51" s="26">
        <f>-PMT(Assumptions!$X56/12,Assumptions!$X57*12,Assumptions!$X54)</f>
        <v>52790.493719433143</v>
      </c>
      <c r="EB51" s="26">
        <f>-PMT(Assumptions!$X56/12,Assumptions!$X57*12,Assumptions!$X54)</f>
        <v>52790.493719433143</v>
      </c>
      <c r="EC51" s="26">
        <f>-PMT(Assumptions!$X56/12,Assumptions!$X57*12,Assumptions!$X54)</f>
        <v>52790.493719433143</v>
      </c>
      <c r="ED51" s="26">
        <f>-PMT(Assumptions!$X56/12,Assumptions!$X57*12,Assumptions!$X54)</f>
        <v>52790.493719433143</v>
      </c>
      <c r="EE51" s="26">
        <f>-PMT(Assumptions!$X56/12,Assumptions!$X57*12,Assumptions!$X54)</f>
        <v>52790.493719433143</v>
      </c>
    </row>
    <row r="52" spans="2:135" x14ac:dyDescent="0.35">
      <c r="C52" t="s">
        <v>47</v>
      </c>
      <c r="D52" s="32">
        <f>D48-D50</f>
        <v>8344476.9291390385</v>
      </c>
      <c r="E52" s="32">
        <f>E48-E50</f>
        <v>8336885.6854524417</v>
      </c>
      <c r="F52" s="32">
        <f t="shared" ref="F52:BQ52" si="32">F48-F50</f>
        <v>8329253.3225292088</v>
      </c>
      <c r="G52" s="32">
        <f t="shared" si="32"/>
        <v>8321579.6176401423</v>
      </c>
      <c r="H52" s="32">
        <f t="shared" si="32"/>
        <v>8313864.3468495933</v>
      </c>
      <c r="I52" s="32">
        <f t="shared" si="32"/>
        <v>8306107.2850089287</v>
      </c>
      <c r="J52" s="32">
        <f t="shared" si="32"/>
        <v>8298308.2057499606</v>
      </c>
      <c r="K52" s="32">
        <f t="shared" si="32"/>
        <v>8290466.8814783394</v>
      </c>
      <c r="L52" s="32">
        <f t="shared" si="32"/>
        <v>8282583.0833669137</v>
      </c>
      <c r="M52" s="32">
        <f t="shared" si="32"/>
        <v>8274656.5813490516</v>
      </c>
      <c r="N52" s="32">
        <f t="shared" si="32"/>
        <v>8266687.1441119257</v>
      </c>
      <c r="O52" s="32">
        <f t="shared" si="32"/>
        <v>8258674.5390897654</v>
      </c>
      <c r="P52" s="32">
        <f t="shared" si="32"/>
        <v>8250618.5324570686</v>
      </c>
      <c r="Q52" s="32">
        <f t="shared" si="32"/>
        <v>8242518.8891217783</v>
      </c>
      <c r="R52" s="32">
        <f t="shared" si="32"/>
        <v>8234375.3727184217</v>
      </c>
      <c r="S52" s="32">
        <f t="shared" si="32"/>
        <v>8226187.7456012135</v>
      </c>
      <c r="T52" s="32">
        <f t="shared" si="32"/>
        <v>8217955.7688371204</v>
      </c>
      <c r="U52" s="32">
        <f t="shared" si="32"/>
        <v>8209679.2021988882</v>
      </c>
      <c r="V52" s="32">
        <f t="shared" si="32"/>
        <v>8201357.8041580319</v>
      </c>
      <c r="W52" s="32">
        <f t="shared" si="32"/>
        <v>8192991.3318777885</v>
      </c>
      <c r="X52" s="32">
        <f t="shared" si="32"/>
        <v>8184579.5412060264</v>
      </c>
      <c r="Y52" s="32">
        <f t="shared" si="32"/>
        <v>8176122.1866681259</v>
      </c>
      <c r="Z52" s="32">
        <f t="shared" si="32"/>
        <v>8167619.0214598114</v>
      </c>
      <c r="AA52" s="32">
        <f t="shared" si="32"/>
        <v>8159069.7974399524</v>
      </c>
      <c r="AB52" s="32">
        <f t="shared" si="32"/>
        <v>8150474.2651233189</v>
      </c>
      <c r="AC52" s="32">
        <f t="shared" si="32"/>
        <v>8141832.1736733038</v>
      </c>
      <c r="AD52" s="32">
        <f t="shared" si="32"/>
        <v>8133143.270894601</v>
      </c>
      <c r="AE52" s="32">
        <f t="shared" si="32"/>
        <v>8124407.303225847</v>
      </c>
      <c r="AF52" s="32">
        <f t="shared" si="32"/>
        <v>8115624.0157322204</v>
      </c>
      <c r="AG52" s="32">
        <f t="shared" si="32"/>
        <v>8106793.1520980038</v>
      </c>
      <c r="AH52" s="32">
        <f t="shared" si="32"/>
        <v>8097914.4546191012</v>
      </c>
      <c r="AI52" s="32">
        <f t="shared" si="32"/>
        <v>8088987.6641955217</v>
      </c>
      <c r="AJ52" s="32">
        <f t="shared" si="32"/>
        <v>8080012.5203238139</v>
      </c>
      <c r="AK52" s="32">
        <f t="shared" si="32"/>
        <v>8070988.7610894684</v>
      </c>
      <c r="AL52" s="32">
        <f t="shared" si="32"/>
        <v>8061916.1231592698</v>
      </c>
      <c r="AM52" s="32">
        <f t="shared" si="32"/>
        <v>8052794.3417736162</v>
      </c>
      <c r="AN52" s="32">
        <f t="shared" si="32"/>
        <v>8043623.1507387897</v>
      </c>
      <c r="AO52" s="32">
        <f t="shared" si="32"/>
        <v>8034402.2824191917</v>
      </c>
      <c r="AP52" s="32">
        <f t="shared" si="32"/>
        <v>8025131.4677295294</v>
      </c>
      <c r="AQ52" s="32">
        <f t="shared" si="32"/>
        <v>8015810.4361269642</v>
      </c>
      <c r="AR52" s="32">
        <f t="shared" si="32"/>
        <v>8006438.9156032186</v>
      </c>
      <c r="AS52" s="32">
        <f t="shared" si="32"/>
        <v>7997016.6326766359</v>
      </c>
      <c r="AT52" s="32">
        <f t="shared" si="32"/>
        <v>7987543.3123842012</v>
      </c>
      <c r="AU52" s="32">
        <f t="shared" si="32"/>
        <v>7978018.6782735158</v>
      </c>
      <c r="AV52" s="32">
        <f t="shared" si="32"/>
        <v>7968442.4523947304</v>
      </c>
      <c r="AW52" s="32">
        <f t="shared" si="32"/>
        <v>7958814.3552924357</v>
      </c>
      <c r="AX52" s="32">
        <f t="shared" si="32"/>
        <v>7949134.1059975037</v>
      </c>
      <c r="AY52" s="32">
        <f t="shared" si="32"/>
        <v>7939401.4220188903</v>
      </c>
      <c r="AZ52" s="32">
        <f t="shared" si="32"/>
        <v>7929616.0193353929</v>
      </c>
      <c r="BA52" s="32">
        <f t="shared" si="32"/>
        <v>7919777.6123873601</v>
      </c>
      <c r="BB52" s="32">
        <f t="shared" si="32"/>
        <v>7909885.914068358</v>
      </c>
      <c r="BC52" s="32">
        <f t="shared" si="32"/>
        <v>7899940.635716795</v>
      </c>
      <c r="BD52" s="32">
        <f t="shared" si="32"/>
        <v>7889941.4871074948</v>
      </c>
      <c r="BE52" s="32">
        <f t="shared" si="32"/>
        <v>7879888.1764432276</v>
      </c>
      <c r="BF52" s="32">
        <f t="shared" si="32"/>
        <v>7869780.4103461951</v>
      </c>
      <c r="BG52" s="32">
        <f t="shared" si="32"/>
        <v>7859617.8938494707</v>
      </c>
      <c r="BH52" s="32">
        <f t="shared" si="32"/>
        <v>7849400.3303883886</v>
      </c>
      <c r="BI52" s="32">
        <f t="shared" si="32"/>
        <v>7839127.4217918925</v>
      </c>
      <c r="BJ52" s="32">
        <f t="shared" si="32"/>
        <v>7828798.8682738319</v>
      </c>
      <c r="BK52" s="32">
        <f t="shared" si="32"/>
        <v>7818414.3684242154</v>
      </c>
      <c r="BL52" s="32">
        <f t="shared" si="32"/>
        <v>7807973.6192004131</v>
      </c>
      <c r="BM52" s="32">
        <f t="shared" si="32"/>
        <v>7797476.3159183152</v>
      </c>
      <c r="BN52" s="32">
        <f t="shared" si="32"/>
        <v>7786922.15224344</v>
      </c>
      <c r="BO52" s="32">
        <f t="shared" si="32"/>
        <v>7776310.8201819919</v>
      </c>
      <c r="BP52" s="32">
        <f t="shared" si="32"/>
        <v>7765642.0100718783</v>
      </c>
      <c r="BQ52" s="32">
        <f t="shared" si="32"/>
        <v>7754915.4105736678</v>
      </c>
      <c r="BR52" s="32">
        <f t="shared" ref="BR52:EC52" si="33">BR48-BR50</f>
        <v>7744130.7086615087</v>
      </c>
      <c r="BS52" s="32">
        <f t="shared" si="33"/>
        <v>7733287.5896139918</v>
      </c>
      <c r="BT52" s="32">
        <f t="shared" si="33"/>
        <v>7722385.7370049674</v>
      </c>
      <c r="BU52" s="32">
        <f t="shared" si="33"/>
        <v>7711424.8326943116</v>
      </c>
      <c r="BV52" s="32">
        <f t="shared" si="33"/>
        <v>7700404.5568186389</v>
      </c>
      <c r="BW52" s="32">
        <f t="shared" si="33"/>
        <v>7689324.5877819732</v>
      </c>
      <c r="BX52" s="32">
        <f t="shared" si="33"/>
        <v>7678184.602246359</v>
      </c>
      <c r="BY52" s="32">
        <f t="shared" si="33"/>
        <v>7666984.2751224274</v>
      </c>
      <c r="BZ52" s="32">
        <f t="shared" si="33"/>
        <v>7655723.2795599075</v>
      </c>
      <c r="CA52" s="32">
        <f t="shared" si="33"/>
        <v>7644401.2869380908</v>
      </c>
      <c r="CB52" s="32">
        <f t="shared" si="33"/>
        <v>7633017.9668562394</v>
      </c>
      <c r="CC52" s="32">
        <f t="shared" si="33"/>
        <v>7621572.9871239439</v>
      </c>
      <c r="CD52" s="32">
        <f t="shared" si="33"/>
        <v>7610066.0137514323</v>
      </c>
      <c r="CE52" s="32">
        <f t="shared" si="33"/>
        <v>7598496.710939819</v>
      </c>
      <c r="CF52" s="32">
        <f t="shared" si="33"/>
        <v>7586864.7410713099</v>
      </c>
      <c r="CG52" s="32">
        <f t="shared" si="33"/>
        <v>7575169.7646993464</v>
      </c>
      <c r="CH52" s="32">
        <f t="shared" si="33"/>
        <v>7563411.4405387016</v>
      </c>
      <c r="CI52" s="32">
        <f t="shared" si="33"/>
        <v>7551589.4254555199</v>
      </c>
      <c r="CJ52" s="32">
        <f t="shared" si="33"/>
        <v>7539703.3744573044</v>
      </c>
      <c r="CK52" s="32">
        <f t="shared" si="33"/>
        <v>7527752.940682848</v>
      </c>
      <c r="CL52" s="32">
        <f t="shared" si="33"/>
        <v>7515737.7753921133</v>
      </c>
      <c r="CM52" s="32">
        <f t="shared" si="33"/>
        <v>7503657.5279560536</v>
      </c>
      <c r="CN52" s="32">
        <f t="shared" si="33"/>
        <v>7491511.845846382</v>
      </c>
      <c r="CO52" s="32">
        <f t="shared" si="33"/>
        <v>7479300.3746252833</v>
      </c>
      <c r="CP52" s="32">
        <f t="shared" si="33"/>
        <v>7467022.7579350704</v>
      </c>
      <c r="CQ52" s="32">
        <f t="shared" si="33"/>
        <v>7454678.6374877859</v>
      </c>
      <c r="CR52" s="32">
        <f t="shared" si="33"/>
        <v>7442267.6530547449</v>
      </c>
      <c r="CS52" s="32">
        <f t="shared" si="33"/>
        <v>7429789.4424560247</v>
      </c>
      <c r="CT52" s="32">
        <f t="shared" si="33"/>
        <v>7417243.6415498946</v>
      </c>
      <c r="CU52" s="32">
        <f t="shared" si="33"/>
        <v>7404629.8842221899</v>
      </c>
      <c r="CV52" s="32">
        <f t="shared" si="33"/>
        <v>7391947.8023756268</v>
      </c>
      <c r="CW52" s="32">
        <f t="shared" si="33"/>
        <v>7379197.0259190612</v>
      </c>
      <c r="CX52" s="32">
        <f t="shared" si="33"/>
        <v>7366377.1827566894</v>
      </c>
      <c r="CY52" s="32">
        <f t="shared" si="33"/>
        <v>7353487.8987771887</v>
      </c>
      <c r="CZ52" s="32">
        <f t="shared" si="33"/>
        <v>7340528.7978427988</v>
      </c>
      <c r="DA52" s="32">
        <f t="shared" si="33"/>
        <v>7327499.5017783474</v>
      </c>
      <c r="DB52" s="32">
        <f t="shared" si="33"/>
        <v>7314399.630360214</v>
      </c>
      <c r="DC52" s="32">
        <f t="shared" si="33"/>
        <v>7301228.8013052316</v>
      </c>
      <c r="DD52" s="32">
        <f t="shared" si="33"/>
        <v>7287986.6302595353</v>
      </c>
      <c r="DE52" s="32">
        <f t="shared" si="33"/>
        <v>7274672.7307873415</v>
      </c>
      <c r="DF52" s="32">
        <f t="shared" si="33"/>
        <v>7261286.7143596727</v>
      </c>
      <c r="DG52" s="32">
        <f t="shared" si="33"/>
        <v>7247828.1903430214</v>
      </c>
      <c r="DH52" s="32">
        <f t="shared" si="33"/>
        <v>7234296.7659879467</v>
      </c>
      <c r="DI52" s="32">
        <f t="shared" si="33"/>
        <v>7220692.0464176144</v>
      </c>
      <c r="DJ52" s="32">
        <f t="shared" si="33"/>
        <v>7207013.6346162762</v>
      </c>
      <c r="DK52" s="32">
        <f t="shared" si="33"/>
        <v>7193261.1314176815</v>
      </c>
      <c r="DL52" s="32">
        <f t="shared" si="33"/>
        <v>7179434.1354934275</v>
      </c>
      <c r="DM52" s="32">
        <f t="shared" si="33"/>
        <v>7165532.2433412503</v>
      </c>
      <c r="DN52" s="32">
        <f t="shared" si="33"/>
        <v>7151555.0492732488</v>
      </c>
      <c r="DO52" s="32">
        <f t="shared" si="33"/>
        <v>7137502.1454040455</v>
      </c>
      <c r="DP52" s="32">
        <f t="shared" si="33"/>
        <v>7123373.1216388838</v>
      </c>
      <c r="DQ52" s="32">
        <f t="shared" si="33"/>
        <v>7109167.5656616613</v>
      </c>
      <c r="DR52" s="32">
        <f t="shared" si="33"/>
        <v>7094885.0629228959</v>
      </c>
      <c r="DS52" s="32">
        <f t="shared" si="33"/>
        <v>7080525.1966276281</v>
      </c>
      <c r="DT52" s="32">
        <f t="shared" si="33"/>
        <v>7066087.5477232616</v>
      </c>
      <c r="DU52" s="32">
        <f t="shared" si="33"/>
        <v>7051571.6948873298</v>
      </c>
      <c r="DV52" s="32">
        <f t="shared" si="33"/>
        <v>7036977.2145152027</v>
      </c>
      <c r="DW52" s="32">
        <f t="shared" si="33"/>
        <v>7022303.6807077266</v>
      </c>
      <c r="DX52" s="32">
        <f t="shared" si="33"/>
        <v>7007550.6652587941</v>
      </c>
      <c r="DY52" s="32">
        <f t="shared" si="33"/>
        <v>6992717.7376428461</v>
      </c>
      <c r="DZ52" s="32">
        <f t="shared" si="33"/>
        <v>6977804.4650023114</v>
      </c>
      <c r="EA52" s="32">
        <f t="shared" si="33"/>
        <v>6962810.4121349743</v>
      </c>
      <c r="EB52" s="32">
        <f t="shared" si="33"/>
        <v>6947735.1414812719</v>
      </c>
      <c r="EC52" s="32">
        <f t="shared" si="33"/>
        <v>6932578.2131115291</v>
      </c>
      <c r="ED52" s="32">
        <f t="shared" ref="ED52:EE52" si="34">ED48-ED50</f>
        <v>6917339.1847131168</v>
      </c>
      <c r="EE52" s="32">
        <f t="shared" si="34"/>
        <v>6902017.6115775462</v>
      </c>
    </row>
    <row r="54" spans="2:135" x14ac:dyDescent="0.35">
      <c r="B54" s="23" t="s">
        <v>48</v>
      </c>
      <c r="D54" s="6"/>
    </row>
    <row r="55" spans="2:135" x14ac:dyDescent="0.35">
      <c r="C55" t="s">
        <v>49</v>
      </c>
      <c r="D55" s="30">
        <f>SUM(E44:P44)/Assumptions!$T76*IF(D7=Assumptions!$T80*12,1,0)</f>
        <v>0</v>
      </c>
      <c r="E55" s="30">
        <f>SUM(F44:Q44)/Assumptions!$T76*IF(E7=Assumptions!$T80*12,1,0)</f>
        <v>0</v>
      </c>
      <c r="F55" s="30">
        <f>SUM(G44:R44)/Assumptions!$T76*IF(F7=Assumptions!$T80*12,1,0)</f>
        <v>0</v>
      </c>
      <c r="G55" s="30">
        <f>SUM(H44:S44)/Assumptions!$T76*IF(G7=Assumptions!$T80*12,1,0)</f>
        <v>0</v>
      </c>
      <c r="H55" s="30">
        <f>SUM(I44:T44)/Assumptions!$T76*IF(H7=Assumptions!$T80*12,1,0)</f>
        <v>0</v>
      </c>
      <c r="I55" s="30">
        <f>SUM(J44:U44)/Assumptions!$T76*IF(I7=Assumptions!$T80*12,1,0)</f>
        <v>0</v>
      </c>
      <c r="J55" s="30">
        <f>SUM(K44:V44)/Assumptions!$T76*IF(J7=Assumptions!$T80*12,1,0)</f>
        <v>0</v>
      </c>
      <c r="K55" s="30">
        <f>SUM(L44:W44)/Assumptions!$T76*IF(K7=Assumptions!$T80*12,1,0)</f>
        <v>0</v>
      </c>
      <c r="L55" s="30">
        <f>SUM(M44:X44)/Assumptions!$T76*IF(L7=Assumptions!$T80*12,1,0)</f>
        <v>0</v>
      </c>
      <c r="M55" s="30">
        <f>SUM(N44:Y44)/Assumptions!$T76*IF(M7=Assumptions!$T80*12,1,0)</f>
        <v>0</v>
      </c>
      <c r="N55" s="30">
        <f>SUM(O44:Z44)/Assumptions!$T76*IF(N7=Assumptions!$T80*12,1,0)</f>
        <v>0</v>
      </c>
      <c r="O55" s="30">
        <f>SUM(P44:AA44)/Assumptions!$T76*IF(O7=Assumptions!$T80*12,1,0)</f>
        <v>0</v>
      </c>
      <c r="P55" s="30">
        <f>SUM(Q44:AB44)/Assumptions!$T76*IF(P7=Assumptions!$T80*12,1,0)</f>
        <v>0</v>
      </c>
      <c r="Q55" s="30">
        <f>SUM(R44:AC44)/Assumptions!$T76*IF(Q7=Assumptions!$T80*12,1,0)</f>
        <v>0</v>
      </c>
      <c r="R55" s="30">
        <f>SUM(S44:AD44)/Assumptions!$T76*IF(R7=Assumptions!$T80*12,1,0)</f>
        <v>0</v>
      </c>
      <c r="S55" s="30">
        <f>SUM(T44:AE44)/Assumptions!$T76*IF(S7=Assumptions!$T80*12,1,0)</f>
        <v>0</v>
      </c>
      <c r="T55" s="30">
        <f>SUM(U44:AF44)/Assumptions!$T76*IF(T7=Assumptions!$T80*12,1,0)</f>
        <v>0</v>
      </c>
      <c r="U55" s="30">
        <f>SUM(V44:AG44)/Assumptions!$T76*IF(U7=Assumptions!$T80*12,1,0)</f>
        <v>0</v>
      </c>
      <c r="V55" s="30">
        <f>SUM(W44:AH44)/Assumptions!$T76*IF(V7=Assumptions!$T80*12,1,0)</f>
        <v>0</v>
      </c>
      <c r="W55" s="30">
        <f>SUM(X44:AI44)/Assumptions!$T76*IF(W7=Assumptions!$T80*12,1,0)</f>
        <v>0</v>
      </c>
      <c r="X55" s="30">
        <f>SUM(Y44:AJ44)/Assumptions!$T76*IF(X7=Assumptions!$T80*12,1,0)</f>
        <v>0</v>
      </c>
      <c r="Y55" s="30">
        <f>SUM(Z44:AK44)/Assumptions!$T76*IF(Y7=Assumptions!$T80*12,1,0)</f>
        <v>0</v>
      </c>
      <c r="Z55" s="30">
        <f>SUM(AA44:AL44)/Assumptions!$T76*IF(Z7=Assumptions!$T80*12,1,0)</f>
        <v>0</v>
      </c>
      <c r="AA55" s="30">
        <f>SUM(AB44:AM44)/Assumptions!$T76*IF(AA7=Assumptions!$T80*12,1,0)</f>
        <v>0</v>
      </c>
      <c r="AB55" s="30">
        <f>SUM(AC44:AN44)/Assumptions!$T76*IF(AB7=Assumptions!$T80*12,1,0)</f>
        <v>0</v>
      </c>
      <c r="AC55" s="30">
        <f>SUM(AD44:AO44)/Assumptions!$T76*IF(AC7=Assumptions!$T80*12,1,0)</f>
        <v>0</v>
      </c>
      <c r="AD55" s="30">
        <f>SUM(AE44:AP44)/Assumptions!$T76*IF(AD7=Assumptions!$T80*12,1,0)</f>
        <v>0</v>
      </c>
      <c r="AE55" s="30">
        <f>SUM(AF44:AQ44)/Assumptions!$T76*IF(AE7=Assumptions!$T80*12,1,0)</f>
        <v>0</v>
      </c>
      <c r="AF55" s="30">
        <f>SUM(AG44:AR44)/Assumptions!$T76*IF(AF7=Assumptions!$T80*12,1,0)</f>
        <v>0</v>
      </c>
      <c r="AG55" s="30">
        <f>SUM(AH44:AS44)/Assumptions!$T76*IF(AG7=Assumptions!$T80*12,1,0)</f>
        <v>0</v>
      </c>
      <c r="AH55" s="30">
        <f>SUM(AI44:AT44)/Assumptions!$T76*IF(AH7=Assumptions!$T80*12,1,0)</f>
        <v>0</v>
      </c>
      <c r="AI55" s="30">
        <f>SUM(AJ44:AU44)/Assumptions!$T76*IF(AI7=Assumptions!$T80*12,1,0)</f>
        <v>0</v>
      </c>
      <c r="AJ55" s="30">
        <f>SUM(AK44:AV44)/Assumptions!$T76*IF(AJ7=Assumptions!$T80*12,1,0)</f>
        <v>0</v>
      </c>
      <c r="AK55" s="30">
        <f>SUM(AL44:AW44)/Assumptions!$T76*IF(AK7=Assumptions!$T80*12,1,0)</f>
        <v>0</v>
      </c>
      <c r="AL55" s="30">
        <f>SUM(AM44:AX44)/Assumptions!$T76*IF(AL7=Assumptions!$T80*12,1,0)</f>
        <v>0</v>
      </c>
      <c r="AM55" s="30">
        <f>SUM(AN44:AY44)/Assumptions!$T76*IF(AM7=Assumptions!$T80*12,1,0)</f>
        <v>0</v>
      </c>
      <c r="AN55" s="30">
        <f>SUM(AO44:AZ44)/Assumptions!$T76*IF(AN7=Assumptions!$T80*12,1,0)</f>
        <v>0</v>
      </c>
      <c r="AO55" s="30">
        <f>SUM(AP44:BA44)/Assumptions!$T76*IF(AO7=Assumptions!$T80*12,1,0)</f>
        <v>0</v>
      </c>
      <c r="AP55" s="30">
        <f>SUM(AQ44:BB44)/Assumptions!$T76*IF(AP7=Assumptions!$T80*12,1,0)</f>
        <v>0</v>
      </c>
      <c r="AQ55" s="30">
        <f>SUM(AR44:BC44)/Assumptions!$T76*IF(AQ7=Assumptions!$T80*12,1,0)</f>
        <v>0</v>
      </c>
      <c r="AR55" s="30">
        <f>SUM(AS44:BD44)/Assumptions!$T76*IF(AR7=Assumptions!$T80*12,1,0)</f>
        <v>0</v>
      </c>
      <c r="AS55" s="30">
        <f>SUM(AT44:BE44)/Assumptions!$T76*IF(AS7=Assumptions!$T80*12,1,0)</f>
        <v>0</v>
      </c>
      <c r="AT55" s="30">
        <f>SUM(AU44:BF44)/Assumptions!$T76*IF(AT7=Assumptions!$T80*12,1,0)</f>
        <v>0</v>
      </c>
      <c r="AU55" s="30">
        <f>SUM(AV44:BG44)/Assumptions!$T76*IF(AU7=Assumptions!$T80*12,1,0)</f>
        <v>0</v>
      </c>
      <c r="AV55" s="30">
        <f>SUM(AW44:BH44)/Assumptions!$T76*IF(AV7=Assumptions!$T80*12,1,0)</f>
        <v>0</v>
      </c>
      <c r="AW55" s="30">
        <f>SUM(AX44:BI44)/Assumptions!$T76*IF(AW7=Assumptions!$T80*12,1,0)</f>
        <v>0</v>
      </c>
      <c r="AX55" s="30">
        <f>SUM(AY44:BJ44)/Assumptions!$T76*IF(AX7=Assumptions!$T80*12,1,0)</f>
        <v>0</v>
      </c>
      <c r="AY55" s="30">
        <f>SUM(AZ44:BK44)/Assumptions!$T76*IF(AY7=Assumptions!$T80*12,1,0)</f>
        <v>0</v>
      </c>
      <c r="AZ55" s="30">
        <f>SUM(BA44:BL44)/Assumptions!$T76*IF(AZ7=Assumptions!$T80*12,1,0)</f>
        <v>0</v>
      </c>
      <c r="BA55" s="30">
        <f>SUM(BB44:BM44)/Assumptions!$T76*IF(BA7=Assumptions!$T80*12,1,0)</f>
        <v>0</v>
      </c>
      <c r="BB55" s="30">
        <f>SUM(BC44:BN44)/Assumptions!$T76*IF(BB7=Assumptions!$T80*12,1,0)</f>
        <v>0</v>
      </c>
      <c r="BC55" s="30">
        <f>SUM(BD44:BO44)/Assumptions!$T76*IF(BC7=Assumptions!$T80*12,1,0)</f>
        <v>0</v>
      </c>
      <c r="BD55" s="30">
        <f>SUM(BE44:BP44)/Assumptions!$T76*IF(BD7=Assumptions!$T80*12,1,0)</f>
        <v>0</v>
      </c>
      <c r="BE55" s="30">
        <f>SUM(BF44:BQ44)/Assumptions!$T76*IF(BE7=Assumptions!$T80*12,1,0)</f>
        <v>0</v>
      </c>
      <c r="BF55" s="30">
        <f>SUM(BG44:BR44)/Assumptions!$T76*IF(BF7=Assumptions!$T80*12,1,0)</f>
        <v>0</v>
      </c>
      <c r="BG55" s="30">
        <f>SUM(BH44:BS44)/Assumptions!$T76*IF(BG7=Assumptions!$T80*12,1,0)</f>
        <v>0</v>
      </c>
      <c r="BH55" s="30">
        <f>SUM(BI44:BT44)/Assumptions!$T76*IF(BH7=Assumptions!$T80*12,1,0)</f>
        <v>0</v>
      </c>
      <c r="BI55" s="30">
        <f>SUM(BJ44:BU44)/Assumptions!$T76*IF(BI7=Assumptions!$T80*12,1,0)</f>
        <v>0</v>
      </c>
      <c r="BJ55" s="30">
        <f>SUM(BK44:BV44)/Assumptions!$T76*IF(BJ7=Assumptions!$T80*12,1,0)</f>
        <v>0</v>
      </c>
      <c r="BK55" s="30">
        <f>SUM(BL44:BW44)/Assumptions!$T76*IF(BK7=Assumptions!$T80*12,1,0)</f>
        <v>0</v>
      </c>
      <c r="BL55" s="30">
        <f>SUM(BM44:BX44)/Assumptions!$T76*IF(BL7=Assumptions!$T80*12,1,0)</f>
        <v>0</v>
      </c>
      <c r="BM55" s="30">
        <f>SUM(BN44:BY44)/Assumptions!$T76*IF(BM7=Assumptions!$T80*12,1,0)</f>
        <v>0</v>
      </c>
      <c r="BN55" s="30">
        <f>SUM(BO44:BZ44)/Assumptions!$T76*IF(BN7=Assumptions!$T80*12,1,0)</f>
        <v>0</v>
      </c>
      <c r="BO55" s="30">
        <f>SUM(BP44:CA44)/Assumptions!$T76*IF(BO7=Assumptions!$T80*12,1,0)</f>
        <v>0</v>
      </c>
      <c r="BP55" s="30">
        <f>SUM(BQ44:CB44)/Assumptions!$T76*IF(BP7=Assumptions!$T80*12,1,0)</f>
        <v>0</v>
      </c>
      <c r="BQ55" s="30">
        <f>SUM(BR44:CC44)/Assumptions!$T76*IF(BQ7=Assumptions!$T80*12,1,0)</f>
        <v>0</v>
      </c>
      <c r="BR55" s="30">
        <f>SUM(BS44:CD44)/Assumptions!$T76*IF(BR7=Assumptions!$T80*12,1,0)</f>
        <v>0</v>
      </c>
      <c r="BS55" s="30">
        <f>SUM(BT44:CE44)/Assumptions!$T76*IF(BS7=Assumptions!$T80*12,1,0)</f>
        <v>0</v>
      </c>
      <c r="BT55" s="30">
        <f>SUM(BU44:CF44)/Assumptions!$T76*IF(BT7=Assumptions!$T80*12,1,0)</f>
        <v>0</v>
      </c>
      <c r="BU55" s="30">
        <f>SUM(BV44:CG44)/Assumptions!$T76*IF(BU7=Assumptions!$T80*12,1,0)</f>
        <v>0</v>
      </c>
      <c r="BV55" s="30">
        <f>SUM(BW44:CH44)/Assumptions!$T76*IF(BV7=Assumptions!$T80*12,1,0)</f>
        <v>0</v>
      </c>
      <c r="BW55" s="30">
        <f>SUM(BX44:CI44)/Assumptions!$T76*IF(BW7=Assumptions!$T80*12,1,0)</f>
        <v>0</v>
      </c>
      <c r="BX55" s="30">
        <f>SUM(BY44:CJ44)/Assumptions!$T76*IF(BX7=Assumptions!$T80*12,1,0)</f>
        <v>0</v>
      </c>
      <c r="BY55" s="30">
        <f>SUM(BZ44:CK44)/Assumptions!$T76*IF(BY7=Assumptions!$T80*12,1,0)</f>
        <v>0</v>
      </c>
      <c r="BZ55" s="30">
        <f>SUM(CA44:CL44)/Assumptions!$T76*IF(BZ7=Assumptions!$T80*12,1,0)</f>
        <v>0</v>
      </c>
      <c r="CA55" s="30">
        <f>SUM(CB44:CM44)/Assumptions!$T76*IF(CA7=Assumptions!$T80*12,1,0)</f>
        <v>0</v>
      </c>
      <c r="CB55" s="30">
        <f>SUM(CC44:CN44)/Assumptions!$T76*IF(CB7=Assumptions!$T80*12,1,0)</f>
        <v>0</v>
      </c>
      <c r="CC55" s="30">
        <f>SUM(CD44:CO44)/Assumptions!$T76*IF(CC7=Assumptions!$T80*12,1,0)</f>
        <v>0</v>
      </c>
      <c r="CD55" s="30">
        <f>SUM(CE44:CP44)/Assumptions!$T76*IF(CD7=Assumptions!$T80*12,1,0)</f>
        <v>0</v>
      </c>
      <c r="CE55" s="30">
        <f>SUM(CF44:CQ44)/Assumptions!$T76*IF(CE7=Assumptions!$T80*12,1,0)</f>
        <v>0</v>
      </c>
      <c r="CF55" s="30">
        <f>SUM(CG44:CR44)/Assumptions!$T76*IF(CF7=Assumptions!$T80*12,1,0)</f>
        <v>0</v>
      </c>
      <c r="CG55" s="30">
        <f>SUM(CH44:CS44)/Assumptions!$T76*IF(CG7=Assumptions!$T80*12,1,0)</f>
        <v>0</v>
      </c>
      <c r="CH55" s="30">
        <f>SUM(CI44:CT44)/Assumptions!$T76*IF(CH7=Assumptions!$T80*12,1,0)</f>
        <v>0</v>
      </c>
      <c r="CI55" s="30">
        <f>SUM(CJ44:CU44)/Assumptions!$T76*IF(CI7=Assumptions!$T80*12,1,0)</f>
        <v>0</v>
      </c>
      <c r="CJ55" s="30">
        <f>SUM(CK44:CV44)/Assumptions!$T76*IF(CJ7=Assumptions!$T80*12,1,0)</f>
        <v>0</v>
      </c>
      <c r="CK55" s="30">
        <f>SUM(CL44:CW44)/Assumptions!$T76*IF(CK7=Assumptions!$T80*12,1,0)</f>
        <v>0</v>
      </c>
      <c r="CL55" s="30">
        <f>SUM(CM44:CX44)/Assumptions!$T76*IF(CL7=Assumptions!$T80*12,1,0)</f>
        <v>0</v>
      </c>
      <c r="CM55" s="30">
        <f>SUM(CN44:CY44)/Assumptions!$T76*IF(CM7=Assumptions!$T80*12,1,0)</f>
        <v>0</v>
      </c>
      <c r="CN55" s="30">
        <f>SUM(CO44:CZ44)/Assumptions!$T76*IF(CN7=Assumptions!$T80*12,1,0)</f>
        <v>0</v>
      </c>
      <c r="CO55" s="30">
        <f>SUM(CP44:DA44)/Assumptions!$T76*IF(CO7=Assumptions!$T80*12,1,0)</f>
        <v>0</v>
      </c>
      <c r="CP55" s="30">
        <f>SUM(CQ44:DB44)/Assumptions!$T76*IF(CP7=Assumptions!$T80*12,1,0)</f>
        <v>0</v>
      </c>
      <c r="CQ55" s="30">
        <f>SUM(CR44:DC44)/Assumptions!$T76*IF(CQ7=Assumptions!$T80*12,1,0)</f>
        <v>0</v>
      </c>
      <c r="CR55" s="30">
        <f>SUM(CS44:DD44)/Assumptions!$T76*IF(CR7=Assumptions!$T80*12,1,0)</f>
        <v>0</v>
      </c>
      <c r="CS55" s="30">
        <f>SUM(CT44:DE44)/Assumptions!$T76*IF(CS7=Assumptions!$T80*12,1,0)</f>
        <v>0</v>
      </c>
      <c r="CT55" s="30">
        <f>SUM(CU44:DF44)/Assumptions!$T76*IF(CT7=Assumptions!$T80*12,1,0)</f>
        <v>0</v>
      </c>
      <c r="CU55" s="30">
        <f>SUM(CV44:DG44)/Assumptions!$T76*IF(CU7=Assumptions!$T80*12,1,0)</f>
        <v>0</v>
      </c>
      <c r="CV55" s="30">
        <f>SUM(CW44:DH44)/Assumptions!$T76*IF(CV7=Assumptions!$T80*12,1,0)</f>
        <v>0</v>
      </c>
      <c r="CW55" s="30">
        <f>SUM(CX44:DI44)/Assumptions!$T76*IF(CW7=Assumptions!$T80*12,1,0)</f>
        <v>0</v>
      </c>
      <c r="CX55" s="30">
        <f>SUM(CY44:DJ44)/Assumptions!$T76*IF(CX7=Assumptions!$T80*12,1,0)</f>
        <v>0</v>
      </c>
      <c r="CY55" s="30">
        <f>SUM(CZ44:DK44)/Assumptions!$T76*IF(CY7=Assumptions!$T80*12,1,0)</f>
        <v>0</v>
      </c>
      <c r="CZ55" s="30">
        <f>SUM(DA44:DL44)/Assumptions!$T76*IF(CZ7=Assumptions!$T80*12,1,0)</f>
        <v>0</v>
      </c>
      <c r="DA55" s="30">
        <f>SUM(DB44:DM44)/Assumptions!$T76*IF(DA7=Assumptions!$T80*12,1,0)</f>
        <v>0</v>
      </c>
      <c r="DB55" s="30">
        <f>SUM(DC44:DN44)/Assumptions!$T76*IF(DB7=Assumptions!$T80*12,1,0)</f>
        <v>0</v>
      </c>
      <c r="DC55" s="30">
        <f>SUM(DD44:DO44)/Assumptions!$T76*IF(DC7=Assumptions!$T80*12,1,0)</f>
        <v>0</v>
      </c>
      <c r="DD55" s="30">
        <f>SUM(DE44:DP44)/Assumptions!$T76*IF(DD7=Assumptions!$T80*12,1,0)</f>
        <v>0</v>
      </c>
      <c r="DE55" s="30">
        <f>SUM(DF44:DQ44)/Assumptions!$T76*IF(DE7=Assumptions!$T80*12,1,0)</f>
        <v>0</v>
      </c>
      <c r="DF55" s="30">
        <f>SUM(DG44:DR44)/Assumptions!$T76*IF(DF7=Assumptions!$T80*12,1,0)</f>
        <v>0</v>
      </c>
      <c r="DG55" s="30">
        <f>SUM(DH44:DS44)/Assumptions!$T76*IF(DG7=Assumptions!$T80*12,1,0)</f>
        <v>0</v>
      </c>
      <c r="DH55" s="30">
        <f>SUM(DI44:DT44)/Assumptions!$T76*IF(DH7=Assumptions!$T80*12,1,0)</f>
        <v>0</v>
      </c>
      <c r="DI55" s="30">
        <f>SUM(DJ44:DU44)/Assumptions!$T76*IF(DI7=Assumptions!$T80*12,1,0)</f>
        <v>0</v>
      </c>
      <c r="DJ55" s="30">
        <f>SUM(DK44:DV44)/Assumptions!$T76*IF(DJ7=Assumptions!$T80*12,1,0)</f>
        <v>0</v>
      </c>
      <c r="DK55" s="30">
        <f>SUM(DL44:DW44)/Assumptions!$T76*IF(DK7=Assumptions!$T80*12,1,0)</f>
        <v>0</v>
      </c>
      <c r="DL55" s="30">
        <f>SUM(DM44:DX44)/Assumptions!$T76*IF(DL7=Assumptions!$T80*12,1,0)</f>
        <v>0</v>
      </c>
      <c r="DM55" s="30">
        <f>SUM(DN44:DY44)/Assumptions!$T76*IF(DM7=Assumptions!$T80*12,1,0)</f>
        <v>0</v>
      </c>
      <c r="DN55" s="30">
        <f>SUM(DO44:DZ44)/Assumptions!$T76*IF(DN7=Assumptions!$T80*12,1,0)</f>
        <v>0</v>
      </c>
      <c r="DO55" s="30">
        <f>SUM(DP44:EA44)/Assumptions!$T76*IF(DO7=Assumptions!$T80*12,1,0)</f>
        <v>0</v>
      </c>
      <c r="DP55" s="30">
        <f>SUM(DQ44:EB44)/Assumptions!$T76*IF(DP7=Assumptions!$T80*12,1,0)</f>
        <v>0</v>
      </c>
      <c r="DQ55" s="30">
        <f>SUM(DR44:EC44)/Assumptions!$T76*IF(DQ7=Assumptions!$T80*12,1,0)</f>
        <v>0</v>
      </c>
      <c r="DR55" s="30">
        <f>SUM(DS44:ED44)/Assumptions!$T76*IF(DR7=Assumptions!$T80*12,1,0)</f>
        <v>0</v>
      </c>
      <c r="DS55" s="30">
        <f>SUM(DT44:EE44)/Assumptions!$T76*IF(DS7=Assumptions!$T80*12,1,0)</f>
        <v>16040304.721590087</v>
      </c>
      <c r="DT55" s="30">
        <f>SUM(DU44:EF44)/Assumptions!$T76*IF(DT7=Assumptions!$T80*12,1,0)</f>
        <v>0</v>
      </c>
      <c r="DU55" s="30">
        <f>SUM(DV44:EG44)/Assumptions!$T76*IF(DU7=Assumptions!$T80*12,1,0)</f>
        <v>0</v>
      </c>
      <c r="DV55" s="30">
        <f>SUM(DW44:EH44)/Assumptions!$T76*IF(DV7=Assumptions!$T80*12,1,0)</f>
        <v>0</v>
      </c>
      <c r="DW55" s="30">
        <f>SUM(DX44:EI44)/Assumptions!$T76*IF(DW7=Assumptions!$T80*12,1,0)</f>
        <v>0</v>
      </c>
      <c r="DX55" s="30">
        <f>SUM(DY44:EJ44)/Assumptions!$T76*IF(DX7=Assumptions!$T80*12,1,0)</f>
        <v>0</v>
      </c>
      <c r="DY55" s="30">
        <f>SUM(DZ44:EK44)/Assumptions!$T76*IF(DY7=Assumptions!$T80*12,1,0)</f>
        <v>0</v>
      </c>
      <c r="DZ55" s="30">
        <f>SUM(EA44:EL44)/Assumptions!$T76*IF(DZ7=Assumptions!$T80*12,1,0)</f>
        <v>0</v>
      </c>
      <c r="EA55" s="30">
        <f>SUM(EB44:EM44)/Assumptions!$T76*IF(EA7=Assumptions!$T80*12,1,0)</f>
        <v>0</v>
      </c>
      <c r="EB55" s="30">
        <f>SUM(EC44:EN44)/Assumptions!$T76*IF(EB7=Assumptions!$T80*12,1,0)</f>
        <v>0</v>
      </c>
      <c r="EC55" s="30">
        <f>SUM(ED44:EO44)/Assumptions!$T76*IF(EC7=Assumptions!$T80*12,1,0)</f>
        <v>0</v>
      </c>
      <c r="ED55" s="30">
        <f>SUM(EE44:EP44)/Assumptions!$T76*IF(ED7=Assumptions!$T80*12,1,0)</f>
        <v>0</v>
      </c>
      <c r="EE55" s="30">
        <f>SUM(EF44:EQ44)/Assumptions!$T76*IF(EE7=Assumptions!$T80*12,1,0)</f>
        <v>0</v>
      </c>
    </row>
    <row r="56" spans="2:135" x14ac:dyDescent="0.35">
      <c r="C56" t="s">
        <v>50</v>
      </c>
      <c r="D56" s="26">
        <f>-D55*Assumptions!$T77</f>
        <v>0</v>
      </c>
      <c r="E56" s="26">
        <f>-E55*Assumptions!$T77</f>
        <v>0</v>
      </c>
      <c r="F56" s="26">
        <f>-F55*Assumptions!$T77</f>
        <v>0</v>
      </c>
      <c r="G56" s="26">
        <f>-G55*Assumptions!$T77</f>
        <v>0</v>
      </c>
      <c r="H56" s="26">
        <f>-H55*Assumptions!$T77</f>
        <v>0</v>
      </c>
      <c r="I56" s="26">
        <f>-I55*Assumptions!$T77</f>
        <v>0</v>
      </c>
      <c r="J56" s="26">
        <f>-J55*Assumptions!$T77</f>
        <v>0</v>
      </c>
      <c r="K56" s="26">
        <f>-K55*Assumptions!$T77</f>
        <v>0</v>
      </c>
      <c r="L56" s="26">
        <f>-L55*Assumptions!$T77</f>
        <v>0</v>
      </c>
      <c r="M56" s="26">
        <f>-M55*Assumptions!$T77</f>
        <v>0</v>
      </c>
      <c r="N56" s="26">
        <f>-N55*Assumptions!$T77</f>
        <v>0</v>
      </c>
      <c r="O56" s="26">
        <f>-O55*Assumptions!$T77</f>
        <v>0</v>
      </c>
      <c r="P56" s="26">
        <f>-P55*Assumptions!$T77</f>
        <v>0</v>
      </c>
      <c r="Q56" s="26">
        <f>-Q55*Assumptions!$T77</f>
        <v>0</v>
      </c>
      <c r="R56" s="26">
        <f>-R55*Assumptions!$T77</f>
        <v>0</v>
      </c>
      <c r="S56" s="26">
        <f>-S55*Assumptions!$T77</f>
        <v>0</v>
      </c>
      <c r="T56" s="26">
        <f>-T55*Assumptions!$T77</f>
        <v>0</v>
      </c>
      <c r="U56" s="26">
        <f>-U55*Assumptions!$T77</f>
        <v>0</v>
      </c>
      <c r="V56" s="26">
        <f>-V55*Assumptions!$T77</f>
        <v>0</v>
      </c>
      <c r="W56" s="26">
        <f>-W55*Assumptions!$T77</f>
        <v>0</v>
      </c>
      <c r="X56" s="26">
        <f>-X55*Assumptions!$T77</f>
        <v>0</v>
      </c>
      <c r="Y56" s="26">
        <f>-Y55*Assumptions!$T77</f>
        <v>0</v>
      </c>
      <c r="Z56" s="26">
        <f>-Z55*Assumptions!$T77</f>
        <v>0</v>
      </c>
      <c r="AA56" s="26">
        <f>-AA55*Assumptions!$T77</f>
        <v>0</v>
      </c>
      <c r="AB56" s="26">
        <f>-AB55*Assumptions!$T77</f>
        <v>0</v>
      </c>
      <c r="AC56" s="26">
        <f>-AC55*Assumptions!$T77</f>
        <v>0</v>
      </c>
      <c r="AD56" s="26">
        <f>-AD55*Assumptions!$T77</f>
        <v>0</v>
      </c>
      <c r="AE56" s="26">
        <f>-AE55*Assumptions!$T77</f>
        <v>0</v>
      </c>
      <c r="AF56" s="26">
        <f>-AF55*Assumptions!$T77</f>
        <v>0</v>
      </c>
      <c r="AG56" s="26">
        <f>-AG55*Assumptions!$T77</f>
        <v>0</v>
      </c>
      <c r="AH56" s="26">
        <f>-AH55*Assumptions!$T77</f>
        <v>0</v>
      </c>
      <c r="AI56" s="26">
        <f>-AI55*Assumptions!$T77</f>
        <v>0</v>
      </c>
      <c r="AJ56" s="26">
        <f>-AJ55*Assumptions!$T77</f>
        <v>0</v>
      </c>
      <c r="AK56" s="26">
        <f>-AK55*Assumptions!$T77</f>
        <v>0</v>
      </c>
      <c r="AL56" s="26">
        <f>-AL55*Assumptions!$T77</f>
        <v>0</v>
      </c>
      <c r="AM56" s="26">
        <f>-AM55*Assumptions!$T77</f>
        <v>0</v>
      </c>
      <c r="AN56" s="26">
        <f>-AN55*Assumptions!$T77</f>
        <v>0</v>
      </c>
      <c r="AO56" s="26">
        <f>-AO55*Assumptions!$T77</f>
        <v>0</v>
      </c>
      <c r="AP56" s="26">
        <f>-AP55*Assumptions!$T77</f>
        <v>0</v>
      </c>
      <c r="AQ56" s="26">
        <f>-AQ55*Assumptions!$T77</f>
        <v>0</v>
      </c>
      <c r="AR56" s="26">
        <f>-AR55*Assumptions!$T77</f>
        <v>0</v>
      </c>
      <c r="AS56" s="26">
        <f>-AS55*Assumptions!$T77</f>
        <v>0</v>
      </c>
      <c r="AT56" s="26">
        <f>-AT55*Assumptions!$T77</f>
        <v>0</v>
      </c>
      <c r="AU56" s="26">
        <f>-AU55*Assumptions!$T77</f>
        <v>0</v>
      </c>
      <c r="AV56" s="26">
        <f>-AV55*Assumptions!$T77</f>
        <v>0</v>
      </c>
      <c r="AW56" s="26">
        <f>-AW55*Assumptions!$T77</f>
        <v>0</v>
      </c>
      <c r="AX56" s="26">
        <f>-AX55*Assumptions!$T77</f>
        <v>0</v>
      </c>
      <c r="AY56" s="26">
        <f>-AY55*Assumptions!$T77</f>
        <v>0</v>
      </c>
      <c r="AZ56" s="26">
        <f>-AZ55*Assumptions!$T77</f>
        <v>0</v>
      </c>
      <c r="BA56" s="26">
        <f>-BA55*Assumptions!$T77</f>
        <v>0</v>
      </c>
      <c r="BB56" s="26">
        <f>-BB55*Assumptions!$T77</f>
        <v>0</v>
      </c>
      <c r="BC56" s="26">
        <f>-BC55*Assumptions!$T77</f>
        <v>0</v>
      </c>
      <c r="BD56" s="26">
        <f>-BD55*Assumptions!$T77</f>
        <v>0</v>
      </c>
      <c r="BE56" s="26">
        <f>-BE55*Assumptions!$T77</f>
        <v>0</v>
      </c>
      <c r="BF56" s="26">
        <f>-BF55*Assumptions!$T77</f>
        <v>0</v>
      </c>
      <c r="BG56" s="26">
        <f>-BG55*Assumptions!$T77</f>
        <v>0</v>
      </c>
      <c r="BH56" s="26">
        <f>-BH55*Assumptions!$T77</f>
        <v>0</v>
      </c>
      <c r="BI56" s="26">
        <f>-BI55*Assumptions!$T77</f>
        <v>0</v>
      </c>
      <c r="BJ56" s="26">
        <f>-BJ55*Assumptions!$T77</f>
        <v>0</v>
      </c>
      <c r="BK56" s="26">
        <f>-BK55*Assumptions!$T77</f>
        <v>0</v>
      </c>
      <c r="BL56" s="26">
        <f>-BL55*Assumptions!$T77</f>
        <v>0</v>
      </c>
      <c r="BM56" s="26">
        <f>-BM55*Assumptions!$T77</f>
        <v>0</v>
      </c>
      <c r="BN56" s="26">
        <f>-BN55*Assumptions!$T77</f>
        <v>0</v>
      </c>
      <c r="BO56" s="26">
        <f>-BO55*Assumptions!$T77</f>
        <v>0</v>
      </c>
      <c r="BP56" s="26">
        <f>-BP55*Assumptions!$T77</f>
        <v>0</v>
      </c>
      <c r="BQ56" s="26">
        <f>-BQ55*Assumptions!$T77</f>
        <v>0</v>
      </c>
      <c r="BR56" s="26">
        <f>-BR55*Assumptions!$T77</f>
        <v>0</v>
      </c>
      <c r="BS56" s="26">
        <f>-BS55*Assumptions!$T77</f>
        <v>0</v>
      </c>
      <c r="BT56" s="26">
        <f>-BT55*Assumptions!$T77</f>
        <v>0</v>
      </c>
      <c r="BU56" s="26">
        <f>-BU55*Assumptions!$T77</f>
        <v>0</v>
      </c>
      <c r="BV56" s="26">
        <f>-BV55*Assumptions!$T77</f>
        <v>0</v>
      </c>
      <c r="BW56" s="26">
        <f>-BW55*Assumptions!$T77</f>
        <v>0</v>
      </c>
      <c r="BX56" s="26">
        <f>-BX55*Assumptions!$T77</f>
        <v>0</v>
      </c>
      <c r="BY56" s="26">
        <f>-BY55*Assumptions!$T77</f>
        <v>0</v>
      </c>
      <c r="BZ56" s="26">
        <f>-BZ55*Assumptions!$T77</f>
        <v>0</v>
      </c>
      <c r="CA56" s="26">
        <f>-CA55*Assumptions!$T77</f>
        <v>0</v>
      </c>
      <c r="CB56" s="26">
        <f>-CB55*Assumptions!$T77</f>
        <v>0</v>
      </c>
      <c r="CC56" s="26">
        <f>-CC55*Assumptions!$T77</f>
        <v>0</v>
      </c>
      <c r="CD56" s="26">
        <f>-CD55*Assumptions!$T77</f>
        <v>0</v>
      </c>
      <c r="CE56" s="26">
        <f>-CE55*Assumptions!$T77</f>
        <v>0</v>
      </c>
      <c r="CF56" s="26">
        <f>-CF55*Assumptions!$T77</f>
        <v>0</v>
      </c>
      <c r="CG56" s="26">
        <f>-CG55*Assumptions!$T77</f>
        <v>0</v>
      </c>
      <c r="CH56" s="26">
        <f>-CH55*Assumptions!$T77</f>
        <v>0</v>
      </c>
      <c r="CI56" s="26">
        <f>-CI55*Assumptions!$T77</f>
        <v>0</v>
      </c>
      <c r="CJ56" s="26">
        <f>-CJ55*Assumptions!$T77</f>
        <v>0</v>
      </c>
      <c r="CK56" s="26">
        <f>-CK55*Assumptions!$T77</f>
        <v>0</v>
      </c>
      <c r="CL56" s="26">
        <f>-CL55*Assumptions!$T77</f>
        <v>0</v>
      </c>
      <c r="CM56" s="26">
        <f>-CM55*Assumptions!$T77</f>
        <v>0</v>
      </c>
      <c r="CN56" s="26">
        <f>-CN55*Assumptions!$T77</f>
        <v>0</v>
      </c>
      <c r="CO56" s="26">
        <f>-CO55*Assumptions!$T77</f>
        <v>0</v>
      </c>
      <c r="CP56" s="26">
        <f>-CP55*Assumptions!$T77</f>
        <v>0</v>
      </c>
      <c r="CQ56" s="26">
        <f>-CQ55*Assumptions!$T77</f>
        <v>0</v>
      </c>
      <c r="CR56" s="26">
        <f>-CR55*Assumptions!$T77</f>
        <v>0</v>
      </c>
      <c r="CS56" s="26">
        <f>-CS55*Assumptions!$T77</f>
        <v>0</v>
      </c>
      <c r="CT56" s="26">
        <f>-CT55*Assumptions!$T77</f>
        <v>0</v>
      </c>
      <c r="CU56" s="26">
        <f>-CU55*Assumptions!$T77</f>
        <v>0</v>
      </c>
      <c r="CV56" s="26">
        <f>-CV55*Assumptions!$T77</f>
        <v>0</v>
      </c>
      <c r="CW56" s="26">
        <f>-CW55*Assumptions!$T77</f>
        <v>0</v>
      </c>
      <c r="CX56" s="26">
        <f>-CX55*Assumptions!$T77</f>
        <v>0</v>
      </c>
      <c r="CY56" s="26">
        <f>-CY55*Assumptions!$T77</f>
        <v>0</v>
      </c>
      <c r="CZ56" s="26">
        <f>-CZ55*Assumptions!$T77</f>
        <v>0</v>
      </c>
      <c r="DA56" s="26">
        <f>-DA55*Assumptions!$T77</f>
        <v>0</v>
      </c>
      <c r="DB56" s="26">
        <f>-DB55*Assumptions!$T77</f>
        <v>0</v>
      </c>
      <c r="DC56" s="26">
        <f>-DC55*Assumptions!$T77</f>
        <v>0</v>
      </c>
      <c r="DD56" s="26">
        <f>-DD55*Assumptions!$T77</f>
        <v>0</v>
      </c>
      <c r="DE56" s="26">
        <f>-DE55*Assumptions!$T77</f>
        <v>0</v>
      </c>
      <c r="DF56" s="26">
        <f>-DF55*Assumptions!$T77</f>
        <v>0</v>
      </c>
      <c r="DG56" s="26">
        <f>-DG55*Assumptions!$T77</f>
        <v>0</v>
      </c>
      <c r="DH56" s="26">
        <f>-DH55*Assumptions!$T77</f>
        <v>0</v>
      </c>
      <c r="DI56" s="26">
        <f>-DI55*Assumptions!$T77</f>
        <v>0</v>
      </c>
      <c r="DJ56" s="26">
        <f>-DJ55*Assumptions!$T77</f>
        <v>0</v>
      </c>
      <c r="DK56" s="26">
        <f>-DK55*Assumptions!$T77</f>
        <v>0</v>
      </c>
      <c r="DL56" s="26">
        <f>-DL55*Assumptions!$T77</f>
        <v>0</v>
      </c>
      <c r="DM56" s="26">
        <f>-DM55*Assumptions!$T77</f>
        <v>0</v>
      </c>
      <c r="DN56" s="26">
        <f>-DN55*Assumptions!$T77</f>
        <v>0</v>
      </c>
      <c r="DO56" s="26">
        <f>-DO55*Assumptions!$T77</f>
        <v>0</v>
      </c>
      <c r="DP56" s="26">
        <f>-DP55*Assumptions!$T77</f>
        <v>0</v>
      </c>
      <c r="DQ56" s="26">
        <f>-DQ55*Assumptions!$T77</f>
        <v>0</v>
      </c>
      <c r="DR56" s="26">
        <f>-DR55*Assumptions!$T77</f>
        <v>0</v>
      </c>
      <c r="DS56" s="26">
        <f>-DS55*Assumptions!$T77</f>
        <v>-320806.09443180176</v>
      </c>
      <c r="DT56" s="26">
        <f>-DT55*Assumptions!$T77</f>
        <v>0</v>
      </c>
      <c r="DU56" s="26">
        <f>-DU55*Assumptions!$T77</f>
        <v>0</v>
      </c>
      <c r="DV56" s="26">
        <f>-DV55*Assumptions!$T77</f>
        <v>0</v>
      </c>
      <c r="DW56" s="26">
        <f>-DW55*Assumptions!$T77</f>
        <v>0</v>
      </c>
      <c r="DX56" s="26">
        <f>-DX55*Assumptions!$T77</f>
        <v>0</v>
      </c>
      <c r="DY56" s="26">
        <f>-DY55*Assumptions!$T77</f>
        <v>0</v>
      </c>
      <c r="DZ56" s="26">
        <f>-DZ55*Assumptions!$T77</f>
        <v>0</v>
      </c>
      <c r="EA56" s="26">
        <f>-EA55*Assumptions!$T77</f>
        <v>0</v>
      </c>
      <c r="EB56" s="26">
        <f>-EB55*Assumptions!$T77</f>
        <v>0</v>
      </c>
      <c r="EC56" s="26">
        <f>-EC55*Assumptions!$T77</f>
        <v>0</v>
      </c>
      <c r="ED56" s="26">
        <f>-ED55*Assumptions!$T77</f>
        <v>0</v>
      </c>
      <c r="EE56" s="26">
        <f>-EE55*Assumptions!$T77</f>
        <v>0</v>
      </c>
    </row>
    <row r="57" spans="2:135" x14ac:dyDescent="0.35">
      <c r="B57" s="4"/>
      <c r="C57" s="4" t="s">
        <v>51</v>
      </c>
      <c r="D57" s="28">
        <f>-D52*IF(D55=0,0,1)</f>
        <v>0</v>
      </c>
      <c r="E57" s="28">
        <f t="shared" ref="E57:BP57" si="35">-E52*IF(E55=0,0,1)</f>
        <v>0</v>
      </c>
      <c r="F57" s="28">
        <f t="shared" si="35"/>
        <v>0</v>
      </c>
      <c r="G57" s="28">
        <f t="shared" si="35"/>
        <v>0</v>
      </c>
      <c r="H57" s="28">
        <f t="shared" si="35"/>
        <v>0</v>
      </c>
      <c r="I57" s="28">
        <f t="shared" si="35"/>
        <v>0</v>
      </c>
      <c r="J57" s="28">
        <f t="shared" si="35"/>
        <v>0</v>
      </c>
      <c r="K57" s="28">
        <f t="shared" si="35"/>
        <v>0</v>
      </c>
      <c r="L57" s="28">
        <f t="shared" si="35"/>
        <v>0</v>
      </c>
      <c r="M57" s="28">
        <f t="shared" si="35"/>
        <v>0</v>
      </c>
      <c r="N57" s="28">
        <f t="shared" si="35"/>
        <v>0</v>
      </c>
      <c r="O57" s="28">
        <f t="shared" si="35"/>
        <v>0</v>
      </c>
      <c r="P57" s="28">
        <f t="shared" si="35"/>
        <v>0</v>
      </c>
      <c r="Q57" s="28">
        <f t="shared" si="35"/>
        <v>0</v>
      </c>
      <c r="R57" s="28">
        <f t="shared" si="35"/>
        <v>0</v>
      </c>
      <c r="S57" s="28">
        <f t="shared" si="35"/>
        <v>0</v>
      </c>
      <c r="T57" s="28">
        <f t="shared" si="35"/>
        <v>0</v>
      </c>
      <c r="U57" s="28">
        <f t="shared" si="35"/>
        <v>0</v>
      </c>
      <c r="V57" s="28">
        <f t="shared" si="35"/>
        <v>0</v>
      </c>
      <c r="W57" s="28">
        <f t="shared" si="35"/>
        <v>0</v>
      </c>
      <c r="X57" s="28">
        <f t="shared" si="35"/>
        <v>0</v>
      </c>
      <c r="Y57" s="28">
        <f t="shared" si="35"/>
        <v>0</v>
      </c>
      <c r="Z57" s="28">
        <f t="shared" si="35"/>
        <v>0</v>
      </c>
      <c r="AA57" s="28">
        <f t="shared" si="35"/>
        <v>0</v>
      </c>
      <c r="AB57" s="28">
        <f t="shared" si="35"/>
        <v>0</v>
      </c>
      <c r="AC57" s="28">
        <f t="shared" si="35"/>
        <v>0</v>
      </c>
      <c r="AD57" s="28">
        <f t="shared" si="35"/>
        <v>0</v>
      </c>
      <c r="AE57" s="28">
        <f t="shared" si="35"/>
        <v>0</v>
      </c>
      <c r="AF57" s="28">
        <f t="shared" si="35"/>
        <v>0</v>
      </c>
      <c r="AG57" s="28">
        <f t="shared" si="35"/>
        <v>0</v>
      </c>
      <c r="AH57" s="28">
        <f t="shared" si="35"/>
        <v>0</v>
      </c>
      <c r="AI57" s="28">
        <f t="shared" si="35"/>
        <v>0</v>
      </c>
      <c r="AJ57" s="28">
        <f t="shared" si="35"/>
        <v>0</v>
      </c>
      <c r="AK57" s="28">
        <f t="shared" si="35"/>
        <v>0</v>
      </c>
      <c r="AL57" s="28">
        <f t="shared" si="35"/>
        <v>0</v>
      </c>
      <c r="AM57" s="28">
        <f t="shared" si="35"/>
        <v>0</v>
      </c>
      <c r="AN57" s="28">
        <f t="shared" si="35"/>
        <v>0</v>
      </c>
      <c r="AO57" s="28">
        <f t="shared" si="35"/>
        <v>0</v>
      </c>
      <c r="AP57" s="28">
        <f t="shared" si="35"/>
        <v>0</v>
      </c>
      <c r="AQ57" s="28">
        <f t="shared" si="35"/>
        <v>0</v>
      </c>
      <c r="AR57" s="28">
        <f t="shared" si="35"/>
        <v>0</v>
      </c>
      <c r="AS57" s="28">
        <f t="shared" si="35"/>
        <v>0</v>
      </c>
      <c r="AT57" s="28">
        <f t="shared" si="35"/>
        <v>0</v>
      </c>
      <c r="AU57" s="28">
        <f t="shared" si="35"/>
        <v>0</v>
      </c>
      <c r="AV57" s="28">
        <f t="shared" si="35"/>
        <v>0</v>
      </c>
      <c r="AW57" s="28">
        <f t="shared" si="35"/>
        <v>0</v>
      </c>
      <c r="AX57" s="28">
        <f t="shared" si="35"/>
        <v>0</v>
      </c>
      <c r="AY57" s="28">
        <f t="shared" si="35"/>
        <v>0</v>
      </c>
      <c r="AZ57" s="28">
        <f t="shared" si="35"/>
        <v>0</v>
      </c>
      <c r="BA57" s="28">
        <f t="shared" si="35"/>
        <v>0</v>
      </c>
      <c r="BB57" s="28">
        <f t="shared" si="35"/>
        <v>0</v>
      </c>
      <c r="BC57" s="28">
        <f t="shared" si="35"/>
        <v>0</v>
      </c>
      <c r="BD57" s="28">
        <f t="shared" si="35"/>
        <v>0</v>
      </c>
      <c r="BE57" s="28">
        <f t="shared" si="35"/>
        <v>0</v>
      </c>
      <c r="BF57" s="28">
        <f t="shared" si="35"/>
        <v>0</v>
      </c>
      <c r="BG57" s="28">
        <f t="shared" si="35"/>
        <v>0</v>
      </c>
      <c r="BH57" s="28">
        <f t="shared" si="35"/>
        <v>0</v>
      </c>
      <c r="BI57" s="28">
        <f t="shared" si="35"/>
        <v>0</v>
      </c>
      <c r="BJ57" s="28">
        <f t="shared" si="35"/>
        <v>0</v>
      </c>
      <c r="BK57" s="28">
        <f t="shared" si="35"/>
        <v>0</v>
      </c>
      <c r="BL57" s="28">
        <f t="shared" si="35"/>
        <v>0</v>
      </c>
      <c r="BM57" s="28">
        <f t="shared" si="35"/>
        <v>0</v>
      </c>
      <c r="BN57" s="28">
        <f t="shared" si="35"/>
        <v>0</v>
      </c>
      <c r="BO57" s="28">
        <f t="shared" si="35"/>
        <v>0</v>
      </c>
      <c r="BP57" s="28">
        <f t="shared" si="35"/>
        <v>0</v>
      </c>
      <c r="BQ57" s="28">
        <f t="shared" ref="BQ57:EB57" si="36">-BQ52*IF(BQ55=0,0,1)</f>
        <v>0</v>
      </c>
      <c r="BR57" s="28">
        <f t="shared" si="36"/>
        <v>0</v>
      </c>
      <c r="BS57" s="28">
        <f t="shared" si="36"/>
        <v>0</v>
      </c>
      <c r="BT57" s="28">
        <f t="shared" si="36"/>
        <v>0</v>
      </c>
      <c r="BU57" s="28">
        <f t="shared" si="36"/>
        <v>0</v>
      </c>
      <c r="BV57" s="28">
        <f t="shared" si="36"/>
        <v>0</v>
      </c>
      <c r="BW57" s="28">
        <f t="shared" si="36"/>
        <v>0</v>
      </c>
      <c r="BX57" s="28">
        <f t="shared" si="36"/>
        <v>0</v>
      </c>
      <c r="BY57" s="28">
        <f t="shared" si="36"/>
        <v>0</v>
      </c>
      <c r="BZ57" s="28">
        <f t="shared" si="36"/>
        <v>0</v>
      </c>
      <c r="CA57" s="28">
        <f t="shared" si="36"/>
        <v>0</v>
      </c>
      <c r="CB57" s="28">
        <f t="shared" si="36"/>
        <v>0</v>
      </c>
      <c r="CC57" s="28">
        <f t="shared" si="36"/>
        <v>0</v>
      </c>
      <c r="CD57" s="28">
        <f t="shared" si="36"/>
        <v>0</v>
      </c>
      <c r="CE57" s="28">
        <f t="shared" si="36"/>
        <v>0</v>
      </c>
      <c r="CF57" s="28">
        <f t="shared" si="36"/>
        <v>0</v>
      </c>
      <c r="CG57" s="28">
        <f t="shared" si="36"/>
        <v>0</v>
      </c>
      <c r="CH57" s="28">
        <f t="shared" si="36"/>
        <v>0</v>
      </c>
      <c r="CI57" s="28">
        <f t="shared" si="36"/>
        <v>0</v>
      </c>
      <c r="CJ57" s="28">
        <f t="shared" si="36"/>
        <v>0</v>
      </c>
      <c r="CK57" s="28">
        <f t="shared" si="36"/>
        <v>0</v>
      </c>
      <c r="CL57" s="28">
        <f t="shared" si="36"/>
        <v>0</v>
      </c>
      <c r="CM57" s="28">
        <f t="shared" si="36"/>
        <v>0</v>
      </c>
      <c r="CN57" s="28">
        <f t="shared" si="36"/>
        <v>0</v>
      </c>
      <c r="CO57" s="28">
        <f t="shared" si="36"/>
        <v>0</v>
      </c>
      <c r="CP57" s="28">
        <f t="shared" si="36"/>
        <v>0</v>
      </c>
      <c r="CQ57" s="28">
        <f t="shared" si="36"/>
        <v>0</v>
      </c>
      <c r="CR57" s="28">
        <f t="shared" si="36"/>
        <v>0</v>
      </c>
      <c r="CS57" s="28">
        <f t="shared" si="36"/>
        <v>0</v>
      </c>
      <c r="CT57" s="28">
        <f t="shared" si="36"/>
        <v>0</v>
      </c>
      <c r="CU57" s="28">
        <f t="shared" si="36"/>
        <v>0</v>
      </c>
      <c r="CV57" s="28">
        <f t="shared" si="36"/>
        <v>0</v>
      </c>
      <c r="CW57" s="28">
        <f t="shared" si="36"/>
        <v>0</v>
      </c>
      <c r="CX57" s="28">
        <f t="shared" si="36"/>
        <v>0</v>
      </c>
      <c r="CY57" s="28">
        <f t="shared" si="36"/>
        <v>0</v>
      </c>
      <c r="CZ57" s="28">
        <f t="shared" si="36"/>
        <v>0</v>
      </c>
      <c r="DA57" s="28">
        <f t="shared" si="36"/>
        <v>0</v>
      </c>
      <c r="DB57" s="28">
        <f t="shared" si="36"/>
        <v>0</v>
      </c>
      <c r="DC57" s="28">
        <f t="shared" si="36"/>
        <v>0</v>
      </c>
      <c r="DD57" s="28">
        <f t="shared" si="36"/>
        <v>0</v>
      </c>
      <c r="DE57" s="28">
        <f t="shared" si="36"/>
        <v>0</v>
      </c>
      <c r="DF57" s="28">
        <f t="shared" si="36"/>
        <v>0</v>
      </c>
      <c r="DG57" s="28">
        <f t="shared" si="36"/>
        <v>0</v>
      </c>
      <c r="DH57" s="28">
        <f t="shared" si="36"/>
        <v>0</v>
      </c>
      <c r="DI57" s="28">
        <f t="shared" si="36"/>
        <v>0</v>
      </c>
      <c r="DJ57" s="28">
        <f t="shared" si="36"/>
        <v>0</v>
      </c>
      <c r="DK57" s="28">
        <f t="shared" si="36"/>
        <v>0</v>
      </c>
      <c r="DL57" s="28">
        <f t="shared" si="36"/>
        <v>0</v>
      </c>
      <c r="DM57" s="28">
        <f t="shared" si="36"/>
        <v>0</v>
      </c>
      <c r="DN57" s="28">
        <f t="shared" si="36"/>
        <v>0</v>
      </c>
      <c r="DO57" s="28">
        <f t="shared" si="36"/>
        <v>0</v>
      </c>
      <c r="DP57" s="28">
        <f t="shared" si="36"/>
        <v>0</v>
      </c>
      <c r="DQ57" s="28">
        <f t="shared" si="36"/>
        <v>0</v>
      </c>
      <c r="DR57" s="28">
        <f t="shared" si="36"/>
        <v>0</v>
      </c>
      <c r="DS57" s="28">
        <f t="shared" si="36"/>
        <v>-7080525.1966276281</v>
      </c>
      <c r="DT57" s="28">
        <f t="shared" si="36"/>
        <v>0</v>
      </c>
      <c r="DU57" s="28">
        <f t="shared" si="36"/>
        <v>0</v>
      </c>
      <c r="DV57" s="28">
        <f t="shared" si="36"/>
        <v>0</v>
      </c>
      <c r="DW57" s="28">
        <f t="shared" si="36"/>
        <v>0</v>
      </c>
      <c r="DX57" s="28">
        <f t="shared" si="36"/>
        <v>0</v>
      </c>
      <c r="DY57" s="28">
        <f t="shared" si="36"/>
        <v>0</v>
      </c>
      <c r="DZ57" s="28">
        <f t="shared" si="36"/>
        <v>0</v>
      </c>
      <c r="EA57" s="28">
        <f t="shared" si="36"/>
        <v>0</v>
      </c>
      <c r="EB57" s="28">
        <f t="shared" si="36"/>
        <v>0</v>
      </c>
      <c r="EC57" s="28">
        <f t="shared" ref="EC57:EE57" si="37">-EC52*IF(EC55=0,0,1)</f>
        <v>0</v>
      </c>
      <c r="ED57" s="28">
        <f t="shared" si="37"/>
        <v>0</v>
      </c>
      <c r="EE57" s="28">
        <f t="shared" si="37"/>
        <v>0</v>
      </c>
    </row>
    <row r="58" spans="2:135" x14ac:dyDescent="0.35">
      <c r="B58" s="14"/>
      <c r="C58" s="14" t="s">
        <v>52</v>
      </c>
      <c r="D58" s="31">
        <f>SUM(D55:D57)</f>
        <v>0</v>
      </c>
      <c r="E58" s="31">
        <f t="shared" ref="E58:BP58" si="38">SUM(E55:E57)</f>
        <v>0</v>
      </c>
      <c r="F58" s="31">
        <f t="shared" si="38"/>
        <v>0</v>
      </c>
      <c r="G58" s="31">
        <f t="shared" si="38"/>
        <v>0</v>
      </c>
      <c r="H58" s="31">
        <f t="shared" si="38"/>
        <v>0</v>
      </c>
      <c r="I58" s="31">
        <f t="shared" si="38"/>
        <v>0</v>
      </c>
      <c r="J58" s="31">
        <f t="shared" si="38"/>
        <v>0</v>
      </c>
      <c r="K58" s="31">
        <f t="shared" si="38"/>
        <v>0</v>
      </c>
      <c r="L58" s="31">
        <f t="shared" si="38"/>
        <v>0</v>
      </c>
      <c r="M58" s="31">
        <f t="shared" si="38"/>
        <v>0</v>
      </c>
      <c r="N58" s="31">
        <f t="shared" si="38"/>
        <v>0</v>
      </c>
      <c r="O58" s="31">
        <f t="shared" si="38"/>
        <v>0</v>
      </c>
      <c r="P58" s="31">
        <f t="shared" si="38"/>
        <v>0</v>
      </c>
      <c r="Q58" s="31">
        <f t="shared" si="38"/>
        <v>0</v>
      </c>
      <c r="R58" s="31">
        <f t="shared" si="38"/>
        <v>0</v>
      </c>
      <c r="S58" s="31">
        <f t="shared" si="38"/>
        <v>0</v>
      </c>
      <c r="T58" s="31">
        <f t="shared" si="38"/>
        <v>0</v>
      </c>
      <c r="U58" s="31">
        <f t="shared" si="38"/>
        <v>0</v>
      </c>
      <c r="V58" s="31">
        <f t="shared" si="38"/>
        <v>0</v>
      </c>
      <c r="W58" s="31">
        <f t="shared" si="38"/>
        <v>0</v>
      </c>
      <c r="X58" s="31">
        <f t="shared" si="38"/>
        <v>0</v>
      </c>
      <c r="Y58" s="31">
        <f t="shared" si="38"/>
        <v>0</v>
      </c>
      <c r="Z58" s="31">
        <f t="shared" si="38"/>
        <v>0</v>
      </c>
      <c r="AA58" s="31">
        <f t="shared" si="38"/>
        <v>0</v>
      </c>
      <c r="AB58" s="31">
        <f t="shared" si="38"/>
        <v>0</v>
      </c>
      <c r="AC58" s="31">
        <f t="shared" si="38"/>
        <v>0</v>
      </c>
      <c r="AD58" s="31">
        <f t="shared" si="38"/>
        <v>0</v>
      </c>
      <c r="AE58" s="31">
        <f t="shared" si="38"/>
        <v>0</v>
      </c>
      <c r="AF58" s="31">
        <f t="shared" si="38"/>
        <v>0</v>
      </c>
      <c r="AG58" s="31">
        <f t="shared" si="38"/>
        <v>0</v>
      </c>
      <c r="AH58" s="31">
        <f t="shared" si="38"/>
        <v>0</v>
      </c>
      <c r="AI58" s="31">
        <f t="shared" si="38"/>
        <v>0</v>
      </c>
      <c r="AJ58" s="31">
        <f t="shared" si="38"/>
        <v>0</v>
      </c>
      <c r="AK58" s="31">
        <f t="shared" si="38"/>
        <v>0</v>
      </c>
      <c r="AL58" s="31">
        <f t="shared" si="38"/>
        <v>0</v>
      </c>
      <c r="AM58" s="31">
        <f t="shared" si="38"/>
        <v>0</v>
      </c>
      <c r="AN58" s="31">
        <f t="shared" si="38"/>
        <v>0</v>
      </c>
      <c r="AO58" s="31">
        <f t="shared" si="38"/>
        <v>0</v>
      </c>
      <c r="AP58" s="31">
        <f t="shared" si="38"/>
        <v>0</v>
      </c>
      <c r="AQ58" s="31">
        <f t="shared" si="38"/>
        <v>0</v>
      </c>
      <c r="AR58" s="31">
        <f t="shared" si="38"/>
        <v>0</v>
      </c>
      <c r="AS58" s="31">
        <f t="shared" si="38"/>
        <v>0</v>
      </c>
      <c r="AT58" s="31">
        <f t="shared" si="38"/>
        <v>0</v>
      </c>
      <c r="AU58" s="31">
        <f t="shared" si="38"/>
        <v>0</v>
      </c>
      <c r="AV58" s="31">
        <f t="shared" si="38"/>
        <v>0</v>
      </c>
      <c r="AW58" s="31">
        <f t="shared" si="38"/>
        <v>0</v>
      </c>
      <c r="AX58" s="31">
        <f t="shared" si="38"/>
        <v>0</v>
      </c>
      <c r="AY58" s="31">
        <f t="shared" si="38"/>
        <v>0</v>
      </c>
      <c r="AZ58" s="31">
        <f t="shared" si="38"/>
        <v>0</v>
      </c>
      <c r="BA58" s="31">
        <f t="shared" si="38"/>
        <v>0</v>
      </c>
      <c r="BB58" s="31">
        <f t="shared" si="38"/>
        <v>0</v>
      </c>
      <c r="BC58" s="31">
        <f t="shared" si="38"/>
        <v>0</v>
      </c>
      <c r="BD58" s="31">
        <f t="shared" si="38"/>
        <v>0</v>
      </c>
      <c r="BE58" s="31">
        <f t="shared" si="38"/>
        <v>0</v>
      </c>
      <c r="BF58" s="31">
        <f t="shared" si="38"/>
        <v>0</v>
      </c>
      <c r="BG58" s="31">
        <f t="shared" si="38"/>
        <v>0</v>
      </c>
      <c r="BH58" s="31">
        <f t="shared" si="38"/>
        <v>0</v>
      </c>
      <c r="BI58" s="31">
        <f t="shared" si="38"/>
        <v>0</v>
      </c>
      <c r="BJ58" s="31">
        <f t="shared" si="38"/>
        <v>0</v>
      </c>
      <c r="BK58" s="31">
        <f t="shared" si="38"/>
        <v>0</v>
      </c>
      <c r="BL58" s="31">
        <f t="shared" si="38"/>
        <v>0</v>
      </c>
      <c r="BM58" s="31">
        <f t="shared" si="38"/>
        <v>0</v>
      </c>
      <c r="BN58" s="31">
        <f t="shared" si="38"/>
        <v>0</v>
      </c>
      <c r="BO58" s="31">
        <f t="shared" si="38"/>
        <v>0</v>
      </c>
      <c r="BP58" s="31">
        <f t="shared" si="38"/>
        <v>0</v>
      </c>
      <c r="BQ58" s="31">
        <f t="shared" ref="BQ58:EB58" si="39">SUM(BQ55:BQ57)</f>
        <v>0</v>
      </c>
      <c r="BR58" s="31">
        <f t="shared" si="39"/>
        <v>0</v>
      </c>
      <c r="BS58" s="31">
        <f t="shared" si="39"/>
        <v>0</v>
      </c>
      <c r="BT58" s="31">
        <f t="shared" si="39"/>
        <v>0</v>
      </c>
      <c r="BU58" s="31">
        <f t="shared" si="39"/>
        <v>0</v>
      </c>
      <c r="BV58" s="31">
        <f t="shared" si="39"/>
        <v>0</v>
      </c>
      <c r="BW58" s="31">
        <f t="shared" si="39"/>
        <v>0</v>
      </c>
      <c r="BX58" s="31">
        <f t="shared" si="39"/>
        <v>0</v>
      </c>
      <c r="BY58" s="31">
        <f t="shared" si="39"/>
        <v>0</v>
      </c>
      <c r="BZ58" s="31">
        <f t="shared" si="39"/>
        <v>0</v>
      </c>
      <c r="CA58" s="31">
        <f t="shared" si="39"/>
        <v>0</v>
      </c>
      <c r="CB58" s="31">
        <f t="shared" si="39"/>
        <v>0</v>
      </c>
      <c r="CC58" s="31">
        <f t="shared" si="39"/>
        <v>0</v>
      </c>
      <c r="CD58" s="31">
        <f t="shared" si="39"/>
        <v>0</v>
      </c>
      <c r="CE58" s="31">
        <f t="shared" si="39"/>
        <v>0</v>
      </c>
      <c r="CF58" s="31">
        <f t="shared" si="39"/>
        <v>0</v>
      </c>
      <c r="CG58" s="31">
        <f t="shared" si="39"/>
        <v>0</v>
      </c>
      <c r="CH58" s="31">
        <f t="shared" si="39"/>
        <v>0</v>
      </c>
      <c r="CI58" s="31">
        <f t="shared" si="39"/>
        <v>0</v>
      </c>
      <c r="CJ58" s="31">
        <f t="shared" si="39"/>
        <v>0</v>
      </c>
      <c r="CK58" s="31">
        <f t="shared" si="39"/>
        <v>0</v>
      </c>
      <c r="CL58" s="31">
        <f t="shared" si="39"/>
        <v>0</v>
      </c>
      <c r="CM58" s="31">
        <f t="shared" si="39"/>
        <v>0</v>
      </c>
      <c r="CN58" s="31">
        <f t="shared" si="39"/>
        <v>0</v>
      </c>
      <c r="CO58" s="31">
        <f t="shared" si="39"/>
        <v>0</v>
      </c>
      <c r="CP58" s="31">
        <f t="shared" si="39"/>
        <v>0</v>
      </c>
      <c r="CQ58" s="31">
        <f t="shared" si="39"/>
        <v>0</v>
      </c>
      <c r="CR58" s="31">
        <f t="shared" si="39"/>
        <v>0</v>
      </c>
      <c r="CS58" s="31">
        <f t="shared" si="39"/>
        <v>0</v>
      </c>
      <c r="CT58" s="31">
        <f t="shared" si="39"/>
        <v>0</v>
      </c>
      <c r="CU58" s="31">
        <f t="shared" si="39"/>
        <v>0</v>
      </c>
      <c r="CV58" s="31">
        <f t="shared" si="39"/>
        <v>0</v>
      </c>
      <c r="CW58" s="31">
        <f t="shared" si="39"/>
        <v>0</v>
      </c>
      <c r="CX58" s="31">
        <f t="shared" si="39"/>
        <v>0</v>
      </c>
      <c r="CY58" s="31">
        <f t="shared" si="39"/>
        <v>0</v>
      </c>
      <c r="CZ58" s="31">
        <f t="shared" si="39"/>
        <v>0</v>
      </c>
      <c r="DA58" s="31">
        <f t="shared" si="39"/>
        <v>0</v>
      </c>
      <c r="DB58" s="31">
        <f t="shared" si="39"/>
        <v>0</v>
      </c>
      <c r="DC58" s="31">
        <f t="shared" si="39"/>
        <v>0</v>
      </c>
      <c r="DD58" s="31">
        <f t="shared" si="39"/>
        <v>0</v>
      </c>
      <c r="DE58" s="31">
        <f t="shared" si="39"/>
        <v>0</v>
      </c>
      <c r="DF58" s="31">
        <f t="shared" si="39"/>
        <v>0</v>
      </c>
      <c r="DG58" s="31">
        <f t="shared" si="39"/>
        <v>0</v>
      </c>
      <c r="DH58" s="31">
        <f t="shared" si="39"/>
        <v>0</v>
      </c>
      <c r="DI58" s="31">
        <f t="shared" si="39"/>
        <v>0</v>
      </c>
      <c r="DJ58" s="31">
        <f t="shared" si="39"/>
        <v>0</v>
      </c>
      <c r="DK58" s="31">
        <f t="shared" si="39"/>
        <v>0</v>
      </c>
      <c r="DL58" s="31">
        <f t="shared" si="39"/>
        <v>0</v>
      </c>
      <c r="DM58" s="31">
        <f t="shared" si="39"/>
        <v>0</v>
      </c>
      <c r="DN58" s="31">
        <f t="shared" si="39"/>
        <v>0</v>
      </c>
      <c r="DO58" s="31">
        <f t="shared" si="39"/>
        <v>0</v>
      </c>
      <c r="DP58" s="31">
        <f t="shared" si="39"/>
        <v>0</v>
      </c>
      <c r="DQ58" s="31">
        <f t="shared" si="39"/>
        <v>0</v>
      </c>
      <c r="DR58" s="31">
        <f t="shared" si="39"/>
        <v>0</v>
      </c>
      <c r="DS58" s="31">
        <f t="shared" si="39"/>
        <v>8638973.4305306561</v>
      </c>
      <c r="DT58" s="31">
        <f t="shared" si="39"/>
        <v>0</v>
      </c>
      <c r="DU58" s="31">
        <f t="shared" si="39"/>
        <v>0</v>
      </c>
      <c r="DV58" s="31">
        <f t="shared" si="39"/>
        <v>0</v>
      </c>
      <c r="DW58" s="31">
        <f t="shared" si="39"/>
        <v>0</v>
      </c>
      <c r="DX58" s="31">
        <f t="shared" si="39"/>
        <v>0</v>
      </c>
      <c r="DY58" s="31">
        <f t="shared" si="39"/>
        <v>0</v>
      </c>
      <c r="DZ58" s="31">
        <f t="shared" si="39"/>
        <v>0</v>
      </c>
      <c r="EA58" s="31">
        <f t="shared" si="39"/>
        <v>0</v>
      </c>
      <c r="EB58" s="31">
        <f t="shared" si="39"/>
        <v>0</v>
      </c>
      <c r="EC58" s="31">
        <f t="shared" ref="EC58:EE58" si="40">SUM(EC55:EC57)</f>
        <v>0</v>
      </c>
      <c r="ED58" s="31">
        <f t="shared" si="40"/>
        <v>0</v>
      </c>
      <c r="EE58" s="31">
        <f t="shared" si="40"/>
        <v>0</v>
      </c>
    </row>
    <row r="59" spans="2:135" x14ac:dyDescent="0.35">
      <c r="D59" s="6"/>
    </row>
    <row r="60" spans="2:135" x14ac:dyDescent="0.35">
      <c r="C60" t="s">
        <v>53</v>
      </c>
      <c r="D60" s="32">
        <f>(D44-D51)*IF(D7&gt;Assumptions!$T$80*12,0,1)</f>
        <v>13197.623429858504</v>
      </c>
      <c r="E60" s="32">
        <f>(E44-E51)*IF(E7&gt;Assumptions!$T$80*12,0,1)</f>
        <v>13197.623429858504</v>
      </c>
      <c r="F60" s="32">
        <f>(F44-F51)*IF(F7&gt;Assumptions!$T$80*12,0,1)</f>
        <v>13197.623429858504</v>
      </c>
      <c r="G60" s="32">
        <f>(G44-G51)*IF(G7&gt;Assumptions!$T$80*12,0,1)</f>
        <v>13197.623429858504</v>
      </c>
      <c r="H60" s="32">
        <f>(H44-H51)*IF(H7&gt;Assumptions!$T$80*12,0,1)</f>
        <v>13197.623429858504</v>
      </c>
      <c r="I60" s="32">
        <f>(I44-I51)*IF(I7&gt;Assumptions!$T$80*12,0,1)</f>
        <v>13197.623429858504</v>
      </c>
      <c r="J60" s="32">
        <f>(J44-J51)*IF(J7&gt;Assumptions!$T$80*12,0,1)</f>
        <v>13197.623429858504</v>
      </c>
      <c r="K60" s="32">
        <f>(K44-K51)*IF(K7&gt;Assumptions!$T$80*12,0,1)</f>
        <v>13197.623429858504</v>
      </c>
      <c r="L60" s="32">
        <f>(L44-L51)*IF(L7&gt;Assumptions!$T$80*12,0,1)</f>
        <v>13197.623429858504</v>
      </c>
      <c r="M60" s="32">
        <f>(M44-M51)*IF(M7&gt;Assumptions!$T$80*12,0,1)</f>
        <v>13197.623429858504</v>
      </c>
      <c r="N60" s="32">
        <f>(N44-N51)*IF(N7&gt;Assumptions!$T$80*12,0,1)</f>
        <v>13197.623429858504</v>
      </c>
      <c r="O60" s="32">
        <f>(O44-O51)*IF(O7&gt;Assumptions!$T$80*12,0,1)</f>
        <v>13197.623429858504</v>
      </c>
      <c r="P60" s="32">
        <f>(P44-P51)*IF(P7&gt;Assumptions!$T$80*12,0,1)</f>
        <v>14973.669014546002</v>
      </c>
      <c r="Q60" s="32">
        <f>(Q44-Q51)*IF(Q7&gt;Assumptions!$T$80*12,0,1)</f>
        <v>14973.669014546002</v>
      </c>
      <c r="R60" s="32">
        <f>(R44-R51)*IF(R7&gt;Assumptions!$T$80*12,0,1)</f>
        <v>14973.669014546002</v>
      </c>
      <c r="S60" s="32">
        <f>(S44-S51)*IF(S7&gt;Assumptions!$T$80*12,0,1)</f>
        <v>14973.669014546002</v>
      </c>
      <c r="T60" s="32">
        <f>(T44-T51)*IF(T7&gt;Assumptions!$T$80*12,0,1)</f>
        <v>14973.669014546002</v>
      </c>
      <c r="U60" s="32">
        <f>(U44-U51)*IF(U7&gt;Assumptions!$T$80*12,0,1)</f>
        <v>14973.669014546002</v>
      </c>
      <c r="V60" s="32">
        <f>(V44-V51)*IF(V7&gt;Assumptions!$T$80*12,0,1)</f>
        <v>14973.669014546002</v>
      </c>
      <c r="W60" s="32">
        <f>(W44-W51)*IF(W7&gt;Assumptions!$T$80*12,0,1)</f>
        <v>14973.669014546002</v>
      </c>
      <c r="X60" s="32">
        <f>(X44-X51)*IF(X7&gt;Assumptions!$T$80*12,0,1)</f>
        <v>14973.669014546002</v>
      </c>
      <c r="Y60" s="32">
        <f>(Y44-Y51)*IF(Y7&gt;Assumptions!$T$80*12,0,1)</f>
        <v>14973.669014546002</v>
      </c>
      <c r="Z60" s="32">
        <f>(Z44-Z51)*IF(Z7&gt;Assumptions!$T$80*12,0,1)</f>
        <v>14973.669014546002</v>
      </c>
      <c r="AA60" s="32">
        <f>(AA44-AA51)*IF(AA7&gt;Assumptions!$T$80*12,0,1)</f>
        <v>14973.669014546002</v>
      </c>
      <c r="AB60" s="32">
        <f>(AB44-AB51)*IF(AB7&gt;Assumptions!$T$80*12,0,1)</f>
        <v>14658.792441076846</v>
      </c>
      <c r="AC60" s="32">
        <f>(AC44-AC51)*IF(AC7&gt;Assumptions!$T$80*12,0,1)</f>
        <v>14658.792441076846</v>
      </c>
      <c r="AD60" s="32">
        <f>(AD44-AD51)*IF(AD7&gt;Assumptions!$T$80*12,0,1)</f>
        <v>14658.792441076846</v>
      </c>
      <c r="AE60" s="32">
        <f>(AE44-AE51)*IF(AE7&gt;Assumptions!$T$80*12,0,1)</f>
        <v>14658.792441076846</v>
      </c>
      <c r="AF60" s="32">
        <f>(AF44-AF51)*IF(AF7&gt;Assumptions!$T$80*12,0,1)</f>
        <v>14658.792441076846</v>
      </c>
      <c r="AG60" s="32">
        <f>(AG44-AG51)*IF(AG7&gt;Assumptions!$T$80*12,0,1)</f>
        <v>14658.792441076846</v>
      </c>
      <c r="AH60" s="32">
        <f>(AH44-AH51)*IF(AH7&gt;Assumptions!$T$80*12,0,1)</f>
        <v>14658.792441076846</v>
      </c>
      <c r="AI60" s="32">
        <f>(AI44-AI51)*IF(AI7&gt;Assumptions!$T$80*12,0,1)</f>
        <v>14658.792441076846</v>
      </c>
      <c r="AJ60" s="32">
        <f>(AJ44-AJ51)*IF(AJ7&gt;Assumptions!$T$80*12,0,1)</f>
        <v>14658.792441076846</v>
      </c>
      <c r="AK60" s="32">
        <f>(AK44-AK51)*IF(AK7&gt;Assumptions!$T$80*12,0,1)</f>
        <v>14658.792441076846</v>
      </c>
      <c r="AL60" s="32">
        <f>(AL44-AL51)*IF(AL7&gt;Assumptions!$T$80*12,0,1)</f>
        <v>14658.792441076846</v>
      </c>
      <c r="AM60" s="32">
        <f>(AM44-AM51)*IF(AM7&gt;Assumptions!$T$80*12,0,1)</f>
        <v>14658.792441076846</v>
      </c>
      <c r="AN60" s="32">
        <f>(AN44-AN51)*IF(AN7&gt;Assumptions!$T$80*12,0,1)</f>
        <v>15397.869310125505</v>
      </c>
      <c r="AO60" s="32">
        <f>(AO44-AO51)*IF(AO7&gt;Assumptions!$T$80*12,0,1)</f>
        <v>15397.869310125505</v>
      </c>
      <c r="AP60" s="32">
        <f>(AP44-AP51)*IF(AP7&gt;Assumptions!$T$80*12,0,1)</f>
        <v>15397.869310125505</v>
      </c>
      <c r="AQ60" s="32">
        <f>(AQ44-AQ51)*IF(AQ7&gt;Assumptions!$T$80*12,0,1)</f>
        <v>15397.869310125505</v>
      </c>
      <c r="AR60" s="32">
        <f>(AR44-AR51)*IF(AR7&gt;Assumptions!$T$80*12,0,1)</f>
        <v>15397.869310125505</v>
      </c>
      <c r="AS60" s="32">
        <f>(AS44-AS51)*IF(AS7&gt;Assumptions!$T$80*12,0,1)</f>
        <v>15397.869310125505</v>
      </c>
      <c r="AT60" s="32">
        <f>(AT44-AT51)*IF(AT7&gt;Assumptions!$T$80*12,0,1)</f>
        <v>15397.869310125505</v>
      </c>
      <c r="AU60" s="32">
        <f>(AU44-AU51)*IF(AU7&gt;Assumptions!$T$80*12,0,1)</f>
        <v>15397.869310125505</v>
      </c>
      <c r="AV60" s="32">
        <f>(AV44-AV51)*IF(AV7&gt;Assumptions!$T$80*12,0,1)</f>
        <v>15397.869310125505</v>
      </c>
      <c r="AW60" s="32">
        <f>(AW44-AW51)*IF(AW7&gt;Assumptions!$T$80*12,0,1)</f>
        <v>15397.869310125505</v>
      </c>
      <c r="AX60" s="32">
        <f>(AX44-AX51)*IF(AX7&gt;Assumptions!$T$80*12,0,1)</f>
        <v>15397.869310125505</v>
      </c>
      <c r="AY60" s="32">
        <f>(AY44-AY51)*IF(AY7&gt;Assumptions!$T$80*12,0,1)</f>
        <v>15397.869310125505</v>
      </c>
      <c r="AZ60" s="32">
        <f>(AZ44-AZ51)*IF(AZ7&gt;Assumptions!$T$80*12,0,1)</f>
        <v>16142.579083742632</v>
      </c>
      <c r="BA60" s="32">
        <f>(BA44-BA51)*IF(BA7&gt;Assumptions!$T$80*12,0,1)</f>
        <v>16142.579083742632</v>
      </c>
      <c r="BB60" s="32">
        <f>(BB44-BB51)*IF(BB7&gt;Assumptions!$T$80*12,0,1)</f>
        <v>16142.579083742632</v>
      </c>
      <c r="BC60" s="32">
        <f>(BC44-BC51)*IF(BC7&gt;Assumptions!$T$80*12,0,1)</f>
        <v>16142.579083742632</v>
      </c>
      <c r="BD60" s="32">
        <f>(BD44-BD51)*IF(BD7&gt;Assumptions!$T$80*12,0,1)</f>
        <v>16142.579083742632</v>
      </c>
      <c r="BE60" s="32">
        <f>(BE44-BE51)*IF(BE7&gt;Assumptions!$T$80*12,0,1)</f>
        <v>16142.579083742632</v>
      </c>
      <c r="BF60" s="32">
        <f>(BF44-BF51)*IF(BF7&gt;Assumptions!$T$80*12,0,1)</f>
        <v>16142.579083742632</v>
      </c>
      <c r="BG60" s="32">
        <f>(BG44-BG51)*IF(BG7&gt;Assumptions!$T$80*12,0,1)</f>
        <v>16142.579083742632</v>
      </c>
      <c r="BH60" s="32">
        <f>(BH44-BH51)*IF(BH7&gt;Assumptions!$T$80*12,0,1)</f>
        <v>16142.579083742632</v>
      </c>
      <c r="BI60" s="32">
        <f>(BI44-BI51)*IF(BI7&gt;Assumptions!$T$80*12,0,1)</f>
        <v>16142.579083742632</v>
      </c>
      <c r="BJ60" s="32">
        <f>(BJ44-BJ51)*IF(BJ7&gt;Assumptions!$T$80*12,0,1)</f>
        <v>16142.579083742632</v>
      </c>
      <c r="BK60" s="32">
        <f>(BK44-BK51)*IF(BK7&gt;Assumptions!$T$80*12,0,1)</f>
        <v>16142.579083742632</v>
      </c>
      <c r="BL60" s="32">
        <f>(BL44-BL51)*IF(BL7&gt;Assumptions!$T$80*12,0,1)</f>
        <v>16892.897190527554</v>
      </c>
      <c r="BM60" s="32">
        <f>(BM44-BM51)*IF(BM7&gt;Assumptions!$T$80*12,0,1)</f>
        <v>16892.897190527554</v>
      </c>
      <c r="BN60" s="32">
        <f>(BN44-BN51)*IF(BN7&gt;Assumptions!$T$80*12,0,1)</f>
        <v>16892.897190527554</v>
      </c>
      <c r="BO60" s="32">
        <f>(BO44-BO51)*IF(BO7&gt;Assumptions!$T$80*12,0,1)</f>
        <v>16892.897190527554</v>
      </c>
      <c r="BP60" s="32">
        <f>(BP44-BP51)*IF(BP7&gt;Assumptions!$T$80*12,0,1)</f>
        <v>16892.897190527554</v>
      </c>
      <c r="BQ60" s="32">
        <f>(BQ44-BQ51)*IF(BQ7&gt;Assumptions!$T$80*12,0,1)</f>
        <v>16892.897190527554</v>
      </c>
      <c r="BR60" s="32">
        <f>(BR44-BR51)*IF(BR7&gt;Assumptions!$T$80*12,0,1)</f>
        <v>16892.897190527554</v>
      </c>
      <c r="BS60" s="32">
        <f>(BS44-BS51)*IF(BS7&gt;Assumptions!$T$80*12,0,1)</f>
        <v>16892.897190527554</v>
      </c>
      <c r="BT60" s="32">
        <f>(BT44-BT51)*IF(BT7&gt;Assumptions!$T$80*12,0,1)</f>
        <v>16892.897190527554</v>
      </c>
      <c r="BU60" s="32">
        <f>(BU44-BU51)*IF(BU7&gt;Assumptions!$T$80*12,0,1)</f>
        <v>16892.897190527554</v>
      </c>
      <c r="BV60" s="32">
        <f>(BV44-BV51)*IF(BV7&gt;Assumptions!$T$80*12,0,1)</f>
        <v>16892.897190527554</v>
      </c>
      <c r="BW60" s="32">
        <f>(BW44-BW51)*IF(BW7&gt;Assumptions!$T$80*12,0,1)</f>
        <v>16892.897190527554</v>
      </c>
      <c r="BX60" s="32">
        <f>(BX44-BX51)*IF(BX7&gt;Assumptions!$T$80*12,0,1)</f>
        <v>17648.796509208987</v>
      </c>
      <c r="BY60" s="32">
        <f>(BY44-BY51)*IF(BY7&gt;Assumptions!$T$80*12,0,1)</f>
        <v>17648.796509208987</v>
      </c>
      <c r="BZ60" s="32">
        <f>(BZ44-BZ51)*IF(BZ7&gt;Assumptions!$T$80*12,0,1)</f>
        <v>17648.796509208987</v>
      </c>
      <c r="CA60" s="32">
        <f>(CA44-CA51)*IF(CA7&gt;Assumptions!$T$80*12,0,1)</f>
        <v>17648.796509208987</v>
      </c>
      <c r="CB60" s="32">
        <f>(CB44-CB51)*IF(CB7&gt;Assumptions!$T$80*12,0,1)</f>
        <v>17648.796509208987</v>
      </c>
      <c r="CC60" s="32">
        <f>(CC44-CC51)*IF(CC7&gt;Assumptions!$T$80*12,0,1)</f>
        <v>17648.796509208987</v>
      </c>
      <c r="CD60" s="32">
        <f>(CD44-CD51)*IF(CD7&gt;Assumptions!$T$80*12,0,1)</f>
        <v>17648.796509208987</v>
      </c>
      <c r="CE60" s="32">
        <f>(CE44-CE51)*IF(CE7&gt;Assumptions!$T$80*12,0,1)</f>
        <v>17648.796509208987</v>
      </c>
      <c r="CF60" s="32">
        <f>(CF44-CF51)*IF(CF7&gt;Assumptions!$T$80*12,0,1)</f>
        <v>17648.796509208987</v>
      </c>
      <c r="CG60" s="32">
        <f>(CG44-CG51)*IF(CG7&gt;Assumptions!$T$80*12,0,1)</f>
        <v>17648.796509208987</v>
      </c>
      <c r="CH60" s="32">
        <f>(CH44-CH51)*IF(CH7&gt;Assumptions!$T$80*12,0,1)</f>
        <v>17648.796509208987</v>
      </c>
      <c r="CI60" s="32">
        <f>(CI44-CI51)*IF(CI7&gt;Assumptions!$T$80*12,0,1)</f>
        <v>17648.796509208987</v>
      </c>
      <c r="CJ60" s="32">
        <f>(CJ44-CJ51)*IF(CJ7&gt;Assumptions!$T$80*12,0,1)</f>
        <v>18410.247286771279</v>
      </c>
      <c r="CK60" s="32">
        <f>(CK44-CK51)*IF(CK7&gt;Assumptions!$T$80*12,0,1)</f>
        <v>18410.247286771279</v>
      </c>
      <c r="CL60" s="32">
        <f>(CL44-CL51)*IF(CL7&gt;Assumptions!$T$80*12,0,1)</f>
        <v>18410.247286771279</v>
      </c>
      <c r="CM60" s="32">
        <f>(CM44-CM51)*IF(CM7&gt;Assumptions!$T$80*12,0,1)</f>
        <v>18410.247286771279</v>
      </c>
      <c r="CN60" s="32">
        <f>(CN44-CN51)*IF(CN7&gt;Assumptions!$T$80*12,0,1)</f>
        <v>18410.247286771279</v>
      </c>
      <c r="CO60" s="32">
        <f>(CO44-CO51)*IF(CO7&gt;Assumptions!$T$80*12,0,1)</f>
        <v>18410.247286771279</v>
      </c>
      <c r="CP60" s="32">
        <f>(CP44-CP51)*IF(CP7&gt;Assumptions!$T$80*12,0,1)</f>
        <v>18410.247286771279</v>
      </c>
      <c r="CQ60" s="32">
        <f>(CQ44-CQ51)*IF(CQ7&gt;Assumptions!$T$80*12,0,1)</f>
        <v>18410.247286771279</v>
      </c>
      <c r="CR60" s="32">
        <f>(CR44-CR51)*IF(CR7&gt;Assumptions!$T$80*12,0,1)</f>
        <v>18410.247286771279</v>
      </c>
      <c r="CS60" s="32">
        <f>(CS44-CS51)*IF(CS7&gt;Assumptions!$T$80*12,0,1)</f>
        <v>18410.247286771279</v>
      </c>
      <c r="CT60" s="32">
        <f>(CT44-CT51)*IF(CT7&gt;Assumptions!$T$80*12,0,1)</f>
        <v>18410.247286771279</v>
      </c>
      <c r="CU60" s="32">
        <f>(CU44-CU51)*IF(CU7&gt;Assumptions!$T$80*12,0,1)</f>
        <v>18410.247286771279</v>
      </c>
      <c r="CV60" s="32">
        <f>(CV44-CV51)*IF(CV7&gt;Assumptions!$T$80*12,0,1)</f>
        <v>19177.217054479624</v>
      </c>
      <c r="CW60" s="32">
        <f>(CW44-CW51)*IF(CW7&gt;Assumptions!$T$80*12,0,1)</f>
        <v>19177.217054479624</v>
      </c>
      <c r="CX60" s="32">
        <f>(CX44-CX51)*IF(CX7&gt;Assumptions!$T$80*12,0,1)</f>
        <v>19177.217054479624</v>
      </c>
      <c r="CY60" s="32">
        <f>(CY44-CY51)*IF(CY7&gt;Assumptions!$T$80*12,0,1)</f>
        <v>19177.217054479624</v>
      </c>
      <c r="CZ60" s="32">
        <f>(CZ44-CZ51)*IF(CZ7&gt;Assumptions!$T$80*12,0,1)</f>
        <v>19177.217054479624</v>
      </c>
      <c r="DA60" s="32">
        <f>(DA44-DA51)*IF(DA7&gt;Assumptions!$T$80*12,0,1)</f>
        <v>19177.217054479624</v>
      </c>
      <c r="DB60" s="32">
        <f>(DB44-DB51)*IF(DB7&gt;Assumptions!$T$80*12,0,1)</f>
        <v>19177.217054479624</v>
      </c>
      <c r="DC60" s="32">
        <f>(DC44-DC51)*IF(DC7&gt;Assumptions!$T$80*12,0,1)</f>
        <v>19177.217054479624</v>
      </c>
      <c r="DD60" s="32">
        <f>(DD44-DD51)*IF(DD7&gt;Assumptions!$T$80*12,0,1)</f>
        <v>19177.217054479624</v>
      </c>
      <c r="DE60" s="32">
        <f>(DE44-DE51)*IF(DE7&gt;Assumptions!$T$80*12,0,1)</f>
        <v>19177.217054479624</v>
      </c>
      <c r="DF60" s="32">
        <f>(DF44-DF51)*IF(DF7&gt;Assumptions!$T$80*12,0,1)</f>
        <v>19177.217054479624</v>
      </c>
      <c r="DG60" s="32">
        <f>(DG44-DG51)*IF(DG7&gt;Assumptions!$T$80*12,0,1)</f>
        <v>19177.217054479624</v>
      </c>
      <c r="DH60" s="32">
        <f>(DH44-DH51)*IF(DH7&gt;Assumptions!$T$80*12,0,1)</f>
        <v>19949.670541755971</v>
      </c>
      <c r="DI60" s="32">
        <f>(DI44-DI51)*IF(DI7&gt;Assumptions!$T$80*12,0,1)</f>
        <v>19949.670541755971</v>
      </c>
      <c r="DJ60" s="32">
        <f>(DJ44-DJ51)*IF(DJ7&gt;Assumptions!$T$80*12,0,1)</f>
        <v>19949.670541755971</v>
      </c>
      <c r="DK60" s="32">
        <f>(DK44-DK51)*IF(DK7&gt;Assumptions!$T$80*12,0,1)</f>
        <v>19949.670541755971</v>
      </c>
      <c r="DL60" s="32">
        <f>(DL44-DL51)*IF(DL7&gt;Assumptions!$T$80*12,0,1)</f>
        <v>19949.670541755971</v>
      </c>
      <c r="DM60" s="32">
        <f>(DM44-DM51)*IF(DM7&gt;Assumptions!$T$80*12,0,1)</f>
        <v>19949.670541755971</v>
      </c>
      <c r="DN60" s="32">
        <f>(DN44-DN51)*IF(DN7&gt;Assumptions!$T$80*12,0,1)</f>
        <v>19949.670541755971</v>
      </c>
      <c r="DO60" s="32">
        <f>(DO44-DO51)*IF(DO7&gt;Assumptions!$T$80*12,0,1)</f>
        <v>19949.670541755971</v>
      </c>
      <c r="DP60" s="32">
        <f>(DP44-DP51)*IF(DP7&gt;Assumptions!$T$80*12,0,1)</f>
        <v>19949.670541755971</v>
      </c>
      <c r="DQ60" s="32">
        <f>(DQ44-DQ51)*IF(DQ7&gt;Assumptions!$T$80*12,0,1)</f>
        <v>19949.670541755971</v>
      </c>
      <c r="DR60" s="32">
        <f>(DR44-DR51)*IF(DR7&gt;Assumptions!$T$80*12,0,1)</f>
        <v>19949.670541755971</v>
      </c>
      <c r="DS60" s="32">
        <f>(DS44-DS51)*IF(DS7&gt;Assumptions!$T$80*12,0,1)</f>
        <v>19949.670541755971</v>
      </c>
      <c r="DT60" s="32">
        <f>(DT44-DT51)*IF(DT7&gt;Assumptions!$T$80*12,0,1)</f>
        <v>0</v>
      </c>
      <c r="DU60" s="32">
        <f>(DU44-DU51)*IF(DU7&gt;Assumptions!$T$80*12,0,1)</f>
        <v>0</v>
      </c>
      <c r="DV60" s="32">
        <f>(DV44-DV51)*IF(DV7&gt;Assumptions!$T$80*12,0,1)</f>
        <v>0</v>
      </c>
      <c r="DW60" s="32">
        <f>(DW44-DW51)*IF(DW7&gt;Assumptions!$T$80*12,0,1)</f>
        <v>0</v>
      </c>
      <c r="DX60" s="32">
        <f>(DX44-DX51)*IF(DX7&gt;Assumptions!$T$80*12,0,1)</f>
        <v>0</v>
      </c>
      <c r="DY60" s="32">
        <f>(DY44-DY51)*IF(DY7&gt;Assumptions!$T$80*12,0,1)</f>
        <v>0</v>
      </c>
      <c r="DZ60" s="32">
        <f>(DZ44-DZ51)*IF(DZ7&gt;Assumptions!$T$80*12,0,1)</f>
        <v>0</v>
      </c>
      <c r="EA60" s="32">
        <f>(EA44-EA51)*IF(EA7&gt;Assumptions!$T$80*12,0,1)</f>
        <v>0</v>
      </c>
      <c r="EB60" s="32">
        <f>(EB44-EB51)*IF(EB7&gt;Assumptions!$T$80*12,0,1)</f>
        <v>0</v>
      </c>
      <c r="EC60" s="32">
        <f>(EC44-EC51)*IF(EC7&gt;Assumptions!$T$80*12,0,1)</f>
        <v>0</v>
      </c>
      <c r="ED60" s="32">
        <f>(ED44-ED51)*IF(ED7&gt;Assumptions!$T$80*12,0,1)</f>
        <v>0</v>
      </c>
      <c r="EE60" s="32">
        <f>(EE44-EE51)*IF(EE7&gt;Assumptions!$T$80*12,0,1)</f>
        <v>0</v>
      </c>
    </row>
    <row r="61" spans="2:135" x14ac:dyDescent="0.35">
      <c r="C61" t="s">
        <v>54</v>
      </c>
      <c r="D61" s="32">
        <f>D58</f>
        <v>0</v>
      </c>
      <c r="E61" s="32">
        <f t="shared" ref="E61:BP61" si="41">E58</f>
        <v>0</v>
      </c>
      <c r="F61" s="32">
        <f t="shared" si="41"/>
        <v>0</v>
      </c>
      <c r="G61" s="32">
        <f t="shared" si="41"/>
        <v>0</v>
      </c>
      <c r="H61" s="32">
        <f t="shared" si="41"/>
        <v>0</v>
      </c>
      <c r="I61" s="32">
        <f t="shared" si="41"/>
        <v>0</v>
      </c>
      <c r="J61" s="32">
        <f t="shared" si="41"/>
        <v>0</v>
      </c>
      <c r="K61" s="32">
        <f t="shared" si="41"/>
        <v>0</v>
      </c>
      <c r="L61" s="32">
        <f t="shared" si="41"/>
        <v>0</v>
      </c>
      <c r="M61" s="32">
        <f t="shared" si="41"/>
        <v>0</v>
      </c>
      <c r="N61" s="32">
        <f t="shared" si="41"/>
        <v>0</v>
      </c>
      <c r="O61" s="32">
        <f t="shared" si="41"/>
        <v>0</v>
      </c>
      <c r="P61" s="32">
        <f t="shared" si="41"/>
        <v>0</v>
      </c>
      <c r="Q61" s="32">
        <f t="shared" si="41"/>
        <v>0</v>
      </c>
      <c r="R61" s="32">
        <f t="shared" si="41"/>
        <v>0</v>
      </c>
      <c r="S61" s="32">
        <f t="shared" si="41"/>
        <v>0</v>
      </c>
      <c r="T61" s="32">
        <f t="shared" si="41"/>
        <v>0</v>
      </c>
      <c r="U61" s="32">
        <f t="shared" si="41"/>
        <v>0</v>
      </c>
      <c r="V61" s="32">
        <f t="shared" si="41"/>
        <v>0</v>
      </c>
      <c r="W61" s="32">
        <f t="shared" si="41"/>
        <v>0</v>
      </c>
      <c r="X61" s="32">
        <f t="shared" si="41"/>
        <v>0</v>
      </c>
      <c r="Y61" s="32">
        <f t="shared" si="41"/>
        <v>0</v>
      </c>
      <c r="Z61" s="32">
        <f t="shared" si="41"/>
        <v>0</v>
      </c>
      <c r="AA61" s="32">
        <f t="shared" si="41"/>
        <v>0</v>
      </c>
      <c r="AB61" s="32">
        <f t="shared" si="41"/>
        <v>0</v>
      </c>
      <c r="AC61" s="32">
        <f t="shared" si="41"/>
        <v>0</v>
      </c>
      <c r="AD61" s="32">
        <f t="shared" si="41"/>
        <v>0</v>
      </c>
      <c r="AE61" s="32">
        <f t="shared" si="41"/>
        <v>0</v>
      </c>
      <c r="AF61" s="32">
        <f t="shared" si="41"/>
        <v>0</v>
      </c>
      <c r="AG61" s="32">
        <f t="shared" si="41"/>
        <v>0</v>
      </c>
      <c r="AH61" s="32">
        <f t="shared" si="41"/>
        <v>0</v>
      </c>
      <c r="AI61" s="32">
        <f t="shared" si="41"/>
        <v>0</v>
      </c>
      <c r="AJ61" s="32">
        <f t="shared" si="41"/>
        <v>0</v>
      </c>
      <c r="AK61" s="32">
        <f t="shared" si="41"/>
        <v>0</v>
      </c>
      <c r="AL61" s="32">
        <f t="shared" si="41"/>
        <v>0</v>
      </c>
      <c r="AM61" s="32">
        <f t="shared" si="41"/>
        <v>0</v>
      </c>
      <c r="AN61" s="32">
        <f t="shared" si="41"/>
        <v>0</v>
      </c>
      <c r="AO61" s="32">
        <f t="shared" si="41"/>
        <v>0</v>
      </c>
      <c r="AP61" s="32">
        <f t="shared" si="41"/>
        <v>0</v>
      </c>
      <c r="AQ61" s="32">
        <f t="shared" si="41"/>
        <v>0</v>
      </c>
      <c r="AR61" s="32">
        <f t="shared" si="41"/>
        <v>0</v>
      </c>
      <c r="AS61" s="32">
        <f t="shared" si="41"/>
        <v>0</v>
      </c>
      <c r="AT61" s="32">
        <f t="shared" si="41"/>
        <v>0</v>
      </c>
      <c r="AU61" s="32">
        <f t="shared" si="41"/>
        <v>0</v>
      </c>
      <c r="AV61" s="32">
        <f t="shared" si="41"/>
        <v>0</v>
      </c>
      <c r="AW61" s="32">
        <f t="shared" si="41"/>
        <v>0</v>
      </c>
      <c r="AX61" s="32">
        <f t="shared" si="41"/>
        <v>0</v>
      </c>
      <c r="AY61" s="32">
        <f t="shared" si="41"/>
        <v>0</v>
      </c>
      <c r="AZ61" s="32">
        <f t="shared" si="41"/>
        <v>0</v>
      </c>
      <c r="BA61" s="32">
        <f t="shared" si="41"/>
        <v>0</v>
      </c>
      <c r="BB61" s="32">
        <f t="shared" si="41"/>
        <v>0</v>
      </c>
      <c r="BC61" s="32">
        <f t="shared" si="41"/>
        <v>0</v>
      </c>
      <c r="BD61" s="32">
        <f t="shared" si="41"/>
        <v>0</v>
      </c>
      <c r="BE61" s="32">
        <f t="shared" si="41"/>
        <v>0</v>
      </c>
      <c r="BF61" s="32">
        <f t="shared" si="41"/>
        <v>0</v>
      </c>
      <c r="BG61" s="32">
        <f t="shared" si="41"/>
        <v>0</v>
      </c>
      <c r="BH61" s="32">
        <f t="shared" si="41"/>
        <v>0</v>
      </c>
      <c r="BI61" s="32">
        <f t="shared" si="41"/>
        <v>0</v>
      </c>
      <c r="BJ61" s="32">
        <f t="shared" si="41"/>
        <v>0</v>
      </c>
      <c r="BK61" s="32">
        <f t="shared" si="41"/>
        <v>0</v>
      </c>
      <c r="BL61" s="32">
        <f t="shared" si="41"/>
        <v>0</v>
      </c>
      <c r="BM61" s="32">
        <f t="shared" si="41"/>
        <v>0</v>
      </c>
      <c r="BN61" s="32">
        <f t="shared" si="41"/>
        <v>0</v>
      </c>
      <c r="BO61" s="32">
        <f t="shared" si="41"/>
        <v>0</v>
      </c>
      <c r="BP61" s="32">
        <f t="shared" si="41"/>
        <v>0</v>
      </c>
      <c r="BQ61" s="32">
        <f t="shared" ref="BQ61:EB61" si="42">BQ58</f>
        <v>0</v>
      </c>
      <c r="BR61" s="32">
        <f t="shared" si="42"/>
        <v>0</v>
      </c>
      <c r="BS61" s="32">
        <f t="shared" si="42"/>
        <v>0</v>
      </c>
      <c r="BT61" s="32">
        <f t="shared" si="42"/>
        <v>0</v>
      </c>
      <c r="BU61" s="32">
        <f t="shared" si="42"/>
        <v>0</v>
      </c>
      <c r="BV61" s="32">
        <f t="shared" si="42"/>
        <v>0</v>
      </c>
      <c r="BW61" s="32">
        <f t="shared" si="42"/>
        <v>0</v>
      </c>
      <c r="BX61" s="32">
        <f t="shared" si="42"/>
        <v>0</v>
      </c>
      <c r="BY61" s="32">
        <f t="shared" si="42"/>
        <v>0</v>
      </c>
      <c r="BZ61" s="32">
        <f t="shared" si="42"/>
        <v>0</v>
      </c>
      <c r="CA61" s="32">
        <f t="shared" si="42"/>
        <v>0</v>
      </c>
      <c r="CB61" s="32">
        <f t="shared" si="42"/>
        <v>0</v>
      </c>
      <c r="CC61" s="32">
        <f t="shared" si="42"/>
        <v>0</v>
      </c>
      <c r="CD61" s="32">
        <f t="shared" si="42"/>
        <v>0</v>
      </c>
      <c r="CE61" s="32">
        <f t="shared" si="42"/>
        <v>0</v>
      </c>
      <c r="CF61" s="32">
        <f t="shared" si="42"/>
        <v>0</v>
      </c>
      <c r="CG61" s="32">
        <f t="shared" si="42"/>
        <v>0</v>
      </c>
      <c r="CH61" s="32">
        <f t="shared" si="42"/>
        <v>0</v>
      </c>
      <c r="CI61" s="32">
        <f t="shared" si="42"/>
        <v>0</v>
      </c>
      <c r="CJ61" s="32">
        <f t="shared" si="42"/>
        <v>0</v>
      </c>
      <c r="CK61" s="32">
        <f t="shared" si="42"/>
        <v>0</v>
      </c>
      <c r="CL61" s="32">
        <f t="shared" si="42"/>
        <v>0</v>
      </c>
      <c r="CM61" s="32">
        <f t="shared" si="42"/>
        <v>0</v>
      </c>
      <c r="CN61" s="32">
        <f t="shared" si="42"/>
        <v>0</v>
      </c>
      <c r="CO61" s="32">
        <f t="shared" si="42"/>
        <v>0</v>
      </c>
      <c r="CP61" s="32">
        <f t="shared" si="42"/>
        <v>0</v>
      </c>
      <c r="CQ61" s="32">
        <f t="shared" si="42"/>
        <v>0</v>
      </c>
      <c r="CR61" s="32">
        <f t="shared" si="42"/>
        <v>0</v>
      </c>
      <c r="CS61" s="32">
        <f t="shared" si="42"/>
        <v>0</v>
      </c>
      <c r="CT61" s="32">
        <f t="shared" si="42"/>
        <v>0</v>
      </c>
      <c r="CU61" s="32">
        <f t="shared" si="42"/>
        <v>0</v>
      </c>
      <c r="CV61" s="32">
        <f t="shared" si="42"/>
        <v>0</v>
      </c>
      <c r="CW61" s="32">
        <f t="shared" si="42"/>
        <v>0</v>
      </c>
      <c r="CX61" s="32">
        <f t="shared" si="42"/>
        <v>0</v>
      </c>
      <c r="CY61" s="32">
        <f t="shared" si="42"/>
        <v>0</v>
      </c>
      <c r="CZ61" s="32">
        <f t="shared" si="42"/>
        <v>0</v>
      </c>
      <c r="DA61" s="32">
        <f t="shared" si="42"/>
        <v>0</v>
      </c>
      <c r="DB61" s="32">
        <f t="shared" si="42"/>
        <v>0</v>
      </c>
      <c r="DC61" s="32">
        <f t="shared" si="42"/>
        <v>0</v>
      </c>
      <c r="DD61" s="32">
        <f t="shared" si="42"/>
        <v>0</v>
      </c>
      <c r="DE61" s="32">
        <f t="shared" si="42"/>
        <v>0</v>
      </c>
      <c r="DF61" s="32">
        <f t="shared" si="42"/>
        <v>0</v>
      </c>
      <c r="DG61" s="32">
        <f t="shared" si="42"/>
        <v>0</v>
      </c>
      <c r="DH61" s="32">
        <f t="shared" si="42"/>
        <v>0</v>
      </c>
      <c r="DI61" s="32">
        <f t="shared" si="42"/>
        <v>0</v>
      </c>
      <c r="DJ61" s="32">
        <f t="shared" si="42"/>
        <v>0</v>
      </c>
      <c r="DK61" s="32">
        <f t="shared" si="42"/>
        <v>0</v>
      </c>
      <c r="DL61" s="32">
        <f t="shared" si="42"/>
        <v>0</v>
      </c>
      <c r="DM61" s="32">
        <f t="shared" si="42"/>
        <v>0</v>
      </c>
      <c r="DN61" s="32">
        <f t="shared" si="42"/>
        <v>0</v>
      </c>
      <c r="DO61" s="32">
        <f t="shared" si="42"/>
        <v>0</v>
      </c>
      <c r="DP61" s="32">
        <f t="shared" si="42"/>
        <v>0</v>
      </c>
      <c r="DQ61" s="32">
        <f t="shared" si="42"/>
        <v>0</v>
      </c>
      <c r="DR61" s="32">
        <f t="shared" si="42"/>
        <v>0</v>
      </c>
      <c r="DS61" s="32">
        <f t="shared" si="42"/>
        <v>8638973.4305306561</v>
      </c>
      <c r="DT61" s="32">
        <f t="shared" si="42"/>
        <v>0</v>
      </c>
      <c r="DU61" s="32">
        <f t="shared" si="42"/>
        <v>0</v>
      </c>
      <c r="DV61" s="32">
        <f t="shared" si="42"/>
        <v>0</v>
      </c>
      <c r="DW61" s="32">
        <f t="shared" si="42"/>
        <v>0</v>
      </c>
      <c r="DX61" s="32">
        <f t="shared" si="42"/>
        <v>0</v>
      </c>
      <c r="DY61" s="32">
        <f t="shared" si="42"/>
        <v>0</v>
      </c>
      <c r="DZ61" s="32">
        <f t="shared" si="42"/>
        <v>0</v>
      </c>
      <c r="EA61" s="32">
        <f t="shared" si="42"/>
        <v>0</v>
      </c>
      <c r="EB61" s="32">
        <f t="shared" si="42"/>
        <v>0</v>
      </c>
      <c r="EC61" s="32">
        <f t="shared" ref="EC61:EE61" si="43">EC58</f>
        <v>0</v>
      </c>
      <c r="ED61" s="32">
        <f t="shared" si="43"/>
        <v>0</v>
      </c>
      <c r="EE61" s="32">
        <f t="shared" si="43"/>
        <v>0</v>
      </c>
    </row>
    <row r="62" spans="2:135" x14ac:dyDescent="0.35">
      <c r="B62" s="5"/>
      <c r="C62" s="14" t="s">
        <v>55</v>
      </c>
      <c r="D62" s="29">
        <f>SUM(D60:D61)</f>
        <v>13197.623429858504</v>
      </c>
      <c r="E62" s="29">
        <f t="shared" ref="E62:BP62" si="44">SUM(E60:E61)</f>
        <v>13197.623429858504</v>
      </c>
      <c r="F62" s="29">
        <f t="shared" si="44"/>
        <v>13197.623429858504</v>
      </c>
      <c r="G62" s="29">
        <f t="shared" si="44"/>
        <v>13197.623429858504</v>
      </c>
      <c r="H62" s="29">
        <f t="shared" si="44"/>
        <v>13197.623429858504</v>
      </c>
      <c r="I62" s="29">
        <f t="shared" si="44"/>
        <v>13197.623429858504</v>
      </c>
      <c r="J62" s="29">
        <f t="shared" si="44"/>
        <v>13197.623429858504</v>
      </c>
      <c r="K62" s="29">
        <f t="shared" si="44"/>
        <v>13197.623429858504</v>
      </c>
      <c r="L62" s="29">
        <f t="shared" si="44"/>
        <v>13197.623429858504</v>
      </c>
      <c r="M62" s="29">
        <f t="shared" si="44"/>
        <v>13197.623429858504</v>
      </c>
      <c r="N62" s="29">
        <f t="shared" si="44"/>
        <v>13197.623429858504</v>
      </c>
      <c r="O62" s="29">
        <f t="shared" si="44"/>
        <v>13197.623429858504</v>
      </c>
      <c r="P62" s="29">
        <f t="shared" si="44"/>
        <v>14973.669014546002</v>
      </c>
      <c r="Q62" s="29">
        <f t="shared" si="44"/>
        <v>14973.669014546002</v>
      </c>
      <c r="R62" s="29">
        <f t="shared" si="44"/>
        <v>14973.669014546002</v>
      </c>
      <c r="S62" s="29">
        <f t="shared" si="44"/>
        <v>14973.669014546002</v>
      </c>
      <c r="T62" s="29">
        <f t="shared" si="44"/>
        <v>14973.669014546002</v>
      </c>
      <c r="U62" s="29">
        <f t="shared" si="44"/>
        <v>14973.669014546002</v>
      </c>
      <c r="V62" s="29">
        <f t="shared" si="44"/>
        <v>14973.669014546002</v>
      </c>
      <c r="W62" s="29">
        <f t="shared" si="44"/>
        <v>14973.669014546002</v>
      </c>
      <c r="X62" s="29">
        <f t="shared" si="44"/>
        <v>14973.669014546002</v>
      </c>
      <c r="Y62" s="29">
        <f t="shared" si="44"/>
        <v>14973.669014546002</v>
      </c>
      <c r="Z62" s="29">
        <f t="shared" si="44"/>
        <v>14973.669014546002</v>
      </c>
      <c r="AA62" s="29">
        <f t="shared" si="44"/>
        <v>14973.669014546002</v>
      </c>
      <c r="AB62" s="29">
        <f t="shared" si="44"/>
        <v>14658.792441076846</v>
      </c>
      <c r="AC62" s="29">
        <f t="shared" si="44"/>
        <v>14658.792441076846</v>
      </c>
      <c r="AD62" s="29">
        <f t="shared" si="44"/>
        <v>14658.792441076846</v>
      </c>
      <c r="AE62" s="29">
        <f t="shared" si="44"/>
        <v>14658.792441076846</v>
      </c>
      <c r="AF62" s="29">
        <f t="shared" si="44"/>
        <v>14658.792441076846</v>
      </c>
      <c r="AG62" s="29">
        <f t="shared" si="44"/>
        <v>14658.792441076846</v>
      </c>
      <c r="AH62" s="29">
        <f t="shared" si="44"/>
        <v>14658.792441076846</v>
      </c>
      <c r="AI62" s="29">
        <f t="shared" si="44"/>
        <v>14658.792441076846</v>
      </c>
      <c r="AJ62" s="29">
        <f t="shared" si="44"/>
        <v>14658.792441076846</v>
      </c>
      <c r="AK62" s="29">
        <f t="shared" si="44"/>
        <v>14658.792441076846</v>
      </c>
      <c r="AL62" s="29">
        <f t="shared" si="44"/>
        <v>14658.792441076846</v>
      </c>
      <c r="AM62" s="29">
        <f t="shared" si="44"/>
        <v>14658.792441076846</v>
      </c>
      <c r="AN62" s="29">
        <f t="shared" si="44"/>
        <v>15397.869310125505</v>
      </c>
      <c r="AO62" s="29">
        <f t="shared" si="44"/>
        <v>15397.869310125505</v>
      </c>
      <c r="AP62" s="29">
        <f t="shared" si="44"/>
        <v>15397.869310125505</v>
      </c>
      <c r="AQ62" s="29">
        <f t="shared" si="44"/>
        <v>15397.869310125505</v>
      </c>
      <c r="AR62" s="29">
        <f t="shared" si="44"/>
        <v>15397.869310125505</v>
      </c>
      <c r="AS62" s="29">
        <f t="shared" si="44"/>
        <v>15397.869310125505</v>
      </c>
      <c r="AT62" s="29">
        <f t="shared" si="44"/>
        <v>15397.869310125505</v>
      </c>
      <c r="AU62" s="29">
        <f t="shared" si="44"/>
        <v>15397.869310125505</v>
      </c>
      <c r="AV62" s="29">
        <f t="shared" si="44"/>
        <v>15397.869310125505</v>
      </c>
      <c r="AW62" s="29">
        <f t="shared" si="44"/>
        <v>15397.869310125505</v>
      </c>
      <c r="AX62" s="29">
        <f t="shared" si="44"/>
        <v>15397.869310125505</v>
      </c>
      <c r="AY62" s="29">
        <f t="shared" si="44"/>
        <v>15397.869310125505</v>
      </c>
      <c r="AZ62" s="29">
        <f t="shared" si="44"/>
        <v>16142.579083742632</v>
      </c>
      <c r="BA62" s="29">
        <f t="shared" si="44"/>
        <v>16142.579083742632</v>
      </c>
      <c r="BB62" s="29">
        <f t="shared" si="44"/>
        <v>16142.579083742632</v>
      </c>
      <c r="BC62" s="29">
        <f t="shared" si="44"/>
        <v>16142.579083742632</v>
      </c>
      <c r="BD62" s="29">
        <f t="shared" si="44"/>
        <v>16142.579083742632</v>
      </c>
      <c r="BE62" s="29">
        <f t="shared" si="44"/>
        <v>16142.579083742632</v>
      </c>
      <c r="BF62" s="29">
        <f t="shared" si="44"/>
        <v>16142.579083742632</v>
      </c>
      <c r="BG62" s="29">
        <f t="shared" si="44"/>
        <v>16142.579083742632</v>
      </c>
      <c r="BH62" s="29">
        <f t="shared" si="44"/>
        <v>16142.579083742632</v>
      </c>
      <c r="BI62" s="29">
        <f t="shared" si="44"/>
        <v>16142.579083742632</v>
      </c>
      <c r="BJ62" s="29">
        <f t="shared" si="44"/>
        <v>16142.579083742632</v>
      </c>
      <c r="BK62" s="29">
        <f t="shared" si="44"/>
        <v>16142.579083742632</v>
      </c>
      <c r="BL62" s="29">
        <f t="shared" si="44"/>
        <v>16892.897190527554</v>
      </c>
      <c r="BM62" s="29">
        <f t="shared" si="44"/>
        <v>16892.897190527554</v>
      </c>
      <c r="BN62" s="29">
        <f t="shared" si="44"/>
        <v>16892.897190527554</v>
      </c>
      <c r="BO62" s="29">
        <f t="shared" si="44"/>
        <v>16892.897190527554</v>
      </c>
      <c r="BP62" s="29">
        <f t="shared" si="44"/>
        <v>16892.897190527554</v>
      </c>
      <c r="BQ62" s="29">
        <f t="shared" ref="BQ62:EB62" si="45">SUM(BQ60:BQ61)</f>
        <v>16892.897190527554</v>
      </c>
      <c r="BR62" s="29">
        <f t="shared" si="45"/>
        <v>16892.897190527554</v>
      </c>
      <c r="BS62" s="29">
        <f t="shared" si="45"/>
        <v>16892.897190527554</v>
      </c>
      <c r="BT62" s="29">
        <f t="shared" si="45"/>
        <v>16892.897190527554</v>
      </c>
      <c r="BU62" s="29">
        <f t="shared" si="45"/>
        <v>16892.897190527554</v>
      </c>
      <c r="BV62" s="29">
        <f t="shared" si="45"/>
        <v>16892.897190527554</v>
      </c>
      <c r="BW62" s="29">
        <f t="shared" si="45"/>
        <v>16892.897190527554</v>
      </c>
      <c r="BX62" s="29">
        <f t="shared" si="45"/>
        <v>17648.796509208987</v>
      </c>
      <c r="BY62" s="29">
        <f t="shared" si="45"/>
        <v>17648.796509208987</v>
      </c>
      <c r="BZ62" s="29">
        <f t="shared" si="45"/>
        <v>17648.796509208987</v>
      </c>
      <c r="CA62" s="29">
        <f t="shared" si="45"/>
        <v>17648.796509208987</v>
      </c>
      <c r="CB62" s="29">
        <f t="shared" si="45"/>
        <v>17648.796509208987</v>
      </c>
      <c r="CC62" s="29">
        <f t="shared" si="45"/>
        <v>17648.796509208987</v>
      </c>
      <c r="CD62" s="29">
        <f t="shared" si="45"/>
        <v>17648.796509208987</v>
      </c>
      <c r="CE62" s="29">
        <f t="shared" si="45"/>
        <v>17648.796509208987</v>
      </c>
      <c r="CF62" s="29">
        <f t="shared" si="45"/>
        <v>17648.796509208987</v>
      </c>
      <c r="CG62" s="29">
        <f t="shared" si="45"/>
        <v>17648.796509208987</v>
      </c>
      <c r="CH62" s="29">
        <f t="shared" si="45"/>
        <v>17648.796509208987</v>
      </c>
      <c r="CI62" s="29">
        <f t="shared" si="45"/>
        <v>17648.796509208987</v>
      </c>
      <c r="CJ62" s="29">
        <f t="shared" si="45"/>
        <v>18410.247286771279</v>
      </c>
      <c r="CK62" s="29">
        <f t="shared" si="45"/>
        <v>18410.247286771279</v>
      </c>
      <c r="CL62" s="29">
        <f t="shared" si="45"/>
        <v>18410.247286771279</v>
      </c>
      <c r="CM62" s="29">
        <f t="shared" si="45"/>
        <v>18410.247286771279</v>
      </c>
      <c r="CN62" s="29">
        <f t="shared" si="45"/>
        <v>18410.247286771279</v>
      </c>
      <c r="CO62" s="29">
        <f t="shared" si="45"/>
        <v>18410.247286771279</v>
      </c>
      <c r="CP62" s="29">
        <f t="shared" si="45"/>
        <v>18410.247286771279</v>
      </c>
      <c r="CQ62" s="29">
        <f t="shared" si="45"/>
        <v>18410.247286771279</v>
      </c>
      <c r="CR62" s="29">
        <f t="shared" si="45"/>
        <v>18410.247286771279</v>
      </c>
      <c r="CS62" s="29">
        <f t="shared" si="45"/>
        <v>18410.247286771279</v>
      </c>
      <c r="CT62" s="29">
        <f t="shared" si="45"/>
        <v>18410.247286771279</v>
      </c>
      <c r="CU62" s="29">
        <f t="shared" si="45"/>
        <v>18410.247286771279</v>
      </c>
      <c r="CV62" s="29">
        <f t="shared" si="45"/>
        <v>19177.217054479624</v>
      </c>
      <c r="CW62" s="29">
        <f t="shared" si="45"/>
        <v>19177.217054479624</v>
      </c>
      <c r="CX62" s="29">
        <f t="shared" si="45"/>
        <v>19177.217054479624</v>
      </c>
      <c r="CY62" s="29">
        <f t="shared" si="45"/>
        <v>19177.217054479624</v>
      </c>
      <c r="CZ62" s="29">
        <f t="shared" si="45"/>
        <v>19177.217054479624</v>
      </c>
      <c r="DA62" s="29">
        <f t="shared" si="45"/>
        <v>19177.217054479624</v>
      </c>
      <c r="DB62" s="29">
        <f t="shared" si="45"/>
        <v>19177.217054479624</v>
      </c>
      <c r="DC62" s="29">
        <f t="shared" si="45"/>
        <v>19177.217054479624</v>
      </c>
      <c r="DD62" s="29">
        <f t="shared" si="45"/>
        <v>19177.217054479624</v>
      </c>
      <c r="DE62" s="29">
        <f t="shared" si="45"/>
        <v>19177.217054479624</v>
      </c>
      <c r="DF62" s="29">
        <f t="shared" si="45"/>
        <v>19177.217054479624</v>
      </c>
      <c r="DG62" s="29">
        <f t="shared" si="45"/>
        <v>19177.217054479624</v>
      </c>
      <c r="DH62" s="29">
        <f t="shared" si="45"/>
        <v>19949.670541755971</v>
      </c>
      <c r="DI62" s="29">
        <f t="shared" si="45"/>
        <v>19949.670541755971</v>
      </c>
      <c r="DJ62" s="29">
        <f t="shared" si="45"/>
        <v>19949.670541755971</v>
      </c>
      <c r="DK62" s="29">
        <f t="shared" si="45"/>
        <v>19949.670541755971</v>
      </c>
      <c r="DL62" s="29">
        <f t="shared" si="45"/>
        <v>19949.670541755971</v>
      </c>
      <c r="DM62" s="29">
        <f t="shared" si="45"/>
        <v>19949.670541755971</v>
      </c>
      <c r="DN62" s="29">
        <f t="shared" si="45"/>
        <v>19949.670541755971</v>
      </c>
      <c r="DO62" s="29">
        <f t="shared" si="45"/>
        <v>19949.670541755971</v>
      </c>
      <c r="DP62" s="29">
        <f t="shared" si="45"/>
        <v>19949.670541755971</v>
      </c>
      <c r="DQ62" s="29">
        <f t="shared" si="45"/>
        <v>19949.670541755971</v>
      </c>
      <c r="DR62" s="29">
        <f t="shared" si="45"/>
        <v>19949.670541755971</v>
      </c>
      <c r="DS62" s="29">
        <f t="shared" si="45"/>
        <v>8658923.101072412</v>
      </c>
      <c r="DT62" s="29">
        <f t="shared" si="45"/>
        <v>0</v>
      </c>
      <c r="DU62" s="29">
        <f t="shared" si="45"/>
        <v>0</v>
      </c>
      <c r="DV62" s="29">
        <f t="shared" si="45"/>
        <v>0</v>
      </c>
      <c r="DW62" s="29">
        <f t="shared" si="45"/>
        <v>0</v>
      </c>
      <c r="DX62" s="29">
        <f t="shared" si="45"/>
        <v>0</v>
      </c>
      <c r="DY62" s="29">
        <f t="shared" si="45"/>
        <v>0</v>
      </c>
      <c r="DZ62" s="29">
        <f t="shared" si="45"/>
        <v>0</v>
      </c>
      <c r="EA62" s="29">
        <f t="shared" si="45"/>
        <v>0</v>
      </c>
      <c r="EB62" s="29">
        <f t="shared" si="45"/>
        <v>0</v>
      </c>
      <c r="EC62" s="29">
        <f t="shared" ref="EC62:EE62" si="46">SUM(EC60:EC61)</f>
        <v>0</v>
      </c>
      <c r="ED62" s="29">
        <f t="shared" si="46"/>
        <v>0</v>
      </c>
      <c r="EE62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1AD-5A00-4A29-86C1-01385F9E3DCA}">
  <dimension ref="A7:EE62"/>
  <sheetViews>
    <sheetView showGridLines="0" zoomScale="80" zoomScaleNormal="80" workbookViewId="0">
      <pane xSplit="3" ySplit="8" topLeftCell="D9" activePane="bottomRight" state="frozen"/>
      <selection activeCell="DQ60" sqref="DQ60"/>
      <selection pane="topRight" activeCell="DQ60" sqref="DQ60"/>
      <selection pane="bottomLeft" activeCell="DQ60" sqref="DQ60"/>
      <selection pane="bottomRight" activeCell="K3" sqref="K3"/>
    </sheetView>
  </sheetViews>
  <sheetFormatPr defaultRowHeight="14.5" x14ac:dyDescent="0.35"/>
  <cols>
    <col min="1" max="1" width="2.81640625" customWidth="1"/>
    <col min="2" max="2" width="3.36328125" customWidth="1"/>
    <col min="3" max="3" width="33.453125" bestFit="1" customWidth="1"/>
    <col min="4" max="122" width="11.26953125" bestFit="1" customWidth="1"/>
    <col min="123" max="123" width="11.81640625" bestFit="1" customWidth="1"/>
    <col min="124" max="135" width="11.26953125" bestFit="1" customWidth="1"/>
  </cols>
  <sheetData>
    <row r="7" spans="1:135" x14ac:dyDescent="0.35">
      <c r="A7" s="86"/>
      <c r="B7" s="99" t="s">
        <v>41</v>
      </c>
      <c r="C7" s="86"/>
      <c r="D7" s="86">
        <v>1</v>
      </c>
      <c r="E7" s="86">
        <f>D7+1</f>
        <v>2</v>
      </c>
      <c r="F7" s="86">
        <f t="shared" ref="F7:BQ7" si="0">E7+1</f>
        <v>3</v>
      </c>
      <c r="G7" s="86">
        <f t="shared" si="0"/>
        <v>4</v>
      </c>
      <c r="H7" s="86">
        <f t="shared" si="0"/>
        <v>5</v>
      </c>
      <c r="I7" s="86">
        <f t="shared" si="0"/>
        <v>6</v>
      </c>
      <c r="J7" s="86">
        <f t="shared" si="0"/>
        <v>7</v>
      </c>
      <c r="K7" s="86">
        <f t="shared" si="0"/>
        <v>8</v>
      </c>
      <c r="L7" s="86">
        <f t="shared" si="0"/>
        <v>9</v>
      </c>
      <c r="M7" s="86">
        <f t="shared" si="0"/>
        <v>10</v>
      </c>
      <c r="N7" s="86">
        <f t="shared" si="0"/>
        <v>11</v>
      </c>
      <c r="O7" s="86">
        <f t="shared" si="0"/>
        <v>12</v>
      </c>
      <c r="P7" s="86">
        <f t="shared" si="0"/>
        <v>13</v>
      </c>
      <c r="Q7" s="86">
        <f t="shared" si="0"/>
        <v>14</v>
      </c>
      <c r="R7" s="86">
        <f t="shared" si="0"/>
        <v>15</v>
      </c>
      <c r="S7" s="86">
        <f t="shared" si="0"/>
        <v>16</v>
      </c>
      <c r="T7" s="86">
        <f t="shared" si="0"/>
        <v>17</v>
      </c>
      <c r="U7" s="86">
        <f t="shared" si="0"/>
        <v>18</v>
      </c>
      <c r="V7" s="86">
        <f t="shared" si="0"/>
        <v>19</v>
      </c>
      <c r="W7" s="86">
        <f t="shared" si="0"/>
        <v>20</v>
      </c>
      <c r="X7" s="86">
        <f t="shared" si="0"/>
        <v>21</v>
      </c>
      <c r="Y7" s="86">
        <f t="shared" si="0"/>
        <v>22</v>
      </c>
      <c r="Z7" s="86">
        <f t="shared" si="0"/>
        <v>23</v>
      </c>
      <c r="AA7" s="86">
        <f t="shared" si="0"/>
        <v>24</v>
      </c>
      <c r="AB7" s="86">
        <f t="shared" si="0"/>
        <v>25</v>
      </c>
      <c r="AC7" s="86">
        <f t="shared" si="0"/>
        <v>26</v>
      </c>
      <c r="AD7" s="86">
        <f t="shared" si="0"/>
        <v>27</v>
      </c>
      <c r="AE7" s="86">
        <f t="shared" si="0"/>
        <v>28</v>
      </c>
      <c r="AF7" s="86">
        <f t="shared" si="0"/>
        <v>29</v>
      </c>
      <c r="AG7" s="86">
        <f t="shared" si="0"/>
        <v>30</v>
      </c>
      <c r="AH7" s="86">
        <f t="shared" si="0"/>
        <v>31</v>
      </c>
      <c r="AI7" s="86">
        <f t="shared" si="0"/>
        <v>32</v>
      </c>
      <c r="AJ7" s="86">
        <f t="shared" si="0"/>
        <v>33</v>
      </c>
      <c r="AK7" s="86">
        <f t="shared" si="0"/>
        <v>34</v>
      </c>
      <c r="AL7" s="86">
        <f t="shared" si="0"/>
        <v>35</v>
      </c>
      <c r="AM7" s="86">
        <f t="shared" si="0"/>
        <v>36</v>
      </c>
      <c r="AN7" s="86">
        <f t="shared" si="0"/>
        <v>37</v>
      </c>
      <c r="AO7" s="86">
        <f t="shared" si="0"/>
        <v>38</v>
      </c>
      <c r="AP7" s="86">
        <f t="shared" si="0"/>
        <v>39</v>
      </c>
      <c r="AQ7" s="86">
        <f t="shared" si="0"/>
        <v>40</v>
      </c>
      <c r="AR7" s="86">
        <f t="shared" si="0"/>
        <v>41</v>
      </c>
      <c r="AS7" s="86">
        <f t="shared" si="0"/>
        <v>42</v>
      </c>
      <c r="AT7" s="86">
        <f t="shared" si="0"/>
        <v>43</v>
      </c>
      <c r="AU7" s="86">
        <f t="shared" si="0"/>
        <v>44</v>
      </c>
      <c r="AV7" s="86">
        <f t="shared" si="0"/>
        <v>45</v>
      </c>
      <c r="AW7" s="86">
        <f t="shared" si="0"/>
        <v>46</v>
      </c>
      <c r="AX7" s="86">
        <f t="shared" si="0"/>
        <v>47</v>
      </c>
      <c r="AY7" s="86">
        <f t="shared" si="0"/>
        <v>48</v>
      </c>
      <c r="AZ7" s="86">
        <f t="shared" si="0"/>
        <v>49</v>
      </c>
      <c r="BA7" s="86">
        <f t="shared" si="0"/>
        <v>50</v>
      </c>
      <c r="BB7" s="86">
        <f t="shared" si="0"/>
        <v>51</v>
      </c>
      <c r="BC7" s="86">
        <f t="shared" si="0"/>
        <v>52</v>
      </c>
      <c r="BD7" s="86">
        <f t="shared" si="0"/>
        <v>53</v>
      </c>
      <c r="BE7" s="86">
        <f t="shared" si="0"/>
        <v>54</v>
      </c>
      <c r="BF7" s="86">
        <f t="shared" si="0"/>
        <v>55</v>
      </c>
      <c r="BG7" s="86">
        <f t="shared" si="0"/>
        <v>56</v>
      </c>
      <c r="BH7" s="86">
        <f t="shared" si="0"/>
        <v>57</v>
      </c>
      <c r="BI7" s="86">
        <f t="shared" si="0"/>
        <v>58</v>
      </c>
      <c r="BJ7" s="86">
        <f t="shared" si="0"/>
        <v>59</v>
      </c>
      <c r="BK7" s="86">
        <f t="shared" si="0"/>
        <v>60</v>
      </c>
      <c r="BL7" s="86">
        <f t="shared" si="0"/>
        <v>61</v>
      </c>
      <c r="BM7" s="86">
        <f t="shared" si="0"/>
        <v>62</v>
      </c>
      <c r="BN7" s="86">
        <f t="shared" si="0"/>
        <v>63</v>
      </c>
      <c r="BO7" s="86">
        <f t="shared" si="0"/>
        <v>64</v>
      </c>
      <c r="BP7" s="86">
        <f t="shared" si="0"/>
        <v>65</v>
      </c>
      <c r="BQ7" s="86">
        <f t="shared" si="0"/>
        <v>66</v>
      </c>
      <c r="BR7" s="86">
        <f t="shared" ref="BR7:EC7" si="1">BQ7+1</f>
        <v>67</v>
      </c>
      <c r="BS7" s="86">
        <f t="shared" si="1"/>
        <v>68</v>
      </c>
      <c r="BT7" s="86">
        <f t="shared" si="1"/>
        <v>69</v>
      </c>
      <c r="BU7" s="86">
        <f t="shared" si="1"/>
        <v>70</v>
      </c>
      <c r="BV7" s="86">
        <f t="shared" si="1"/>
        <v>71</v>
      </c>
      <c r="BW7" s="86">
        <f t="shared" si="1"/>
        <v>72</v>
      </c>
      <c r="BX7" s="86">
        <f t="shared" si="1"/>
        <v>73</v>
      </c>
      <c r="BY7" s="86">
        <f t="shared" si="1"/>
        <v>74</v>
      </c>
      <c r="BZ7" s="86">
        <f t="shared" si="1"/>
        <v>75</v>
      </c>
      <c r="CA7" s="86">
        <f t="shared" si="1"/>
        <v>76</v>
      </c>
      <c r="CB7" s="86">
        <f t="shared" si="1"/>
        <v>77</v>
      </c>
      <c r="CC7" s="86">
        <f t="shared" si="1"/>
        <v>78</v>
      </c>
      <c r="CD7" s="86">
        <f t="shared" si="1"/>
        <v>79</v>
      </c>
      <c r="CE7" s="86">
        <f t="shared" si="1"/>
        <v>80</v>
      </c>
      <c r="CF7" s="86">
        <f t="shared" si="1"/>
        <v>81</v>
      </c>
      <c r="CG7" s="86">
        <f t="shared" si="1"/>
        <v>82</v>
      </c>
      <c r="CH7" s="86">
        <f t="shared" si="1"/>
        <v>83</v>
      </c>
      <c r="CI7" s="86">
        <f t="shared" si="1"/>
        <v>84</v>
      </c>
      <c r="CJ7" s="86">
        <f t="shared" si="1"/>
        <v>85</v>
      </c>
      <c r="CK7" s="86">
        <f t="shared" si="1"/>
        <v>86</v>
      </c>
      <c r="CL7" s="86">
        <f t="shared" si="1"/>
        <v>87</v>
      </c>
      <c r="CM7" s="86">
        <f t="shared" si="1"/>
        <v>88</v>
      </c>
      <c r="CN7" s="86">
        <f t="shared" si="1"/>
        <v>89</v>
      </c>
      <c r="CO7" s="86">
        <f t="shared" si="1"/>
        <v>90</v>
      </c>
      <c r="CP7" s="86">
        <f t="shared" si="1"/>
        <v>91</v>
      </c>
      <c r="CQ7" s="86">
        <f t="shared" si="1"/>
        <v>92</v>
      </c>
      <c r="CR7" s="86">
        <f t="shared" si="1"/>
        <v>93</v>
      </c>
      <c r="CS7" s="86">
        <f t="shared" si="1"/>
        <v>94</v>
      </c>
      <c r="CT7" s="86">
        <f t="shared" si="1"/>
        <v>95</v>
      </c>
      <c r="CU7" s="86">
        <f t="shared" si="1"/>
        <v>96</v>
      </c>
      <c r="CV7" s="86">
        <f t="shared" si="1"/>
        <v>97</v>
      </c>
      <c r="CW7" s="86">
        <f t="shared" si="1"/>
        <v>98</v>
      </c>
      <c r="CX7" s="86">
        <f t="shared" si="1"/>
        <v>99</v>
      </c>
      <c r="CY7" s="86">
        <f t="shared" si="1"/>
        <v>100</v>
      </c>
      <c r="CZ7" s="86">
        <f t="shared" si="1"/>
        <v>101</v>
      </c>
      <c r="DA7" s="86">
        <f t="shared" si="1"/>
        <v>102</v>
      </c>
      <c r="DB7" s="86">
        <f t="shared" si="1"/>
        <v>103</v>
      </c>
      <c r="DC7" s="86">
        <f t="shared" si="1"/>
        <v>104</v>
      </c>
      <c r="DD7" s="86">
        <f t="shared" si="1"/>
        <v>105</v>
      </c>
      <c r="DE7" s="86">
        <f t="shared" si="1"/>
        <v>106</v>
      </c>
      <c r="DF7" s="86">
        <f t="shared" si="1"/>
        <v>107</v>
      </c>
      <c r="DG7" s="86">
        <f t="shared" si="1"/>
        <v>108</v>
      </c>
      <c r="DH7" s="86">
        <f t="shared" si="1"/>
        <v>109</v>
      </c>
      <c r="DI7" s="86">
        <f t="shared" si="1"/>
        <v>110</v>
      </c>
      <c r="DJ7" s="86">
        <f t="shared" si="1"/>
        <v>111</v>
      </c>
      <c r="DK7" s="86">
        <f t="shared" si="1"/>
        <v>112</v>
      </c>
      <c r="DL7" s="86">
        <f t="shared" si="1"/>
        <v>113</v>
      </c>
      <c r="DM7" s="86">
        <f t="shared" si="1"/>
        <v>114</v>
      </c>
      <c r="DN7" s="86">
        <f t="shared" si="1"/>
        <v>115</v>
      </c>
      <c r="DO7" s="86">
        <f t="shared" si="1"/>
        <v>116</v>
      </c>
      <c r="DP7" s="86">
        <f t="shared" si="1"/>
        <v>117</v>
      </c>
      <c r="DQ7" s="86">
        <f t="shared" si="1"/>
        <v>118</v>
      </c>
      <c r="DR7" s="86">
        <f t="shared" si="1"/>
        <v>119</v>
      </c>
      <c r="DS7" s="86">
        <f t="shared" si="1"/>
        <v>120</v>
      </c>
      <c r="DT7" s="86">
        <f t="shared" si="1"/>
        <v>121</v>
      </c>
      <c r="DU7" s="86">
        <f t="shared" si="1"/>
        <v>122</v>
      </c>
      <c r="DV7" s="86">
        <f t="shared" si="1"/>
        <v>123</v>
      </c>
      <c r="DW7" s="86">
        <f t="shared" si="1"/>
        <v>124</v>
      </c>
      <c r="DX7" s="86">
        <f t="shared" si="1"/>
        <v>125</v>
      </c>
      <c r="DY7" s="86">
        <f t="shared" si="1"/>
        <v>126</v>
      </c>
      <c r="DZ7" s="86">
        <f t="shared" si="1"/>
        <v>127</v>
      </c>
      <c r="EA7" s="86">
        <f t="shared" si="1"/>
        <v>128</v>
      </c>
      <c r="EB7" s="86">
        <f t="shared" si="1"/>
        <v>129</v>
      </c>
      <c r="EC7" s="86">
        <f t="shared" si="1"/>
        <v>130</v>
      </c>
      <c r="ED7" s="86">
        <f t="shared" ref="ED7:EE7" si="2">EC7+1</f>
        <v>131</v>
      </c>
      <c r="EE7" s="86">
        <f t="shared" si="2"/>
        <v>132</v>
      </c>
    </row>
    <row r="8" spans="1:135" x14ac:dyDescent="0.35">
      <c r="A8" s="86"/>
      <c r="B8" s="99" t="s">
        <v>42</v>
      </c>
      <c r="C8" s="86"/>
      <c r="D8" s="86">
        <f>ROUNDUP(D7/12,0)</f>
        <v>1</v>
      </c>
      <c r="E8" s="86">
        <f t="shared" ref="E8:BP8" si="3">ROUNDUP(E7/12,0)</f>
        <v>1</v>
      </c>
      <c r="F8" s="86">
        <f t="shared" si="3"/>
        <v>1</v>
      </c>
      <c r="G8" s="86">
        <f t="shared" si="3"/>
        <v>1</v>
      </c>
      <c r="H8" s="86">
        <f t="shared" si="3"/>
        <v>1</v>
      </c>
      <c r="I8" s="86">
        <f t="shared" si="3"/>
        <v>1</v>
      </c>
      <c r="J8" s="86">
        <f t="shared" si="3"/>
        <v>1</v>
      </c>
      <c r="K8" s="86">
        <f t="shared" si="3"/>
        <v>1</v>
      </c>
      <c r="L8" s="86">
        <f t="shared" si="3"/>
        <v>1</v>
      </c>
      <c r="M8" s="86">
        <f t="shared" si="3"/>
        <v>1</v>
      </c>
      <c r="N8" s="86">
        <f t="shared" si="3"/>
        <v>1</v>
      </c>
      <c r="O8" s="86">
        <f t="shared" si="3"/>
        <v>1</v>
      </c>
      <c r="P8" s="86">
        <f t="shared" si="3"/>
        <v>2</v>
      </c>
      <c r="Q8" s="86">
        <f t="shared" si="3"/>
        <v>2</v>
      </c>
      <c r="R8" s="86">
        <f t="shared" si="3"/>
        <v>2</v>
      </c>
      <c r="S8" s="86">
        <f t="shared" si="3"/>
        <v>2</v>
      </c>
      <c r="T8" s="86">
        <f t="shared" si="3"/>
        <v>2</v>
      </c>
      <c r="U8" s="86">
        <f t="shared" si="3"/>
        <v>2</v>
      </c>
      <c r="V8" s="86">
        <f t="shared" si="3"/>
        <v>2</v>
      </c>
      <c r="W8" s="86">
        <f t="shared" si="3"/>
        <v>2</v>
      </c>
      <c r="X8" s="86">
        <f t="shared" si="3"/>
        <v>2</v>
      </c>
      <c r="Y8" s="86">
        <f t="shared" si="3"/>
        <v>2</v>
      </c>
      <c r="Z8" s="86">
        <f t="shared" si="3"/>
        <v>2</v>
      </c>
      <c r="AA8" s="86">
        <f t="shared" si="3"/>
        <v>2</v>
      </c>
      <c r="AB8" s="86">
        <f t="shared" si="3"/>
        <v>3</v>
      </c>
      <c r="AC8" s="86">
        <f t="shared" si="3"/>
        <v>3</v>
      </c>
      <c r="AD8" s="86">
        <f t="shared" si="3"/>
        <v>3</v>
      </c>
      <c r="AE8" s="86">
        <f t="shared" si="3"/>
        <v>3</v>
      </c>
      <c r="AF8" s="86">
        <f t="shared" si="3"/>
        <v>3</v>
      </c>
      <c r="AG8" s="86">
        <f t="shared" si="3"/>
        <v>3</v>
      </c>
      <c r="AH8" s="86">
        <f t="shared" si="3"/>
        <v>3</v>
      </c>
      <c r="AI8" s="86">
        <f t="shared" si="3"/>
        <v>3</v>
      </c>
      <c r="AJ8" s="86">
        <f t="shared" si="3"/>
        <v>3</v>
      </c>
      <c r="AK8" s="86">
        <f t="shared" si="3"/>
        <v>3</v>
      </c>
      <c r="AL8" s="86">
        <f t="shared" si="3"/>
        <v>3</v>
      </c>
      <c r="AM8" s="86">
        <f t="shared" si="3"/>
        <v>3</v>
      </c>
      <c r="AN8" s="86">
        <f t="shared" si="3"/>
        <v>4</v>
      </c>
      <c r="AO8" s="86">
        <f t="shared" si="3"/>
        <v>4</v>
      </c>
      <c r="AP8" s="86">
        <f t="shared" si="3"/>
        <v>4</v>
      </c>
      <c r="AQ8" s="86">
        <f t="shared" si="3"/>
        <v>4</v>
      </c>
      <c r="AR8" s="86">
        <f t="shared" si="3"/>
        <v>4</v>
      </c>
      <c r="AS8" s="86">
        <f t="shared" si="3"/>
        <v>4</v>
      </c>
      <c r="AT8" s="86">
        <f t="shared" si="3"/>
        <v>4</v>
      </c>
      <c r="AU8" s="86">
        <f t="shared" si="3"/>
        <v>4</v>
      </c>
      <c r="AV8" s="86">
        <f t="shared" si="3"/>
        <v>4</v>
      </c>
      <c r="AW8" s="86">
        <f t="shared" si="3"/>
        <v>4</v>
      </c>
      <c r="AX8" s="86">
        <f t="shared" si="3"/>
        <v>4</v>
      </c>
      <c r="AY8" s="86">
        <f t="shared" si="3"/>
        <v>4</v>
      </c>
      <c r="AZ8" s="86">
        <f t="shared" si="3"/>
        <v>5</v>
      </c>
      <c r="BA8" s="86">
        <f t="shared" si="3"/>
        <v>5</v>
      </c>
      <c r="BB8" s="86">
        <f t="shared" si="3"/>
        <v>5</v>
      </c>
      <c r="BC8" s="86">
        <f t="shared" si="3"/>
        <v>5</v>
      </c>
      <c r="BD8" s="86">
        <f t="shared" si="3"/>
        <v>5</v>
      </c>
      <c r="BE8" s="86">
        <f t="shared" si="3"/>
        <v>5</v>
      </c>
      <c r="BF8" s="86">
        <f t="shared" si="3"/>
        <v>5</v>
      </c>
      <c r="BG8" s="86">
        <f t="shared" si="3"/>
        <v>5</v>
      </c>
      <c r="BH8" s="86">
        <f t="shared" si="3"/>
        <v>5</v>
      </c>
      <c r="BI8" s="86">
        <f t="shared" si="3"/>
        <v>5</v>
      </c>
      <c r="BJ8" s="86">
        <f t="shared" si="3"/>
        <v>5</v>
      </c>
      <c r="BK8" s="86">
        <f t="shared" si="3"/>
        <v>5</v>
      </c>
      <c r="BL8" s="86">
        <f t="shared" si="3"/>
        <v>6</v>
      </c>
      <c r="BM8" s="86">
        <f t="shared" si="3"/>
        <v>6</v>
      </c>
      <c r="BN8" s="86">
        <f t="shared" si="3"/>
        <v>6</v>
      </c>
      <c r="BO8" s="86">
        <f t="shared" si="3"/>
        <v>6</v>
      </c>
      <c r="BP8" s="86">
        <f t="shared" si="3"/>
        <v>6</v>
      </c>
      <c r="BQ8" s="86">
        <f t="shared" ref="BQ8:EB8" si="4">ROUNDUP(BQ7/12,0)</f>
        <v>6</v>
      </c>
      <c r="BR8" s="86">
        <f t="shared" si="4"/>
        <v>6</v>
      </c>
      <c r="BS8" s="86">
        <f t="shared" si="4"/>
        <v>6</v>
      </c>
      <c r="BT8" s="86">
        <f t="shared" si="4"/>
        <v>6</v>
      </c>
      <c r="BU8" s="86">
        <f t="shared" si="4"/>
        <v>6</v>
      </c>
      <c r="BV8" s="86">
        <f t="shared" si="4"/>
        <v>6</v>
      </c>
      <c r="BW8" s="86">
        <f t="shared" si="4"/>
        <v>6</v>
      </c>
      <c r="BX8" s="86">
        <f t="shared" si="4"/>
        <v>7</v>
      </c>
      <c r="BY8" s="86">
        <f t="shared" si="4"/>
        <v>7</v>
      </c>
      <c r="BZ8" s="86">
        <f t="shared" si="4"/>
        <v>7</v>
      </c>
      <c r="CA8" s="86">
        <f t="shared" si="4"/>
        <v>7</v>
      </c>
      <c r="CB8" s="86">
        <f t="shared" si="4"/>
        <v>7</v>
      </c>
      <c r="CC8" s="86">
        <f t="shared" si="4"/>
        <v>7</v>
      </c>
      <c r="CD8" s="86">
        <f t="shared" si="4"/>
        <v>7</v>
      </c>
      <c r="CE8" s="86">
        <f t="shared" si="4"/>
        <v>7</v>
      </c>
      <c r="CF8" s="86">
        <f t="shared" si="4"/>
        <v>7</v>
      </c>
      <c r="CG8" s="86">
        <f t="shared" si="4"/>
        <v>7</v>
      </c>
      <c r="CH8" s="86">
        <f t="shared" si="4"/>
        <v>7</v>
      </c>
      <c r="CI8" s="86">
        <f t="shared" si="4"/>
        <v>7</v>
      </c>
      <c r="CJ8" s="86">
        <f t="shared" si="4"/>
        <v>8</v>
      </c>
      <c r="CK8" s="86">
        <f t="shared" si="4"/>
        <v>8</v>
      </c>
      <c r="CL8" s="86">
        <f t="shared" si="4"/>
        <v>8</v>
      </c>
      <c r="CM8" s="86">
        <f t="shared" si="4"/>
        <v>8</v>
      </c>
      <c r="CN8" s="86">
        <f t="shared" si="4"/>
        <v>8</v>
      </c>
      <c r="CO8" s="86">
        <f t="shared" si="4"/>
        <v>8</v>
      </c>
      <c r="CP8" s="86">
        <f t="shared" si="4"/>
        <v>8</v>
      </c>
      <c r="CQ8" s="86">
        <f t="shared" si="4"/>
        <v>8</v>
      </c>
      <c r="CR8" s="86">
        <f t="shared" si="4"/>
        <v>8</v>
      </c>
      <c r="CS8" s="86">
        <f t="shared" si="4"/>
        <v>8</v>
      </c>
      <c r="CT8" s="86">
        <f t="shared" si="4"/>
        <v>8</v>
      </c>
      <c r="CU8" s="86">
        <f t="shared" si="4"/>
        <v>8</v>
      </c>
      <c r="CV8" s="86">
        <f t="shared" si="4"/>
        <v>9</v>
      </c>
      <c r="CW8" s="86">
        <f t="shared" si="4"/>
        <v>9</v>
      </c>
      <c r="CX8" s="86">
        <f t="shared" si="4"/>
        <v>9</v>
      </c>
      <c r="CY8" s="86">
        <f t="shared" si="4"/>
        <v>9</v>
      </c>
      <c r="CZ8" s="86">
        <f t="shared" si="4"/>
        <v>9</v>
      </c>
      <c r="DA8" s="86">
        <f t="shared" si="4"/>
        <v>9</v>
      </c>
      <c r="DB8" s="86">
        <f t="shared" si="4"/>
        <v>9</v>
      </c>
      <c r="DC8" s="86">
        <f t="shared" si="4"/>
        <v>9</v>
      </c>
      <c r="DD8" s="86">
        <f t="shared" si="4"/>
        <v>9</v>
      </c>
      <c r="DE8" s="86">
        <f t="shared" si="4"/>
        <v>9</v>
      </c>
      <c r="DF8" s="86">
        <f t="shared" si="4"/>
        <v>9</v>
      </c>
      <c r="DG8" s="86">
        <f t="shared" si="4"/>
        <v>9</v>
      </c>
      <c r="DH8" s="86">
        <f t="shared" si="4"/>
        <v>10</v>
      </c>
      <c r="DI8" s="86">
        <f t="shared" si="4"/>
        <v>10</v>
      </c>
      <c r="DJ8" s="86">
        <f t="shared" si="4"/>
        <v>10</v>
      </c>
      <c r="DK8" s="86">
        <f t="shared" si="4"/>
        <v>10</v>
      </c>
      <c r="DL8" s="86">
        <f t="shared" si="4"/>
        <v>10</v>
      </c>
      <c r="DM8" s="86">
        <f t="shared" si="4"/>
        <v>10</v>
      </c>
      <c r="DN8" s="86">
        <f t="shared" si="4"/>
        <v>10</v>
      </c>
      <c r="DO8" s="86">
        <f t="shared" si="4"/>
        <v>10</v>
      </c>
      <c r="DP8" s="86">
        <f t="shared" si="4"/>
        <v>10</v>
      </c>
      <c r="DQ8" s="86">
        <f t="shared" si="4"/>
        <v>10</v>
      </c>
      <c r="DR8" s="86">
        <f t="shared" si="4"/>
        <v>10</v>
      </c>
      <c r="DS8" s="86">
        <f t="shared" si="4"/>
        <v>10</v>
      </c>
      <c r="DT8" s="86">
        <f t="shared" si="4"/>
        <v>11</v>
      </c>
      <c r="DU8" s="86">
        <f t="shared" si="4"/>
        <v>11</v>
      </c>
      <c r="DV8" s="86">
        <f t="shared" si="4"/>
        <v>11</v>
      </c>
      <c r="DW8" s="86">
        <f t="shared" si="4"/>
        <v>11</v>
      </c>
      <c r="DX8" s="86">
        <f t="shared" si="4"/>
        <v>11</v>
      </c>
      <c r="DY8" s="86">
        <f t="shared" si="4"/>
        <v>11</v>
      </c>
      <c r="DZ8" s="86">
        <f t="shared" si="4"/>
        <v>11</v>
      </c>
      <c r="EA8" s="100">
        <f t="shared" si="4"/>
        <v>11</v>
      </c>
      <c r="EB8" s="86">
        <f t="shared" si="4"/>
        <v>11</v>
      </c>
      <c r="EC8" s="86">
        <f t="shared" ref="EC8:EE8" si="5">ROUNDUP(EC7/12,0)</f>
        <v>11</v>
      </c>
      <c r="ED8" s="86">
        <f t="shared" si="5"/>
        <v>11</v>
      </c>
      <c r="EE8" s="101">
        <f t="shared" si="5"/>
        <v>11</v>
      </c>
    </row>
    <row r="9" spans="1:135" x14ac:dyDescent="0.35">
      <c r="A9" s="249"/>
      <c r="B9" s="250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  <c r="DP9" s="249"/>
      <c r="DQ9" s="249"/>
      <c r="DR9" s="249"/>
      <c r="DS9" s="249"/>
      <c r="DT9" s="249"/>
      <c r="DU9" s="249"/>
      <c r="DV9" s="249"/>
      <c r="DW9" s="249"/>
      <c r="DX9" s="249"/>
      <c r="DY9" s="249"/>
      <c r="DZ9" s="249"/>
      <c r="EA9" s="251"/>
      <c r="EB9" s="249"/>
      <c r="EC9" s="249"/>
      <c r="ED9" s="249"/>
      <c r="EE9" s="252"/>
    </row>
    <row r="10" spans="1:135" x14ac:dyDescent="0.35">
      <c r="B10" s="23" t="s">
        <v>39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5" x14ac:dyDescent="0.35">
      <c r="C11" t="str">
        <f>Assumptions!Z11</f>
        <v>1x1</v>
      </c>
      <c r="D11" s="27">
        <f>Assumptions!$AF11/12*(1+(IF(D$8=Assumptions!$AD$47,Assumptions!$AD$50,IF(D$8=Assumptions!$AE$47,Assumptions!$AE$50,Assumptions!$AF$50))))^(D$8-1)</f>
        <v>31836</v>
      </c>
      <c r="E11" s="27">
        <f>Assumptions!$AF11/12*(1+(IF(E$8=Assumptions!$AD$47,Assumptions!$AD$50,IF(E$8=Assumptions!$AE$47,Assumptions!$AE$50,Assumptions!$AF$50))))^(E$8-1)</f>
        <v>31836</v>
      </c>
      <c r="F11" s="27">
        <f>Assumptions!$AF11/12*(1+(IF(F$8=Assumptions!$AD$47,Assumptions!$AD$50,IF(F$8=Assumptions!$AE$47,Assumptions!$AE$50,Assumptions!$AF$50))))^(F$8-1)</f>
        <v>31836</v>
      </c>
      <c r="G11" s="27">
        <f>Assumptions!$AF11/12*(1+(IF(G$8=Assumptions!$AD$47,Assumptions!$AD$50,IF(G$8=Assumptions!$AE$47,Assumptions!$AE$50,Assumptions!$AF$50))))^(G$8-1)</f>
        <v>31836</v>
      </c>
      <c r="H11" s="27">
        <f>Assumptions!$AF11/12*(1+(IF(H$8=Assumptions!$AD$47,Assumptions!$AD$50,IF(H$8=Assumptions!$AE$47,Assumptions!$AE$50,Assumptions!$AF$50))))^(H$8-1)</f>
        <v>31836</v>
      </c>
      <c r="I11" s="27">
        <f>Assumptions!$AF11/12*(1+(IF(I$8=Assumptions!$AD$47,Assumptions!$AD$50,IF(I$8=Assumptions!$AE$47,Assumptions!$AE$50,Assumptions!$AF$50))))^(I$8-1)</f>
        <v>31836</v>
      </c>
      <c r="J11" s="27">
        <f>Assumptions!$AF11/12*(1+(IF(J$8=Assumptions!$AD$47,Assumptions!$AD$50,IF(J$8=Assumptions!$AE$47,Assumptions!$AE$50,Assumptions!$AF$50))))^(J$8-1)</f>
        <v>31836</v>
      </c>
      <c r="K11" s="27">
        <f>Assumptions!$AF11/12*(1+(IF(K$8=Assumptions!$AD$47,Assumptions!$AD$50,IF(K$8=Assumptions!$AE$47,Assumptions!$AE$50,Assumptions!$AF$50))))^(K$8-1)</f>
        <v>31836</v>
      </c>
      <c r="L11" s="27">
        <f>Assumptions!$AF11/12*(1+(IF(L$8=Assumptions!$AD$47,Assumptions!$AD$50,IF(L$8=Assumptions!$AE$47,Assumptions!$AE$50,Assumptions!$AF$50))))^(L$8-1)</f>
        <v>31836</v>
      </c>
      <c r="M11" s="27">
        <f>Assumptions!$AF11/12*(1+(IF(M$8=Assumptions!$AD$47,Assumptions!$AD$50,IF(M$8=Assumptions!$AE$47,Assumptions!$AE$50,Assumptions!$AF$50))))^(M$8-1)</f>
        <v>31836</v>
      </c>
      <c r="N11" s="27">
        <f>Assumptions!$AF11/12*(1+(IF(N$8=Assumptions!$AD$47,Assumptions!$AD$50,IF(N$8=Assumptions!$AE$47,Assumptions!$AE$50,Assumptions!$AF$50))))^(N$8-1)</f>
        <v>31836</v>
      </c>
      <c r="O11" s="27">
        <f>Assumptions!$AF11/12*(1+(IF(O$8=Assumptions!$AD$47,Assumptions!$AD$50,IF(O$8=Assumptions!$AE$47,Assumptions!$AE$50,Assumptions!$AF$50))))^(O$8-1)</f>
        <v>31836</v>
      </c>
      <c r="P11" s="27">
        <f>Assumptions!$AF11/12*(1+(IF(P$8=Assumptions!$AD$47,Assumptions!$AD$50,IF(P$8=Assumptions!$AE$47,Assumptions!$AE$50,Assumptions!$AF$50))))^(P$8-1)</f>
        <v>32313.539999999997</v>
      </c>
      <c r="Q11" s="27">
        <f>Assumptions!$AF11/12*(1+(IF(Q$8=Assumptions!$AD$47,Assumptions!$AD$50,IF(Q$8=Assumptions!$AE$47,Assumptions!$AE$50,Assumptions!$AF$50))))^(Q$8-1)</f>
        <v>32313.539999999997</v>
      </c>
      <c r="R11" s="27">
        <f>Assumptions!$AF11/12*(1+(IF(R$8=Assumptions!$AD$47,Assumptions!$AD$50,IF(R$8=Assumptions!$AE$47,Assumptions!$AE$50,Assumptions!$AF$50))))^(R$8-1)</f>
        <v>32313.539999999997</v>
      </c>
      <c r="S11" s="27">
        <f>Assumptions!$AF11/12*(1+(IF(S$8=Assumptions!$AD$47,Assumptions!$AD$50,IF(S$8=Assumptions!$AE$47,Assumptions!$AE$50,Assumptions!$AF$50))))^(S$8-1)</f>
        <v>32313.539999999997</v>
      </c>
      <c r="T11" s="27">
        <f>Assumptions!$AF11/12*(1+(IF(T$8=Assumptions!$AD$47,Assumptions!$AD$50,IF(T$8=Assumptions!$AE$47,Assumptions!$AE$50,Assumptions!$AF$50))))^(T$8-1)</f>
        <v>32313.539999999997</v>
      </c>
      <c r="U11" s="27">
        <f>Assumptions!$AF11/12*(1+(IF(U$8=Assumptions!$AD$47,Assumptions!$AD$50,IF(U$8=Assumptions!$AE$47,Assumptions!$AE$50,Assumptions!$AF$50))))^(U$8-1)</f>
        <v>32313.539999999997</v>
      </c>
      <c r="V11" s="27">
        <f>Assumptions!$AF11/12*(1+(IF(V$8=Assumptions!$AD$47,Assumptions!$AD$50,IF(V$8=Assumptions!$AE$47,Assumptions!$AE$50,Assumptions!$AF$50))))^(V$8-1)</f>
        <v>32313.539999999997</v>
      </c>
      <c r="W11" s="27">
        <f>Assumptions!$AF11/12*(1+(IF(W$8=Assumptions!$AD$47,Assumptions!$AD$50,IF(W$8=Assumptions!$AE$47,Assumptions!$AE$50,Assumptions!$AF$50))))^(W$8-1)</f>
        <v>32313.539999999997</v>
      </c>
      <c r="X11" s="27">
        <f>Assumptions!$AF11/12*(1+(IF(X$8=Assumptions!$AD$47,Assumptions!$AD$50,IF(X$8=Assumptions!$AE$47,Assumptions!$AE$50,Assumptions!$AF$50))))^(X$8-1)</f>
        <v>32313.539999999997</v>
      </c>
      <c r="Y11" s="27">
        <f>Assumptions!$AF11/12*(1+(IF(Y$8=Assumptions!$AD$47,Assumptions!$AD$50,IF(Y$8=Assumptions!$AE$47,Assumptions!$AE$50,Assumptions!$AF$50))))^(Y$8-1)</f>
        <v>32313.539999999997</v>
      </c>
      <c r="Z11" s="27">
        <f>Assumptions!$AF11/12*(1+(IF(Z$8=Assumptions!$AD$47,Assumptions!$AD$50,IF(Z$8=Assumptions!$AE$47,Assumptions!$AE$50,Assumptions!$AF$50))))^(Z$8-1)</f>
        <v>32313.539999999997</v>
      </c>
      <c r="AA11" s="27">
        <f>Assumptions!$AF11/12*(1+(IF(AA$8=Assumptions!$AD$47,Assumptions!$AD$50,IF(AA$8=Assumptions!$AE$47,Assumptions!$AE$50,Assumptions!$AF$50))))^(AA$8-1)</f>
        <v>32313.539999999997</v>
      </c>
      <c r="AB11" s="27">
        <f>Assumptions!$AF11/12*(1+(IF(AB$8=Assumptions!$AD$47,Assumptions!$AD$50,IF(AB$8=Assumptions!$AE$47,Assumptions!$AE$50,Assumptions!$AF$50))))^(AB$8-1)</f>
        <v>32798.243099999992</v>
      </c>
      <c r="AC11" s="27">
        <f>Assumptions!$AF11/12*(1+(IF(AC$8=Assumptions!$AD$47,Assumptions!$AD$50,IF(AC$8=Assumptions!$AE$47,Assumptions!$AE$50,Assumptions!$AF$50))))^(AC$8-1)</f>
        <v>32798.243099999992</v>
      </c>
      <c r="AD11" s="27">
        <f>Assumptions!$AF11/12*(1+(IF(AD$8=Assumptions!$AD$47,Assumptions!$AD$50,IF(AD$8=Assumptions!$AE$47,Assumptions!$AE$50,Assumptions!$AF$50))))^(AD$8-1)</f>
        <v>32798.243099999992</v>
      </c>
      <c r="AE11" s="27">
        <f>Assumptions!$AF11/12*(1+(IF(AE$8=Assumptions!$AD$47,Assumptions!$AD$50,IF(AE$8=Assumptions!$AE$47,Assumptions!$AE$50,Assumptions!$AF$50))))^(AE$8-1)</f>
        <v>32798.243099999992</v>
      </c>
      <c r="AF11" s="27">
        <f>Assumptions!$AF11/12*(1+(IF(AF$8=Assumptions!$AD$47,Assumptions!$AD$50,IF(AF$8=Assumptions!$AE$47,Assumptions!$AE$50,Assumptions!$AF$50))))^(AF$8-1)</f>
        <v>32798.243099999992</v>
      </c>
      <c r="AG11" s="27">
        <f>Assumptions!$AF11/12*(1+(IF(AG$8=Assumptions!$AD$47,Assumptions!$AD$50,IF(AG$8=Assumptions!$AE$47,Assumptions!$AE$50,Assumptions!$AF$50))))^(AG$8-1)</f>
        <v>32798.243099999992</v>
      </c>
      <c r="AH11" s="27">
        <f>Assumptions!$AF11/12*(1+(IF(AH$8=Assumptions!$AD$47,Assumptions!$AD$50,IF(AH$8=Assumptions!$AE$47,Assumptions!$AE$50,Assumptions!$AF$50))))^(AH$8-1)</f>
        <v>32798.243099999992</v>
      </c>
      <c r="AI11" s="27">
        <f>Assumptions!$AF11/12*(1+(IF(AI$8=Assumptions!$AD$47,Assumptions!$AD$50,IF(AI$8=Assumptions!$AE$47,Assumptions!$AE$50,Assumptions!$AF$50))))^(AI$8-1)</f>
        <v>32798.243099999992</v>
      </c>
      <c r="AJ11" s="27">
        <f>Assumptions!$AF11/12*(1+(IF(AJ$8=Assumptions!$AD$47,Assumptions!$AD$50,IF(AJ$8=Assumptions!$AE$47,Assumptions!$AE$50,Assumptions!$AF$50))))^(AJ$8-1)</f>
        <v>32798.243099999992</v>
      </c>
      <c r="AK11" s="27">
        <f>Assumptions!$AF11/12*(1+(IF(AK$8=Assumptions!$AD$47,Assumptions!$AD$50,IF(AK$8=Assumptions!$AE$47,Assumptions!$AE$50,Assumptions!$AF$50))))^(AK$8-1)</f>
        <v>32798.243099999992</v>
      </c>
      <c r="AL11" s="27">
        <f>Assumptions!$AF11/12*(1+(IF(AL$8=Assumptions!$AD$47,Assumptions!$AD$50,IF(AL$8=Assumptions!$AE$47,Assumptions!$AE$50,Assumptions!$AF$50))))^(AL$8-1)</f>
        <v>32798.243099999992</v>
      </c>
      <c r="AM11" s="27">
        <f>Assumptions!$AF11/12*(1+(IF(AM$8=Assumptions!$AD$47,Assumptions!$AD$50,IF(AM$8=Assumptions!$AE$47,Assumptions!$AE$50,Assumptions!$AF$50))))^(AM$8-1)</f>
        <v>32798.243099999992</v>
      </c>
      <c r="AN11" s="27">
        <f>Assumptions!$AF11/12*(1+(IF(AN$8=Assumptions!$AD$47,Assumptions!$AD$50,IF(AN$8=Assumptions!$AE$47,Assumptions!$AE$50,Assumptions!$AF$50))))^(AN$8-1)</f>
        <v>33290.216746499987</v>
      </c>
      <c r="AO11" s="27">
        <f>Assumptions!$AF11/12*(1+(IF(AO$8=Assumptions!$AD$47,Assumptions!$AD$50,IF(AO$8=Assumptions!$AE$47,Assumptions!$AE$50,Assumptions!$AF$50))))^(AO$8-1)</f>
        <v>33290.216746499987</v>
      </c>
      <c r="AP11" s="27">
        <f>Assumptions!$AF11/12*(1+(IF(AP$8=Assumptions!$AD$47,Assumptions!$AD$50,IF(AP$8=Assumptions!$AE$47,Assumptions!$AE$50,Assumptions!$AF$50))))^(AP$8-1)</f>
        <v>33290.216746499987</v>
      </c>
      <c r="AQ11" s="27">
        <f>Assumptions!$AF11/12*(1+(IF(AQ$8=Assumptions!$AD$47,Assumptions!$AD$50,IF(AQ$8=Assumptions!$AE$47,Assumptions!$AE$50,Assumptions!$AF$50))))^(AQ$8-1)</f>
        <v>33290.216746499987</v>
      </c>
      <c r="AR11" s="27">
        <f>Assumptions!$AF11/12*(1+(IF(AR$8=Assumptions!$AD$47,Assumptions!$AD$50,IF(AR$8=Assumptions!$AE$47,Assumptions!$AE$50,Assumptions!$AF$50))))^(AR$8-1)</f>
        <v>33290.216746499987</v>
      </c>
      <c r="AS11" s="27">
        <f>Assumptions!$AF11/12*(1+(IF(AS$8=Assumptions!$AD$47,Assumptions!$AD$50,IF(AS$8=Assumptions!$AE$47,Assumptions!$AE$50,Assumptions!$AF$50))))^(AS$8-1)</f>
        <v>33290.216746499987</v>
      </c>
      <c r="AT11" s="27">
        <f>Assumptions!$AF11/12*(1+(IF(AT$8=Assumptions!$AD$47,Assumptions!$AD$50,IF(AT$8=Assumptions!$AE$47,Assumptions!$AE$50,Assumptions!$AF$50))))^(AT$8-1)</f>
        <v>33290.216746499987</v>
      </c>
      <c r="AU11" s="27">
        <f>Assumptions!$AF11/12*(1+(IF(AU$8=Assumptions!$AD$47,Assumptions!$AD$50,IF(AU$8=Assumptions!$AE$47,Assumptions!$AE$50,Assumptions!$AF$50))))^(AU$8-1)</f>
        <v>33290.216746499987</v>
      </c>
      <c r="AV11" s="27">
        <f>Assumptions!$AF11/12*(1+(IF(AV$8=Assumptions!$AD$47,Assumptions!$AD$50,IF(AV$8=Assumptions!$AE$47,Assumptions!$AE$50,Assumptions!$AF$50))))^(AV$8-1)</f>
        <v>33290.216746499987</v>
      </c>
      <c r="AW11" s="27">
        <f>Assumptions!$AF11/12*(1+(IF(AW$8=Assumptions!$AD$47,Assumptions!$AD$50,IF(AW$8=Assumptions!$AE$47,Assumptions!$AE$50,Assumptions!$AF$50))))^(AW$8-1)</f>
        <v>33290.216746499987</v>
      </c>
      <c r="AX11" s="27">
        <f>Assumptions!$AF11/12*(1+(IF(AX$8=Assumptions!$AD$47,Assumptions!$AD$50,IF(AX$8=Assumptions!$AE$47,Assumptions!$AE$50,Assumptions!$AF$50))))^(AX$8-1)</f>
        <v>33290.216746499987</v>
      </c>
      <c r="AY11" s="27">
        <f>Assumptions!$AF11/12*(1+(IF(AY$8=Assumptions!$AD$47,Assumptions!$AD$50,IF(AY$8=Assumptions!$AE$47,Assumptions!$AE$50,Assumptions!$AF$50))))^(AY$8-1)</f>
        <v>33290.216746499987</v>
      </c>
      <c r="AZ11" s="27">
        <f>Assumptions!$AF11/12*(1+(IF(AZ$8=Assumptions!$AD$47,Assumptions!$AD$50,IF(AZ$8=Assumptions!$AE$47,Assumptions!$AE$50,Assumptions!$AF$50))))^(AZ$8-1)</f>
        <v>33789.569997697479</v>
      </c>
      <c r="BA11" s="27">
        <f>Assumptions!$AF11/12*(1+(IF(BA$8=Assumptions!$AD$47,Assumptions!$AD$50,IF(BA$8=Assumptions!$AE$47,Assumptions!$AE$50,Assumptions!$AF$50))))^(BA$8-1)</f>
        <v>33789.569997697479</v>
      </c>
      <c r="BB11" s="27">
        <f>Assumptions!$AF11/12*(1+(IF(BB$8=Assumptions!$AD$47,Assumptions!$AD$50,IF(BB$8=Assumptions!$AE$47,Assumptions!$AE$50,Assumptions!$AF$50))))^(BB$8-1)</f>
        <v>33789.569997697479</v>
      </c>
      <c r="BC11" s="27">
        <f>Assumptions!$AF11/12*(1+(IF(BC$8=Assumptions!$AD$47,Assumptions!$AD$50,IF(BC$8=Assumptions!$AE$47,Assumptions!$AE$50,Assumptions!$AF$50))))^(BC$8-1)</f>
        <v>33789.569997697479</v>
      </c>
      <c r="BD11" s="27">
        <f>Assumptions!$AF11/12*(1+(IF(BD$8=Assumptions!$AD$47,Assumptions!$AD$50,IF(BD$8=Assumptions!$AE$47,Assumptions!$AE$50,Assumptions!$AF$50))))^(BD$8-1)</f>
        <v>33789.569997697479</v>
      </c>
      <c r="BE11" s="27">
        <f>Assumptions!$AF11/12*(1+(IF(BE$8=Assumptions!$AD$47,Assumptions!$AD$50,IF(BE$8=Assumptions!$AE$47,Assumptions!$AE$50,Assumptions!$AF$50))))^(BE$8-1)</f>
        <v>33789.569997697479</v>
      </c>
      <c r="BF11" s="27">
        <f>Assumptions!$AF11/12*(1+(IF(BF$8=Assumptions!$AD$47,Assumptions!$AD$50,IF(BF$8=Assumptions!$AE$47,Assumptions!$AE$50,Assumptions!$AF$50))))^(BF$8-1)</f>
        <v>33789.569997697479</v>
      </c>
      <c r="BG11" s="27">
        <f>Assumptions!$AF11/12*(1+(IF(BG$8=Assumptions!$AD$47,Assumptions!$AD$50,IF(BG$8=Assumptions!$AE$47,Assumptions!$AE$50,Assumptions!$AF$50))))^(BG$8-1)</f>
        <v>33789.569997697479</v>
      </c>
      <c r="BH11" s="27">
        <f>Assumptions!$AF11/12*(1+(IF(BH$8=Assumptions!$AD$47,Assumptions!$AD$50,IF(BH$8=Assumptions!$AE$47,Assumptions!$AE$50,Assumptions!$AF$50))))^(BH$8-1)</f>
        <v>33789.569997697479</v>
      </c>
      <c r="BI11" s="27">
        <f>Assumptions!$AF11/12*(1+(IF(BI$8=Assumptions!$AD$47,Assumptions!$AD$50,IF(BI$8=Assumptions!$AE$47,Assumptions!$AE$50,Assumptions!$AF$50))))^(BI$8-1)</f>
        <v>33789.569997697479</v>
      </c>
      <c r="BJ11" s="27">
        <f>Assumptions!$AF11/12*(1+(IF(BJ$8=Assumptions!$AD$47,Assumptions!$AD$50,IF(BJ$8=Assumptions!$AE$47,Assumptions!$AE$50,Assumptions!$AF$50))))^(BJ$8-1)</f>
        <v>33789.569997697479</v>
      </c>
      <c r="BK11" s="27">
        <f>Assumptions!$AF11/12*(1+(IF(BK$8=Assumptions!$AD$47,Assumptions!$AD$50,IF(BK$8=Assumptions!$AE$47,Assumptions!$AE$50,Assumptions!$AF$50))))^(BK$8-1)</f>
        <v>33789.569997697479</v>
      </c>
      <c r="BL11" s="27">
        <f>Assumptions!$AF11/12*(1+(IF(BL$8=Assumptions!$AD$47,Assumptions!$AD$50,IF(BL$8=Assumptions!$AE$47,Assumptions!$AE$50,Assumptions!$AF$50))))^(BL$8-1)</f>
        <v>34296.413547662938</v>
      </c>
      <c r="BM11" s="27">
        <f>Assumptions!$AF11/12*(1+(IF(BM$8=Assumptions!$AD$47,Assumptions!$AD$50,IF(BM$8=Assumptions!$AE$47,Assumptions!$AE$50,Assumptions!$AF$50))))^(BM$8-1)</f>
        <v>34296.413547662938</v>
      </c>
      <c r="BN11" s="27">
        <f>Assumptions!$AF11/12*(1+(IF(BN$8=Assumptions!$AD$47,Assumptions!$AD$50,IF(BN$8=Assumptions!$AE$47,Assumptions!$AE$50,Assumptions!$AF$50))))^(BN$8-1)</f>
        <v>34296.413547662938</v>
      </c>
      <c r="BO11" s="27">
        <f>Assumptions!$AF11/12*(1+(IF(BO$8=Assumptions!$AD$47,Assumptions!$AD$50,IF(BO$8=Assumptions!$AE$47,Assumptions!$AE$50,Assumptions!$AF$50))))^(BO$8-1)</f>
        <v>34296.413547662938</v>
      </c>
      <c r="BP11" s="27">
        <f>Assumptions!$AF11/12*(1+(IF(BP$8=Assumptions!$AD$47,Assumptions!$AD$50,IF(BP$8=Assumptions!$AE$47,Assumptions!$AE$50,Assumptions!$AF$50))))^(BP$8-1)</f>
        <v>34296.413547662938</v>
      </c>
      <c r="BQ11" s="27">
        <f>Assumptions!$AF11/12*(1+(IF(BQ$8=Assumptions!$AD$47,Assumptions!$AD$50,IF(BQ$8=Assumptions!$AE$47,Assumptions!$AE$50,Assumptions!$AF$50))))^(BQ$8-1)</f>
        <v>34296.413547662938</v>
      </c>
      <c r="BR11" s="27">
        <f>Assumptions!$AF11/12*(1+(IF(BR$8=Assumptions!$AD$47,Assumptions!$AD$50,IF(BR$8=Assumptions!$AE$47,Assumptions!$AE$50,Assumptions!$AF$50))))^(BR$8-1)</f>
        <v>34296.413547662938</v>
      </c>
      <c r="BS11" s="27">
        <f>Assumptions!$AF11/12*(1+(IF(BS$8=Assumptions!$AD$47,Assumptions!$AD$50,IF(BS$8=Assumptions!$AE$47,Assumptions!$AE$50,Assumptions!$AF$50))))^(BS$8-1)</f>
        <v>34296.413547662938</v>
      </c>
      <c r="BT11" s="27">
        <f>Assumptions!$AF11/12*(1+(IF(BT$8=Assumptions!$AD$47,Assumptions!$AD$50,IF(BT$8=Assumptions!$AE$47,Assumptions!$AE$50,Assumptions!$AF$50))))^(BT$8-1)</f>
        <v>34296.413547662938</v>
      </c>
      <c r="BU11" s="27">
        <f>Assumptions!$AF11/12*(1+(IF(BU$8=Assumptions!$AD$47,Assumptions!$AD$50,IF(BU$8=Assumptions!$AE$47,Assumptions!$AE$50,Assumptions!$AF$50))))^(BU$8-1)</f>
        <v>34296.413547662938</v>
      </c>
      <c r="BV11" s="27">
        <f>Assumptions!$AF11/12*(1+(IF(BV$8=Assumptions!$AD$47,Assumptions!$AD$50,IF(BV$8=Assumptions!$AE$47,Assumptions!$AE$50,Assumptions!$AF$50))))^(BV$8-1)</f>
        <v>34296.413547662938</v>
      </c>
      <c r="BW11" s="27">
        <f>Assumptions!$AF11/12*(1+(IF(BW$8=Assumptions!$AD$47,Assumptions!$AD$50,IF(BW$8=Assumptions!$AE$47,Assumptions!$AE$50,Assumptions!$AF$50))))^(BW$8-1)</f>
        <v>34296.413547662938</v>
      </c>
      <c r="BX11" s="27">
        <f>Assumptions!$AF11/12*(1+(IF(BX$8=Assumptions!$AD$47,Assumptions!$AD$50,IF(BX$8=Assumptions!$AE$47,Assumptions!$AE$50,Assumptions!$AF$50))))^(BX$8-1)</f>
        <v>34810.859750877877</v>
      </c>
      <c r="BY11" s="27">
        <f>Assumptions!$AF11/12*(1+(IF(BY$8=Assumptions!$AD$47,Assumptions!$AD$50,IF(BY$8=Assumptions!$AE$47,Assumptions!$AE$50,Assumptions!$AF$50))))^(BY$8-1)</f>
        <v>34810.859750877877</v>
      </c>
      <c r="BZ11" s="27">
        <f>Assumptions!$AF11/12*(1+(IF(BZ$8=Assumptions!$AD$47,Assumptions!$AD$50,IF(BZ$8=Assumptions!$AE$47,Assumptions!$AE$50,Assumptions!$AF$50))))^(BZ$8-1)</f>
        <v>34810.859750877877</v>
      </c>
      <c r="CA11" s="27">
        <f>Assumptions!$AF11/12*(1+(IF(CA$8=Assumptions!$AD$47,Assumptions!$AD$50,IF(CA$8=Assumptions!$AE$47,Assumptions!$AE$50,Assumptions!$AF$50))))^(CA$8-1)</f>
        <v>34810.859750877877</v>
      </c>
      <c r="CB11" s="27">
        <f>Assumptions!$AF11/12*(1+(IF(CB$8=Assumptions!$AD$47,Assumptions!$AD$50,IF(CB$8=Assumptions!$AE$47,Assumptions!$AE$50,Assumptions!$AF$50))))^(CB$8-1)</f>
        <v>34810.859750877877</v>
      </c>
      <c r="CC11" s="27">
        <f>Assumptions!$AF11/12*(1+(IF(CC$8=Assumptions!$AD$47,Assumptions!$AD$50,IF(CC$8=Assumptions!$AE$47,Assumptions!$AE$50,Assumptions!$AF$50))))^(CC$8-1)</f>
        <v>34810.859750877877</v>
      </c>
      <c r="CD11" s="27">
        <f>Assumptions!$AF11/12*(1+(IF(CD$8=Assumptions!$AD$47,Assumptions!$AD$50,IF(CD$8=Assumptions!$AE$47,Assumptions!$AE$50,Assumptions!$AF$50))))^(CD$8-1)</f>
        <v>34810.859750877877</v>
      </c>
      <c r="CE11" s="27">
        <f>Assumptions!$AF11/12*(1+(IF(CE$8=Assumptions!$AD$47,Assumptions!$AD$50,IF(CE$8=Assumptions!$AE$47,Assumptions!$AE$50,Assumptions!$AF$50))))^(CE$8-1)</f>
        <v>34810.859750877877</v>
      </c>
      <c r="CF11" s="27">
        <f>Assumptions!$AF11/12*(1+(IF(CF$8=Assumptions!$AD$47,Assumptions!$AD$50,IF(CF$8=Assumptions!$AE$47,Assumptions!$AE$50,Assumptions!$AF$50))))^(CF$8-1)</f>
        <v>34810.859750877877</v>
      </c>
      <c r="CG11" s="27">
        <f>Assumptions!$AF11/12*(1+(IF(CG$8=Assumptions!$AD$47,Assumptions!$AD$50,IF(CG$8=Assumptions!$AE$47,Assumptions!$AE$50,Assumptions!$AF$50))))^(CG$8-1)</f>
        <v>34810.859750877877</v>
      </c>
      <c r="CH11" s="27">
        <f>Assumptions!$AF11/12*(1+(IF(CH$8=Assumptions!$AD$47,Assumptions!$AD$50,IF(CH$8=Assumptions!$AE$47,Assumptions!$AE$50,Assumptions!$AF$50))))^(CH$8-1)</f>
        <v>34810.859750877877</v>
      </c>
      <c r="CI11" s="27">
        <f>Assumptions!$AF11/12*(1+(IF(CI$8=Assumptions!$AD$47,Assumptions!$AD$50,IF(CI$8=Assumptions!$AE$47,Assumptions!$AE$50,Assumptions!$AF$50))))^(CI$8-1)</f>
        <v>34810.859750877877</v>
      </c>
      <c r="CJ11" s="27">
        <f>Assumptions!$AF11/12*(1+(IF(CJ$8=Assumptions!$AD$47,Assumptions!$AD$50,IF(CJ$8=Assumptions!$AE$47,Assumptions!$AE$50,Assumptions!$AF$50))))^(CJ$8-1)</f>
        <v>35333.022647141042</v>
      </c>
      <c r="CK11" s="27">
        <f>Assumptions!$AF11/12*(1+(IF(CK$8=Assumptions!$AD$47,Assumptions!$AD$50,IF(CK$8=Assumptions!$AE$47,Assumptions!$AE$50,Assumptions!$AF$50))))^(CK$8-1)</f>
        <v>35333.022647141042</v>
      </c>
      <c r="CL11" s="27">
        <f>Assumptions!$AF11/12*(1+(IF(CL$8=Assumptions!$AD$47,Assumptions!$AD$50,IF(CL$8=Assumptions!$AE$47,Assumptions!$AE$50,Assumptions!$AF$50))))^(CL$8-1)</f>
        <v>35333.022647141042</v>
      </c>
      <c r="CM11" s="27">
        <f>Assumptions!$AF11/12*(1+(IF(CM$8=Assumptions!$AD$47,Assumptions!$AD$50,IF(CM$8=Assumptions!$AE$47,Assumptions!$AE$50,Assumptions!$AF$50))))^(CM$8-1)</f>
        <v>35333.022647141042</v>
      </c>
      <c r="CN11" s="27">
        <f>Assumptions!$AF11/12*(1+(IF(CN$8=Assumptions!$AD$47,Assumptions!$AD$50,IF(CN$8=Assumptions!$AE$47,Assumptions!$AE$50,Assumptions!$AF$50))))^(CN$8-1)</f>
        <v>35333.022647141042</v>
      </c>
      <c r="CO11" s="27">
        <f>Assumptions!$AF11/12*(1+(IF(CO$8=Assumptions!$AD$47,Assumptions!$AD$50,IF(CO$8=Assumptions!$AE$47,Assumptions!$AE$50,Assumptions!$AF$50))))^(CO$8-1)</f>
        <v>35333.022647141042</v>
      </c>
      <c r="CP11" s="27">
        <f>Assumptions!$AF11/12*(1+(IF(CP$8=Assumptions!$AD$47,Assumptions!$AD$50,IF(CP$8=Assumptions!$AE$47,Assumptions!$AE$50,Assumptions!$AF$50))))^(CP$8-1)</f>
        <v>35333.022647141042</v>
      </c>
      <c r="CQ11" s="27">
        <f>Assumptions!$AF11/12*(1+(IF(CQ$8=Assumptions!$AD$47,Assumptions!$AD$50,IF(CQ$8=Assumptions!$AE$47,Assumptions!$AE$50,Assumptions!$AF$50))))^(CQ$8-1)</f>
        <v>35333.022647141042</v>
      </c>
      <c r="CR11" s="27">
        <f>Assumptions!$AF11/12*(1+(IF(CR$8=Assumptions!$AD$47,Assumptions!$AD$50,IF(CR$8=Assumptions!$AE$47,Assumptions!$AE$50,Assumptions!$AF$50))))^(CR$8-1)</f>
        <v>35333.022647141042</v>
      </c>
      <c r="CS11" s="27">
        <f>Assumptions!$AF11/12*(1+(IF(CS$8=Assumptions!$AD$47,Assumptions!$AD$50,IF(CS$8=Assumptions!$AE$47,Assumptions!$AE$50,Assumptions!$AF$50))))^(CS$8-1)</f>
        <v>35333.022647141042</v>
      </c>
      <c r="CT11" s="27">
        <f>Assumptions!$AF11/12*(1+(IF(CT$8=Assumptions!$AD$47,Assumptions!$AD$50,IF(CT$8=Assumptions!$AE$47,Assumptions!$AE$50,Assumptions!$AF$50))))^(CT$8-1)</f>
        <v>35333.022647141042</v>
      </c>
      <c r="CU11" s="27">
        <f>Assumptions!$AF11/12*(1+(IF(CU$8=Assumptions!$AD$47,Assumptions!$AD$50,IF(CU$8=Assumptions!$AE$47,Assumptions!$AE$50,Assumptions!$AF$50))))^(CU$8-1)</f>
        <v>35333.022647141042</v>
      </c>
      <c r="CV11" s="27">
        <f>Assumptions!$AF11/12*(1+(IF(CV$8=Assumptions!$AD$47,Assumptions!$AD$50,IF(CV$8=Assumptions!$AE$47,Assumptions!$AE$50,Assumptions!$AF$50))))^(CV$8-1)</f>
        <v>35863.01798684815</v>
      </c>
      <c r="CW11" s="27">
        <f>Assumptions!$AF11/12*(1+(IF(CW$8=Assumptions!$AD$47,Assumptions!$AD$50,IF(CW$8=Assumptions!$AE$47,Assumptions!$AE$50,Assumptions!$AF$50))))^(CW$8-1)</f>
        <v>35863.01798684815</v>
      </c>
      <c r="CX11" s="27">
        <f>Assumptions!$AF11/12*(1+(IF(CX$8=Assumptions!$AD$47,Assumptions!$AD$50,IF(CX$8=Assumptions!$AE$47,Assumptions!$AE$50,Assumptions!$AF$50))))^(CX$8-1)</f>
        <v>35863.01798684815</v>
      </c>
      <c r="CY11" s="27">
        <f>Assumptions!$AF11/12*(1+(IF(CY$8=Assumptions!$AD$47,Assumptions!$AD$50,IF(CY$8=Assumptions!$AE$47,Assumptions!$AE$50,Assumptions!$AF$50))))^(CY$8-1)</f>
        <v>35863.01798684815</v>
      </c>
      <c r="CZ11" s="27">
        <f>Assumptions!$AF11/12*(1+(IF(CZ$8=Assumptions!$AD$47,Assumptions!$AD$50,IF(CZ$8=Assumptions!$AE$47,Assumptions!$AE$50,Assumptions!$AF$50))))^(CZ$8-1)</f>
        <v>35863.01798684815</v>
      </c>
      <c r="DA11" s="27">
        <f>Assumptions!$AF11/12*(1+(IF(DA$8=Assumptions!$AD$47,Assumptions!$AD$50,IF(DA$8=Assumptions!$AE$47,Assumptions!$AE$50,Assumptions!$AF$50))))^(DA$8-1)</f>
        <v>35863.01798684815</v>
      </c>
      <c r="DB11" s="27">
        <f>Assumptions!$AF11/12*(1+(IF(DB$8=Assumptions!$AD$47,Assumptions!$AD$50,IF(DB$8=Assumptions!$AE$47,Assumptions!$AE$50,Assumptions!$AF$50))))^(DB$8-1)</f>
        <v>35863.01798684815</v>
      </c>
      <c r="DC11" s="27">
        <f>Assumptions!$AF11/12*(1+(IF(DC$8=Assumptions!$AD$47,Assumptions!$AD$50,IF(DC$8=Assumptions!$AE$47,Assumptions!$AE$50,Assumptions!$AF$50))))^(DC$8-1)</f>
        <v>35863.01798684815</v>
      </c>
      <c r="DD11" s="27">
        <f>Assumptions!$AF11/12*(1+(IF(DD$8=Assumptions!$AD$47,Assumptions!$AD$50,IF(DD$8=Assumptions!$AE$47,Assumptions!$AE$50,Assumptions!$AF$50))))^(DD$8-1)</f>
        <v>35863.01798684815</v>
      </c>
      <c r="DE11" s="27">
        <f>Assumptions!$AF11/12*(1+(IF(DE$8=Assumptions!$AD$47,Assumptions!$AD$50,IF(DE$8=Assumptions!$AE$47,Assumptions!$AE$50,Assumptions!$AF$50))))^(DE$8-1)</f>
        <v>35863.01798684815</v>
      </c>
      <c r="DF11" s="27">
        <f>Assumptions!$AF11/12*(1+(IF(DF$8=Assumptions!$AD$47,Assumptions!$AD$50,IF(DF$8=Assumptions!$AE$47,Assumptions!$AE$50,Assumptions!$AF$50))))^(DF$8-1)</f>
        <v>35863.01798684815</v>
      </c>
      <c r="DG11" s="27">
        <f>Assumptions!$AF11/12*(1+(IF(DG$8=Assumptions!$AD$47,Assumptions!$AD$50,IF(DG$8=Assumptions!$AE$47,Assumptions!$AE$50,Assumptions!$AF$50))))^(DG$8-1)</f>
        <v>35863.01798684815</v>
      </c>
      <c r="DH11" s="27">
        <f>Assumptions!$AF11/12*(1+(IF(DH$8=Assumptions!$AD$47,Assumptions!$AD$50,IF(DH$8=Assumptions!$AE$47,Assumptions!$AE$50,Assumptions!$AF$50))))^(DH$8-1)</f>
        <v>36400.963256650874</v>
      </c>
      <c r="DI11" s="27">
        <f>Assumptions!$AF11/12*(1+(IF(DI$8=Assumptions!$AD$47,Assumptions!$AD$50,IF(DI$8=Assumptions!$AE$47,Assumptions!$AE$50,Assumptions!$AF$50))))^(DI$8-1)</f>
        <v>36400.963256650874</v>
      </c>
      <c r="DJ11" s="27">
        <f>Assumptions!$AF11/12*(1+(IF(DJ$8=Assumptions!$AD$47,Assumptions!$AD$50,IF(DJ$8=Assumptions!$AE$47,Assumptions!$AE$50,Assumptions!$AF$50))))^(DJ$8-1)</f>
        <v>36400.963256650874</v>
      </c>
      <c r="DK11" s="27">
        <f>Assumptions!$AF11/12*(1+(IF(DK$8=Assumptions!$AD$47,Assumptions!$AD$50,IF(DK$8=Assumptions!$AE$47,Assumptions!$AE$50,Assumptions!$AF$50))))^(DK$8-1)</f>
        <v>36400.963256650874</v>
      </c>
      <c r="DL11" s="27">
        <f>Assumptions!$AF11/12*(1+(IF(DL$8=Assumptions!$AD$47,Assumptions!$AD$50,IF(DL$8=Assumptions!$AE$47,Assumptions!$AE$50,Assumptions!$AF$50))))^(DL$8-1)</f>
        <v>36400.963256650874</v>
      </c>
      <c r="DM11" s="27">
        <f>Assumptions!$AF11/12*(1+(IF(DM$8=Assumptions!$AD$47,Assumptions!$AD$50,IF(DM$8=Assumptions!$AE$47,Assumptions!$AE$50,Assumptions!$AF$50))))^(DM$8-1)</f>
        <v>36400.963256650874</v>
      </c>
      <c r="DN11" s="27">
        <f>Assumptions!$AF11/12*(1+(IF(DN$8=Assumptions!$AD$47,Assumptions!$AD$50,IF(DN$8=Assumptions!$AE$47,Assumptions!$AE$50,Assumptions!$AF$50))))^(DN$8-1)</f>
        <v>36400.963256650874</v>
      </c>
      <c r="DO11" s="27">
        <f>Assumptions!$AF11/12*(1+(IF(DO$8=Assumptions!$AD$47,Assumptions!$AD$50,IF(DO$8=Assumptions!$AE$47,Assumptions!$AE$50,Assumptions!$AF$50))))^(DO$8-1)</f>
        <v>36400.963256650874</v>
      </c>
      <c r="DP11" s="27">
        <f>Assumptions!$AF11/12*(1+(IF(DP$8=Assumptions!$AD$47,Assumptions!$AD$50,IF(DP$8=Assumptions!$AE$47,Assumptions!$AE$50,Assumptions!$AF$50))))^(DP$8-1)</f>
        <v>36400.963256650874</v>
      </c>
      <c r="DQ11" s="27">
        <f>Assumptions!$AF11/12*(1+(IF(DQ$8=Assumptions!$AD$47,Assumptions!$AD$50,IF(DQ$8=Assumptions!$AE$47,Assumptions!$AE$50,Assumptions!$AF$50))))^(DQ$8-1)</f>
        <v>36400.963256650874</v>
      </c>
      <c r="DR11" s="27">
        <f>Assumptions!$AF11/12*(1+(IF(DR$8=Assumptions!$AD$47,Assumptions!$AD$50,IF(DR$8=Assumptions!$AE$47,Assumptions!$AE$50,Assumptions!$AF$50))))^(DR$8-1)</f>
        <v>36400.963256650874</v>
      </c>
      <c r="DS11" s="27">
        <f>Assumptions!$AF11/12*(1+(IF(DS$8=Assumptions!$AD$47,Assumptions!$AD$50,IF(DS$8=Assumptions!$AE$47,Assumptions!$AE$50,Assumptions!$AF$50))))^(DS$8-1)</f>
        <v>36400.963256650874</v>
      </c>
      <c r="DT11" s="27">
        <f>Assumptions!$AF11/12*(1+(IF(DT$8=Assumptions!$AD$47,Assumptions!$AD$50,IF(DT$8=Assumptions!$AE$47,Assumptions!$AE$50,Assumptions!$AF$50))))^(DT$8-1)</f>
        <v>36946.977705500627</v>
      </c>
      <c r="DU11" s="27">
        <f>Assumptions!$AF11/12*(1+(IF(DU$8=Assumptions!$AD$47,Assumptions!$AD$50,IF(DU$8=Assumptions!$AE$47,Assumptions!$AE$50,Assumptions!$AF$50))))^(DU$8-1)</f>
        <v>36946.977705500627</v>
      </c>
      <c r="DV11" s="27">
        <f>Assumptions!$AF11/12*(1+(IF(DV$8=Assumptions!$AD$47,Assumptions!$AD$50,IF(DV$8=Assumptions!$AE$47,Assumptions!$AE$50,Assumptions!$AF$50))))^(DV$8-1)</f>
        <v>36946.977705500627</v>
      </c>
      <c r="DW11" s="27">
        <f>Assumptions!$AF11/12*(1+(IF(DW$8=Assumptions!$AD$47,Assumptions!$AD$50,IF(DW$8=Assumptions!$AE$47,Assumptions!$AE$50,Assumptions!$AF$50))))^(DW$8-1)</f>
        <v>36946.977705500627</v>
      </c>
      <c r="DX11" s="27">
        <f>Assumptions!$AF11/12*(1+(IF(DX$8=Assumptions!$AD$47,Assumptions!$AD$50,IF(DX$8=Assumptions!$AE$47,Assumptions!$AE$50,Assumptions!$AF$50))))^(DX$8-1)</f>
        <v>36946.977705500627</v>
      </c>
      <c r="DY11" s="27">
        <f>Assumptions!$AF11/12*(1+(IF(DY$8=Assumptions!$AD$47,Assumptions!$AD$50,IF(DY$8=Assumptions!$AE$47,Assumptions!$AE$50,Assumptions!$AF$50))))^(DY$8-1)</f>
        <v>36946.977705500627</v>
      </c>
      <c r="DZ11" s="27">
        <f>Assumptions!$AF11/12*(1+(IF(DZ$8=Assumptions!$AD$47,Assumptions!$AD$50,IF(DZ$8=Assumptions!$AE$47,Assumptions!$AE$50,Assumptions!$AF$50))))^(DZ$8-1)</f>
        <v>36946.977705500627</v>
      </c>
      <c r="EA11" s="27">
        <f>Assumptions!$AF11/12*(1+(IF(EA$8=Assumptions!$AD$47,Assumptions!$AD$50,IF(EA$8=Assumptions!$AE$47,Assumptions!$AE$50,Assumptions!$AF$50))))^(EA$8-1)</f>
        <v>36946.977705500627</v>
      </c>
      <c r="EB11" s="27">
        <f>Assumptions!$AF11/12*(1+(IF(EB$8=Assumptions!$AD$47,Assumptions!$AD$50,IF(EB$8=Assumptions!$AE$47,Assumptions!$AE$50,Assumptions!$AF$50))))^(EB$8-1)</f>
        <v>36946.977705500627</v>
      </c>
      <c r="EC11" s="27">
        <f>Assumptions!$AF11/12*(1+(IF(EC$8=Assumptions!$AD$47,Assumptions!$AD$50,IF(EC$8=Assumptions!$AE$47,Assumptions!$AE$50,Assumptions!$AF$50))))^(EC$8-1)</f>
        <v>36946.977705500627</v>
      </c>
      <c r="ED11" s="27">
        <f>Assumptions!$AF11/12*(1+(IF(ED$8=Assumptions!$AD$47,Assumptions!$AD$50,IF(ED$8=Assumptions!$AE$47,Assumptions!$AE$50,Assumptions!$AF$50))))^(ED$8-1)</f>
        <v>36946.977705500627</v>
      </c>
      <c r="EE11" s="27">
        <f>Assumptions!$AF11/12*(1+(IF(EE$8=Assumptions!$AD$47,Assumptions!$AD$50,IF(EE$8=Assumptions!$AE$47,Assumptions!$AE$50,Assumptions!$AF$50))))^(EE$8-1)</f>
        <v>36946.977705500627</v>
      </c>
    </row>
    <row r="12" spans="1:135" x14ac:dyDescent="0.35">
      <c r="C12" t="str">
        <f>Assumptions!Z12</f>
        <v>2x1</v>
      </c>
      <c r="D12" s="27">
        <f>Assumptions!$AF12/12*(1+(IF(D$8=Assumptions!$AD$47,Assumptions!$AD$50,IF(D$8=Assumptions!$AE$47,Assumptions!$AE$50,Assumptions!$AF$50))))^(D$8-1)</f>
        <v>28089.600000000002</v>
      </c>
      <c r="E12" s="27">
        <f>Assumptions!$AF12/12*(1+(IF(E$8=Assumptions!$AD$47,Assumptions!$AD$50,IF(E$8=Assumptions!$AE$47,Assumptions!$AE$50,Assumptions!$AF$50))))^(E$8-1)</f>
        <v>28089.600000000002</v>
      </c>
      <c r="F12" s="27">
        <f>Assumptions!$AF12/12*(1+(IF(F$8=Assumptions!$AD$47,Assumptions!$AD$50,IF(F$8=Assumptions!$AE$47,Assumptions!$AE$50,Assumptions!$AF$50))))^(F$8-1)</f>
        <v>28089.600000000002</v>
      </c>
      <c r="G12" s="27">
        <f>Assumptions!$AF12/12*(1+(IF(G$8=Assumptions!$AD$47,Assumptions!$AD$50,IF(G$8=Assumptions!$AE$47,Assumptions!$AE$50,Assumptions!$AF$50))))^(G$8-1)</f>
        <v>28089.600000000002</v>
      </c>
      <c r="H12" s="27">
        <f>Assumptions!$AF12/12*(1+(IF(H$8=Assumptions!$AD$47,Assumptions!$AD$50,IF(H$8=Assumptions!$AE$47,Assumptions!$AE$50,Assumptions!$AF$50))))^(H$8-1)</f>
        <v>28089.600000000002</v>
      </c>
      <c r="I12" s="27">
        <f>Assumptions!$AF12/12*(1+(IF(I$8=Assumptions!$AD$47,Assumptions!$AD$50,IF(I$8=Assumptions!$AE$47,Assumptions!$AE$50,Assumptions!$AF$50))))^(I$8-1)</f>
        <v>28089.600000000002</v>
      </c>
      <c r="J12" s="27">
        <f>Assumptions!$AF12/12*(1+(IF(J$8=Assumptions!$AD$47,Assumptions!$AD$50,IF(J$8=Assumptions!$AE$47,Assumptions!$AE$50,Assumptions!$AF$50))))^(J$8-1)</f>
        <v>28089.600000000002</v>
      </c>
      <c r="K12" s="27">
        <f>Assumptions!$AF12/12*(1+(IF(K$8=Assumptions!$AD$47,Assumptions!$AD$50,IF(K$8=Assumptions!$AE$47,Assumptions!$AE$50,Assumptions!$AF$50))))^(K$8-1)</f>
        <v>28089.600000000002</v>
      </c>
      <c r="L12" s="27">
        <f>Assumptions!$AF12/12*(1+(IF(L$8=Assumptions!$AD$47,Assumptions!$AD$50,IF(L$8=Assumptions!$AE$47,Assumptions!$AE$50,Assumptions!$AF$50))))^(L$8-1)</f>
        <v>28089.600000000002</v>
      </c>
      <c r="M12" s="27">
        <f>Assumptions!$AF12/12*(1+(IF(M$8=Assumptions!$AD$47,Assumptions!$AD$50,IF(M$8=Assumptions!$AE$47,Assumptions!$AE$50,Assumptions!$AF$50))))^(M$8-1)</f>
        <v>28089.600000000002</v>
      </c>
      <c r="N12" s="27">
        <f>Assumptions!$AF12/12*(1+(IF(N$8=Assumptions!$AD$47,Assumptions!$AD$50,IF(N$8=Assumptions!$AE$47,Assumptions!$AE$50,Assumptions!$AF$50))))^(N$8-1)</f>
        <v>28089.600000000002</v>
      </c>
      <c r="O12" s="27">
        <f>Assumptions!$AF12/12*(1+(IF(O$8=Assumptions!$AD$47,Assumptions!$AD$50,IF(O$8=Assumptions!$AE$47,Assumptions!$AE$50,Assumptions!$AF$50))))^(O$8-1)</f>
        <v>28089.600000000002</v>
      </c>
      <c r="P12" s="27">
        <f>Assumptions!$AF12/12*(1+(IF(P$8=Assumptions!$AD$47,Assumptions!$AD$50,IF(P$8=Assumptions!$AE$47,Assumptions!$AE$50,Assumptions!$AF$50))))^(P$8-1)</f>
        <v>28510.944</v>
      </c>
      <c r="Q12" s="27">
        <f>Assumptions!$AF12/12*(1+(IF(Q$8=Assumptions!$AD$47,Assumptions!$AD$50,IF(Q$8=Assumptions!$AE$47,Assumptions!$AE$50,Assumptions!$AF$50))))^(Q$8-1)</f>
        <v>28510.944</v>
      </c>
      <c r="R12" s="27">
        <f>Assumptions!$AF12/12*(1+(IF(R$8=Assumptions!$AD$47,Assumptions!$AD$50,IF(R$8=Assumptions!$AE$47,Assumptions!$AE$50,Assumptions!$AF$50))))^(R$8-1)</f>
        <v>28510.944</v>
      </c>
      <c r="S12" s="27">
        <f>Assumptions!$AF12/12*(1+(IF(S$8=Assumptions!$AD$47,Assumptions!$AD$50,IF(S$8=Assumptions!$AE$47,Assumptions!$AE$50,Assumptions!$AF$50))))^(S$8-1)</f>
        <v>28510.944</v>
      </c>
      <c r="T12" s="27">
        <f>Assumptions!$AF12/12*(1+(IF(T$8=Assumptions!$AD$47,Assumptions!$AD$50,IF(T$8=Assumptions!$AE$47,Assumptions!$AE$50,Assumptions!$AF$50))))^(T$8-1)</f>
        <v>28510.944</v>
      </c>
      <c r="U12" s="27">
        <f>Assumptions!$AF12/12*(1+(IF(U$8=Assumptions!$AD$47,Assumptions!$AD$50,IF(U$8=Assumptions!$AE$47,Assumptions!$AE$50,Assumptions!$AF$50))))^(U$8-1)</f>
        <v>28510.944</v>
      </c>
      <c r="V12" s="27">
        <f>Assumptions!$AF12/12*(1+(IF(V$8=Assumptions!$AD$47,Assumptions!$AD$50,IF(V$8=Assumptions!$AE$47,Assumptions!$AE$50,Assumptions!$AF$50))))^(V$8-1)</f>
        <v>28510.944</v>
      </c>
      <c r="W12" s="27">
        <f>Assumptions!$AF12/12*(1+(IF(W$8=Assumptions!$AD$47,Assumptions!$AD$50,IF(W$8=Assumptions!$AE$47,Assumptions!$AE$50,Assumptions!$AF$50))))^(W$8-1)</f>
        <v>28510.944</v>
      </c>
      <c r="X12" s="27">
        <f>Assumptions!$AF12/12*(1+(IF(X$8=Assumptions!$AD$47,Assumptions!$AD$50,IF(X$8=Assumptions!$AE$47,Assumptions!$AE$50,Assumptions!$AF$50))))^(X$8-1)</f>
        <v>28510.944</v>
      </c>
      <c r="Y12" s="27">
        <f>Assumptions!$AF12/12*(1+(IF(Y$8=Assumptions!$AD$47,Assumptions!$AD$50,IF(Y$8=Assumptions!$AE$47,Assumptions!$AE$50,Assumptions!$AF$50))))^(Y$8-1)</f>
        <v>28510.944</v>
      </c>
      <c r="Z12" s="27">
        <f>Assumptions!$AF12/12*(1+(IF(Z$8=Assumptions!$AD$47,Assumptions!$AD$50,IF(Z$8=Assumptions!$AE$47,Assumptions!$AE$50,Assumptions!$AF$50))))^(Z$8-1)</f>
        <v>28510.944</v>
      </c>
      <c r="AA12" s="27">
        <f>Assumptions!$AF12/12*(1+(IF(AA$8=Assumptions!$AD$47,Assumptions!$AD$50,IF(AA$8=Assumptions!$AE$47,Assumptions!$AE$50,Assumptions!$AF$50))))^(AA$8-1)</f>
        <v>28510.944</v>
      </c>
      <c r="AB12" s="27">
        <f>Assumptions!$AF12/12*(1+(IF(AB$8=Assumptions!$AD$47,Assumptions!$AD$50,IF(AB$8=Assumptions!$AE$47,Assumptions!$AE$50,Assumptions!$AF$50))))^(AB$8-1)</f>
        <v>28938.608159999996</v>
      </c>
      <c r="AC12" s="27">
        <f>Assumptions!$AF12/12*(1+(IF(AC$8=Assumptions!$AD$47,Assumptions!$AD$50,IF(AC$8=Assumptions!$AE$47,Assumptions!$AE$50,Assumptions!$AF$50))))^(AC$8-1)</f>
        <v>28938.608159999996</v>
      </c>
      <c r="AD12" s="27">
        <f>Assumptions!$AF12/12*(1+(IF(AD$8=Assumptions!$AD$47,Assumptions!$AD$50,IF(AD$8=Assumptions!$AE$47,Assumptions!$AE$50,Assumptions!$AF$50))))^(AD$8-1)</f>
        <v>28938.608159999996</v>
      </c>
      <c r="AE12" s="27">
        <f>Assumptions!$AF12/12*(1+(IF(AE$8=Assumptions!$AD$47,Assumptions!$AD$50,IF(AE$8=Assumptions!$AE$47,Assumptions!$AE$50,Assumptions!$AF$50))))^(AE$8-1)</f>
        <v>28938.608159999996</v>
      </c>
      <c r="AF12" s="27">
        <f>Assumptions!$AF12/12*(1+(IF(AF$8=Assumptions!$AD$47,Assumptions!$AD$50,IF(AF$8=Assumptions!$AE$47,Assumptions!$AE$50,Assumptions!$AF$50))))^(AF$8-1)</f>
        <v>28938.608159999996</v>
      </c>
      <c r="AG12" s="27">
        <f>Assumptions!$AF12/12*(1+(IF(AG$8=Assumptions!$AD$47,Assumptions!$AD$50,IF(AG$8=Assumptions!$AE$47,Assumptions!$AE$50,Assumptions!$AF$50))))^(AG$8-1)</f>
        <v>28938.608159999996</v>
      </c>
      <c r="AH12" s="27">
        <f>Assumptions!$AF12/12*(1+(IF(AH$8=Assumptions!$AD$47,Assumptions!$AD$50,IF(AH$8=Assumptions!$AE$47,Assumptions!$AE$50,Assumptions!$AF$50))))^(AH$8-1)</f>
        <v>28938.608159999996</v>
      </c>
      <c r="AI12" s="27">
        <f>Assumptions!$AF12/12*(1+(IF(AI$8=Assumptions!$AD$47,Assumptions!$AD$50,IF(AI$8=Assumptions!$AE$47,Assumptions!$AE$50,Assumptions!$AF$50))))^(AI$8-1)</f>
        <v>28938.608159999996</v>
      </c>
      <c r="AJ12" s="27">
        <f>Assumptions!$AF12/12*(1+(IF(AJ$8=Assumptions!$AD$47,Assumptions!$AD$50,IF(AJ$8=Assumptions!$AE$47,Assumptions!$AE$50,Assumptions!$AF$50))))^(AJ$8-1)</f>
        <v>28938.608159999996</v>
      </c>
      <c r="AK12" s="27">
        <f>Assumptions!$AF12/12*(1+(IF(AK$8=Assumptions!$AD$47,Assumptions!$AD$50,IF(AK$8=Assumptions!$AE$47,Assumptions!$AE$50,Assumptions!$AF$50))))^(AK$8-1)</f>
        <v>28938.608159999996</v>
      </c>
      <c r="AL12" s="27">
        <f>Assumptions!$AF12/12*(1+(IF(AL$8=Assumptions!$AD$47,Assumptions!$AD$50,IF(AL$8=Assumptions!$AE$47,Assumptions!$AE$50,Assumptions!$AF$50))))^(AL$8-1)</f>
        <v>28938.608159999996</v>
      </c>
      <c r="AM12" s="27">
        <f>Assumptions!$AF12/12*(1+(IF(AM$8=Assumptions!$AD$47,Assumptions!$AD$50,IF(AM$8=Assumptions!$AE$47,Assumptions!$AE$50,Assumptions!$AF$50))))^(AM$8-1)</f>
        <v>28938.608159999996</v>
      </c>
      <c r="AN12" s="27">
        <f>Assumptions!$AF12/12*(1+(IF(AN$8=Assumptions!$AD$47,Assumptions!$AD$50,IF(AN$8=Assumptions!$AE$47,Assumptions!$AE$50,Assumptions!$AF$50))))^(AN$8-1)</f>
        <v>29372.687282399991</v>
      </c>
      <c r="AO12" s="27">
        <f>Assumptions!$AF12/12*(1+(IF(AO$8=Assumptions!$AD$47,Assumptions!$AD$50,IF(AO$8=Assumptions!$AE$47,Assumptions!$AE$50,Assumptions!$AF$50))))^(AO$8-1)</f>
        <v>29372.687282399991</v>
      </c>
      <c r="AP12" s="27">
        <f>Assumptions!$AF12/12*(1+(IF(AP$8=Assumptions!$AD$47,Assumptions!$AD$50,IF(AP$8=Assumptions!$AE$47,Assumptions!$AE$50,Assumptions!$AF$50))))^(AP$8-1)</f>
        <v>29372.687282399991</v>
      </c>
      <c r="AQ12" s="27">
        <f>Assumptions!$AF12/12*(1+(IF(AQ$8=Assumptions!$AD$47,Assumptions!$AD$50,IF(AQ$8=Assumptions!$AE$47,Assumptions!$AE$50,Assumptions!$AF$50))))^(AQ$8-1)</f>
        <v>29372.687282399991</v>
      </c>
      <c r="AR12" s="27">
        <f>Assumptions!$AF12/12*(1+(IF(AR$8=Assumptions!$AD$47,Assumptions!$AD$50,IF(AR$8=Assumptions!$AE$47,Assumptions!$AE$50,Assumptions!$AF$50))))^(AR$8-1)</f>
        <v>29372.687282399991</v>
      </c>
      <c r="AS12" s="27">
        <f>Assumptions!$AF12/12*(1+(IF(AS$8=Assumptions!$AD$47,Assumptions!$AD$50,IF(AS$8=Assumptions!$AE$47,Assumptions!$AE$50,Assumptions!$AF$50))))^(AS$8-1)</f>
        <v>29372.687282399991</v>
      </c>
      <c r="AT12" s="27">
        <f>Assumptions!$AF12/12*(1+(IF(AT$8=Assumptions!$AD$47,Assumptions!$AD$50,IF(AT$8=Assumptions!$AE$47,Assumptions!$AE$50,Assumptions!$AF$50))))^(AT$8-1)</f>
        <v>29372.687282399991</v>
      </c>
      <c r="AU12" s="27">
        <f>Assumptions!$AF12/12*(1+(IF(AU$8=Assumptions!$AD$47,Assumptions!$AD$50,IF(AU$8=Assumptions!$AE$47,Assumptions!$AE$50,Assumptions!$AF$50))))^(AU$8-1)</f>
        <v>29372.687282399991</v>
      </c>
      <c r="AV12" s="27">
        <f>Assumptions!$AF12/12*(1+(IF(AV$8=Assumptions!$AD$47,Assumptions!$AD$50,IF(AV$8=Assumptions!$AE$47,Assumptions!$AE$50,Assumptions!$AF$50))))^(AV$8-1)</f>
        <v>29372.687282399991</v>
      </c>
      <c r="AW12" s="27">
        <f>Assumptions!$AF12/12*(1+(IF(AW$8=Assumptions!$AD$47,Assumptions!$AD$50,IF(AW$8=Assumptions!$AE$47,Assumptions!$AE$50,Assumptions!$AF$50))))^(AW$8-1)</f>
        <v>29372.687282399991</v>
      </c>
      <c r="AX12" s="27">
        <f>Assumptions!$AF12/12*(1+(IF(AX$8=Assumptions!$AD$47,Assumptions!$AD$50,IF(AX$8=Assumptions!$AE$47,Assumptions!$AE$50,Assumptions!$AF$50))))^(AX$8-1)</f>
        <v>29372.687282399991</v>
      </c>
      <c r="AY12" s="27">
        <f>Assumptions!$AF12/12*(1+(IF(AY$8=Assumptions!$AD$47,Assumptions!$AD$50,IF(AY$8=Assumptions!$AE$47,Assumptions!$AE$50,Assumptions!$AF$50))))^(AY$8-1)</f>
        <v>29372.687282399991</v>
      </c>
      <c r="AZ12" s="27">
        <f>Assumptions!$AF12/12*(1+(IF(AZ$8=Assumptions!$AD$47,Assumptions!$AD$50,IF(AZ$8=Assumptions!$AE$47,Assumptions!$AE$50,Assumptions!$AF$50))))^(AZ$8-1)</f>
        <v>29813.277591635986</v>
      </c>
      <c r="BA12" s="27">
        <f>Assumptions!$AF12/12*(1+(IF(BA$8=Assumptions!$AD$47,Assumptions!$AD$50,IF(BA$8=Assumptions!$AE$47,Assumptions!$AE$50,Assumptions!$AF$50))))^(BA$8-1)</f>
        <v>29813.277591635986</v>
      </c>
      <c r="BB12" s="27">
        <f>Assumptions!$AF12/12*(1+(IF(BB$8=Assumptions!$AD$47,Assumptions!$AD$50,IF(BB$8=Assumptions!$AE$47,Assumptions!$AE$50,Assumptions!$AF$50))))^(BB$8-1)</f>
        <v>29813.277591635986</v>
      </c>
      <c r="BC12" s="27">
        <f>Assumptions!$AF12/12*(1+(IF(BC$8=Assumptions!$AD$47,Assumptions!$AD$50,IF(BC$8=Assumptions!$AE$47,Assumptions!$AE$50,Assumptions!$AF$50))))^(BC$8-1)</f>
        <v>29813.277591635986</v>
      </c>
      <c r="BD12" s="27">
        <f>Assumptions!$AF12/12*(1+(IF(BD$8=Assumptions!$AD$47,Assumptions!$AD$50,IF(BD$8=Assumptions!$AE$47,Assumptions!$AE$50,Assumptions!$AF$50))))^(BD$8-1)</f>
        <v>29813.277591635986</v>
      </c>
      <c r="BE12" s="27">
        <f>Assumptions!$AF12/12*(1+(IF(BE$8=Assumptions!$AD$47,Assumptions!$AD$50,IF(BE$8=Assumptions!$AE$47,Assumptions!$AE$50,Assumptions!$AF$50))))^(BE$8-1)</f>
        <v>29813.277591635986</v>
      </c>
      <c r="BF12" s="27">
        <f>Assumptions!$AF12/12*(1+(IF(BF$8=Assumptions!$AD$47,Assumptions!$AD$50,IF(BF$8=Assumptions!$AE$47,Assumptions!$AE$50,Assumptions!$AF$50))))^(BF$8-1)</f>
        <v>29813.277591635986</v>
      </c>
      <c r="BG12" s="27">
        <f>Assumptions!$AF12/12*(1+(IF(BG$8=Assumptions!$AD$47,Assumptions!$AD$50,IF(BG$8=Assumptions!$AE$47,Assumptions!$AE$50,Assumptions!$AF$50))))^(BG$8-1)</f>
        <v>29813.277591635986</v>
      </c>
      <c r="BH12" s="27">
        <f>Assumptions!$AF12/12*(1+(IF(BH$8=Assumptions!$AD$47,Assumptions!$AD$50,IF(BH$8=Assumptions!$AE$47,Assumptions!$AE$50,Assumptions!$AF$50))))^(BH$8-1)</f>
        <v>29813.277591635986</v>
      </c>
      <c r="BI12" s="27">
        <f>Assumptions!$AF12/12*(1+(IF(BI$8=Assumptions!$AD$47,Assumptions!$AD$50,IF(BI$8=Assumptions!$AE$47,Assumptions!$AE$50,Assumptions!$AF$50))))^(BI$8-1)</f>
        <v>29813.277591635986</v>
      </c>
      <c r="BJ12" s="27">
        <f>Assumptions!$AF12/12*(1+(IF(BJ$8=Assumptions!$AD$47,Assumptions!$AD$50,IF(BJ$8=Assumptions!$AE$47,Assumptions!$AE$50,Assumptions!$AF$50))))^(BJ$8-1)</f>
        <v>29813.277591635986</v>
      </c>
      <c r="BK12" s="27">
        <f>Assumptions!$AF12/12*(1+(IF(BK$8=Assumptions!$AD$47,Assumptions!$AD$50,IF(BK$8=Assumptions!$AE$47,Assumptions!$AE$50,Assumptions!$AF$50))))^(BK$8-1)</f>
        <v>29813.277591635986</v>
      </c>
      <c r="BL12" s="27">
        <f>Assumptions!$AF12/12*(1+(IF(BL$8=Assumptions!$AD$47,Assumptions!$AD$50,IF(BL$8=Assumptions!$AE$47,Assumptions!$AE$50,Assumptions!$AF$50))))^(BL$8-1)</f>
        <v>30260.476755510521</v>
      </c>
      <c r="BM12" s="27">
        <f>Assumptions!$AF12/12*(1+(IF(BM$8=Assumptions!$AD$47,Assumptions!$AD$50,IF(BM$8=Assumptions!$AE$47,Assumptions!$AE$50,Assumptions!$AF$50))))^(BM$8-1)</f>
        <v>30260.476755510521</v>
      </c>
      <c r="BN12" s="27">
        <f>Assumptions!$AF12/12*(1+(IF(BN$8=Assumptions!$AD$47,Assumptions!$AD$50,IF(BN$8=Assumptions!$AE$47,Assumptions!$AE$50,Assumptions!$AF$50))))^(BN$8-1)</f>
        <v>30260.476755510521</v>
      </c>
      <c r="BO12" s="27">
        <f>Assumptions!$AF12/12*(1+(IF(BO$8=Assumptions!$AD$47,Assumptions!$AD$50,IF(BO$8=Assumptions!$AE$47,Assumptions!$AE$50,Assumptions!$AF$50))))^(BO$8-1)</f>
        <v>30260.476755510521</v>
      </c>
      <c r="BP12" s="27">
        <f>Assumptions!$AF12/12*(1+(IF(BP$8=Assumptions!$AD$47,Assumptions!$AD$50,IF(BP$8=Assumptions!$AE$47,Assumptions!$AE$50,Assumptions!$AF$50))))^(BP$8-1)</f>
        <v>30260.476755510521</v>
      </c>
      <c r="BQ12" s="27">
        <f>Assumptions!$AF12/12*(1+(IF(BQ$8=Assumptions!$AD$47,Assumptions!$AD$50,IF(BQ$8=Assumptions!$AE$47,Assumptions!$AE$50,Assumptions!$AF$50))))^(BQ$8-1)</f>
        <v>30260.476755510521</v>
      </c>
      <c r="BR12" s="27">
        <f>Assumptions!$AF12/12*(1+(IF(BR$8=Assumptions!$AD$47,Assumptions!$AD$50,IF(BR$8=Assumptions!$AE$47,Assumptions!$AE$50,Assumptions!$AF$50))))^(BR$8-1)</f>
        <v>30260.476755510521</v>
      </c>
      <c r="BS12" s="27">
        <f>Assumptions!$AF12/12*(1+(IF(BS$8=Assumptions!$AD$47,Assumptions!$AD$50,IF(BS$8=Assumptions!$AE$47,Assumptions!$AE$50,Assumptions!$AF$50))))^(BS$8-1)</f>
        <v>30260.476755510521</v>
      </c>
      <c r="BT12" s="27">
        <f>Assumptions!$AF12/12*(1+(IF(BT$8=Assumptions!$AD$47,Assumptions!$AD$50,IF(BT$8=Assumptions!$AE$47,Assumptions!$AE$50,Assumptions!$AF$50))))^(BT$8-1)</f>
        <v>30260.476755510521</v>
      </c>
      <c r="BU12" s="27">
        <f>Assumptions!$AF12/12*(1+(IF(BU$8=Assumptions!$AD$47,Assumptions!$AD$50,IF(BU$8=Assumptions!$AE$47,Assumptions!$AE$50,Assumptions!$AF$50))))^(BU$8-1)</f>
        <v>30260.476755510521</v>
      </c>
      <c r="BV12" s="27">
        <f>Assumptions!$AF12/12*(1+(IF(BV$8=Assumptions!$AD$47,Assumptions!$AD$50,IF(BV$8=Assumptions!$AE$47,Assumptions!$AE$50,Assumptions!$AF$50))))^(BV$8-1)</f>
        <v>30260.476755510521</v>
      </c>
      <c r="BW12" s="27">
        <f>Assumptions!$AF12/12*(1+(IF(BW$8=Assumptions!$AD$47,Assumptions!$AD$50,IF(BW$8=Assumptions!$AE$47,Assumptions!$AE$50,Assumptions!$AF$50))))^(BW$8-1)</f>
        <v>30260.476755510521</v>
      </c>
      <c r="BX12" s="27">
        <f>Assumptions!$AF12/12*(1+(IF(BX$8=Assumptions!$AD$47,Assumptions!$AD$50,IF(BX$8=Assumptions!$AE$47,Assumptions!$AE$50,Assumptions!$AF$50))))^(BX$8-1)</f>
        <v>30714.383906843173</v>
      </c>
      <c r="BY12" s="27">
        <f>Assumptions!$AF12/12*(1+(IF(BY$8=Assumptions!$AD$47,Assumptions!$AD$50,IF(BY$8=Assumptions!$AE$47,Assumptions!$AE$50,Assumptions!$AF$50))))^(BY$8-1)</f>
        <v>30714.383906843173</v>
      </c>
      <c r="BZ12" s="27">
        <f>Assumptions!$AF12/12*(1+(IF(BZ$8=Assumptions!$AD$47,Assumptions!$AD$50,IF(BZ$8=Assumptions!$AE$47,Assumptions!$AE$50,Assumptions!$AF$50))))^(BZ$8-1)</f>
        <v>30714.383906843173</v>
      </c>
      <c r="CA12" s="27">
        <f>Assumptions!$AF12/12*(1+(IF(CA$8=Assumptions!$AD$47,Assumptions!$AD$50,IF(CA$8=Assumptions!$AE$47,Assumptions!$AE$50,Assumptions!$AF$50))))^(CA$8-1)</f>
        <v>30714.383906843173</v>
      </c>
      <c r="CB12" s="27">
        <f>Assumptions!$AF12/12*(1+(IF(CB$8=Assumptions!$AD$47,Assumptions!$AD$50,IF(CB$8=Assumptions!$AE$47,Assumptions!$AE$50,Assumptions!$AF$50))))^(CB$8-1)</f>
        <v>30714.383906843173</v>
      </c>
      <c r="CC12" s="27">
        <f>Assumptions!$AF12/12*(1+(IF(CC$8=Assumptions!$AD$47,Assumptions!$AD$50,IF(CC$8=Assumptions!$AE$47,Assumptions!$AE$50,Assumptions!$AF$50))))^(CC$8-1)</f>
        <v>30714.383906843173</v>
      </c>
      <c r="CD12" s="27">
        <f>Assumptions!$AF12/12*(1+(IF(CD$8=Assumptions!$AD$47,Assumptions!$AD$50,IF(CD$8=Assumptions!$AE$47,Assumptions!$AE$50,Assumptions!$AF$50))))^(CD$8-1)</f>
        <v>30714.383906843173</v>
      </c>
      <c r="CE12" s="27">
        <f>Assumptions!$AF12/12*(1+(IF(CE$8=Assumptions!$AD$47,Assumptions!$AD$50,IF(CE$8=Assumptions!$AE$47,Assumptions!$AE$50,Assumptions!$AF$50))))^(CE$8-1)</f>
        <v>30714.383906843173</v>
      </c>
      <c r="CF12" s="27">
        <f>Assumptions!$AF12/12*(1+(IF(CF$8=Assumptions!$AD$47,Assumptions!$AD$50,IF(CF$8=Assumptions!$AE$47,Assumptions!$AE$50,Assumptions!$AF$50))))^(CF$8-1)</f>
        <v>30714.383906843173</v>
      </c>
      <c r="CG12" s="27">
        <f>Assumptions!$AF12/12*(1+(IF(CG$8=Assumptions!$AD$47,Assumptions!$AD$50,IF(CG$8=Assumptions!$AE$47,Assumptions!$AE$50,Assumptions!$AF$50))))^(CG$8-1)</f>
        <v>30714.383906843173</v>
      </c>
      <c r="CH12" s="27">
        <f>Assumptions!$AF12/12*(1+(IF(CH$8=Assumptions!$AD$47,Assumptions!$AD$50,IF(CH$8=Assumptions!$AE$47,Assumptions!$AE$50,Assumptions!$AF$50))))^(CH$8-1)</f>
        <v>30714.383906843173</v>
      </c>
      <c r="CI12" s="27">
        <f>Assumptions!$AF12/12*(1+(IF(CI$8=Assumptions!$AD$47,Assumptions!$AD$50,IF(CI$8=Assumptions!$AE$47,Assumptions!$AE$50,Assumptions!$AF$50))))^(CI$8-1)</f>
        <v>30714.383906843173</v>
      </c>
      <c r="CJ12" s="27">
        <f>Assumptions!$AF12/12*(1+(IF(CJ$8=Assumptions!$AD$47,Assumptions!$AD$50,IF(CJ$8=Assumptions!$AE$47,Assumptions!$AE$50,Assumptions!$AF$50))))^(CJ$8-1)</f>
        <v>31175.099665445818</v>
      </c>
      <c r="CK12" s="27">
        <f>Assumptions!$AF12/12*(1+(IF(CK$8=Assumptions!$AD$47,Assumptions!$AD$50,IF(CK$8=Assumptions!$AE$47,Assumptions!$AE$50,Assumptions!$AF$50))))^(CK$8-1)</f>
        <v>31175.099665445818</v>
      </c>
      <c r="CL12" s="27">
        <f>Assumptions!$AF12/12*(1+(IF(CL$8=Assumptions!$AD$47,Assumptions!$AD$50,IF(CL$8=Assumptions!$AE$47,Assumptions!$AE$50,Assumptions!$AF$50))))^(CL$8-1)</f>
        <v>31175.099665445818</v>
      </c>
      <c r="CM12" s="27">
        <f>Assumptions!$AF12/12*(1+(IF(CM$8=Assumptions!$AD$47,Assumptions!$AD$50,IF(CM$8=Assumptions!$AE$47,Assumptions!$AE$50,Assumptions!$AF$50))))^(CM$8-1)</f>
        <v>31175.099665445818</v>
      </c>
      <c r="CN12" s="27">
        <f>Assumptions!$AF12/12*(1+(IF(CN$8=Assumptions!$AD$47,Assumptions!$AD$50,IF(CN$8=Assumptions!$AE$47,Assumptions!$AE$50,Assumptions!$AF$50))))^(CN$8-1)</f>
        <v>31175.099665445818</v>
      </c>
      <c r="CO12" s="27">
        <f>Assumptions!$AF12/12*(1+(IF(CO$8=Assumptions!$AD$47,Assumptions!$AD$50,IF(CO$8=Assumptions!$AE$47,Assumptions!$AE$50,Assumptions!$AF$50))))^(CO$8-1)</f>
        <v>31175.099665445818</v>
      </c>
      <c r="CP12" s="27">
        <f>Assumptions!$AF12/12*(1+(IF(CP$8=Assumptions!$AD$47,Assumptions!$AD$50,IF(CP$8=Assumptions!$AE$47,Assumptions!$AE$50,Assumptions!$AF$50))))^(CP$8-1)</f>
        <v>31175.099665445818</v>
      </c>
      <c r="CQ12" s="27">
        <f>Assumptions!$AF12/12*(1+(IF(CQ$8=Assumptions!$AD$47,Assumptions!$AD$50,IF(CQ$8=Assumptions!$AE$47,Assumptions!$AE$50,Assumptions!$AF$50))))^(CQ$8-1)</f>
        <v>31175.099665445818</v>
      </c>
      <c r="CR12" s="27">
        <f>Assumptions!$AF12/12*(1+(IF(CR$8=Assumptions!$AD$47,Assumptions!$AD$50,IF(CR$8=Assumptions!$AE$47,Assumptions!$AE$50,Assumptions!$AF$50))))^(CR$8-1)</f>
        <v>31175.099665445818</v>
      </c>
      <c r="CS12" s="27">
        <f>Assumptions!$AF12/12*(1+(IF(CS$8=Assumptions!$AD$47,Assumptions!$AD$50,IF(CS$8=Assumptions!$AE$47,Assumptions!$AE$50,Assumptions!$AF$50))))^(CS$8-1)</f>
        <v>31175.099665445818</v>
      </c>
      <c r="CT12" s="27">
        <f>Assumptions!$AF12/12*(1+(IF(CT$8=Assumptions!$AD$47,Assumptions!$AD$50,IF(CT$8=Assumptions!$AE$47,Assumptions!$AE$50,Assumptions!$AF$50))))^(CT$8-1)</f>
        <v>31175.099665445818</v>
      </c>
      <c r="CU12" s="27">
        <f>Assumptions!$AF12/12*(1+(IF(CU$8=Assumptions!$AD$47,Assumptions!$AD$50,IF(CU$8=Assumptions!$AE$47,Assumptions!$AE$50,Assumptions!$AF$50))))^(CU$8-1)</f>
        <v>31175.099665445818</v>
      </c>
      <c r="CV12" s="27">
        <f>Assumptions!$AF12/12*(1+(IF(CV$8=Assumptions!$AD$47,Assumptions!$AD$50,IF(CV$8=Assumptions!$AE$47,Assumptions!$AE$50,Assumptions!$AF$50))))^(CV$8-1)</f>
        <v>31642.726160427501</v>
      </c>
      <c r="CW12" s="27">
        <f>Assumptions!$AF12/12*(1+(IF(CW$8=Assumptions!$AD$47,Assumptions!$AD$50,IF(CW$8=Assumptions!$AE$47,Assumptions!$AE$50,Assumptions!$AF$50))))^(CW$8-1)</f>
        <v>31642.726160427501</v>
      </c>
      <c r="CX12" s="27">
        <f>Assumptions!$AF12/12*(1+(IF(CX$8=Assumptions!$AD$47,Assumptions!$AD$50,IF(CX$8=Assumptions!$AE$47,Assumptions!$AE$50,Assumptions!$AF$50))))^(CX$8-1)</f>
        <v>31642.726160427501</v>
      </c>
      <c r="CY12" s="27">
        <f>Assumptions!$AF12/12*(1+(IF(CY$8=Assumptions!$AD$47,Assumptions!$AD$50,IF(CY$8=Assumptions!$AE$47,Assumptions!$AE$50,Assumptions!$AF$50))))^(CY$8-1)</f>
        <v>31642.726160427501</v>
      </c>
      <c r="CZ12" s="27">
        <f>Assumptions!$AF12/12*(1+(IF(CZ$8=Assumptions!$AD$47,Assumptions!$AD$50,IF(CZ$8=Assumptions!$AE$47,Assumptions!$AE$50,Assumptions!$AF$50))))^(CZ$8-1)</f>
        <v>31642.726160427501</v>
      </c>
      <c r="DA12" s="27">
        <f>Assumptions!$AF12/12*(1+(IF(DA$8=Assumptions!$AD$47,Assumptions!$AD$50,IF(DA$8=Assumptions!$AE$47,Assumptions!$AE$50,Assumptions!$AF$50))))^(DA$8-1)</f>
        <v>31642.726160427501</v>
      </c>
      <c r="DB12" s="27">
        <f>Assumptions!$AF12/12*(1+(IF(DB$8=Assumptions!$AD$47,Assumptions!$AD$50,IF(DB$8=Assumptions!$AE$47,Assumptions!$AE$50,Assumptions!$AF$50))))^(DB$8-1)</f>
        <v>31642.726160427501</v>
      </c>
      <c r="DC12" s="27">
        <f>Assumptions!$AF12/12*(1+(IF(DC$8=Assumptions!$AD$47,Assumptions!$AD$50,IF(DC$8=Assumptions!$AE$47,Assumptions!$AE$50,Assumptions!$AF$50))))^(DC$8-1)</f>
        <v>31642.726160427501</v>
      </c>
      <c r="DD12" s="27">
        <f>Assumptions!$AF12/12*(1+(IF(DD$8=Assumptions!$AD$47,Assumptions!$AD$50,IF(DD$8=Assumptions!$AE$47,Assumptions!$AE$50,Assumptions!$AF$50))))^(DD$8-1)</f>
        <v>31642.726160427501</v>
      </c>
      <c r="DE12" s="27">
        <f>Assumptions!$AF12/12*(1+(IF(DE$8=Assumptions!$AD$47,Assumptions!$AD$50,IF(DE$8=Assumptions!$AE$47,Assumptions!$AE$50,Assumptions!$AF$50))))^(DE$8-1)</f>
        <v>31642.726160427501</v>
      </c>
      <c r="DF12" s="27">
        <f>Assumptions!$AF12/12*(1+(IF(DF$8=Assumptions!$AD$47,Assumptions!$AD$50,IF(DF$8=Assumptions!$AE$47,Assumptions!$AE$50,Assumptions!$AF$50))))^(DF$8-1)</f>
        <v>31642.726160427501</v>
      </c>
      <c r="DG12" s="27">
        <f>Assumptions!$AF12/12*(1+(IF(DG$8=Assumptions!$AD$47,Assumptions!$AD$50,IF(DG$8=Assumptions!$AE$47,Assumptions!$AE$50,Assumptions!$AF$50))))^(DG$8-1)</f>
        <v>31642.726160427501</v>
      </c>
      <c r="DH12" s="27">
        <f>Assumptions!$AF12/12*(1+(IF(DH$8=Assumptions!$AD$47,Assumptions!$AD$50,IF(DH$8=Assumptions!$AE$47,Assumptions!$AE$50,Assumptions!$AF$50))))^(DH$8-1)</f>
        <v>32117.36705283391</v>
      </c>
      <c r="DI12" s="27">
        <f>Assumptions!$AF12/12*(1+(IF(DI$8=Assumptions!$AD$47,Assumptions!$AD$50,IF(DI$8=Assumptions!$AE$47,Assumptions!$AE$50,Assumptions!$AF$50))))^(DI$8-1)</f>
        <v>32117.36705283391</v>
      </c>
      <c r="DJ12" s="27">
        <f>Assumptions!$AF12/12*(1+(IF(DJ$8=Assumptions!$AD$47,Assumptions!$AD$50,IF(DJ$8=Assumptions!$AE$47,Assumptions!$AE$50,Assumptions!$AF$50))))^(DJ$8-1)</f>
        <v>32117.36705283391</v>
      </c>
      <c r="DK12" s="27">
        <f>Assumptions!$AF12/12*(1+(IF(DK$8=Assumptions!$AD$47,Assumptions!$AD$50,IF(DK$8=Assumptions!$AE$47,Assumptions!$AE$50,Assumptions!$AF$50))))^(DK$8-1)</f>
        <v>32117.36705283391</v>
      </c>
      <c r="DL12" s="27">
        <f>Assumptions!$AF12/12*(1+(IF(DL$8=Assumptions!$AD$47,Assumptions!$AD$50,IF(DL$8=Assumptions!$AE$47,Assumptions!$AE$50,Assumptions!$AF$50))))^(DL$8-1)</f>
        <v>32117.36705283391</v>
      </c>
      <c r="DM12" s="27">
        <f>Assumptions!$AF12/12*(1+(IF(DM$8=Assumptions!$AD$47,Assumptions!$AD$50,IF(DM$8=Assumptions!$AE$47,Assumptions!$AE$50,Assumptions!$AF$50))))^(DM$8-1)</f>
        <v>32117.36705283391</v>
      </c>
      <c r="DN12" s="27">
        <f>Assumptions!$AF12/12*(1+(IF(DN$8=Assumptions!$AD$47,Assumptions!$AD$50,IF(DN$8=Assumptions!$AE$47,Assumptions!$AE$50,Assumptions!$AF$50))))^(DN$8-1)</f>
        <v>32117.36705283391</v>
      </c>
      <c r="DO12" s="27">
        <f>Assumptions!$AF12/12*(1+(IF(DO$8=Assumptions!$AD$47,Assumptions!$AD$50,IF(DO$8=Assumptions!$AE$47,Assumptions!$AE$50,Assumptions!$AF$50))))^(DO$8-1)</f>
        <v>32117.36705283391</v>
      </c>
      <c r="DP12" s="27">
        <f>Assumptions!$AF12/12*(1+(IF(DP$8=Assumptions!$AD$47,Assumptions!$AD$50,IF(DP$8=Assumptions!$AE$47,Assumptions!$AE$50,Assumptions!$AF$50))))^(DP$8-1)</f>
        <v>32117.36705283391</v>
      </c>
      <c r="DQ12" s="27">
        <f>Assumptions!$AF12/12*(1+(IF(DQ$8=Assumptions!$AD$47,Assumptions!$AD$50,IF(DQ$8=Assumptions!$AE$47,Assumptions!$AE$50,Assumptions!$AF$50))))^(DQ$8-1)</f>
        <v>32117.36705283391</v>
      </c>
      <c r="DR12" s="27">
        <f>Assumptions!$AF12/12*(1+(IF(DR$8=Assumptions!$AD$47,Assumptions!$AD$50,IF(DR$8=Assumptions!$AE$47,Assumptions!$AE$50,Assumptions!$AF$50))))^(DR$8-1)</f>
        <v>32117.36705283391</v>
      </c>
      <c r="DS12" s="27">
        <f>Assumptions!$AF12/12*(1+(IF(DS$8=Assumptions!$AD$47,Assumptions!$AD$50,IF(DS$8=Assumptions!$AE$47,Assumptions!$AE$50,Assumptions!$AF$50))))^(DS$8-1)</f>
        <v>32117.36705283391</v>
      </c>
      <c r="DT12" s="27">
        <f>Assumptions!$AF12/12*(1+(IF(DT$8=Assumptions!$AD$47,Assumptions!$AD$50,IF(DT$8=Assumptions!$AE$47,Assumptions!$AE$50,Assumptions!$AF$50))))^(DT$8-1)</f>
        <v>32599.127558626416</v>
      </c>
      <c r="DU12" s="27">
        <f>Assumptions!$AF12/12*(1+(IF(DU$8=Assumptions!$AD$47,Assumptions!$AD$50,IF(DU$8=Assumptions!$AE$47,Assumptions!$AE$50,Assumptions!$AF$50))))^(DU$8-1)</f>
        <v>32599.127558626416</v>
      </c>
      <c r="DV12" s="27">
        <f>Assumptions!$AF12/12*(1+(IF(DV$8=Assumptions!$AD$47,Assumptions!$AD$50,IF(DV$8=Assumptions!$AE$47,Assumptions!$AE$50,Assumptions!$AF$50))))^(DV$8-1)</f>
        <v>32599.127558626416</v>
      </c>
      <c r="DW12" s="27">
        <f>Assumptions!$AF12/12*(1+(IF(DW$8=Assumptions!$AD$47,Assumptions!$AD$50,IF(DW$8=Assumptions!$AE$47,Assumptions!$AE$50,Assumptions!$AF$50))))^(DW$8-1)</f>
        <v>32599.127558626416</v>
      </c>
      <c r="DX12" s="27">
        <f>Assumptions!$AF12/12*(1+(IF(DX$8=Assumptions!$AD$47,Assumptions!$AD$50,IF(DX$8=Assumptions!$AE$47,Assumptions!$AE$50,Assumptions!$AF$50))))^(DX$8-1)</f>
        <v>32599.127558626416</v>
      </c>
      <c r="DY12" s="27">
        <f>Assumptions!$AF12/12*(1+(IF(DY$8=Assumptions!$AD$47,Assumptions!$AD$50,IF(DY$8=Assumptions!$AE$47,Assumptions!$AE$50,Assumptions!$AF$50))))^(DY$8-1)</f>
        <v>32599.127558626416</v>
      </c>
      <c r="DZ12" s="27">
        <f>Assumptions!$AF12/12*(1+(IF(DZ$8=Assumptions!$AD$47,Assumptions!$AD$50,IF(DZ$8=Assumptions!$AE$47,Assumptions!$AE$50,Assumptions!$AF$50))))^(DZ$8-1)</f>
        <v>32599.127558626416</v>
      </c>
      <c r="EA12" s="27">
        <f>Assumptions!$AF12/12*(1+(IF(EA$8=Assumptions!$AD$47,Assumptions!$AD$50,IF(EA$8=Assumptions!$AE$47,Assumptions!$AE$50,Assumptions!$AF$50))))^(EA$8-1)</f>
        <v>32599.127558626416</v>
      </c>
      <c r="EB12" s="27">
        <f>Assumptions!$AF12/12*(1+(IF(EB$8=Assumptions!$AD$47,Assumptions!$AD$50,IF(EB$8=Assumptions!$AE$47,Assumptions!$AE$50,Assumptions!$AF$50))))^(EB$8-1)</f>
        <v>32599.127558626416</v>
      </c>
      <c r="EC12" s="27">
        <f>Assumptions!$AF12/12*(1+(IF(EC$8=Assumptions!$AD$47,Assumptions!$AD$50,IF(EC$8=Assumptions!$AE$47,Assumptions!$AE$50,Assumptions!$AF$50))))^(EC$8-1)</f>
        <v>32599.127558626416</v>
      </c>
      <c r="ED12" s="27">
        <f>Assumptions!$AF12/12*(1+(IF(ED$8=Assumptions!$AD$47,Assumptions!$AD$50,IF(ED$8=Assumptions!$AE$47,Assumptions!$AE$50,Assumptions!$AF$50))))^(ED$8-1)</f>
        <v>32599.127558626416</v>
      </c>
      <c r="EE12" s="27">
        <f>Assumptions!$AF12/12*(1+(IF(EE$8=Assumptions!$AD$47,Assumptions!$AD$50,IF(EE$8=Assumptions!$AE$47,Assumptions!$AE$50,Assumptions!$AF$50))))^(EE$8-1)</f>
        <v>32599.127558626416</v>
      </c>
    </row>
    <row r="13" spans="1:135" x14ac:dyDescent="0.35">
      <c r="C13" t="str">
        <f>Assumptions!Z13</f>
        <v>2x2</v>
      </c>
      <c r="D13" s="27">
        <f>Assumptions!$AF13/12*(1+(IF(D$8=Assumptions!$AD$47,Assumptions!$AD$50,IF(D$8=Assumptions!$AE$47,Assumptions!$AE$50,Assumptions!$AF$50))))^(D$8-1)</f>
        <v>32323.200000000001</v>
      </c>
      <c r="E13" s="27">
        <f>Assumptions!$AF13/12*(1+(IF(E$8=Assumptions!$AD$47,Assumptions!$AD$50,IF(E$8=Assumptions!$AE$47,Assumptions!$AE$50,Assumptions!$AF$50))))^(E$8-1)</f>
        <v>32323.200000000001</v>
      </c>
      <c r="F13" s="27">
        <f>Assumptions!$AF13/12*(1+(IF(F$8=Assumptions!$AD$47,Assumptions!$AD$50,IF(F$8=Assumptions!$AE$47,Assumptions!$AE$50,Assumptions!$AF$50))))^(F$8-1)</f>
        <v>32323.200000000001</v>
      </c>
      <c r="G13" s="27">
        <f>Assumptions!$AF13/12*(1+(IF(G$8=Assumptions!$AD$47,Assumptions!$AD$50,IF(G$8=Assumptions!$AE$47,Assumptions!$AE$50,Assumptions!$AF$50))))^(G$8-1)</f>
        <v>32323.200000000001</v>
      </c>
      <c r="H13" s="27">
        <f>Assumptions!$AF13/12*(1+(IF(H$8=Assumptions!$AD$47,Assumptions!$AD$50,IF(H$8=Assumptions!$AE$47,Assumptions!$AE$50,Assumptions!$AF$50))))^(H$8-1)</f>
        <v>32323.200000000001</v>
      </c>
      <c r="I13" s="27">
        <f>Assumptions!$AF13/12*(1+(IF(I$8=Assumptions!$AD$47,Assumptions!$AD$50,IF(I$8=Assumptions!$AE$47,Assumptions!$AE$50,Assumptions!$AF$50))))^(I$8-1)</f>
        <v>32323.200000000001</v>
      </c>
      <c r="J13" s="27">
        <f>Assumptions!$AF13/12*(1+(IF(J$8=Assumptions!$AD$47,Assumptions!$AD$50,IF(J$8=Assumptions!$AE$47,Assumptions!$AE$50,Assumptions!$AF$50))))^(J$8-1)</f>
        <v>32323.200000000001</v>
      </c>
      <c r="K13" s="27">
        <f>Assumptions!$AF13/12*(1+(IF(K$8=Assumptions!$AD$47,Assumptions!$AD$50,IF(K$8=Assumptions!$AE$47,Assumptions!$AE$50,Assumptions!$AF$50))))^(K$8-1)</f>
        <v>32323.200000000001</v>
      </c>
      <c r="L13" s="27">
        <f>Assumptions!$AF13/12*(1+(IF(L$8=Assumptions!$AD$47,Assumptions!$AD$50,IF(L$8=Assumptions!$AE$47,Assumptions!$AE$50,Assumptions!$AF$50))))^(L$8-1)</f>
        <v>32323.200000000001</v>
      </c>
      <c r="M13" s="27">
        <f>Assumptions!$AF13/12*(1+(IF(M$8=Assumptions!$AD$47,Assumptions!$AD$50,IF(M$8=Assumptions!$AE$47,Assumptions!$AE$50,Assumptions!$AF$50))))^(M$8-1)</f>
        <v>32323.200000000001</v>
      </c>
      <c r="N13" s="27">
        <f>Assumptions!$AF13/12*(1+(IF(N$8=Assumptions!$AD$47,Assumptions!$AD$50,IF(N$8=Assumptions!$AE$47,Assumptions!$AE$50,Assumptions!$AF$50))))^(N$8-1)</f>
        <v>32323.200000000001</v>
      </c>
      <c r="O13" s="27">
        <f>Assumptions!$AF13/12*(1+(IF(O$8=Assumptions!$AD$47,Assumptions!$AD$50,IF(O$8=Assumptions!$AE$47,Assumptions!$AE$50,Assumptions!$AF$50))))^(O$8-1)</f>
        <v>32323.200000000001</v>
      </c>
      <c r="P13" s="27">
        <f>Assumptions!$AF13/12*(1+(IF(P$8=Assumptions!$AD$47,Assumptions!$AD$50,IF(P$8=Assumptions!$AE$47,Assumptions!$AE$50,Assumptions!$AF$50))))^(P$8-1)</f>
        <v>32808.047999999995</v>
      </c>
      <c r="Q13" s="27">
        <f>Assumptions!$AF13/12*(1+(IF(Q$8=Assumptions!$AD$47,Assumptions!$AD$50,IF(Q$8=Assumptions!$AE$47,Assumptions!$AE$50,Assumptions!$AF$50))))^(Q$8-1)</f>
        <v>32808.047999999995</v>
      </c>
      <c r="R13" s="27">
        <f>Assumptions!$AF13/12*(1+(IF(R$8=Assumptions!$AD$47,Assumptions!$AD$50,IF(R$8=Assumptions!$AE$47,Assumptions!$AE$50,Assumptions!$AF$50))))^(R$8-1)</f>
        <v>32808.047999999995</v>
      </c>
      <c r="S13" s="27">
        <f>Assumptions!$AF13/12*(1+(IF(S$8=Assumptions!$AD$47,Assumptions!$AD$50,IF(S$8=Assumptions!$AE$47,Assumptions!$AE$50,Assumptions!$AF$50))))^(S$8-1)</f>
        <v>32808.047999999995</v>
      </c>
      <c r="T13" s="27">
        <f>Assumptions!$AF13/12*(1+(IF(T$8=Assumptions!$AD$47,Assumptions!$AD$50,IF(T$8=Assumptions!$AE$47,Assumptions!$AE$50,Assumptions!$AF$50))))^(T$8-1)</f>
        <v>32808.047999999995</v>
      </c>
      <c r="U13" s="27">
        <f>Assumptions!$AF13/12*(1+(IF(U$8=Assumptions!$AD$47,Assumptions!$AD$50,IF(U$8=Assumptions!$AE$47,Assumptions!$AE$50,Assumptions!$AF$50))))^(U$8-1)</f>
        <v>32808.047999999995</v>
      </c>
      <c r="V13" s="27">
        <f>Assumptions!$AF13/12*(1+(IF(V$8=Assumptions!$AD$47,Assumptions!$AD$50,IF(V$8=Assumptions!$AE$47,Assumptions!$AE$50,Assumptions!$AF$50))))^(V$8-1)</f>
        <v>32808.047999999995</v>
      </c>
      <c r="W13" s="27">
        <f>Assumptions!$AF13/12*(1+(IF(W$8=Assumptions!$AD$47,Assumptions!$AD$50,IF(W$8=Assumptions!$AE$47,Assumptions!$AE$50,Assumptions!$AF$50))))^(W$8-1)</f>
        <v>32808.047999999995</v>
      </c>
      <c r="X13" s="27">
        <f>Assumptions!$AF13/12*(1+(IF(X$8=Assumptions!$AD$47,Assumptions!$AD$50,IF(X$8=Assumptions!$AE$47,Assumptions!$AE$50,Assumptions!$AF$50))))^(X$8-1)</f>
        <v>32808.047999999995</v>
      </c>
      <c r="Y13" s="27">
        <f>Assumptions!$AF13/12*(1+(IF(Y$8=Assumptions!$AD$47,Assumptions!$AD$50,IF(Y$8=Assumptions!$AE$47,Assumptions!$AE$50,Assumptions!$AF$50))))^(Y$8-1)</f>
        <v>32808.047999999995</v>
      </c>
      <c r="Z13" s="27">
        <f>Assumptions!$AF13/12*(1+(IF(Z$8=Assumptions!$AD$47,Assumptions!$AD$50,IF(Z$8=Assumptions!$AE$47,Assumptions!$AE$50,Assumptions!$AF$50))))^(Z$8-1)</f>
        <v>32808.047999999995</v>
      </c>
      <c r="AA13" s="27">
        <f>Assumptions!$AF13/12*(1+(IF(AA$8=Assumptions!$AD$47,Assumptions!$AD$50,IF(AA$8=Assumptions!$AE$47,Assumptions!$AE$50,Assumptions!$AF$50))))^(AA$8-1)</f>
        <v>32808.047999999995</v>
      </c>
      <c r="AB13" s="27">
        <f>Assumptions!$AF13/12*(1+(IF(AB$8=Assumptions!$AD$47,Assumptions!$AD$50,IF(AB$8=Assumptions!$AE$47,Assumptions!$AE$50,Assumptions!$AF$50))))^(AB$8-1)</f>
        <v>33300.168719999994</v>
      </c>
      <c r="AC13" s="27">
        <f>Assumptions!$AF13/12*(1+(IF(AC$8=Assumptions!$AD$47,Assumptions!$AD$50,IF(AC$8=Assumptions!$AE$47,Assumptions!$AE$50,Assumptions!$AF$50))))^(AC$8-1)</f>
        <v>33300.168719999994</v>
      </c>
      <c r="AD13" s="27">
        <f>Assumptions!$AF13/12*(1+(IF(AD$8=Assumptions!$AD$47,Assumptions!$AD$50,IF(AD$8=Assumptions!$AE$47,Assumptions!$AE$50,Assumptions!$AF$50))))^(AD$8-1)</f>
        <v>33300.168719999994</v>
      </c>
      <c r="AE13" s="27">
        <f>Assumptions!$AF13/12*(1+(IF(AE$8=Assumptions!$AD$47,Assumptions!$AD$50,IF(AE$8=Assumptions!$AE$47,Assumptions!$AE$50,Assumptions!$AF$50))))^(AE$8-1)</f>
        <v>33300.168719999994</v>
      </c>
      <c r="AF13" s="27">
        <f>Assumptions!$AF13/12*(1+(IF(AF$8=Assumptions!$AD$47,Assumptions!$AD$50,IF(AF$8=Assumptions!$AE$47,Assumptions!$AE$50,Assumptions!$AF$50))))^(AF$8-1)</f>
        <v>33300.168719999994</v>
      </c>
      <c r="AG13" s="27">
        <f>Assumptions!$AF13/12*(1+(IF(AG$8=Assumptions!$AD$47,Assumptions!$AD$50,IF(AG$8=Assumptions!$AE$47,Assumptions!$AE$50,Assumptions!$AF$50))))^(AG$8-1)</f>
        <v>33300.168719999994</v>
      </c>
      <c r="AH13" s="27">
        <f>Assumptions!$AF13/12*(1+(IF(AH$8=Assumptions!$AD$47,Assumptions!$AD$50,IF(AH$8=Assumptions!$AE$47,Assumptions!$AE$50,Assumptions!$AF$50))))^(AH$8-1)</f>
        <v>33300.168719999994</v>
      </c>
      <c r="AI13" s="27">
        <f>Assumptions!$AF13/12*(1+(IF(AI$8=Assumptions!$AD$47,Assumptions!$AD$50,IF(AI$8=Assumptions!$AE$47,Assumptions!$AE$50,Assumptions!$AF$50))))^(AI$8-1)</f>
        <v>33300.168719999994</v>
      </c>
      <c r="AJ13" s="27">
        <f>Assumptions!$AF13/12*(1+(IF(AJ$8=Assumptions!$AD$47,Assumptions!$AD$50,IF(AJ$8=Assumptions!$AE$47,Assumptions!$AE$50,Assumptions!$AF$50))))^(AJ$8-1)</f>
        <v>33300.168719999994</v>
      </c>
      <c r="AK13" s="27">
        <f>Assumptions!$AF13/12*(1+(IF(AK$8=Assumptions!$AD$47,Assumptions!$AD$50,IF(AK$8=Assumptions!$AE$47,Assumptions!$AE$50,Assumptions!$AF$50))))^(AK$8-1)</f>
        <v>33300.168719999994</v>
      </c>
      <c r="AL13" s="27">
        <f>Assumptions!$AF13/12*(1+(IF(AL$8=Assumptions!$AD$47,Assumptions!$AD$50,IF(AL$8=Assumptions!$AE$47,Assumptions!$AE$50,Assumptions!$AF$50))))^(AL$8-1)</f>
        <v>33300.168719999994</v>
      </c>
      <c r="AM13" s="27">
        <f>Assumptions!$AF13/12*(1+(IF(AM$8=Assumptions!$AD$47,Assumptions!$AD$50,IF(AM$8=Assumptions!$AE$47,Assumptions!$AE$50,Assumptions!$AF$50))))^(AM$8-1)</f>
        <v>33300.168719999994</v>
      </c>
      <c r="AN13" s="27">
        <f>Assumptions!$AF13/12*(1+(IF(AN$8=Assumptions!$AD$47,Assumptions!$AD$50,IF(AN$8=Assumptions!$AE$47,Assumptions!$AE$50,Assumptions!$AF$50))))^(AN$8-1)</f>
        <v>33799.671250799991</v>
      </c>
      <c r="AO13" s="27">
        <f>Assumptions!$AF13/12*(1+(IF(AO$8=Assumptions!$AD$47,Assumptions!$AD$50,IF(AO$8=Assumptions!$AE$47,Assumptions!$AE$50,Assumptions!$AF$50))))^(AO$8-1)</f>
        <v>33799.671250799991</v>
      </c>
      <c r="AP13" s="27">
        <f>Assumptions!$AF13/12*(1+(IF(AP$8=Assumptions!$AD$47,Assumptions!$AD$50,IF(AP$8=Assumptions!$AE$47,Assumptions!$AE$50,Assumptions!$AF$50))))^(AP$8-1)</f>
        <v>33799.671250799991</v>
      </c>
      <c r="AQ13" s="27">
        <f>Assumptions!$AF13/12*(1+(IF(AQ$8=Assumptions!$AD$47,Assumptions!$AD$50,IF(AQ$8=Assumptions!$AE$47,Assumptions!$AE$50,Assumptions!$AF$50))))^(AQ$8-1)</f>
        <v>33799.671250799991</v>
      </c>
      <c r="AR13" s="27">
        <f>Assumptions!$AF13/12*(1+(IF(AR$8=Assumptions!$AD$47,Assumptions!$AD$50,IF(AR$8=Assumptions!$AE$47,Assumptions!$AE$50,Assumptions!$AF$50))))^(AR$8-1)</f>
        <v>33799.671250799991</v>
      </c>
      <c r="AS13" s="27">
        <f>Assumptions!$AF13/12*(1+(IF(AS$8=Assumptions!$AD$47,Assumptions!$AD$50,IF(AS$8=Assumptions!$AE$47,Assumptions!$AE$50,Assumptions!$AF$50))))^(AS$8-1)</f>
        <v>33799.671250799991</v>
      </c>
      <c r="AT13" s="27">
        <f>Assumptions!$AF13/12*(1+(IF(AT$8=Assumptions!$AD$47,Assumptions!$AD$50,IF(AT$8=Assumptions!$AE$47,Assumptions!$AE$50,Assumptions!$AF$50))))^(AT$8-1)</f>
        <v>33799.671250799991</v>
      </c>
      <c r="AU13" s="27">
        <f>Assumptions!$AF13/12*(1+(IF(AU$8=Assumptions!$AD$47,Assumptions!$AD$50,IF(AU$8=Assumptions!$AE$47,Assumptions!$AE$50,Assumptions!$AF$50))))^(AU$8-1)</f>
        <v>33799.671250799991</v>
      </c>
      <c r="AV13" s="27">
        <f>Assumptions!$AF13/12*(1+(IF(AV$8=Assumptions!$AD$47,Assumptions!$AD$50,IF(AV$8=Assumptions!$AE$47,Assumptions!$AE$50,Assumptions!$AF$50))))^(AV$8-1)</f>
        <v>33799.671250799991</v>
      </c>
      <c r="AW13" s="27">
        <f>Assumptions!$AF13/12*(1+(IF(AW$8=Assumptions!$AD$47,Assumptions!$AD$50,IF(AW$8=Assumptions!$AE$47,Assumptions!$AE$50,Assumptions!$AF$50))))^(AW$8-1)</f>
        <v>33799.671250799991</v>
      </c>
      <c r="AX13" s="27">
        <f>Assumptions!$AF13/12*(1+(IF(AX$8=Assumptions!$AD$47,Assumptions!$AD$50,IF(AX$8=Assumptions!$AE$47,Assumptions!$AE$50,Assumptions!$AF$50))))^(AX$8-1)</f>
        <v>33799.671250799991</v>
      </c>
      <c r="AY13" s="27">
        <f>Assumptions!$AF13/12*(1+(IF(AY$8=Assumptions!$AD$47,Assumptions!$AD$50,IF(AY$8=Assumptions!$AE$47,Assumptions!$AE$50,Assumptions!$AF$50))))^(AY$8-1)</f>
        <v>33799.671250799991</v>
      </c>
      <c r="AZ13" s="27">
        <f>Assumptions!$AF13/12*(1+(IF(AZ$8=Assumptions!$AD$47,Assumptions!$AD$50,IF(AZ$8=Assumptions!$AE$47,Assumptions!$AE$50,Assumptions!$AF$50))))^(AZ$8-1)</f>
        <v>34306.666319561984</v>
      </c>
      <c r="BA13" s="27">
        <f>Assumptions!$AF13/12*(1+(IF(BA$8=Assumptions!$AD$47,Assumptions!$AD$50,IF(BA$8=Assumptions!$AE$47,Assumptions!$AE$50,Assumptions!$AF$50))))^(BA$8-1)</f>
        <v>34306.666319561984</v>
      </c>
      <c r="BB13" s="27">
        <f>Assumptions!$AF13/12*(1+(IF(BB$8=Assumptions!$AD$47,Assumptions!$AD$50,IF(BB$8=Assumptions!$AE$47,Assumptions!$AE$50,Assumptions!$AF$50))))^(BB$8-1)</f>
        <v>34306.666319561984</v>
      </c>
      <c r="BC13" s="27">
        <f>Assumptions!$AF13/12*(1+(IF(BC$8=Assumptions!$AD$47,Assumptions!$AD$50,IF(BC$8=Assumptions!$AE$47,Assumptions!$AE$50,Assumptions!$AF$50))))^(BC$8-1)</f>
        <v>34306.666319561984</v>
      </c>
      <c r="BD13" s="27">
        <f>Assumptions!$AF13/12*(1+(IF(BD$8=Assumptions!$AD$47,Assumptions!$AD$50,IF(BD$8=Assumptions!$AE$47,Assumptions!$AE$50,Assumptions!$AF$50))))^(BD$8-1)</f>
        <v>34306.666319561984</v>
      </c>
      <c r="BE13" s="27">
        <f>Assumptions!$AF13/12*(1+(IF(BE$8=Assumptions!$AD$47,Assumptions!$AD$50,IF(BE$8=Assumptions!$AE$47,Assumptions!$AE$50,Assumptions!$AF$50))))^(BE$8-1)</f>
        <v>34306.666319561984</v>
      </c>
      <c r="BF13" s="27">
        <f>Assumptions!$AF13/12*(1+(IF(BF$8=Assumptions!$AD$47,Assumptions!$AD$50,IF(BF$8=Assumptions!$AE$47,Assumptions!$AE$50,Assumptions!$AF$50))))^(BF$8-1)</f>
        <v>34306.666319561984</v>
      </c>
      <c r="BG13" s="27">
        <f>Assumptions!$AF13/12*(1+(IF(BG$8=Assumptions!$AD$47,Assumptions!$AD$50,IF(BG$8=Assumptions!$AE$47,Assumptions!$AE$50,Assumptions!$AF$50))))^(BG$8-1)</f>
        <v>34306.666319561984</v>
      </c>
      <c r="BH13" s="27">
        <f>Assumptions!$AF13/12*(1+(IF(BH$8=Assumptions!$AD$47,Assumptions!$AD$50,IF(BH$8=Assumptions!$AE$47,Assumptions!$AE$50,Assumptions!$AF$50))))^(BH$8-1)</f>
        <v>34306.666319561984</v>
      </c>
      <c r="BI13" s="27">
        <f>Assumptions!$AF13/12*(1+(IF(BI$8=Assumptions!$AD$47,Assumptions!$AD$50,IF(BI$8=Assumptions!$AE$47,Assumptions!$AE$50,Assumptions!$AF$50))))^(BI$8-1)</f>
        <v>34306.666319561984</v>
      </c>
      <c r="BJ13" s="27">
        <f>Assumptions!$AF13/12*(1+(IF(BJ$8=Assumptions!$AD$47,Assumptions!$AD$50,IF(BJ$8=Assumptions!$AE$47,Assumptions!$AE$50,Assumptions!$AF$50))))^(BJ$8-1)</f>
        <v>34306.666319561984</v>
      </c>
      <c r="BK13" s="27">
        <f>Assumptions!$AF13/12*(1+(IF(BK$8=Assumptions!$AD$47,Assumptions!$AD$50,IF(BK$8=Assumptions!$AE$47,Assumptions!$AE$50,Assumptions!$AF$50))))^(BK$8-1)</f>
        <v>34306.666319561984</v>
      </c>
      <c r="BL13" s="27">
        <f>Assumptions!$AF13/12*(1+(IF(BL$8=Assumptions!$AD$47,Assumptions!$AD$50,IF(BL$8=Assumptions!$AE$47,Assumptions!$AE$50,Assumptions!$AF$50))))^(BL$8-1)</f>
        <v>34821.266314355409</v>
      </c>
      <c r="BM13" s="27">
        <f>Assumptions!$AF13/12*(1+(IF(BM$8=Assumptions!$AD$47,Assumptions!$AD$50,IF(BM$8=Assumptions!$AE$47,Assumptions!$AE$50,Assumptions!$AF$50))))^(BM$8-1)</f>
        <v>34821.266314355409</v>
      </c>
      <c r="BN13" s="27">
        <f>Assumptions!$AF13/12*(1+(IF(BN$8=Assumptions!$AD$47,Assumptions!$AD$50,IF(BN$8=Assumptions!$AE$47,Assumptions!$AE$50,Assumptions!$AF$50))))^(BN$8-1)</f>
        <v>34821.266314355409</v>
      </c>
      <c r="BO13" s="27">
        <f>Assumptions!$AF13/12*(1+(IF(BO$8=Assumptions!$AD$47,Assumptions!$AD$50,IF(BO$8=Assumptions!$AE$47,Assumptions!$AE$50,Assumptions!$AF$50))))^(BO$8-1)</f>
        <v>34821.266314355409</v>
      </c>
      <c r="BP13" s="27">
        <f>Assumptions!$AF13/12*(1+(IF(BP$8=Assumptions!$AD$47,Assumptions!$AD$50,IF(BP$8=Assumptions!$AE$47,Assumptions!$AE$50,Assumptions!$AF$50))))^(BP$8-1)</f>
        <v>34821.266314355409</v>
      </c>
      <c r="BQ13" s="27">
        <f>Assumptions!$AF13/12*(1+(IF(BQ$8=Assumptions!$AD$47,Assumptions!$AD$50,IF(BQ$8=Assumptions!$AE$47,Assumptions!$AE$50,Assumptions!$AF$50))))^(BQ$8-1)</f>
        <v>34821.266314355409</v>
      </c>
      <c r="BR13" s="27">
        <f>Assumptions!$AF13/12*(1+(IF(BR$8=Assumptions!$AD$47,Assumptions!$AD$50,IF(BR$8=Assumptions!$AE$47,Assumptions!$AE$50,Assumptions!$AF$50))))^(BR$8-1)</f>
        <v>34821.266314355409</v>
      </c>
      <c r="BS13" s="27">
        <f>Assumptions!$AF13/12*(1+(IF(BS$8=Assumptions!$AD$47,Assumptions!$AD$50,IF(BS$8=Assumptions!$AE$47,Assumptions!$AE$50,Assumptions!$AF$50))))^(BS$8-1)</f>
        <v>34821.266314355409</v>
      </c>
      <c r="BT13" s="27">
        <f>Assumptions!$AF13/12*(1+(IF(BT$8=Assumptions!$AD$47,Assumptions!$AD$50,IF(BT$8=Assumptions!$AE$47,Assumptions!$AE$50,Assumptions!$AF$50))))^(BT$8-1)</f>
        <v>34821.266314355409</v>
      </c>
      <c r="BU13" s="27">
        <f>Assumptions!$AF13/12*(1+(IF(BU$8=Assumptions!$AD$47,Assumptions!$AD$50,IF(BU$8=Assumptions!$AE$47,Assumptions!$AE$50,Assumptions!$AF$50))))^(BU$8-1)</f>
        <v>34821.266314355409</v>
      </c>
      <c r="BV13" s="27">
        <f>Assumptions!$AF13/12*(1+(IF(BV$8=Assumptions!$AD$47,Assumptions!$AD$50,IF(BV$8=Assumptions!$AE$47,Assumptions!$AE$50,Assumptions!$AF$50))))^(BV$8-1)</f>
        <v>34821.266314355409</v>
      </c>
      <c r="BW13" s="27">
        <f>Assumptions!$AF13/12*(1+(IF(BW$8=Assumptions!$AD$47,Assumptions!$AD$50,IF(BW$8=Assumptions!$AE$47,Assumptions!$AE$50,Assumptions!$AF$50))))^(BW$8-1)</f>
        <v>34821.266314355409</v>
      </c>
      <c r="BX13" s="27">
        <f>Assumptions!$AF13/12*(1+(IF(BX$8=Assumptions!$AD$47,Assumptions!$AD$50,IF(BX$8=Assumptions!$AE$47,Assumptions!$AE$50,Assumptions!$AF$50))))^(BX$8-1)</f>
        <v>35343.585309070731</v>
      </c>
      <c r="BY13" s="27">
        <f>Assumptions!$AF13/12*(1+(IF(BY$8=Assumptions!$AD$47,Assumptions!$AD$50,IF(BY$8=Assumptions!$AE$47,Assumptions!$AE$50,Assumptions!$AF$50))))^(BY$8-1)</f>
        <v>35343.585309070731</v>
      </c>
      <c r="BZ13" s="27">
        <f>Assumptions!$AF13/12*(1+(IF(BZ$8=Assumptions!$AD$47,Assumptions!$AD$50,IF(BZ$8=Assumptions!$AE$47,Assumptions!$AE$50,Assumptions!$AF$50))))^(BZ$8-1)</f>
        <v>35343.585309070731</v>
      </c>
      <c r="CA13" s="27">
        <f>Assumptions!$AF13/12*(1+(IF(CA$8=Assumptions!$AD$47,Assumptions!$AD$50,IF(CA$8=Assumptions!$AE$47,Assumptions!$AE$50,Assumptions!$AF$50))))^(CA$8-1)</f>
        <v>35343.585309070731</v>
      </c>
      <c r="CB13" s="27">
        <f>Assumptions!$AF13/12*(1+(IF(CB$8=Assumptions!$AD$47,Assumptions!$AD$50,IF(CB$8=Assumptions!$AE$47,Assumptions!$AE$50,Assumptions!$AF$50))))^(CB$8-1)</f>
        <v>35343.585309070731</v>
      </c>
      <c r="CC13" s="27">
        <f>Assumptions!$AF13/12*(1+(IF(CC$8=Assumptions!$AD$47,Assumptions!$AD$50,IF(CC$8=Assumptions!$AE$47,Assumptions!$AE$50,Assumptions!$AF$50))))^(CC$8-1)</f>
        <v>35343.585309070731</v>
      </c>
      <c r="CD13" s="27">
        <f>Assumptions!$AF13/12*(1+(IF(CD$8=Assumptions!$AD$47,Assumptions!$AD$50,IF(CD$8=Assumptions!$AE$47,Assumptions!$AE$50,Assumptions!$AF$50))))^(CD$8-1)</f>
        <v>35343.585309070731</v>
      </c>
      <c r="CE13" s="27">
        <f>Assumptions!$AF13/12*(1+(IF(CE$8=Assumptions!$AD$47,Assumptions!$AD$50,IF(CE$8=Assumptions!$AE$47,Assumptions!$AE$50,Assumptions!$AF$50))))^(CE$8-1)</f>
        <v>35343.585309070731</v>
      </c>
      <c r="CF13" s="27">
        <f>Assumptions!$AF13/12*(1+(IF(CF$8=Assumptions!$AD$47,Assumptions!$AD$50,IF(CF$8=Assumptions!$AE$47,Assumptions!$AE$50,Assumptions!$AF$50))))^(CF$8-1)</f>
        <v>35343.585309070731</v>
      </c>
      <c r="CG13" s="27">
        <f>Assumptions!$AF13/12*(1+(IF(CG$8=Assumptions!$AD$47,Assumptions!$AD$50,IF(CG$8=Assumptions!$AE$47,Assumptions!$AE$50,Assumptions!$AF$50))))^(CG$8-1)</f>
        <v>35343.585309070731</v>
      </c>
      <c r="CH13" s="27">
        <f>Assumptions!$AF13/12*(1+(IF(CH$8=Assumptions!$AD$47,Assumptions!$AD$50,IF(CH$8=Assumptions!$AE$47,Assumptions!$AE$50,Assumptions!$AF$50))))^(CH$8-1)</f>
        <v>35343.585309070731</v>
      </c>
      <c r="CI13" s="27">
        <f>Assumptions!$AF13/12*(1+(IF(CI$8=Assumptions!$AD$47,Assumptions!$AD$50,IF(CI$8=Assumptions!$AE$47,Assumptions!$AE$50,Assumptions!$AF$50))))^(CI$8-1)</f>
        <v>35343.585309070731</v>
      </c>
      <c r="CJ13" s="27">
        <f>Assumptions!$AF13/12*(1+(IF(CJ$8=Assumptions!$AD$47,Assumptions!$AD$50,IF(CJ$8=Assumptions!$AE$47,Assumptions!$AE$50,Assumptions!$AF$50))))^(CJ$8-1)</f>
        <v>35873.739088706789</v>
      </c>
      <c r="CK13" s="27">
        <f>Assumptions!$AF13/12*(1+(IF(CK$8=Assumptions!$AD$47,Assumptions!$AD$50,IF(CK$8=Assumptions!$AE$47,Assumptions!$AE$50,Assumptions!$AF$50))))^(CK$8-1)</f>
        <v>35873.739088706789</v>
      </c>
      <c r="CL13" s="27">
        <f>Assumptions!$AF13/12*(1+(IF(CL$8=Assumptions!$AD$47,Assumptions!$AD$50,IF(CL$8=Assumptions!$AE$47,Assumptions!$AE$50,Assumptions!$AF$50))))^(CL$8-1)</f>
        <v>35873.739088706789</v>
      </c>
      <c r="CM13" s="27">
        <f>Assumptions!$AF13/12*(1+(IF(CM$8=Assumptions!$AD$47,Assumptions!$AD$50,IF(CM$8=Assumptions!$AE$47,Assumptions!$AE$50,Assumptions!$AF$50))))^(CM$8-1)</f>
        <v>35873.739088706789</v>
      </c>
      <c r="CN13" s="27">
        <f>Assumptions!$AF13/12*(1+(IF(CN$8=Assumptions!$AD$47,Assumptions!$AD$50,IF(CN$8=Assumptions!$AE$47,Assumptions!$AE$50,Assumptions!$AF$50))))^(CN$8-1)</f>
        <v>35873.739088706789</v>
      </c>
      <c r="CO13" s="27">
        <f>Assumptions!$AF13/12*(1+(IF(CO$8=Assumptions!$AD$47,Assumptions!$AD$50,IF(CO$8=Assumptions!$AE$47,Assumptions!$AE$50,Assumptions!$AF$50))))^(CO$8-1)</f>
        <v>35873.739088706789</v>
      </c>
      <c r="CP13" s="27">
        <f>Assumptions!$AF13/12*(1+(IF(CP$8=Assumptions!$AD$47,Assumptions!$AD$50,IF(CP$8=Assumptions!$AE$47,Assumptions!$AE$50,Assumptions!$AF$50))))^(CP$8-1)</f>
        <v>35873.739088706789</v>
      </c>
      <c r="CQ13" s="27">
        <f>Assumptions!$AF13/12*(1+(IF(CQ$8=Assumptions!$AD$47,Assumptions!$AD$50,IF(CQ$8=Assumptions!$AE$47,Assumptions!$AE$50,Assumptions!$AF$50))))^(CQ$8-1)</f>
        <v>35873.739088706789</v>
      </c>
      <c r="CR13" s="27">
        <f>Assumptions!$AF13/12*(1+(IF(CR$8=Assumptions!$AD$47,Assumptions!$AD$50,IF(CR$8=Assumptions!$AE$47,Assumptions!$AE$50,Assumptions!$AF$50))))^(CR$8-1)</f>
        <v>35873.739088706789</v>
      </c>
      <c r="CS13" s="27">
        <f>Assumptions!$AF13/12*(1+(IF(CS$8=Assumptions!$AD$47,Assumptions!$AD$50,IF(CS$8=Assumptions!$AE$47,Assumptions!$AE$50,Assumptions!$AF$50))))^(CS$8-1)</f>
        <v>35873.739088706789</v>
      </c>
      <c r="CT13" s="27">
        <f>Assumptions!$AF13/12*(1+(IF(CT$8=Assumptions!$AD$47,Assumptions!$AD$50,IF(CT$8=Assumptions!$AE$47,Assumptions!$AE$50,Assumptions!$AF$50))))^(CT$8-1)</f>
        <v>35873.739088706789</v>
      </c>
      <c r="CU13" s="27">
        <f>Assumptions!$AF13/12*(1+(IF(CU$8=Assumptions!$AD$47,Assumptions!$AD$50,IF(CU$8=Assumptions!$AE$47,Assumptions!$AE$50,Assumptions!$AF$50))))^(CU$8-1)</f>
        <v>35873.739088706789</v>
      </c>
      <c r="CV13" s="27">
        <f>Assumptions!$AF13/12*(1+(IF(CV$8=Assumptions!$AD$47,Assumptions!$AD$50,IF(CV$8=Assumptions!$AE$47,Assumptions!$AE$50,Assumptions!$AF$50))))^(CV$8-1)</f>
        <v>36411.845175037386</v>
      </c>
      <c r="CW13" s="27">
        <f>Assumptions!$AF13/12*(1+(IF(CW$8=Assumptions!$AD$47,Assumptions!$AD$50,IF(CW$8=Assumptions!$AE$47,Assumptions!$AE$50,Assumptions!$AF$50))))^(CW$8-1)</f>
        <v>36411.845175037386</v>
      </c>
      <c r="CX13" s="27">
        <f>Assumptions!$AF13/12*(1+(IF(CX$8=Assumptions!$AD$47,Assumptions!$AD$50,IF(CX$8=Assumptions!$AE$47,Assumptions!$AE$50,Assumptions!$AF$50))))^(CX$8-1)</f>
        <v>36411.845175037386</v>
      </c>
      <c r="CY13" s="27">
        <f>Assumptions!$AF13/12*(1+(IF(CY$8=Assumptions!$AD$47,Assumptions!$AD$50,IF(CY$8=Assumptions!$AE$47,Assumptions!$AE$50,Assumptions!$AF$50))))^(CY$8-1)</f>
        <v>36411.845175037386</v>
      </c>
      <c r="CZ13" s="27">
        <f>Assumptions!$AF13/12*(1+(IF(CZ$8=Assumptions!$AD$47,Assumptions!$AD$50,IF(CZ$8=Assumptions!$AE$47,Assumptions!$AE$50,Assumptions!$AF$50))))^(CZ$8-1)</f>
        <v>36411.845175037386</v>
      </c>
      <c r="DA13" s="27">
        <f>Assumptions!$AF13/12*(1+(IF(DA$8=Assumptions!$AD$47,Assumptions!$AD$50,IF(DA$8=Assumptions!$AE$47,Assumptions!$AE$50,Assumptions!$AF$50))))^(DA$8-1)</f>
        <v>36411.845175037386</v>
      </c>
      <c r="DB13" s="27">
        <f>Assumptions!$AF13/12*(1+(IF(DB$8=Assumptions!$AD$47,Assumptions!$AD$50,IF(DB$8=Assumptions!$AE$47,Assumptions!$AE$50,Assumptions!$AF$50))))^(DB$8-1)</f>
        <v>36411.845175037386</v>
      </c>
      <c r="DC13" s="27">
        <f>Assumptions!$AF13/12*(1+(IF(DC$8=Assumptions!$AD$47,Assumptions!$AD$50,IF(DC$8=Assumptions!$AE$47,Assumptions!$AE$50,Assumptions!$AF$50))))^(DC$8-1)</f>
        <v>36411.845175037386</v>
      </c>
      <c r="DD13" s="27">
        <f>Assumptions!$AF13/12*(1+(IF(DD$8=Assumptions!$AD$47,Assumptions!$AD$50,IF(DD$8=Assumptions!$AE$47,Assumptions!$AE$50,Assumptions!$AF$50))))^(DD$8-1)</f>
        <v>36411.845175037386</v>
      </c>
      <c r="DE13" s="27">
        <f>Assumptions!$AF13/12*(1+(IF(DE$8=Assumptions!$AD$47,Assumptions!$AD$50,IF(DE$8=Assumptions!$AE$47,Assumptions!$AE$50,Assumptions!$AF$50))))^(DE$8-1)</f>
        <v>36411.845175037386</v>
      </c>
      <c r="DF13" s="27">
        <f>Assumptions!$AF13/12*(1+(IF(DF$8=Assumptions!$AD$47,Assumptions!$AD$50,IF(DF$8=Assumptions!$AE$47,Assumptions!$AE$50,Assumptions!$AF$50))))^(DF$8-1)</f>
        <v>36411.845175037386</v>
      </c>
      <c r="DG13" s="27">
        <f>Assumptions!$AF13/12*(1+(IF(DG$8=Assumptions!$AD$47,Assumptions!$AD$50,IF(DG$8=Assumptions!$AE$47,Assumptions!$AE$50,Assumptions!$AF$50))))^(DG$8-1)</f>
        <v>36411.845175037386</v>
      </c>
      <c r="DH13" s="27">
        <f>Assumptions!$AF13/12*(1+(IF(DH$8=Assumptions!$AD$47,Assumptions!$AD$50,IF(DH$8=Assumptions!$AE$47,Assumptions!$AE$50,Assumptions!$AF$50))))^(DH$8-1)</f>
        <v>36958.022852662943</v>
      </c>
      <c r="DI13" s="27">
        <f>Assumptions!$AF13/12*(1+(IF(DI$8=Assumptions!$AD$47,Assumptions!$AD$50,IF(DI$8=Assumptions!$AE$47,Assumptions!$AE$50,Assumptions!$AF$50))))^(DI$8-1)</f>
        <v>36958.022852662943</v>
      </c>
      <c r="DJ13" s="27">
        <f>Assumptions!$AF13/12*(1+(IF(DJ$8=Assumptions!$AD$47,Assumptions!$AD$50,IF(DJ$8=Assumptions!$AE$47,Assumptions!$AE$50,Assumptions!$AF$50))))^(DJ$8-1)</f>
        <v>36958.022852662943</v>
      </c>
      <c r="DK13" s="27">
        <f>Assumptions!$AF13/12*(1+(IF(DK$8=Assumptions!$AD$47,Assumptions!$AD$50,IF(DK$8=Assumptions!$AE$47,Assumptions!$AE$50,Assumptions!$AF$50))))^(DK$8-1)</f>
        <v>36958.022852662943</v>
      </c>
      <c r="DL13" s="27">
        <f>Assumptions!$AF13/12*(1+(IF(DL$8=Assumptions!$AD$47,Assumptions!$AD$50,IF(DL$8=Assumptions!$AE$47,Assumptions!$AE$50,Assumptions!$AF$50))))^(DL$8-1)</f>
        <v>36958.022852662943</v>
      </c>
      <c r="DM13" s="27">
        <f>Assumptions!$AF13/12*(1+(IF(DM$8=Assumptions!$AD$47,Assumptions!$AD$50,IF(DM$8=Assumptions!$AE$47,Assumptions!$AE$50,Assumptions!$AF$50))))^(DM$8-1)</f>
        <v>36958.022852662943</v>
      </c>
      <c r="DN13" s="27">
        <f>Assumptions!$AF13/12*(1+(IF(DN$8=Assumptions!$AD$47,Assumptions!$AD$50,IF(DN$8=Assumptions!$AE$47,Assumptions!$AE$50,Assumptions!$AF$50))))^(DN$8-1)</f>
        <v>36958.022852662943</v>
      </c>
      <c r="DO13" s="27">
        <f>Assumptions!$AF13/12*(1+(IF(DO$8=Assumptions!$AD$47,Assumptions!$AD$50,IF(DO$8=Assumptions!$AE$47,Assumptions!$AE$50,Assumptions!$AF$50))))^(DO$8-1)</f>
        <v>36958.022852662943</v>
      </c>
      <c r="DP13" s="27">
        <f>Assumptions!$AF13/12*(1+(IF(DP$8=Assumptions!$AD$47,Assumptions!$AD$50,IF(DP$8=Assumptions!$AE$47,Assumptions!$AE$50,Assumptions!$AF$50))))^(DP$8-1)</f>
        <v>36958.022852662943</v>
      </c>
      <c r="DQ13" s="27">
        <f>Assumptions!$AF13/12*(1+(IF(DQ$8=Assumptions!$AD$47,Assumptions!$AD$50,IF(DQ$8=Assumptions!$AE$47,Assumptions!$AE$50,Assumptions!$AF$50))))^(DQ$8-1)</f>
        <v>36958.022852662943</v>
      </c>
      <c r="DR13" s="27">
        <f>Assumptions!$AF13/12*(1+(IF(DR$8=Assumptions!$AD$47,Assumptions!$AD$50,IF(DR$8=Assumptions!$AE$47,Assumptions!$AE$50,Assumptions!$AF$50))))^(DR$8-1)</f>
        <v>36958.022852662943</v>
      </c>
      <c r="DS13" s="27">
        <f>Assumptions!$AF13/12*(1+(IF(DS$8=Assumptions!$AD$47,Assumptions!$AD$50,IF(DS$8=Assumptions!$AE$47,Assumptions!$AE$50,Assumptions!$AF$50))))^(DS$8-1)</f>
        <v>36958.022852662943</v>
      </c>
      <c r="DT13" s="27">
        <f>Assumptions!$AF13/12*(1+(IF(DT$8=Assumptions!$AD$47,Assumptions!$AD$50,IF(DT$8=Assumptions!$AE$47,Assumptions!$AE$50,Assumptions!$AF$50))))^(DT$8-1)</f>
        <v>37512.393195452882</v>
      </c>
      <c r="DU13" s="27">
        <f>Assumptions!$AF13/12*(1+(IF(DU$8=Assumptions!$AD$47,Assumptions!$AD$50,IF(DU$8=Assumptions!$AE$47,Assumptions!$AE$50,Assumptions!$AF$50))))^(DU$8-1)</f>
        <v>37512.393195452882</v>
      </c>
      <c r="DV13" s="27">
        <f>Assumptions!$AF13/12*(1+(IF(DV$8=Assumptions!$AD$47,Assumptions!$AD$50,IF(DV$8=Assumptions!$AE$47,Assumptions!$AE$50,Assumptions!$AF$50))))^(DV$8-1)</f>
        <v>37512.393195452882</v>
      </c>
      <c r="DW13" s="27">
        <f>Assumptions!$AF13/12*(1+(IF(DW$8=Assumptions!$AD$47,Assumptions!$AD$50,IF(DW$8=Assumptions!$AE$47,Assumptions!$AE$50,Assumptions!$AF$50))))^(DW$8-1)</f>
        <v>37512.393195452882</v>
      </c>
      <c r="DX13" s="27">
        <f>Assumptions!$AF13/12*(1+(IF(DX$8=Assumptions!$AD$47,Assumptions!$AD$50,IF(DX$8=Assumptions!$AE$47,Assumptions!$AE$50,Assumptions!$AF$50))))^(DX$8-1)</f>
        <v>37512.393195452882</v>
      </c>
      <c r="DY13" s="27">
        <f>Assumptions!$AF13/12*(1+(IF(DY$8=Assumptions!$AD$47,Assumptions!$AD$50,IF(DY$8=Assumptions!$AE$47,Assumptions!$AE$50,Assumptions!$AF$50))))^(DY$8-1)</f>
        <v>37512.393195452882</v>
      </c>
      <c r="DZ13" s="27">
        <f>Assumptions!$AF13/12*(1+(IF(DZ$8=Assumptions!$AD$47,Assumptions!$AD$50,IF(DZ$8=Assumptions!$AE$47,Assumptions!$AE$50,Assumptions!$AF$50))))^(DZ$8-1)</f>
        <v>37512.393195452882</v>
      </c>
      <c r="EA13" s="27">
        <f>Assumptions!$AF13/12*(1+(IF(EA$8=Assumptions!$AD$47,Assumptions!$AD$50,IF(EA$8=Assumptions!$AE$47,Assumptions!$AE$50,Assumptions!$AF$50))))^(EA$8-1)</f>
        <v>37512.393195452882</v>
      </c>
      <c r="EB13" s="27">
        <f>Assumptions!$AF13/12*(1+(IF(EB$8=Assumptions!$AD$47,Assumptions!$AD$50,IF(EB$8=Assumptions!$AE$47,Assumptions!$AE$50,Assumptions!$AF$50))))^(EB$8-1)</f>
        <v>37512.393195452882</v>
      </c>
      <c r="EC13" s="27">
        <f>Assumptions!$AF13/12*(1+(IF(EC$8=Assumptions!$AD$47,Assumptions!$AD$50,IF(EC$8=Assumptions!$AE$47,Assumptions!$AE$50,Assumptions!$AF$50))))^(EC$8-1)</f>
        <v>37512.393195452882</v>
      </c>
      <c r="ED13" s="27">
        <f>Assumptions!$AF13/12*(1+(IF(ED$8=Assumptions!$AD$47,Assumptions!$AD$50,IF(ED$8=Assumptions!$AE$47,Assumptions!$AE$50,Assumptions!$AF$50))))^(ED$8-1)</f>
        <v>37512.393195452882</v>
      </c>
      <c r="EE13" s="27">
        <f>Assumptions!$AF13/12*(1+(IF(EE$8=Assumptions!$AD$47,Assumptions!$AD$50,IF(EE$8=Assumptions!$AE$47,Assumptions!$AE$50,Assumptions!$AF$50))))^(EE$8-1)</f>
        <v>37512.393195452882</v>
      </c>
    </row>
    <row r="14" spans="1:135" x14ac:dyDescent="0.35">
      <c r="C14" t="str">
        <f>Assumptions!Z14</f>
        <v>3x2</v>
      </c>
      <c r="D14" s="27">
        <f>Assumptions!$AF14/12*(1+(IF(D$8=Assumptions!$AD$47,Assumptions!$AD$50,IF(D$8=Assumptions!$AE$47,Assumptions!$AE$50,Assumptions!$AF$50))))^(D$8-1)</f>
        <v>42537.599999999999</v>
      </c>
      <c r="E14" s="27">
        <f>Assumptions!$AF14/12*(1+(IF(E$8=Assumptions!$AD$47,Assumptions!$AD$50,IF(E$8=Assumptions!$AE$47,Assumptions!$AE$50,Assumptions!$AF$50))))^(E$8-1)</f>
        <v>42537.599999999999</v>
      </c>
      <c r="F14" s="27">
        <f>Assumptions!$AF14/12*(1+(IF(F$8=Assumptions!$AD$47,Assumptions!$AD$50,IF(F$8=Assumptions!$AE$47,Assumptions!$AE$50,Assumptions!$AF$50))))^(F$8-1)</f>
        <v>42537.599999999999</v>
      </c>
      <c r="G14" s="27">
        <f>Assumptions!$AF14/12*(1+(IF(G$8=Assumptions!$AD$47,Assumptions!$AD$50,IF(G$8=Assumptions!$AE$47,Assumptions!$AE$50,Assumptions!$AF$50))))^(G$8-1)</f>
        <v>42537.599999999999</v>
      </c>
      <c r="H14" s="27">
        <f>Assumptions!$AF14/12*(1+(IF(H$8=Assumptions!$AD$47,Assumptions!$AD$50,IF(H$8=Assumptions!$AE$47,Assumptions!$AE$50,Assumptions!$AF$50))))^(H$8-1)</f>
        <v>42537.599999999999</v>
      </c>
      <c r="I14" s="27">
        <f>Assumptions!$AF14/12*(1+(IF(I$8=Assumptions!$AD$47,Assumptions!$AD$50,IF(I$8=Assumptions!$AE$47,Assumptions!$AE$50,Assumptions!$AF$50))))^(I$8-1)</f>
        <v>42537.599999999999</v>
      </c>
      <c r="J14" s="27">
        <f>Assumptions!$AF14/12*(1+(IF(J$8=Assumptions!$AD$47,Assumptions!$AD$50,IF(J$8=Assumptions!$AE$47,Assumptions!$AE$50,Assumptions!$AF$50))))^(J$8-1)</f>
        <v>42537.599999999999</v>
      </c>
      <c r="K14" s="27">
        <f>Assumptions!$AF14/12*(1+(IF(K$8=Assumptions!$AD$47,Assumptions!$AD$50,IF(K$8=Assumptions!$AE$47,Assumptions!$AE$50,Assumptions!$AF$50))))^(K$8-1)</f>
        <v>42537.599999999999</v>
      </c>
      <c r="L14" s="27">
        <f>Assumptions!$AF14/12*(1+(IF(L$8=Assumptions!$AD$47,Assumptions!$AD$50,IF(L$8=Assumptions!$AE$47,Assumptions!$AE$50,Assumptions!$AF$50))))^(L$8-1)</f>
        <v>42537.599999999999</v>
      </c>
      <c r="M14" s="27">
        <f>Assumptions!$AF14/12*(1+(IF(M$8=Assumptions!$AD$47,Assumptions!$AD$50,IF(M$8=Assumptions!$AE$47,Assumptions!$AE$50,Assumptions!$AF$50))))^(M$8-1)</f>
        <v>42537.599999999999</v>
      </c>
      <c r="N14" s="27">
        <f>Assumptions!$AF14/12*(1+(IF(N$8=Assumptions!$AD$47,Assumptions!$AD$50,IF(N$8=Assumptions!$AE$47,Assumptions!$AE$50,Assumptions!$AF$50))))^(N$8-1)</f>
        <v>42537.599999999999</v>
      </c>
      <c r="O14" s="27">
        <f>Assumptions!$AF14/12*(1+(IF(O$8=Assumptions!$AD$47,Assumptions!$AD$50,IF(O$8=Assumptions!$AE$47,Assumptions!$AE$50,Assumptions!$AF$50))))^(O$8-1)</f>
        <v>42537.599999999999</v>
      </c>
      <c r="P14" s="27">
        <f>Assumptions!$AF14/12*(1+(IF(P$8=Assumptions!$AD$47,Assumptions!$AD$50,IF(P$8=Assumptions!$AE$47,Assumptions!$AE$50,Assumptions!$AF$50))))^(P$8-1)</f>
        <v>43175.663999999997</v>
      </c>
      <c r="Q14" s="27">
        <f>Assumptions!$AF14/12*(1+(IF(Q$8=Assumptions!$AD$47,Assumptions!$AD$50,IF(Q$8=Assumptions!$AE$47,Assumptions!$AE$50,Assumptions!$AF$50))))^(Q$8-1)</f>
        <v>43175.663999999997</v>
      </c>
      <c r="R14" s="27">
        <f>Assumptions!$AF14/12*(1+(IF(R$8=Assumptions!$AD$47,Assumptions!$AD$50,IF(R$8=Assumptions!$AE$47,Assumptions!$AE$50,Assumptions!$AF$50))))^(R$8-1)</f>
        <v>43175.663999999997</v>
      </c>
      <c r="S14" s="27">
        <f>Assumptions!$AF14/12*(1+(IF(S$8=Assumptions!$AD$47,Assumptions!$AD$50,IF(S$8=Assumptions!$AE$47,Assumptions!$AE$50,Assumptions!$AF$50))))^(S$8-1)</f>
        <v>43175.663999999997</v>
      </c>
      <c r="T14" s="27">
        <f>Assumptions!$AF14/12*(1+(IF(T$8=Assumptions!$AD$47,Assumptions!$AD$50,IF(T$8=Assumptions!$AE$47,Assumptions!$AE$50,Assumptions!$AF$50))))^(T$8-1)</f>
        <v>43175.663999999997</v>
      </c>
      <c r="U14" s="27">
        <f>Assumptions!$AF14/12*(1+(IF(U$8=Assumptions!$AD$47,Assumptions!$AD$50,IF(U$8=Assumptions!$AE$47,Assumptions!$AE$50,Assumptions!$AF$50))))^(U$8-1)</f>
        <v>43175.663999999997</v>
      </c>
      <c r="V14" s="27">
        <f>Assumptions!$AF14/12*(1+(IF(V$8=Assumptions!$AD$47,Assumptions!$AD$50,IF(V$8=Assumptions!$AE$47,Assumptions!$AE$50,Assumptions!$AF$50))))^(V$8-1)</f>
        <v>43175.663999999997</v>
      </c>
      <c r="W14" s="27">
        <f>Assumptions!$AF14/12*(1+(IF(W$8=Assumptions!$AD$47,Assumptions!$AD$50,IF(W$8=Assumptions!$AE$47,Assumptions!$AE$50,Assumptions!$AF$50))))^(W$8-1)</f>
        <v>43175.663999999997</v>
      </c>
      <c r="X14" s="27">
        <f>Assumptions!$AF14/12*(1+(IF(X$8=Assumptions!$AD$47,Assumptions!$AD$50,IF(X$8=Assumptions!$AE$47,Assumptions!$AE$50,Assumptions!$AF$50))))^(X$8-1)</f>
        <v>43175.663999999997</v>
      </c>
      <c r="Y14" s="27">
        <f>Assumptions!$AF14/12*(1+(IF(Y$8=Assumptions!$AD$47,Assumptions!$AD$50,IF(Y$8=Assumptions!$AE$47,Assumptions!$AE$50,Assumptions!$AF$50))))^(Y$8-1)</f>
        <v>43175.663999999997</v>
      </c>
      <c r="Z14" s="27">
        <f>Assumptions!$AF14/12*(1+(IF(Z$8=Assumptions!$AD$47,Assumptions!$AD$50,IF(Z$8=Assumptions!$AE$47,Assumptions!$AE$50,Assumptions!$AF$50))))^(Z$8-1)</f>
        <v>43175.663999999997</v>
      </c>
      <c r="AA14" s="27">
        <f>Assumptions!$AF14/12*(1+(IF(AA$8=Assumptions!$AD$47,Assumptions!$AD$50,IF(AA$8=Assumptions!$AE$47,Assumptions!$AE$50,Assumptions!$AF$50))))^(AA$8-1)</f>
        <v>43175.663999999997</v>
      </c>
      <c r="AB14" s="27">
        <f>Assumptions!$AF14/12*(1+(IF(AB$8=Assumptions!$AD$47,Assumptions!$AD$50,IF(AB$8=Assumptions!$AE$47,Assumptions!$AE$50,Assumptions!$AF$50))))^(AB$8-1)</f>
        <v>43823.298959999986</v>
      </c>
      <c r="AC14" s="27">
        <f>Assumptions!$AF14/12*(1+(IF(AC$8=Assumptions!$AD$47,Assumptions!$AD$50,IF(AC$8=Assumptions!$AE$47,Assumptions!$AE$50,Assumptions!$AF$50))))^(AC$8-1)</f>
        <v>43823.298959999986</v>
      </c>
      <c r="AD14" s="27">
        <f>Assumptions!$AF14/12*(1+(IF(AD$8=Assumptions!$AD$47,Assumptions!$AD$50,IF(AD$8=Assumptions!$AE$47,Assumptions!$AE$50,Assumptions!$AF$50))))^(AD$8-1)</f>
        <v>43823.298959999986</v>
      </c>
      <c r="AE14" s="27">
        <f>Assumptions!$AF14/12*(1+(IF(AE$8=Assumptions!$AD$47,Assumptions!$AD$50,IF(AE$8=Assumptions!$AE$47,Assumptions!$AE$50,Assumptions!$AF$50))))^(AE$8-1)</f>
        <v>43823.298959999986</v>
      </c>
      <c r="AF14" s="27">
        <f>Assumptions!$AF14/12*(1+(IF(AF$8=Assumptions!$AD$47,Assumptions!$AD$50,IF(AF$8=Assumptions!$AE$47,Assumptions!$AE$50,Assumptions!$AF$50))))^(AF$8-1)</f>
        <v>43823.298959999986</v>
      </c>
      <c r="AG14" s="27">
        <f>Assumptions!$AF14/12*(1+(IF(AG$8=Assumptions!$AD$47,Assumptions!$AD$50,IF(AG$8=Assumptions!$AE$47,Assumptions!$AE$50,Assumptions!$AF$50))))^(AG$8-1)</f>
        <v>43823.298959999986</v>
      </c>
      <c r="AH14" s="27">
        <f>Assumptions!$AF14/12*(1+(IF(AH$8=Assumptions!$AD$47,Assumptions!$AD$50,IF(AH$8=Assumptions!$AE$47,Assumptions!$AE$50,Assumptions!$AF$50))))^(AH$8-1)</f>
        <v>43823.298959999986</v>
      </c>
      <c r="AI14" s="27">
        <f>Assumptions!$AF14/12*(1+(IF(AI$8=Assumptions!$AD$47,Assumptions!$AD$50,IF(AI$8=Assumptions!$AE$47,Assumptions!$AE$50,Assumptions!$AF$50))))^(AI$8-1)</f>
        <v>43823.298959999986</v>
      </c>
      <c r="AJ14" s="27">
        <f>Assumptions!$AF14/12*(1+(IF(AJ$8=Assumptions!$AD$47,Assumptions!$AD$50,IF(AJ$8=Assumptions!$AE$47,Assumptions!$AE$50,Assumptions!$AF$50))))^(AJ$8-1)</f>
        <v>43823.298959999986</v>
      </c>
      <c r="AK14" s="27">
        <f>Assumptions!$AF14/12*(1+(IF(AK$8=Assumptions!$AD$47,Assumptions!$AD$50,IF(AK$8=Assumptions!$AE$47,Assumptions!$AE$50,Assumptions!$AF$50))))^(AK$8-1)</f>
        <v>43823.298959999986</v>
      </c>
      <c r="AL14" s="27">
        <f>Assumptions!$AF14/12*(1+(IF(AL$8=Assumptions!$AD$47,Assumptions!$AD$50,IF(AL$8=Assumptions!$AE$47,Assumptions!$AE$50,Assumptions!$AF$50))))^(AL$8-1)</f>
        <v>43823.298959999986</v>
      </c>
      <c r="AM14" s="27">
        <f>Assumptions!$AF14/12*(1+(IF(AM$8=Assumptions!$AD$47,Assumptions!$AD$50,IF(AM$8=Assumptions!$AE$47,Assumptions!$AE$50,Assumptions!$AF$50))))^(AM$8-1)</f>
        <v>43823.298959999986</v>
      </c>
      <c r="AN14" s="27">
        <f>Assumptions!$AF14/12*(1+(IF(AN$8=Assumptions!$AD$47,Assumptions!$AD$50,IF(AN$8=Assumptions!$AE$47,Assumptions!$AE$50,Assumptions!$AF$50))))^(AN$8-1)</f>
        <v>44480.64844439998</v>
      </c>
      <c r="AO14" s="27">
        <f>Assumptions!$AF14/12*(1+(IF(AO$8=Assumptions!$AD$47,Assumptions!$AD$50,IF(AO$8=Assumptions!$AE$47,Assumptions!$AE$50,Assumptions!$AF$50))))^(AO$8-1)</f>
        <v>44480.64844439998</v>
      </c>
      <c r="AP14" s="27">
        <f>Assumptions!$AF14/12*(1+(IF(AP$8=Assumptions!$AD$47,Assumptions!$AD$50,IF(AP$8=Assumptions!$AE$47,Assumptions!$AE$50,Assumptions!$AF$50))))^(AP$8-1)</f>
        <v>44480.64844439998</v>
      </c>
      <c r="AQ14" s="27">
        <f>Assumptions!$AF14/12*(1+(IF(AQ$8=Assumptions!$AD$47,Assumptions!$AD$50,IF(AQ$8=Assumptions!$AE$47,Assumptions!$AE$50,Assumptions!$AF$50))))^(AQ$8-1)</f>
        <v>44480.64844439998</v>
      </c>
      <c r="AR14" s="27">
        <f>Assumptions!$AF14/12*(1+(IF(AR$8=Assumptions!$AD$47,Assumptions!$AD$50,IF(AR$8=Assumptions!$AE$47,Assumptions!$AE$50,Assumptions!$AF$50))))^(AR$8-1)</f>
        <v>44480.64844439998</v>
      </c>
      <c r="AS14" s="27">
        <f>Assumptions!$AF14/12*(1+(IF(AS$8=Assumptions!$AD$47,Assumptions!$AD$50,IF(AS$8=Assumptions!$AE$47,Assumptions!$AE$50,Assumptions!$AF$50))))^(AS$8-1)</f>
        <v>44480.64844439998</v>
      </c>
      <c r="AT14" s="27">
        <f>Assumptions!$AF14/12*(1+(IF(AT$8=Assumptions!$AD$47,Assumptions!$AD$50,IF(AT$8=Assumptions!$AE$47,Assumptions!$AE$50,Assumptions!$AF$50))))^(AT$8-1)</f>
        <v>44480.64844439998</v>
      </c>
      <c r="AU14" s="27">
        <f>Assumptions!$AF14/12*(1+(IF(AU$8=Assumptions!$AD$47,Assumptions!$AD$50,IF(AU$8=Assumptions!$AE$47,Assumptions!$AE$50,Assumptions!$AF$50))))^(AU$8-1)</f>
        <v>44480.64844439998</v>
      </c>
      <c r="AV14" s="27">
        <f>Assumptions!$AF14/12*(1+(IF(AV$8=Assumptions!$AD$47,Assumptions!$AD$50,IF(AV$8=Assumptions!$AE$47,Assumptions!$AE$50,Assumptions!$AF$50))))^(AV$8-1)</f>
        <v>44480.64844439998</v>
      </c>
      <c r="AW14" s="27">
        <f>Assumptions!$AF14/12*(1+(IF(AW$8=Assumptions!$AD$47,Assumptions!$AD$50,IF(AW$8=Assumptions!$AE$47,Assumptions!$AE$50,Assumptions!$AF$50))))^(AW$8-1)</f>
        <v>44480.64844439998</v>
      </c>
      <c r="AX14" s="27">
        <f>Assumptions!$AF14/12*(1+(IF(AX$8=Assumptions!$AD$47,Assumptions!$AD$50,IF(AX$8=Assumptions!$AE$47,Assumptions!$AE$50,Assumptions!$AF$50))))^(AX$8-1)</f>
        <v>44480.64844439998</v>
      </c>
      <c r="AY14" s="27">
        <f>Assumptions!$AF14/12*(1+(IF(AY$8=Assumptions!$AD$47,Assumptions!$AD$50,IF(AY$8=Assumptions!$AE$47,Assumptions!$AE$50,Assumptions!$AF$50))))^(AY$8-1)</f>
        <v>44480.64844439998</v>
      </c>
      <c r="AZ14" s="27">
        <f>Assumptions!$AF14/12*(1+(IF(AZ$8=Assumptions!$AD$47,Assumptions!$AD$50,IF(AZ$8=Assumptions!$AE$47,Assumptions!$AE$50,Assumptions!$AF$50))))^(AZ$8-1)</f>
        <v>45147.858171065971</v>
      </c>
      <c r="BA14" s="27">
        <f>Assumptions!$AF14/12*(1+(IF(BA$8=Assumptions!$AD$47,Assumptions!$AD$50,IF(BA$8=Assumptions!$AE$47,Assumptions!$AE$50,Assumptions!$AF$50))))^(BA$8-1)</f>
        <v>45147.858171065971</v>
      </c>
      <c r="BB14" s="27">
        <f>Assumptions!$AF14/12*(1+(IF(BB$8=Assumptions!$AD$47,Assumptions!$AD$50,IF(BB$8=Assumptions!$AE$47,Assumptions!$AE$50,Assumptions!$AF$50))))^(BB$8-1)</f>
        <v>45147.858171065971</v>
      </c>
      <c r="BC14" s="27">
        <f>Assumptions!$AF14/12*(1+(IF(BC$8=Assumptions!$AD$47,Assumptions!$AD$50,IF(BC$8=Assumptions!$AE$47,Assumptions!$AE$50,Assumptions!$AF$50))))^(BC$8-1)</f>
        <v>45147.858171065971</v>
      </c>
      <c r="BD14" s="27">
        <f>Assumptions!$AF14/12*(1+(IF(BD$8=Assumptions!$AD$47,Assumptions!$AD$50,IF(BD$8=Assumptions!$AE$47,Assumptions!$AE$50,Assumptions!$AF$50))))^(BD$8-1)</f>
        <v>45147.858171065971</v>
      </c>
      <c r="BE14" s="27">
        <f>Assumptions!$AF14/12*(1+(IF(BE$8=Assumptions!$AD$47,Assumptions!$AD$50,IF(BE$8=Assumptions!$AE$47,Assumptions!$AE$50,Assumptions!$AF$50))))^(BE$8-1)</f>
        <v>45147.858171065971</v>
      </c>
      <c r="BF14" s="27">
        <f>Assumptions!$AF14/12*(1+(IF(BF$8=Assumptions!$AD$47,Assumptions!$AD$50,IF(BF$8=Assumptions!$AE$47,Assumptions!$AE$50,Assumptions!$AF$50))))^(BF$8-1)</f>
        <v>45147.858171065971</v>
      </c>
      <c r="BG14" s="27">
        <f>Assumptions!$AF14/12*(1+(IF(BG$8=Assumptions!$AD$47,Assumptions!$AD$50,IF(BG$8=Assumptions!$AE$47,Assumptions!$AE$50,Assumptions!$AF$50))))^(BG$8-1)</f>
        <v>45147.858171065971</v>
      </c>
      <c r="BH14" s="27">
        <f>Assumptions!$AF14/12*(1+(IF(BH$8=Assumptions!$AD$47,Assumptions!$AD$50,IF(BH$8=Assumptions!$AE$47,Assumptions!$AE$50,Assumptions!$AF$50))))^(BH$8-1)</f>
        <v>45147.858171065971</v>
      </c>
      <c r="BI14" s="27">
        <f>Assumptions!$AF14/12*(1+(IF(BI$8=Assumptions!$AD$47,Assumptions!$AD$50,IF(BI$8=Assumptions!$AE$47,Assumptions!$AE$50,Assumptions!$AF$50))))^(BI$8-1)</f>
        <v>45147.858171065971</v>
      </c>
      <c r="BJ14" s="27">
        <f>Assumptions!$AF14/12*(1+(IF(BJ$8=Assumptions!$AD$47,Assumptions!$AD$50,IF(BJ$8=Assumptions!$AE$47,Assumptions!$AE$50,Assumptions!$AF$50))))^(BJ$8-1)</f>
        <v>45147.858171065971</v>
      </c>
      <c r="BK14" s="27">
        <f>Assumptions!$AF14/12*(1+(IF(BK$8=Assumptions!$AD$47,Assumptions!$AD$50,IF(BK$8=Assumptions!$AE$47,Assumptions!$AE$50,Assumptions!$AF$50))))^(BK$8-1)</f>
        <v>45147.858171065971</v>
      </c>
      <c r="BL14" s="27">
        <f>Assumptions!$AF14/12*(1+(IF(BL$8=Assumptions!$AD$47,Assumptions!$AD$50,IF(BL$8=Assumptions!$AE$47,Assumptions!$AE$50,Assumptions!$AF$50))))^(BL$8-1)</f>
        <v>45825.076043631962</v>
      </c>
      <c r="BM14" s="27">
        <f>Assumptions!$AF14/12*(1+(IF(BM$8=Assumptions!$AD$47,Assumptions!$AD$50,IF(BM$8=Assumptions!$AE$47,Assumptions!$AE$50,Assumptions!$AF$50))))^(BM$8-1)</f>
        <v>45825.076043631962</v>
      </c>
      <c r="BN14" s="27">
        <f>Assumptions!$AF14/12*(1+(IF(BN$8=Assumptions!$AD$47,Assumptions!$AD$50,IF(BN$8=Assumptions!$AE$47,Assumptions!$AE$50,Assumptions!$AF$50))))^(BN$8-1)</f>
        <v>45825.076043631962</v>
      </c>
      <c r="BO14" s="27">
        <f>Assumptions!$AF14/12*(1+(IF(BO$8=Assumptions!$AD$47,Assumptions!$AD$50,IF(BO$8=Assumptions!$AE$47,Assumptions!$AE$50,Assumptions!$AF$50))))^(BO$8-1)</f>
        <v>45825.076043631962</v>
      </c>
      <c r="BP14" s="27">
        <f>Assumptions!$AF14/12*(1+(IF(BP$8=Assumptions!$AD$47,Assumptions!$AD$50,IF(BP$8=Assumptions!$AE$47,Assumptions!$AE$50,Assumptions!$AF$50))))^(BP$8-1)</f>
        <v>45825.076043631962</v>
      </c>
      <c r="BQ14" s="27">
        <f>Assumptions!$AF14/12*(1+(IF(BQ$8=Assumptions!$AD$47,Assumptions!$AD$50,IF(BQ$8=Assumptions!$AE$47,Assumptions!$AE$50,Assumptions!$AF$50))))^(BQ$8-1)</f>
        <v>45825.076043631962</v>
      </c>
      <c r="BR14" s="27">
        <f>Assumptions!$AF14/12*(1+(IF(BR$8=Assumptions!$AD$47,Assumptions!$AD$50,IF(BR$8=Assumptions!$AE$47,Assumptions!$AE$50,Assumptions!$AF$50))))^(BR$8-1)</f>
        <v>45825.076043631962</v>
      </c>
      <c r="BS14" s="27">
        <f>Assumptions!$AF14/12*(1+(IF(BS$8=Assumptions!$AD$47,Assumptions!$AD$50,IF(BS$8=Assumptions!$AE$47,Assumptions!$AE$50,Assumptions!$AF$50))))^(BS$8-1)</f>
        <v>45825.076043631962</v>
      </c>
      <c r="BT14" s="27">
        <f>Assumptions!$AF14/12*(1+(IF(BT$8=Assumptions!$AD$47,Assumptions!$AD$50,IF(BT$8=Assumptions!$AE$47,Assumptions!$AE$50,Assumptions!$AF$50))))^(BT$8-1)</f>
        <v>45825.076043631962</v>
      </c>
      <c r="BU14" s="27">
        <f>Assumptions!$AF14/12*(1+(IF(BU$8=Assumptions!$AD$47,Assumptions!$AD$50,IF(BU$8=Assumptions!$AE$47,Assumptions!$AE$50,Assumptions!$AF$50))))^(BU$8-1)</f>
        <v>45825.076043631962</v>
      </c>
      <c r="BV14" s="27">
        <f>Assumptions!$AF14/12*(1+(IF(BV$8=Assumptions!$AD$47,Assumptions!$AD$50,IF(BV$8=Assumptions!$AE$47,Assumptions!$AE$50,Assumptions!$AF$50))))^(BV$8-1)</f>
        <v>45825.076043631962</v>
      </c>
      <c r="BW14" s="27">
        <f>Assumptions!$AF14/12*(1+(IF(BW$8=Assumptions!$AD$47,Assumptions!$AD$50,IF(BW$8=Assumptions!$AE$47,Assumptions!$AE$50,Assumptions!$AF$50))))^(BW$8-1)</f>
        <v>45825.076043631962</v>
      </c>
      <c r="BX14" s="27">
        <f>Assumptions!$AF14/12*(1+(IF(BX$8=Assumptions!$AD$47,Assumptions!$AD$50,IF(BX$8=Assumptions!$AE$47,Assumptions!$AE$50,Assumptions!$AF$50))))^(BX$8-1)</f>
        <v>46512.452184286427</v>
      </c>
      <c r="BY14" s="27">
        <f>Assumptions!$AF14/12*(1+(IF(BY$8=Assumptions!$AD$47,Assumptions!$AD$50,IF(BY$8=Assumptions!$AE$47,Assumptions!$AE$50,Assumptions!$AF$50))))^(BY$8-1)</f>
        <v>46512.452184286427</v>
      </c>
      <c r="BZ14" s="27">
        <f>Assumptions!$AF14/12*(1+(IF(BZ$8=Assumptions!$AD$47,Assumptions!$AD$50,IF(BZ$8=Assumptions!$AE$47,Assumptions!$AE$50,Assumptions!$AF$50))))^(BZ$8-1)</f>
        <v>46512.452184286427</v>
      </c>
      <c r="CA14" s="27">
        <f>Assumptions!$AF14/12*(1+(IF(CA$8=Assumptions!$AD$47,Assumptions!$AD$50,IF(CA$8=Assumptions!$AE$47,Assumptions!$AE$50,Assumptions!$AF$50))))^(CA$8-1)</f>
        <v>46512.452184286427</v>
      </c>
      <c r="CB14" s="27">
        <f>Assumptions!$AF14/12*(1+(IF(CB$8=Assumptions!$AD$47,Assumptions!$AD$50,IF(CB$8=Assumptions!$AE$47,Assumptions!$AE$50,Assumptions!$AF$50))))^(CB$8-1)</f>
        <v>46512.452184286427</v>
      </c>
      <c r="CC14" s="27">
        <f>Assumptions!$AF14/12*(1+(IF(CC$8=Assumptions!$AD$47,Assumptions!$AD$50,IF(CC$8=Assumptions!$AE$47,Assumptions!$AE$50,Assumptions!$AF$50))))^(CC$8-1)</f>
        <v>46512.452184286427</v>
      </c>
      <c r="CD14" s="27">
        <f>Assumptions!$AF14/12*(1+(IF(CD$8=Assumptions!$AD$47,Assumptions!$AD$50,IF(CD$8=Assumptions!$AE$47,Assumptions!$AE$50,Assumptions!$AF$50))))^(CD$8-1)</f>
        <v>46512.452184286427</v>
      </c>
      <c r="CE14" s="27">
        <f>Assumptions!$AF14/12*(1+(IF(CE$8=Assumptions!$AD$47,Assumptions!$AD$50,IF(CE$8=Assumptions!$AE$47,Assumptions!$AE$50,Assumptions!$AF$50))))^(CE$8-1)</f>
        <v>46512.452184286427</v>
      </c>
      <c r="CF14" s="27">
        <f>Assumptions!$AF14/12*(1+(IF(CF$8=Assumptions!$AD$47,Assumptions!$AD$50,IF(CF$8=Assumptions!$AE$47,Assumptions!$AE$50,Assumptions!$AF$50))))^(CF$8-1)</f>
        <v>46512.452184286427</v>
      </c>
      <c r="CG14" s="27">
        <f>Assumptions!$AF14/12*(1+(IF(CG$8=Assumptions!$AD$47,Assumptions!$AD$50,IF(CG$8=Assumptions!$AE$47,Assumptions!$AE$50,Assumptions!$AF$50))))^(CG$8-1)</f>
        <v>46512.452184286427</v>
      </c>
      <c r="CH14" s="27">
        <f>Assumptions!$AF14/12*(1+(IF(CH$8=Assumptions!$AD$47,Assumptions!$AD$50,IF(CH$8=Assumptions!$AE$47,Assumptions!$AE$50,Assumptions!$AF$50))))^(CH$8-1)</f>
        <v>46512.452184286427</v>
      </c>
      <c r="CI14" s="27">
        <f>Assumptions!$AF14/12*(1+(IF(CI$8=Assumptions!$AD$47,Assumptions!$AD$50,IF(CI$8=Assumptions!$AE$47,Assumptions!$AE$50,Assumptions!$AF$50))))^(CI$8-1)</f>
        <v>46512.452184286427</v>
      </c>
      <c r="CJ14" s="27">
        <f>Assumptions!$AF14/12*(1+(IF(CJ$8=Assumptions!$AD$47,Assumptions!$AD$50,IF(CJ$8=Assumptions!$AE$47,Assumptions!$AE$50,Assumptions!$AF$50))))^(CJ$8-1)</f>
        <v>47210.13896705072</v>
      </c>
      <c r="CK14" s="27">
        <f>Assumptions!$AF14/12*(1+(IF(CK$8=Assumptions!$AD$47,Assumptions!$AD$50,IF(CK$8=Assumptions!$AE$47,Assumptions!$AE$50,Assumptions!$AF$50))))^(CK$8-1)</f>
        <v>47210.13896705072</v>
      </c>
      <c r="CL14" s="27">
        <f>Assumptions!$AF14/12*(1+(IF(CL$8=Assumptions!$AD$47,Assumptions!$AD$50,IF(CL$8=Assumptions!$AE$47,Assumptions!$AE$50,Assumptions!$AF$50))))^(CL$8-1)</f>
        <v>47210.13896705072</v>
      </c>
      <c r="CM14" s="27">
        <f>Assumptions!$AF14/12*(1+(IF(CM$8=Assumptions!$AD$47,Assumptions!$AD$50,IF(CM$8=Assumptions!$AE$47,Assumptions!$AE$50,Assumptions!$AF$50))))^(CM$8-1)</f>
        <v>47210.13896705072</v>
      </c>
      <c r="CN14" s="27">
        <f>Assumptions!$AF14/12*(1+(IF(CN$8=Assumptions!$AD$47,Assumptions!$AD$50,IF(CN$8=Assumptions!$AE$47,Assumptions!$AE$50,Assumptions!$AF$50))))^(CN$8-1)</f>
        <v>47210.13896705072</v>
      </c>
      <c r="CO14" s="27">
        <f>Assumptions!$AF14/12*(1+(IF(CO$8=Assumptions!$AD$47,Assumptions!$AD$50,IF(CO$8=Assumptions!$AE$47,Assumptions!$AE$50,Assumptions!$AF$50))))^(CO$8-1)</f>
        <v>47210.13896705072</v>
      </c>
      <c r="CP14" s="27">
        <f>Assumptions!$AF14/12*(1+(IF(CP$8=Assumptions!$AD$47,Assumptions!$AD$50,IF(CP$8=Assumptions!$AE$47,Assumptions!$AE$50,Assumptions!$AF$50))))^(CP$8-1)</f>
        <v>47210.13896705072</v>
      </c>
      <c r="CQ14" s="27">
        <f>Assumptions!$AF14/12*(1+(IF(CQ$8=Assumptions!$AD$47,Assumptions!$AD$50,IF(CQ$8=Assumptions!$AE$47,Assumptions!$AE$50,Assumptions!$AF$50))))^(CQ$8-1)</f>
        <v>47210.13896705072</v>
      </c>
      <c r="CR14" s="27">
        <f>Assumptions!$AF14/12*(1+(IF(CR$8=Assumptions!$AD$47,Assumptions!$AD$50,IF(CR$8=Assumptions!$AE$47,Assumptions!$AE$50,Assumptions!$AF$50))))^(CR$8-1)</f>
        <v>47210.13896705072</v>
      </c>
      <c r="CS14" s="27">
        <f>Assumptions!$AF14/12*(1+(IF(CS$8=Assumptions!$AD$47,Assumptions!$AD$50,IF(CS$8=Assumptions!$AE$47,Assumptions!$AE$50,Assumptions!$AF$50))))^(CS$8-1)</f>
        <v>47210.13896705072</v>
      </c>
      <c r="CT14" s="27">
        <f>Assumptions!$AF14/12*(1+(IF(CT$8=Assumptions!$AD$47,Assumptions!$AD$50,IF(CT$8=Assumptions!$AE$47,Assumptions!$AE$50,Assumptions!$AF$50))))^(CT$8-1)</f>
        <v>47210.13896705072</v>
      </c>
      <c r="CU14" s="27">
        <f>Assumptions!$AF14/12*(1+(IF(CU$8=Assumptions!$AD$47,Assumptions!$AD$50,IF(CU$8=Assumptions!$AE$47,Assumptions!$AE$50,Assumptions!$AF$50))))^(CU$8-1)</f>
        <v>47210.13896705072</v>
      </c>
      <c r="CV14" s="27">
        <f>Assumptions!$AF14/12*(1+(IF(CV$8=Assumptions!$AD$47,Assumptions!$AD$50,IF(CV$8=Assumptions!$AE$47,Assumptions!$AE$50,Assumptions!$AF$50))))^(CV$8-1)</f>
        <v>47918.291051556473</v>
      </c>
      <c r="CW14" s="27">
        <f>Assumptions!$AF14/12*(1+(IF(CW$8=Assumptions!$AD$47,Assumptions!$AD$50,IF(CW$8=Assumptions!$AE$47,Assumptions!$AE$50,Assumptions!$AF$50))))^(CW$8-1)</f>
        <v>47918.291051556473</v>
      </c>
      <c r="CX14" s="27">
        <f>Assumptions!$AF14/12*(1+(IF(CX$8=Assumptions!$AD$47,Assumptions!$AD$50,IF(CX$8=Assumptions!$AE$47,Assumptions!$AE$50,Assumptions!$AF$50))))^(CX$8-1)</f>
        <v>47918.291051556473</v>
      </c>
      <c r="CY14" s="27">
        <f>Assumptions!$AF14/12*(1+(IF(CY$8=Assumptions!$AD$47,Assumptions!$AD$50,IF(CY$8=Assumptions!$AE$47,Assumptions!$AE$50,Assumptions!$AF$50))))^(CY$8-1)</f>
        <v>47918.291051556473</v>
      </c>
      <c r="CZ14" s="27">
        <f>Assumptions!$AF14/12*(1+(IF(CZ$8=Assumptions!$AD$47,Assumptions!$AD$50,IF(CZ$8=Assumptions!$AE$47,Assumptions!$AE$50,Assumptions!$AF$50))))^(CZ$8-1)</f>
        <v>47918.291051556473</v>
      </c>
      <c r="DA14" s="27">
        <f>Assumptions!$AF14/12*(1+(IF(DA$8=Assumptions!$AD$47,Assumptions!$AD$50,IF(DA$8=Assumptions!$AE$47,Assumptions!$AE$50,Assumptions!$AF$50))))^(DA$8-1)</f>
        <v>47918.291051556473</v>
      </c>
      <c r="DB14" s="27">
        <f>Assumptions!$AF14/12*(1+(IF(DB$8=Assumptions!$AD$47,Assumptions!$AD$50,IF(DB$8=Assumptions!$AE$47,Assumptions!$AE$50,Assumptions!$AF$50))))^(DB$8-1)</f>
        <v>47918.291051556473</v>
      </c>
      <c r="DC14" s="27">
        <f>Assumptions!$AF14/12*(1+(IF(DC$8=Assumptions!$AD$47,Assumptions!$AD$50,IF(DC$8=Assumptions!$AE$47,Assumptions!$AE$50,Assumptions!$AF$50))))^(DC$8-1)</f>
        <v>47918.291051556473</v>
      </c>
      <c r="DD14" s="27">
        <f>Assumptions!$AF14/12*(1+(IF(DD$8=Assumptions!$AD$47,Assumptions!$AD$50,IF(DD$8=Assumptions!$AE$47,Assumptions!$AE$50,Assumptions!$AF$50))))^(DD$8-1)</f>
        <v>47918.291051556473</v>
      </c>
      <c r="DE14" s="27">
        <f>Assumptions!$AF14/12*(1+(IF(DE$8=Assumptions!$AD$47,Assumptions!$AD$50,IF(DE$8=Assumptions!$AE$47,Assumptions!$AE$50,Assumptions!$AF$50))))^(DE$8-1)</f>
        <v>47918.291051556473</v>
      </c>
      <c r="DF14" s="27">
        <f>Assumptions!$AF14/12*(1+(IF(DF$8=Assumptions!$AD$47,Assumptions!$AD$50,IF(DF$8=Assumptions!$AE$47,Assumptions!$AE$50,Assumptions!$AF$50))))^(DF$8-1)</f>
        <v>47918.291051556473</v>
      </c>
      <c r="DG14" s="27">
        <f>Assumptions!$AF14/12*(1+(IF(DG$8=Assumptions!$AD$47,Assumptions!$AD$50,IF(DG$8=Assumptions!$AE$47,Assumptions!$AE$50,Assumptions!$AF$50))))^(DG$8-1)</f>
        <v>47918.291051556473</v>
      </c>
      <c r="DH14" s="27">
        <f>Assumptions!$AF14/12*(1+(IF(DH$8=Assumptions!$AD$47,Assumptions!$AD$50,IF(DH$8=Assumptions!$AE$47,Assumptions!$AE$50,Assumptions!$AF$50))))^(DH$8-1)</f>
        <v>48637.065417329817</v>
      </c>
      <c r="DI14" s="27">
        <f>Assumptions!$AF14/12*(1+(IF(DI$8=Assumptions!$AD$47,Assumptions!$AD$50,IF(DI$8=Assumptions!$AE$47,Assumptions!$AE$50,Assumptions!$AF$50))))^(DI$8-1)</f>
        <v>48637.065417329817</v>
      </c>
      <c r="DJ14" s="27">
        <f>Assumptions!$AF14/12*(1+(IF(DJ$8=Assumptions!$AD$47,Assumptions!$AD$50,IF(DJ$8=Assumptions!$AE$47,Assumptions!$AE$50,Assumptions!$AF$50))))^(DJ$8-1)</f>
        <v>48637.065417329817</v>
      </c>
      <c r="DK14" s="27">
        <f>Assumptions!$AF14/12*(1+(IF(DK$8=Assumptions!$AD$47,Assumptions!$AD$50,IF(DK$8=Assumptions!$AE$47,Assumptions!$AE$50,Assumptions!$AF$50))))^(DK$8-1)</f>
        <v>48637.065417329817</v>
      </c>
      <c r="DL14" s="27">
        <f>Assumptions!$AF14/12*(1+(IF(DL$8=Assumptions!$AD$47,Assumptions!$AD$50,IF(DL$8=Assumptions!$AE$47,Assumptions!$AE$50,Assumptions!$AF$50))))^(DL$8-1)</f>
        <v>48637.065417329817</v>
      </c>
      <c r="DM14" s="27">
        <f>Assumptions!$AF14/12*(1+(IF(DM$8=Assumptions!$AD$47,Assumptions!$AD$50,IF(DM$8=Assumptions!$AE$47,Assumptions!$AE$50,Assumptions!$AF$50))))^(DM$8-1)</f>
        <v>48637.065417329817</v>
      </c>
      <c r="DN14" s="27">
        <f>Assumptions!$AF14/12*(1+(IF(DN$8=Assumptions!$AD$47,Assumptions!$AD$50,IF(DN$8=Assumptions!$AE$47,Assumptions!$AE$50,Assumptions!$AF$50))))^(DN$8-1)</f>
        <v>48637.065417329817</v>
      </c>
      <c r="DO14" s="27">
        <f>Assumptions!$AF14/12*(1+(IF(DO$8=Assumptions!$AD$47,Assumptions!$AD$50,IF(DO$8=Assumptions!$AE$47,Assumptions!$AE$50,Assumptions!$AF$50))))^(DO$8-1)</f>
        <v>48637.065417329817</v>
      </c>
      <c r="DP14" s="27">
        <f>Assumptions!$AF14/12*(1+(IF(DP$8=Assumptions!$AD$47,Assumptions!$AD$50,IF(DP$8=Assumptions!$AE$47,Assumptions!$AE$50,Assumptions!$AF$50))))^(DP$8-1)</f>
        <v>48637.065417329817</v>
      </c>
      <c r="DQ14" s="27">
        <f>Assumptions!$AF14/12*(1+(IF(DQ$8=Assumptions!$AD$47,Assumptions!$AD$50,IF(DQ$8=Assumptions!$AE$47,Assumptions!$AE$50,Assumptions!$AF$50))))^(DQ$8-1)</f>
        <v>48637.065417329817</v>
      </c>
      <c r="DR14" s="27">
        <f>Assumptions!$AF14/12*(1+(IF(DR$8=Assumptions!$AD$47,Assumptions!$AD$50,IF(DR$8=Assumptions!$AE$47,Assumptions!$AE$50,Assumptions!$AF$50))))^(DR$8-1)</f>
        <v>48637.065417329817</v>
      </c>
      <c r="DS14" s="27">
        <f>Assumptions!$AF14/12*(1+(IF(DS$8=Assumptions!$AD$47,Assumptions!$AD$50,IF(DS$8=Assumptions!$AE$47,Assumptions!$AE$50,Assumptions!$AF$50))))^(DS$8-1)</f>
        <v>48637.065417329817</v>
      </c>
      <c r="DT14" s="27">
        <f>Assumptions!$AF14/12*(1+(IF(DT$8=Assumptions!$AD$47,Assumptions!$AD$50,IF(DT$8=Assumptions!$AE$47,Assumptions!$AE$50,Assumptions!$AF$50))))^(DT$8-1)</f>
        <v>49366.621398589756</v>
      </c>
      <c r="DU14" s="27">
        <f>Assumptions!$AF14/12*(1+(IF(DU$8=Assumptions!$AD$47,Assumptions!$AD$50,IF(DU$8=Assumptions!$AE$47,Assumptions!$AE$50,Assumptions!$AF$50))))^(DU$8-1)</f>
        <v>49366.621398589756</v>
      </c>
      <c r="DV14" s="27">
        <f>Assumptions!$AF14/12*(1+(IF(DV$8=Assumptions!$AD$47,Assumptions!$AD$50,IF(DV$8=Assumptions!$AE$47,Assumptions!$AE$50,Assumptions!$AF$50))))^(DV$8-1)</f>
        <v>49366.621398589756</v>
      </c>
      <c r="DW14" s="27">
        <f>Assumptions!$AF14/12*(1+(IF(DW$8=Assumptions!$AD$47,Assumptions!$AD$50,IF(DW$8=Assumptions!$AE$47,Assumptions!$AE$50,Assumptions!$AF$50))))^(DW$8-1)</f>
        <v>49366.621398589756</v>
      </c>
      <c r="DX14" s="27">
        <f>Assumptions!$AF14/12*(1+(IF(DX$8=Assumptions!$AD$47,Assumptions!$AD$50,IF(DX$8=Assumptions!$AE$47,Assumptions!$AE$50,Assumptions!$AF$50))))^(DX$8-1)</f>
        <v>49366.621398589756</v>
      </c>
      <c r="DY14" s="27">
        <f>Assumptions!$AF14/12*(1+(IF(DY$8=Assumptions!$AD$47,Assumptions!$AD$50,IF(DY$8=Assumptions!$AE$47,Assumptions!$AE$50,Assumptions!$AF$50))))^(DY$8-1)</f>
        <v>49366.621398589756</v>
      </c>
      <c r="DZ14" s="27">
        <f>Assumptions!$AF14/12*(1+(IF(DZ$8=Assumptions!$AD$47,Assumptions!$AD$50,IF(DZ$8=Assumptions!$AE$47,Assumptions!$AE$50,Assumptions!$AF$50))))^(DZ$8-1)</f>
        <v>49366.621398589756</v>
      </c>
      <c r="EA14" s="27">
        <f>Assumptions!$AF14/12*(1+(IF(EA$8=Assumptions!$AD$47,Assumptions!$AD$50,IF(EA$8=Assumptions!$AE$47,Assumptions!$AE$50,Assumptions!$AF$50))))^(EA$8-1)</f>
        <v>49366.621398589756</v>
      </c>
      <c r="EB14" s="27">
        <f>Assumptions!$AF14/12*(1+(IF(EB$8=Assumptions!$AD$47,Assumptions!$AD$50,IF(EB$8=Assumptions!$AE$47,Assumptions!$AE$50,Assumptions!$AF$50))))^(EB$8-1)</f>
        <v>49366.621398589756</v>
      </c>
      <c r="EC14" s="27">
        <f>Assumptions!$AF14/12*(1+(IF(EC$8=Assumptions!$AD$47,Assumptions!$AD$50,IF(EC$8=Assumptions!$AE$47,Assumptions!$AE$50,Assumptions!$AF$50))))^(EC$8-1)</f>
        <v>49366.621398589756</v>
      </c>
      <c r="ED14" s="27">
        <f>Assumptions!$AF14/12*(1+(IF(ED$8=Assumptions!$AD$47,Assumptions!$AD$50,IF(ED$8=Assumptions!$AE$47,Assumptions!$AE$50,Assumptions!$AF$50))))^(ED$8-1)</f>
        <v>49366.621398589756</v>
      </c>
      <c r="EE14" s="27">
        <f>Assumptions!$AF14/12*(1+(IF(EE$8=Assumptions!$AD$47,Assumptions!$AD$50,IF(EE$8=Assumptions!$AE$47,Assumptions!$AE$50,Assumptions!$AF$50))))^(EE$8-1)</f>
        <v>49366.621398589756</v>
      </c>
    </row>
    <row r="15" spans="1:135" x14ac:dyDescent="0.35">
      <c r="C15" t="str">
        <f>Assumptions!Z15</f>
        <v>3x3</v>
      </c>
      <c r="D15" s="27">
        <f>Assumptions!$AF15/12*(1+(IF(D$8=Assumptions!$AD$47,Assumptions!$AD$50,IF(D$8=Assumptions!$AE$47,Assumptions!$AE$50,Assumptions!$AF$50))))^(D$8-1)</f>
        <v>11302.199999999999</v>
      </c>
      <c r="E15" s="27">
        <f>Assumptions!$AF15/12*(1+(IF(E$8=Assumptions!$AD$47,Assumptions!$AD$50,IF(E$8=Assumptions!$AE$47,Assumptions!$AE$50,Assumptions!$AF$50))))^(E$8-1)</f>
        <v>11302.199999999999</v>
      </c>
      <c r="F15" s="27">
        <f>Assumptions!$AF15/12*(1+(IF(F$8=Assumptions!$AD$47,Assumptions!$AD$50,IF(F$8=Assumptions!$AE$47,Assumptions!$AE$50,Assumptions!$AF$50))))^(F$8-1)</f>
        <v>11302.199999999999</v>
      </c>
      <c r="G15" s="27">
        <f>Assumptions!$AF15/12*(1+(IF(G$8=Assumptions!$AD$47,Assumptions!$AD$50,IF(G$8=Assumptions!$AE$47,Assumptions!$AE$50,Assumptions!$AF$50))))^(G$8-1)</f>
        <v>11302.199999999999</v>
      </c>
      <c r="H15" s="27">
        <f>Assumptions!$AF15/12*(1+(IF(H$8=Assumptions!$AD$47,Assumptions!$AD$50,IF(H$8=Assumptions!$AE$47,Assumptions!$AE$50,Assumptions!$AF$50))))^(H$8-1)</f>
        <v>11302.199999999999</v>
      </c>
      <c r="I15" s="27">
        <f>Assumptions!$AF15/12*(1+(IF(I$8=Assumptions!$AD$47,Assumptions!$AD$50,IF(I$8=Assumptions!$AE$47,Assumptions!$AE$50,Assumptions!$AF$50))))^(I$8-1)</f>
        <v>11302.199999999999</v>
      </c>
      <c r="J15" s="27">
        <f>Assumptions!$AF15/12*(1+(IF(J$8=Assumptions!$AD$47,Assumptions!$AD$50,IF(J$8=Assumptions!$AE$47,Assumptions!$AE$50,Assumptions!$AF$50))))^(J$8-1)</f>
        <v>11302.199999999999</v>
      </c>
      <c r="K15" s="27">
        <f>Assumptions!$AF15/12*(1+(IF(K$8=Assumptions!$AD$47,Assumptions!$AD$50,IF(K$8=Assumptions!$AE$47,Assumptions!$AE$50,Assumptions!$AF$50))))^(K$8-1)</f>
        <v>11302.199999999999</v>
      </c>
      <c r="L15" s="27">
        <f>Assumptions!$AF15/12*(1+(IF(L$8=Assumptions!$AD$47,Assumptions!$AD$50,IF(L$8=Assumptions!$AE$47,Assumptions!$AE$50,Assumptions!$AF$50))))^(L$8-1)</f>
        <v>11302.199999999999</v>
      </c>
      <c r="M15" s="27">
        <f>Assumptions!$AF15/12*(1+(IF(M$8=Assumptions!$AD$47,Assumptions!$AD$50,IF(M$8=Assumptions!$AE$47,Assumptions!$AE$50,Assumptions!$AF$50))))^(M$8-1)</f>
        <v>11302.199999999999</v>
      </c>
      <c r="N15" s="27">
        <f>Assumptions!$AF15/12*(1+(IF(N$8=Assumptions!$AD$47,Assumptions!$AD$50,IF(N$8=Assumptions!$AE$47,Assumptions!$AE$50,Assumptions!$AF$50))))^(N$8-1)</f>
        <v>11302.199999999999</v>
      </c>
      <c r="O15" s="27">
        <f>Assumptions!$AF15/12*(1+(IF(O$8=Assumptions!$AD$47,Assumptions!$AD$50,IF(O$8=Assumptions!$AE$47,Assumptions!$AE$50,Assumptions!$AF$50))))^(O$8-1)</f>
        <v>11302.199999999999</v>
      </c>
      <c r="P15" s="27">
        <f>Assumptions!$AF15/12*(1+(IF(P$8=Assumptions!$AD$47,Assumptions!$AD$50,IF(P$8=Assumptions!$AE$47,Assumptions!$AE$50,Assumptions!$AF$50))))^(P$8-1)</f>
        <v>11471.732999999998</v>
      </c>
      <c r="Q15" s="27">
        <f>Assumptions!$AF15/12*(1+(IF(Q$8=Assumptions!$AD$47,Assumptions!$AD$50,IF(Q$8=Assumptions!$AE$47,Assumptions!$AE$50,Assumptions!$AF$50))))^(Q$8-1)</f>
        <v>11471.732999999998</v>
      </c>
      <c r="R15" s="27">
        <f>Assumptions!$AF15/12*(1+(IF(R$8=Assumptions!$AD$47,Assumptions!$AD$50,IF(R$8=Assumptions!$AE$47,Assumptions!$AE$50,Assumptions!$AF$50))))^(R$8-1)</f>
        <v>11471.732999999998</v>
      </c>
      <c r="S15" s="27">
        <f>Assumptions!$AF15/12*(1+(IF(S$8=Assumptions!$AD$47,Assumptions!$AD$50,IF(S$8=Assumptions!$AE$47,Assumptions!$AE$50,Assumptions!$AF$50))))^(S$8-1)</f>
        <v>11471.732999999998</v>
      </c>
      <c r="T15" s="27">
        <f>Assumptions!$AF15/12*(1+(IF(T$8=Assumptions!$AD$47,Assumptions!$AD$50,IF(T$8=Assumptions!$AE$47,Assumptions!$AE$50,Assumptions!$AF$50))))^(T$8-1)</f>
        <v>11471.732999999998</v>
      </c>
      <c r="U15" s="27">
        <f>Assumptions!$AF15/12*(1+(IF(U$8=Assumptions!$AD$47,Assumptions!$AD$50,IF(U$8=Assumptions!$AE$47,Assumptions!$AE$50,Assumptions!$AF$50))))^(U$8-1)</f>
        <v>11471.732999999998</v>
      </c>
      <c r="V15" s="27">
        <f>Assumptions!$AF15/12*(1+(IF(V$8=Assumptions!$AD$47,Assumptions!$AD$50,IF(V$8=Assumptions!$AE$47,Assumptions!$AE$50,Assumptions!$AF$50))))^(V$8-1)</f>
        <v>11471.732999999998</v>
      </c>
      <c r="W15" s="27">
        <f>Assumptions!$AF15/12*(1+(IF(W$8=Assumptions!$AD$47,Assumptions!$AD$50,IF(W$8=Assumptions!$AE$47,Assumptions!$AE$50,Assumptions!$AF$50))))^(W$8-1)</f>
        <v>11471.732999999998</v>
      </c>
      <c r="X15" s="27">
        <f>Assumptions!$AF15/12*(1+(IF(X$8=Assumptions!$AD$47,Assumptions!$AD$50,IF(X$8=Assumptions!$AE$47,Assumptions!$AE$50,Assumptions!$AF$50))))^(X$8-1)</f>
        <v>11471.732999999998</v>
      </c>
      <c r="Y15" s="27">
        <f>Assumptions!$AF15/12*(1+(IF(Y$8=Assumptions!$AD$47,Assumptions!$AD$50,IF(Y$8=Assumptions!$AE$47,Assumptions!$AE$50,Assumptions!$AF$50))))^(Y$8-1)</f>
        <v>11471.732999999998</v>
      </c>
      <c r="Z15" s="27">
        <f>Assumptions!$AF15/12*(1+(IF(Z$8=Assumptions!$AD$47,Assumptions!$AD$50,IF(Z$8=Assumptions!$AE$47,Assumptions!$AE$50,Assumptions!$AF$50))))^(Z$8-1)</f>
        <v>11471.732999999998</v>
      </c>
      <c r="AA15" s="27">
        <f>Assumptions!$AF15/12*(1+(IF(AA$8=Assumptions!$AD$47,Assumptions!$AD$50,IF(AA$8=Assumptions!$AE$47,Assumptions!$AE$50,Assumptions!$AF$50))))^(AA$8-1)</f>
        <v>11471.732999999998</v>
      </c>
      <c r="AB15" s="27">
        <f>Assumptions!$AF15/12*(1+(IF(AB$8=Assumptions!$AD$47,Assumptions!$AD$50,IF(AB$8=Assumptions!$AE$47,Assumptions!$AE$50,Assumptions!$AF$50))))^(AB$8-1)</f>
        <v>11643.808994999996</v>
      </c>
      <c r="AC15" s="27">
        <f>Assumptions!$AF15/12*(1+(IF(AC$8=Assumptions!$AD$47,Assumptions!$AD$50,IF(AC$8=Assumptions!$AE$47,Assumptions!$AE$50,Assumptions!$AF$50))))^(AC$8-1)</f>
        <v>11643.808994999996</v>
      </c>
      <c r="AD15" s="27">
        <f>Assumptions!$AF15/12*(1+(IF(AD$8=Assumptions!$AD$47,Assumptions!$AD$50,IF(AD$8=Assumptions!$AE$47,Assumptions!$AE$50,Assumptions!$AF$50))))^(AD$8-1)</f>
        <v>11643.808994999996</v>
      </c>
      <c r="AE15" s="27">
        <f>Assumptions!$AF15/12*(1+(IF(AE$8=Assumptions!$AD$47,Assumptions!$AD$50,IF(AE$8=Assumptions!$AE$47,Assumptions!$AE$50,Assumptions!$AF$50))))^(AE$8-1)</f>
        <v>11643.808994999996</v>
      </c>
      <c r="AF15" s="27">
        <f>Assumptions!$AF15/12*(1+(IF(AF$8=Assumptions!$AD$47,Assumptions!$AD$50,IF(AF$8=Assumptions!$AE$47,Assumptions!$AE$50,Assumptions!$AF$50))))^(AF$8-1)</f>
        <v>11643.808994999996</v>
      </c>
      <c r="AG15" s="27">
        <f>Assumptions!$AF15/12*(1+(IF(AG$8=Assumptions!$AD$47,Assumptions!$AD$50,IF(AG$8=Assumptions!$AE$47,Assumptions!$AE$50,Assumptions!$AF$50))))^(AG$8-1)</f>
        <v>11643.808994999996</v>
      </c>
      <c r="AH15" s="27">
        <f>Assumptions!$AF15/12*(1+(IF(AH$8=Assumptions!$AD$47,Assumptions!$AD$50,IF(AH$8=Assumptions!$AE$47,Assumptions!$AE$50,Assumptions!$AF$50))))^(AH$8-1)</f>
        <v>11643.808994999996</v>
      </c>
      <c r="AI15" s="27">
        <f>Assumptions!$AF15/12*(1+(IF(AI$8=Assumptions!$AD$47,Assumptions!$AD$50,IF(AI$8=Assumptions!$AE$47,Assumptions!$AE$50,Assumptions!$AF$50))))^(AI$8-1)</f>
        <v>11643.808994999996</v>
      </c>
      <c r="AJ15" s="27">
        <f>Assumptions!$AF15/12*(1+(IF(AJ$8=Assumptions!$AD$47,Assumptions!$AD$50,IF(AJ$8=Assumptions!$AE$47,Assumptions!$AE$50,Assumptions!$AF$50))))^(AJ$8-1)</f>
        <v>11643.808994999996</v>
      </c>
      <c r="AK15" s="27">
        <f>Assumptions!$AF15/12*(1+(IF(AK$8=Assumptions!$AD$47,Assumptions!$AD$50,IF(AK$8=Assumptions!$AE$47,Assumptions!$AE$50,Assumptions!$AF$50))))^(AK$8-1)</f>
        <v>11643.808994999996</v>
      </c>
      <c r="AL15" s="27">
        <f>Assumptions!$AF15/12*(1+(IF(AL$8=Assumptions!$AD$47,Assumptions!$AD$50,IF(AL$8=Assumptions!$AE$47,Assumptions!$AE$50,Assumptions!$AF$50))))^(AL$8-1)</f>
        <v>11643.808994999996</v>
      </c>
      <c r="AM15" s="27">
        <f>Assumptions!$AF15/12*(1+(IF(AM$8=Assumptions!$AD$47,Assumptions!$AD$50,IF(AM$8=Assumptions!$AE$47,Assumptions!$AE$50,Assumptions!$AF$50))))^(AM$8-1)</f>
        <v>11643.808994999996</v>
      </c>
      <c r="AN15" s="27">
        <f>Assumptions!$AF15/12*(1+(IF(AN$8=Assumptions!$AD$47,Assumptions!$AD$50,IF(AN$8=Assumptions!$AE$47,Assumptions!$AE$50,Assumptions!$AF$50))))^(AN$8-1)</f>
        <v>11818.466129924995</v>
      </c>
      <c r="AO15" s="27">
        <f>Assumptions!$AF15/12*(1+(IF(AO$8=Assumptions!$AD$47,Assumptions!$AD$50,IF(AO$8=Assumptions!$AE$47,Assumptions!$AE$50,Assumptions!$AF$50))))^(AO$8-1)</f>
        <v>11818.466129924995</v>
      </c>
      <c r="AP15" s="27">
        <f>Assumptions!$AF15/12*(1+(IF(AP$8=Assumptions!$AD$47,Assumptions!$AD$50,IF(AP$8=Assumptions!$AE$47,Assumptions!$AE$50,Assumptions!$AF$50))))^(AP$8-1)</f>
        <v>11818.466129924995</v>
      </c>
      <c r="AQ15" s="27">
        <f>Assumptions!$AF15/12*(1+(IF(AQ$8=Assumptions!$AD$47,Assumptions!$AD$50,IF(AQ$8=Assumptions!$AE$47,Assumptions!$AE$50,Assumptions!$AF$50))))^(AQ$8-1)</f>
        <v>11818.466129924995</v>
      </c>
      <c r="AR15" s="27">
        <f>Assumptions!$AF15/12*(1+(IF(AR$8=Assumptions!$AD$47,Assumptions!$AD$50,IF(AR$8=Assumptions!$AE$47,Assumptions!$AE$50,Assumptions!$AF$50))))^(AR$8-1)</f>
        <v>11818.466129924995</v>
      </c>
      <c r="AS15" s="27">
        <f>Assumptions!$AF15/12*(1+(IF(AS$8=Assumptions!$AD$47,Assumptions!$AD$50,IF(AS$8=Assumptions!$AE$47,Assumptions!$AE$50,Assumptions!$AF$50))))^(AS$8-1)</f>
        <v>11818.466129924995</v>
      </c>
      <c r="AT15" s="27">
        <f>Assumptions!$AF15/12*(1+(IF(AT$8=Assumptions!$AD$47,Assumptions!$AD$50,IF(AT$8=Assumptions!$AE$47,Assumptions!$AE$50,Assumptions!$AF$50))))^(AT$8-1)</f>
        <v>11818.466129924995</v>
      </c>
      <c r="AU15" s="27">
        <f>Assumptions!$AF15/12*(1+(IF(AU$8=Assumptions!$AD$47,Assumptions!$AD$50,IF(AU$8=Assumptions!$AE$47,Assumptions!$AE$50,Assumptions!$AF$50))))^(AU$8-1)</f>
        <v>11818.466129924995</v>
      </c>
      <c r="AV15" s="27">
        <f>Assumptions!$AF15/12*(1+(IF(AV$8=Assumptions!$AD$47,Assumptions!$AD$50,IF(AV$8=Assumptions!$AE$47,Assumptions!$AE$50,Assumptions!$AF$50))))^(AV$8-1)</f>
        <v>11818.466129924995</v>
      </c>
      <c r="AW15" s="27">
        <f>Assumptions!$AF15/12*(1+(IF(AW$8=Assumptions!$AD$47,Assumptions!$AD$50,IF(AW$8=Assumptions!$AE$47,Assumptions!$AE$50,Assumptions!$AF$50))))^(AW$8-1)</f>
        <v>11818.466129924995</v>
      </c>
      <c r="AX15" s="27">
        <f>Assumptions!$AF15/12*(1+(IF(AX$8=Assumptions!$AD$47,Assumptions!$AD$50,IF(AX$8=Assumptions!$AE$47,Assumptions!$AE$50,Assumptions!$AF$50))))^(AX$8-1)</f>
        <v>11818.466129924995</v>
      </c>
      <c r="AY15" s="27">
        <f>Assumptions!$AF15/12*(1+(IF(AY$8=Assumptions!$AD$47,Assumptions!$AD$50,IF(AY$8=Assumptions!$AE$47,Assumptions!$AE$50,Assumptions!$AF$50))))^(AY$8-1)</f>
        <v>11818.466129924995</v>
      </c>
      <c r="AZ15" s="27">
        <f>Assumptions!$AF15/12*(1+(IF(AZ$8=Assumptions!$AD$47,Assumptions!$AD$50,IF(AZ$8=Assumptions!$AE$47,Assumptions!$AE$50,Assumptions!$AF$50))))^(AZ$8-1)</f>
        <v>11995.743121873867</v>
      </c>
      <c r="BA15" s="27">
        <f>Assumptions!$AF15/12*(1+(IF(BA$8=Assumptions!$AD$47,Assumptions!$AD$50,IF(BA$8=Assumptions!$AE$47,Assumptions!$AE$50,Assumptions!$AF$50))))^(BA$8-1)</f>
        <v>11995.743121873867</v>
      </c>
      <c r="BB15" s="27">
        <f>Assumptions!$AF15/12*(1+(IF(BB$8=Assumptions!$AD$47,Assumptions!$AD$50,IF(BB$8=Assumptions!$AE$47,Assumptions!$AE$50,Assumptions!$AF$50))))^(BB$8-1)</f>
        <v>11995.743121873867</v>
      </c>
      <c r="BC15" s="27">
        <f>Assumptions!$AF15/12*(1+(IF(BC$8=Assumptions!$AD$47,Assumptions!$AD$50,IF(BC$8=Assumptions!$AE$47,Assumptions!$AE$50,Assumptions!$AF$50))))^(BC$8-1)</f>
        <v>11995.743121873867</v>
      </c>
      <c r="BD15" s="27">
        <f>Assumptions!$AF15/12*(1+(IF(BD$8=Assumptions!$AD$47,Assumptions!$AD$50,IF(BD$8=Assumptions!$AE$47,Assumptions!$AE$50,Assumptions!$AF$50))))^(BD$8-1)</f>
        <v>11995.743121873867</v>
      </c>
      <c r="BE15" s="27">
        <f>Assumptions!$AF15/12*(1+(IF(BE$8=Assumptions!$AD$47,Assumptions!$AD$50,IF(BE$8=Assumptions!$AE$47,Assumptions!$AE$50,Assumptions!$AF$50))))^(BE$8-1)</f>
        <v>11995.743121873867</v>
      </c>
      <c r="BF15" s="27">
        <f>Assumptions!$AF15/12*(1+(IF(BF$8=Assumptions!$AD$47,Assumptions!$AD$50,IF(BF$8=Assumptions!$AE$47,Assumptions!$AE$50,Assumptions!$AF$50))))^(BF$8-1)</f>
        <v>11995.743121873867</v>
      </c>
      <c r="BG15" s="27">
        <f>Assumptions!$AF15/12*(1+(IF(BG$8=Assumptions!$AD$47,Assumptions!$AD$50,IF(BG$8=Assumptions!$AE$47,Assumptions!$AE$50,Assumptions!$AF$50))))^(BG$8-1)</f>
        <v>11995.743121873867</v>
      </c>
      <c r="BH15" s="27">
        <f>Assumptions!$AF15/12*(1+(IF(BH$8=Assumptions!$AD$47,Assumptions!$AD$50,IF(BH$8=Assumptions!$AE$47,Assumptions!$AE$50,Assumptions!$AF$50))))^(BH$8-1)</f>
        <v>11995.743121873867</v>
      </c>
      <c r="BI15" s="27">
        <f>Assumptions!$AF15/12*(1+(IF(BI$8=Assumptions!$AD$47,Assumptions!$AD$50,IF(BI$8=Assumptions!$AE$47,Assumptions!$AE$50,Assumptions!$AF$50))))^(BI$8-1)</f>
        <v>11995.743121873867</v>
      </c>
      <c r="BJ15" s="27">
        <f>Assumptions!$AF15/12*(1+(IF(BJ$8=Assumptions!$AD$47,Assumptions!$AD$50,IF(BJ$8=Assumptions!$AE$47,Assumptions!$AE$50,Assumptions!$AF$50))))^(BJ$8-1)</f>
        <v>11995.743121873867</v>
      </c>
      <c r="BK15" s="27">
        <f>Assumptions!$AF15/12*(1+(IF(BK$8=Assumptions!$AD$47,Assumptions!$AD$50,IF(BK$8=Assumptions!$AE$47,Assumptions!$AE$50,Assumptions!$AF$50))))^(BK$8-1)</f>
        <v>11995.743121873867</v>
      </c>
      <c r="BL15" s="27">
        <f>Assumptions!$AF15/12*(1+(IF(BL$8=Assumptions!$AD$47,Assumptions!$AD$50,IF(BL$8=Assumptions!$AE$47,Assumptions!$AE$50,Assumptions!$AF$50))))^(BL$8-1)</f>
        <v>12175.679268701973</v>
      </c>
      <c r="BM15" s="27">
        <f>Assumptions!$AF15/12*(1+(IF(BM$8=Assumptions!$AD$47,Assumptions!$AD$50,IF(BM$8=Assumptions!$AE$47,Assumptions!$AE$50,Assumptions!$AF$50))))^(BM$8-1)</f>
        <v>12175.679268701973</v>
      </c>
      <c r="BN15" s="27">
        <f>Assumptions!$AF15/12*(1+(IF(BN$8=Assumptions!$AD$47,Assumptions!$AD$50,IF(BN$8=Assumptions!$AE$47,Assumptions!$AE$50,Assumptions!$AF$50))))^(BN$8-1)</f>
        <v>12175.679268701973</v>
      </c>
      <c r="BO15" s="27">
        <f>Assumptions!$AF15/12*(1+(IF(BO$8=Assumptions!$AD$47,Assumptions!$AD$50,IF(BO$8=Assumptions!$AE$47,Assumptions!$AE$50,Assumptions!$AF$50))))^(BO$8-1)</f>
        <v>12175.679268701973</v>
      </c>
      <c r="BP15" s="27">
        <f>Assumptions!$AF15/12*(1+(IF(BP$8=Assumptions!$AD$47,Assumptions!$AD$50,IF(BP$8=Assumptions!$AE$47,Assumptions!$AE$50,Assumptions!$AF$50))))^(BP$8-1)</f>
        <v>12175.679268701973</v>
      </c>
      <c r="BQ15" s="27">
        <f>Assumptions!$AF15/12*(1+(IF(BQ$8=Assumptions!$AD$47,Assumptions!$AD$50,IF(BQ$8=Assumptions!$AE$47,Assumptions!$AE$50,Assumptions!$AF$50))))^(BQ$8-1)</f>
        <v>12175.679268701973</v>
      </c>
      <c r="BR15" s="27">
        <f>Assumptions!$AF15/12*(1+(IF(BR$8=Assumptions!$AD$47,Assumptions!$AD$50,IF(BR$8=Assumptions!$AE$47,Assumptions!$AE$50,Assumptions!$AF$50))))^(BR$8-1)</f>
        <v>12175.679268701973</v>
      </c>
      <c r="BS15" s="27">
        <f>Assumptions!$AF15/12*(1+(IF(BS$8=Assumptions!$AD$47,Assumptions!$AD$50,IF(BS$8=Assumptions!$AE$47,Assumptions!$AE$50,Assumptions!$AF$50))))^(BS$8-1)</f>
        <v>12175.679268701973</v>
      </c>
      <c r="BT15" s="27">
        <f>Assumptions!$AF15/12*(1+(IF(BT$8=Assumptions!$AD$47,Assumptions!$AD$50,IF(BT$8=Assumptions!$AE$47,Assumptions!$AE$50,Assumptions!$AF$50))))^(BT$8-1)</f>
        <v>12175.679268701973</v>
      </c>
      <c r="BU15" s="27">
        <f>Assumptions!$AF15/12*(1+(IF(BU$8=Assumptions!$AD$47,Assumptions!$AD$50,IF(BU$8=Assumptions!$AE$47,Assumptions!$AE$50,Assumptions!$AF$50))))^(BU$8-1)</f>
        <v>12175.679268701973</v>
      </c>
      <c r="BV15" s="27">
        <f>Assumptions!$AF15/12*(1+(IF(BV$8=Assumptions!$AD$47,Assumptions!$AD$50,IF(BV$8=Assumptions!$AE$47,Assumptions!$AE$50,Assumptions!$AF$50))))^(BV$8-1)</f>
        <v>12175.679268701973</v>
      </c>
      <c r="BW15" s="27">
        <f>Assumptions!$AF15/12*(1+(IF(BW$8=Assumptions!$AD$47,Assumptions!$AD$50,IF(BW$8=Assumptions!$AE$47,Assumptions!$AE$50,Assumptions!$AF$50))))^(BW$8-1)</f>
        <v>12175.679268701973</v>
      </c>
      <c r="BX15" s="27">
        <f>Assumptions!$AF15/12*(1+(IF(BX$8=Assumptions!$AD$47,Assumptions!$AD$50,IF(BX$8=Assumptions!$AE$47,Assumptions!$AE$50,Assumptions!$AF$50))))^(BX$8-1)</f>
        <v>12358.314457732502</v>
      </c>
      <c r="BY15" s="27">
        <f>Assumptions!$AF15/12*(1+(IF(BY$8=Assumptions!$AD$47,Assumptions!$AD$50,IF(BY$8=Assumptions!$AE$47,Assumptions!$AE$50,Assumptions!$AF$50))))^(BY$8-1)</f>
        <v>12358.314457732502</v>
      </c>
      <c r="BZ15" s="27">
        <f>Assumptions!$AF15/12*(1+(IF(BZ$8=Assumptions!$AD$47,Assumptions!$AD$50,IF(BZ$8=Assumptions!$AE$47,Assumptions!$AE$50,Assumptions!$AF$50))))^(BZ$8-1)</f>
        <v>12358.314457732502</v>
      </c>
      <c r="CA15" s="27">
        <f>Assumptions!$AF15/12*(1+(IF(CA$8=Assumptions!$AD$47,Assumptions!$AD$50,IF(CA$8=Assumptions!$AE$47,Assumptions!$AE$50,Assumptions!$AF$50))))^(CA$8-1)</f>
        <v>12358.314457732502</v>
      </c>
      <c r="CB15" s="27">
        <f>Assumptions!$AF15/12*(1+(IF(CB$8=Assumptions!$AD$47,Assumptions!$AD$50,IF(CB$8=Assumptions!$AE$47,Assumptions!$AE$50,Assumptions!$AF$50))))^(CB$8-1)</f>
        <v>12358.314457732502</v>
      </c>
      <c r="CC15" s="27">
        <f>Assumptions!$AF15/12*(1+(IF(CC$8=Assumptions!$AD$47,Assumptions!$AD$50,IF(CC$8=Assumptions!$AE$47,Assumptions!$AE$50,Assumptions!$AF$50))))^(CC$8-1)</f>
        <v>12358.314457732502</v>
      </c>
      <c r="CD15" s="27">
        <f>Assumptions!$AF15/12*(1+(IF(CD$8=Assumptions!$AD$47,Assumptions!$AD$50,IF(CD$8=Assumptions!$AE$47,Assumptions!$AE$50,Assumptions!$AF$50))))^(CD$8-1)</f>
        <v>12358.314457732502</v>
      </c>
      <c r="CE15" s="27">
        <f>Assumptions!$AF15/12*(1+(IF(CE$8=Assumptions!$AD$47,Assumptions!$AD$50,IF(CE$8=Assumptions!$AE$47,Assumptions!$AE$50,Assumptions!$AF$50))))^(CE$8-1)</f>
        <v>12358.314457732502</v>
      </c>
      <c r="CF15" s="27">
        <f>Assumptions!$AF15/12*(1+(IF(CF$8=Assumptions!$AD$47,Assumptions!$AD$50,IF(CF$8=Assumptions!$AE$47,Assumptions!$AE$50,Assumptions!$AF$50))))^(CF$8-1)</f>
        <v>12358.314457732502</v>
      </c>
      <c r="CG15" s="27">
        <f>Assumptions!$AF15/12*(1+(IF(CG$8=Assumptions!$AD$47,Assumptions!$AD$50,IF(CG$8=Assumptions!$AE$47,Assumptions!$AE$50,Assumptions!$AF$50))))^(CG$8-1)</f>
        <v>12358.314457732502</v>
      </c>
      <c r="CH15" s="27">
        <f>Assumptions!$AF15/12*(1+(IF(CH$8=Assumptions!$AD$47,Assumptions!$AD$50,IF(CH$8=Assumptions!$AE$47,Assumptions!$AE$50,Assumptions!$AF$50))))^(CH$8-1)</f>
        <v>12358.314457732502</v>
      </c>
      <c r="CI15" s="27">
        <f>Assumptions!$AF15/12*(1+(IF(CI$8=Assumptions!$AD$47,Assumptions!$AD$50,IF(CI$8=Assumptions!$AE$47,Assumptions!$AE$50,Assumptions!$AF$50))))^(CI$8-1)</f>
        <v>12358.314457732502</v>
      </c>
      <c r="CJ15" s="27">
        <f>Assumptions!$AF15/12*(1+(IF(CJ$8=Assumptions!$AD$47,Assumptions!$AD$50,IF(CJ$8=Assumptions!$AE$47,Assumptions!$AE$50,Assumptions!$AF$50))))^(CJ$8-1)</f>
        <v>12543.689174598487</v>
      </c>
      <c r="CK15" s="27">
        <f>Assumptions!$AF15/12*(1+(IF(CK$8=Assumptions!$AD$47,Assumptions!$AD$50,IF(CK$8=Assumptions!$AE$47,Assumptions!$AE$50,Assumptions!$AF$50))))^(CK$8-1)</f>
        <v>12543.689174598487</v>
      </c>
      <c r="CL15" s="27">
        <f>Assumptions!$AF15/12*(1+(IF(CL$8=Assumptions!$AD$47,Assumptions!$AD$50,IF(CL$8=Assumptions!$AE$47,Assumptions!$AE$50,Assumptions!$AF$50))))^(CL$8-1)</f>
        <v>12543.689174598487</v>
      </c>
      <c r="CM15" s="27">
        <f>Assumptions!$AF15/12*(1+(IF(CM$8=Assumptions!$AD$47,Assumptions!$AD$50,IF(CM$8=Assumptions!$AE$47,Assumptions!$AE$50,Assumptions!$AF$50))))^(CM$8-1)</f>
        <v>12543.689174598487</v>
      </c>
      <c r="CN15" s="27">
        <f>Assumptions!$AF15/12*(1+(IF(CN$8=Assumptions!$AD$47,Assumptions!$AD$50,IF(CN$8=Assumptions!$AE$47,Assumptions!$AE$50,Assumptions!$AF$50))))^(CN$8-1)</f>
        <v>12543.689174598487</v>
      </c>
      <c r="CO15" s="27">
        <f>Assumptions!$AF15/12*(1+(IF(CO$8=Assumptions!$AD$47,Assumptions!$AD$50,IF(CO$8=Assumptions!$AE$47,Assumptions!$AE$50,Assumptions!$AF$50))))^(CO$8-1)</f>
        <v>12543.689174598487</v>
      </c>
      <c r="CP15" s="27">
        <f>Assumptions!$AF15/12*(1+(IF(CP$8=Assumptions!$AD$47,Assumptions!$AD$50,IF(CP$8=Assumptions!$AE$47,Assumptions!$AE$50,Assumptions!$AF$50))))^(CP$8-1)</f>
        <v>12543.689174598487</v>
      </c>
      <c r="CQ15" s="27">
        <f>Assumptions!$AF15/12*(1+(IF(CQ$8=Assumptions!$AD$47,Assumptions!$AD$50,IF(CQ$8=Assumptions!$AE$47,Assumptions!$AE$50,Assumptions!$AF$50))))^(CQ$8-1)</f>
        <v>12543.689174598487</v>
      </c>
      <c r="CR15" s="27">
        <f>Assumptions!$AF15/12*(1+(IF(CR$8=Assumptions!$AD$47,Assumptions!$AD$50,IF(CR$8=Assumptions!$AE$47,Assumptions!$AE$50,Assumptions!$AF$50))))^(CR$8-1)</f>
        <v>12543.689174598487</v>
      </c>
      <c r="CS15" s="27">
        <f>Assumptions!$AF15/12*(1+(IF(CS$8=Assumptions!$AD$47,Assumptions!$AD$50,IF(CS$8=Assumptions!$AE$47,Assumptions!$AE$50,Assumptions!$AF$50))))^(CS$8-1)</f>
        <v>12543.689174598487</v>
      </c>
      <c r="CT15" s="27">
        <f>Assumptions!$AF15/12*(1+(IF(CT$8=Assumptions!$AD$47,Assumptions!$AD$50,IF(CT$8=Assumptions!$AE$47,Assumptions!$AE$50,Assumptions!$AF$50))))^(CT$8-1)</f>
        <v>12543.689174598487</v>
      </c>
      <c r="CU15" s="27">
        <f>Assumptions!$AF15/12*(1+(IF(CU$8=Assumptions!$AD$47,Assumptions!$AD$50,IF(CU$8=Assumptions!$AE$47,Assumptions!$AE$50,Assumptions!$AF$50))))^(CU$8-1)</f>
        <v>12543.689174598487</v>
      </c>
      <c r="CV15" s="27">
        <f>Assumptions!$AF15/12*(1+(IF(CV$8=Assumptions!$AD$47,Assumptions!$AD$50,IF(CV$8=Assumptions!$AE$47,Assumptions!$AE$50,Assumptions!$AF$50))))^(CV$8-1)</f>
        <v>12731.844512217463</v>
      </c>
      <c r="CW15" s="27">
        <f>Assumptions!$AF15/12*(1+(IF(CW$8=Assumptions!$AD$47,Assumptions!$AD$50,IF(CW$8=Assumptions!$AE$47,Assumptions!$AE$50,Assumptions!$AF$50))))^(CW$8-1)</f>
        <v>12731.844512217463</v>
      </c>
      <c r="CX15" s="27">
        <f>Assumptions!$AF15/12*(1+(IF(CX$8=Assumptions!$AD$47,Assumptions!$AD$50,IF(CX$8=Assumptions!$AE$47,Assumptions!$AE$50,Assumptions!$AF$50))))^(CX$8-1)</f>
        <v>12731.844512217463</v>
      </c>
      <c r="CY15" s="27">
        <f>Assumptions!$AF15/12*(1+(IF(CY$8=Assumptions!$AD$47,Assumptions!$AD$50,IF(CY$8=Assumptions!$AE$47,Assumptions!$AE$50,Assumptions!$AF$50))))^(CY$8-1)</f>
        <v>12731.844512217463</v>
      </c>
      <c r="CZ15" s="27">
        <f>Assumptions!$AF15/12*(1+(IF(CZ$8=Assumptions!$AD$47,Assumptions!$AD$50,IF(CZ$8=Assumptions!$AE$47,Assumptions!$AE$50,Assumptions!$AF$50))))^(CZ$8-1)</f>
        <v>12731.844512217463</v>
      </c>
      <c r="DA15" s="27">
        <f>Assumptions!$AF15/12*(1+(IF(DA$8=Assumptions!$AD$47,Assumptions!$AD$50,IF(DA$8=Assumptions!$AE$47,Assumptions!$AE$50,Assumptions!$AF$50))))^(DA$8-1)</f>
        <v>12731.844512217463</v>
      </c>
      <c r="DB15" s="27">
        <f>Assumptions!$AF15/12*(1+(IF(DB$8=Assumptions!$AD$47,Assumptions!$AD$50,IF(DB$8=Assumptions!$AE$47,Assumptions!$AE$50,Assumptions!$AF$50))))^(DB$8-1)</f>
        <v>12731.844512217463</v>
      </c>
      <c r="DC15" s="27">
        <f>Assumptions!$AF15/12*(1+(IF(DC$8=Assumptions!$AD$47,Assumptions!$AD$50,IF(DC$8=Assumptions!$AE$47,Assumptions!$AE$50,Assumptions!$AF$50))))^(DC$8-1)</f>
        <v>12731.844512217463</v>
      </c>
      <c r="DD15" s="27">
        <f>Assumptions!$AF15/12*(1+(IF(DD$8=Assumptions!$AD$47,Assumptions!$AD$50,IF(DD$8=Assumptions!$AE$47,Assumptions!$AE$50,Assumptions!$AF$50))))^(DD$8-1)</f>
        <v>12731.844512217463</v>
      </c>
      <c r="DE15" s="27">
        <f>Assumptions!$AF15/12*(1+(IF(DE$8=Assumptions!$AD$47,Assumptions!$AD$50,IF(DE$8=Assumptions!$AE$47,Assumptions!$AE$50,Assumptions!$AF$50))))^(DE$8-1)</f>
        <v>12731.844512217463</v>
      </c>
      <c r="DF15" s="27">
        <f>Assumptions!$AF15/12*(1+(IF(DF$8=Assumptions!$AD$47,Assumptions!$AD$50,IF(DF$8=Assumptions!$AE$47,Assumptions!$AE$50,Assumptions!$AF$50))))^(DF$8-1)</f>
        <v>12731.844512217463</v>
      </c>
      <c r="DG15" s="27">
        <f>Assumptions!$AF15/12*(1+(IF(DG$8=Assumptions!$AD$47,Assumptions!$AD$50,IF(DG$8=Assumptions!$AE$47,Assumptions!$AE$50,Assumptions!$AF$50))))^(DG$8-1)</f>
        <v>12731.844512217463</v>
      </c>
      <c r="DH15" s="27">
        <f>Assumptions!$AF15/12*(1+(IF(DH$8=Assumptions!$AD$47,Assumptions!$AD$50,IF(DH$8=Assumptions!$AE$47,Assumptions!$AE$50,Assumptions!$AF$50))))^(DH$8-1)</f>
        <v>12922.822179900722</v>
      </c>
      <c r="DI15" s="27">
        <f>Assumptions!$AF15/12*(1+(IF(DI$8=Assumptions!$AD$47,Assumptions!$AD$50,IF(DI$8=Assumptions!$AE$47,Assumptions!$AE$50,Assumptions!$AF$50))))^(DI$8-1)</f>
        <v>12922.822179900722</v>
      </c>
      <c r="DJ15" s="27">
        <f>Assumptions!$AF15/12*(1+(IF(DJ$8=Assumptions!$AD$47,Assumptions!$AD$50,IF(DJ$8=Assumptions!$AE$47,Assumptions!$AE$50,Assumptions!$AF$50))))^(DJ$8-1)</f>
        <v>12922.822179900722</v>
      </c>
      <c r="DK15" s="27">
        <f>Assumptions!$AF15/12*(1+(IF(DK$8=Assumptions!$AD$47,Assumptions!$AD$50,IF(DK$8=Assumptions!$AE$47,Assumptions!$AE$50,Assumptions!$AF$50))))^(DK$8-1)</f>
        <v>12922.822179900722</v>
      </c>
      <c r="DL15" s="27">
        <f>Assumptions!$AF15/12*(1+(IF(DL$8=Assumptions!$AD$47,Assumptions!$AD$50,IF(DL$8=Assumptions!$AE$47,Assumptions!$AE$50,Assumptions!$AF$50))))^(DL$8-1)</f>
        <v>12922.822179900722</v>
      </c>
      <c r="DM15" s="27">
        <f>Assumptions!$AF15/12*(1+(IF(DM$8=Assumptions!$AD$47,Assumptions!$AD$50,IF(DM$8=Assumptions!$AE$47,Assumptions!$AE$50,Assumptions!$AF$50))))^(DM$8-1)</f>
        <v>12922.822179900722</v>
      </c>
      <c r="DN15" s="27">
        <f>Assumptions!$AF15/12*(1+(IF(DN$8=Assumptions!$AD$47,Assumptions!$AD$50,IF(DN$8=Assumptions!$AE$47,Assumptions!$AE$50,Assumptions!$AF$50))))^(DN$8-1)</f>
        <v>12922.822179900722</v>
      </c>
      <c r="DO15" s="27">
        <f>Assumptions!$AF15/12*(1+(IF(DO$8=Assumptions!$AD$47,Assumptions!$AD$50,IF(DO$8=Assumptions!$AE$47,Assumptions!$AE$50,Assumptions!$AF$50))))^(DO$8-1)</f>
        <v>12922.822179900722</v>
      </c>
      <c r="DP15" s="27">
        <f>Assumptions!$AF15/12*(1+(IF(DP$8=Assumptions!$AD$47,Assumptions!$AD$50,IF(DP$8=Assumptions!$AE$47,Assumptions!$AE$50,Assumptions!$AF$50))))^(DP$8-1)</f>
        <v>12922.822179900722</v>
      </c>
      <c r="DQ15" s="27">
        <f>Assumptions!$AF15/12*(1+(IF(DQ$8=Assumptions!$AD$47,Assumptions!$AD$50,IF(DQ$8=Assumptions!$AE$47,Assumptions!$AE$50,Assumptions!$AF$50))))^(DQ$8-1)</f>
        <v>12922.822179900722</v>
      </c>
      <c r="DR15" s="27">
        <f>Assumptions!$AF15/12*(1+(IF(DR$8=Assumptions!$AD$47,Assumptions!$AD$50,IF(DR$8=Assumptions!$AE$47,Assumptions!$AE$50,Assumptions!$AF$50))))^(DR$8-1)</f>
        <v>12922.822179900722</v>
      </c>
      <c r="DS15" s="27">
        <f>Assumptions!$AF15/12*(1+(IF(DS$8=Assumptions!$AD$47,Assumptions!$AD$50,IF(DS$8=Assumptions!$AE$47,Assumptions!$AE$50,Assumptions!$AF$50))))^(DS$8-1)</f>
        <v>12922.822179900722</v>
      </c>
      <c r="DT15" s="27">
        <f>Assumptions!$AF15/12*(1+(IF(DT$8=Assumptions!$AD$47,Assumptions!$AD$50,IF(DT$8=Assumptions!$AE$47,Assumptions!$AE$50,Assumptions!$AF$50))))^(DT$8-1)</f>
        <v>13116.664512599233</v>
      </c>
      <c r="DU15" s="27">
        <f>Assumptions!$AF15/12*(1+(IF(DU$8=Assumptions!$AD$47,Assumptions!$AD$50,IF(DU$8=Assumptions!$AE$47,Assumptions!$AE$50,Assumptions!$AF$50))))^(DU$8-1)</f>
        <v>13116.664512599233</v>
      </c>
      <c r="DV15" s="27">
        <f>Assumptions!$AF15/12*(1+(IF(DV$8=Assumptions!$AD$47,Assumptions!$AD$50,IF(DV$8=Assumptions!$AE$47,Assumptions!$AE$50,Assumptions!$AF$50))))^(DV$8-1)</f>
        <v>13116.664512599233</v>
      </c>
      <c r="DW15" s="27">
        <f>Assumptions!$AF15/12*(1+(IF(DW$8=Assumptions!$AD$47,Assumptions!$AD$50,IF(DW$8=Assumptions!$AE$47,Assumptions!$AE$50,Assumptions!$AF$50))))^(DW$8-1)</f>
        <v>13116.664512599233</v>
      </c>
      <c r="DX15" s="27">
        <f>Assumptions!$AF15/12*(1+(IF(DX$8=Assumptions!$AD$47,Assumptions!$AD$50,IF(DX$8=Assumptions!$AE$47,Assumptions!$AE$50,Assumptions!$AF$50))))^(DX$8-1)</f>
        <v>13116.664512599233</v>
      </c>
      <c r="DY15" s="27">
        <f>Assumptions!$AF15/12*(1+(IF(DY$8=Assumptions!$AD$47,Assumptions!$AD$50,IF(DY$8=Assumptions!$AE$47,Assumptions!$AE$50,Assumptions!$AF$50))))^(DY$8-1)</f>
        <v>13116.664512599233</v>
      </c>
      <c r="DZ15" s="27">
        <f>Assumptions!$AF15/12*(1+(IF(DZ$8=Assumptions!$AD$47,Assumptions!$AD$50,IF(DZ$8=Assumptions!$AE$47,Assumptions!$AE$50,Assumptions!$AF$50))))^(DZ$8-1)</f>
        <v>13116.664512599233</v>
      </c>
      <c r="EA15" s="27">
        <f>Assumptions!$AF15/12*(1+(IF(EA$8=Assumptions!$AD$47,Assumptions!$AD$50,IF(EA$8=Assumptions!$AE$47,Assumptions!$AE$50,Assumptions!$AF$50))))^(EA$8-1)</f>
        <v>13116.664512599233</v>
      </c>
      <c r="EB15" s="27">
        <f>Assumptions!$AF15/12*(1+(IF(EB$8=Assumptions!$AD$47,Assumptions!$AD$50,IF(EB$8=Assumptions!$AE$47,Assumptions!$AE$50,Assumptions!$AF$50))))^(EB$8-1)</f>
        <v>13116.664512599233</v>
      </c>
      <c r="EC15" s="27">
        <f>Assumptions!$AF15/12*(1+(IF(EC$8=Assumptions!$AD$47,Assumptions!$AD$50,IF(EC$8=Assumptions!$AE$47,Assumptions!$AE$50,Assumptions!$AF$50))))^(EC$8-1)</f>
        <v>13116.664512599233</v>
      </c>
      <c r="ED15" s="27">
        <f>Assumptions!$AF15/12*(1+(IF(ED$8=Assumptions!$AD$47,Assumptions!$AD$50,IF(ED$8=Assumptions!$AE$47,Assumptions!$AE$50,Assumptions!$AF$50))))^(ED$8-1)</f>
        <v>13116.664512599233</v>
      </c>
      <c r="EE15" s="27">
        <f>Assumptions!$AF15/12*(1+(IF(EE$8=Assumptions!$AD$47,Assumptions!$AD$50,IF(EE$8=Assumptions!$AE$47,Assumptions!$AE$50,Assumptions!$AF$50))))^(EE$8-1)</f>
        <v>13116.664512599233</v>
      </c>
    </row>
    <row r="16" spans="1:135" x14ac:dyDescent="0.35">
      <c r="C16" t="str">
        <f>Assumptions!Z16</f>
        <v>4x2</v>
      </c>
      <c r="D16" s="27">
        <f>Assumptions!$AF16/12*(1+(IF(D$8=Assumptions!$AD$47,Assumptions!$AD$50,IF(D$8=Assumptions!$AE$47,Assumptions!$AE$50,Assumptions!$AF$50))))^(D$8-1)</f>
        <v>12902.400000000001</v>
      </c>
      <c r="E16" s="27">
        <f>Assumptions!$AF16/12*(1+(IF(E$8=Assumptions!$AD$47,Assumptions!$AD$50,IF(E$8=Assumptions!$AE$47,Assumptions!$AE$50,Assumptions!$AF$50))))^(E$8-1)</f>
        <v>12902.400000000001</v>
      </c>
      <c r="F16" s="27">
        <f>Assumptions!$AF16/12*(1+(IF(F$8=Assumptions!$AD$47,Assumptions!$AD$50,IF(F$8=Assumptions!$AE$47,Assumptions!$AE$50,Assumptions!$AF$50))))^(F$8-1)</f>
        <v>12902.400000000001</v>
      </c>
      <c r="G16" s="27">
        <f>Assumptions!$AF16/12*(1+(IF(G$8=Assumptions!$AD$47,Assumptions!$AD$50,IF(G$8=Assumptions!$AE$47,Assumptions!$AE$50,Assumptions!$AF$50))))^(G$8-1)</f>
        <v>12902.400000000001</v>
      </c>
      <c r="H16" s="27">
        <f>Assumptions!$AF16/12*(1+(IF(H$8=Assumptions!$AD$47,Assumptions!$AD$50,IF(H$8=Assumptions!$AE$47,Assumptions!$AE$50,Assumptions!$AF$50))))^(H$8-1)</f>
        <v>12902.400000000001</v>
      </c>
      <c r="I16" s="27">
        <f>Assumptions!$AF16/12*(1+(IF(I$8=Assumptions!$AD$47,Assumptions!$AD$50,IF(I$8=Assumptions!$AE$47,Assumptions!$AE$50,Assumptions!$AF$50))))^(I$8-1)</f>
        <v>12902.400000000001</v>
      </c>
      <c r="J16" s="27">
        <f>Assumptions!$AF16/12*(1+(IF(J$8=Assumptions!$AD$47,Assumptions!$AD$50,IF(J$8=Assumptions!$AE$47,Assumptions!$AE$50,Assumptions!$AF$50))))^(J$8-1)</f>
        <v>12902.400000000001</v>
      </c>
      <c r="K16" s="27">
        <f>Assumptions!$AF16/12*(1+(IF(K$8=Assumptions!$AD$47,Assumptions!$AD$50,IF(K$8=Assumptions!$AE$47,Assumptions!$AE$50,Assumptions!$AF$50))))^(K$8-1)</f>
        <v>12902.400000000001</v>
      </c>
      <c r="L16" s="27">
        <f>Assumptions!$AF16/12*(1+(IF(L$8=Assumptions!$AD$47,Assumptions!$AD$50,IF(L$8=Assumptions!$AE$47,Assumptions!$AE$50,Assumptions!$AF$50))))^(L$8-1)</f>
        <v>12902.400000000001</v>
      </c>
      <c r="M16" s="27">
        <f>Assumptions!$AF16/12*(1+(IF(M$8=Assumptions!$AD$47,Assumptions!$AD$50,IF(M$8=Assumptions!$AE$47,Assumptions!$AE$50,Assumptions!$AF$50))))^(M$8-1)</f>
        <v>12902.400000000001</v>
      </c>
      <c r="N16" s="27">
        <f>Assumptions!$AF16/12*(1+(IF(N$8=Assumptions!$AD$47,Assumptions!$AD$50,IF(N$8=Assumptions!$AE$47,Assumptions!$AE$50,Assumptions!$AF$50))))^(N$8-1)</f>
        <v>12902.400000000001</v>
      </c>
      <c r="O16" s="27">
        <f>Assumptions!$AF16/12*(1+(IF(O$8=Assumptions!$AD$47,Assumptions!$AD$50,IF(O$8=Assumptions!$AE$47,Assumptions!$AE$50,Assumptions!$AF$50))))^(O$8-1)</f>
        <v>12902.400000000001</v>
      </c>
      <c r="P16" s="27">
        <f>Assumptions!$AF16/12*(1+(IF(P$8=Assumptions!$AD$47,Assumptions!$AD$50,IF(P$8=Assumptions!$AE$47,Assumptions!$AE$50,Assumptions!$AF$50))))^(P$8-1)</f>
        <v>13095.936</v>
      </c>
      <c r="Q16" s="27">
        <f>Assumptions!$AF16/12*(1+(IF(Q$8=Assumptions!$AD$47,Assumptions!$AD$50,IF(Q$8=Assumptions!$AE$47,Assumptions!$AE$50,Assumptions!$AF$50))))^(Q$8-1)</f>
        <v>13095.936</v>
      </c>
      <c r="R16" s="27">
        <f>Assumptions!$AF16/12*(1+(IF(R$8=Assumptions!$AD$47,Assumptions!$AD$50,IF(R$8=Assumptions!$AE$47,Assumptions!$AE$50,Assumptions!$AF$50))))^(R$8-1)</f>
        <v>13095.936</v>
      </c>
      <c r="S16" s="27">
        <f>Assumptions!$AF16/12*(1+(IF(S$8=Assumptions!$AD$47,Assumptions!$AD$50,IF(S$8=Assumptions!$AE$47,Assumptions!$AE$50,Assumptions!$AF$50))))^(S$8-1)</f>
        <v>13095.936</v>
      </c>
      <c r="T16" s="27">
        <f>Assumptions!$AF16/12*(1+(IF(T$8=Assumptions!$AD$47,Assumptions!$AD$50,IF(T$8=Assumptions!$AE$47,Assumptions!$AE$50,Assumptions!$AF$50))))^(T$8-1)</f>
        <v>13095.936</v>
      </c>
      <c r="U16" s="27">
        <f>Assumptions!$AF16/12*(1+(IF(U$8=Assumptions!$AD$47,Assumptions!$AD$50,IF(U$8=Assumptions!$AE$47,Assumptions!$AE$50,Assumptions!$AF$50))))^(U$8-1)</f>
        <v>13095.936</v>
      </c>
      <c r="V16" s="27">
        <f>Assumptions!$AF16/12*(1+(IF(V$8=Assumptions!$AD$47,Assumptions!$AD$50,IF(V$8=Assumptions!$AE$47,Assumptions!$AE$50,Assumptions!$AF$50))))^(V$8-1)</f>
        <v>13095.936</v>
      </c>
      <c r="W16" s="27">
        <f>Assumptions!$AF16/12*(1+(IF(W$8=Assumptions!$AD$47,Assumptions!$AD$50,IF(W$8=Assumptions!$AE$47,Assumptions!$AE$50,Assumptions!$AF$50))))^(W$8-1)</f>
        <v>13095.936</v>
      </c>
      <c r="X16" s="27">
        <f>Assumptions!$AF16/12*(1+(IF(X$8=Assumptions!$AD$47,Assumptions!$AD$50,IF(X$8=Assumptions!$AE$47,Assumptions!$AE$50,Assumptions!$AF$50))))^(X$8-1)</f>
        <v>13095.936</v>
      </c>
      <c r="Y16" s="27">
        <f>Assumptions!$AF16/12*(1+(IF(Y$8=Assumptions!$AD$47,Assumptions!$AD$50,IF(Y$8=Assumptions!$AE$47,Assumptions!$AE$50,Assumptions!$AF$50))))^(Y$8-1)</f>
        <v>13095.936</v>
      </c>
      <c r="Z16" s="27">
        <f>Assumptions!$AF16/12*(1+(IF(Z$8=Assumptions!$AD$47,Assumptions!$AD$50,IF(Z$8=Assumptions!$AE$47,Assumptions!$AE$50,Assumptions!$AF$50))))^(Z$8-1)</f>
        <v>13095.936</v>
      </c>
      <c r="AA16" s="27">
        <f>Assumptions!$AF16/12*(1+(IF(AA$8=Assumptions!$AD$47,Assumptions!$AD$50,IF(AA$8=Assumptions!$AE$47,Assumptions!$AE$50,Assumptions!$AF$50))))^(AA$8-1)</f>
        <v>13095.936</v>
      </c>
      <c r="AB16" s="27">
        <f>Assumptions!$AF16/12*(1+(IF(AB$8=Assumptions!$AD$47,Assumptions!$AD$50,IF(AB$8=Assumptions!$AE$47,Assumptions!$AE$50,Assumptions!$AF$50))))^(AB$8-1)</f>
        <v>13292.375039999997</v>
      </c>
      <c r="AC16" s="27">
        <f>Assumptions!$AF16/12*(1+(IF(AC$8=Assumptions!$AD$47,Assumptions!$AD$50,IF(AC$8=Assumptions!$AE$47,Assumptions!$AE$50,Assumptions!$AF$50))))^(AC$8-1)</f>
        <v>13292.375039999997</v>
      </c>
      <c r="AD16" s="27">
        <f>Assumptions!$AF16/12*(1+(IF(AD$8=Assumptions!$AD$47,Assumptions!$AD$50,IF(AD$8=Assumptions!$AE$47,Assumptions!$AE$50,Assumptions!$AF$50))))^(AD$8-1)</f>
        <v>13292.375039999997</v>
      </c>
      <c r="AE16" s="27">
        <f>Assumptions!$AF16/12*(1+(IF(AE$8=Assumptions!$AD$47,Assumptions!$AD$50,IF(AE$8=Assumptions!$AE$47,Assumptions!$AE$50,Assumptions!$AF$50))))^(AE$8-1)</f>
        <v>13292.375039999997</v>
      </c>
      <c r="AF16" s="27">
        <f>Assumptions!$AF16/12*(1+(IF(AF$8=Assumptions!$AD$47,Assumptions!$AD$50,IF(AF$8=Assumptions!$AE$47,Assumptions!$AE$50,Assumptions!$AF$50))))^(AF$8-1)</f>
        <v>13292.375039999997</v>
      </c>
      <c r="AG16" s="27">
        <f>Assumptions!$AF16/12*(1+(IF(AG$8=Assumptions!$AD$47,Assumptions!$AD$50,IF(AG$8=Assumptions!$AE$47,Assumptions!$AE$50,Assumptions!$AF$50))))^(AG$8-1)</f>
        <v>13292.375039999997</v>
      </c>
      <c r="AH16" s="27">
        <f>Assumptions!$AF16/12*(1+(IF(AH$8=Assumptions!$AD$47,Assumptions!$AD$50,IF(AH$8=Assumptions!$AE$47,Assumptions!$AE$50,Assumptions!$AF$50))))^(AH$8-1)</f>
        <v>13292.375039999997</v>
      </c>
      <c r="AI16" s="27">
        <f>Assumptions!$AF16/12*(1+(IF(AI$8=Assumptions!$AD$47,Assumptions!$AD$50,IF(AI$8=Assumptions!$AE$47,Assumptions!$AE$50,Assumptions!$AF$50))))^(AI$8-1)</f>
        <v>13292.375039999997</v>
      </c>
      <c r="AJ16" s="27">
        <f>Assumptions!$AF16/12*(1+(IF(AJ$8=Assumptions!$AD$47,Assumptions!$AD$50,IF(AJ$8=Assumptions!$AE$47,Assumptions!$AE$50,Assumptions!$AF$50))))^(AJ$8-1)</f>
        <v>13292.375039999997</v>
      </c>
      <c r="AK16" s="27">
        <f>Assumptions!$AF16/12*(1+(IF(AK$8=Assumptions!$AD$47,Assumptions!$AD$50,IF(AK$8=Assumptions!$AE$47,Assumptions!$AE$50,Assumptions!$AF$50))))^(AK$8-1)</f>
        <v>13292.375039999997</v>
      </c>
      <c r="AL16" s="27">
        <f>Assumptions!$AF16/12*(1+(IF(AL$8=Assumptions!$AD$47,Assumptions!$AD$50,IF(AL$8=Assumptions!$AE$47,Assumptions!$AE$50,Assumptions!$AF$50))))^(AL$8-1)</f>
        <v>13292.375039999997</v>
      </c>
      <c r="AM16" s="27">
        <f>Assumptions!$AF16/12*(1+(IF(AM$8=Assumptions!$AD$47,Assumptions!$AD$50,IF(AM$8=Assumptions!$AE$47,Assumptions!$AE$50,Assumptions!$AF$50))))^(AM$8-1)</f>
        <v>13292.375039999997</v>
      </c>
      <c r="AN16" s="27">
        <f>Assumptions!$AF16/12*(1+(IF(AN$8=Assumptions!$AD$47,Assumptions!$AD$50,IF(AN$8=Assumptions!$AE$47,Assumptions!$AE$50,Assumptions!$AF$50))))^(AN$8-1)</f>
        <v>13491.760665599997</v>
      </c>
      <c r="AO16" s="27">
        <f>Assumptions!$AF16/12*(1+(IF(AO$8=Assumptions!$AD$47,Assumptions!$AD$50,IF(AO$8=Assumptions!$AE$47,Assumptions!$AE$50,Assumptions!$AF$50))))^(AO$8-1)</f>
        <v>13491.760665599997</v>
      </c>
      <c r="AP16" s="27">
        <f>Assumptions!$AF16/12*(1+(IF(AP$8=Assumptions!$AD$47,Assumptions!$AD$50,IF(AP$8=Assumptions!$AE$47,Assumptions!$AE$50,Assumptions!$AF$50))))^(AP$8-1)</f>
        <v>13491.760665599997</v>
      </c>
      <c r="AQ16" s="27">
        <f>Assumptions!$AF16/12*(1+(IF(AQ$8=Assumptions!$AD$47,Assumptions!$AD$50,IF(AQ$8=Assumptions!$AE$47,Assumptions!$AE$50,Assumptions!$AF$50))))^(AQ$8-1)</f>
        <v>13491.760665599997</v>
      </c>
      <c r="AR16" s="27">
        <f>Assumptions!$AF16/12*(1+(IF(AR$8=Assumptions!$AD$47,Assumptions!$AD$50,IF(AR$8=Assumptions!$AE$47,Assumptions!$AE$50,Assumptions!$AF$50))))^(AR$8-1)</f>
        <v>13491.760665599997</v>
      </c>
      <c r="AS16" s="27">
        <f>Assumptions!$AF16/12*(1+(IF(AS$8=Assumptions!$AD$47,Assumptions!$AD$50,IF(AS$8=Assumptions!$AE$47,Assumptions!$AE$50,Assumptions!$AF$50))))^(AS$8-1)</f>
        <v>13491.760665599997</v>
      </c>
      <c r="AT16" s="27">
        <f>Assumptions!$AF16/12*(1+(IF(AT$8=Assumptions!$AD$47,Assumptions!$AD$50,IF(AT$8=Assumptions!$AE$47,Assumptions!$AE$50,Assumptions!$AF$50))))^(AT$8-1)</f>
        <v>13491.760665599997</v>
      </c>
      <c r="AU16" s="27">
        <f>Assumptions!$AF16/12*(1+(IF(AU$8=Assumptions!$AD$47,Assumptions!$AD$50,IF(AU$8=Assumptions!$AE$47,Assumptions!$AE$50,Assumptions!$AF$50))))^(AU$8-1)</f>
        <v>13491.760665599997</v>
      </c>
      <c r="AV16" s="27">
        <f>Assumptions!$AF16/12*(1+(IF(AV$8=Assumptions!$AD$47,Assumptions!$AD$50,IF(AV$8=Assumptions!$AE$47,Assumptions!$AE$50,Assumptions!$AF$50))))^(AV$8-1)</f>
        <v>13491.760665599997</v>
      </c>
      <c r="AW16" s="27">
        <f>Assumptions!$AF16/12*(1+(IF(AW$8=Assumptions!$AD$47,Assumptions!$AD$50,IF(AW$8=Assumptions!$AE$47,Assumptions!$AE$50,Assumptions!$AF$50))))^(AW$8-1)</f>
        <v>13491.760665599997</v>
      </c>
      <c r="AX16" s="27">
        <f>Assumptions!$AF16/12*(1+(IF(AX$8=Assumptions!$AD$47,Assumptions!$AD$50,IF(AX$8=Assumptions!$AE$47,Assumptions!$AE$50,Assumptions!$AF$50))))^(AX$8-1)</f>
        <v>13491.760665599997</v>
      </c>
      <c r="AY16" s="27">
        <f>Assumptions!$AF16/12*(1+(IF(AY$8=Assumptions!$AD$47,Assumptions!$AD$50,IF(AY$8=Assumptions!$AE$47,Assumptions!$AE$50,Assumptions!$AF$50))))^(AY$8-1)</f>
        <v>13491.760665599997</v>
      </c>
      <c r="AZ16" s="27">
        <f>Assumptions!$AF16/12*(1+(IF(AZ$8=Assumptions!$AD$47,Assumptions!$AD$50,IF(AZ$8=Assumptions!$AE$47,Assumptions!$AE$50,Assumptions!$AF$50))))^(AZ$8-1)</f>
        <v>13694.137075583994</v>
      </c>
      <c r="BA16" s="27">
        <f>Assumptions!$AF16/12*(1+(IF(BA$8=Assumptions!$AD$47,Assumptions!$AD$50,IF(BA$8=Assumptions!$AE$47,Assumptions!$AE$50,Assumptions!$AF$50))))^(BA$8-1)</f>
        <v>13694.137075583994</v>
      </c>
      <c r="BB16" s="27">
        <f>Assumptions!$AF16/12*(1+(IF(BB$8=Assumptions!$AD$47,Assumptions!$AD$50,IF(BB$8=Assumptions!$AE$47,Assumptions!$AE$50,Assumptions!$AF$50))))^(BB$8-1)</f>
        <v>13694.137075583994</v>
      </c>
      <c r="BC16" s="27">
        <f>Assumptions!$AF16/12*(1+(IF(BC$8=Assumptions!$AD$47,Assumptions!$AD$50,IF(BC$8=Assumptions!$AE$47,Assumptions!$AE$50,Assumptions!$AF$50))))^(BC$8-1)</f>
        <v>13694.137075583994</v>
      </c>
      <c r="BD16" s="27">
        <f>Assumptions!$AF16/12*(1+(IF(BD$8=Assumptions!$AD$47,Assumptions!$AD$50,IF(BD$8=Assumptions!$AE$47,Assumptions!$AE$50,Assumptions!$AF$50))))^(BD$8-1)</f>
        <v>13694.137075583994</v>
      </c>
      <c r="BE16" s="27">
        <f>Assumptions!$AF16/12*(1+(IF(BE$8=Assumptions!$AD$47,Assumptions!$AD$50,IF(BE$8=Assumptions!$AE$47,Assumptions!$AE$50,Assumptions!$AF$50))))^(BE$8-1)</f>
        <v>13694.137075583994</v>
      </c>
      <c r="BF16" s="27">
        <f>Assumptions!$AF16/12*(1+(IF(BF$8=Assumptions!$AD$47,Assumptions!$AD$50,IF(BF$8=Assumptions!$AE$47,Assumptions!$AE$50,Assumptions!$AF$50))))^(BF$8-1)</f>
        <v>13694.137075583994</v>
      </c>
      <c r="BG16" s="27">
        <f>Assumptions!$AF16/12*(1+(IF(BG$8=Assumptions!$AD$47,Assumptions!$AD$50,IF(BG$8=Assumptions!$AE$47,Assumptions!$AE$50,Assumptions!$AF$50))))^(BG$8-1)</f>
        <v>13694.137075583994</v>
      </c>
      <c r="BH16" s="27">
        <f>Assumptions!$AF16/12*(1+(IF(BH$8=Assumptions!$AD$47,Assumptions!$AD$50,IF(BH$8=Assumptions!$AE$47,Assumptions!$AE$50,Assumptions!$AF$50))))^(BH$8-1)</f>
        <v>13694.137075583994</v>
      </c>
      <c r="BI16" s="27">
        <f>Assumptions!$AF16/12*(1+(IF(BI$8=Assumptions!$AD$47,Assumptions!$AD$50,IF(BI$8=Assumptions!$AE$47,Assumptions!$AE$50,Assumptions!$AF$50))))^(BI$8-1)</f>
        <v>13694.137075583994</v>
      </c>
      <c r="BJ16" s="27">
        <f>Assumptions!$AF16/12*(1+(IF(BJ$8=Assumptions!$AD$47,Assumptions!$AD$50,IF(BJ$8=Assumptions!$AE$47,Assumptions!$AE$50,Assumptions!$AF$50))))^(BJ$8-1)</f>
        <v>13694.137075583994</v>
      </c>
      <c r="BK16" s="27">
        <f>Assumptions!$AF16/12*(1+(IF(BK$8=Assumptions!$AD$47,Assumptions!$AD$50,IF(BK$8=Assumptions!$AE$47,Assumptions!$AE$50,Assumptions!$AF$50))))^(BK$8-1)</f>
        <v>13694.137075583994</v>
      </c>
      <c r="BL16" s="27">
        <f>Assumptions!$AF16/12*(1+(IF(BL$8=Assumptions!$AD$47,Assumptions!$AD$50,IF(BL$8=Assumptions!$AE$47,Assumptions!$AE$50,Assumptions!$AF$50))))^(BL$8-1)</f>
        <v>13899.549131717753</v>
      </c>
      <c r="BM16" s="27">
        <f>Assumptions!$AF16/12*(1+(IF(BM$8=Assumptions!$AD$47,Assumptions!$AD$50,IF(BM$8=Assumptions!$AE$47,Assumptions!$AE$50,Assumptions!$AF$50))))^(BM$8-1)</f>
        <v>13899.549131717753</v>
      </c>
      <c r="BN16" s="27">
        <f>Assumptions!$AF16/12*(1+(IF(BN$8=Assumptions!$AD$47,Assumptions!$AD$50,IF(BN$8=Assumptions!$AE$47,Assumptions!$AE$50,Assumptions!$AF$50))))^(BN$8-1)</f>
        <v>13899.549131717753</v>
      </c>
      <c r="BO16" s="27">
        <f>Assumptions!$AF16/12*(1+(IF(BO$8=Assumptions!$AD$47,Assumptions!$AD$50,IF(BO$8=Assumptions!$AE$47,Assumptions!$AE$50,Assumptions!$AF$50))))^(BO$8-1)</f>
        <v>13899.549131717753</v>
      </c>
      <c r="BP16" s="27">
        <f>Assumptions!$AF16/12*(1+(IF(BP$8=Assumptions!$AD$47,Assumptions!$AD$50,IF(BP$8=Assumptions!$AE$47,Assumptions!$AE$50,Assumptions!$AF$50))))^(BP$8-1)</f>
        <v>13899.549131717753</v>
      </c>
      <c r="BQ16" s="27">
        <f>Assumptions!$AF16/12*(1+(IF(BQ$8=Assumptions!$AD$47,Assumptions!$AD$50,IF(BQ$8=Assumptions!$AE$47,Assumptions!$AE$50,Assumptions!$AF$50))))^(BQ$8-1)</f>
        <v>13899.549131717753</v>
      </c>
      <c r="BR16" s="27">
        <f>Assumptions!$AF16/12*(1+(IF(BR$8=Assumptions!$AD$47,Assumptions!$AD$50,IF(BR$8=Assumptions!$AE$47,Assumptions!$AE$50,Assumptions!$AF$50))))^(BR$8-1)</f>
        <v>13899.549131717753</v>
      </c>
      <c r="BS16" s="27">
        <f>Assumptions!$AF16/12*(1+(IF(BS$8=Assumptions!$AD$47,Assumptions!$AD$50,IF(BS$8=Assumptions!$AE$47,Assumptions!$AE$50,Assumptions!$AF$50))))^(BS$8-1)</f>
        <v>13899.549131717753</v>
      </c>
      <c r="BT16" s="27">
        <f>Assumptions!$AF16/12*(1+(IF(BT$8=Assumptions!$AD$47,Assumptions!$AD$50,IF(BT$8=Assumptions!$AE$47,Assumptions!$AE$50,Assumptions!$AF$50))))^(BT$8-1)</f>
        <v>13899.549131717753</v>
      </c>
      <c r="BU16" s="27">
        <f>Assumptions!$AF16/12*(1+(IF(BU$8=Assumptions!$AD$47,Assumptions!$AD$50,IF(BU$8=Assumptions!$AE$47,Assumptions!$AE$50,Assumptions!$AF$50))))^(BU$8-1)</f>
        <v>13899.549131717753</v>
      </c>
      <c r="BV16" s="27">
        <f>Assumptions!$AF16/12*(1+(IF(BV$8=Assumptions!$AD$47,Assumptions!$AD$50,IF(BV$8=Assumptions!$AE$47,Assumptions!$AE$50,Assumptions!$AF$50))))^(BV$8-1)</f>
        <v>13899.549131717753</v>
      </c>
      <c r="BW16" s="27">
        <f>Assumptions!$AF16/12*(1+(IF(BW$8=Assumptions!$AD$47,Assumptions!$AD$50,IF(BW$8=Assumptions!$AE$47,Assumptions!$AE$50,Assumptions!$AF$50))))^(BW$8-1)</f>
        <v>13899.549131717753</v>
      </c>
      <c r="BX16" s="27">
        <f>Assumptions!$AF16/12*(1+(IF(BX$8=Assumptions!$AD$47,Assumptions!$AD$50,IF(BX$8=Assumptions!$AE$47,Assumptions!$AE$50,Assumptions!$AF$50))))^(BX$8-1)</f>
        <v>14108.042368693516</v>
      </c>
      <c r="BY16" s="27">
        <f>Assumptions!$AF16/12*(1+(IF(BY$8=Assumptions!$AD$47,Assumptions!$AD$50,IF(BY$8=Assumptions!$AE$47,Assumptions!$AE$50,Assumptions!$AF$50))))^(BY$8-1)</f>
        <v>14108.042368693516</v>
      </c>
      <c r="BZ16" s="27">
        <f>Assumptions!$AF16/12*(1+(IF(BZ$8=Assumptions!$AD$47,Assumptions!$AD$50,IF(BZ$8=Assumptions!$AE$47,Assumptions!$AE$50,Assumptions!$AF$50))))^(BZ$8-1)</f>
        <v>14108.042368693516</v>
      </c>
      <c r="CA16" s="27">
        <f>Assumptions!$AF16/12*(1+(IF(CA$8=Assumptions!$AD$47,Assumptions!$AD$50,IF(CA$8=Assumptions!$AE$47,Assumptions!$AE$50,Assumptions!$AF$50))))^(CA$8-1)</f>
        <v>14108.042368693516</v>
      </c>
      <c r="CB16" s="27">
        <f>Assumptions!$AF16/12*(1+(IF(CB$8=Assumptions!$AD$47,Assumptions!$AD$50,IF(CB$8=Assumptions!$AE$47,Assumptions!$AE$50,Assumptions!$AF$50))))^(CB$8-1)</f>
        <v>14108.042368693516</v>
      </c>
      <c r="CC16" s="27">
        <f>Assumptions!$AF16/12*(1+(IF(CC$8=Assumptions!$AD$47,Assumptions!$AD$50,IF(CC$8=Assumptions!$AE$47,Assumptions!$AE$50,Assumptions!$AF$50))))^(CC$8-1)</f>
        <v>14108.042368693516</v>
      </c>
      <c r="CD16" s="27">
        <f>Assumptions!$AF16/12*(1+(IF(CD$8=Assumptions!$AD$47,Assumptions!$AD$50,IF(CD$8=Assumptions!$AE$47,Assumptions!$AE$50,Assumptions!$AF$50))))^(CD$8-1)</f>
        <v>14108.042368693516</v>
      </c>
      <c r="CE16" s="27">
        <f>Assumptions!$AF16/12*(1+(IF(CE$8=Assumptions!$AD$47,Assumptions!$AD$50,IF(CE$8=Assumptions!$AE$47,Assumptions!$AE$50,Assumptions!$AF$50))))^(CE$8-1)</f>
        <v>14108.042368693516</v>
      </c>
      <c r="CF16" s="27">
        <f>Assumptions!$AF16/12*(1+(IF(CF$8=Assumptions!$AD$47,Assumptions!$AD$50,IF(CF$8=Assumptions!$AE$47,Assumptions!$AE$50,Assumptions!$AF$50))))^(CF$8-1)</f>
        <v>14108.042368693516</v>
      </c>
      <c r="CG16" s="27">
        <f>Assumptions!$AF16/12*(1+(IF(CG$8=Assumptions!$AD$47,Assumptions!$AD$50,IF(CG$8=Assumptions!$AE$47,Assumptions!$AE$50,Assumptions!$AF$50))))^(CG$8-1)</f>
        <v>14108.042368693516</v>
      </c>
      <c r="CH16" s="27">
        <f>Assumptions!$AF16/12*(1+(IF(CH$8=Assumptions!$AD$47,Assumptions!$AD$50,IF(CH$8=Assumptions!$AE$47,Assumptions!$AE$50,Assumptions!$AF$50))))^(CH$8-1)</f>
        <v>14108.042368693516</v>
      </c>
      <c r="CI16" s="27">
        <f>Assumptions!$AF16/12*(1+(IF(CI$8=Assumptions!$AD$47,Assumptions!$AD$50,IF(CI$8=Assumptions!$AE$47,Assumptions!$AE$50,Assumptions!$AF$50))))^(CI$8-1)</f>
        <v>14108.042368693516</v>
      </c>
      <c r="CJ16" s="27">
        <f>Assumptions!$AF16/12*(1+(IF(CJ$8=Assumptions!$AD$47,Assumptions!$AD$50,IF(CJ$8=Assumptions!$AE$47,Assumptions!$AE$50,Assumptions!$AF$50))))^(CJ$8-1)</f>
        <v>14319.663004223916</v>
      </c>
      <c r="CK16" s="27">
        <f>Assumptions!$AF16/12*(1+(IF(CK$8=Assumptions!$AD$47,Assumptions!$AD$50,IF(CK$8=Assumptions!$AE$47,Assumptions!$AE$50,Assumptions!$AF$50))))^(CK$8-1)</f>
        <v>14319.663004223916</v>
      </c>
      <c r="CL16" s="27">
        <f>Assumptions!$AF16/12*(1+(IF(CL$8=Assumptions!$AD$47,Assumptions!$AD$50,IF(CL$8=Assumptions!$AE$47,Assumptions!$AE$50,Assumptions!$AF$50))))^(CL$8-1)</f>
        <v>14319.663004223916</v>
      </c>
      <c r="CM16" s="27">
        <f>Assumptions!$AF16/12*(1+(IF(CM$8=Assumptions!$AD$47,Assumptions!$AD$50,IF(CM$8=Assumptions!$AE$47,Assumptions!$AE$50,Assumptions!$AF$50))))^(CM$8-1)</f>
        <v>14319.663004223916</v>
      </c>
      <c r="CN16" s="27">
        <f>Assumptions!$AF16/12*(1+(IF(CN$8=Assumptions!$AD$47,Assumptions!$AD$50,IF(CN$8=Assumptions!$AE$47,Assumptions!$AE$50,Assumptions!$AF$50))))^(CN$8-1)</f>
        <v>14319.663004223916</v>
      </c>
      <c r="CO16" s="27">
        <f>Assumptions!$AF16/12*(1+(IF(CO$8=Assumptions!$AD$47,Assumptions!$AD$50,IF(CO$8=Assumptions!$AE$47,Assumptions!$AE$50,Assumptions!$AF$50))))^(CO$8-1)</f>
        <v>14319.663004223916</v>
      </c>
      <c r="CP16" s="27">
        <f>Assumptions!$AF16/12*(1+(IF(CP$8=Assumptions!$AD$47,Assumptions!$AD$50,IF(CP$8=Assumptions!$AE$47,Assumptions!$AE$50,Assumptions!$AF$50))))^(CP$8-1)</f>
        <v>14319.663004223916</v>
      </c>
      <c r="CQ16" s="27">
        <f>Assumptions!$AF16/12*(1+(IF(CQ$8=Assumptions!$AD$47,Assumptions!$AD$50,IF(CQ$8=Assumptions!$AE$47,Assumptions!$AE$50,Assumptions!$AF$50))))^(CQ$8-1)</f>
        <v>14319.663004223916</v>
      </c>
      <c r="CR16" s="27">
        <f>Assumptions!$AF16/12*(1+(IF(CR$8=Assumptions!$AD$47,Assumptions!$AD$50,IF(CR$8=Assumptions!$AE$47,Assumptions!$AE$50,Assumptions!$AF$50))))^(CR$8-1)</f>
        <v>14319.663004223916</v>
      </c>
      <c r="CS16" s="27">
        <f>Assumptions!$AF16/12*(1+(IF(CS$8=Assumptions!$AD$47,Assumptions!$AD$50,IF(CS$8=Assumptions!$AE$47,Assumptions!$AE$50,Assumptions!$AF$50))))^(CS$8-1)</f>
        <v>14319.663004223916</v>
      </c>
      <c r="CT16" s="27">
        <f>Assumptions!$AF16/12*(1+(IF(CT$8=Assumptions!$AD$47,Assumptions!$AD$50,IF(CT$8=Assumptions!$AE$47,Assumptions!$AE$50,Assumptions!$AF$50))))^(CT$8-1)</f>
        <v>14319.663004223916</v>
      </c>
      <c r="CU16" s="27">
        <f>Assumptions!$AF16/12*(1+(IF(CU$8=Assumptions!$AD$47,Assumptions!$AD$50,IF(CU$8=Assumptions!$AE$47,Assumptions!$AE$50,Assumptions!$AF$50))))^(CU$8-1)</f>
        <v>14319.663004223916</v>
      </c>
      <c r="CV16" s="27">
        <f>Assumptions!$AF16/12*(1+(IF(CV$8=Assumptions!$AD$47,Assumptions!$AD$50,IF(CV$8=Assumptions!$AE$47,Assumptions!$AE$50,Assumptions!$AF$50))))^(CV$8-1)</f>
        <v>14534.457949287274</v>
      </c>
      <c r="CW16" s="27">
        <f>Assumptions!$AF16/12*(1+(IF(CW$8=Assumptions!$AD$47,Assumptions!$AD$50,IF(CW$8=Assumptions!$AE$47,Assumptions!$AE$50,Assumptions!$AF$50))))^(CW$8-1)</f>
        <v>14534.457949287274</v>
      </c>
      <c r="CX16" s="27">
        <f>Assumptions!$AF16/12*(1+(IF(CX$8=Assumptions!$AD$47,Assumptions!$AD$50,IF(CX$8=Assumptions!$AE$47,Assumptions!$AE$50,Assumptions!$AF$50))))^(CX$8-1)</f>
        <v>14534.457949287274</v>
      </c>
      <c r="CY16" s="27">
        <f>Assumptions!$AF16/12*(1+(IF(CY$8=Assumptions!$AD$47,Assumptions!$AD$50,IF(CY$8=Assumptions!$AE$47,Assumptions!$AE$50,Assumptions!$AF$50))))^(CY$8-1)</f>
        <v>14534.457949287274</v>
      </c>
      <c r="CZ16" s="27">
        <f>Assumptions!$AF16/12*(1+(IF(CZ$8=Assumptions!$AD$47,Assumptions!$AD$50,IF(CZ$8=Assumptions!$AE$47,Assumptions!$AE$50,Assumptions!$AF$50))))^(CZ$8-1)</f>
        <v>14534.457949287274</v>
      </c>
      <c r="DA16" s="27">
        <f>Assumptions!$AF16/12*(1+(IF(DA$8=Assumptions!$AD$47,Assumptions!$AD$50,IF(DA$8=Assumptions!$AE$47,Assumptions!$AE$50,Assumptions!$AF$50))))^(DA$8-1)</f>
        <v>14534.457949287274</v>
      </c>
      <c r="DB16" s="27">
        <f>Assumptions!$AF16/12*(1+(IF(DB$8=Assumptions!$AD$47,Assumptions!$AD$50,IF(DB$8=Assumptions!$AE$47,Assumptions!$AE$50,Assumptions!$AF$50))))^(DB$8-1)</f>
        <v>14534.457949287274</v>
      </c>
      <c r="DC16" s="27">
        <f>Assumptions!$AF16/12*(1+(IF(DC$8=Assumptions!$AD$47,Assumptions!$AD$50,IF(DC$8=Assumptions!$AE$47,Assumptions!$AE$50,Assumptions!$AF$50))))^(DC$8-1)</f>
        <v>14534.457949287274</v>
      </c>
      <c r="DD16" s="27">
        <f>Assumptions!$AF16/12*(1+(IF(DD$8=Assumptions!$AD$47,Assumptions!$AD$50,IF(DD$8=Assumptions!$AE$47,Assumptions!$AE$50,Assumptions!$AF$50))))^(DD$8-1)</f>
        <v>14534.457949287274</v>
      </c>
      <c r="DE16" s="27">
        <f>Assumptions!$AF16/12*(1+(IF(DE$8=Assumptions!$AD$47,Assumptions!$AD$50,IF(DE$8=Assumptions!$AE$47,Assumptions!$AE$50,Assumptions!$AF$50))))^(DE$8-1)</f>
        <v>14534.457949287274</v>
      </c>
      <c r="DF16" s="27">
        <f>Assumptions!$AF16/12*(1+(IF(DF$8=Assumptions!$AD$47,Assumptions!$AD$50,IF(DF$8=Assumptions!$AE$47,Assumptions!$AE$50,Assumptions!$AF$50))))^(DF$8-1)</f>
        <v>14534.457949287274</v>
      </c>
      <c r="DG16" s="27">
        <f>Assumptions!$AF16/12*(1+(IF(DG$8=Assumptions!$AD$47,Assumptions!$AD$50,IF(DG$8=Assumptions!$AE$47,Assumptions!$AE$50,Assumptions!$AF$50))))^(DG$8-1)</f>
        <v>14534.457949287274</v>
      </c>
      <c r="DH16" s="27">
        <f>Assumptions!$AF16/12*(1+(IF(DH$8=Assumptions!$AD$47,Assumptions!$AD$50,IF(DH$8=Assumptions!$AE$47,Assumptions!$AE$50,Assumptions!$AF$50))))^(DH$8-1)</f>
        <v>14752.474818526582</v>
      </c>
      <c r="DI16" s="27">
        <f>Assumptions!$AF16/12*(1+(IF(DI$8=Assumptions!$AD$47,Assumptions!$AD$50,IF(DI$8=Assumptions!$AE$47,Assumptions!$AE$50,Assumptions!$AF$50))))^(DI$8-1)</f>
        <v>14752.474818526582</v>
      </c>
      <c r="DJ16" s="27">
        <f>Assumptions!$AF16/12*(1+(IF(DJ$8=Assumptions!$AD$47,Assumptions!$AD$50,IF(DJ$8=Assumptions!$AE$47,Assumptions!$AE$50,Assumptions!$AF$50))))^(DJ$8-1)</f>
        <v>14752.474818526582</v>
      </c>
      <c r="DK16" s="27">
        <f>Assumptions!$AF16/12*(1+(IF(DK$8=Assumptions!$AD$47,Assumptions!$AD$50,IF(DK$8=Assumptions!$AE$47,Assumptions!$AE$50,Assumptions!$AF$50))))^(DK$8-1)</f>
        <v>14752.474818526582</v>
      </c>
      <c r="DL16" s="27">
        <f>Assumptions!$AF16/12*(1+(IF(DL$8=Assumptions!$AD$47,Assumptions!$AD$50,IF(DL$8=Assumptions!$AE$47,Assumptions!$AE$50,Assumptions!$AF$50))))^(DL$8-1)</f>
        <v>14752.474818526582</v>
      </c>
      <c r="DM16" s="27">
        <f>Assumptions!$AF16/12*(1+(IF(DM$8=Assumptions!$AD$47,Assumptions!$AD$50,IF(DM$8=Assumptions!$AE$47,Assumptions!$AE$50,Assumptions!$AF$50))))^(DM$8-1)</f>
        <v>14752.474818526582</v>
      </c>
      <c r="DN16" s="27">
        <f>Assumptions!$AF16/12*(1+(IF(DN$8=Assumptions!$AD$47,Assumptions!$AD$50,IF(DN$8=Assumptions!$AE$47,Assumptions!$AE$50,Assumptions!$AF$50))))^(DN$8-1)</f>
        <v>14752.474818526582</v>
      </c>
      <c r="DO16" s="27">
        <f>Assumptions!$AF16/12*(1+(IF(DO$8=Assumptions!$AD$47,Assumptions!$AD$50,IF(DO$8=Assumptions!$AE$47,Assumptions!$AE$50,Assumptions!$AF$50))))^(DO$8-1)</f>
        <v>14752.474818526582</v>
      </c>
      <c r="DP16" s="27">
        <f>Assumptions!$AF16/12*(1+(IF(DP$8=Assumptions!$AD$47,Assumptions!$AD$50,IF(DP$8=Assumptions!$AE$47,Assumptions!$AE$50,Assumptions!$AF$50))))^(DP$8-1)</f>
        <v>14752.474818526582</v>
      </c>
      <c r="DQ16" s="27">
        <f>Assumptions!$AF16/12*(1+(IF(DQ$8=Assumptions!$AD$47,Assumptions!$AD$50,IF(DQ$8=Assumptions!$AE$47,Assumptions!$AE$50,Assumptions!$AF$50))))^(DQ$8-1)</f>
        <v>14752.474818526582</v>
      </c>
      <c r="DR16" s="27">
        <f>Assumptions!$AF16/12*(1+(IF(DR$8=Assumptions!$AD$47,Assumptions!$AD$50,IF(DR$8=Assumptions!$AE$47,Assumptions!$AE$50,Assumptions!$AF$50))))^(DR$8-1)</f>
        <v>14752.474818526582</v>
      </c>
      <c r="DS16" s="27">
        <f>Assumptions!$AF16/12*(1+(IF(DS$8=Assumptions!$AD$47,Assumptions!$AD$50,IF(DS$8=Assumptions!$AE$47,Assumptions!$AE$50,Assumptions!$AF$50))))^(DS$8-1)</f>
        <v>14752.474818526582</v>
      </c>
      <c r="DT16" s="27">
        <f>Assumptions!$AF16/12*(1+(IF(DT$8=Assumptions!$AD$47,Assumptions!$AD$50,IF(DT$8=Assumptions!$AE$47,Assumptions!$AE$50,Assumptions!$AF$50))))^(DT$8-1)</f>
        <v>14973.761940804477</v>
      </c>
      <c r="DU16" s="27">
        <f>Assumptions!$AF16/12*(1+(IF(DU$8=Assumptions!$AD$47,Assumptions!$AD$50,IF(DU$8=Assumptions!$AE$47,Assumptions!$AE$50,Assumptions!$AF$50))))^(DU$8-1)</f>
        <v>14973.761940804477</v>
      </c>
      <c r="DV16" s="27">
        <f>Assumptions!$AF16/12*(1+(IF(DV$8=Assumptions!$AD$47,Assumptions!$AD$50,IF(DV$8=Assumptions!$AE$47,Assumptions!$AE$50,Assumptions!$AF$50))))^(DV$8-1)</f>
        <v>14973.761940804477</v>
      </c>
      <c r="DW16" s="27">
        <f>Assumptions!$AF16/12*(1+(IF(DW$8=Assumptions!$AD$47,Assumptions!$AD$50,IF(DW$8=Assumptions!$AE$47,Assumptions!$AE$50,Assumptions!$AF$50))))^(DW$8-1)</f>
        <v>14973.761940804477</v>
      </c>
      <c r="DX16" s="27">
        <f>Assumptions!$AF16/12*(1+(IF(DX$8=Assumptions!$AD$47,Assumptions!$AD$50,IF(DX$8=Assumptions!$AE$47,Assumptions!$AE$50,Assumptions!$AF$50))))^(DX$8-1)</f>
        <v>14973.761940804477</v>
      </c>
      <c r="DY16" s="27">
        <f>Assumptions!$AF16/12*(1+(IF(DY$8=Assumptions!$AD$47,Assumptions!$AD$50,IF(DY$8=Assumptions!$AE$47,Assumptions!$AE$50,Assumptions!$AF$50))))^(DY$8-1)</f>
        <v>14973.761940804477</v>
      </c>
      <c r="DZ16" s="27">
        <f>Assumptions!$AF16/12*(1+(IF(DZ$8=Assumptions!$AD$47,Assumptions!$AD$50,IF(DZ$8=Assumptions!$AE$47,Assumptions!$AE$50,Assumptions!$AF$50))))^(DZ$8-1)</f>
        <v>14973.761940804477</v>
      </c>
      <c r="EA16" s="27">
        <f>Assumptions!$AF16/12*(1+(IF(EA$8=Assumptions!$AD$47,Assumptions!$AD$50,IF(EA$8=Assumptions!$AE$47,Assumptions!$AE$50,Assumptions!$AF$50))))^(EA$8-1)</f>
        <v>14973.761940804477</v>
      </c>
      <c r="EB16" s="27">
        <f>Assumptions!$AF16/12*(1+(IF(EB$8=Assumptions!$AD$47,Assumptions!$AD$50,IF(EB$8=Assumptions!$AE$47,Assumptions!$AE$50,Assumptions!$AF$50))))^(EB$8-1)</f>
        <v>14973.761940804477</v>
      </c>
      <c r="EC16" s="27">
        <f>Assumptions!$AF16/12*(1+(IF(EC$8=Assumptions!$AD$47,Assumptions!$AD$50,IF(EC$8=Assumptions!$AE$47,Assumptions!$AE$50,Assumptions!$AF$50))))^(EC$8-1)</f>
        <v>14973.761940804477</v>
      </c>
      <c r="ED16" s="27">
        <f>Assumptions!$AF16/12*(1+(IF(ED$8=Assumptions!$AD$47,Assumptions!$AD$50,IF(ED$8=Assumptions!$AE$47,Assumptions!$AE$50,Assumptions!$AF$50))))^(ED$8-1)</f>
        <v>14973.761940804477</v>
      </c>
      <c r="EE16" s="27">
        <f>Assumptions!$AF16/12*(1+(IF(EE$8=Assumptions!$AD$47,Assumptions!$AD$50,IF(EE$8=Assumptions!$AE$47,Assumptions!$AE$50,Assumptions!$AF$50))))^(EE$8-1)</f>
        <v>14973.761940804477</v>
      </c>
    </row>
    <row r="17" spans="2:135" x14ac:dyDescent="0.35">
      <c r="C17" t="str">
        <f>Assumptions!Z17</f>
        <v>4x3</v>
      </c>
      <c r="D17" s="27">
        <f>Assumptions!$AF17/12*(1+(IF(D$8=Assumptions!$AD$47,Assumptions!$AD$50,IF(D$8=Assumptions!$AE$47,Assumptions!$AE$50,Assumptions!$AF$50))))^(D$8-1)</f>
        <v>27283.200000000001</v>
      </c>
      <c r="E17" s="27">
        <f>Assumptions!$AF17/12*(1+(IF(E$8=Assumptions!$AD$47,Assumptions!$AD$50,IF(E$8=Assumptions!$AE$47,Assumptions!$AE$50,Assumptions!$AF$50))))^(E$8-1)</f>
        <v>27283.200000000001</v>
      </c>
      <c r="F17" s="27">
        <f>Assumptions!$AF17/12*(1+(IF(F$8=Assumptions!$AD$47,Assumptions!$AD$50,IF(F$8=Assumptions!$AE$47,Assumptions!$AE$50,Assumptions!$AF$50))))^(F$8-1)</f>
        <v>27283.200000000001</v>
      </c>
      <c r="G17" s="27">
        <f>Assumptions!$AF17/12*(1+(IF(G$8=Assumptions!$AD$47,Assumptions!$AD$50,IF(G$8=Assumptions!$AE$47,Assumptions!$AE$50,Assumptions!$AF$50))))^(G$8-1)</f>
        <v>27283.200000000001</v>
      </c>
      <c r="H17" s="27">
        <f>Assumptions!$AF17/12*(1+(IF(H$8=Assumptions!$AD$47,Assumptions!$AD$50,IF(H$8=Assumptions!$AE$47,Assumptions!$AE$50,Assumptions!$AF$50))))^(H$8-1)</f>
        <v>27283.200000000001</v>
      </c>
      <c r="I17" s="27">
        <f>Assumptions!$AF17/12*(1+(IF(I$8=Assumptions!$AD$47,Assumptions!$AD$50,IF(I$8=Assumptions!$AE$47,Assumptions!$AE$50,Assumptions!$AF$50))))^(I$8-1)</f>
        <v>27283.200000000001</v>
      </c>
      <c r="J17" s="27">
        <f>Assumptions!$AF17/12*(1+(IF(J$8=Assumptions!$AD$47,Assumptions!$AD$50,IF(J$8=Assumptions!$AE$47,Assumptions!$AE$50,Assumptions!$AF$50))))^(J$8-1)</f>
        <v>27283.200000000001</v>
      </c>
      <c r="K17" s="27">
        <f>Assumptions!$AF17/12*(1+(IF(K$8=Assumptions!$AD$47,Assumptions!$AD$50,IF(K$8=Assumptions!$AE$47,Assumptions!$AE$50,Assumptions!$AF$50))))^(K$8-1)</f>
        <v>27283.200000000001</v>
      </c>
      <c r="L17" s="27">
        <f>Assumptions!$AF17/12*(1+(IF(L$8=Assumptions!$AD$47,Assumptions!$AD$50,IF(L$8=Assumptions!$AE$47,Assumptions!$AE$50,Assumptions!$AF$50))))^(L$8-1)</f>
        <v>27283.200000000001</v>
      </c>
      <c r="M17" s="27">
        <f>Assumptions!$AF17/12*(1+(IF(M$8=Assumptions!$AD$47,Assumptions!$AD$50,IF(M$8=Assumptions!$AE$47,Assumptions!$AE$50,Assumptions!$AF$50))))^(M$8-1)</f>
        <v>27283.200000000001</v>
      </c>
      <c r="N17" s="27">
        <f>Assumptions!$AF17/12*(1+(IF(N$8=Assumptions!$AD$47,Assumptions!$AD$50,IF(N$8=Assumptions!$AE$47,Assumptions!$AE$50,Assumptions!$AF$50))))^(N$8-1)</f>
        <v>27283.200000000001</v>
      </c>
      <c r="O17" s="27">
        <f>Assumptions!$AF17/12*(1+(IF(O$8=Assumptions!$AD$47,Assumptions!$AD$50,IF(O$8=Assumptions!$AE$47,Assumptions!$AE$50,Assumptions!$AF$50))))^(O$8-1)</f>
        <v>27283.200000000001</v>
      </c>
      <c r="P17" s="27">
        <f>Assumptions!$AF17/12*(1+(IF(P$8=Assumptions!$AD$47,Assumptions!$AD$50,IF(P$8=Assumptions!$AE$47,Assumptions!$AE$50,Assumptions!$AF$50))))^(P$8-1)</f>
        <v>27692.447999999997</v>
      </c>
      <c r="Q17" s="27">
        <f>Assumptions!$AF17/12*(1+(IF(Q$8=Assumptions!$AD$47,Assumptions!$AD$50,IF(Q$8=Assumptions!$AE$47,Assumptions!$AE$50,Assumptions!$AF$50))))^(Q$8-1)</f>
        <v>27692.447999999997</v>
      </c>
      <c r="R17" s="27">
        <f>Assumptions!$AF17/12*(1+(IF(R$8=Assumptions!$AD$47,Assumptions!$AD$50,IF(R$8=Assumptions!$AE$47,Assumptions!$AE$50,Assumptions!$AF$50))))^(R$8-1)</f>
        <v>27692.447999999997</v>
      </c>
      <c r="S17" s="27">
        <f>Assumptions!$AF17/12*(1+(IF(S$8=Assumptions!$AD$47,Assumptions!$AD$50,IF(S$8=Assumptions!$AE$47,Assumptions!$AE$50,Assumptions!$AF$50))))^(S$8-1)</f>
        <v>27692.447999999997</v>
      </c>
      <c r="T17" s="27">
        <f>Assumptions!$AF17/12*(1+(IF(T$8=Assumptions!$AD$47,Assumptions!$AD$50,IF(T$8=Assumptions!$AE$47,Assumptions!$AE$50,Assumptions!$AF$50))))^(T$8-1)</f>
        <v>27692.447999999997</v>
      </c>
      <c r="U17" s="27">
        <f>Assumptions!$AF17/12*(1+(IF(U$8=Assumptions!$AD$47,Assumptions!$AD$50,IF(U$8=Assumptions!$AE$47,Assumptions!$AE$50,Assumptions!$AF$50))))^(U$8-1)</f>
        <v>27692.447999999997</v>
      </c>
      <c r="V17" s="27">
        <f>Assumptions!$AF17/12*(1+(IF(V$8=Assumptions!$AD$47,Assumptions!$AD$50,IF(V$8=Assumptions!$AE$47,Assumptions!$AE$50,Assumptions!$AF$50))))^(V$8-1)</f>
        <v>27692.447999999997</v>
      </c>
      <c r="W17" s="27">
        <f>Assumptions!$AF17/12*(1+(IF(W$8=Assumptions!$AD$47,Assumptions!$AD$50,IF(W$8=Assumptions!$AE$47,Assumptions!$AE$50,Assumptions!$AF$50))))^(W$8-1)</f>
        <v>27692.447999999997</v>
      </c>
      <c r="X17" s="27">
        <f>Assumptions!$AF17/12*(1+(IF(X$8=Assumptions!$AD$47,Assumptions!$AD$50,IF(X$8=Assumptions!$AE$47,Assumptions!$AE$50,Assumptions!$AF$50))))^(X$8-1)</f>
        <v>27692.447999999997</v>
      </c>
      <c r="Y17" s="27">
        <f>Assumptions!$AF17/12*(1+(IF(Y$8=Assumptions!$AD$47,Assumptions!$AD$50,IF(Y$8=Assumptions!$AE$47,Assumptions!$AE$50,Assumptions!$AF$50))))^(Y$8-1)</f>
        <v>27692.447999999997</v>
      </c>
      <c r="Z17" s="27">
        <f>Assumptions!$AF17/12*(1+(IF(Z$8=Assumptions!$AD$47,Assumptions!$AD$50,IF(Z$8=Assumptions!$AE$47,Assumptions!$AE$50,Assumptions!$AF$50))))^(Z$8-1)</f>
        <v>27692.447999999997</v>
      </c>
      <c r="AA17" s="27">
        <f>Assumptions!$AF17/12*(1+(IF(AA$8=Assumptions!$AD$47,Assumptions!$AD$50,IF(AA$8=Assumptions!$AE$47,Assumptions!$AE$50,Assumptions!$AF$50))))^(AA$8-1)</f>
        <v>27692.447999999997</v>
      </c>
      <c r="AB17" s="27">
        <f>Assumptions!$AF17/12*(1+(IF(AB$8=Assumptions!$AD$47,Assumptions!$AD$50,IF(AB$8=Assumptions!$AE$47,Assumptions!$AE$50,Assumptions!$AF$50))))^(AB$8-1)</f>
        <v>28107.834719999992</v>
      </c>
      <c r="AC17" s="27">
        <f>Assumptions!$AF17/12*(1+(IF(AC$8=Assumptions!$AD$47,Assumptions!$AD$50,IF(AC$8=Assumptions!$AE$47,Assumptions!$AE$50,Assumptions!$AF$50))))^(AC$8-1)</f>
        <v>28107.834719999992</v>
      </c>
      <c r="AD17" s="27">
        <f>Assumptions!$AF17/12*(1+(IF(AD$8=Assumptions!$AD$47,Assumptions!$AD$50,IF(AD$8=Assumptions!$AE$47,Assumptions!$AE$50,Assumptions!$AF$50))))^(AD$8-1)</f>
        <v>28107.834719999992</v>
      </c>
      <c r="AE17" s="27">
        <f>Assumptions!$AF17/12*(1+(IF(AE$8=Assumptions!$AD$47,Assumptions!$AD$50,IF(AE$8=Assumptions!$AE$47,Assumptions!$AE$50,Assumptions!$AF$50))))^(AE$8-1)</f>
        <v>28107.834719999992</v>
      </c>
      <c r="AF17" s="27">
        <f>Assumptions!$AF17/12*(1+(IF(AF$8=Assumptions!$AD$47,Assumptions!$AD$50,IF(AF$8=Assumptions!$AE$47,Assumptions!$AE$50,Assumptions!$AF$50))))^(AF$8-1)</f>
        <v>28107.834719999992</v>
      </c>
      <c r="AG17" s="27">
        <f>Assumptions!$AF17/12*(1+(IF(AG$8=Assumptions!$AD$47,Assumptions!$AD$50,IF(AG$8=Assumptions!$AE$47,Assumptions!$AE$50,Assumptions!$AF$50))))^(AG$8-1)</f>
        <v>28107.834719999992</v>
      </c>
      <c r="AH17" s="27">
        <f>Assumptions!$AF17/12*(1+(IF(AH$8=Assumptions!$AD$47,Assumptions!$AD$50,IF(AH$8=Assumptions!$AE$47,Assumptions!$AE$50,Assumptions!$AF$50))))^(AH$8-1)</f>
        <v>28107.834719999992</v>
      </c>
      <c r="AI17" s="27">
        <f>Assumptions!$AF17/12*(1+(IF(AI$8=Assumptions!$AD$47,Assumptions!$AD$50,IF(AI$8=Assumptions!$AE$47,Assumptions!$AE$50,Assumptions!$AF$50))))^(AI$8-1)</f>
        <v>28107.834719999992</v>
      </c>
      <c r="AJ17" s="27">
        <f>Assumptions!$AF17/12*(1+(IF(AJ$8=Assumptions!$AD$47,Assumptions!$AD$50,IF(AJ$8=Assumptions!$AE$47,Assumptions!$AE$50,Assumptions!$AF$50))))^(AJ$8-1)</f>
        <v>28107.834719999992</v>
      </c>
      <c r="AK17" s="27">
        <f>Assumptions!$AF17/12*(1+(IF(AK$8=Assumptions!$AD$47,Assumptions!$AD$50,IF(AK$8=Assumptions!$AE$47,Assumptions!$AE$50,Assumptions!$AF$50))))^(AK$8-1)</f>
        <v>28107.834719999992</v>
      </c>
      <c r="AL17" s="27">
        <f>Assumptions!$AF17/12*(1+(IF(AL$8=Assumptions!$AD$47,Assumptions!$AD$50,IF(AL$8=Assumptions!$AE$47,Assumptions!$AE$50,Assumptions!$AF$50))))^(AL$8-1)</f>
        <v>28107.834719999992</v>
      </c>
      <c r="AM17" s="27">
        <f>Assumptions!$AF17/12*(1+(IF(AM$8=Assumptions!$AD$47,Assumptions!$AD$50,IF(AM$8=Assumptions!$AE$47,Assumptions!$AE$50,Assumptions!$AF$50))))^(AM$8-1)</f>
        <v>28107.834719999992</v>
      </c>
      <c r="AN17" s="27">
        <f>Assumptions!$AF17/12*(1+(IF(AN$8=Assumptions!$AD$47,Assumptions!$AD$50,IF(AN$8=Assumptions!$AE$47,Assumptions!$AE$50,Assumptions!$AF$50))))^(AN$8-1)</f>
        <v>28529.45224079999</v>
      </c>
      <c r="AO17" s="27">
        <f>Assumptions!$AF17/12*(1+(IF(AO$8=Assumptions!$AD$47,Assumptions!$AD$50,IF(AO$8=Assumptions!$AE$47,Assumptions!$AE$50,Assumptions!$AF$50))))^(AO$8-1)</f>
        <v>28529.45224079999</v>
      </c>
      <c r="AP17" s="27">
        <f>Assumptions!$AF17/12*(1+(IF(AP$8=Assumptions!$AD$47,Assumptions!$AD$50,IF(AP$8=Assumptions!$AE$47,Assumptions!$AE$50,Assumptions!$AF$50))))^(AP$8-1)</f>
        <v>28529.45224079999</v>
      </c>
      <c r="AQ17" s="27">
        <f>Assumptions!$AF17/12*(1+(IF(AQ$8=Assumptions!$AD$47,Assumptions!$AD$50,IF(AQ$8=Assumptions!$AE$47,Assumptions!$AE$50,Assumptions!$AF$50))))^(AQ$8-1)</f>
        <v>28529.45224079999</v>
      </c>
      <c r="AR17" s="27">
        <f>Assumptions!$AF17/12*(1+(IF(AR$8=Assumptions!$AD$47,Assumptions!$AD$50,IF(AR$8=Assumptions!$AE$47,Assumptions!$AE$50,Assumptions!$AF$50))))^(AR$8-1)</f>
        <v>28529.45224079999</v>
      </c>
      <c r="AS17" s="27">
        <f>Assumptions!$AF17/12*(1+(IF(AS$8=Assumptions!$AD$47,Assumptions!$AD$50,IF(AS$8=Assumptions!$AE$47,Assumptions!$AE$50,Assumptions!$AF$50))))^(AS$8-1)</f>
        <v>28529.45224079999</v>
      </c>
      <c r="AT17" s="27">
        <f>Assumptions!$AF17/12*(1+(IF(AT$8=Assumptions!$AD$47,Assumptions!$AD$50,IF(AT$8=Assumptions!$AE$47,Assumptions!$AE$50,Assumptions!$AF$50))))^(AT$8-1)</f>
        <v>28529.45224079999</v>
      </c>
      <c r="AU17" s="27">
        <f>Assumptions!$AF17/12*(1+(IF(AU$8=Assumptions!$AD$47,Assumptions!$AD$50,IF(AU$8=Assumptions!$AE$47,Assumptions!$AE$50,Assumptions!$AF$50))))^(AU$8-1)</f>
        <v>28529.45224079999</v>
      </c>
      <c r="AV17" s="27">
        <f>Assumptions!$AF17/12*(1+(IF(AV$8=Assumptions!$AD$47,Assumptions!$AD$50,IF(AV$8=Assumptions!$AE$47,Assumptions!$AE$50,Assumptions!$AF$50))))^(AV$8-1)</f>
        <v>28529.45224079999</v>
      </c>
      <c r="AW17" s="27">
        <f>Assumptions!$AF17/12*(1+(IF(AW$8=Assumptions!$AD$47,Assumptions!$AD$50,IF(AW$8=Assumptions!$AE$47,Assumptions!$AE$50,Assumptions!$AF$50))))^(AW$8-1)</f>
        <v>28529.45224079999</v>
      </c>
      <c r="AX17" s="27">
        <f>Assumptions!$AF17/12*(1+(IF(AX$8=Assumptions!$AD$47,Assumptions!$AD$50,IF(AX$8=Assumptions!$AE$47,Assumptions!$AE$50,Assumptions!$AF$50))))^(AX$8-1)</f>
        <v>28529.45224079999</v>
      </c>
      <c r="AY17" s="27">
        <f>Assumptions!$AF17/12*(1+(IF(AY$8=Assumptions!$AD$47,Assumptions!$AD$50,IF(AY$8=Assumptions!$AE$47,Assumptions!$AE$50,Assumptions!$AF$50))))^(AY$8-1)</f>
        <v>28529.45224079999</v>
      </c>
      <c r="AZ17" s="27">
        <f>Assumptions!$AF17/12*(1+(IF(AZ$8=Assumptions!$AD$47,Assumptions!$AD$50,IF(AZ$8=Assumptions!$AE$47,Assumptions!$AE$50,Assumptions!$AF$50))))^(AZ$8-1)</f>
        <v>28957.394024411984</v>
      </c>
      <c r="BA17" s="27">
        <f>Assumptions!$AF17/12*(1+(IF(BA$8=Assumptions!$AD$47,Assumptions!$AD$50,IF(BA$8=Assumptions!$AE$47,Assumptions!$AE$50,Assumptions!$AF$50))))^(BA$8-1)</f>
        <v>28957.394024411984</v>
      </c>
      <c r="BB17" s="27">
        <f>Assumptions!$AF17/12*(1+(IF(BB$8=Assumptions!$AD$47,Assumptions!$AD$50,IF(BB$8=Assumptions!$AE$47,Assumptions!$AE$50,Assumptions!$AF$50))))^(BB$8-1)</f>
        <v>28957.394024411984</v>
      </c>
      <c r="BC17" s="27">
        <f>Assumptions!$AF17/12*(1+(IF(BC$8=Assumptions!$AD$47,Assumptions!$AD$50,IF(BC$8=Assumptions!$AE$47,Assumptions!$AE$50,Assumptions!$AF$50))))^(BC$8-1)</f>
        <v>28957.394024411984</v>
      </c>
      <c r="BD17" s="27">
        <f>Assumptions!$AF17/12*(1+(IF(BD$8=Assumptions!$AD$47,Assumptions!$AD$50,IF(BD$8=Assumptions!$AE$47,Assumptions!$AE$50,Assumptions!$AF$50))))^(BD$8-1)</f>
        <v>28957.394024411984</v>
      </c>
      <c r="BE17" s="27">
        <f>Assumptions!$AF17/12*(1+(IF(BE$8=Assumptions!$AD$47,Assumptions!$AD$50,IF(BE$8=Assumptions!$AE$47,Assumptions!$AE$50,Assumptions!$AF$50))))^(BE$8-1)</f>
        <v>28957.394024411984</v>
      </c>
      <c r="BF17" s="27">
        <f>Assumptions!$AF17/12*(1+(IF(BF$8=Assumptions!$AD$47,Assumptions!$AD$50,IF(BF$8=Assumptions!$AE$47,Assumptions!$AE$50,Assumptions!$AF$50))))^(BF$8-1)</f>
        <v>28957.394024411984</v>
      </c>
      <c r="BG17" s="27">
        <f>Assumptions!$AF17/12*(1+(IF(BG$8=Assumptions!$AD$47,Assumptions!$AD$50,IF(BG$8=Assumptions!$AE$47,Assumptions!$AE$50,Assumptions!$AF$50))))^(BG$8-1)</f>
        <v>28957.394024411984</v>
      </c>
      <c r="BH17" s="27">
        <f>Assumptions!$AF17/12*(1+(IF(BH$8=Assumptions!$AD$47,Assumptions!$AD$50,IF(BH$8=Assumptions!$AE$47,Assumptions!$AE$50,Assumptions!$AF$50))))^(BH$8-1)</f>
        <v>28957.394024411984</v>
      </c>
      <c r="BI17" s="27">
        <f>Assumptions!$AF17/12*(1+(IF(BI$8=Assumptions!$AD$47,Assumptions!$AD$50,IF(BI$8=Assumptions!$AE$47,Assumptions!$AE$50,Assumptions!$AF$50))))^(BI$8-1)</f>
        <v>28957.394024411984</v>
      </c>
      <c r="BJ17" s="27">
        <f>Assumptions!$AF17/12*(1+(IF(BJ$8=Assumptions!$AD$47,Assumptions!$AD$50,IF(BJ$8=Assumptions!$AE$47,Assumptions!$AE$50,Assumptions!$AF$50))))^(BJ$8-1)</f>
        <v>28957.394024411984</v>
      </c>
      <c r="BK17" s="27">
        <f>Assumptions!$AF17/12*(1+(IF(BK$8=Assumptions!$AD$47,Assumptions!$AD$50,IF(BK$8=Assumptions!$AE$47,Assumptions!$AE$50,Assumptions!$AF$50))))^(BK$8-1)</f>
        <v>28957.394024411984</v>
      </c>
      <c r="BL17" s="27">
        <f>Assumptions!$AF17/12*(1+(IF(BL$8=Assumptions!$AD$47,Assumptions!$AD$50,IF(BL$8=Assumptions!$AE$47,Assumptions!$AE$50,Assumptions!$AF$50))))^(BL$8-1)</f>
        <v>29391.754934778161</v>
      </c>
      <c r="BM17" s="27">
        <f>Assumptions!$AF17/12*(1+(IF(BM$8=Assumptions!$AD$47,Assumptions!$AD$50,IF(BM$8=Assumptions!$AE$47,Assumptions!$AE$50,Assumptions!$AF$50))))^(BM$8-1)</f>
        <v>29391.754934778161</v>
      </c>
      <c r="BN17" s="27">
        <f>Assumptions!$AF17/12*(1+(IF(BN$8=Assumptions!$AD$47,Assumptions!$AD$50,IF(BN$8=Assumptions!$AE$47,Assumptions!$AE$50,Assumptions!$AF$50))))^(BN$8-1)</f>
        <v>29391.754934778161</v>
      </c>
      <c r="BO17" s="27">
        <f>Assumptions!$AF17/12*(1+(IF(BO$8=Assumptions!$AD$47,Assumptions!$AD$50,IF(BO$8=Assumptions!$AE$47,Assumptions!$AE$50,Assumptions!$AF$50))))^(BO$8-1)</f>
        <v>29391.754934778161</v>
      </c>
      <c r="BP17" s="27">
        <f>Assumptions!$AF17/12*(1+(IF(BP$8=Assumptions!$AD$47,Assumptions!$AD$50,IF(BP$8=Assumptions!$AE$47,Assumptions!$AE$50,Assumptions!$AF$50))))^(BP$8-1)</f>
        <v>29391.754934778161</v>
      </c>
      <c r="BQ17" s="27">
        <f>Assumptions!$AF17/12*(1+(IF(BQ$8=Assumptions!$AD$47,Assumptions!$AD$50,IF(BQ$8=Assumptions!$AE$47,Assumptions!$AE$50,Assumptions!$AF$50))))^(BQ$8-1)</f>
        <v>29391.754934778161</v>
      </c>
      <c r="BR17" s="27">
        <f>Assumptions!$AF17/12*(1+(IF(BR$8=Assumptions!$AD$47,Assumptions!$AD$50,IF(BR$8=Assumptions!$AE$47,Assumptions!$AE$50,Assumptions!$AF$50))))^(BR$8-1)</f>
        <v>29391.754934778161</v>
      </c>
      <c r="BS17" s="27">
        <f>Assumptions!$AF17/12*(1+(IF(BS$8=Assumptions!$AD$47,Assumptions!$AD$50,IF(BS$8=Assumptions!$AE$47,Assumptions!$AE$50,Assumptions!$AF$50))))^(BS$8-1)</f>
        <v>29391.754934778161</v>
      </c>
      <c r="BT17" s="27">
        <f>Assumptions!$AF17/12*(1+(IF(BT$8=Assumptions!$AD$47,Assumptions!$AD$50,IF(BT$8=Assumptions!$AE$47,Assumptions!$AE$50,Assumptions!$AF$50))))^(BT$8-1)</f>
        <v>29391.754934778161</v>
      </c>
      <c r="BU17" s="27">
        <f>Assumptions!$AF17/12*(1+(IF(BU$8=Assumptions!$AD$47,Assumptions!$AD$50,IF(BU$8=Assumptions!$AE$47,Assumptions!$AE$50,Assumptions!$AF$50))))^(BU$8-1)</f>
        <v>29391.754934778161</v>
      </c>
      <c r="BV17" s="27">
        <f>Assumptions!$AF17/12*(1+(IF(BV$8=Assumptions!$AD$47,Assumptions!$AD$50,IF(BV$8=Assumptions!$AE$47,Assumptions!$AE$50,Assumptions!$AF$50))))^(BV$8-1)</f>
        <v>29391.754934778161</v>
      </c>
      <c r="BW17" s="27">
        <f>Assumptions!$AF17/12*(1+(IF(BW$8=Assumptions!$AD$47,Assumptions!$AD$50,IF(BW$8=Assumptions!$AE$47,Assumptions!$AE$50,Assumptions!$AF$50))))^(BW$8-1)</f>
        <v>29391.754934778161</v>
      </c>
      <c r="BX17" s="27">
        <f>Assumptions!$AF17/12*(1+(IF(BX$8=Assumptions!$AD$47,Assumptions!$AD$50,IF(BX$8=Assumptions!$AE$47,Assumptions!$AE$50,Assumptions!$AF$50))))^(BX$8-1)</f>
        <v>29832.631258799829</v>
      </c>
      <c r="BY17" s="27">
        <f>Assumptions!$AF17/12*(1+(IF(BY$8=Assumptions!$AD$47,Assumptions!$AD$50,IF(BY$8=Assumptions!$AE$47,Assumptions!$AE$50,Assumptions!$AF$50))))^(BY$8-1)</f>
        <v>29832.631258799829</v>
      </c>
      <c r="BZ17" s="27">
        <f>Assumptions!$AF17/12*(1+(IF(BZ$8=Assumptions!$AD$47,Assumptions!$AD$50,IF(BZ$8=Assumptions!$AE$47,Assumptions!$AE$50,Assumptions!$AF$50))))^(BZ$8-1)</f>
        <v>29832.631258799829</v>
      </c>
      <c r="CA17" s="27">
        <f>Assumptions!$AF17/12*(1+(IF(CA$8=Assumptions!$AD$47,Assumptions!$AD$50,IF(CA$8=Assumptions!$AE$47,Assumptions!$AE$50,Assumptions!$AF$50))))^(CA$8-1)</f>
        <v>29832.631258799829</v>
      </c>
      <c r="CB17" s="27">
        <f>Assumptions!$AF17/12*(1+(IF(CB$8=Assumptions!$AD$47,Assumptions!$AD$50,IF(CB$8=Assumptions!$AE$47,Assumptions!$AE$50,Assumptions!$AF$50))))^(CB$8-1)</f>
        <v>29832.631258799829</v>
      </c>
      <c r="CC17" s="27">
        <f>Assumptions!$AF17/12*(1+(IF(CC$8=Assumptions!$AD$47,Assumptions!$AD$50,IF(CC$8=Assumptions!$AE$47,Assumptions!$AE$50,Assumptions!$AF$50))))^(CC$8-1)</f>
        <v>29832.631258799829</v>
      </c>
      <c r="CD17" s="27">
        <f>Assumptions!$AF17/12*(1+(IF(CD$8=Assumptions!$AD$47,Assumptions!$AD$50,IF(CD$8=Assumptions!$AE$47,Assumptions!$AE$50,Assumptions!$AF$50))))^(CD$8-1)</f>
        <v>29832.631258799829</v>
      </c>
      <c r="CE17" s="27">
        <f>Assumptions!$AF17/12*(1+(IF(CE$8=Assumptions!$AD$47,Assumptions!$AD$50,IF(CE$8=Assumptions!$AE$47,Assumptions!$AE$50,Assumptions!$AF$50))))^(CE$8-1)</f>
        <v>29832.631258799829</v>
      </c>
      <c r="CF17" s="27">
        <f>Assumptions!$AF17/12*(1+(IF(CF$8=Assumptions!$AD$47,Assumptions!$AD$50,IF(CF$8=Assumptions!$AE$47,Assumptions!$AE$50,Assumptions!$AF$50))))^(CF$8-1)</f>
        <v>29832.631258799829</v>
      </c>
      <c r="CG17" s="27">
        <f>Assumptions!$AF17/12*(1+(IF(CG$8=Assumptions!$AD$47,Assumptions!$AD$50,IF(CG$8=Assumptions!$AE$47,Assumptions!$AE$50,Assumptions!$AF$50))))^(CG$8-1)</f>
        <v>29832.631258799829</v>
      </c>
      <c r="CH17" s="27">
        <f>Assumptions!$AF17/12*(1+(IF(CH$8=Assumptions!$AD$47,Assumptions!$AD$50,IF(CH$8=Assumptions!$AE$47,Assumptions!$AE$50,Assumptions!$AF$50))))^(CH$8-1)</f>
        <v>29832.631258799829</v>
      </c>
      <c r="CI17" s="27">
        <f>Assumptions!$AF17/12*(1+(IF(CI$8=Assumptions!$AD$47,Assumptions!$AD$50,IF(CI$8=Assumptions!$AE$47,Assumptions!$AE$50,Assumptions!$AF$50))))^(CI$8-1)</f>
        <v>29832.631258799829</v>
      </c>
      <c r="CJ17" s="27">
        <f>Assumptions!$AF17/12*(1+(IF(CJ$8=Assumptions!$AD$47,Assumptions!$AD$50,IF(CJ$8=Assumptions!$AE$47,Assumptions!$AE$50,Assumptions!$AF$50))))^(CJ$8-1)</f>
        <v>30280.12072768182</v>
      </c>
      <c r="CK17" s="27">
        <f>Assumptions!$AF17/12*(1+(IF(CK$8=Assumptions!$AD$47,Assumptions!$AD$50,IF(CK$8=Assumptions!$AE$47,Assumptions!$AE$50,Assumptions!$AF$50))))^(CK$8-1)</f>
        <v>30280.12072768182</v>
      </c>
      <c r="CL17" s="27">
        <f>Assumptions!$AF17/12*(1+(IF(CL$8=Assumptions!$AD$47,Assumptions!$AD$50,IF(CL$8=Assumptions!$AE$47,Assumptions!$AE$50,Assumptions!$AF$50))))^(CL$8-1)</f>
        <v>30280.12072768182</v>
      </c>
      <c r="CM17" s="27">
        <f>Assumptions!$AF17/12*(1+(IF(CM$8=Assumptions!$AD$47,Assumptions!$AD$50,IF(CM$8=Assumptions!$AE$47,Assumptions!$AE$50,Assumptions!$AF$50))))^(CM$8-1)</f>
        <v>30280.12072768182</v>
      </c>
      <c r="CN17" s="27">
        <f>Assumptions!$AF17/12*(1+(IF(CN$8=Assumptions!$AD$47,Assumptions!$AD$50,IF(CN$8=Assumptions!$AE$47,Assumptions!$AE$50,Assumptions!$AF$50))))^(CN$8-1)</f>
        <v>30280.12072768182</v>
      </c>
      <c r="CO17" s="27">
        <f>Assumptions!$AF17/12*(1+(IF(CO$8=Assumptions!$AD$47,Assumptions!$AD$50,IF(CO$8=Assumptions!$AE$47,Assumptions!$AE$50,Assumptions!$AF$50))))^(CO$8-1)</f>
        <v>30280.12072768182</v>
      </c>
      <c r="CP17" s="27">
        <f>Assumptions!$AF17/12*(1+(IF(CP$8=Assumptions!$AD$47,Assumptions!$AD$50,IF(CP$8=Assumptions!$AE$47,Assumptions!$AE$50,Assumptions!$AF$50))))^(CP$8-1)</f>
        <v>30280.12072768182</v>
      </c>
      <c r="CQ17" s="27">
        <f>Assumptions!$AF17/12*(1+(IF(CQ$8=Assumptions!$AD$47,Assumptions!$AD$50,IF(CQ$8=Assumptions!$AE$47,Assumptions!$AE$50,Assumptions!$AF$50))))^(CQ$8-1)</f>
        <v>30280.12072768182</v>
      </c>
      <c r="CR17" s="27">
        <f>Assumptions!$AF17/12*(1+(IF(CR$8=Assumptions!$AD$47,Assumptions!$AD$50,IF(CR$8=Assumptions!$AE$47,Assumptions!$AE$50,Assumptions!$AF$50))))^(CR$8-1)</f>
        <v>30280.12072768182</v>
      </c>
      <c r="CS17" s="27">
        <f>Assumptions!$AF17/12*(1+(IF(CS$8=Assumptions!$AD$47,Assumptions!$AD$50,IF(CS$8=Assumptions!$AE$47,Assumptions!$AE$50,Assumptions!$AF$50))))^(CS$8-1)</f>
        <v>30280.12072768182</v>
      </c>
      <c r="CT17" s="27">
        <f>Assumptions!$AF17/12*(1+(IF(CT$8=Assumptions!$AD$47,Assumptions!$AD$50,IF(CT$8=Assumptions!$AE$47,Assumptions!$AE$50,Assumptions!$AF$50))))^(CT$8-1)</f>
        <v>30280.12072768182</v>
      </c>
      <c r="CU17" s="27">
        <f>Assumptions!$AF17/12*(1+(IF(CU$8=Assumptions!$AD$47,Assumptions!$AD$50,IF(CU$8=Assumptions!$AE$47,Assumptions!$AE$50,Assumptions!$AF$50))))^(CU$8-1)</f>
        <v>30280.12072768182</v>
      </c>
      <c r="CV17" s="27">
        <f>Assumptions!$AF17/12*(1+(IF(CV$8=Assumptions!$AD$47,Assumptions!$AD$50,IF(CV$8=Assumptions!$AE$47,Assumptions!$AE$50,Assumptions!$AF$50))))^(CV$8-1)</f>
        <v>30734.322538597047</v>
      </c>
      <c r="CW17" s="27">
        <f>Assumptions!$AF17/12*(1+(IF(CW$8=Assumptions!$AD$47,Assumptions!$AD$50,IF(CW$8=Assumptions!$AE$47,Assumptions!$AE$50,Assumptions!$AF$50))))^(CW$8-1)</f>
        <v>30734.322538597047</v>
      </c>
      <c r="CX17" s="27">
        <f>Assumptions!$AF17/12*(1+(IF(CX$8=Assumptions!$AD$47,Assumptions!$AD$50,IF(CX$8=Assumptions!$AE$47,Assumptions!$AE$50,Assumptions!$AF$50))))^(CX$8-1)</f>
        <v>30734.322538597047</v>
      </c>
      <c r="CY17" s="27">
        <f>Assumptions!$AF17/12*(1+(IF(CY$8=Assumptions!$AD$47,Assumptions!$AD$50,IF(CY$8=Assumptions!$AE$47,Assumptions!$AE$50,Assumptions!$AF$50))))^(CY$8-1)</f>
        <v>30734.322538597047</v>
      </c>
      <c r="CZ17" s="27">
        <f>Assumptions!$AF17/12*(1+(IF(CZ$8=Assumptions!$AD$47,Assumptions!$AD$50,IF(CZ$8=Assumptions!$AE$47,Assumptions!$AE$50,Assumptions!$AF$50))))^(CZ$8-1)</f>
        <v>30734.322538597047</v>
      </c>
      <c r="DA17" s="27">
        <f>Assumptions!$AF17/12*(1+(IF(DA$8=Assumptions!$AD$47,Assumptions!$AD$50,IF(DA$8=Assumptions!$AE$47,Assumptions!$AE$50,Assumptions!$AF$50))))^(DA$8-1)</f>
        <v>30734.322538597047</v>
      </c>
      <c r="DB17" s="27">
        <f>Assumptions!$AF17/12*(1+(IF(DB$8=Assumptions!$AD$47,Assumptions!$AD$50,IF(DB$8=Assumptions!$AE$47,Assumptions!$AE$50,Assumptions!$AF$50))))^(DB$8-1)</f>
        <v>30734.322538597047</v>
      </c>
      <c r="DC17" s="27">
        <f>Assumptions!$AF17/12*(1+(IF(DC$8=Assumptions!$AD$47,Assumptions!$AD$50,IF(DC$8=Assumptions!$AE$47,Assumptions!$AE$50,Assumptions!$AF$50))))^(DC$8-1)</f>
        <v>30734.322538597047</v>
      </c>
      <c r="DD17" s="27">
        <f>Assumptions!$AF17/12*(1+(IF(DD$8=Assumptions!$AD$47,Assumptions!$AD$50,IF(DD$8=Assumptions!$AE$47,Assumptions!$AE$50,Assumptions!$AF$50))))^(DD$8-1)</f>
        <v>30734.322538597047</v>
      </c>
      <c r="DE17" s="27">
        <f>Assumptions!$AF17/12*(1+(IF(DE$8=Assumptions!$AD$47,Assumptions!$AD$50,IF(DE$8=Assumptions!$AE$47,Assumptions!$AE$50,Assumptions!$AF$50))))^(DE$8-1)</f>
        <v>30734.322538597047</v>
      </c>
      <c r="DF17" s="27">
        <f>Assumptions!$AF17/12*(1+(IF(DF$8=Assumptions!$AD$47,Assumptions!$AD$50,IF(DF$8=Assumptions!$AE$47,Assumptions!$AE$50,Assumptions!$AF$50))))^(DF$8-1)</f>
        <v>30734.322538597047</v>
      </c>
      <c r="DG17" s="27">
        <f>Assumptions!$AF17/12*(1+(IF(DG$8=Assumptions!$AD$47,Assumptions!$AD$50,IF(DG$8=Assumptions!$AE$47,Assumptions!$AE$50,Assumptions!$AF$50))))^(DG$8-1)</f>
        <v>30734.322538597047</v>
      </c>
      <c r="DH17" s="27">
        <f>Assumptions!$AF17/12*(1+(IF(DH$8=Assumptions!$AD$47,Assumptions!$AD$50,IF(DH$8=Assumptions!$AE$47,Assumptions!$AE$50,Assumptions!$AF$50))))^(DH$8-1)</f>
        <v>31195.337376675998</v>
      </c>
      <c r="DI17" s="27">
        <f>Assumptions!$AF17/12*(1+(IF(DI$8=Assumptions!$AD$47,Assumptions!$AD$50,IF(DI$8=Assumptions!$AE$47,Assumptions!$AE$50,Assumptions!$AF$50))))^(DI$8-1)</f>
        <v>31195.337376675998</v>
      </c>
      <c r="DJ17" s="27">
        <f>Assumptions!$AF17/12*(1+(IF(DJ$8=Assumptions!$AD$47,Assumptions!$AD$50,IF(DJ$8=Assumptions!$AE$47,Assumptions!$AE$50,Assumptions!$AF$50))))^(DJ$8-1)</f>
        <v>31195.337376675998</v>
      </c>
      <c r="DK17" s="27">
        <f>Assumptions!$AF17/12*(1+(IF(DK$8=Assumptions!$AD$47,Assumptions!$AD$50,IF(DK$8=Assumptions!$AE$47,Assumptions!$AE$50,Assumptions!$AF$50))))^(DK$8-1)</f>
        <v>31195.337376675998</v>
      </c>
      <c r="DL17" s="27">
        <f>Assumptions!$AF17/12*(1+(IF(DL$8=Assumptions!$AD$47,Assumptions!$AD$50,IF(DL$8=Assumptions!$AE$47,Assumptions!$AE$50,Assumptions!$AF$50))))^(DL$8-1)</f>
        <v>31195.337376675998</v>
      </c>
      <c r="DM17" s="27">
        <f>Assumptions!$AF17/12*(1+(IF(DM$8=Assumptions!$AD$47,Assumptions!$AD$50,IF(DM$8=Assumptions!$AE$47,Assumptions!$AE$50,Assumptions!$AF$50))))^(DM$8-1)</f>
        <v>31195.337376675998</v>
      </c>
      <c r="DN17" s="27">
        <f>Assumptions!$AF17/12*(1+(IF(DN$8=Assumptions!$AD$47,Assumptions!$AD$50,IF(DN$8=Assumptions!$AE$47,Assumptions!$AE$50,Assumptions!$AF$50))))^(DN$8-1)</f>
        <v>31195.337376675998</v>
      </c>
      <c r="DO17" s="27">
        <f>Assumptions!$AF17/12*(1+(IF(DO$8=Assumptions!$AD$47,Assumptions!$AD$50,IF(DO$8=Assumptions!$AE$47,Assumptions!$AE$50,Assumptions!$AF$50))))^(DO$8-1)</f>
        <v>31195.337376675998</v>
      </c>
      <c r="DP17" s="27">
        <f>Assumptions!$AF17/12*(1+(IF(DP$8=Assumptions!$AD$47,Assumptions!$AD$50,IF(DP$8=Assumptions!$AE$47,Assumptions!$AE$50,Assumptions!$AF$50))))^(DP$8-1)</f>
        <v>31195.337376675998</v>
      </c>
      <c r="DQ17" s="27">
        <f>Assumptions!$AF17/12*(1+(IF(DQ$8=Assumptions!$AD$47,Assumptions!$AD$50,IF(DQ$8=Assumptions!$AE$47,Assumptions!$AE$50,Assumptions!$AF$50))))^(DQ$8-1)</f>
        <v>31195.337376675998</v>
      </c>
      <c r="DR17" s="27">
        <f>Assumptions!$AF17/12*(1+(IF(DR$8=Assumptions!$AD$47,Assumptions!$AD$50,IF(DR$8=Assumptions!$AE$47,Assumptions!$AE$50,Assumptions!$AF$50))))^(DR$8-1)</f>
        <v>31195.337376675998</v>
      </c>
      <c r="DS17" s="27">
        <f>Assumptions!$AF17/12*(1+(IF(DS$8=Assumptions!$AD$47,Assumptions!$AD$50,IF(DS$8=Assumptions!$AE$47,Assumptions!$AE$50,Assumptions!$AF$50))))^(DS$8-1)</f>
        <v>31195.337376675998</v>
      </c>
      <c r="DT17" s="27">
        <f>Assumptions!$AF17/12*(1+(IF(DT$8=Assumptions!$AD$47,Assumptions!$AD$50,IF(DT$8=Assumptions!$AE$47,Assumptions!$AE$50,Assumptions!$AF$50))))^(DT$8-1)</f>
        <v>31663.267437326132</v>
      </c>
      <c r="DU17" s="27">
        <f>Assumptions!$AF17/12*(1+(IF(DU$8=Assumptions!$AD$47,Assumptions!$AD$50,IF(DU$8=Assumptions!$AE$47,Assumptions!$AE$50,Assumptions!$AF$50))))^(DU$8-1)</f>
        <v>31663.267437326132</v>
      </c>
      <c r="DV17" s="27">
        <f>Assumptions!$AF17/12*(1+(IF(DV$8=Assumptions!$AD$47,Assumptions!$AD$50,IF(DV$8=Assumptions!$AE$47,Assumptions!$AE$50,Assumptions!$AF$50))))^(DV$8-1)</f>
        <v>31663.267437326132</v>
      </c>
      <c r="DW17" s="27">
        <f>Assumptions!$AF17/12*(1+(IF(DW$8=Assumptions!$AD$47,Assumptions!$AD$50,IF(DW$8=Assumptions!$AE$47,Assumptions!$AE$50,Assumptions!$AF$50))))^(DW$8-1)</f>
        <v>31663.267437326132</v>
      </c>
      <c r="DX17" s="27">
        <f>Assumptions!$AF17/12*(1+(IF(DX$8=Assumptions!$AD$47,Assumptions!$AD$50,IF(DX$8=Assumptions!$AE$47,Assumptions!$AE$50,Assumptions!$AF$50))))^(DX$8-1)</f>
        <v>31663.267437326132</v>
      </c>
      <c r="DY17" s="27">
        <f>Assumptions!$AF17/12*(1+(IF(DY$8=Assumptions!$AD$47,Assumptions!$AD$50,IF(DY$8=Assumptions!$AE$47,Assumptions!$AE$50,Assumptions!$AF$50))))^(DY$8-1)</f>
        <v>31663.267437326132</v>
      </c>
      <c r="DZ17" s="27">
        <f>Assumptions!$AF17/12*(1+(IF(DZ$8=Assumptions!$AD$47,Assumptions!$AD$50,IF(DZ$8=Assumptions!$AE$47,Assumptions!$AE$50,Assumptions!$AF$50))))^(DZ$8-1)</f>
        <v>31663.267437326132</v>
      </c>
      <c r="EA17" s="27">
        <f>Assumptions!$AF17/12*(1+(IF(EA$8=Assumptions!$AD$47,Assumptions!$AD$50,IF(EA$8=Assumptions!$AE$47,Assumptions!$AE$50,Assumptions!$AF$50))))^(EA$8-1)</f>
        <v>31663.267437326132</v>
      </c>
      <c r="EB17" s="27">
        <f>Assumptions!$AF17/12*(1+(IF(EB$8=Assumptions!$AD$47,Assumptions!$AD$50,IF(EB$8=Assumptions!$AE$47,Assumptions!$AE$50,Assumptions!$AF$50))))^(EB$8-1)</f>
        <v>31663.267437326132</v>
      </c>
      <c r="EC17" s="27">
        <f>Assumptions!$AF17/12*(1+(IF(EC$8=Assumptions!$AD$47,Assumptions!$AD$50,IF(EC$8=Assumptions!$AE$47,Assumptions!$AE$50,Assumptions!$AF$50))))^(EC$8-1)</f>
        <v>31663.267437326132</v>
      </c>
      <c r="ED17" s="27">
        <f>Assumptions!$AF17/12*(1+(IF(ED$8=Assumptions!$AD$47,Assumptions!$AD$50,IF(ED$8=Assumptions!$AE$47,Assumptions!$AE$50,Assumptions!$AF$50))))^(ED$8-1)</f>
        <v>31663.267437326132</v>
      </c>
      <c r="EE17" s="27">
        <f>Assumptions!$AF17/12*(1+(IF(EE$8=Assumptions!$AD$47,Assumptions!$AD$50,IF(EE$8=Assumptions!$AE$47,Assumptions!$AE$50,Assumptions!$AF$50))))^(EE$8-1)</f>
        <v>31663.267437326132</v>
      </c>
    </row>
    <row r="18" spans="2:135" x14ac:dyDescent="0.35">
      <c r="B18" s="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</row>
    <row r="19" spans="2:135" x14ac:dyDescent="0.35">
      <c r="B19" s="21"/>
      <c r="C19" s="14" t="s">
        <v>40</v>
      </c>
      <c r="D19" s="31">
        <f t="shared" ref="D19:AI19" si="6">SUM(D11:D18)</f>
        <v>186274.2</v>
      </c>
      <c r="E19" s="31">
        <f t="shared" si="6"/>
        <v>186274.2</v>
      </c>
      <c r="F19" s="31">
        <f t="shared" si="6"/>
        <v>186274.2</v>
      </c>
      <c r="G19" s="31">
        <f t="shared" si="6"/>
        <v>186274.2</v>
      </c>
      <c r="H19" s="31">
        <f t="shared" si="6"/>
        <v>186274.2</v>
      </c>
      <c r="I19" s="31">
        <f t="shared" si="6"/>
        <v>186274.2</v>
      </c>
      <c r="J19" s="31">
        <f t="shared" si="6"/>
        <v>186274.2</v>
      </c>
      <c r="K19" s="31">
        <f t="shared" si="6"/>
        <v>186274.2</v>
      </c>
      <c r="L19" s="31">
        <f t="shared" si="6"/>
        <v>186274.2</v>
      </c>
      <c r="M19" s="31">
        <f t="shared" si="6"/>
        <v>186274.2</v>
      </c>
      <c r="N19" s="31">
        <f t="shared" si="6"/>
        <v>186274.2</v>
      </c>
      <c r="O19" s="31">
        <f t="shared" si="6"/>
        <v>186274.2</v>
      </c>
      <c r="P19" s="31">
        <f t="shared" si="6"/>
        <v>189068.31299999999</v>
      </c>
      <c r="Q19" s="31">
        <f t="shared" si="6"/>
        <v>189068.31299999999</v>
      </c>
      <c r="R19" s="31">
        <f t="shared" si="6"/>
        <v>189068.31299999999</v>
      </c>
      <c r="S19" s="31">
        <f t="shared" si="6"/>
        <v>189068.31299999999</v>
      </c>
      <c r="T19" s="31">
        <f t="shared" si="6"/>
        <v>189068.31299999999</v>
      </c>
      <c r="U19" s="31">
        <f t="shared" si="6"/>
        <v>189068.31299999999</v>
      </c>
      <c r="V19" s="31">
        <f t="shared" si="6"/>
        <v>189068.31299999999</v>
      </c>
      <c r="W19" s="31">
        <f t="shared" si="6"/>
        <v>189068.31299999999</v>
      </c>
      <c r="X19" s="31">
        <f t="shared" si="6"/>
        <v>189068.31299999999</v>
      </c>
      <c r="Y19" s="31">
        <f t="shared" si="6"/>
        <v>189068.31299999999</v>
      </c>
      <c r="Z19" s="31">
        <f t="shared" si="6"/>
        <v>189068.31299999999</v>
      </c>
      <c r="AA19" s="31">
        <f t="shared" si="6"/>
        <v>189068.31299999999</v>
      </c>
      <c r="AB19" s="31">
        <f t="shared" si="6"/>
        <v>191904.33769499994</v>
      </c>
      <c r="AC19" s="31">
        <f t="shared" si="6"/>
        <v>191904.33769499994</v>
      </c>
      <c r="AD19" s="31">
        <f t="shared" si="6"/>
        <v>191904.33769499994</v>
      </c>
      <c r="AE19" s="31">
        <f t="shared" si="6"/>
        <v>191904.33769499994</v>
      </c>
      <c r="AF19" s="31">
        <f t="shared" si="6"/>
        <v>191904.33769499994</v>
      </c>
      <c r="AG19" s="31">
        <f t="shared" si="6"/>
        <v>191904.33769499994</v>
      </c>
      <c r="AH19" s="31">
        <f t="shared" si="6"/>
        <v>191904.33769499994</v>
      </c>
      <c r="AI19" s="31">
        <f t="shared" si="6"/>
        <v>191904.33769499994</v>
      </c>
      <c r="AJ19" s="31">
        <f t="shared" ref="AJ19:BO19" si="7">SUM(AJ11:AJ18)</f>
        <v>191904.33769499994</v>
      </c>
      <c r="AK19" s="31">
        <f t="shared" si="7"/>
        <v>191904.33769499994</v>
      </c>
      <c r="AL19" s="31">
        <f t="shared" si="7"/>
        <v>191904.33769499994</v>
      </c>
      <c r="AM19" s="31">
        <f t="shared" si="7"/>
        <v>191904.33769499994</v>
      </c>
      <c r="AN19" s="31">
        <f t="shared" si="7"/>
        <v>194782.90276042491</v>
      </c>
      <c r="AO19" s="31">
        <f t="shared" si="7"/>
        <v>194782.90276042491</v>
      </c>
      <c r="AP19" s="31">
        <f t="shared" si="7"/>
        <v>194782.90276042491</v>
      </c>
      <c r="AQ19" s="31">
        <f t="shared" si="7"/>
        <v>194782.90276042491</v>
      </c>
      <c r="AR19" s="31">
        <f t="shared" si="7"/>
        <v>194782.90276042491</v>
      </c>
      <c r="AS19" s="31">
        <f t="shared" si="7"/>
        <v>194782.90276042491</v>
      </c>
      <c r="AT19" s="31">
        <f t="shared" si="7"/>
        <v>194782.90276042491</v>
      </c>
      <c r="AU19" s="31">
        <f t="shared" si="7"/>
        <v>194782.90276042491</v>
      </c>
      <c r="AV19" s="31">
        <f t="shared" si="7"/>
        <v>194782.90276042491</v>
      </c>
      <c r="AW19" s="31">
        <f t="shared" si="7"/>
        <v>194782.90276042491</v>
      </c>
      <c r="AX19" s="31">
        <f t="shared" si="7"/>
        <v>194782.90276042491</v>
      </c>
      <c r="AY19" s="31">
        <f t="shared" si="7"/>
        <v>194782.90276042491</v>
      </c>
      <c r="AZ19" s="31">
        <f t="shared" si="7"/>
        <v>197704.64630183129</v>
      </c>
      <c r="BA19" s="31">
        <f t="shared" si="7"/>
        <v>197704.64630183129</v>
      </c>
      <c r="BB19" s="31">
        <f t="shared" si="7"/>
        <v>197704.64630183129</v>
      </c>
      <c r="BC19" s="31">
        <f t="shared" si="7"/>
        <v>197704.64630183129</v>
      </c>
      <c r="BD19" s="31">
        <f t="shared" si="7"/>
        <v>197704.64630183129</v>
      </c>
      <c r="BE19" s="31">
        <f t="shared" si="7"/>
        <v>197704.64630183129</v>
      </c>
      <c r="BF19" s="31">
        <f t="shared" si="7"/>
        <v>197704.64630183129</v>
      </c>
      <c r="BG19" s="31">
        <f t="shared" si="7"/>
        <v>197704.64630183129</v>
      </c>
      <c r="BH19" s="31">
        <f t="shared" si="7"/>
        <v>197704.64630183129</v>
      </c>
      <c r="BI19" s="31">
        <f t="shared" si="7"/>
        <v>197704.64630183129</v>
      </c>
      <c r="BJ19" s="31">
        <f t="shared" si="7"/>
        <v>197704.64630183129</v>
      </c>
      <c r="BK19" s="31">
        <f t="shared" si="7"/>
        <v>197704.64630183129</v>
      </c>
      <c r="BL19" s="31">
        <f t="shared" si="7"/>
        <v>200670.21599635872</v>
      </c>
      <c r="BM19" s="31">
        <f t="shared" si="7"/>
        <v>200670.21599635872</v>
      </c>
      <c r="BN19" s="31">
        <f t="shared" si="7"/>
        <v>200670.21599635872</v>
      </c>
      <c r="BO19" s="31">
        <f t="shared" si="7"/>
        <v>200670.21599635872</v>
      </c>
      <c r="BP19" s="31">
        <f t="shared" ref="BP19:CU19" si="8">SUM(BP11:BP18)</f>
        <v>200670.21599635872</v>
      </c>
      <c r="BQ19" s="31">
        <f t="shared" si="8"/>
        <v>200670.21599635872</v>
      </c>
      <c r="BR19" s="31">
        <f t="shared" si="8"/>
        <v>200670.21599635872</v>
      </c>
      <c r="BS19" s="31">
        <f t="shared" si="8"/>
        <v>200670.21599635872</v>
      </c>
      <c r="BT19" s="31">
        <f t="shared" si="8"/>
        <v>200670.21599635872</v>
      </c>
      <c r="BU19" s="31">
        <f t="shared" si="8"/>
        <v>200670.21599635872</v>
      </c>
      <c r="BV19" s="31">
        <f t="shared" si="8"/>
        <v>200670.21599635872</v>
      </c>
      <c r="BW19" s="31">
        <f t="shared" si="8"/>
        <v>200670.21599635872</v>
      </c>
      <c r="BX19" s="31">
        <f t="shared" si="8"/>
        <v>203680.26923630407</v>
      </c>
      <c r="BY19" s="31">
        <f t="shared" si="8"/>
        <v>203680.26923630407</v>
      </c>
      <c r="BZ19" s="31">
        <f t="shared" si="8"/>
        <v>203680.26923630407</v>
      </c>
      <c r="CA19" s="31">
        <f t="shared" si="8"/>
        <v>203680.26923630407</v>
      </c>
      <c r="CB19" s="31">
        <f t="shared" si="8"/>
        <v>203680.26923630407</v>
      </c>
      <c r="CC19" s="31">
        <f t="shared" si="8"/>
        <v>203680.26923630407</v>
      </c>
      <c r="CD19" s="31">
        <f t="shared" si="8"/>
        <v>203680.26923630407</v>
      </c>
      <c r="CE19" s="31">
        <f t="shared" si="8"/>
        <v>203680.26923630407</v>
      </c>
      <c r="CF19" s="31">
        <f t="shared" si="8"/>
        <v>203680.26923630407</v>
      </c>
      <c r="CG19" s="31">
        <f t="shared" si="8"/>
        <v>203680.26923630407</v>
      </c>
      <c r="CH19" s="31">
        <f t="shared" si="8"/>
        <v>203680.26923630407</v>
      </c>
      <c r="CI19" s="31">
        <f t="shared" si="8"/>
        <v>203680.26923630407</v>
      </c>
      <c r="CJ19" s="31">
        <f t="shared" si="8"/>
        <v>206735.4732748486</v>
      </c>
      <c r="CK19" s="31">
        <f t="shared" si="8"/>
        <v>206735.4732748486</v>
      </c>
      <c r="CL19" s="31">
        <f t="shared" si="8"/>
        <v>206735.4732748486</v>
      </c>
      <c r="CM19" s="31">
        <f t="shared" si="8"/>
        <v>206735.4732748486</v>
      </c>
      <c r="CN19" s="31">
        <f t="shared" si="8"/>
        <v>206735.4732748486</v>
      </c>
      <c r="CO19" s="31">
        <f t="shared" si="8"/>
        <v>206735.4732748486</v>
      </c>
      <c r="CP19" s="31">
        <f t="shared" si="8"/>
        <v>206735.4732748486</v>
      </c>
      <c r="CQ19" s="31">
        <f t="shared" si="8"/>
        <v>206735.4732748486</v>
      </c>
      <c r="CR19" s="31">
        <f t="shared" si="8"/>
        <v>206735.4732748486</v>
      </c>
      <c r="CS19" s="31">
        <f t="shared" si="8"/>
        <v>206735.4732748486</v>
      </c>
      <c r="CT19" s="31">
        <f t="shared" si="8"/>
        <v>206735.4732748486</v>
      </c>
      <c r="CU19" s="31">
        <f t="shared" si="8"/>
        <v>206735.4732748486</v>
      </c>
      <c r="CV19" s="31">
        <f t="shared" ref="CV19:EA19" si="9">SUM(CV11:CV18)</f>
        <v>209836.5053739713</v>
      </c>
      <c r="CW19" s="31">
        <f t="shared" si="9"/>
        <v>209836.5053739713</v>
      </c>
      <c r="CX19" s="31">
        <f t="shared" si="9"/>
        <v>209836.5053739713</v>
      </c>
      <c r="CY19" s="31">
        <f t="shared" si="9"/>
        <v>209836.5053739713</v>
      </c>
      <c r="CZ19" s="31">
        <f t="shared" si="9"/>
        <v>209836.5053739713</v>
      </c>
      <c r="DA19" s="31">
        <f t="shared" si="9"/>
        <v>209836.5053739713</v>
      </c>
      <c r="DB19" s="31">
        <f t="shared" si="9"/>
        <v>209836.5053739713</v>
      </c>
      <c r="DC19" s="31">
        <f t="shared" si="9"/>
        <v>209836.5053739713</v>
      </c>
      <c r="DD19" s="31">
        <f t="shared" si="9"/>
        <v>209836.5053739713</v>
      </c>
      <c r="DE19" s="31">
        <f t="shared" si="9"/>
        <v>209836.5053739713</v>
      </c>
      <c r="DF19" s="31">
        <f t="shared" si="9"/>
        <v>209836.5053739713</v>
      </c>
      <c r="DG19" s="31">
        <f t="shared" si="9"/>
        <v>209836.5053739713</v>
      </c>
      <c r="DH19" s="31">
        <f t="shared" si="9"/>
        <v>212984.05295458084</v>
      </c>
      <c r="DI19" s="31">
        <f t="shared" si="9"/>
        <v>212984.05295458084</v>
      </c>
      <c r="DJ19" s="31">
        <f t="shared" si="9"/>
        <v>212984.05295458084</v>
      </c>
      <c r="DK19" s="31">
        <f t="shared" si="9"/>
        <v>212984.05295458084</v>
      </c>
      <c r="DL19" s="31">
        <f t="shared" si="9"/>
        <v>212984.05295458084</v>
      </c>
      <c r="DM19" s="31">
        <f t="shared" si="9"/>
        <v>212984.05295458084</v>
      </c>
      <c r="DN19" s="31">
        <f t="shared" si="9"/>
        <v>212984.05295458084</v>
      </c>
      <c r="DO19" s="31">
        <f t="shared" si="9"/>
        <v>212984.05295458084</v>
      </c>
      <c r="DP19" s="31">
        <f t="shared" si="9"/>
        <v>212984.05295458084</v>
      </c>
      <c r="DQ19" s="31">
        <f t="shared" si="9"/>
        <v>212984.05295458084</v>
      </c>
      <c r="DR19" s="31">
        <f t="shared" si="9"/>
        <v>212984.05295458084</v>
      </c>
      <c r="DS19" s="31">
        <f t="shared" si="9"/>
        <v>212984.05295458084</v>
      </c>
      <c r="DT19" s="31">
        <f t="shared" si="9"/>
        <v>216178.81374889956</v>
      </c>
      <c r="DU19" s="31">
        <f t="shared" si="9"/>
        <v>216178.81374889956</v>
      </c>
      <c r="DV19" s="31">
        <f t="shared" si="9"/>
        <v>216178.81374889956</v>
      </c>
      <c r="DW19" s="31">
        <f t="shared" si="9"/>
        <v>216178.81374889956</v>
      </c>
      <c r="DX19" s="31">
        <f t="shared" si="9"/>
        <v>216178.81374889956</v>
      </c>
      <c r="DY19" s="31">
        <f t="shared" si="9"/>
        <v>216178.81374889956</v>
      </c>
      <c r="DZ19" s="31">
        <f t="shared" si="9"/>
        <v>216178.81374889956</v>
      </c>
      <c r="EA19" s="31">
        <f t="shared" si="9"/>
        <v>216178.81374889956</v>
      </c>
      <c r="EB19" s="31">
        <f t="shared" ref="EB19:EE19" si="10">SUM(EB11:EB18)</f>
        <v>216178.81374889956</v>
      </c>
      <c r="EC19" s="31">
        <f t="shared" si="10"/>
        <v>216178.81374889956</v>
      </c>
      <c r="ED19" s="31">
        <f t="shared" si="10"/>
        <v>216178.81374889956</v>
      </c>
      <c r="EE19" s="31">
        <f t="shared" si="10"/>
        <v>216178.81374889956</v>
      </c>
    </row>
    <row r="20" spans="2:135" x14ac:dyDescent="0.35">
      <c r="D20" s="6"/>
    </row>
    <row r="21" spans="2:135" x14ac:dyDescent="0.35">
      <c r="C21" t="str">
        <f>Assumptions!J20</f>
        <v>Vacancy</v>
      </c>
      <c r="D21" s="26">
        <f>-D$19*(IF(D$8=Assumptions!$AD$47,Assumptions!$AD$48,IF(D$8=Assumptions!$AE$47,Assumptions!$AE$48,Assumptions!$AF$48)))</f>
        <v>-3725.4840000000004</v>
      </c>
      <c r="E21" s="26">
        <f>-E$19*(IF(E$8=Assumptions!$AD$47,Assumptions!$AD$48,IF(E$8=Assumptions!$AE$47,Assumptions!$AE$48,Assumptions!$AF$48)))</f>
        <v>-3725.4840000000004</v>
      </c>
      <c r="F21" s="26">
        <f>-F$19*(IF(F$8=Assumptions!$AD$47,Assumptions!$AD$48,IF(F$8=Assumptions!$AE$47,Assumptions!$AE$48,Assumptions!$AF$48)))</f>
        <v>-3725.4840000000004</v>
      </c>
      <c r="G21" s="26">
        <f>-G$19*(IF(G$8=Assumptions!$AD$47,Assumptions!$AD$48,IF(G$8=Assumptions!$AE$47,Assumptions!$AE$48,Assumptions!$AF$48)))</f>
        <v>-3725.4840000000004</v>
      </c>
      <c r="H21" s="26">
        <f>-H$19*(IF(H$8=Assumptions!$AD$47,Assumptions!$AD$48,IF(H$8=Assumptions!$AE$47,Assumptions!$AE$48,Assumptions!$AF$48)))</f>
        <v>-3725.4840000000004</v>
      </c>
      <c r="I21" s="26">
        <f>-I$19*(IF(I$8=Assumptions!$AD$47,Assumptions!$AD$48,IF(I$8=Assumptions!$AE$47,Assumptions!$AE$48,Assumptions!$AF$48)))</f>
        <v>-3725.4840000000004</v>
      </c>
      <c r="J21" s="26">
        <f>-J$19*(IF(J$8=Assumptions!$AD$47,Assumptions!$AD$48,IF(J$8=Assumptions!$AE$47,Assumptions!$AE$48,Assumptions!$AF$48)))</f>
        <v>-3725.4840000000004</v>
      </c>
      <c r="K21" s="26">
        <f>-K$19*(IF(K$8=Assumptions!$AD$47,Assumptions!$AD$48,IF(K$8=Assumptions!$AE$47,Assumptions!$AE$48,Assumptions!$AF$48)))</f>
        <v>-3725.4840000000004</v>
      </c>
      <c r="L21" s="26">
        <f>-L$19*(IF(L$8=Assumptions!$AD$47,Assumptions!$AD$48,IF(L$8=Assumptions!$AE$47,Assumptions!$AE$48,Assumptions!$AF$48)))</f>
        <v>-3725.4840000000004</v>
      </c>
      <c r="M21" s="26">
        <f>-M$19*(IF(M$8=Assumptions!$AD$47,Assumptions!$AD$48,IF(M$8=Assumptions!$AE$47,Assumptions!$AE$48,Assumptions!$AF$48)))</f>
        <v>-3725.4840000000004</v>
      </c>
      <c r="N21" s="26">
        <f>-N$19*(IF(N$8=Assumptions!$AD$47,Assumptions!$AD$48,IF(N$8=Assumptions!$AE$47,Assumptions!$AE$48,Assumptions!$AF$48)))</f>
        <v>-3725.4840000000004</v>
      </c>
      <c r="O21" s="26">
        <f>-O$19*(IF(O$8=Assumptions!$AD$47,Assumptions!$AD$48,IF(O$8=Assumptions!$AE$47,Assumptions!$AE$48,Assumptions!$AF$48)))</f>
        <v>-3725.4840000000004</v>
      </c>
      <c r="P21" s="26">
        <f>-P$19*(IF(P$8=Assumptions!$AD$47,Assumptions!$AD$48,IF(P$8=Assumptions!$AE$47,Assumptions!$AE$48,Assumptions!$AF$48)))</f>
        <v>-3781.3662599999998</v>
      </c>
      <c r="Q21" s="26">
        <f>-Q$19*(IF(Q$8=Assumptions!$AD$47,Assumptions!$AD$48,IF(Q$8=Assumptions!$AE$47,Assumptions!$AE$48,Assumptions!$AF$48)))</f>
        <v>-3781.3662599999998</v>
      </c>
      <c r="R21" s="26">
        <f>-R$19*(IF(R$8=Assumptions!$AD$47,Assumptions!$AD$48,IF(R$8=Assumptions!$AE$47,Assumptions!$AE$48,Assumptions!$AF$48)))</f>
        <v>-3781.3662599999998</v>
      </c>
      <c r="S21" s="26">
        <f>-S$19*(IF(S$8=Assumptions!$AD$47,Assumptions!$AD$48,IF(S$8=Assumptions!$AE$47,Assumptions!$AE$48,Assumptions!$AF$48)))</f>
        <v>-3781.3662599999998</v>
      </c>
      <c r="T21" s="26">
        <f>-T$19*(IF(T$8=Assumptions!$AD$47,Assumptions!$AD$48,IF(T$8=Assumptions!$AE$47,Assumptions!$AE$48,Assumptions!$AF$48)))</f>
        <v>-3781.3662599999998</v>
      </c>
      <c r="U21" s="26">
        <f>-U$19*(IF(U$8=Assumptions!$AD$47,Assumptions!$AD$48,IF(U$8=Assumptions!$AE$47,Assumptions!$AE$48,Assumptions!$AF$48)))</f>
        <v>-3781.3662599999998</v>
      </c>
      <c r="V21" s="26">
        <f>-V$19*(IF(V$8=Assumptions!$AD$47,Assumptions!$AD$48,IF(V$8=Assumptions!$AE$47,Assumptions!$AE$48,Assumptions!$AF$48)))</f>
        <v>-3781.3662599999998</v>
      </c>
      <c r="W21" s="26">
        <f>-W$19*(IF(W$8=Assumptions!$AD$47,Assumptions!$AD$48,IF(W$8=Assumptions!$AE$47,Assumptions!$AE$48,Assumptions!$AF$48)))</f>
        <v>-3781.3662599999998</v>
      </c>
      <c r="X21" s="26">
        <f>-X$19*(IF(X$8=Assumptions!$AD$47,Assumptions!$AD$48,IF(X$8=Assumptions!$AE$47,Assumptions!$AE$48,Assumptions!$AF$48)))</f>
        <v>-3781.3662599999998</v>
      </c>
      <c r="Y21" s="26">
        <f>-Y$19*(IF(Y$8=Assumptions!$AD$47,Assumptions!$AD$48,IF(Y$8=Assumptions!$AE$47,Assumptions!$AE$48,Assumptions!$AF$48)))</f>
        <v>-3781.3662599999998</v>
      </c>
      <c r="Z21" s="26">
        <f>-Z$19*(IF(Z$8=Assumptions!$AD$47,Assumptions!$AD$48,IF(Z$8=Assumptions!$AE$47,Assumptions!$AE$48,Assumptions!$AF$48)))</f>
        <v>-3781.3662599999998</v>
      </c>
      <c r="AA21" s="26">
        <f>-AA$19*(IF(AA$8=Assumptions!$AD$47,Assumptions!$AD$48,IF(AA$8=Assumptions!$AE$47,Assumptions!$AE$48,Assumptions!$AF$48)))</f>
        <v>-3781.3662599999998</v>
      </c>
      <c r="AB21" s="26">
        <f>-AB$19*(IF(AB$8=Assumptions!$AD$47,Assumptions!$AD$48,IF(AB$8=Assumptions!$AE$47,Assumptions!$AE$48,Assumptions!$AF$48)))</f>
        <v>-3838.0867538999987</v>
      </c>
      <c r="AC21" s="26">
        <f>-AC$19*(IF(AC$8=Assumptions!$AD$47,Assumptions!$AD$48,IF(AC$8=Assumptions!$AE$47,Assumptions!$AE$48,Assumptions!$AF$48)))</f>
        <v>-3838.0867538999987</v>
      </c>
      <c r="AD21" s="26">
        <f>-AD$19*(IF(AD$8=Assumptions!$AD$47,Assumptions!$AD$48,IF(AD$8=Assumptions!$AE$47,Assumptions!$AE$48,Assumptions!$AF$48)))</f>
        <v>-3838.0867538999987</v>
      </c>
      <c r="AE21" s="26">
        <f>-AE$19*(IF(AE$8=Assumptions!$AD$47,Assumptions!$AD$48,IF(AE$8=Assumptions!$AE$47,Assumptions!$AE$48,Assumptions!$AF$48)))</f>
        <v>-3838.0867538999987</v>
      </c>
      <c r="AF21" s="26">
        <f>-AF$19*(IF(AF$8=Assumptions!$AD$47,Assumptions!$AD$48,IF(AF$8=Assumptions!$AE$47,Assumptions!$AE$48,Assumptions!$AF$48)))</f>
        <v>-3838.0867538999987</v>
      </c>
      <c r="AG21" s="26">
        <f>-AG$19*(IF(AG$8=Assumptions!$AD$47,Assumptions!$AD$48,IF(AG$8=Assumptions!$AE$47,Assumptions!$AE$48,Assumptions!$AF$48)))</f>
        <v>-3838.0867538999987</v>
      </c>
      <c r="AH21" s="26">
        <f>-AH$19*(IF(AH$8=Assumptions!$AD$47,Assumptions!$AD$48,IF(AH$8=Assumptions!$AE$47,Assumptions!$AE$48,Assumptions!$AF$48)))</f>
        <v>-3838.0867538999987</v>
      </c>
      <c r="AI21" s="26">
        <f>-AI$19*(IF(AI$8=Assumptions!$AD$47,Assumptions!$AD$48,IF(AI$8=Assumptions!$AE$47,Assumptions!$AE$48,Assumptions!$AF$48)))</f>
        <v>-3838.0867538999987</v>
      </c>
      <c r="AJ21" s="26">
        <f>-AJ$19*(IF(AJ$8=Assumptions!$AD$47,Assumptions!$AD$48,IF(AJ$8=Assumptions!$AE$47,Assumptions!$AE$48,Assumptions!$AF$48)))</f>
        <v>-3838.0867538999987</v>
      </c>
      <c r="AK21" s="26">
        <f>-AK$19*(IF(AK$8=Assumptions!$AD$47,Assumptions!$AD$48,IF(AK$8=Assumptions!$AE$47,Assumptions!$AE$48,Assumptions!$AF$48)))</f>
        <v>-3838.0867538999987</v>
      </c>
      <c r="AL21" s="26">
        <f>-AL$19*(IF(AL$8=Assumptions!$AD$47,Assumptions!$AD$48,IF(AL$8=Assumptions!$AE$47,Assumptions!$AE$48,Assumptions!$AF$48)))</f>
        <v>-3838.0867538999987</v>
      </c>
      <c r="AM21" s="26">
        <f>-AM$19*(IF(AM$8=Assumptions!$AD$47,Assumptions!$AD$48,IF(AM$8=Assumptions!$AE$47,Assumptions!$AE$48,Assumptions!$AF$48)))</f>
        <v>-3838.0867538999987</v>
      </c>
      <c r="AN21" s="26">
        <f>-AN$19*(IF(AN$8=Assumptions!$AD$47,Assumptions!$AD$48,IF(AN$8=Assumptions!$AE$47,Assumptions!$AE$48,Assumptions!$AF$48)))</f>
        <v>-3895.6580552084984</v>
      </c>
      <c r="AO21" s="26">
        <f>-AO$19*(IF(AO$8=Assumptions!$AD$47,Assumptions!$AD$48,IF(AO$8=Assumptions!$AE$47,Assumptions!$AE$48,Assumptions!$AF$48)))</f>
        <v>-3895.6580552084984</v>
      </c>
      <c r="AP21" s="26">
        <f>-AP$19*(IF(AP$8=Assumptions!$AD$47,Assumptions!$AD$48,IF(AP$8=Assumptions!$AE$47,Assumptions!$AE$48,Assumptions!$AF$48)))</f>
        <v>-3895.6580552084984</v>
      </c>
      <c r="AQ21" s="26">
        <f>-AQ$19*(IF(AQ$8=Assumptions!$AD$47,Assumptions!$AD$48,IF(AQ$8=Assumptions!$AE$47,Assumptions!$AE$48,Assumptions!$AF$48)))</f>
        <v>-3895.6580552084984</v>
      </c>
      <c r="AR21" s="26">
        <f>-AR$19*(IF(AR$8=Assumptions!$AD$47,Assumptions!$AD$48,IF(AR$8=Assumptions!$AE$47,Assumptions!$AE$48,Assumptions!$AF$48)))</f>
        <v>-3895.6580552084984</v>
      </c>
      <c r="AS21" s="26">
        <f>-AS$19*(IF(AS$8=Assumptions!$AD$47,Assumptions!$AD$48,IF(AS$8=Assumptions!$AE$47,Assumptions!$AE$48,Assumptions!$AF$48)))</f>
        <v>-3895.6580552084984</v>
      </c>
      <c r="AT21" s="26">
        <f>-AT$19*(IF(AT$8=Assumptions!$AD$47,Assumptions!$AD$48,IF(AT$8=Assumptions!$AE$47,Assumptions!$AE$48,Assumptions!$AF$48)))</f>
        <v>-3895.6580552084984</v>
      </c>
      <c r="AU21" s="26">
        <f>-AU$19*(IF(AU$8=Assumptions!$AD$47,Assumptions!$AD$48,IF(AU$8=Assumptions!$AE$47,Assumptions!$AE$48,Assumptions!$AF$48)))</f>
        <v>-3895.6580552084984</v>
      </c>
      <c r="AV21" s="26">
        <f>-AV$19*(IF(AV$8=Assumptions!$AD$47,Assumptions!$AD$48,IF(AV$8=Assumptions!$AE$47,Assumptions!$AE$48,Assumptions!$AF$48)))</f>
        <v>-3895.6580552084984</v>
      </c>
      <c r="AW21" s="26">
        <f>-AW$19*(IF(AW$8=Assumptions!$AD$47,Assumptions!$AD$48,IF(AW$8=Assumptions!$AE$47,Assumptions!$AE$48,Assumptions!$AF$48)))</f>
        <v>-3895.6580552084984</v>
      </c>
      <c r="AX21" s="26">
        <f>-AX$19*(IF(AX$8=Assumptions!$AD$47,Assumptions!$AD$48,IF(AX$8=Assumptions!$AE$47,Assumptions!$AE$48,Assumptions!$AF$48)))</f>
        <v>-3895.6580552084984</v>
      </c>
      <c r="AY21" s="26">
        <f>-AY$19*(IF(AY$8=Assumptions!$AD$47,Assumptions!$AD$48,IF(AY$8=Assumptions!$AE$47,Assumptions!$AE$48,Assumptions!$AF$48)))</f>
        <v>-3895.6580552084984</v>
      </c>
      <c r="AZ21" s="26">
        <f>-AZ$19*(IF(AZ$8=Assumptions!$AD$47,Assumptions!$AD$48,IF(AZ$8=Assumptions!$AE$47,Assumptions!$AE$48,Assumptions!$AF$48)))</f>
        <v>-3954.0929260366261</v>
      </c>
      <c r="BA21" s="26">
        <f>-BA$19*(IF(BA$8=Assumptions!$AD$47,Assumptions!$AD$48,IF(BA$8=Assumptions!$AE$47,Assumptions!$AE$48,Assumptions!$AF$48)))</f>
        <v>-3954.0929260366261</v>
      </c>
      <c r="BB21" s="26">
        <f>-BB$19*(IF(BB$8=Assumptions!$AD$47,Assumptions!$AD$48,IF(BB$8=Assumptions!$AE$47,Assumptions!$AE$48,Assumptions!$AF$48)))</f>
        <v>-3954.0929260366261</v>
      </c>
      <c r="BC21" s="26">
        <f>-BC$19*(IF(BC$8=Assumptions!$AD$47,Assumptions!$AD$48,IF(BC$8=Assumptions!$AE$47,Assumptions!$AE$48,Assumptions!$AF$48)))</f>
        <v>-3954.0929260366261</v>
      </c>
      <c r="BD21" s="26">
        <f>-BD$19*(IF(BD$8=Assumptions!$AD$47,Assumptions!$AD$48,IF(BD$8=Assumptions!$AE$47,Assumptions!$AE$48,Assumptions!$AF$48)))</f>
        <v>-3954.0929260366261</v>
      </c>
      <c r="BE21" s="26">
        <f>-BE$19*(IF(BE$8=Assumptions!$AD$47,Assumptions!$AD$48,IF(BE$8=Assumptions!$AE$47,Assumptions!$AE$48,Assumptions!$AF$48)))</f>
        <v>-3954.0929260366261</v>
      </c>
      <c r="BF21" s="26">
        <f>-BF$19*(IF(BF$8=Assumptions!$AD$47,Assumptions!$AD$48,IF(BF$8=Assumptions!$AE$47,Assumptions!$AE$48,Assumptions!$AF$48)))</f>
        <v>-3954.0929260366261</v>
      </c>
      <c r="BG21" s="26">
        <f>-BG$19*(IF(BG$8=Assumptions!$AD$47,Assumptions!$AD$48,IF(BG$8=Assumptions!$AE$47,Assumptions!$AE$48,Assumptions!$AF$48)))</f>
        <v>-3954.0929260366261</v>
      </c>
      <c r="BH21" s="26">
        <f>-BH$19*(IF(BH$8=Assumptions!$AD$47,Assumptions!$AD$48,IF(BH$8=Assumptions!$AE$47,Assumptions!$AE$48,Assumptions!$AF$48)))</f>
        <v>-3954.0929260366261</v>
      </c>
      <c r="BI21" s="26">
        <f>-BI$19*(IF(BI$8=Assumptions!$AD$47,Assumptions!$AD$48,IF(BI$8=Assumptions!$AE$47,Assumptions!$AE$48,Assumptions!$AF$48)))</f>
        <v>-3954.0929260366261</v>
      </c>
      <c r="BJ21" s="26">
        <f>-BJ$19*(IF(BJ$8=Assumptions!$AD$47,Assumptions!$AD$48,IF(BJ$8=Assumptions!$AE$47,Assumptions!$AE$48,Assumptions!$AF$48)))</f>
        <v>-3954.0929260366261</v>
      </c>
      <c r="BK21" s="26">
        <f>-BK$19*(IF(BK$8=Assumptions!$AD$47,Assumptions!$AD$48,IF(BK$8=Assumptions!$AE$47,Assumptions!$AE$48,Assumptions!$AF$48)))</f>
        <v>-3954.0929260366261</v>
      </c>
      <c r="BL21" s="26">
        <f>-BL$19*(IF(BL$8=Assumptions!$AD$47,Assumptions!$AD$48,IF(BL$8=Assumptions!$AE$47,Assumptions!$AE$48,Assumptions!$AF$48)))</f>
        <v>-4013.4043199271746</v>
      </c>
      <c r="BM21" s="26">
        <f>-BM$19*(IF(BM$8=Assumptions!$AD$47,Assumptions!$AD$48,IF(BM$8=Assumptions!$AE$47,Assumptions!$AE$48,Assumptions!$AF$48)))</f>
        <v>-4013.4043199271746</v>
      </c>
      <c r="BN21" s="26">
        <f>-BN$19*(IF(BN$8=Assumptions!$AD$47,Assumptions!$AD$48,IF(BN$8=Assumptions!$AE$47,Assumptions!$AE$48,Assumptions!$AF$48)))</f>
        <v>-4013.4043199271746</v>
      </c>
      <c r="BO21" s="26">
        <f>-BO$19*(IF(BO$8=Assumptions!$AD$47,Assumptions!$AD$48,IF(BO$8=Assumptions!$AE$47,Assumptions!$AE$48,Assumptions!$AF$48)))</f>
        <v>-4013.4043199271746</v>
      </c>
      <c r="BP21" s="26">
        <f>-BP$19*(IF(BP$8=Assumptions!$AD$47,Assumptions!$AD$48,IF(BP$8=Assumptions!$AE$47,Assumptions!$AE$48,Assumptions!$AF$48)))</f>
        <v>-4013.4043199271746</v>
      </c>
      <c r="BQ21" s="26">
        <f>-BQ$19*(IF(BQ$8=Assumptions!$AD$47,Assumptions!$AD$48,IF(BQ$8=Assumptions!$AE$47,Assumptions!$AE$48,Assumptions!$AF$48)))</f>
        <v>-4013.4043199271746</v>
      </c>
      <c r="BR21" s="26">
        <f>-BR$19*(IF(BR$8=Assumptions!$AD$47,Assumptions!$AD$48,IF(BR$8=Assumptions!$AE$47,Assumptions!$AE$48,Assumptions!$AF$48)))</f>
        <v>-4013.4043199271746</v>
      </c>
      <c r="BS21" s="26">
        <f>-BS$19*(IF(BS$8=Assumptions!$AD$47,Assumptions!$AD$48,IF(BS$8=Assumptions!$AE$47,Assumptions!$AE$48,Assumptions!$AF$48)))</f>
        <v>-4013.4043199271746</v>
      </c>
      <c r="BT21" s="26">
        <f>-BT$19*(IF(BT$8=Assumptions!$AD$47,Assumptions!$AD$48,IF(BT$8=Assumptions!$AE$47,Assumptions!$AE$48,Assumptions!$AF$48)))</f>
        <v>-4013.4043199271746</v>
      </c>
      <c r="BU21" s="26">
        <f>-BU$19*(IF(BU$8=Assumptions!$AD$47,Assumptions!$AD$48,IF(BU$8=Assumptions!$AE$47,Assumptions!$AE$48,Assumptions!$AF$48)))</f>
        <v>-4013.4043199271746</v>
      </c>
      <c r="BV21" s="26">
        <f>-BV$19*(IF(BV$8=Assumptions!$AD$47,Assumptions!$AD$48,IF(BV$8=Assumptions!$AE$47,Assumptions!$AE$48,Assumptions!$AF$48)))</f>
        <v>-4013.4043199271746</v>
      </c>
      <c r="BW21" s="26">
        <f>-BW$19*(IF(BW$8=Assumptions!$AD$47,Assumptions!$AD$48,IF(BW$8=Assumptions!$AE$47,Assumptions!$AE$48,Assumptions!$AF$48)))</f>
        <v>-4013.4043199271746</v>
      </c>
      <c r="BX21" s="26">
        <f>-BX$19*(IF(BX$8=Assumptions!$AD$47,Assumptions!$AD$48,IF(BX$8=Assumptions!$AE$47,Assumptions!$AE$48,Assumptions!$AF$48)))</f>
        <v>-4073.6053847260814</v>
      </c>
      <c r="BY21" s="26">
        <f>-BY$19*(IF(BY$8=Assumptions!$AD$47,Assumptions!$AD$48,IF(BY$8=Assumptions!$AE$47,Assumptions!$AE$48,Assumptions!$AF$48)))</f>
        <v>-4073.6053847260814</v>
      </c>
      <c r="BZ21" s="26">
        <f>-BZ$19*(IF(BZ$8=Assumptions!$AD$47,Assumptions!$AD$48,IF(BZ$8=Assumptions!$AE$47,Assumptions!$AE$48,Assumptions!$AF$48)))</f>
        <v>-4073.6053847260814</v>
      </c>
      <c r="CA21" s="26">
        <f>-CA$19*(IF(CA$8=Assumptions!$AD$47,Assumptions!$AD$48,IF(CA$8=Assumptions!$AE$47,Assumptions!$AE$48,Assumptions!$AF$48)))</f>
        <v>-4073.6053847260814</v>
      </c>
      <c r="CB21" s="26">
        <f>-CB$19*(IF(CB$8=Assumptions!$AD$47,Assumptions!$AD$48,IF(CB$8=Assumptions!$AE$47,Assumptions!$AE$48,Assumptions!$AF$48)))</f>
        <v>-4073.6053847260814</v>
      </c>
      <c r="CC21" s="26">
        <f>-CC$19*(IF(CC$8=Assumptions!$AD$47,Assumptions!$AD$48,IF(CC$8=Assumptions!$AE$47,Assumptions!$AE$48,Assumptions!$AF$48)))</f>
        <v>-4073.6053847260814</v>
      </c>
      <c r="CD21" s="26">
        <f>-CD$19*(IF(CD$8=Assumptions!$AD$47,Assumptions!$AD$48,IF(CD$8=Assumptions!$AE$47,Assumptions!$AE$48,Assumptions!$AF$48)))</f>
        <v>-4073.6053847260814</v>
      </c>
      <c r="CE21" s="26">
        <f>-CE$19*(IF(CE$8=Assumptions!$AD$47,Assumptions!$AD$48,IF(CE$8=Assumptions!$AE$47,Assumptions!$AE$48,Assumptions!$AF$48)))</f>
        <v>-4073.6053847260814</v>
      </c>
      <c r="CF21" s="26">
        <f>-CF$19*(IF(CF$8=Assumptions!$AD$47,Assumptions!$AD$48,IF(CF$8=Assumptions!$AE$47,Assumptions!$AE$48,Assumptions!$AF$48)))</f>
        <v>-4073.6053847260814</v>
      </c>
      <c r="CG21" s="26">
        <f>-CG$19*(IF(CG$8=Assumptions!$AD$47,Assumptions!$AD$48,IF(CG$8=Assumptions!$AE$47,Assumptions!$AE$48,Assumptions!$AF$48)))</f>
        <v>-4073.6053847260814</v>
      </c>
      <c r="CH21" s="26">
        <f>-CH$19*(IF(CH$8=Assumptions!$AD$47,Assumptions!$AD$48,IF(CH$8=Assumptions!$AE$47,Assumptions!$AE$48,Assumptions!$AF$48)))</f>
        <v>-4073.6053847260814</v>
      </c>
      <c r="CI21" s="26">
        <f>-CI$19*(IF(CI$8=Assumptions!$AD$47,Assumptions!$AD$48,IF(CI$8=Assumptions!$AE$47,Assumptions!$AE$48,Assumptions!$AF$48)))</f>
        <v>-4073.6053847260814</v>
      </c>
      <c r="CJ21" s="26">
        <f>-CJ$19*(IF(CJ$8=Assumptions!$AD$47,Assumptions!$AD$48,IF(CJ$8=Assumptions!$AE$47,Assumptions!$AE$48,Assumptions!$AF$48)))</f>
        <v>-4134.7094654969724</v>
      </c>
      <c r="CK21" s="26">
        <f>-CK$19*(IF(CK$8=Assumptions!$AD$47,Assumptions!$AD$48,IF(CK$8=Assumptions!$AE$47,Assumptions!$AE$48,Assumptions!$AF$48)))</f>
        <v>-4134.7094654969724</v>
      </c>
      <c r="CL21" s="26">
        <f>-CL$19*(IF(CL$8=Assumptions!$AD$47,Assumptions!$AD$48,IF(CL$8=Assumptions!$AE$47,Assumptions!$AE$48,Assumptions!$AF$48)))</f>
        <v>-4134.7094654969724</v>
      </c>
      <c r="CM21" s="26">
        <f>-CM$19*(IF(CM$8=Assumptions!$AD$47,Assumptions!$AD$48,IF(CM$8=Assumptions!$AE$47,Assumptions!$AE$48,Assumptions!$AF$48)))</f>
        <v>-4134.7094654969724</v>
      </c>
      <c r="CN21" s="26">
        <f>-CN$19*(IF(CN$8=Assumptions!$AD$47,Assumptions!$AD$48,IF(CN$8=Assumptions!$AE$47,Assumptions!$AE$48,Assumptions!$AF$48)))</f>
        <v>-4134.7094654969724</v>
      </c>
      <c r="CO21" s="26">
        <f>-CO$19*(IF(CO$8=Assumptions!$AD$47,Assumptions!$AD$48,IF(CO$8=Assumptions!$AE$47,Assumptions!$AE$48,Assumptions!$AF$48)))</f>
        <v>-4134.7094654969724</v>
      </c>
      <c r="CP21" s="26">
        <f>-CP$19*(IF(CP$8=Assumptions!$AD$47,Assumptions!$AD$48,IF(CP$8=Assumptions!$AE$47,Assumptions!$AE$48,Assumptions!$AF$48)))</f>
        <v>-4134.7094654969724</v>
      </c>
      <c r="CQ21" s="26">
        <f>-CQ$19*(IF(CQ$8=Assumptions!$AD$47,Assumptions!$AD$48,IF(CQ$8=Assumptions!$AE$47,Assumptions!$AE$48,Assumptions!$AF$48)))</f>
        <v>-4134.7094654969724</v>
      </c>
      <c r="CR21" s="26">
        <f>-CR$19*(IF(CR$8=Assumptions!$AD$47,Assumptions!$AD$48,IF(CR$8=Assumptions!$AE$47,Assumptions!$AE$48,Assumptions!$AF$48)))</f>
        <v>-4134.7094654969724</v>
      </c>
      <c r="CS21" s="26">
        <f>-CS$19*(IF(CS$8=Assumptions!$AD$47,Assumptions!$AD$48,IF(CS$8=Assumptions!$AE$47,Assumptions!$AE$48,Assumptions!$AF$48)))</f>
        <v>-4134.7094654969724</v>
      </c>
      <c r="CT21" s="26">
        <f>-CT$19*(IF(CT$8=Assumptions!$AD$47,Assumptions!$AD$48,IF(CT$8=Assumptions!$AE$47,Assumptions!$AE$48,Assumptions!$AF$48)))</f>
        <v>-4134.7094654969724</v>
      </c>
      <c r="CU21" s="26">
        <f>-CU$19*(IF(CU$8=Assumptions!$AD$47,Assumptions!$AD$48,IF(CU$8=Assumptions!$AE$47,Assumptions!$AE$48,Assumptions!$AF$48)))</f>
        <v>-4134.7094654969724</v>
      </c>
      <c r="CV21" s="26">
        <f>-CV$19*(IF(CV$8=Assumptions!$AD$47,Assumptions!$AD$48,IF(CV$8=Assumptions!$AE$47,Assumptions!$AE$48,Assumptions!$AF$48)))</f>
        <v>-4196.7301074794259</v>
      </c>
      <c r="CW21" s="26">
        <f>-CW$19*(IF(CW$8=Assumptions!$AD$47,Assumptions!$AD$48,IF(CW$8=Assumptions!$AE$47,Assumptions!$AE$48,Assumptions!$AF$48)))</f>
        <v>-4196.7301074794259</v>
      </c>
      <c r="CX21" s="26">
        <f>-CX$19*(IF(CX$8=Assumptions!$AD$47,Assumptions!$AD$48,IF(CX$8=Assumptions!$AE$47,Assumptions!$AE$48,Assumptions!$AF$48)))</f>
        <v>-4196.7301074794259</v>
      </c>
      <c r="CY21" s="26">
        <f>-CY$19*(IF(CY$8=Assumptions!$AD$47,Assumptions!$AD$48,IF(CY$8=Assumptions!$AE$47,Assumptions!$AE$48,Assumptions!$AF$48)))</f>
        <v>-4196.7301074794259</v>
      </c>
      <c r="CZ21" s="26">
        <f>-CZ$19*(IF(CZ$8=Assumptions!$AD$47,Assumptions!$AD$48,IF(CZ$8=Assumptions!$AE$47,Assumptions!$AE$48,Assumptions!$AF$48)))</f>
        <v>-4196.7301074794259</v>
      </c>
      <c r="DA21" s="26">
        <f>-DA$19*(IF(DA$8=Assumptions!$AD$47,Assumptions!$AD$48,IF(DA$8=Assumptions!$AE$47,Assumptions!$AE$48,Assumptions!$AF$48)))</f>
        <v>-4196.7301074794259</v>
      </c>
      <c r="DB21" s="26">
        <f>-DB$19*(IF(DB$8=Assumptions!$AD$47,Assumptions!$AD$48,IF(DB$8=Assumptions!$AE$47,Assumptions!$AE$48,Assumptions!$AF$48)))</f>
        <v>-4196.7301074794259</v>
      </c>
      <c r="DC21" s="26">
        <f>-DC$19*(IF(DC$8=Assumptions!$AD$47,Assumptions!$AD$48,IF(DC$8=Assumptions!$AE$47,Assumptions!$AE$48,Assumptions!$AF$48)))</f>
        <v>-4196.7301074794259</v>
      </c>
      <c r="DD21" s="26">
        <f>-DD$19*(IF(DD$8=Assumptions!$AD$47,Assumptions!$AD$48,IF(DD$8=Assumptions!$AE$47,Assumptions!$AE$48,Assumptions!$AF$48)))</f>
        <v>-4196.7301074794259</v>
      </c>
      <c r="DE21" s="26">
        <f>-DE$19*(IF(DE$8=Assumptions!$AD$47,Assumptions!$AD$48,IF(DE$8=Assumptions!$AE$47,Assumptions!$AE$48,Assumptions!$AF$48)))</f>
        <v>-4196.7301074794259</v>
      </c>
      <c r="DF21" s="26">
        <f>-DF$19*(IF(DF$8=Assumptions!$AD$47,Assumptions!$AD$48,IF(DF$8=Assumptions!$AE$47,Assumptions!$AE$48,Assumptions!$AF$48)))</f>
        <v>-4196.7301074794259</v>
      </c>
      <c r="DG21" s="26">
        <f>-DG$19*(IF(DG$8=Assumptions!$AD$47,Assumptions!$AD$48,IF(DG$8=Assumptions!$AE$47,Assumptions!$AE$48,Assumptions!$AF$48)))</f>
        <v>-4196.7301074794259</v>
      </c>
      <c r="DH21" s="26">
        <f>-DH$19*(IF(DH$8=Assumptions!$AD$47,Assumptions!$AD$48,IF(DH$8=Assumptions!$AE$47,Assumptions!$AE$48,Assumptions!$AF$48)))</f>
        <v>-4259.6810590916166</v>
      </c>
      <c r="DI21" s="26">
        <f>-DI$19*(IF(DI$8=Assumptions!$AD$47,Assumptions!$AD$48,IF(DI$8=Assumptions!$AE$47,Assumptions!$AE$48,Assumptions!$AF$48)))</f>
        <v>-4259.6810590916166</v>
      </c>
      <c r="DJ21" s="26">
        <f>-DJ$19*(IF(DJ$8=Assumptions!$AD$47,Assumptions!$AD$48,IF(DJ$8=Assumptions!$AE$47,Assumptions!$AE$48,Assumptions!$AF$48)))</f>
        <v>-4259.6810590916166</v>
      </c>
      <c r="DK21" s="26">
        <f>-DK$19*(IF(DK$8=Assumptions!$AD$47,Assumptions!$AD$48,IF(DK$8=Assumptions!$AE$47,Assumptions!$AE$48,Assumptions!$AF$48)))</f>
        <v>-4259.6810590916166</v>
      </c>
      <c r="DL21" s="26">
        <f>-DL$19*(IF(DL$8=Assumptions!$AD$47,Assumptions!$AD$48,IF(DL$8=Assumptions!$AE$47,Assumptions!$AE$48,Assumptions!$AF$48)))</f>
        <v>-4259.6810590916166</v>
      </c>
      <c r="DM21" s="26">
        <f>-DM$19*(IF(DM$8=Assumptions!$AD$47,Assumptions!$AD$48,IF(DM$8=Assumptions!$AE$47,Assumptions!$AE$48,Assumptions!$AF$48)))</f>
        <v>-4259.6810590916166</v>
      </c>
      <c r="DN21" s="26">
        <f>-DN$19*(IF(DN$8=Assumptions!$AD$47,Assumptions!$AD$48,IF(DN$8=Assumptions!$AE$47,Assumptions!$AE$48,Assumptions!$AF$48)))</f>
        <v>-4259.6810590916166</v>
      </c>
      <c r="DO21" s="26">
        <f>-DO$19*(IF(DO$8=Assumptions!$AD$47,Assumptions!$AD$48,IF(DO$8=Assumptions!$AE$47,Assumptions!$AE$48,Assumptions!$AF$48)))</f>
        <v>-4259.6810590916166</v>
      </c>
      <c r="DP21" s="26">
        <f>-DP$19*(IF(DP$8=Assumptions!$AD$47,Assumptions!$AD$48,IF(DP$8=Assumptions!$AE$47,Assumptions!$AE$48,Assumptions!$AF$48)))</f>
        <v>-4259.6810590916166</v>
      </c>
      <c r="DQ21" s="26">
        <f>-DQ$19*(IF(DQ$8=Assumptions!$AD$47,Assumptions!$AD$48,IF(DQ$8=Assumptions!$AE$47,Assumptions!$AE$48,Assumptions!$AF$48)))</f>
        <v>-4259.6810590916166</v>
      </c>
      <c r="DR21" s="26">
        <f>-DR$19*(IF(DR$8=Assumptions!$AD$47,Assumptions!$AD$48,IF(DR$8=Assumptions!$AE$47,Assumptions!$AE$48,Assumptions!$AF$48)))</f>
        <v>-4259.6810590916166</v>
      </c>
      <c r="DS21" s="26">
        <f>-DS$19*(IF(DS$8=Assumptions!$AD$47,Assumptions!$AD$48,IF(DS$8=Assumptions!$AE$47,Assumptions!$AE$48,Assumptions!$AF$48)))</f>
        <v>-4259.6810590916166</v>
      </c>
      <c r="DT21" s="26">
        <f>-DT$19*(IF(DT$8=Assumptions!$AD$47,Assumptions!$AD$48,IF(DT$8=Assumptions!$AE$47,Assumptions!$AE$48,Assumptions!$AF$48)))</f>
        <v>-4323.5762749779915</v>
      </c>
      <c r="DU21" s="26">
        <f>-DU$19*(IF(DU$8=Assumptions!$AD$47,Assumptions!$AD$48,IF(DU$8=Assumptions!$AE$47,Assumptions!$AE$48,Assumptions!$AF$48)))</f>
        <v>-4323.5762749779915</v>
      </c>
      <c r="DV21" s="26">
        <f>-DV$19*(IF(DV$8=Assumptions!$AD$47,Assumptions!$AD$48,IF(DV$8=Assumptions!$AE$47,Assumptions!$AE$48,Assumptions!$AF$48)))</f>
        <v>-4323.5762749779915</v>
      </c>
      <c r="DW21" s="26">
        <f>-DW$19*(IF(DW$8=Assumptions!$AD$47,Assumptions!$AD$48,IF(DW$8=Assumptions!$AE$47,Assumptions!$AE$48,Assumptions!$AF$48)))</f>
        <v>-4323.5762749779915</v>
      </c>
      <c r="DX21" s="26">
        <f>-DX$19*(IF(DX$8=Assumptions!$AD$47,Assumptions!$AD$48,IF(DX$8=Assumptions!$AE$47,Assumptions!$AE$48,Assumptions!$AF$48)))</f>
        <v>-4323.5762749779915</v>
      </c>
      <c r="DY21" s="26">
        <f>-DY$19*(IF(DY$8=Assumptions!$AD$47,Assumptions!$AD$48,IF(DY$8=Assumptions!$AE$47,Assumptions!$AE$48,Assumptions!$AF$48)))</f>
        <v>-4323.5762749779915</v>
      </c>
      <c r="DZ21" s="26">
        <f>-DZ$19*(IF(DZ$8=Assumptions!$AD$47,Assumptions!$AD$48,IF(DZ$8=Assumptions!$AE$47,Assumptions!$AE$48,Assumptions!$AF$48)))</f>
        <v>-4323.5762749779915</v>
      </c>
      <c r="EA21" s="26">
        <f>-EA$19*(IF(EA$8=Assumptions!$AD$47,Assumptions!$AD$48,IF(EA$8=Assumptions!$AE$47,Assumptions!$AE$48,Assumptions!$AF$48)))</f>
        <v>-4323.5762749779915</v>
      </c>
      <c r="EB21" s="26">
        <f>-EB$19*(IF(EB$8=Assumptions!$AD$47,Assumptions!$AD$48,IF(EB$8=Assumptions!$AE$47,Assumptions!$AE$48,Assumptions!$AF$48)))</f>
        <v>-4323.5762749779915</v>
      </c>
      <c r="EC21" s="26">
        <f>-EC$19*(IF(EC$8=Assumptions!$AD$47,Assumptions!$AD$48,IF(EC$8=Assumptions!$AE$47,Assumptions!$AE$48,Assumptions!$AF$48)))</f>
        <v>-4323.5762749779915</v>
      </c>
      <c r="ED21" s="26">
        <f>-ED$19*(IF(ED$8=Assumptions!$AD$47,Assumptions!$AD$48,IF(ED$8=Assumptions!$AE$47,Assumptions!$AE$48,Assumptions!$AF$48)))</f>
        <v>-4323.5762749779915</v>
      </c>
      <c r="EE21" s="26">
        <f>-EE$19*(IF(EE$8=Assumptions!$AD$47,Assumptions!$AD$48,IF(EE$8=Assumptions!$AE$47,Assumptions!$AE$48,Assumptions!$AF$48)))</f>
        <v>-4323.5762749779915</v>
      </c>
    </row>
    <row r="22" spans="2:135" x14ac:dyDescent="0.35">
      <c r="C22" t="str">
        <f>Assumptions!J21</f>
        <v xml:space="preserve">Bad Debt </v>
      </c>
      <c r="D22" s="26">
        <f>-D$19*Assumptions!$AD21</f>
        <v>-3725.4840000000004</v>
      </c>
      <c r="E22" s="26">
        <f>-E$19*Assumptions!$AD21</f>
        <v>-3725.4840000000004</v>
      </c>
      <c r="F22" s="26">
        <f>-F$19*Assumptions!$AD21</f>
        <v>-3725.4840000000004</v>
      </c>
      <c r="G22" s="26">
        <f>-G$19*Assumptions!$AD21</f>
        <v>-3725.4840000000004</v>
      </c>
      <c r="H22" s="26">
        <f>-H$19*Assumptions!$AD21</f>
        <v>-3725.4840000000004</v>
      </c>
      <c r="I22" s="26">
        <f>-I$19*Assumptions!$AD21</f>
        <v>-3725.4840000000004</v>
      </c>
      <c r="J22" s="26">
        <f>-J$19*Assumptions!$AD21</f>
        <v>-3725.4840000000004</v>
      </c>
      <c r="K22" s="26">
        <f>-K$19*Assumptions!$AD21</f>
        <v>-3725.4840000000004</v>
      </c>
      <c r="L22" s="26">
        <f>-L$19*Assumptions!$AD21</f>
        <v>-3725.4840000000004</v>
      </c>
      <c r="M22" s="26">
        <f>-M$19*Assumptions!$AD21</f>
        <v>-3725.4840000000004</v>
      </c>
      <c r="N22" s="26">
        <f>-N$19*Assumptions!$AD21</f>
        <v>-3725.4840000000004</v>
      </c>
      <c r="O22" s="26">
        <f>-O$19*Assumptions!$AD21</f>
        <v>-3725.4840000000004</v>
      </c>
      <c r="P22" s="26">
        <f>-P$19*Assumptions!$AD21</f>
        <v>-3781.3662599999998</v>
      </c>
      <c r="Q22" s="26">
        <f>-Q$19*Assumptions!$AD21</f>
        <v>-3781.3662599999998</v>
      </c>
      <c r="R22" s="26">
        <f>-R$19*Assumptions!$AD21</f>
        <v>-3781.3662599999998</v>
      </c>
      <c r="S22" s="26">
        <f>-S$19*Assumptions!$AD21</f>
        <v>-3781.3662599999998</v>
      </c>
      <c r="T22" s="26">
        <f>-T$19*Assumptions!$AD21</f>
        <v>-3781.3662599999998</v>
      </c>
      <c r="U22" s="26">
        <f>-U$19*Assumptions!$AD21</f>
        <v>-3781.3662599999998</v>
      </c>
      <c r="V22" s="26">
        <f>-V$19*Assumptions!$AD21</f>
        <v>-3781.3662599999998</v>
      </c>
      <c r="W22" s="26">
        <f>-W$19*Assumptions!$AD21</f>
        <v>-3781.3662599999998</v>
      </c>
      <c r="X22" s="26">
        <f>-X$19*Assumptions!$AD21</f>
        <v>-3781.3662599999998</v>
      </c>
      <c r="Y22" s="26">
        <f>-Y$19*Assumptions!$AD21</f>
        <v>-3781.3662599999998</v>
      </c>
      <c r="Z22" s="26">
        <f>-Z$19*Assumptions!$AD21</f>
        <v>-3781.3662599999998</v>
      </c>
      <c r="AA22" s="26">
        <f>-AA$19*Assumptions!$AD21</f>
        <v>-3781.3662599999998</v>
      </c>
      <c r="AB22" s="26">
        <f>-AB$19*Assumptions!$AD21</f>
        <v>-3838.0867538999987</v>
      </c>
      <c r="AC22" s="26">
        <f>-AC$19*Assumptions!$AD21</f>
        <v>-3838.0867538999987</v>
      </c>
      <c r="AD22" s="26">
        <f>-AD$19*Assumptions!$AD21</f>
        <v>-3838.0867538999987</v>
      </c>
      <c r="AE22" s="26">
        <f>-AE$19*Assumptions!$AD21</f>
        <v>-3838.0867538999987</v>
      </c>
      <c r="AF22" s="26">
        <f>-AF$19*Assumptions!$AD21</f>
        <v>-3838.0867538999987</v>
      </c>
      <c r="AG22" s="26">
        <f>-AG$19*Assumptions!$AD21</f>
        <v>-3838.0867538999987</v>
      </c>
      <c r="AH22" s="26">
        <f>-AH$19*Assumptions!$AD21</f>
        <v>-3838.0867538999987</v>
      </c>
      <c r="AI22" s="26">
        <f>-AI$19*Assumptions!$AD21</f>
        <v>-3838.0867538999987</v>
      </c>
      <c r="AJ22" s="26">
        <f>-AJ$19*Assumptions!$AD21</f>
        <v>-3838.0867538999987</v>
      </c>
      <c r="AK22" s="26">
        <f>-AK$19*Assumptions!$AD21</f>
        <v>-3838.0867538999987</v>
      </c>
      <c r="AL22" s="26">
        <f>-AL$19*Assumptions!$AD21</f>
        <v>-3838.0867538999987</v>
      </c>
      <c r="AM22" s="26">
        <f>-AM$19*Assumptions!$AD21</f>
        <v>-3838.0867538999987</v>
      </c>
      <c r="AN22" s="26">
        <f>-AN$19*Assumptions!$AD21</f>
        <v>-3895.6580552084984</v>
      </c>
      <c r="AO22" s="26">
        <f>-AO$19*Assumptions!$AD21</f>
        <v>-3895.6580552084984</v>
      </c>
      <c r="AP22" s="26">
        <f>-AP$19*Assumptions!$AD21</f>
        <v>-3895.6580552084984</v>
      </c>
      <c r="AQ22" s="26">
        <f>-AQ$19*Assumptions!$AD21</f>
        <v>-3895.6580552084984</v>
      </c>
      <c r="AR22" s="26">
        <f>-AR$19*Assumptions!$AD21</f>
        <v>-3895.6580552084984</v>
      </c>
      <c r="AS22" s="26">
        <f>-AS$19*Assumptions!$AD21</f>
        <v>-3895.6580552084984</v>
      </c>
      <c r="AT22" s="26">
        <f>-AT$19*Assumptions!$AD21</f>
        <v>-3895.6580552084984</v>
      </c>
      <c r="AU22" s="26">
        <f>-AU$19*Assumptions!$AD21</f>
        <v>-3895.6580552084984</v>
      </c>
      <c r="AV22" s="26">
        <f>-AV$19*Assumptions!$AD21</f>
        <v>-3895.6580552084984</v>
      </c>
      <c r="AW22" s="26">
        <f>-AW$19*Assumptions!$AD21</f>
        <v>-3895.6580552084984</v>
      </c>
      <c r="AX22" s="26">
        <f>-AX$19*Assumptions!$AD21</f>
        <v>-3895.6580552084984</v>
      </c>
      <c r="AY22" s="26">
        <f>-AY$19*Assumptions!$AD21</f>
        <v>-3895.6580552084984</v>
      </c>
      <c r="AZ22" s="26">
        <f>-AZ$19*Assumptions!$AD21</f>
        <v>-3954.0929260366261</v>
      </c>
      <c r="BA22" s="26">
        <f>-BA$19*Assumptions!$AD21</f>
        <v>-3954.0929260366261</v>
      </c>
      <c r="BB22" s="26">
        <f>-BB$19*Assumptions!$AD21</f>
        <v>-3954.0929260366261</v>
      </c>
      <c r="BC22" s="26">
        <f>-BC$19*Assumptions!$AD21</f>
        <v>-3954.0929260366261</v>
      </c>
      <c r="BD22" s="26">
        <f>-BD$19*Assumptions!$AD21</f>
        <v>-3954.0929260366261</v>
      </c>
      <c r="BE22" s="26">
        <f>-BE$19*Assumptions!$AD21</f>
        <v>-3954.0929260366261</v>
      </c>
      <c r="BF22" s="26">
        <f>-BF$19*Assumptions!$AD21</f>
        <v>-3954.0929260366261</v>
      </c>
      <c r="BG22" s="26">
        <f>-BG$19*Assumptions!$AD21</f>
        <v>-3954.0929260366261</v>
      </c>
      <c r="BH22" s="26">
        <f>-BH$19*Assumptions!$AD21</f>
        <v>-3954.0929260366261</v>
      </c>
      <c r="BI22" s="26">
        <f>-BI$19*Assumptions!$AD21</f>
        <v>-3954.0929260366261</v>
      </c>
      <c r="BJ22" s="26">
        <f>-BJ$19*Assumptions!$AD21</f>
        <v>-3954.0929260366261</v>
      </c>
      <c r="BK22" s="26">
        <f>-BK$19*Assumptions!$AD21</f>
        <v>-3954.0929260366261</v>
      </c>
      <c r="BL22" s="26">
        <f>-BL$19*Assumptions!$AD21</f>
        <v>-4013.4043199271746</v>
      </c>
      <c r="BM22" s="26">
        <f>-BM$19*Assumptions!$AD21</f>
        <v>-4013.4043199271746</v>
      </c>
      <c r="BN22" s="26">
        <f>-BN$19*Assumptions!$AD21</f>
        <v>-4013.4043199271746</v>
      </c>
      <c r="BO22" s="26">
        <f>-BO$19*Assumptions!$AD21</f>
        <v>-4013.4043199271746</v>
      </c>
      <c r="BP22" s="26">
        <f>-BP$19*Assumptions!$AD21</f>
        <v>-4013.4043199271746</v>
      </c>
      <c r="BQ22" s="26">
        <f>-BQ$19*Assumptions!$AD21</f>
        <v>-4013.4043199271746</v>
      </c>
      <c r="BR22" s="26">
        <f>-BR$19*Assumptions!$AD21</f>
        <v>-4013.4043199271746</v>
      </c>
      <c r="BS22" s="26">
        <f>-BS$19*Assumptions!$AD21</f>
        <v>-4013.4043199271746</v>
      </c>
      <c r="BT22" s="26">
        <f>-BT$19*Assumptions!$AD21</f>
        <v>-4013.4043199271746</v>
      </c>
      <c r="BU22" s="26">
        <f>-BU$19*Assumptions!$AD21</f>
        <v>-4013.4043199271746</v>
      </c>
      <c r="BV22" s="26">
        <f>-BV$19*Assumptions!$AD21</f>
        <v>-4013.4043199271746</v>
      </c>
      <c r="BW22" s="26">
        <f>-BW$19*Assumptions!$AD21</f>
        <v>-4013.4043199271746</v>
      </c>
      <c r="BX22" s="26">
        <f>-BX$19*Assumptions!$AD21</f>
        <v>-4073.6053847260814</v>
      </c>
      <c r="BY22" s="26">
        <f>-BY$19*Assumptions!$AD21</f>
        <v>-4073.6053847260814</v>
      </c>
      <c r="BZ22" s="26">
        <f>-BZ$19*Assumptions!$AD21</f>
        <v>-4073.6053847260814</v>
      </c>
      <c r="CA22" s="26">
        <f>-CA$19*Assumptions!$AD21</f>
        <v>-4073.6053847260814</v>
      </c>
      <c r="CB22" s="26">
        <f>-CB$19*Assumptions!$AD21</f>
        <v>-4073.6053847260814</v>
      </c>
      <c r="CC22" s="26">
        <f>-CC$19*Assumptions!$AD21</f>
        <v>-4073.6053847260814</v>
      </c>
      <c r="CD22" s="26">
        <f>-CD$19*Assumptions!$AD21</f>
        <v>-4073.6053847260814</v>
      </c>
      <c r="CE22" s="26">
        <f>-CE$19*Assumptions!$AD21</f>
        <v>-4073.6053847260814</v>
      </c>
      <c r="CF22" s="26">
        <f>-CF$19*Assumptions!$AD21</f>
        <v>-4073.6053847260814</v>
      </c>
      <c r="CG22" s="26">
        <f>-CG$19*Assumptions!$AD21</f>
        <v>-4073.6053847260814</v>
      </c>
      <c r="CH22" s="26">
        <f>-CH$19*Assumptions!$AD21</f>
        <v>-4073.6053847260814</v>
      </c>
      <c r="CI22" s="26">
        <f>-CI$19*Assumptions!$AD21</f>
        <v>-4073.6053847260814</v>
      </c>
      <c r="CJ22" s="26">
        <f>-CJ$19*Assumptions!$AD21</f>
        <v>-4134.7094654969724</v>
      </c>
      <c r="CK22" s="26">
        <f>-CK$19*Assumptions!$AD21</f>
        <v>-4134.7094654969724</v>
      </c>
      <c r="CL22" s="26">
        <f>-CL$19*Assumptions!$AD21</f>
        <v>-4134.7094654969724</v>
      </c>
      <c r="CM22" s="26">
        <f>-CM$19*Assumptions!$AD21</f>
        <v>-4134.7094654969724</v>
      </c>
      <c r="CN22" s="26">
        <f>-CN$19*Assumptions!$AD21</f>
        <v>-4134.7094654969724</v>
      </c>
      <c r="CO22" s="26">
        <f>-CO$19*Assumptions!$AD21</f>
        <v>-4134.7094654969724</v>
      </c>
      <c r="CP22" s="26">
        <f>-CP$19*Assumptions!$AD21</f>
        <v>-4134.7094654969724</v>
      </c>
      <c r="CQ22" s="26">
        <f>-CQ$19*Assumptions!$AD21</f>
        <v>-4134.7094654969724</v>
      </c>
      <c r="CR22" s="26">
        <f>-CR$19*Assumptions!$AD21</f>
        <v>-4134.7094654969724</v>
      </c>
      <c r="CS22" s="26">
        <f>-CS$19*Assumptions!$AD21</f>
        <v>-4134.7094654969724</v>
      </c>
      <c r="CT22" s="26">
        <f>-CT$19*Assumptions!$AD21</f>
        <v>-4134.7094654969724</v>
      </c>
      <c r="CU22" s="26">
        <f>-CU$19*Assumptions!$AD21</f>
        <v>-4134.7094654969724</v>
      </c>
      <c r="CV22" s="26">
        <f>-CV$19*Assumptions!$AD21</f>
        <v>-4196.7301074794259</v>
      </c>
      <c r="CW22" s="26">
        <f>-CW$19*Assumptions!$AD21</f>
        <v>-4196.7301074794259</v>
      </c>
      <c r="CX22" s="26">
        <f>-CX$19*Assumptions!$AD21</f>
        <v>-4196.7301074794259</v>
      </c>
      <c r="CY22" s="26">
        <f>-CY$19*Assumptions!$AD21</f>
        <v>-4196.7301074794259</v>
      </c>
      <c r="CZ22" s="26">
        <f>-CZ$19*Assumptions!$AD21</f>
        <v>-4196.7301074794259</v>
      </c>
      <c r="DA22" s="26">
        <f>-DA$19*Assumptions!$AD21</f>
        <v>-4196.7301074794259</v>
      </c>
      <c r="DB22" s="26">
        <f>-DB$19*Assumptions!$AD21</f>
        <v>-4196.7301074794259</v>
      </c>
      <c r="DC22" s="26">
        <f>-DC$19*Assumptions!$AD21</f>
        <v>-4196.7301074794259</v>
      </c>
      <c r="DD22" s="26">
        <f>-DD$19*Assumptions!$AD21</f>
        <v>-4196.7301074794259</v>
      </c>
      <c r="DE22" s="26">
        <f>-DE$19*Assumptions!$AD21</f>
        <v>-4196.7301074794259</v>
      </c>
      <c r="DF22" s="26">
        <f>-DF$19*Assumptions!$AD21</f>
        <v>-4196.7301074794259</v>
      </c>
      <c r="DG22" s="26">
        <f>-DG$19*Assumptions!$AD21</f>
        <v>-4196.7301074794259</v>
      </c>
      <c r="DH22" s="26">
        <f>-DH$19*Assumptions!$AD21</f>
        <v>-4259.6810590916166</v>
      </c>
      <c r="DI22" s="26">
        <f>-DI$19*Assumptions!$AD21</f>
        <v>-4259.6810590916166</v>
      </c>
      <c r="DJ22" s="26">
        <f>-DJ$19*Assumptions!$AD21</f>
        <v>-4259.6810590916166</v>
      </c>
      <c r="DK22" s="26">
        <f>-DK$19*Assumptions!$AD21</f>
        <v>-4259.6810590916166</v>
      </c>
      <c r="DL22" s="26">
        <f>-DL$19*Assumptions!$AD21</f>
        <v>-4259.6810590916166</v>
      </c>
      <c r="DM22" s="26">
        <f>-DM$19*Assumptions!$AD21</f>
        <v>-4259.6810590916166</v>
      </c>
      <c r="DN22" s="26">
        <f>-DN$19*Assumptions!$AD21</f>
        <v>-4259.6810590916166</v>
      </c>
      <c r="DO22" s="26">
        <f>-DO$19*Assumptions!$AD21</f>
        <v>-4259.6810590916166</v>
      </c>
      <c r="DP22" s="26">
        <f>-DP$19*Assumptions!$AD21</f>
        <v>-4259.6810590916166</v>
      </c>
      <c r="DQ22" s="26">
        <f>-DQ$19*Assumptions!$AD21</f>
        <v>-4259.6810590916166</v>
      </c>
      <c r="DR22" s="26">
        <f>-DR$19*Assumptions!$AD21</f>
        <v>-4259.6810590916166</v>
      </c>
      <c r="DS22" s="26">
        <f>-DS$19*Assumptions!$AD21</f>
        <v>-4259.6810590916166</v>
      </c>
      <c r="DT22" s="26">
        <f>-DT$19*Assumptions!$AD21</f>
        <v>-4323.5762749779915</v>
      </c>
      <c r="DU22" s="26">
        <f>-DU$19*Assumptions!$AD21</f>
        <v>-4323.5762749779915</v>
      </c>
      <c r="DV22" s="26">
        <f>-DV$19*Assumptions!$AD21</f>
        <v>-4323.5762749779915</v>
      </c>
      <c r="DW22" s="26">
        <f>-DW$19*Assumptions!$AD21</f>
        <v>-4323.5762749779915</v>
      </c>
      <c r="DX22" s="26">
        <f>-DX$19*Assumptions!$AD21</f>
        <v>-4323.5762749779915</v>
      </c>
      <c r="DY22" s="26">
        <f>-DY$19*Assumptions!$AD21</f>
        <v>-4323.5762749779915</v>
      </c>
      <c r="DZ22" s="26">
        <f>-DZ$19*Assumptions!$AD21</f>
        <v>-4323.5762749779915</v>
      </c>
      <c r="EA22" s="26">
        <f>-EA$19*Assumptions!$AD21</f>
        <v>-4323.5762749779915</v>
      </c>
      <c r="EB22" s="26">
        <f>-EB$19*Assumptions!$AD21</f>
        <v>-4323.5762749779915</v>
      </c>
      <c r="EC22" s="26">
        <f>-EC$19*Assumptions!$AD21</f>
        <v>-4323.5762749779915</v>
      </c>
      <c r="ED22" s="26">
        <f>-ED$19*Assumptions!$AD21</f>
        <v>-4323.5762749779915</v>
      </c>
      <c r="EE22" s="26">
        <f>-EE$19*Assumptions!$AD21</f>
        <v>-4323.5762749779915</v>
      </c>
    </row>
    <row r="23" spans="2:135" x14ac:dyDescent="0.35">
      <c r="C23" t="str">
        <f>Assumptions!J22</f>
        <v>Concession</v>
      </c>
      <c r="D23" s="26">
        <f>-D$19*Assumptions!$AD22</f>
        <v>-1862.7420000000002</v>
      </c>
      <c r="E23" s="26">
        <f>-E$19*Assumptions!$AD22</f>
        <v>-1862.7420000000002</v>
      </c>
      <c r="F23" s="26">
        <f>-F$19*Assumptions!$AD22</f>
        <v>-1862.7420000000002</v>
      </c>
      <c r="G23" s="26">
        <f>-G$19*Assumptions!$AD22</f>
        <v>-1862.7420000000002</v>
      </c>
      <c r="H23" s="26">
        <f>-H$19*Assumptions!$AD22</f>
        <v>-1862.7420000000002</v>
      </c>
      <c r="I23" s="26">
        <f>-I$19*Assumptions!$AD22</f>
        <v>-1862.7420000000002</v>
      </c>
      <c r="J23" s="26">
        <f>-J$19*Assumptions!$AD22</f>
        <v>-1862.7420000000002</v>
      </c>
      <c r="K23" s="26">
        <f>-K$19*Assumptions!$AD22</f>
        <v>-1862.7420000000002</v>
      </c>
      <c r="L23" s="26">
        <f>-L$19*Assumptions!$AD22</f>
        <v>-1862.7420000000002</v>
      </c>
      <c r="M23" s="26">
        <f>-M$19*Assumptions!$AD22</f>
        <v>-1862.7420000000002</v>
      </c>
      <c r="N23" s="26">
        <f>-N$19*Assumptions!$AD22</f>
        <v>-1862.7420000000002</v>
      </c>
      <c r="O23" s="26">
        <f>-O$19*Assumptions!$AD22</f>
        <v>-1862.7420000000002</v>
      </c>
      <c r="P23" s="26">
        <f>-P$19*Assumptions!$AD22</f>
        <v>-1890.6831299999999</v>
      </c>
      <c r="Q23" s="26">
        <f>-Q$19*Assumptions!$AD22</f>
        <v>-1890.6831299999999</v>
      </c>
      <c r="R23" s="26">
        <f>-R$19*Assumptions!$AD22</f>
        <v>-1890.6831299999999</v>
      </c>
      <c r="S23" s="26">
        <f>-S$19*Assumptions!$AD22</f>
        <v>-1890.6831299999999</v>
      </c>
      <c r="T23" s="26">
        <f>-T$19*Assumptions!$AD22</f>
        <v>-1890.6831299999999</v>
      </c>
      <c r="U23" s="26">
        <f>-U$19*Assumptions!$AD22</f>
        <v>-1890.6831299999999</v>
      </c>
      <c r="V23" s="26">
        <f>-V$19*Assumptions!$AD22</f>
        <v>-1890.6831299999999</v>
      </c>
      <c r="W23" s="26">
        <f>-W$19*Assumptions!$AD22</f>
        <v>-1890.6831299999999</v>
      </c>
      <c r="X23" s="26">
        <f>-X$19*Assumptions!$AD22</f>
        <v>-1890.6831299999999</v>
      </c>
      <c r="Y23" s="26">
        <f>-Y$19*Assumptions!$AD22</f>
        <v>-1890.6831299999999</v>
      </c>
      <c r="Z23" s="26">
        <f>-Z$19*Assumptions!$AD22</f>
        <v>-1890.6831299999999</v>
      </c>
      <c r="AA23" s="26">
        <f>-AA$19*Assumptions!$AD22</f>
        <v>-1890.6831299999999</v>
      </c>
      <c r="AB23" s="26">
        <f>-AB$19*Assumptions!$AD22</f>
        <v>-1919.0433769499994</v>
      </c>
      <c r="AC23" s="26">
        <f>-AC$19*Assumptions!$AD22</f>
        <v>-1919.0433769499994</v>
      </c>
      <c r="AD23" s="26">
        <f>-AD$19*Assumptions!$AD22</f>
        <v>-1919.0433769499994</v>
      </c>
      <c r="AE23" s="26">
        <f>-AE$19*Assumptions!$AD22</f>
        <v>-1919.0433769499994</v>
      </c>
      <c r="AF23" s="26">
        <f>-AF$19*Assumptions!$AD22</f>
        <v>-1919.0433769499994</v>
      </c>
      <c r="AG23" s="26">
        <f>-AG$19*Assumptions!$AD22</f>
        <v>-1919.0433769499994</v>
      </c>
      <c r="AH23" s="26">
        <f>-AH$19*Assumptions!$AD22</f>
        <v>-1919.0433769499994</v>
      </c>
      <c r="AI23" s="26">
        <f>-AI$19*Assumptions!$AD22</f>
        <v>-1919.0433769499994</v>
      </c>
      <c r="AJ23" s="26">
        <f>-AJ$19*Assumptions!$AD22</f>
        <v>-1919.0433769499994</v>
      </c>
      <c r="AK23" s="26">
        <f>-AK$19*Assumptions!$AD22</f>
        <v>-1919.0433769499994</v>
      </c>
      <c r="AL23" s="26">
        <f>-AL$19*Assumptions!$AD22</f>
        <v>-1919.0433769499994</v>
      </c>
      <c r="AM23" s="26">
        <f>-AM$19*Assumptions!$AD22</f>
        <v>-1919.0433769499994</v>
      </c>
      <c r="AN23" s="26">
        <f>-AN$19*Assumptions!$AD22</f>
        <v>-1947.8290276042492</v>
      </c>
      <c r="AO23" s="26">
        <f>-AO$19*Assumptions!$AD22</f>
        <v>-1947.8290276042492</v>
      </c>
      <c r="AP23" s="26">
        <f>-AP$19*Assumptions!$AD22</f>
        <v>-1947.8290276042492</v>
      </c>
      <c r="AQ23" s="26">
        <f>-AQ$19*Assumptions!$AD22</f>
        <v>-1947.8290276042492</v>
      </c>
      <c r="AR23" s="26">
        <f>-AR$19*Assumptions!$AD22</f>
        <v>-1947.8290276042492</v>
      </c>
      <c r="AS23" s="26">
        <f>-AS$19*Assumptions!$AD22</f>
        <v>-1947.8290276042492</v>
      </c>
      <c r="AT23" s="26">
        <f>-AT$19*Assumptions!$AD22</f>
        <v>-1947.8290276042492</v>
      </c>
      <c r="AU23" s="26">
        <f>-AU$19*Assumptions!$AD22</f>
        <v>-1947.8290276042492</v>
      </c>
      <c r="AV23" s="26">
        <f>-AV$19*Assumptions!$AD22</f>
        <v>-1947.8290276042492</v>
      </c>
      <c r="AW23" s="26">
        <f>-AW$19*Assumptions!$AD22</f>
        <v>-1947.8290276042492</v>
      </c>
      <c r="AX23" s="26">
        <f>-AX$19*Assumptions!$AD22</f>
        <v>-1947.8290276042492</v>
      </c>
      <c r="AY23" s="26">
        <f>-AY$19*Assumptions!$AD22</f>
        <v>-1947.8290276042492</v>
      </c>
      <c r="AZ23" s="26">
        <f>-AZ$19*Assumptions!$AD22</f>
        <v>-1977.046463018313</v>
      </c>
      <c r="BA23" s="26">
        <f>-BA$19*Assumptions!$AD22</f>
        <v>-1977.046463018313</v>
      </c>
      <c r="BB23" s="26">
        <f>-BB$19*Assumptions!$AD22</f>
        <v>-1977.046463018313</v>
      </c>
      <c r="BC23" s="26">
        <f>-BC$19*Assumptions!$AD22</f>
        <v>-1977.046463018313</v>
      </c>
      <c r="BD23" s="26">
        <f>-BD$19*Assumptions!$AD22</f>
        <v>-1977.046463018313</v>
      </c>
      <c r="BE23" s="26">
        <f>-BE$19*Assumptions!$AD22</f>
        <v>-1977.046463018313</v>
      </c>
      <c r="BF23" s="26">
        <f>-BF$19*Assumptions!$AD22</f>
        <v>-1977.046463018313</v>
      </c>
      <c r="BG23" s="26">
        <f>-BG$19*Assumptions!$AD22</f>
        <v>-1977.046463018313</v>
      </c>
      <c r="BH23" s="26">
        <f>-BH$19*Assumptions!$AD22</f>
        <v>-1977.046463018313</v>
      </c>
      <c r="BI23" s="26">
        <f>-BI$19*Assumptions!$AD22</f>
        <v>-1977.046463018313</v>
      </c>
      <c r="BJ23" s="26">
        <f>-BJ$19*Assumptions!$AD22</f>
        <v>-1977.046463018313</v>
      </c>
      <c r="BK23" s="26">
        <f>-BK$19*Assumptions!$AD22</f>
        <v>-1977.046463018313</v>
      </c>
      <c r="BL23" s="26">
        <f>-BL$19*Assumptions!$AD22</f>
        <v>-2006.7021599635873</v>
      </c>
      <c r="BM23" s="26">
        <f>-BM$19*Assumptions!$AD22</f>
        <v>-2006.7021599635873</v>
      </c>
      <c r="BN23" s="26">
        <f>-BN$19*Assumptions!$AD22</f>
        <v>-2006.7021599635873</v>
      </c>
      <c r="BO23" s="26">
        <f>-BO$19*Assumptions!$AD22</f>
        <v>-2006.7021599635873</v>
      </c>
      <c r="BP23" s="26">
        <f>-BP$19*Assumptions!$AD22</f>
        <v>-2006.7021599635873</v>
      </c>
      <c r="BQ23" s="26">
        <f>-BQ$19*Assumptions!$AD22</f>
        <v>-2006.7021599635873</v>
      </c>
      <c r="BR23" s="26">
        <f>-BR$19*Assumptions!$AD22</f>
        <v>-2006.7021599635873</v>
      </c>
      <c r="BS23" s="26">
        <f>-BS$19*Assumptions!$AD22</f>
        <v>-2006.7021599635873</v>
      </c>
      <c r="BT23" s="26">
        <f>-BT$19*Assumptions!$AD22</f>
        <v>-2006.7021599635873</v>
      </c>
      <c r="BU23" s="26">
        <f>-BU$19*Assumptions!$AD22</f>
        <v>-2006.7021599635873</v>
      </c>
      <c r="BV23" s="26">
        <f>-BV$19*Assumptions!$AD22</f>
        <v>-2006.7021599635873</v>
      </c>
      <c r="BW23" s="26">
        <f>-BW$19*Assumptions!$AD22</f>
        <v>-2006.7021599635873</v>
      </c>
      <c r="BX23" s="26">
        <f>-BX$19*Assumptions!$AD22</f>
        <v>-2036.8026923630407</v>
      </c>
      <c r="BY23" s="26">
        <f>-BY$19*Assumptions!$AD22</f>
        <v>-2036.8026923630407</v>
      </c>
      <c r="BZ23" s="26">
        <f>-BZ$19*Assumptions!$AD22</f>
        <v>-2036.8026923630407</v>
      </c>
      <c r="CA23" s="26">
        <f>-CA$19*Assumptions!$AD22</f>
        <v>-2036.8026923630407</v>
      </c>
      <c r="CB23" s="26">
        <f>-CB$19*Assumptions!$AD22</f>
        <v>-2036.8026923630407</v>
      </c>
      <c r="CC23" s="26">
        <f>-CC$19*Assumptions!$AD22</f>
        <v>-2036.8026923630407</v>
      </c>
      <c r="CD23" s="26">
        <f>-CD$19*Assumptions!$AD22</f>
        <v>-2036.8026923630407</v>
      </c>
      <c r="CE23" s="26">
        <f>-CE$19*Assumptions!$AD22</f>
        <v>-2036.8026923630407</v>
      </c>
      <c r="CF23" s="26">
        <f>-CF$19*Assumptions!$AD22</f>
        <v>-2036.8026923630407</v>
      </c>
      <c r="CG23" s="26">
        <f>-CG$19*Assumptions!$AD22</f>
        <v>-2036.8026923630407</v>
      </c>
      <c r="CH23" s="26">
        <f>-CH$19*Assumptions!$AD22</f>
        <v>-2036.8026923630407</v>
      </c>
      <c r="CI23" s="26">
        <f>-CI$19*Assumptions!$AD22</f>
        <v>-2036.8026923630407</v>
      </c>
      <c r="CJ23" s="26">
        <f>-CJ$19*Assumptions!$AD22</f>
        <v>-2067.3547327484862</v>
      </c>
      <c r="CK23" s="26">
        <f>-CK$19*Assumptions!$AD22</f>
        <v>-2067.3547327484862</v>
      </c>
      <c r="CL23" s="26">
        <f>-CL$19*Assumptions!$AD22</f>
        <v>-2067.3547327484862</v>
      </c>
      <c r="CM23" s="26">
        <f>-CM$19*Assumptions!$AD22</f>
        <v>-2067.3547327484862</v>
      </c>
      <c r="CN23" s="26">
        <f>-CN$19*Assumptions!$AD22</f>
        <v>-2067.3547327484862</v>
      </c>
      <c r="CO23" s="26">
        <f>-CO$19*Assumptions!$AD22</f>
        <v>-2067.3547327484862</v>
      </c>
      <c r="CP23" s="26">
        <f>-CP$19*Assumptions!$AD22</f>
        <v>-2067.3547327484862</v>
      </c>
      <c r="CQ23" s="26">
        <f>-CQ$19*Assumptions!$AD22</f>
        <v>-2067.3547327484862</v>
      </c>
      <c r="CR23" s="26">
        <f>-CR$19*Assumptions!$AD22</f>
        <v>-2067.3547327484862</v>
      </c>
      <c r="CS23" s="26">
        <f>-CS$19*Assumptions!$AD22</f>
        <v>-2067.3547327484862</v>
      </c>
      <c r="CT23" s="26">
        <f>-CT$19*Assumptions!$AD22</f>
        <v>-2067.3547327484862</v>
      </c>
      <c r="CU23" s="26">
        <f>-CU$19*Assumptions!$AD22</f>
        <v>-2067.3547327484862</v>
      </c>
      <c r="CV23" s="26">
        <f>-CV$19*Assumptions!$AD22</f>
        <v>-2098.3650537397129</v>
      </c>
      <c r="CW23" s="26">
        <f>-CW$19*Assumptions!$AD22</f>
        <v>-2098.3650537397129</v>
      </c>
      <c r="CX23" s="26">
        <f>-CX$19*Assumptions!$AD22</f>
        <v>-2098.3650537397129</v>
      </c>
      <c r="CY23" s="26">
        <f>-CY$19*Assumptions!$AD22</f>
        <v>-2098.3650537397129</v>
      </c>
      <c r="CZ23" s="26">
        <f>-CZ$19*Assumptions!$AD22</f>
        <v>-2098.3650537397129</v>
      </c>
      <c r="DA23" s="26">
        <f>-DA$19*Assumptions!$AD22</f>
        <v>-2098.3650537397129</v>
      </c>
      <c r="DB23" s="26">
        <f>-DB$19*Assumptions!$AD22</f>
        <v>-2098.3650537397129</v>
      </c>
      <c r="DC23" s="26">
        <f>-DC$19*Assumptions!$AD22</f>
        <v>-2098.3650537397129</v>
      </c>
      <c r="DD23" s="26">
        <f>-DD$19*Assumptions!$AD22</f>
        <v>-2098.3650537397129</v>
      </c>
      <c r="DE23" s="26">
        <f>-DE$19*Assumptions!$AD22</f>
        <v>-2098.3650537397129</v>
      </c>
      <c r="DF23" s="26">
        <f>-DF$19*Assumptions!$AD22</f>
        <v>-2098.3650537397129</v>
      </c>
      <c r="DG23" s="26">
        <f>-DG$19*Assumptions!$AD22</f>
        <v>-2098.3650537397129</v>
      </c>
      <c r="DH23" s="26">
        <f>-DH$19*Assumptions!$AD22</f>
        <v>-2129.8405295458083</v>
      </c>
      <c r="DI23" s="26">
        <f>-DI$19*Assumptions!$AD22</f>
        <v>-2129.8405295458083</v>
      </c>
      <c r="DJ23" s="26">
        <f>-DJ$19*Assumptions!$AD22</f>
        <v>-2129.8405295458083</v>
      </c>
      <c r="DK23" s="26">
        <f>-DK$19*Assumptions!$AD22</f>
        <v>-2129.8405295458083</v>
      </c>
      <c r="DL23" s="26">
        <f>-DL$19*Assumptions!$AD22</f>
        <v>-2129.8405295458083</v>
      </c>
      <c r="DM23" s="26">
        <f>-DM$19*Assumptions!$AD22</f>
        <v>-2129.8405295458083</v>
      </c>
      <c r="DN23" s="26">
        <f>-DN$19*Assumptions!$AD22</f>
        <v>-2129.8405295458083</v>
      </c>
      <c r="DO23" s="26">
        <f>-DO$19*Assumptions!$AD22</f>
        <v>-2129.8405295458083</v>
      </c>
      <c r="DP23" s="26">
        <f>-DP$19*Assumptions!$AD22</f>
        <v>-2129.8405295458083</v>
      </c>
      <c r="DQ23" s="26">
        <f>-DQ$19*Assumptions!$AD22</f>
        <v>-2129.8405295458083</v>
      </c>
      <c r="DR23" s="26">
        <f>-DR$19*Assumptions!$AD22</f>
        <v>-2129.8405295458083</v>
      </c>
      <c r="DS23" s="26">
        <f>-DS$19*Assumptions!$AD22</f>
        <v>-2129.8405295458083</v>
      </c>
      <c r="DT23" s="26">
        <f>-DT$19*Assumptions!$AD22</f>
        <v>-2161.7881374889957</v>
      </c>
      <c r="DU23" s="26">
        <f>-DU$19*Assumptions!$AD22</f>
        <v>-2161.7881374889957</v>
      </c>
      <c r="DV23" s="26">
        <f>-DV$19*Assumptions!$AD22</f>
        <v>-2161.7881374889957</v>
      </c>
      <c r="DW23" s="26">
        <f>-DW$19*Assumptions!$AD22</f>
        <v>-2161.7881374889957</v>
      </c>
      <c r="DX23" s="26">
        <f>-DX$19*Assumptions!$AD22</f>
        <v>-2161.7881374889957</v>
      </c>
      <c r="DY23" s="26">
        <f>-DY$19*Assumptions!$AD22</f>
        <v>-2161.7881374889957</v>
      </c>
      <c r="DZ23" s="26">
        <f>-DZ$19*Assumptions!$AD22</f>
        <v>-2161.7881374889957</v>
      </c>
      <c r="EA23" s="26">
        <f>-EA$19*Assumptions!$AD22</f>
        <v>-2161.7881374889957</v>
      </c>
      <c r="EB23" s="26">
        <f>-EB$19*Assumptions!$AD22</f>
        <v>-2161.7881374889957</v>
      </c>
      <c r="EC23" s="26">
        <f>-EC$19*Assumptions!$AD22</f>
        <v>-2161.7881374889957</v>
      </c>
      <c r="ED23" s="26">
        <f>-ED$19*Assumptions!$AD22</f>
        <v>-2161.7881374889957</v>
      </c>
      <c r="EE23" s="26">
        <f>-EE$19*Assumptions!$AD22</f>
        <v>-2161.7881374889957</v>
      </c>
    </row>
    <row r="24" spans="2:135" x14ac:dyDescent="0.35">
      <c r="B24" s="35"/>
      <c r="C24" s="68" t="s">
        <v>12</v>
      </c>
      <c r="D24" s="73">
        <f>D19+D21+D22+D23</f>
        <v>176960.49000000002</v>
      </c>
      <c r="E24" s="73">
        <f t="shared" ref="E24:BP24" si="11">E19+E21+E22+E23</f>
        <v>176960.49000000002</v>
      </c>
      <c r="F24" s="73">
        <f t="shared" si="11"/>
        <v>176960.49000000002</v>
      </c>
      <c r="G24" s="73">
        <f t="shared" si="11"/>
        <v>176960.49000000002</v>
      </c>
      <c r="H24" s="73">
        <f t="shared" si="11"/>
        <v>176960.49000000002</v>
      </c>
      <c r="I24" s="73">
        <f t="shared" si="11"/>
        <v>176960.49000000002</v>
      </c>
      <c r="J24" s="73">
        <f t="shared" si="11"/>
        <v>176960.49000000002</v>
      </c>
      <c r="K24" s="73">
        <f t="shared" si="11"/>
        <v>176960.49000000002</v>
      </c>
      <c r="L24" s="73">
        <f t="shared" si="11"/>
        <v>176960.49000000002</v>
      </c>
      <c r="M24" s="73">
        <f t="shared" si="11"/>
        <v>176960.49000000002</v>
      </c>
      <c r="N24" s="73">
        <f t="shared" si="11"/>
        <v>176960.49000000002</v>
      </c>
      <c r="O24" s="73">
        <f t="shared" si="11"/>
        <v>176960.49000000002</v>
      </c>
      <c r="P24" s="73">
        <f t="shared" si="11"/>
        <v>179614.89734999998</v>
      </c>
      <c r="Q24" s="73">
        <f t="shared" si="11"/>
        <v>179614.89734999998</v>
      </c>
      <c r="R24" s="73">
        <f t="shared" si="11"/>
        <v>179614.89734999998</v>
      </c>
      <c r="S24" s="73">
        <f t="shared" si="11"/>
        <v>179614.89734999998</v>
      </c>
      <c r="T24" s="73">
        <f t="shared" si="11"/>
        <v>179614.89734999998</v>
      </c>
      <c r="U24" s="73">
        <f t="shared" si="11"/>
        <v>179614.89734999998</v>
      </c>
      <c r="V24" s="73">
        <f t="shared" si="11"/>
        <v>179614.89734999998</v>
      </c>
      <c r="W24" s="73">
        <f t="shared" si="11"/>
        <v>179614.89734999998</v>
      </c>
      <c r="X24" s="73">
        <f t="shared" si="11"/>
        <v>179614.89734999998</v>
      </c>
      <c r="Y24" s="73">
        <f t="shared" si="11"/>
        <v>179614.89734999998</v>
      </c>
      <c r="Z24" s="73">
        <f t="shared" si="11"/>
        <v>179614.89734999998</v>
      </c>
      <c r="AA24" s="73">
        <f t="shared" si="11"/>
        <v>179614.89734999998</v>
      </c>
      <c r="AB24" s="73">
        <f t="shared" si="11"/>
        <v>182309.12081024997</v>
      </c>
      <c r="AC24" s="73">
        <f t="shared" si="11"/>
        <v>182309.12081024997</v>
      </c>
      <c r="AD24" s="73">
        <f t="shared" si="11"/>
        <v>182309.12081024997</v>
      </c>
      <c r="AE24" s="73">
        <f t="shared" si="11"/>
        <v>182309.12081024997</v>
      </c>
      <c r="AF24" s="73">
        <f t="shared" si="11"/>
        <v>182309.12081024997</v>
      </c>
      <c r="AG24" s="73">
        <f t="shared" si="11"/>
        <v>182309.12081024997</v>
      </c>
      <c r="AH24" s="73">
        <f t="shared" si="11"/>
        <v>182309.12081024997</v>
      </c>
      <c r="AI24" s="73">
        <f t="shared" si="11"/>
        <v>182309.12081024997</v>
      </c>
      <c r="AJ24" s="73">
        <f t="shared" si="11"/>
        <v>182309.12081024997</v>
      </c>
      <c r="AK24" s="73">
        <f t="shared" si="11"/>
        <v>182309.12081024997</v>
      </c>
      <c r="AL24" s="73">
        <f t="shared" si="11"/>
        <v>182309.12081024997</v>
      </c>
      <c r="AM24" s="73">
        <f t="shared" si="11"/>
        <v>182309.12081024997</v>
      </c>
      <c r="AN24" s="73">
        <f t="shared" si="11"/>
        <v>185043.75762240365</v>
      </c>
      <c r="AO24" s="73">
        <f t="shared" si="11"/>
        <v>185043.75762240365</v>
      </c>
      <c r="AP24" s="73">
        <f t="shared" si="11"/>
        <v>185043.75762240365</v>
      </c>
      <c r="AQ24" s="73">
        <f t="shared" si="11"/>
        <v>185043.75762240365</v>
      </c>
      <c r="AR24" s="73">
        <f t="shared" si="11"/>
        <v>185043.75762240365</v>
      </c>
      <c r="AS24" s="73">
        <f t="shared" si="11"/>
        <v>185043.75762240365</v>
      </c>
      <c r="AT24" s="73">
        <f t="shared" si="11"/>
        <v>185043.75762240365</v>
      </c>
      <c r="AU24" s="73">
        <f t="shared" si="11"/>
        <v>185043.75762240365</v>
      </c>
      <c r="AV24" s="73">
        <f t="shared" si="11"/>
        <v>185043.75762240365</v>
      </c>
      <c r="AW24" s="73">
        <f t="shared" si="11"/>
        <v>185043.75762240365</v>
      </c>
      <c r="AX24" s="73">
        <f t="shared" si="11"/>
        <v>185043.75762240365</v>
      </c>
      <c r="AY24" s="73">
        <f t="shared" si="11"/>
        <v>185043.75762240365</v>
      </c>
      <c r="AZ24" s="73">
        <f t="shared" si="11"/>
        <v>187819.41398673973</v>
      </c>
      <c r="BA24" s="73">
        <f t="shared" si="11"/>
        <v>187819.41398673973</v>
      </c>
      <c r="BB24" s="73">
        <f t="shared" si="11"/>
        <v>187819.41398673973</v>
      </c>
      <c r="BC24" s="73">
        <f t="shared" si="11"/>
        <v>187819.41398673973</v>
      </c>
      <c r="BD24" s="73">
        <f t="shared" si="11"/>
        <v>187819.41398673973</v>
      </c>
      <c r="BE24" s="73">
        <f t="shared" si="11"/>
        <v>187819.41398673973</v>
      </c>
      <c r="BF24" s="73">
        <f t="shared" si="11"/>
        <v>187819.41398673973</v>
      </c>
      <c r="BG24" s="73">
        <f t="shared" si="11"/>
        <v>187819.41398673973</v>
      </c>
      <c r="BH24" s="73">
        <f t="shared" si="11"/>
        <v>187819.41398673973</v>
      </c>
      <c r="BI24" s="73">
        <f t="shared" si="11"/>
        <v>187819.41398673973</v>
      </c>
      <c r="BJ24" s="73">
        <f t="shared" si="11"/>
        <v>187819.41398673973</v>
      </c>
      <c r="BK24" s="73">
        <f t="shared" si="11"/>
        <v>187819.41398673973</v>
      </c>
      <c r="BL24" s="73">
        <f t="shared" si="11"/>
        <v>190636.70519654077</v>
      </c>
      <c r="BM24" s="73">
        <f t="shared" si="11"/>
        <v>190636.70519654077</v>
      </c>
      <c r="BN24" s="73">
        <f t="shared" si="11"/>
        <v>190636.70519654077</v>
      </c>
      <c r="BO24" s="73">
        <f t="shared" si="11"/>
        <v>190636.70519654077</v>
      </c>
      <c r="BP24" s="73">
        <f t="shared" si="11"/>
        <v>190636.70519654077</v>
      </c>
      <c r="BQ24" s="73">
        <f t="shared" ref="BQ24:EB24" si="12">BQ19+BQ21+BQ22+BQ23</f>
        <v>190636.70519654077</v>
      </c>
      <c r="BR24" s="73">
        <f t="shared" si="12"/>
        <v>190636.70519654077</v>
      </c>
      <c r="BS24" s="73">
        <f t="shared" si="12"/>
        <v>190636.70519654077</v>
      </c>
      <c r="BT24" s="73">
        <f t="shared" si="12"/>
        <v>190636.70519654077</v>
      </c>
      <c r="BU24" s="73">
        <f t="shared" si="12"/>
        <v>190636.70519654077</v>
      </c>
      <c r="BV24" s="73">
        <f t="shared" si="12"/>
        <v>190636.70519654077</v>
      </c>
      <c r="BW24" s="73">
        <f t="shared" si="12"/>
        <v>190636.70519654077</v>
      </c>
      <c r="BX24" s="73">
        <f t="shared" si="12"/>
        <v>193496.25577448888</v>
      </c>
      <c r="BY24" s="73">
        <f t="shared" si="12"/>
        <v>193496.25577448888</v>
      </c>
      <c r="BZ24" s="73">
        <f t="shared" si="12"/>
        <v>193496.25577448888</v>
      </c>
      <c r="CA24" s="73">
        <f t="shared" si="12"/>
        <v>193496.25577448888</v>
      </c>
      <c r="CB24" s="73">
        <f t="shared" si="12"/>
        <v>193496.25577448888</v>
      </c>
      <c r="CC24" s="73">
        <f t="shared" si="12"/>
        <v>193496.25577448888</v>
      </c>
      <c r="CD24" s="73">
        <f t="shared" si="12"/>
        <v>193496.25577448888</v>
      </c>
      <c r="CE24" s="73">
        <f t="shared" si="12"/>
        <v>193496.25577448888</v>
      </c>
      <c r="CF24" s="73">
        <f t="shared" si="12"/>
        <v>193496.25577448888</v>
      </c>
      <c r="CG24" s="73">
        <f t="shared" si="12"/>
        <v>193496.25577448888</v>
      </c>
      <c r="CH24" s="73">
        <f t="shared" si="12"/>
        <v>193496.25577448888</v>
      </c>
      <c r="CI24" s="73">
        <f t="shared" si="12"/>
        <v>193496.25577448888</v>
      </c>
      <c r="CJ24" s="73">
        <f t="shared" si="12"/>
        <v>196398.69961110616</v>
      </c>
      <c r="CK24" s="73">
        <f t="shared" si="12"/>
        <v>196398.69961110616</v>
      </c>
      <c r="CL24" s="73">
        <f t="shared" si="12"/>
        <v>196398.69961110616</v>
      </c>
      <c r="CM24" s="73">
        <f t="shared" si="12"/>
        <v>196398.69961110616</v>
      </c>
      <c r="CN24" s="73">
        <f t="shared" si="12"/>
        <v>196398.69961110616</v>
      </c>
      <c r="CO24" s="73">
        <f t="shared" si="12"/>
        <v>196398.69961110616</v>
      </c>
      <c r="CP24" s="73">
        <f t="shared" si="12"/>
        <v>196398.69961110616</v>
      </c>
      <c r="CQ24" s="73">
        <f t="shared" si="12"/>
        <v>196398.69961110616</v>
      </c>
      <c r="CR24" s="73">
        <f t="shared" si="12"/>
        <v>196398.69961110616</v>
      </c>
      <c r="CS24" s="73">
        <f t="shared" si="12"/>
        <v>196398.69961110616</v>
      </c>
      <c r="CT24" s="73">
        <f t="shared" si="12"/>
        <v>196398.69961110616</v>
      </c>
      <c r="CU24" s="73">
        <f t="shared" si="12"/>
        <v>196398.69961110616</v>
      </c>
      <c r="CV24" s="73">
        <f t="shared" si="12"/>
        <v>199344.68010527271</v>
      </c>
      <c r="CW24" s="73">
        <f t="shared" si="12"/>
        <v>199344.68010527271</v>
      </c>
      <c r="CX24" s="73">
        <f t="shared" si="12"/>
        <v>199344.68010527271</v>
      </c>
      <c r="CY24" s="73">
        <f t="shared" si="12"/>
        <v>199344.68010527271</v>
      </c>
      <c r="CZ24" s="73">
        <f t="shared" si="12"/>
        <v>199344.68010527271</v>
      </c>
      <c r="DA24" s="73">
        <f t="shared" si="12"/>
        <v>199344.68010527271</v>
      </c>
      <c r="DB24" s="73">
        <f t="shared" si="12"/>
        <v>199344.68010527271</v>
      </c>
      <c r="DC24" s="73">
        <f t="shared" si="12"/>
        <v>199344.68010527271</v>
      </c>
      <c r="DD24" s="73">
        <f t="shared" si="12"/>
        <v>199344.68010527271</v>
      </c>
      <c r="DE24" s="73">
        <f t="shared" si="12"/>
        <v>199344.68010527271</v>
      </c>
      <c r="DF24" s="73">
        <f t="shared" si="12"/>
        <v>199344.68010527271</v>
      </c>
      <c r="DG24" s="73">
        <f t="shared" si="12"/>
        <v>199344.68010527271</v>
      </c>
      <c r="DH24" s="73">
        <f t="shared" si="12"/>
        <v>202334.85030685179</v>
      </c>
      <c r="DI24" s="73">
        <f t="shared" si="12"/>
        <v>202334.85030685179</v>
      </c>
      <c r="DJ24" s="73">
        <f t="shared" si="12"/>
        <v>202334.85030685179</v>
      </c>
      <c r="DK24" s="73">
        <f t="shared" si="12"/>
        <v>202334.85030685179</v>
      </c>
      <c r="DL24" s="73">
        <f t="shared" si="12"/>
        <v>202334.85030685179</v>
      </c>
      <c r="DM24" s="73">
        <f t="shared" si="12"/>
        <v>202334.85030685179</v>
      </c>
      <c r="DN24" s="73">
        <f t="shared" si="12"/>
        <v>202334.85030685179</v>
      </c>
      <c r="DO24" s="73">
        <f t="shared" si="12"/>
        <v>202334.85030685179</v>
      </c>
      <c r="DP24" s="73">
        <f t="shared" si="12"/>
        <v>202334.85030685179</v>
      </c>
      <c r="DQ24" s="73">
        <f t="shared" si="12"/>
        <v>202334.85030685179</v>
      </c>
      <c r="DR24" s="73">
        <f t="shared" si="12"/>
        <v>202334.85030685179</v>
      </c>
      <c r="DS24" s="73">
        <f t="shared" si="12"/>
        <v>202334.85030685179</v>
      </c>
      <c r="DT24" s="73">
        <f t="shared" si="12"/>
        <v>205369.87306145456</v>
      </c>
      <c r="DU24" s="73">
        <f t="shared" si="12"/>
        <v>205369.87306145456</v>
      </c>
      <c r="DV24" s="73">
        <f t="shared" si="12"/>
        <v>205369.87306145456</v>
      </c>
      <c r="DW24" s="73">
        <f t="shared" si="12"/>
        <v>205369.87306145456</v>
      </c>
      <c r="DX24" s="73">
        <f t="shared" si="12"/>
        <v>205369.87306145456</v>
      </c>
      <c r="DY24" s="73">
        <f t="shared" si="12"/>
        <v>205369.87306145456</v>
      </c>
      <c r="DZ24" s="73">
        <f t="shared" si="12"/>
        <v>205369.87306145456</v>
      </c>
      <c r="EA24" s="73">
        <f t="shared" si="12"/>
        <v>205369.87306145456</v>
      </c>
      <c r="EB24" s="73">
        <f t="shared" si="12"/>
        <v>205369.87306145456</v>
      </c>
      <c r="EC24" s="73">
        <f t="shared" ref="EC24:EE24" si="13">EC19+EC21+EC22+EC23</f>
        <v>205369.87306145456</v>
      </c>
      <c r="ED24" s="73">
        <f t="shared" si="13"/>
        <v>205369.87306145456</v>
      </c>
      <c r="EE24" s="73">
        <f t="shared" si="13"/>
        <v>205369.87306145456</v>
      </c>
    </row>
    <row r="25" spans="2:135" x14ac:dyDescent="0.35">
      <c r="C25" t="str">
        <f>Assumptions!J25</f>
        <v>Other Income</v>
      </c>
      <c r="D25" s="27">
        <f>Assumptions!$AF$25/12*((1+(IF(D$8=Assumptions!$AD$47,Assumptions!$AD$49,IF(D$8=Assumptions!$AE$47,Assumptions!$AE$49,Assumptions!$AF$49))))^(D$8-1))</f>
        <v>20287.61277083333</v>
      </c>
      <c r="E25" s="27">
        <f>Assumptions!$AF$25/12*((1+(IF(E$8=Assumptions!$AD$47,Assumptions!$AD$49,IF(E$8=Assumptions!$AE$47,Assumptions!$AE$49,Assumptions!$AF$49))))^(E$8-1))</f>
        <v>20287.61277083333</v>
      </c>
      <c r="F25" s="27">
        <f>Assumptions!$AF$25/12*((1+(IF(F$8=Assumptions!$AD$47,Assumptions!$AD$49,IF(F$8=Assumptions!$AE$47,Assumptions!$AE$49,Assumptions!$AF$49))))^(F$8-1))</f>
        <v>20287.61277083333</v>
      </c>
      <c r="G25" s="27">
        <f>Assumptions!$AF$25/12*((1+(IF(G$8=Assumptions!$AD$47,Assumptions!$AD$49,IF(G$8=Assumptions!$AE$47,Assumptions!$AE$49,Assumptions!$AF$49))))^(G$8-1))</f>
        <v>20287.61277083333</v>
      </c>
      <c r="H25" s="27">
        <f>Assumptions!$AF$25/12*((1+(IF(H$8=Assumptions!$AD$47,Assumptions!$AD$49,IF(H$8=Assumptions!$AE$47,Assumptions!$AE$49,Assumptions!$AF$49))))^(H$8-1))</f>
        <v>20287.61277083333</v>
      </c>
      <c r="I25" s="27">
        <f>Assumptions!$AF$25/12*((1+(IF(I$8=Assumptions!$AD$47,Assumptions!$AD$49,IF(I$8=Assumptions!$AE$47,Assumptions!$AE$49,Assumptions!$AF$49))))^(I$8-1))</f>
        <v>20287.61277083333</v>
      </c>
      <c r="J25" s="27">
        <f>Assumptions!$AF$25/12*((1+(IF(J$8=Assumptions!$AD$47,Assumptions!$AD$49,IF(J$8=Assumptions!$AE$47,Assumptions!$AE$49,Assumptions!$AF$49))))^(J$8-1))</f>
        <v>20287.61277083333</v>
      </c>
      <c r="K25" s="27">
        <f>Assumptions!$AF$25/12*((1+(IF(K$8=Assumptions!$AD$47,Assumptions!$AD$49,IF(K$8=Assumptions!$AE$47,Assumptions!$AE$49,Assumptions!$AF$49))))^(K$8-1))</f>
        <v>20287.61277083333</v>
      </c>
      <c r="L25" s="27">
        <f>Assumptions!$AF$25/12*((1+(IF(L$8=Assumptions!$AD$47,Assumptions!$AD$49,IF(L$8=Assumptions!$AE$47,Assumptions!$AE$49,Assumptions!$AF$49))))^(L$8-1))</f>
        <v>20287.61277083333</v>
      </c>
      <c r="M25" s="27">
        <f>Assumptions!$AF$25/12*((1+(IF(M$8=Assumptions!$AD$47,Assumptions!$AD$49,IF(M$8=Assumptions!$AE$47,Assumptions!$AE$49,Assumptions!$AF$49))))^(M$8-1))</f>
        <v>20287.61277083333</v>
      </c>
      <c r="N25" s="27">
        <f>Assumptions!$AF$25/12*((1+(IF(N$8=Assumptions!$AD$47,Assumptions!$AD$49,IF(N$8=Assumptions!$AE$47,Assumptions!$AE$49,Assumptions!$AF$49))))^(N$8-1))</f>
        <v>20287.61277083333</v>
      </c>
      <c r="O25" s="27">
        <f>Assumptions!$AF$25/12*((1+(IF(O$8=Assumptions!$AD$47,Assumptions!$AD$49,IF(O$8=Assumptions!$AE$47,Assumptions!$AE$49,Assumptions!$AF$49))))^(O$8-1))</f>
        <v>20287.61277083333</v>
      </c>
      <c r="P25" s="27">
        <f>Assumptions!$AF$25/12*((1+(IF(P$8=Assumptions!$AD$47,Assumptions!$AD$49,IF(P$8=Assumptions!$AE$47,Assumptions!$AE$49,Assumptions!$AF$49))))^(P$8-1))</f>
        <v>20591.926962395828</v>
      </c>
      <c r="Q25" s="27">
        <f>Assumptions!$AF$25/12*((1+(IF(Q$8=Assumptions!$AD$47,Assumptions!$AD$49,IF(Q$8=Assumptions!$AE$47,Assumptions!$AE$49,Assumptions!$AF$49))))^(Q$8-1))</f>
        <v>20591.926962395828</v>
      </c>
      <c r="R25" s="27">
        <f>Assumptions!$AF$25/12*((1+(IF(R$8=Assumptions!$AD$47,Assumptions!$AD$49,IF(R$8=Assumptions!$AE$47,Assumptions!$AE$49,Assumptions!$AF$49))))^(R$8-1))</f>
        <v>20591.926962395828</v>
      </c>
      <c r="S25" s="27">
        <f>Assumptions!$AF$25/12*((1+(IF(S$8=Assumptions!$AD$47,Assumptions!$AD$49,IF(S$8=Assumptions!$AE$47,Assumptions!$AE$49,Assumptions!$AF$49))))^(S$8-1))</f>
        <v>20591.926962395828</v>
      </c>
      <c r="T25" s="27">
        <f>Assumptions!$AF$25/12*((1+(IF(T$8=Assumptions!$AD$47,Assumptions!$AD$49,IF(T$8=Assumptions!$AE$47,Assumptions!$AE$49,Assumptions!$AF$49))))^(T$8-1))</f>
        <v>20591.926962395828</v>
      </c>
      <c r="U25" s="27">
        <f>Assumptions!$AF$25/12*((1+(IF(U$8=Assumptions!$AD$47,Assumptions!$AD$49,IF(U$8=Assumptions!$AE$47,Assumptions!$AE$49,Assumptions!$AF$49))))^(U$8-1))</f>
        <v>20591.926962395828</v>
      </c>
      <c r="V25" s="27">
        <f>Assumptions!$AF$25/12*((1+(IF(V$8=Assumptions!$AD$47,Assumptions!$AD$49,IF(V$8=Assumptions!$AE$47,Assumptions!$AE$49,Assumptions!$AF$49))))^(V$8-1))</f>
        <v>20591.926962395828</v>
      </c>
      <c r="W25" s="27">
        <f>Assumptions!$AF$25/12*((1+(IF(W$8=Assumptions!$AD$47,Assumptions!$AD$49,IF(W$8=Assumptions!$AE$47,Assumptions!$AE$49,Assumptions!$AF$49))))^(W$8-1))</f>
        <v>20591.926962395828</v>
      </c>
      <c r="X25" s="27">
        <f>Assumptions!$AF$25/12*((1+(IF(X$8=Assumptions!$AD$47,Assumptions!$AD$49,IF(X$8=Assumptions!$AE$47,Assumptions!$AE$49,Assumptions!$AF$49))))^(X$8-1))</f>
        <v>20591.926962395828</v>
      </c>
      <c r="Y25" s="27">
        <f>Assumptions!$AF$25/12*((1+(IF(Y$8=Assumptions!$AD$47,Assumptions!$AD$49,IF(Y$8=Assumptions!$AE$47,Assumptions!$AE$49,Assumptions!$AF$49))))^(Y$8-1))</f>
        <v>20591.926962395828</v>
      </c>
      <c r="Z25" s="27">
        <f>Assumptions!$AF$25/12*((1+(IF(Z$8=Assumptions!$AD$47,Assumptions!$AD$49,IF(Z$8=Assumptions!$AE$47,Assumptions!$AE$49,Assumptions!$AF$49))))^(Z$8-1))</f>
        <v>20591.926962395828</v>
      </c>
      <c r="AA25" s="27">
        <f>Assumptions!$AF$25/12*((1+(IF(AA$8=Assumptions!$AD$47,Assumptions!$AD$49,IF(AA$8=Assumptions!$AE$47,Assumptions!$AE$49,Assumptions!$AF$49))))^(AA$8-1))</f>
        <v>20591.926962395828</v>
      </c>
      <c r="AB25" s="27">
        <f>Assumptions!$AF$25/12*((1+(IF(AB$8=Assumptions!$AD$47,Assumptions!$AD$49,IF(AB$8=Assumptions!$AE$47,Assumptions!$AE$49,Assumptions!$AF$49))))^(AB$8-1))</f>
        <v>20900.805866831761</v>
      </c>
      <c r="AC25" s="27">
        <f>Assumptions!$AF$25/12*((1+(IF(AC$8=Assumptions!$AD$47,Assumptions!$AD$49,IF(AC$8=Assumptions!$AE$47,Assumptions!$AE$49,Assumptions!$AF$49))))^(AC$8-1))</f>
        <v>20900.805866831761</v>
      </c>
      <c r="AD25" s="27">
        <f>Assumptions!$AF$25/12*((1+(IF(AD$8=Assumptions!$AD$47,Assumptions!$AD$49,IF(AD$8=Assumptions!$AE$47,Assumptions!$AE$49,Assumptions!$AF$49))))^(AD$8-1))</f>
        <v>20900.805866831761</v>
      </c>
      <c r="AE25" s="27">
        <f>Assumptions!$AF$25/12*((1+(IF(AE$8=Assumptions!$AD$47,Assumptions!$AD$49,IF(AE$8=Assumptions!$AE$47,Assumptions!$AE$49,Assumptions!$AF$49))))^(AE$8-1))</f>
        <v>20900.805866831761</v>
      </c>
      <c r="AF25" s="27">
        <f>Assumptions!$AF$25/12*((1+(IF(AF$8=Assumptions!$AD$47,Assumptions!$AD$49,IF(AF$8=Assumptions!$AE$47,Assumptions!$AE$49,Assumptions!$AF$49))))^(AF$8-1))</f>
        <v>20900.805866831761</v>
      </c>
      <c r="AG25" s="27">
        <f>Assumptions!$AF$25/12*((1+(IF(AG$8=Assumptions!$AD$47,Assumptions!$AD$49,IF(AG$8=Assumptions!$AE$47,Assumptions!$AE$49,Assumptions!$AF$49))))^(AG$8-1))</f>
        <v>20900.805866831761</v>
      </c>
      <c r="AH25" s="27">
        <f>Assumptions!$AF$25/12*((1+(IF(AH$8=Assumptions!$AD$47,Assumptions!$AD$49,IF(AH$8=Assumptions!$AE$47,Assumptions!$AE$49,Assumptions!$AF$49))))^(AH$8-1))</f>
        <v>20900.805866831761</v>
      </c>
      <c r="AI25" s="27">
        <f>Assumptions!$AF$25/12*((1+(IF(AI$8=Assumptions!$AD$47,Assumptions!$AD$49,IF(AI$8=Assumptions!$AE$47,Assumptions!$AE$49,Assumptions!$AF$49))))^(AI$8-1))</f>
        <v>20900.805866831761</v>
      </c>
      <c r="AJ25" s="27">
        <f>Assumptions!$AF$25/12*((1+(IF(AJ$8=Assumptions!$AD$47,Assumptions!$AD$49,IF(AJ$8=Assumptions!$AE$47,Assumptions!$AE$49,Assumptions!$AF$49))))^(AJ$8-1))</f>
        <v>20900.805866831761</v>
      </c>
      <c r="AK25" s="27">
        <f>Assumptions!$AF$25/12*((1+(IF(AK$8=Assumptions!$AD$47,Assumptions!$AD$49,IF(AK$8=Assumptions!$AE$47,Assumptions!$AE$49,Assumptions!$AF$49))))^(AK$8-1))</f>
        <v>20900.805866831761</v>
      </c>
      <c r="AL25" s="27">
        <f>Assumptions!$AF$25/12*((1+(IF(AL$8=Assumptions!$AD$47,Assumptions!$AD$49,IF(AL$8=Assumptions!$AE$47,Assumptions!$AE$49,Assumptions!$AF$49))))^(AL$8-1))</f>
        <v>20900.805866831761</v>
      </c>
      <c r="AM25" s="27">
        <f>Assumptions!$AF$25/12*((1+(IF(AM$8=Assumptions!$AD$47,Assumptions!$AD$49,IF(AM$8=Assumptions!$AE$47,Assumptions!$AE$49,Assumptions!$AF$49))))^(AM$8-1))</f>
        <v>20900.805866831761</v>
      </c>
      <c r="AN25" s="27">
        <f>Assumptions!$AF$25/12*((1+(IF(AN$8=Assumptions!$AD$47,Assumptions!$AD$49,IF(AN$8=Assumptions!$AE$47,Assumptions!$AE$49,Assumptions!$AF$49))))^(AN$8-1))</f>
        <v>21214.317954834234</v>
      </c>
      <c r="AO25" s="27">
        <f>Assumptions!$AF$25/12*((1+(IF(AO$8=Assumptions!$AD$47,Assumptions!$AD$49,IF(AO$8=Assumptions!$AE$47,Assumptions!$AE$49,Assumptions!$AF$49))))^(AO$8-1))</f>
        <v>21214.317954834234</v>
      </c>
      <c r="AP25" s="27">
        <f>Assumptions!$AF$25/12*((1+(IF(AP$8=Assumptions!$AD$47,Assumptions!$AD$49,IF(AP$8=Assumptions!$AE$47,Assumptions!$AE$49,Assumptions!$AF$49))))^(AP$8-1))</f>
        <v>21214.317954834234</v>
      </c>
      <c r="AQ25" s="27">
        <f>Assumptions!$AF$25/12*((1+(IF(AQ$8=Assumptions!$AD$47,Assumptions!$AD$49,IF(AQ$8=Assumptions!$AE$47,Assumptions!$AE$49,Assumptions!$AF$49))))^(AQ$8-1))</f>
        <v>21214.317954834234</v>
      </c>
      <c r="AR25" s="27">
        <f>Assumptions!$AF$25/12*((1+(IF(AR$8=Assumptions!$AD$47,Assumptions!$AD$49,IF(AR$8=Assumptions!$AE$47,Assumptions!$AE$49,Assumptions!$AF$49))))^(AR$8-1))</f>
        <v>21214.317954834234</v>
      </c>
      <c r="AS25" s="27">
        <f>Assumptions!$AF$25/12*((1+(IF(AS$8=Assumptions!$AD$47,Assumptions!$AD$49,IF(AS$8=Assumptions!$AE$47,Assumptions!$AE$49,Assumptions!$AF$49))))^(AS$8-1))</f>
        <v>21214.317954834234</v>
      </c>
      <c r="AT25" s="27">
        <f>Assumptions!$AF$25/12*((1+(IF(AT$8=Assumptions!$AD$47,Assumptions!$AD$49,IF(AT$8=Assumptions!$AE$47,Assumptions!$AE$49,Assumptions!$AF$49))))^(AT$8-1))</f>
        <v>21214.317954834234</v>
      </c>
      <c r="AU25" s="27">
        <f>Assumptions!$AF$25/12*((1+(IF(AU$8=Assumptions!$AD$47,Assumptions!$AD$49,IF(AU$8=Assumptions!$AE$47,Assumptions!$AE$49,Assumptions!$AF$49))))^(AU$8-1))</f>
        <v>21214.317954834234</v>
      </c>
      <c r="AV25" s="27">
        <f>Assumptions!$AF$25/12*((1+(IF(AV$8=Assumptions!$AD$47,Assumptions!$AD$49,IF(AV$8=Assumptions!$AE$47,Assumptions!$AE$49,Assumptions!$AF$49))))^(AV$8-1))</f>
        <v>21214.317954834234</v>
      </c>
      <c r="AW25" s="27">
        <f>Assumptions!$AF$25/12*((1+(IF(AW$8=Assumptions!$AD$47,Assumptions!$AD$49,IF(AW$8=Assumptions!$AE$47,Assumptions!$AE$49,Assumptions!$AF$49))))^(AW$8-1))</f>
        <v>21214.317954834234</v>
      </c>
      <c r="AX25" s="27">
        <f>Assumptions!$AF$25/12*((1+(IF(AX$8=Assumptions!$AD$47,Assumptions!$AD$49,IF(AX$8=Assumptions!$AE$47,Assumptions!$AE$49,Assumptions!$AF$49))))^(AX$8-1))</f>
        <v>21214.317954834234</v>
      </c>
      <c r="AY25" s="27">
        <f>Assumptions!$AF$25/12*((1+(IF(AY$8=Assumptions!$AD$47,Assumptions!$AD$49,IF(AY$8=Assumptions!$AE$47,Assumptions!$AE$49,Assumptions!$AF$49))))^(AY$8-1))</f>
        <v>21214.317954834234</v>
      </c>
      <c r="AZ25" s="27">
        <f>Assumptions!$AF$25/12*((1+(IF(AZ$8=Assumptions!$AD$47,Assumptions!$AD$49,IF(AZ$8=Assumptions!$AE$47,Assumptions!$AE$49,Assumptions!$AF$49))))^(AZ$8-1))</f>
        <v>21532.532724156747</v>
      </c>
      <c r="BA25" s="27">
        <f>Assumptions!$AF$25/12*((1+(IF(BA$8=Assumptions!$AD$47,Assumptions!$AD$49,IF(BA$8=Assumptions!$AE$47,Assumptions!$AE$49,Assumptions!$AF$49))))^(BA$8-1))</f>
        <v>21532.532724156747</v>
      </c>
      <c r="BB25" s="27">
        <f>Assumptions!$AF$25/12*((1+(IF(BB$8=Assumptions!$AD$47,Assumptions!$AD$49,IF(BB$8=Assumptions!$AE$47,Assumptions!$AE$49,Assumptions!$AF$49))))^(BB$8-1))</f>
        <v>21532.532724156747</v>
      </c>
      <c r="BC25" s="27">
        <f>Assumptions!$AF$25/12*((1+(IF(BC$8=Assumptions!$AD$47,Assumptions!$AD$49,IF(BC$8=Assumptions!$AE$47,Assumptions!$AE$49,Assumptions!$AF$49))))^(BC$8-1))</f>
        <v>21532.532724156747</v>
      </c>
      <c r="BD25" s="27">
        <f>Assumptions!$AF$25/12*((1+(IF(BD$8=Assumptions!$AD$47,Assumptions!$AD$49,IF(BD$8=Assumptions!$AE$47,Assumptions!$AE$49,Assumptions!$AF$49))))^(BD$8-1))</f>
        <v>21532.532724156747</v>
      </c>
      <c r="BE25" s="27">
        <f>Assumptions!$AF$25/12*((1+(IF(BE$8=Assumptions!$AD$47,Assumptions!$AD$49,IF(BE$8=Assumptions!$AE$47,Assumptions!$AE$49,Assumptions!$AF$49))))^(BE$8-1))</f>
        <v>21532.532724156747</v>
      </c>
      <c r="BF25" s="27">
        <f>Assumptions!$AF$25/12*((1+(IF(BF$8=Assumptions!$AD$47,Assumptions!$AD$49,IF(BF$8=Assumptions!$AE$47,Assumptions!$AE$49,Assumptions!$AF$49))))^(BF$8-1))</f>
        <v>21532.532724156747</v>
      </c>
      <c r="BG25" s="27">
        <f>Assumptions!$AF$25/12*((1+(IF(BG$8=Assumptions!$AD$47,Assumptions!$AD$49,IF(BG$8=Assumptions!$AE$47,Assumptions!$AE$49,Assumptions!$AF$49))))^(BG$8-1))</f>
        <v>21532.532724156747</v>
      </c>
      <c r="BH25" s="27">
        <f>Assumptions!$AF$25/12*((1+(IF(BH$8=Assumptions!$AD$47,Assumptions!$AD$49,IF(BH$8=Assumptions!$AE$47,Assumptions!$AE$49,Assumptions!$AF$49))))^(BH$8-1))</f>
        <v>21532.532724156747</v>
      </c>
      <c r="BI25" s="27">
        <f>Assumptions!$AF$25/12*((1+(IF(BI$8=Assumptions!$AD$47,Assumptions!$AD$49,IF(BI$8=Assumptions!$AE$47,Assumptions!$AE$49,Assumptions!$AF$49))))^(BI$8-1))</f>
        <v>21532.532724156747</v>
      </c>
      <c r="BJ25" s="27">
        <f>Assumptions!$AF$25/12*((1+(IF(BJ$8=Assumptions!$AD$47,Assumptions!$AD$49,IF(BJ$8=Assumptions!$AE$47,Assumptions!$AE$49,Assumptions!$AF$49))))^(BJ$8-1))</f>
        <v>21532.532724156747</v>
      </c>
      <c r="BK25" s="27">
        <f>Assumptions!$AF$25/12*((1+(IF(BK$8=Assumptions!$AD$47,Assumptions!$AD$49,IF(BK$8=Assumptions!$AE$47,Assumptions!$AE$49,Assumptions!$AF$49))))^(BK$8-1))</f>
        <v>21532.532724156747</v>
      </c>
      <c r="BL25" s="27">
        <f>Assumptions!$AF$25/12*((1+(IF(BL$8=Assumptions!$AD$47,Assumptions!$AD$49,IF(BL$8=Assumptions!$AE$47,Assumptions!$AE$49,Assumptions!$AF$49))))^(BL$8-1))</f>
        <v>21855.520715019094</v>
      </c>
      <c r="BM25" s="27">
        <f>Assumptions!$AF$25/12*((1+(IF(BM$8=Assumptions!$AD$47,Assumptions!$AD$49,IF(BM$8=Assumptions!$AE$47,Assumptions!$AE$49,Assumptions!$AF$49))))^(BM$8-1))</f>
        <v>21855.520715019094</v>
      </c>
      <c r="BN25" s="27">
        <f>Assumptions!$AF$25/12*((1+(IF(BN$8=Assumptions!$AD$47,Assumptions!$AD$49,IF(BN$8=Assumptions!$AE$47,Assumptions!$AE$49,Assumptions!$AF$49))))^(BN$8-1))</f>
        <v>21855.520715019094</v>
      </c>
      <c r="BO25" s="27">
        <f>Assumptions!$AF$25/12*((1+(IF(BO$8=Assumptions!$AD$47,Assumptions!$AD$49,IF(BO$8=Assumptions!$AE$47,Assumptions!$AE$49,Assumptions!$AF$49))))^(BO$8-1))</f>
        <v>21855.520715019094</v>
      </c>
      <c r="BP25" s="27">
        <f>Assumptions!$AF$25/12*((1+(IF(BP$8=Assumptions!$AD$47,Assumptions!$AD$49,IF(BP$8=Assumptions!$AE$47,Assumptions!$AE$49,Assumptions!$AF$49))))^(BP$8-1))</f>
        <v>21855.520715019094</v>
      </c>
      <c r="BQ25" s="27">
        <f>Assumptions!$AF$25/12*((1+(IF(BQ$8=Assumptions!$AD$47,Assumptions!$AD$49,IF(BQ$8=Assumptions!$AE$47,Assumptions!$AE$49,Assumptions!$AF$49))))^(BQ$8-1))</f>
        <v>21855.520715019094</v>
      </c>
      <c r="BR25" s="27">
        <f>Assumptions!$AF$25/12*((1+(IF(BR$8=Assumptions!$AD$47,Assumptions!$AD$49,IF(BR$8=Assumptions!$AE$47,Assumptions!$AE$49,Assumptions!$AF$49))))^(BR$8-1))</f>
        <v>21855.520715019094</v>
      </c>
      <c r="BS25" s="27">
        <f>Assumptions!$AF$25/12*((1+(IF(BS$8=Assumptions!$AD$47,Assumptions!$AD$49,IF(BS$8=Assumptions!$AE$47,Assumptions!$AE$49,Assumptions!$AF$49))))^(BS$8-1))</f>
        <v>21855.520715019094</v>
      </c>
      <c r="BT25" s="27">
        <f>Assumptions!$AF$25/12*((1+(IF(BT$8=Assumptions!$AD$47,Assumptions!$AD$49,IF(BT$8=Assumptions!$AE$47,Assumptions!$AE$49,Assumptions!$AF$49))))^(BT$8-1))</f>
        <v>21855.520715019094</v>
      </c>
      <c r="BU25" s="27">
        <f>Assumptions!$AF$25/12*((1+(IF(BU$8=Assumptions!$AD$47,Assumptions!$AD$49,IF(BU$8=Assumptions!$AE$47,Assumptions!$AE$49,Assumptions!$AF$49))))^(BU$8-1))</f>
        <v>21855.520715019094</v>
      </c>
      <c r="BV25" s="27">
        <f>Assumptions!$AF$25/12*((1+(IF(BV$8=Assumptions!$AD$47,Assumptions!$AD$49,IF(BV$8=Assumptions!$AE$47,Assumptions!$AE$49,Assumptions!$AF$49))))^(BV$8-1))</f>
        <v>21855.520715019094</v>
      </c>
      <c r="BW25" s="27">
        <f>Assumptions!$AF$25/12*((1+(IF(BW$8=Assumptions!$AD$47,Assumptions!$AD$49,IF(BW$8=Assumptions!$AE$47,Assumptions!$AE$49,Assumptions!$AF$49))))^(BW$8-1))</f>
        <v>21855.520715019094</v>
      </c>
      <c r="BX25" s="27">
        <f>Assumptions!$AF$25/12*((1+(IF(BX$8=Assumptions!$AD$47,Assumptions!$AD$49,IF(BX$8=Assumptions!$AE$47,Assumptions!$AE$49,Assumptions!$AF$49))))^(BX$8-1))</f>
        <v>22183.353525744376</v>
      </c>
      <c r="BY25" s="27">
        <f>Assumptions!$AF$25/12*((1+(IF(BY$8=Assumptions!$AD$47,Assumptions!$AD$49,IF(BY$8=Assumptions!$AE$47,Assumptions!$AE$49,Assumptions!$AF$49))))^(BY$8-1))</f>
        <v>22183.353525744376</v>
      </c>
      <c r="BZ25" s="27">
        <f>Assumptions!$AF$25/12*((1+(IF(BZ$8=Assumptions!$AD$47,Assumptions!$AD$49,IF(BZ$8=Assumptions!$AE$47,Assumptions!$AE$49,Assumptions!$AF$49))))^(BZ$8-1))</f>
        <v>22183.353525744376</v>
      </c>
      <c r="CA25" s="27">
        <f>Assumptions!$AF$25/12*((1+(IF(CA$8=Assumptions!$AD$47,Assumptions!$AD$49,IF(CA$8=Assumptions!$AE$47,Assumptions!$AE$49,Assumptions!$AF$49))))^(CA$8-1))</f>
        <v>22183.353525744376</v>
      </c>
      <c r="CB25" s="27">
        <f>Assumptions!$AF$25/12*((1+(IF(CB$8=Assumptions!$AD$47,Assumptions!$AD$49,IF(CB$8=Assumptions!$AE$47,Assumptions!$AE$49,Assumptions!$AF$49))))^(CB$8-1))</f>
        <v>22183.353525744376</v>
      </c>
      <c r="CC25" s="27">
        <f>Assumptions!$AF$25/12*((1+(IF(CC$8=Assumptions!$AD$47,Assumptions!$AD$49,IF(CC$8=Assumptions!$AE$47,Assumptions!$AE$49,Assumptions!$AF$49))))^(CC$8-1))</f>
        <v>22183.353525744376</v>
      </c>
      <c r="CD25" s="27">
        <f>Assumptions!$AF$25/12*((1+(IF(CD$8=Assumptions!$AD$47,Assumptions!$AD$49,IF(CD$8=Assumptions!$AE$47,Assumptions!$AE$49,Assumptions!$AF$49))))^(CD$8-1))</f>
        <v>22183.353525744376</v>
      </c>
      <c r="CE25" s="27">
        <f>Assumptions!$AF$25/12*((1+(IF(CE$8=Assumptions!$AD$47,Assumptions!$AD$49,IF(CE$8=Assumptions!$AE$47,Assumptions!$AE$49,Assumptions!$AF$49))))^(CE$8-1))</f>
        <v>22183.353525744376</v>
      </c>
      <c r="CF25" s="27">
        <f>Assumptions!$AF$25/12*((1+(IF(CF$8=Assumptions!$AD$47,Assumptions!$AD$49,IF(CF$8=Assumptions!$AE$47,Assumptions!$AE$49,Assumptions!$AF$49))))^(CF$8-1))</f>
        <v>22183.353525744376</v>
      </c>
      <c r="CG25" s="27">
        <f>Assumptions!$AF$25/12*((1+(IF(CG$8=Assumptions!$AD$47,Assumptions!$AD$49,IF(CG$8=Assumptions!$AE$47,Assumptions!$AE$49,Assumptions!$AF$49))))^(CG$8-1))</f>
        <v>22183.353525744376</v>
      </c>
      <c r="CH25" s="27">
        <f>Assumptions!$AF$25/12*((1+(IF(CH$8=Assumptions!$AD$47,Assumptions!$AD$49,IF(CH$8=Assumptions!$AE$47,Assumptions!$AE$49,Assumptions!$AF$49))))^(CH$8-1))</f>
        <v>22183.353525744376</v>
      </c>
      <c r="CI25" s="27">
        <f>Assumptions!$AF$25/12*((1+(IF(CI$8=Assumptions!$AD$47,Assumptions!$AD$49,IF(CI$8=Assumptions!$AE$47,Assumptions!$AE$49,Assumptions!$AF$49))))^(CI$8-1))</f>
        <v>22183.353525744376</v>
      </c>
      <c r="CJ25" s="27">
        <f>Assumptions!$AF$25/12*((1+(IF(CJ$8=Assumptions!$AD$47,Assumptions!$AD$49,IF(CJ$8=Assumptions!$AE$47,Assumptions!$AE$49,Assumptions!$AF$49))))^(CJ$8-1))</f>
        <v>22516.103828630537</v>
      </c>
      <c r="CK25" s="27">
        <f>Assumptions!$AF$25/12*((1+(IF(CK$8=Assumptions!$AD$47,Assumptions!$AD$49,IF(CK$8=Assumptions!$AE$47,Assumptions!$AE$49,Assumptions!$AF$49))))^(CK$8-1))</f>
        <v>22516.103828630537</v>
      </c>
      <c r="CL25" s="27">
        <f>Assumptions!$AF$25/12*((1+(IF(CL$8=Assumptions!$AD$47,Assumptions!$AD$49,IF(CL$8=Assumptions!$AE$47,Assumptions!$AE$49,Assumptions!$AF$49))))^(CL$8-1))</f>
        <v>22516.103828630537</v>
      </c>
      <c r="CM25" s="27">
        <f>Assumptions!$AF$25/12*((1+(IF(CM$8=Assumptions!$AD$47,Assumptions!$AD$49,IF(CM$8=Assumptions!$AE$47,Assumptions!$AE$49,Assumptions!$AF$49))))^(CM$8-1))</f>
        <v>22516.103828630537</v>
      </c>
      <c r="CN25" s="27">
        <f>Assumptions!$AF$25/12*((1+(IF(CN$8=Assumptions!$AD$47,Assumptions!$AD$49,IF(CN$8=Assumptions!$AE$47,Assumptions!$AE$49,Assumptions!$AF$49))))^(CN$8-1))</f>
        <v>22516.103828630537</v>
      </c>
      <c r="CO25" s="27">
        <f>Assumptions!$AF$25/12*((1+(IF(CO$8=Assumptions!$AD$47,Assumptions!$AD$49,IF(CO$8=Assumptions!$AE$47,Assumptions!$AE$49,Assumptions!$AF$49))))^(CO$8-1))</f>
        <v>22516.103828630537</v>
      </c>
      <c r="CP25" s="27">
        <f>Assumptions!$AF$25/12*((1+(IF(CP$8=Assumptions!$AD$47,Assumptions!$AD$49,IF(CP$8=Assumptions!$AE$47,Assumptions!$AE$49,Assumptions!$AF$49))))^(CP$8-1))</f>
        <v>22516.103828630537</v>
      </c>
      <c r="CQ25" s="27">
        <f>Assumptions!$AF$25/12*((1+(IF(CQ$8=Assumptions!$AD$47,Assumptions!$AD$49,IF(CQ$8=Assumptions!$AE$47,Assumptions!$AE$49,Assumptions!$AF$49))))^(CQ$8-1))</f>
        <v>22516.103828630537</v>
      </c>
      <c r="CR25" s="27">
        <f>Assumptions!$AF$25/12*((1+(IF(CR$8=Assumptions!$AD$47,Assumptions!$AD$49,IF(CR$8=Assumptions!$AE$47,Assumptions!$AE$49,Assumptions!$AF$49))))^(CR$8-1))</f>
        <v>22516.103828630537</v>
      </c>
      <c r="CS25" s="27">
        <f>Assumptions!$AF$25/12*((1+(IF(CS$8=Assumptions!$AD$47,Assumptions!$AD$49,IF(CS$8=Assumptions!$AE$47,Assumptions!$AE$49,Assumptions!$AF$49))))^(CS$8-1))</f>
        <v>22516.103828630537</v>
      </c>
      <c r="CT25" s="27">
        <f>Assumptions!$AF$25/12*((1+(IF(CT$8=Assumptions!$AD$47,Assumptions!$AD$49,IF(CT$8=Assumptions!$AE$47,Assumptions!$AE$49,Assumptions!$AF$49))))^(CT$8-1))</f>
        <v>22516.103828630537</v>
      </c>
      <c r="CU25" s="27">
        <f>Assumptions!$AF$25/12*((1+(IF(CU$8=Assumptions!$AD$47,Assumptions!$AD$49,IF(CU$8=Assumptions!$AE$47,Assumptions!$AE$49,Assumptions!$AF$49))))^(CU$8-1))</f>
        <v>22516.103828630537</v>
      </c>
      <c r="CV25" s="27">
        <f>Assumptions!$AF$25/12*((1+(IF(CV$8=Assumptions!$AD$47,Assumptions!$AD$49,IF(CV$8=Assumptions!$AE$47,Assumptions!$AE$49,Assumptions!$AF$49))))^(CV$8-1))</f>
        <v>22853.845386059995</v>
      </c>
      <c r="CW25" s="27">
        <f>Assumptions!$AF$25/12*((1+(IF(CW$8=Assumptions!$AD$47,Assumptions!$AD$49,IF(CW$8=Assumptions!$AE$47,Assumptions!$AE$49,Assumptions!$AF$49))))^(CW$8-1))</f>
        <v>22853.845386059995</v>
      </c>
      <c r="CX25" s="27">
        <f>Assumptions!$AF$25/12*((1+(IF(CX$8=Assumptions!$AD$47,Assumptions!$AD$49,IF(CX$8=Assumptions!$AE$47,Assumptions!$AE$49,Assumptions!$AF$49))))^(CX$8-1))</f>
        <v>22853.845386059995</v>
      </c>
      <c r="CY25" s="27">
        <f>Assumptions!$AF$25/12*((1+(IF(CY$8=Assumptions!$AD$47,Assumptions!$AD$49,IF(CY$8=Assumptions!$AE$47,Assumptions!$AE$49,Assumptions!$AF$49))))^(CY$8-1))</f>
        <v>22853.845386059995</v>
      </c>
      <c r="CZ25" s="27">
        <f>Assumptions!$AF$25/12*((1+(IF(CZ$8=Assumptions!$AD$47,Assumptions!$AD$49,IF(CZ$8=Assumptions!$AE$47,Assumptions!$AE$49,Assumptions!$AF$49))))^(CZ$8-1))</f>
        <v>22853.845386059995</v>
      </c>
      <c r="DA25" s="27">
        <f>Assumptions!$AF$25/12*((1+(IF(DA$8=Assumptions!$AD$47,Assumptions!$AD$49,IF(DA$8=Assumptions!$AE$47,Assumptions!$AE$49,Assumptions!$AF$49))))^(DA$8-1))</f>
        <v>22853.845386059995</v>
      </c>
      <c r="DB25" s="27">
        <f>Assumptions!$AF$25/12*((1+(IF(DB$8=Assumptions!$AD$47,Assumptions!$AD$49,IF(DB$8=Assumptions!$AE$47,Assumptions!$AE$49,Assumptions!$AF$49))))^(DB$8-1))</f>
        <v>22853.845386059995</v>
      </c>
      <c r="DC25" s="27">
        <f>Assumptions!$AF$25/12*((1+(IF(DC$8=Assumptions!$AD$47,Assumptions!$AD$49,IF(DC$8=Assumptions!$AE$47,Assumptions!$AE$49,Assumptions!$AF$49))))^(DC$8-1))</f>
        <v>22853.845386059995</v>
      </c>
      <c r="DD25" s="27">
        <f>Assumptions!$AF$25/12*((1+(IF(DD$8=Assumptions!$AD$47,Assumptions!$AD$49,IF(DD$8=Assumptions!$AE$47,Assumptions!$AE$49,Assumptions!$AF$49))))^(DD$8-1))</f>
        <v>22853.845386059995</v>
      </c>
      <c r="DE25" s="27">
        <f>Assumptions!$AF$25/12*((1+(IF(DE$8=Assumptions!$AD$47,Assumptions!$AD$49,IF(DE$8=Assumptions!$AE$47,Assumptions!$AE$49,Assumptions!$AF$49))))^(DE$8-1))</f>
        <v>22853.845386059995</v>
      </c>
      <c r="DF25" s="27">
        <f>Assumptions!$AF$25/12*((1+(IF(DF$8=Assumptions!$AD$47,Assumptions!$AD$49,IF(DF$8=Assumptions!$AE$47,Assumptions!$AE$49,Assumptions!$AF$49))))^(DF$8-1))</f>
        <v>22853.845386059995</v>
      </c>
      <c r="DG25" s="27">
        <f>Assumptions!$AF$25/12*((1+(IF(DG$8=Assumptions!$AD$47,Assumptions!$AD$49,IF(DG$8=Assumptions!$AE$47,Assumptions!$AE$49,Assumptions!$AF$49))))^(DG$8-1))</f>
        <v>22853.845386059995</v>
      </c>
      <c r="DH25" s="27">
        <f>Assumptions!$AF$25/12*((1+(IF(DH$8=Assumptions!$AD$47,Assumptions!$AD$49,IF(DH$8=Assumptions!$AE$47,Assumptions!$AE$49,Assumptions!$AF$49))))^(DH$8-1))</f>
        <v>23196.653066850893</v>
      </c>
      <c r="DI25" s="27">
        <f>Assumptions!$AF$25/12*((1+(IF(DI$8=Assumptions!$AD$47,Assumptions!$AD$49,IF(DI$8=Assumptions!$AE$47,Assumptions!$AE$49,Assumptions!$AF$49))))^(DI$8-1))</f>
        <v>23196.653066850893</v>
      </c>
      <c r="DJ25" s="27">
        <f>Assumptions!$AF$25/12*((1+(IF(DJ$8=Assumptions!$AD$47,Assumptions!$AD$49,IF(DJ$8=Assumptions!$AE$47,Assumptions!$AE$49,Assumptions!$AF$49))))^(DJ$8-1))</f>
        <v>23196.653066850893</v>
      </c>
      <c r="DK25" s="27">
        <f>Assumptions!$AF$25/12*((1+(IF(DK$8=Assumptions!$AD$47,Assumptions!$AD$49,IF(DK$8=Assumptions!$AE$47,Assumptions!$AE$49,Assumptions!$AF$49))))^(DK$8-1))</f>
        <v>23196.653066850893</v>
      </c>
      <c r="DL25" s="27">
        <f>Assumptions!$AF$25/12*((1+(IF(DL$8=Assumptions!$AD$47,Assumptions!$AD$49,IF(DL$8=Assumptions!$AE$47,Assumptions!$AE$49,Assumptions!$AF$49))))^(DL$8-1))</f>
        <v>23196.653066850893</v>
      </c>
      <c r="DM25" s="27">
        <f>Assumptions!$AF$25/12*((1+(IF(DM$8=Assumptions!$AD$47,Assumptions!$AD$49,IF(DM$8=Assumptions!$AE$47,Assumptions!$AE$49,Assumptions!$AF$49))))^(DM$8-1))</f>
        <v>23196.653066850893</v>
      </c>
      <c r="DN25" s="27">
        <f>Assumptions!$AF$25/12*((1+(IF(DN$8=Assumptions!$AD$47,Assumptions!$AD$49,IF(DN$8=Assumptions!$AE$47,Assumptions!$AE$49,Assumptions!$AF$49))))^(DN$8-1))</f>
        <v>23196.653066850893</v>
      </c>
      <c r="DO25" s="27">
        <f>Assumptions!$AF$25/12*((1+(IF(DO$8=Assumptions!$AD$47,Assumptions!$AD$49,IF(DO$8=Assumptions!$AE$47,Assumptions!$AE$49,Assumptions!$AF$49))))^(DO$8-1))</f>
        <v>23196.653066850893</v>
      </c>
      <c r="DP25" s="27">
        <f>Assumptions!$AF$25/12*((1+(IF(DP$8=Assumptions!$AD$47,Assumptions!$AD$49,IF(DP$8=Assumptions!$AE$47,Assumptions!$AE$49,Assumptions!$AF$49))))^(DP$8-1))</f>
        <v>23196.653066850893</v>
      </c>
      <c r="DQ25" s="27">
        <f>Assumptions!$AF$25/12*((1+(IF(DQ$8=Assumptions!$AD$47,Assumptions!$AD$49,IF(DQ$8=Assumptions!$AE$47,Assumptions!$AE$49,Assumptions!$AF$49))))^(DQ$8-1))</f>
        <v>23196.653066850893</v>
      </c>
      <c r="DR25" s="27">
        <f>Assumptions!$AF$25/12*((1+(IF(DR$8=Assumptions!$AD$47,Assumptions!$AD$49,IF(DR$8=Assumptions!$AE$47,Assumptions!$AE$49,Assumptions!$AF$49))))^(DR$8-1))</f>
        <v>23196.653066850893</v>
      </c>
      <c r="DS25" s="27">
        <f>Assumptions!$AF$25/12*((1+(IF(DS$8=Assumptions!$AD$47,Assumptions!$AD$49,IF(DS$8=Assumptions!$AE$47,Assumptions!$AE$49,Assumptions!$AF$49))))^(DS$8-1))</f>
        <v>23196.653066850893</v>
      </c>
      <c r="DT25" s="27">
        <f>Assumptions!$AF$25/12*((1+(IF(DT$8=Assumptions!$AD$47,Assumptions!$AD$49,IF(DT$8=Assumptions!$AE$47,Assumptions!$AE$49,Assumptions!$AF$49))))^(DT$8-1))</f>
        <v>23544.602862853651</v>
      </c>
      <c r="DU25" s="27">
        <f>Assumptions!$AF$25/12*((1+(IF(DU$8=Assumptions!$AD$47,Assumptions!$AD$49,IF(DU$8=Assumptions!$AE$47,Assumptions!$AE$49,Assumptions!$AF$49))))^(DU$8-1))</f>
        <v>23544.602862853651</v>
      </c>
      <c r="DV25" s="27">
        <f>Assumptions!$AF$25/12*((1+(IF(DV$8=Assumptions!$AD$47,Assumptions!$AD$49,IF(DV$8=Assumptions!$AE$47,Assumptions!$AE$49,Assumptions!$AF$49))))^(DV$8-1))</f>
        <v>23544.602862853651</v>
      </c>
      <c r="DW25" s="27">
        <f>Assumptions!$AF$25/12*((1+(IF(DW$8=Assumptions!$AD$47,Assumptions!$AD$49,IF(DW$8=Assumptions!$AE$47,Assumptions!$AE$49,Assumptions!$AF$49))))^(DW$8-1))</f>
        <v>23544.602862853651</v>
      </c>
      <c r="DX25" s="27">
        <f>Assumptions!$AF$25/12*((1+(IF(DX$8=Assumptions!$AD$47,Assumptions!$AD$49,IF(DX$8=Assumptions!$AE$47,Assumptions!$AE$49,Assumptions!$AF$49))))^(DX$8-1))</f>
        <v>23544.602862853651</v>
      </c>
      <c r="DY25" s="27">
        <f>Assumptions!$AF$25/12*((1+(IF(DY$8=Assumptions!$AD$47,Assumptions!$AD$49,IF(DY$8=Assumptions!$AE$47,Assumptions!$AE$49,Assumptions!$AF$49))))^(DY$8-1))</f>
        <v>23544.602862853651</v>
      </c>
      <c r="DZ25" s="27">
        <f>Assumptions!$AF$25/12*((1+(IF(DZ$8=Assumptions!$AD$47,Assumptions!$AD$49,IF(DZ$8=Assumptions!$AE$47,Assumptions!$AE$49,Assumptions!$AF$49))))^(DZ$8-1))</f>
        <v>23544.602862853651</v>
      </c>
      <c r="EA25" s="27">
        <f>Assumptions!$AF$25/12*((1+(IF(EA$8=Assumptions!$AD$47,Assumptions!$AD$49,IF(EA$8=Assumptions!$AE$47,Assumptions!$AE$49,Assumptions!$AF$49))))^(EA$8-1))</f>
        <v>23544.602862853651</v>
      </c>
      <c r="EB25" s="27">
        <f>Assumptions!$AF$25/12*((1+(IF(EB$8=Assumptions!$AD$47,Assumptions!$AD$49,IF(EB$8=Assumptions!$AE$47,Assumptions!$AE$49,Assumptions!$AF$49))))^(EB$8-1))</f>
        <v>23544.602862853651</v>
      </c>
      <c r="EC25" s="27">
        <f>Assumptions!$AF$25/12*((1+(IF(EC$8=Assumptions!$AD$47,Assumptions!$AD$49,IF(EC$8=Assumptions!$AE$47,Assumptions!$AE$49,Assumptions!$AF$49))))^(EC$8-1))</f>
        <v>23544.602862853651</v>
      </c>
      <c r="ED25" s="27">
        <f>Assumptions!$AF$25/12*((1+(IF(ED$8=Assumptions!$AD$47,Assumptions!$AD$49,IF(ED$8=Assumptions!$AE$47,Assumptions!$AE$49,Assumptions!$AF$49))))^(ED$8-1))</f>
        <v>23544.602862853651</v>
      </c>
      <c r="EE25" s="27">
        <f>Assumptions!$AF$25/12*((1+(IF(EE$8=Assumptions!$AD$47,Assumptions!$AD$49,IF(EE$8=Assumptions!$AE$47,Assumptions!$AE$49,Assumptions!$AF$49))))^(EE$8-1))</f>
        <v>23544.602862853651</v>
      </c>
    </row>
    <row r="26" spans="2:135" x14ac:dyDescent="0.35">
      <c r="C26" t="str">
        <f>Assumptions!J26</f>
        <v>Utility Reimburshment (w/o Electricity)</v>
      </c>
      <c r="D26" s="27">
        <f>-D$33</f>
        <v>7505.0223000000005</v>
      </c>
      <c r="E26" s="27">
        <f t="shared" ref="E26:BP26" si="14">-E$33</f>
        <v>7505.0223000000005</v>
      </c>
      <c r="F26" s="27">
        <f t="shared" si="14"/>
        <v>7505.0223000000005</v>
      </c>
      <c r="G26" s="27">
        <f t="shared" si="14"/>
        <v>7505.0223000000005</v>
      </c>
      <c r="H26" s="27">
        <f t="shared" si="14"/>
        <v>7505.0223000000005</v>
      </c>
      <c r="I26" s="27">
        <f t="shared" si="14"/>
        <v>7505.0223000000005</v>
      </c>
      <c r="J26" s="27">
        <f t="shared" si="14"/>
        <v>7505.0223000000005</v>
      </c>
      <c r="K26" s="27">
        <f t="shared" si="14"/>
        <v>7505.0223000000005</v>
      </c>
      <c r="L26" s="27">
        <f t="shared" si="14"/>
        <v>7505.0223000000005</v>
      </c>
      <c r="M26" s="27">
        <f t="shared" si="14"/>
        <v>7505.0223000000005</v>
      </c>
      <c r="N26" s="27">
        <f t="shared" si="14"/>
        <v>7505.0223000000005</v>
      </c>
      <c r="O26" s="27">
        <f t="shared" si="14"/>
        <v>7505.0223000000005</v>
      </c>
      <c r="P26" s="27">
        <f t="shared" si="14"/>
        <v>7505.0223000000005</v>
      </c>
      <c r="Q26" s="27">
        <f t="shared" si="14"/>
        <v>7505.0223000000005</v>
      </c>
      <c r="R26" s="27">
        <f t="shared" si="14"/>
        <v>7505.0223000000005</v>
      </c>
      <c r="S26" s="27">
        <f t="shared" si="14"/>
        <v>7505.0223000000005</v>
      </c>
      <c r="T26" s="27">
        <f t="shared" si="14"/>
        <v>7505.0223000000005</v>
      </c>
      <c r="U26" s="27">
        <f t="shared" si="14"/>
        <v>7505.0223000000005</v>
      </c>
      <c r="V26" s="27">
        <f t="shared" si="14"/>
        <v>7505.0223000000005</v>
      </c>
      <c r="W26" s="27">
        <f t="shared" si="14"/>
        <v>7505.0223000000005</v>
      </c>
      <c r="X26" s="27">
        <f t="shared" si="14"/>
        <v>7505.0223000000005</v>
      </c>
      <c r="Y26" s="27">
        <f t="shared" si="14"/>
        <v>7505.0223000000005</v>
      </c>
      <c r="Z26" s="27">
        <f t="shared" si="14"/>
        <v>7505.0223000000005</v>
      </c>
      <c r="AA26" s="27">
        <f t="shared" si="14"/>
        <v>7505.0223000000005</v>
      </c>
      <c r="AB26" s="27">
        <f t="shared" si="14"/>
        <v>7808.2252009200001</v>
      </c>
      <c r="AC26" s="27">
        <f t="shared" si="14"/>
        <v>7808.2252009200001</v>
      </c>
      <c r="AD26" s="27">
        <f t="shared" si="14"/>
        <v>7808.2252009200001</v>
      </c>
      <c r="AE26" s="27">
        <f t="shared" si="14"/>
        <v>7808.2252009200001</v>
      </c>
      <c r="AF26" s="27">
        <f t="shared" si="14"/>
        <v>7808.2252009200001</v>
      </c>
      <c r="AG26" s="27">
        <f t="shared" si="14"/>
        <v>7808.2252009200001</v>
      </c>
      <c r="AH26" s="27">
        <f t="shared" si="14"/>
        <v>7808.2252009200001</v>
      </c>
      <c r="AI26" s="27">
        <f t="shared" si="14"/>
        <v>7808.2252009200001</v>
      </c>
      <c r="AJ26" s="27">
        <f t="shared" si="14"/>
        <v>7808.2252009200001</v>
      </c>
      <c r="AK26" s="27">
        <f t="shared" si="14"/>
        <v>7808.2252009200001</v>
      </c>
      <c r="AL26" s="27">
        <f t="shared" si="14"/>
        <v>7808.2252009200001</v>
      </c>
      <c r="AM26" s="27">
        <f t="shared" si="14"/>
        <v>7808.2252009200001</v>
      </c>
      <c r="AN26" s="27">
        <f t="shared" si="14"/>
        <v>7964.3897049384004</v>
      </c>
      <c r="AO26" s="27">
        <f t="shared" si="14"/>
        <v>7964.3897049384004</v>
      </c>
      <c r="AP26" s="27">
        <f t="shared" si="14"/>
        <v>7964.3897049384004</v>
      </c>
      <c r="AQ26" s="27">
        <f t="shared" si="14"/>
        <v>7964.3897049384004</v>
      </c>
      <c r="AR26" s="27">
        <f t="shared" si="14"/>
        <v>7964.3897049384004</v>
      </c>
      <c r="AS26" s="27">
        <f t="shared" si="14"/>
        <v>7964.3897049384004</v>
      </c>
      <c r="AT26" s="27">
        <f t="shared" si="14"/>
        <v>7964.3897049384004</v>
      </c>
      <c r="AU26" s="27">
        <f t="shared" si="14"/>
        <v>7964.3897049384004</v>
      </c>
      <c r="AV26" s="27">
        <f t="shared" si="14"/>
        <v>7964.3897049384004</v>
      </c>
      <c r="AW26" s="27">
        <f t="shared" si="14"/>
        <v>7964.3897049384004</v>
      </c>
      <c r="AX26" s="27">
        <f t="shared" si="14"/>
        <v>7964.3897049384004</v>
      </c>
      <c r="AY26" s="27">
        <f t="shared" si="14"/>
        <v>7964.3897049384004</v>
      </c>
      <c r="AZ26" s="27">
        <f t="shared" si="14"/>
        <v>8123.6774990371687</v>
      </c>
      <c r="BA26" s="27">
        <f t="shared" si="14"/>
        <v>8123.6774990371687</v>
      </c>
      <c r="BB26" s="27">
        <f t="shared" si="14"/>
        <v>8123.6774990371687</v>
      </c>
      <c r="BC26" s="27">
        <f t="shared" si="14"/>
        <v>8123.6774990371687</v>
      </c>
      <c r="BD26" s="27">
        <f t="shared" si="14"/>
        <v>8123.6774990371687</v>
      </c>
      <c r="BE26" s="27">
        <f t="shared" si="14"/>
        <v>8123.6774990371687</v>
      </c>
      <c r="BF26" s="27">
        <f t="shared" si="14"/>
        <v>8123.6774990371687</v>
      </c>
      <c r="BG26" s="27">
        <f t="shared" si="14"/>
        <v>8123.6774990371687</v>
      </c>
      <c r="BH26" s="27">
        <f t="shared" si="14"/>
        <v>8123.6774990371687</v>
      </c>
      <c r="BI26" s="27">
        <f t="shared" si="14"/>
        <v>8123.6774990371687</v>
      </c>
      <c r="BJ26" s="27">
        <f t="shared" si="14"/>
        <v>8123.6774990371687</v>
      </c>
      <c r="BK26" s="27">
        <f t="shared" si="14"/>
        <v>8123.6774990371687</v>
      </c>
      <c r="BL26" s="27">
        <f t="shared" si="14"/>
        <v>8286.1510490179116</v>
      </c>
      <c r="BM26" s="27">
        <f t="shared" si="14"/>
        <v>8286.1510490179116</v>
      </c>
      <c r="BN26" s="27">
        <f t="shared" si="14"/>
        <v>8286.1510490179116</v>
      </c>
      <c r="BO26" s="27">
        <f t="shared" si="14"/>
        <v>8286.1510490179116</v>
      </c>
      <c r="BP26" s="27">
        <f t="shared" si="14"/>
        <v>8286.1510490179116</v>
      </c>
      <c r="BQ26" s="27">
        <f t="shared" ref="BQ26:EB26" si="15">-BQ$33</f>
        <v>8286.1510490179116</v>
      </c>
      <c r="BR26" s="27">
        <f t="shared" si="15"/>
        <v>8286.1510490179116</v>
      </c>
      <c r="BS26" s="27">
        <f t="shared" si="15"/>
        <v>8286.1510490179116</v>
      </c>
      <c r="BT26" s="27">
        <f t="shared" si="15"/>
        <v>8286.1510490179116</v>
      </c>
      <c r="BU26" s="27">
        <f t="shared" si="15"/>
        <v>8286.1510490179116</v>
      </c>
      <c r="BV26" s="27">
        <f t="shared" si="15"/>
        <v>8286.1510490179116</v>
      </c>
      <c r="BW26" s="27">
        <f t="shared" si="15"/>
        <v>8286.1510490179116</v>
      </c>
      <c r="BX26" s="27">
        <f t="shared" si="15"/>
        <v>8451.87406999827</v>
      </c>
      <c r="BY26" s="27">
        <f t="shared" si="15"/>
        <v>8451.87406999827</v>
      </c>
      <c r="BZ26" s="27">
        <f t="shared" si="15"/>
        <v>8451.87406999827</v>
      </c>
      <c r="CA26" s="27">
        <f t="shared" si="15"/>
        <v>8451.87406999827</v>
      </c>
      <c r="CB26" s="27">
        <f t="shared" si="15"/>
        <v>8451.87406999827</v>
      </c>
      <c r="CC26" s="27">
        <f t="shared" si="15"/>
        <v>8451.87406999827</v>
      </c>
      <c r="CD26" s="27">
        <f t="shared" si="15"/>
        <v>8451.87406999827</v>
      </c>
      <c r="CE26" s="27">
        <f t="shared" si="15"/>
        <v>8451.87406999827</v>
      </c>
      <c r="CF26" s="27">
        <f t="shared" si="15"/>
        <v>8451.87406999827</v>
      </c>
      <c r="CG26" s="27">
        <f t="shared" si="15"/>
        <v>8451.87406999827</v>
      </c>
      <c r="CH26" s="27">
        <f t="shared" si="15"/>
        <v>8451.87406999827</v>
      </c>
      <c r="CI26" s="27">
        <f t="shared" si="15"/>
        <v>8451.87406999827</v>
      </c>
      <c r="CJ26" s="27">
        <f t="shared" si="15"/>
        <v>8620.9115513982342</v>
      </c>
      <c r="CK26" s="27">
        <f t="shared" si="15"/>
        <v>8620.9115513982342</v>
      </c>
      <c r="CL26" s="27">
        <f t="shared" si="15"/>
        <v>8620.9115513982342</v>
      </c>
      <c r="CM26" s="27">
        <f t="shared" si="15"/>
        <v>8620.9115513982342</v>
      </c>
      <c r="CN26" s="27">
        <f t="shared" si="15"/>
        <v>8620.9115513982342</v>
      </c>
      <c r="CO26" s="27">
        <f t="shared" si="15"/>
        <v>8620.9115513982342</v>
      </c>
      <c r="CP26" s="27">
        <f t="shared" si="15"/>
        <v>8620.9115513982342</v>
      </c>
      <c r="CQ26" s="27">
        <f t="shared" si="15"/>
        <v>8620.9115513982342</v>
      </c>
      <c r="CR26" s="27">
        <f t="shared" si="15"/>
        <v>8620.9115513982342</v>
      </c>
      <c r="CS26" s="27">
        <f t="shared" si="15"/>
        <v>8620.9115513982342</v>
      </c>
      <c r="CT26" s="27">
        <f t="shared" si="15"/>
        <v>8620.9115513982342</v>
      </c>
      <c r="CU26" s="27">
        <f t="shared" si="15"/>
        <v>8620.9115513982342</v>
      </c>
      <c r="CV26" s="27">
        <f t="shared" si="15"/>
        <v>8793.329782426199</v>
      </c>
      <c r="CW26" s="27">
        <f t="shared" si="15"/>
        <v>8793.329782426199</v>
      </c>
      <c r="CX26" s="27">
        <f t="shared" si="15"/>
        <v>8793.329782426199</v>
      </c>
      <c r="CY26" s="27">
        <f t="shared" si="15"/>
        <v>8793.329782426199</v>
      </c>
      <c r="CZ26" s="27">
        <f t="shared" si="15"/>
        <v>8793.329782426199</v>
      </c>
      <c r="DA26" s="27">
        <f t="shared" si="15"/>
        <v>8793.329782426199</v>
      </c>
      <c r="DB26" s="27">
        <f t="shared" si="15"/>
        <v>8793.329782426199</v>
      </c>
      <c r="DC26" s="27">
        <f t="shared" si="15"/>
        <v>8793.329782426199</v>
      </c>
      <c r="DD26" s="27">
        <f t="shared" si="15"/>
        <v>8793.329782426199</v>
      </c>
      <c r="DE26" s="27">
        <f t="shared" si="15"/>
        <v>8793.329782426199</v>
      </c>
      <c r="DF26" s="27">
        <f t="shared" si="15"/>
        <v>8793.329782426199</v>
      </c>
      <c r="DG26" s="27">
        <f t="shared" si="15"/>
        <v>8793.329782426199</v>
      </c>
      <c r="DH26" s="27">
        <f t="shared" si="15"/>
        <v>8969.1963780747246</v>
      </c>
      <c r="DI26" s="27">
        <f t="shared" si="15"/>
        <v>8969.1963780747246</v>
      </c>
      <c r="DJ26" s="27">
        <f t="shared" si="15"/>
        <v>8969.1963780747246</v>
      </c>
      <c r="DK26" s="27">
        <f t="shared" si="15"/>
        <v>8969.1963780747246</v>
      </c>
      <c r="DL26" s="27">
        <f t="shared" si="15"/>
        <v>8969.1963780747246</v>
      </c>
      <c r="DM26" s="27">
        <f t="shared" si="15"/>
        <v>8969.1963780747246</v>
      </c>
      <c r="DN26" s="27">
        <f t="shared" si="15"/>
        <v>8969.1963780747246</v>
      </c>
      <c r="DO26" s="27">
        <f t="shared" si="15"/>
        <v>8969.1963780747246</v>
      </c>
      <c r="DP26" s="27">
        <f t="shared" si="15"/>
        <v>8969.1963780747246</v>
      </c>
      <c r="DQ26" s="27">
        <f t="shared" si="15"/>
        <v>8969.1963780747246</v>
      </c>
      <c r="DR26" s="27">
        <f t="shared" si="15"/>
        <v>8969.1963780747246</v>
      </c>
      <c r="DS26" s="27">
        <f t="shared" si="15"/>
        <v>8969.1963780747246</v>
      </c>
      <c r="DT26" s="27">
        <f t="shared" si="15"/>
        <v>9148.5803056362183</v>
      </c>
      <c r="DU26" s="27">
        <f t="shared" si="15"/>
        <v>9148.5803056362183</v>
      </c>
      <c r="DV26" s="27">
        <f t="shared" si="15"/>
        <v>9148.5803056362183</v>
      </c>
      <c r="DW26" s="27">
        <f t="shared" si="15"/>
        <v>9148.5803056362183</v>
      </c>
      <c r="DX26" s="27">
        <f t="shared" si="15"/>
        <v>9148.5803056362183</v>
      </c>
      <c r="DY26" s="27">
        <f t="shared" si="15"/>
        <v>9148.5803056362183</v>
      </c>
      <c r="DZ26" s="27">
        <f t="shared" si="15"/>
        <v>9148.5803056362183</v>
      </c>
      <c r="EA26" s="27">
        <f t="shared" si="15"/>
        <v>9148.5803056362183</v>
      </c>
      <c r="EB26" s="27">
        <f t="shared" si="15"/>
        <v>9148.5803056362183</v>
      </c>
      <c r="EC26" s="27">
        <f t="shared" ref="EC26:EE26" si="16">-EC$33</f>
        <v>9148.5803056362183</v>
      </c>
      <c r="ED26" s="27">
        <f t="shared" si="16"/>
        <v>9148.5803056362183</v>
      </c>
      <c r="EE26" s="27">
        <f t="shared" si="16"/>
        <v>9148.5803056362183</v>
      </c>
    </row>
    <row r="27" spans="2:135" x14ac:dyDescent="0.35">
      <c r="B27" s="14" t="s">
        <v>95</v>
      </c>
      <c r="C27" s="14"/>
      <c r="D27" s="31">
        <f>SUM(D24:D26)</f>
        <v>204753.12507083337</v>
      </c>
      <c r="E27" s="31">
        <f t="shared" ref="E27:BP27" si="17">SUM(E24:E26)</f>
        <v>204753.12507083337</v>
      </c>
      <c r="F27" s="31">
        <f t="shared" si="17"/>
        <v>204753.12507083337</v>
      </c>
      <c r="G27" s="31">
        <f t="shared" si="17"/>
        <v>204753.12507083337</v>
      </c>
      <c r="H27" s="31">
        <f t="shared" si="17"/>
        <v>204753.12507083337</v>
      </c>
      <c r="I27" s="31">
        <f t="shared" si="17"/>
        <v>204753.12507083337</v>
      </c>
      <c r="J27" s="31">
        <f t="shared" si="17"/>
        <v>204753.12507083337</v>
      </c>
      <c r="K27" s="31">
        <f t="shared" si="17"/>
        <v>204753.12507083337</v>
      </c>
      <c r="L27" s="31">
        <f t="shared" si="17"/>
        <v>204753.12507083337</v>
      </c>
      <c r="M27" s="31">
        <f t="shared" si="17"/>
        <v>204753.12507083337</v>
      </c>
      <c r="N27" s="31">
        <f t="shared" si="17"/>
        <v>204753.12507083337</v>
      </c>
      <c r="O27" s="31">
        <f t="shared" si="17"/>
        <v>204753.12507083337</v>
      </c>
      <c r="P27" s="31">
        <f t="shared" si="17"/>
        <v>207711.84661239584</v>
      </c>
      <c r="Q27" s="31">
        <f t="shared" si="17"/>
        <v>207711.84661239584</v>
      </c>
      <c r="R27" s="31">
        <f t="shared" si="17"/>
        <v>207711.84661239584</v>
      </c>
      <c r="S27" s="31">
        <f t="shared" si="17"/>
        <v>207711.84661239584</v>
      </c>
      <c r="T27" s="31">
        <f t="shared" si="17"/>
        <v>207711.84661239584</v>
      </c>
      <c r="U27" s="31">
        <f t="shared" si="17"/>
        <v>207711.84661239584</v>
      </c>
      <c r="V27" s="31">
        <f t="shared" si="17"/>
        <v>207711.84661239584</v>
      </c>
      <c r="W27" s="31">
        <f t="shared" si="17"/>
        <v>207711.84661239584</v>
      </c>
      <c r="X27" s="31">
        <f t="shared" si="17"/>
        <v>207711.84661239584</v>
      </c>
      <c r="Y27" s="31">
        <f t="shared" si="17"/>
        <v>207711.84661239584</v>
      </c>
      <c r="Z27" s="31">
        <f t="shared" si="17"/>
        <v>207711.84661239584</v>
      </c>
      <c r="AA27" s="31">
        <f t="shared" si="17"/>
        <v>207711.84661239584</v>
      </c>
      <c r="AB27" s="31">
        <f t="shared" si="17"/>
        <v>211018.15187800172</v>
      </c>
      <c r="AC27" s="31">
        <f t="shared" si="17"/>
        <v>211018.15187800172</v>
      </c>
      <c r="AD27" s="31">
        <f t="shared" si="17"/>
        <v>211018.15187800172</v>
      </c>
      <c r="AE27" s="31">
        <f t="shared" si="17"/>
        <v>211018.15187800172</v>
      </c>
      <c r="AF27" s="31">
        <f t="shared" si="17"/>
        <v>211018.15187800172</v>
      </c>
      <c r="AG27" s="31">
        <f t="shared" si="17"/>
        <v>211018.15187800172</v>
      </c>
      <c r="AH27" s="31">
        <f t="shared" si="17"/>
        <v>211018.15187800172</v>
      </c>
      <c r="AI27" s="31">
        <f t="shared" si="17"/>
        <v>211018.15187800172</v>
      </c>
      <c r="AJ27" s="31">
        <f t="shared" si="17"/>
        <v>211018.15187800172</v>
      </c>
      <c r="AK27" s="31">
        <f t="shared" si="17"/>
        <v>211018.15187800172</v>
      </c>
      <c r="AL27" s="31">
        <f t="shared" si="17"/>
        <v>211018.15187800172</v>
      </c>
      <c r="AM27" s="31">
        <f t="shared" si="17"/>
        <v>211018.15187800172</v>
      </c>
      <c r="AN27" s="31">
        <f t="shared" si="17"/>
        <v>214222.46528217627</v>
      </c>
      <c r="AO27" s="31">
        <f t="shared" si="17"/>
        <v>214222.46528217627</v>
      </c>
      <c r="AP27" s="31">
        <f t="shared" si="17"/>
        <v>214222.46528217627</v>
      </c>
      <c r="AQ27" s="31">
        <f t="shared" si="17"/>
        <v>214222.46528217627</v>
      </c>
      <c r="AR27" s="31">
        <f t="shared" si="17"/>
        <v>214222.46528217627</v>
      </c>
      <c r="AS27" s="31">
        <f t="shared" si="17"/>
        <v>214222.46528217627</v>
      </c>
      <c r="AT27" s="31">
        <f t="shared" si="17"/>
        <v>214222.46528217627</v>
      </c>
      <c r="AU27" s="31">
        <f t="shared" si="17"/>
        <v>214222.46528217627</v>
      </c>
      <c r="AV27" s="31">
        <f t="shared" si="17"/>
        <v>214222.46528217627</v>
      </c>
      <c r="AW27" s="31">
        <f t="shared" si="17"/>
        <v>214222.46528217627</v>
      </c>
      <c r="AX27" s="31">
        <f t="shared" si="17"/>
        <v>214222.46528217627</v>
      </c>
      <c r="AY27" s="31">
        <f t="shared" si="17"/>
        <v>214222.46528217627</v>
      </c>
      <c r="AZ27" s="31">
        <f t="shared" si="17"/>
        <v>217475.62420993365</v>
      </c>
      <c r="BA27" s="31">
        <f t="shared" si="17"/>
        <v>217475.62420993365</v>
      </c>
      <c r="BB27" s="31">
        <f t="shared" si="17"/>
        <v>217475.62420993365</v>
      </c>
      <c r="BC27" s="31">
        <f t="shared" si="17"/>
        <v>217475.62420993365</v>
      </c>
      <c r="BD27" s="31">
        <f t="shared" si="17"/>
        <v>217475.62420993365</v>
      </c>
      <c r="BE27" s="31">
        <f t="shared" si="17"/>
        <v>217475.62420993365</v>
      </c>
      <c r="BF27" s="31">
        <f t="shared" si="17"/>
        <v>217475.62420993365</v>
      </c>
      <c r="BG27" s="31">
        <f t="shared" si="17"/>
        <v>217475.62420993365</v>
      </c>
      <c r="BH27" s="31">
        <f t="shared" si="17"/>
        <v>217475.62420993365</v>
      </c>
      <c r="BI27" s="31">
        <f t="shared" si="17"/>
        <v>217475.62420993365</v>
      </c>
      <c r="BJ27" s="31">
        <f t="shared" si="17"/>
        <v>217475.62420993365</v>
      </c>
      <c r="BK27" s="31">
        <f t="shared" si="17"/>
        <v>217475.62420993365</v>
      </c>
      <c r="BL27" s="31">
        <f t="shared" si="17"/>
        <v>220778.37696057776</v>
      </c>
      <c r="BM27" s="31">
        <f t="shared" si="17"/>
        <v>220778.37696057776</v>
      </c>
      <c r="BN27" s="31">
        <f t="shared" si="17"/>
        <v>220778.37696057776</v>
      </c>
      <c r="BO27" s="31">
        <f t="shared" si="17"/>
        <v>220778.37696057776</v>
      </c>
      <c r="BP27" s="31">
        <f t="shared" si="17"/>
        <v>220778.37696057776</v>
      </c>
      <c r="BQ27" s="31">
        <f t="shared" ref="BQ27:EB27" si="18">SUM(BQ24:BQ26)</f>
        <v>220778.37696057776</v>
      </c>
      <c r="BR27" s="31">
        <f t="shared" si="18"/>
        <v>220778.37696057776</v>
      </c>
      <c r="BS27" s="31">
        <f t="shared" si="18"/>
        <v>220778.37696057776</v>
      </c>
      <c r="BT27" s="31">
        <f t="shared" si="18"/>
        <v>220778.37696057776</v>
      </c>
      <c r="BU27" s="31">
        <f t="shared" si="18"/>
        <v>220778.37696057776</v>
      </c>
      <c r="BV27" s="31">
        <f t="shared" si="18"/>
        <v>220778.37696057776</v>
      </c>
      <c r="BW27" s="31">
        <f t="shared" si="18"/>
        <v>220778.37696057776</v>
      </c>
      <c r="BX27" s="31">
        <f t="shared" si="18"/>
        <v>224131.48337023152</v>
      </c>
      <c r="BY27" s="31">
        <f t="shared" si="18"/>
        <v>224131.48337023152</v>
      </c>
      <c r="BZ27" s="31">
        <f t="shared" si="18"/>
        <v>224131.48337023152</v>
      </c>
      <c r="CA27" s="31">
        <f t="shared" si="18"/>
        <v>224131.48337023152</v>
      </c>
      <c r="CB27" s="31">
        <f t="shared" si="18"/>
        <v>224131.48337023152</v>
      </c>
      <c r="CC27" s="31">
        <f t="shared" si="18"/>
        <v>224131.48337023152</v>
      </c>
      <c r="CD27" s="31">
        <f t="shared" si="18"/>
        <v>224131.48337023152</v>
      </c>
      <c r="CE27" s="31">
        <f t="shared" si="18"/>
        <v>224131.48337023152</v>
      </c>
      <c r="CF27" s="31">
        <f t="shared" si="18"/>
        <v>224131.48337023152</v>
      </c>
      <c r="CG27" s="31">
        <f t="shared" si="18"/>
        <v>224131.48337023152</v>
      </c>
      <c r="CH27" s="31">
        <f t="shared" si="18"/>
        <v>224131.48337023152</v>
      </c>
      <c r="CI27" s="31">
        <f t="shared" si="18"/>
        <v>224131.48337023152</v>
      </c>
      <c r="CJ27" s="31">
        <f t="shared" si="18"/>
        <v>227535.71499113491</v>
      </c>
      <c r="CK27" s="31">
        <f t="shared" si="18"/>
        <v>227535.71499113491</v>
      </c>
      <c r="CL27" s="31">
        <f t="shared" si="18"/>
        <v>227535.71499113491</v>
      </c>
      <c r="CM27" s="31">
        <f t="shared" si="18"/>
        <v>227535.71499113491</v>
      </c>
      <c r="CN27" s="31">
        <f t="shared" si="18"/>
        <v>227535.71499113491</v>
      </c>
      <c r="CO27" s="31">
        <f t="shared" si="18"/>
        <v>227535.71499113491</v>
      </c>
      <c r="CP27" s="31">
        <f t="shared" si="18"/>
        <v>227535.71499113491</v>
      </c>
      <c r="CQ27" s="31">
        <f t="shared" si="18"/>
        <v>227535.71499113491</v>
      </c>
      <c r="CR27" s="31">
        <f t="shared" si="18"/>
        <v>227535.71499113491</v>
      </c>
      <c r="CS27" s="31">
        <f t="shared" si="18"/>
        <v>227535.71499113491</v>
      </c>
      <c r="CT27" s="31">
        <f t="shared" si="18"/>
        <v>227535.71499113491</v>
      </c>
      <c r="CU27" s="31">
        <f t="shared" si="18"/>
        <v>227535.71499113491</v>
      </c>
      <c r="CV27" s="31">
        <f t="shared" si="18"/>
        <v>230991.85527375891</v>
      </c>
      <c r="CW27" s="31">
        <f t="shared" si="18"/>
        <v>230991.85527375891</v>
      </c>
      <c r="CX27" s="31">
        <f t="shared" si="18"/>
        <v>230991.85527375891</v>
      </c>
      <c r="CY27" s="31">
        <f t="shared" si="18"/>
        <v>230991.85527375891</v>
      </c>
      <c r="CZ27" s="31">
        <f t="shared" si="18"/>
        <v>230991.85527375891</v>
      </c>
      <c r="DA27" s="31">
        <f t="shared" si="18"/>
        <v>230991.85527375891</v>
      </c>
      <c r="DB27" s="31">
        <f t="shared" si="18"/>
        <v>230991.85527375891</v>
      </c>
      <c r="DC27" s="31">
        <f t="shared" si="18"/>
        <v>230991.85527375891</v>
      </c>
      <c r="DD27" s="31">
        <f t="shared" si="18"/>
        <v>230991.85527375891</v>
      </c>
      <c r="DE27" s="31">
        <f t="shared" si="18"/>
        <v>230991.85527375891</v>
      </c>
      <c r="DF27" s="31">
        <f t="shared" si="18"/>
        <v>230991.85527375891</v>
      </c>
      <c r="DG27" s="31">
        <f t="shared" si="18"/>
        <v>230991.85527375891</v>
      </c>
      <c r="DH27" s="31">
        <f t="shared" si="18"/>
        <v>234500.69975177743</v>
      </c>
      <c r="DI27" s="31">
        <f t="shared" si="18"/>
        <v>234500.69975177743</v>
      </c>
      <c r="DJ27" s="31">
        <f t="shared" si="18"/>
        <v>234500.69975177743</v>
      </c>
      <c r="DK27" s="31">
        <f t="shared" si="18"/>
        <v>234500.69975177743</v>
      </c>
      <c r="DL27" s="31">
        <f t="shared" si="18"/>
        <v>234500.69975177743</v>
      </c>
      <c r="DM27" s="31">
        <f t="shared" si="18"/>
        <v>234500.69975177743</v>
      </c>
      <c r="DN27" s="31">
        <f t="shared" si="18"/>
        <v>234500.69975177743</v>
      </c>
      <c r="DO27" s="31">
        <f t="shared" si="18"/>
        <v>234500.69975177743</v>
      </c>
      <c r="DP27" s="31">
        <f t="shared" si="18"/>
        <v>234500.69975177743</v>
      </c>
      <c r="DQ27" s="31">
        <f t="shared" si="18"/>
        <v>234500.69975177743</v>
      </c>
      <c r="DR27" s="31">
        <f t="shared" si="18"/>
        <v>234500.69975177743</v>
      </c>
      <c r="DS27" s="31">
        <f t="shared" si="18"/>
        <v>234500.69975177743</v>
      </c>
      <c r="DT27" s="31">
        <f t="shared" si="18"/>
        <v>238063.05622994443</v>
      </c>
      <c r="DU27" s="31">
        <f t="shared" si="18"/>
        <v>238063.05622994443</v>
      </c>
      <c r="DV27" s="31">
        <f t="shared" si="18"/>
        <v>238063.05622994443</v>
      </c>
      <c r="DW27" s="31">
        <f t="shared" si="18"/>
        <v>238063.05622994443</v>
      </c>
      <c r="DX27" s="31">
        <f t="shared" si="18"/>
        <v>238063.05622994443</v>
      </c>
      <c r="DY27" s="31">
        <f t="shared" si="18"/>
        <v>238063.05622994443</v>
      </c>
      <c r="DZ27" s="31">
        <f t="shared" si="18"/>
        <v>238063.05622994443</v>
      </c>
      <c r="EA27" s="31">
        <f t="shared" si="18"/>
        <v>238063.05622994443</v>
      </c>
      <c r="EB27" s="31">
        <f t="shared" si="18"/>
        <v>238063.05622994443</v>
      </c>
      <c r="EC27" s="31">
        <f t="shared" ref="EC27:EE27" si="19">SUM(EC24:EC26)</f>
        <v>238063.05622994443</v>
      </c>
      <c r="ED27" s="31">
        <f t="shared" si="19"/>
        <v>238063.05622994443</v>
      </c>
      <c r="EE27" s="31">
        <f t="shared" si="19"/>
        <v>238063.05622994443</v>
      </c>
    </row>
    <row r="28" spans="2:135" x14ac:dyDescent="0.35">
      <c r="D28" s="6"/>
    </row>
    <row r="29" spans="2:135" x14ac:dyDescent="0.35">
      <c r="B29" s="23" t="s">
        <v>13</v>
      </c>
      <c r="D29" s="6"/>
      <c r="G29" s="6"/>
      <c r="P29" s="18"/>
    </row>
    <row r="30" spans="2:135" x14ac:dyDescent="0.35">
      <c r="C30" t="str">
        <f>Assumptions!J31</f>
        <v>General &amp; Admin</v>
      </c>
      <c r="D30" s="26">
        <f>-Assumptions!$AF31/12*(1+(IF(D$8=Assumptions!$AD$47,Assumptions!$AD$51,IF(D$8=Assumptions!$AE$47,Assumptions!AE$51,Assumptions!$AF$51))))^(D$8-1)</f>
        <v>-1423.0912500000002</v>
      </c>
      <c r="E30" s="26">
        <f>-Assumptions!$AF31/12*(1+(IF(E$8=Assumptions!$AD$47,Assumptions!$AD$51,IF(E$8=Assumptions!$AE$47,Assumptions!AF$51,Assumptions!$AF$51))))^(E$8-1)</f>
        <v>-1423.0912500000002</v>
      </c>
      <c r="F30" s="26">
        <f>-Assumptions!$AF31/12*(1+(IF(F$8=Assumptions!$AD$47,Assumptions!$AD$51,IF(F$8=Assumptions!$AE$47,Assumptions!AG$51,Assumptions!$AF$51))))^(F$8-1)</f>
        <v>-1423.0912500000002</v>
      </c>
      <c r="G30" s="26">
        <f>-Assumptions!$AF31/12*(1+(IF(G$8=Assumptions!$AD$47,Assumptions!$AD$51,IF(G$8=Assumptions!$AE$47,Assumptions!AH$51,Assumptions!$AF$51))))^(G$8-1)</f>
        <v>-1423.0912500000002</v>
      </c>
      <c r="H30" s="26">
        <f>-Assumptions!$AF31/12*(1+(IF(H$8=Assumptions!$AD$47,Assumptions!$AD$51,IF(H$8=Assumptions!$AE$47,Assumptions!AI$51,Assumptions!$AF$51))))^(H$8-1)</f>
        <v>-1423.0912500000002</v>
      </c>
      <c r="I30" s="26">
        <f>-Assumptions!$AF31/12*(1+(IF(I$8=Assumptions!$AD$47,Assumptions!$AD$51,IF(I$8=Assumptions!$AE$47,Assumptions!AJ$51,Assumptions!$AF$51))))^(I$8-1)</f>
        <v>-1423.0912500000002</v>
      </c>
      <c r="J30" s="26">
        <f>-Assumptions!$AF31/12*(1+(IF(J$8=Assumptions!$AD$47,Assumptions!$AD$51,IF(J$8=Assumptions!$AE$47,Assumptions!AK$51,Assumptions!$AF$51))))^(J$8-1)</f>
        <v>-1423.0912500000002</v>
      </c>
      <c r="K30" s="26">
        <f>-Assumptions!$AF31/12*(1+(IF(K$8=Assumptions!$AD$47,Assumptions!$AD$51,IF(K$8=Assumptions!$AE$47,Assumptions!AL$51,Assumptions!$AF$51))))^(K$8-1)</f>
        <v>-1423.0912500000002</v>
      </c>
      <c r="L30" s="26">
        <f>-Assumptions!$AF31/12*(1+(IF(L$8=Assumptions!$AD$47,Assumptions!$AD$51,IF(L$8=Assumptions!$AE$47,Assumptions!AM$51,Assumptions!$AF$51))))^(L$8-1)</f>
        <v>-1423.0912500000002</v>
      </c>
      <c r="M30" s="26">
        <f>-Assumptions!$AF31/12*(1+(IF(M$8=Assumptions!$AD$47,Assumptions!$AD$51,IF(M$8=Assumptions!$AE$47,Assumptions!AN$51,Assumptions!$AF$51))))^(M$8-1)</f>
        <v>-1423.0912500000002</v>
      </c>
      <c r="N30" s="26">
        <f>-Assumptions!$AF31/12*(1+(IF(N$8=Assumptions!$AD$47,Assumptions!$AD$51,IF(N$8=Assumptions!$AE$47,Assumptions!AO$51,Assumptions!$AF$51))))^(N$8-1)</f>
        <v>-1423.0912500000002</v>
      </c>
      <c r="O30" s="26">
        <f>-Assumptions!$AF31/12*(1+(IF(O$8=Assumptions!$AD$47,Assumptions!$AD$51,IF(O$8=Assumptions!$AE$47,Assumptions!AP$51,Assumptions!$AF$51))))^(O$8-1)</f>
        <v>-1423.0912500000002</v>
      </c>
      <c r="P30" s="26">
        <f>-Assumptions!$AF31/12*(1+(IF(P$8=Assumptions!$AD$47,Assumptions!$AD$51,IF(P$8=Assumptions!$AE$47,Assumptions!AQ$51,Assumptions!$AF$51))))^(P$8-1)</f>
        <v>-1423.0912500000002</v>
      </c>
      <c r="Q30" s="26">
        <f>-Assumptions!$AF31/12*(1+(IF(Q$8=Assumptions!$AD$47,Assumptions!$AD$51,IF(Q$8=Assumptions!$AE$47,Assumptions!AR$51,Assumptions!$AF$51))))^(Q$8-1)</f>
        <v>-1423.0912500000002</v>
      </c>
      <c r="R30" s="26">
        <f>-Assumptions!$AF31/12*(1+(IF(R$8=Assumptions!$AD$47,Assumptions!$AD$51,IF(R$8=Assumptions!$AE$47,Assumptions!AS$51,Assumptions!$AF$51))))^(R$8-1)</f>
        <v>-1423.0912500000002</v>
      </c>
      <c r="S30" s="26">
        <f>-Assumptions!$AF31/12*(1+(IF(S$8=Assumptions!$AD$47,Assumptions!$AD$51,IF(S$8=Assumptions!$AE$47,Assumptions!AT$51,Assumptions!$AF$51))))^(S$8-1)</f>
        <v>-1423.0912500000002</v>
      </c>
      <c r="T30" s="26">
        <f>-Assumptions!$AF31/12*(1+(IF(T$8=Assumptions!$AD$47,Assumptions!$AD$51,IF(T$8=Assumptions!$AE$47,Assumptions!AU$51,Assumptions!$AF$51))))^(T$8-1)</f>
        <v>-1423.0912500000002</v>
      </c>
      <c r="U30" s="26">
        <f>-Assumptions!$AF31/12*(1+(IF(U$8=Assumptions!$AD$47,Assumptions!$AD$51,IF(U$8=Assumptions!$AE$47,Assumptions!AV$51,Assumptions!$AF$51))))^(U$8-1)</f>
        <v>-1423.0912500000002</v>
      </c>
      <c r="V30" s="26">
        <f>-Assumptions!$AF31/12*(1+(IF(V$8=Assumptions!$AD$47,Assumptions!$AD$51,IF(V$8=Assumptions!$AE$47,Assumptions!AW$51,Assumptions!$AF$51))))^(V$8-1)</f>
        <v>-1423.0912500000002</v>
      </c>
      <c r="W30" s="26">
        <f>-Assumptions!$AF31/12*(1+(IF(W$8=Assumptions!$AD$47,Assumptions!$AD$51,IF(W$8=Assumptions!$AE$47,Assumptions!AX$51,Assumptions!$AF$51))))^(W$8-1)</f>
        <v>-1423.0912500000002</v>
      </c>
      <c r="X30" s="26">
        <f>-Assumptions!$AF31/12*(1+(IF(X$8=Assumptions!$AD$47,Assumptions!$AD$51,IF(X$8=Assumptions!$AE$47,Assumptions!AY$51,Assumptions!$AF$51))))^(X$8-1)</f>
        <v>-1423.0912500000002</v>
      </c>
      <c r="Y30" s="26">
        <f>-Assumptions!$AF31/12*(1+(IF(Y$8=Assumptions!$AD$47,Assumptions!$AD$51,IF(Y$8=Assumptions!$AE$47,Assumptions!AZ$51,Assumptions!$AF$51))))^(Y$8-1)</f>
        <v>-1423.0912500000002</v>
      </c>
      <c r="Z30" s="26">
        <f>-Assumptions!$AF31/12*(1+(IF(Z$8=Assumptions!$AD$47,Assumptions!$AD$51,IF(Z$8=Assumptions!$AE$47,Assumptions!BA$51,Assumptions!$AF$51))))^(Z$8-1)</f>
        <v>-1423.0912500000002</v>
      </c>
      <c r="AA30" s="26">
        <f>-Assumptions!$AF31/12*(1+(IF(AA$8=Assumptions!$AD$47,Assumptions!$AD$51,IF(AA$8=Assumptions!$AE$47,Assumptions!BB$51,Assumptions!$AF$51))))^(AA$8-1)</f>
        <v>-1423.0912500000002</v>
      </c>
      <c r="AB30" s="26">
        <f>-Assumptions!$AF31/12*(1+(IF(AB$8=Assumptions!$AD$47,Assumptions!$AD$51,IF(AB$8=Assumptions!$AE$47,Assumptions!BC$51,Assumptions!$AF$51))))^(AB$8-1)</f>
        <v>-1480.5841365000001</v>
      </c>
      <c r="AC30" s="26">
        <f>-Assumptions!$AF31/12*(1+(IF(AC$8=Assumptions!$AD$47,Assumptions!$AD$51,IF(AC$8=Assumptions!$AE$47,Assumptions!BD$51,Assumptions!$AF$51))))^(AC$8-1)</f>
        <v>-1480.5841365000001</v>
      </c>
      <c r="AD30" s="26">
        <f>-Assumptions!$AF31/12*(1+(IF(AD$8=Assumptions!$AD$47,Assumptions!$AD$51,IF(AD$8=Assumptions!$AE$47,Assumptions!BE$51,Assumptions!$AF$51))))^(AD$8-1)</f>
        <v>-1480.5841365000001</v>
      </c>
      <c r="AE30" s="26">
        <f>-Assumptions!$AF31/12*(1+(IF(AE$8=Assumptions!$AD$47,Assumptions!$AD$51,IF(AE$8=Assumptions!$AE$47,Assumptions!BF$51,Assumptions!$AF$51))))^(AE$8-1)</f>
        <v>-1480.5841365000001</v>
      </c>
      <c r="AF30" s="26">
        <f>-Assumptions!$AF31/12*(1+(IF(AF$8=Assumptions!$AD$47,Assumptions!$AD$51,IF(AF$8=Assumptions!$AE$47,Assumptions!BG$51,Assumptions!$AF$51))))^(AF$8-1)</f>
        <v>-1480.5841365000001</v>
      </c>
      <c r="AG30" s="26">
        <f>-Assumptions!$AF31/12*(1+(IF(AG$8=Assumptions!$AD$47,Assumptions!$AD$51,IF(AG$8=Assumptions!$AE$47,Assumptions!BH$51,Assumptions!$AF$51))))^(AG$8-1)</f>
        <v>-1480.5841365000001</v>
      </c>
      <c r="AH30" s="26">
        <f>-Assumptions!$AF31/12*(1+(IF(AH$8=Assumptions!$AD$47,Assumptions!$AD$51,IF(AH$8=Assumptions!$AE$47,Assumptions!BI$51,Assumptions!$AF$51))))^(AH$8-1)</f>
        <v>-1480.5841365000001</v>
      </c>
      <c r="AI30" s="26">
        <f>-Assumptions!$AF31/12*(1+(IF(AI$8=Assumptions!$AD$47,Assumptions!$AD$51,IF(AI$8=Assumptions!$AE$47,Assumptions!BJ$51,Assumptions!$AF$51))))^(AI$8-1)</f>
        <v>-1480.5841365000001</v>
      </c>
      <c r="AJ30" s="26">
        <f>-Assumptions!$AF31/12*(1+(IF(AJ$8=Assumptions!$AD$47,Assumptions!$AD$51,IF(AJ$8=Assumptions!$AE$47,Assumptions!BK$51,Assumptions!$AF$51))))^(AJ$8-1)</f>
        <v>-1480.5841365000001</v>
      </c>
      <c r="AK30" s="26">
        <f>-Assumptions!$AF31/12*(1+(IF(AK$8=Assumptions!$AD$47,Assumptions!$AD$51,IF(AK$8=Assumptions!$AE$47,Assumptions!BL$51,Assumptions!$AF$51))))^(AK$8-1)</f>
        <v>-1480.5841365000001</v>
      </c>
      <c r="AL30" s="26">
        <f>-Assumptions!$AF31/12*(1+(IF(AL$8=Assumptions!$AD$47,Assumptions!$AD$51,IF(AL$8=Assumptions!$AE$47,Assumptions!BM$51,Assumptions!$AF$51))))^(AL$8-1)</f>
        <v>-1480.5841365000001</v>
      </c>
      <c r="AM30" s="26">
        <f>-Assumptions!$AF31/12*(1+(IF(AM$8=Assumptions!$AD$47,Assumptions!$AD$51,IF(AM$8=Assumptions!$AE$47,Assumptions!BN$51,Assumptions!$AF$51))))^(AM$8-1)</f>
        <v>-1480.5841365000001</v>
      </c>
      <c r="AN30" s="26">
        <f>-Assumptions!$AF31/12*(1+(IF(AN$8=Assumptions!$AD$47,Assumptions!$AD$51,IF(AN$8=Assumptions!$AE$47,Assumptions!BO$51,Assumptions!$AF$51))))^(AN$8-1)</f>
        <v>-1510.1958192300001</v>
      </c>
      <c r="AO30" s="26">
        <f>-Assumptions!$AF31/12*(1+(IF(AO$8=Assumptions!$AD$47,Assumptions!$AD$51,IF(AO$8=Assumptions!$AE$47,Assumptions!BP$51,Assumptions!$AF$51))))^(AO$8-1)</f>
        <v>-1510.1958192300001</v>
      </c>
      <c r="AP30" s="26">
        <f>-Assumptions!$AF31/12*(1+(IF(AP$8=Assumptions!$AD$47,Assumptions!$AD$51,IF(AP$8=Assumptions!$AE$47,Assumptions!BQ$51,Assumptions!$AF$51))))^(AP$8-1)</f>
        <v>-1510.1958192300001</v>
      </c>
      <c r="AQ30" s="26">
        <f>-Assumptions!$AF31/12*(1+(IF(AQ$8=Assumptions!$AD$47,Assumptions!$AD$51,IF(AQ$8=Assumptions!$AE$47,Assumptions!BR$51,Assumptions!$AF$51))))^(AQ$8-1)</f>
        <v>-1510.1958192300001</v>
      </c>
      <c r="AR30" s="26">
        <f>-Assumptions!$AF31/12*(1+(IF(AR$8=Assumptions!$AD$47,Assumptions!$AD$51,IF(AR$8=Assumptions!$AE$47,Assumptions!BS$51,Assumptions!$AF$51))))^(AR$8-1)</f>
        <v>-1510.1958192300001</v>
      </c>
      <c r="AS30" s="26">
        <f>-Assumptions!$AF31/12*(1+(IF(AS$8=Assumptions!$AD$47,Assumptions!$AD$51,IF(AS$8=Assumptions!$AE$47,Assumptions!BT$51,Assumptions!$AF$51))))^(AS$8-1)</f>
        <v>-1510.1958192300001</v>
      </c>
      <c r="AT30" s="26">
        <f>-Assumptions!$AF31/12*(1+(IF(AT$8=Assumptions!$AD$47,Assumptions!$AD$51,IF(AT$8=Assumptions!$AE$47,Assumptions!BU$51,Assumptions!$AF$51))))^(AT$8-1)</f>
        <v>-1510.1958192300001</v>
      </c>
      <c r="AU30" s="26">
        <f>-Assumptions!$AF31/12*(1+(IF(AU$8=Assumptions!$AD$47,Assumptions!$AD$51,IF(AU$8=Assumptions!$AE$47,Assumptions!BV$51,Assumptions!$AF$51))))^(AU$8-1)</f>
        <v>-1510.1958192300001</v>
      </c>
      <c r="AV30" s="26">
        <f>-Assumptions!$AF31/12*(1+(IF(AV$8=Assumptions!$AD$47,Assumptions!$AD$51,IF(AV$8=Assumptions!$AE$47,Assumptions!BW$51,Assumptions!$AF$51))))^(AV$8-1)</f>
        <v>-1510.1958192300001</v>
      </c>
      <c r="AW30" s="26">
        <f>-Assumptions!$AF31/12*(1+(IF(AW$8=Assumptions!$AD$47,Assumptions!$AD$51,IF(AW$8=Assumptions!$AE$47,Assumptions!BX$51,Assumptions!$AF$51))))^(AW$8-1)</f>
        <v>-1510.1958192300001</v>
      </c>
      <c r="AX30" s="26">
        <f>-Assumptions!$AF31/12*(1+(IF(AX$8=Assumptions!$AD$47,Assumptions!$AD$51,IF(AX$8=Assumptions!$AE$47,Assumptions!BY$51,Assumptions!$AF$51))))^(AX$8-1)</f>
        <v>-1510.1958192300001</v>
      </c>
      <c r="AY30" s="26">
        <f>-Assumptions!$AF31/12*(1+(IF(AY$8=Assumptions!$AD$47,Assumptions!$AD$51,IF(AY$8=Assumptions!$AE$47,Assumptions!BZ$51,Assumptions!$AF$51))))^(AY$8-1)</f>
        <v>-1510.1958192300001</v>
      </c>
      <c r="AZ30" s="26">
        <f>-Assumptions!$AF31/12*(1+(IF(AZ$8=Assumptions!$AD$47,Assumptions!$AD$51,IF(AZ$8=Assumptions!$AE$47,Assumptions!CA$51,Assumptions!$AF$51))))^(AZ$8-1)</f>
        <v>-1540.3997356146001</v>
      </c>
      <c r="BA30" s="26">
        <f>-Assumptions!$AF31/12*(1+(IF(BA$8=Assumptions!$AD$47,Assumptions!$AD$51,IF(BA$8=Assumptions!$AE$47,Assumptions!CB$51,Assumptions!$AF$51))))^(BA$8-1)</f>
        <v>-1540.3997356146001</v>
      </c>
      <c r="BB30" s="26">
        <f>-Assumptions!$AF31/12*(1+(IF(BB$8=Assumptions!$AD$47,Assumptions!$AD$51,IF(BB$8=Assumptions!$AE$47,Assumptions!CC$51,Assumptions!$AF$51))))^(BB$8-1)</f>
        <v>-1540.3997356146001</v>
      </c>
      <c r="BC30" s="26">
        <f>-Assumptions!$AF31/12*(1+(IF(BC$8=Assumptions!$AD$47,Assumptions!$AD$51,IF(BC$8=Assumptions!$AE$47,Assumptions!CD$51,Assumptions!$AF$51))))^(BC$8-1)</f>
        <v>-1540.3997356146001</v>
      </c>
      <c r="BD30" s="26">
        <f>-Assumptions!$AF31/12*(1+(IF(BD$8=Assumptions!$AD$47,Assumptions!$AD$51,IF(BD$8=Assumptions!$AE$47,Assumptions!CE$51,Assumptions!$AF$51))))^(BD$8-1)</f>
        <v>-1540.3997356146001</v>
      </c>
      <c r="BE30" s="26">
        <f>-Assumptions!$AF31/12*(1+(IF(BE$8=Assumptions!$AD$47,Assumptions!$AD$51,IF(BE$8=Assumptions!$AE$47,Assumptions!CF$51,Assumptions!$AF$51))))^(BE$8-1)</f>
        <v>-1540.3997356146001</v>
      </c>
      <c r="BF30" s="26">
        <f>-Assumptions!$AF31/12*(1+(IF(BF$8=Assumptions!$AD$47,Assumptions!$AD$51,IF(BF$8=Assumptions!$AE$47,Assumptions!CG$51,Assumptions!$AF$51))))^(BF$8-1)</f>
        <v>-1540.3997356146001</v>
      </c>
      <c r="BG30" s="26">
        <f>-Assumptions!$AF31/12*(1+(IF(BG$8=Assumptions!$AD$47,Assumptions!$AD$51,IF(BG$8=Assumptions!$AE$47,Assumptions!CH$51,Assumptions!$AF$51))))^(BG$8-1)</f>
        <v>-1540.3997356146001</v>
      </c>
      <c r="BH30" s="26">
        <f>-Assumptions!$AF31/12*(1+(IF(BH$8=Assumptions!$AD$47,Assumptions!$AD$51,IF(BH$8=Assumptions!$AE$47,Assumptions!CI$51,Assumptions!$AF$51))))^(BH$8-1)</f>
        <v>-1540.3997356146001</v>
      </c>
      <c r="BI30" s="26">
        <f>-Assumptions!$AF31/12*(1+(IF(BI$8=Assumptions!$AD$47,Assumptions!$AD$51,IF(BI$8=Assumptions!$AE$47,Assumptions!CJ$51,Assumptions!$AF$51))))^(BI$8-1)</f>
        <v>-1540.3997356146001</v>
      </c>
      <c r="BJ30" s="26">
        <f>-Assumptions!$AF31/12*(1+(IF(BJ$8=Assumptions!$AD$47,Assumptions!$AD$51,IF(BJ$8=Assumptions!$AE$47,Assumptions!CK$51,Assumptions!$AF$51))))^(BJ$8-1)</f>
        <v>-1540.3997356146001</v>
      </c>
      <c r="BK30" s="26">
        <f>-Assumptions!$AF31/12*(1+(IF(BK$8=Assumptions!$AD$47,Assumptions!$AD$51,IF(BK$8=Assumptions!$AE$47,Assumptions!CL$51,Assumptions!$AF$51))))^(BK$8-1)</f>
        <v>-1540.3997356146001</v>
      </c>
      <c r="BL30" s="26">
        <f>-Assumptions!$AF31/12*(1+(IF(BL$8=Assumptions!$AD$47,Assumptions!$AD$51,IF(BL$8=Assumptions!$AE$47,Assumptions!CM$51,Assumptions!$AF$51))))^(BL$8-1)</f>
        <v>-1571.2077303268923</v>
      </c>
      <c r="BM30" s="26">
        <f>-Assumptions!$AF31/12*(1+(IF(BM$8=Assumptions!$AD$47,Assumptions!$AD$51,IF(BM$8=Assumptions!$AE$47,Assumptions!CN$51,Assumptions!$AF$51))))^(BM$8-1)</f>
        <v>-1571.2077303268923</v>
      </c>
      <c r="BN30" s="26">
        <f>-Assumptions!$AF31/12*(1+(IF(BN$8=Assumptions!$AD$47,Assumptions!$AD$51,IF(BN$8=Assumptions!$AE$47,Assumptions!CO$51,Assumptions!$AF$51))))^(BN$8-1)</f>
        <v>-1571.2077303268923</v>
      </c>
      <c r="BO30" s="26">
        <f>-Assumptions!$AF31/12*(1+(IF(BO$8=Assumptions!$AD$47,Assumptions!$AD$51,IF(BO$8=Assumptions!$AE$47,Assumptions!CP$51,Assumptions!$AF$51))))^(BO$8-1)</f>
        <v>-1571.2077303268923</v>
      </c>
      <c r="BP30" s="26">
        <f>-Assumptions!$AF31/12*(1+(IF(BP$8=Assumptions!$AD$47,Assumptions!$AD$51,IF(BP$8=Assumptions!$AE$47,Assumptions!CQ$51,Assumptions!$AF$51))))^(BP$8-1)</f>
        <v>-1571.2077303268923</v>
      </c>
      <c r="BQ30" s="26">
        <f>-Assumptions!$AF31/12*(1+(IF(BQ$8=Assumptions!$AD$47,Assumptions!$AD$51,IF(BQ$8=Assumptions!$AE$47,Assumptions!CR$51,Assumptions!$AF$51))))^(BQ$8-1)</f>
        <v>-1571.2077303268923</v>
      </c>
      <c r="BR30" s="26">
        <f>-Assumptions!$AF31/12*(1+(IF(BR$8=Assumptions!$AD$47,Assumptions!$AD$51,IF(BR$8=Assumptions!$AE$47,Assumptions!CS$51,Assumptions!$AF$51))))^(BR$8-1)</f>
        <v>-1571.2077303268923</v>
      </c>
      <c r="BS30" s="26">
        <f>-Assumptions!$AF31/12*(1+(IF(BS$8=Assumptions!$AD$47,Assumptions!$AD$51,IF(BS$8=Assumptions!$AE$47,Assumptions!CT$51,Assumptions!$AF$51))))^(BS$8-1)</f>
        <v>-1571.2077303268923</v>
      </c>
      <c r="BT30" s="26">
        <f>-Assumptions!$AF31/12*(1+(IF(BT$8=Assumptions!$AD$47,Assumptions!$AD$51,IF(BT$8=Assumptions!$AE$47,Assumptions!CU$51,Assumptions!$AF$51))))^(BT$8-1)</f>
        <v>-1571.2077303268923</v>
      </c>
      <c r="BU30" s="26">
        <f>-Assumptions!$AF31/12*(1+(IF(BU$8=Assumptions!$AD$47,Assumptions!$AD$51,IF(BU$8=Assumptions!$AE$47,Assumptions!CV$51,Assumptions!$AF$51))))^(BU$8-1)</f>
        <v>-1571.2077303268923</v>
      </c>
      <c r="BV30" s="26">
        <f>-Assumptions!$AF31/12*(1+(IF(BV$8=Assumptions!$AD$47,Assumptions!$AD$51,IF(BV$8=Assumptions!$AE$47,Assumptions!CW$51,Assumptions!$AF$51))))^(BV$8-1)</f>
        <v>-1571.2077303268923</v>
      </c>
      <c r="BW30" s="26">
        <f>-Assumptions!$AF31/12*(1+(IF(BW$8=Assumptions!$AD$47,Assumptions!$AD$51,IF(BW$8=Assumptions!$AE$47,Assumptions!CX$51,Assumptions!$AF$51))))^(BW$8-1)</f>
        <v>-1571.2077303268923</v>
      </c>
      <c r="BX30" s="26">
        <f>-Assumptions!$AF31/12*(1+(IF(BX$8=Assumptions!$AD$47,Assumptions!$AD$51,IF(BX$8=Assumptions!$AE$47,Assumptions!CY$51,Assumptions!$AF$51))))^(BX$8-1)</f>
        <v>-1602.6318849334302</v>
      </c>
      <c r="BY30" s="26">
        <f>-Assumptions!$AF31/12*(1+(IF(BY$8=Assumptions!$AD$47,Assumptions!$AD$51,IF(BY$8=Assumptions!$AE$47,Assumptions!CZ$51,Assumptions!$AF$51))))^(BY$8-1)</f>
        <v>-1602.6318849334302</v>
      </c>
      <c r="BZ30" s="26">
        <f>-Assumptions!$AF31/12*(1+(IF(BZ$8=Assumptions!$AD$47,Assumptions!$AD$51,IF(BZ$8=Assumptions!$AE$47,Assumptions!DA$51,Assumptions!$AF$51))))^(BZ$8-1)</f>
        <v>-1602.6318849334302</v>
      </c>
      <c r="CA30" s="26">
        <f>-Assumptions!$AF31/12*(1+(IF(CA$8=Assumptions!$AD$47,Assumptions!$AD$51,IF(CA$8=Assumptions!$AE$47,Assumptions!DB$51,Assumptions!$AF$51))))^(CA$8-1)</f>
        <v>-1602.6318849334302</v>
      </c>
      <c r="CB30" s="26">
        <f>-Assumptions!$AF31/12*(1+(IF(CB$8=Assumptions!$AD$47,Assumptions!$AD$51,IF(CB$8=Assumptions!$AE$47,Assumptions!DC$51,Assumptions!$AF$51))))^(CB$8-1)</f>
        <v>-1602.6318849334302</v>
      </c>
      <c r="CC30" s="26">
        <f>-Assumptions!$AF31/12*(1+(IF(CC$8=Assumptions!$AD$47,Assumptions!$AD$51,IF(CC$8=Assumptions!$AE$47,Assumptions!DD$51,Assumptions!$AF$51))))^(CC$8-1)</f>
        <v>-1602.6318849334302</v>
      </c>
      <c r="CD30" s="26">
        <f>-Assumptions!$AF31/12*(1+(IF(CD$8=Assumptions!$AD$47,Assumptions!$AD$51,IF(CD$8=Assumptions!$AE$47,Assumptions!DE$51,Assumptions!$AF$51))))^(CD$8-1)</f>
        <v>-1602.6318849334302</v>
      </c>
      <c r="CE30" s="26">
        <f>-Assumptions!$AF31/12*(1+(IF(CE$8=Assumptions!$AD$47,Assumptions!$AD$51,IF(CE$8=Assumptions!$AE$47,Assumptions!DF$51,Assumptions!$AF$51))))^(CE$8-1)</f>
        <v>-1602.6318849334302</v>
      </c>
      <c r="CF30" s="26">
        <f>-Assumptions!$AF31/12*(1+(IF(CF$8=Assumptions!$AD$47,Assumptions!$AD$51,IF(CF$8=Assumptions!$AE$47,Assumptions!DG$51,Assumptions!$AF$51))))^(CF$8-1)</f>
        <v>-1602.6318849334302</v>
      </c>
      <c r="CG30" s="26">
        <f>-Assumptions!$AF31/12*(1+(IF(CG$8=Assumptions!$AD$47,Assumptions!$AD$51,IF(CG$8=Assumptions!$AE$47,Assumptions!DH$51,Assumptions!$AF$51))))^(CG$8-1)</f>
        <v>-1602.6318849334302</v>
      </c>
      <c r="CH30" s="26">
        <f>-Assumptions!$AF31/12*(1+(IF(CH$8=Assumptions!$AD$47,Assumptions!$AD$51,IF(CH$8=Assumptions!$AE$47,Assumptions!DI$51,Assumptions!$AF$51))))^(CH$8-1)</f>
        <v>-1602.6318849334302</v>
      </c>
      <c r="CI30" s="26">
        <f>-Assumptions!$AF31/12*(1+(IF(CI$8=Assumptions!$AD$47,Assumptions!$AD$51,IF(CI$8=Assumptions!$AE$47,Assumptions!DJ$51,Assumptions!$AF$51))))^(CI$8-1)</f>
        <v>-1602.6318849334302</v>
      </c>
      <c r="CJ30" s="26">
        <f>-Assumptions!$AF31/12*(1+(IF(CJ$8=Assumptions!$AD$47,Assumptions!$AD$51,IF(CJ$8=Assumptions!$AE$47,Assumptions!DK$51,Assumptions!$AF$51))))^(CJ$8-1)</f>
        <v>-1634.6845226320984</v>
      </c>
      <c r="CK30" s="26">
        <f>-Assumptions!$AF31/12*(1+(IF(CK$8=Assumptions!$AD$47,Assumptions!$AD$51,IF(CK$8=Assumptions!$AE$47,Assumptions!DL$51,Assumptions!$AF$51))))^(CK$8-1)</f>
        <v>-1634.6845226320984</v>
      </c>
      <c r="CL30" s="26">
        <f>-Assumptions!$AF31/12*(1+(IF(CL$8=Assumptions!$AD$47,Assumptions!$AD$51,IF(CL$8=Assumptions!$AE$47,Assumptions!DM$51,Assumptions!$AF$51))))^(CL$8-1)</f>
        <v>-1634.6845226320984</v>
      </c>
      <c r="CM30" s="26">
        <f>-Assumptions!$AF31/12*(1+(IF(CM$8=Assumptions!$AD$47,Assumptions!$AD$51,IF(CM$8=Assumptions!$AE$47,Assumptions!DN$51,Assumptions!$AF$51))))^(CM$8-1)</f>
        <v>-1634.6845226320984</v>
      </c>
      <c r="CN30" s="26">
        <f>-Assumptions!$AF31/12*(1+(IF(CN$8=Assumptions!$AD$47,Assumptions!$AD$51,IF(CN$8=Assumptions!$AE$47,Assumptions!DO$51,Assumptions!$AF$51))))^(CN$8-1)</f>
        <v>-1634.6845226320984</v>
      </c>
      <c r="CO30" s="26">
        <f>-Assumptions!$AF31/12*(1+(IF(CO$8=Assumptions!$AD$47,Assumptions!$AD$51,IF(CO$8=Assumptions!$AE$47,Assumptions!DP$51,Assumptions!$AF$51))))^(CO$8-1)</f>
        <v>-1634.6845226320984</v>
      </c>
      <c r="CP30" s="26">
        <f>-Assumptions!$AF31/12*(1+(IF(CP$8=Assumptions!$AD$47,Assumptions!$AD$51,IF(CP$8=Assumptions!$AE$47,Assumptions!DQ$51,Assumptions!$AF$51))))^(CP$8-1)</f>
        <v>-1634.6845226320984</v>
      </c>
      <c r="CQ30" s="26">
        <f>-Assumptions!$AF31/12*(1+(IF(CQ$8=Assumptions!$AD$47,Assumptions!$AD$51,IF(CQ$8=Assumptions!$AE$47,Assumptions!DR$51,Assumptions!$AF$51))))^(CQ$8-1)</f>
        <v>-1634.6845226320984</v>
      </c>
      <c r="CR30" s="26">
        <f>-Assumptions!$AF31/12*(1+(IF(CR$8=Assumptions!$AD$47,Assumptions!$AD$51,IF(CR$8=Assumptions!$AE$47,Assumptions!DS$51,Assumptions!$AF$51))))^(CR$8-1)</f>
        <v>-1634.6845226320984</v>
      </c>
      <c r="CS30" s="26">
        <f>-Assumptions!$AF31/12*(1+(IF(CS$8=Assumptions!$AD$47,Assumptions!$AD$51,IF(CS$8=Assumptions!$AE$47,Assumptions!DT$51,Assumptions!$AF$51))))^(CS$8-1)</f>
        <v>-1634.6845226320984</v>
      </c>
      <c r="CT30" s="26">
        <f>-Assumptions!$AF31/12*(1+(IF(CT$8=Assumptions!$AD$47,Assumptions!$AD$51,IF(CT$8=Assumptions!$AE$47,Assumptions!DU$51,Assumptions!$AF$51))))^(CT$8-1)</f>
        <v>-1634.6845226320984</v>
      </c>
      <c r="CU30" s="26">
        <f>-Assumptions!$AF31/12*(1+(IF(CU$8=Assumptions!$AD$47,Assumptions!$AD$51,IF(CU$8=Assumptions!$AE$47,Assumptions!DV$51,Assumptions!$AF$51))))^(CU$8-1)</f>
        <v>-1634.6845226320984</v>
      </c>
      <c r="CV30" s="26">
        <f>-Assumptions!$AF31/12*(1+(IF(CV$8=Assumptions!$AD$47,Assumptions!$AD$51,IF(CV$8=Assumptions!$AE$47,Assumptions!DW$51,Assumptions!$AF$51))))^(CV$8-1)</f>
        <v>-1667.3782130847405</v>
      </c>
      <c r="CW30" s="26">
        <f>-Assumptions!$AF31/12*(1+(IF(CW$8=Assumptions!$AD$47,Assumptions!$AD$51,IF(CW$8=Assumptions!$AE$47,Assumptions!DX$51,Assumptions!$AF$51))))^(CW$8-1)</f>
        <v>-1667.3782130847405</v>
      </c>
      <c r="CX30" s="26">
        <f>-Assumptions!$AF31/12*(1+(IF(CX$8=Assumptions!$AD$47,Assumptions!$AD$51,IF(CX$8=Assumptions!$AE$47,Assumptions!DY$51,Assumptions!$AF$51))))^(CX$8-1)</f>
        <v>-1667.3782130847405</v>
      </c>
      <c r="CY30" s="26">
        <f>-Assumptions!$AF31/12*(1+(IF(CY$8=Assumptions!$AD$47,Assumptions!$AD$51,IF(CY$8=Assumptions!$AE$47,Assumptions!DZ$51,Assumptions!$AF$51))))^(CY$8-1)</f>
        <v>-1667.3782130847405</v>
      </c>
      <c r="CZ30" s="26">
        <f>-Assumptions!$AF31/12*(1+(IF(CZ$8=Assumptions!$AD$47,Assumptions!$AD$51,IF(CZ$8=Assumptions!$AE$47,Assumptions!EA$51,Assumptions!$AF$51))))^(CZ$8-1)</f>
        <v>-1667.3782130847405</v>
      </c>
      <c r="DA30" s="26">
        <f>-Assumptions!$AF31/12*(1+(IF(DA$8=Assumptions!$AD$47,Assumptions!$AD$51,IF(DA$8=Assumptions!$AE$47,Assumptions!EB$51,Assumptions!$AF$51))))^(DA$8-1)</f>
        <v>-1667.3782130847405</v>
      </c>
      <c r="DB30" s="26">
        <f>-Assumptions!$AF31/12*(1+(IF(DB$8=Assumptions!$AD$47,Assumptions!$AD$51,IF(DB$8=Assumptions!$AE$47,Assumptions!EC$51,Assumptions!$AF$51))))^(DB$8-1)</f>
        <v>-1667.3782130847405</v>
      </c>
      <c r="DC30" s="26">
        <f>-Assumptions!$AF31/12*(1+(IF(DC$8=Assumptions!$AD$47,Assumptions!$AD$51,IF(DC$8=Assumptions!$AE$47,Assumptions!ED$51,Assumptions!$AF$51))))^(DC$8-1)</f>
        <v>-1667.3782130847405</v>
      </c>
      <c r="DD30" s="26">
        <f>-Assumptions!$AF31/12*(1+(IF(DD$8=Assumptions!$AD$47,Assumptions!$AD$51,IF(DD$8=Assumptions!$AE$47,Assumptions!EE$51,Assumptions!$AF$51))))^(DD$8-1)</f>
        <v>-1667.3782130847405</v>
      </c>
      <c r="DE30" s="26">
        <f>-Assumptions!$AF31/12*(1+(IF(DE$8=Assumptions!$AD$47,Assumptions!$AD$51,IF(DE$8=Assumptions!$AE$47,Assumptions!EF$51,Assumptions!$AF$51))))^(DE$8-1)</f>
        <v>-1667.3782130847405</v>
      </c>
      <c r="DF30" s="26">
        <f>-Assumptions!$AF31/12*(1+(IF(DF$8=Assumptions!$AD$47,Assumptions!$AD$51,IF(DF$8=Assumptions!$AE$47,Assumptions!EG$51,Assumptions!$AF$51))))^(DF$8-1)</f>
        <v>-1667.3782130847405</v>
      </c>
      <c r="DG30" s="26">
        <f>-Assumptions!$AF31/12*(1+(IF(DG$8=Assumptions!$AD$47,Assumptions!$AD$51,IF(DG$8=Assumptions!$AE$47,Assumptions!EH$51,Assumptions!$AF$51))))^(DG$8-1)</f>
        <v>-1667.3782130847405</v>
      </c>
      <c r="DH30" s="26">
        <f>-Assumptions!$AF31/12*(1+(IF(DH$8=Assumptions!$AD$47,Assumptions!$AD$51,IF(DH$8=Assumptions!$AE$47,Assumptions!EI$51,Assumptions!$AF$51))))^(DH$8-1)</f>
        <v>-1700.7257773464353</v>
      </c>
      <c r="DI30" s="26">
        <f>-Assumptions!$AF31/12*(1+(IF(DI$8=Assumptions!$AD$47,Assumptions!$AD$51,IF(DI$8=Assumptions!$AE$47,Assumptions!EJ$51,Assumptions!$AF$51))))^(DI$8-1)</f>
        <v>-1700.7257773464353</v>
      </c>
      <c r="DJ30" s="26">
        <f>-Assumptions!$AF31/12*(1+(IF(DJ$8=Assumptions!$AD$47,Assumptions!$AD$51,IF(DJ$8=Assumptions!$AE$47,Assumptions!EK$51,Assumptions!$AF$51))))^(DJ$8-1)</f>
        <v>-1700.7257773464353</v>
      </c>
      <c r="DK30" s="26">
        <f>-Assumptions!$AF31/12*(1+(IF(DK$8=Assumptions!$AD$47,Assumptions!$AD$51,IF(DK$8=Assumptions!$AE$47,Assumptions!EL$51,Assumptions!$AF$51))))^(DK$8-1)</f>
        <v>-1700.7257773464353</v>
      </c>
      <c r="DL30" s="26">
        <f>-Assumptions!$AF31/12*(1+(IF(DL$8=Assumptions!$AD$47,Assumptions!$AD$51,IF(DL$8=Assumptions!$AE$47,Assumptions!EM$51,Assumptions!$AF$51))))^(DL$8-1)</f>
        <v>-1700.7257773464353</v>
      </c>
      <c r="DM30" s="26">
        <f>-Assumptions!$AF31/12*(1+(IF(DM$8=Assumptions!$AD$47,Assumptions!$AD$51,IF(DM$8=Assumptions!$AE$47,Assumptions!EN$51,Assumptions!$AF$51))))^(DM$8-1)</f>
        <v>-1700.7257773464353</v>
      </c>
      <c r="DN30" s="26">
        <f>-Assumptions!$AF31/12*(1+(IF(DN$8=Assumptions!$AD$47,Assumptions!$AD$51,IF(DN$8=Assumptions!$AE$47,Assumptions!EO$51,Assumptions!$AF$51))))^(DN$8-1)</f>
        <v>-1700.7257773464353</v>
      </c>
      <c r="DO30" s="26">
        <f>-Assumptions!$AF31/12*(1+(IF(DO$8=Assumptions!$AD$47,Assumptions!$AD$51,IF(DO$8=Assumptions!$AE$47,Assumptions!EP$51,Assumptions!$AF$51))))^(DO$8-1)</f>
        <v>-1700.7257773464353</v>
      </c>
      <c r="DP30" s="26">
        <f>-Assumptions!$AF31/12*(1+(IF(DP$8=Assumptions!$AD$47,Assumptions!$AD$51,IF(DP$8=Assumptions!$AE$47,Assumptions!EQ$51,Assumptions!$AF$51))))^(DP$8-1)</f>
        <v>-1700.7257773464353</v>
      </c>
      <c r="DQ30" s="26">
        <f>-Assumptions!$AF31/12*(1+(IF(DQ$8=Assumptions!$AD$47,Assumptions!$AD$51,IF(DQ$8=Assumptions!$AE$47,Assumptions!ER$51,Assumptions!$AF$51))))^(DQ$8-1)</f>
        <v>-1700.7257773464353</v>
      </c>
      <c r="DR30" s="26">
        <f>-Assumptions!$AF31/12*(1+(IF(DR$8=Assumptions!$AD$47,Assumptions!$AD$51,IF(DR$8=Assumptions!$AE$47,Assumptions!ES$51,Assumptions!$AF$51))))^(DR$8-1)</f>
        <v>-1700.7257773464353</v>
      </c>
      <c r="DS30" s="26">
        <f>-Assumptions!$AF31/12*(1+(IF(DS$8=Assumptions!$AD$47,Assumptions!$AD$51,IF(DS$8=Assumptions!$AE$47,Assumptions!ET$51,Assumptions!$AF$51))))^(DS$8-1)</f>
        <v>-1700.7257773464353</v>
      </c>
      <c r="DT30" s="26">
        <f>-Assumptions!$AF31/12*(1+(IF(DT$8=Assumptions!$AD$47,Assumptions!$AD$51,IF(DT$8=Assumptions!$AE$47,Assumptions!EU$51,Assumptions!$AF$51))))^(DT$8-1)</f>
        <v>-1734.7402928933641</v>
      </c>
      <c r="DU30" s="26">
        <f>-Assumptions!$AF31/12*(1+(IF(DU$8=Assumptions!$AD$47,Assumptions!$AD$51,IF(DU$8=Assumptions!$AE$47,Assumptions!EV$51,Assumptions!$AF$51))))^(DU$8-1)</f>
        <v>-1734.7402928933641</v>
      </c>
      <c r="DV30" s="26">
        <f>-Assumptions!$AF31/12*(1+(IF(DV$8=Assumptions!$AD$47,Assumptions!$AD$51,IF(DV$8=Assumptions!$AE$47,Assumptions!EW$51,Assumptions!$AF$51))))^(DV$8-1)</f>
        <v>-1734.7402928933641</v>
      </c>
      <c r="DW30" s="26">
        <f>-Assumptions!$AF31/12*(1+(IF(DW$8=Assumptions!$AD$47,Assumptions!$AD$51,IF(DW$8=Assumptions!$AE$47,Assumptions!EX$51,Assumptions!$AF$51))))^(DW$8-1)</f>
        <v>-1734.7402928933641</v>
      </c>
      <c r="DX30" s="26">
        <f>-Assumptions!$AF31/12*(1+(IF(DX$8=Assumptions!$AD$47,Assumptions!$AD$51,IF(DX$8=Assumptions!$AE$47,Assumptions!EY$51,Assumptions!$AF$51))))^(DX$8-1)</f>
        <v>-1734.7402928933641</v>
      </c>
      <c r="DY30" s="26">
        <f>-Assumptions!$AF31/12*(1+(IF(DY$8=Assumptions!$AD$47,Assumptions!$AD$51,IF(DY$8=Assumptions!$AE$47,Assumptions!EZ$51,Assumptions!$AF$51))))^(DY$8-1)</f>
        <v>-1734.7402928933641</v>
      </c>
      <c r="DZ30" s="26">
        <f>-Assumptions!$AF31/12*(1+(IF(DZ$8=Assumptions!$AD$47,Assumptions!$AD$51,IF(DZ$8=Assumptions!$AE$47,Assumptions!FA$51,Assumptions!$AF$51))))^(DZ$8-1)</f>
        <v>-1734.7402928933641</v>
      </c>
      <c r="EA30" s="26">
        <f>-Assumptions!$AF31/12*(1+(IF(EA$8=Assumptions!$AD$47,Assumptions!$AD$51,IF(EA$8=Assumptions!$AE$47,Assumptions!FB$51,Assumptions!$AF$51))))^(EA$8-1)</f>
        <v>-1734.7402928933641</v>
      </c>
      <c r="EB30" s="26">
        <f>-Assumptions!$AF31/12*(1+(IF(EB$8=Assumptions!$AD$47,Assumptions!$AD$51,IF(EB$8=Assumptions!$AE$47,Assumptions!FC$51,Assumptions!$AF$51))))^(EB$8-1)</f>
        <v>-1734.7402928933641</v>
      </c>
      <c r="EC30" s="26">
        <f>-Assumptions!$AF31/12*(1+(IF(EC$8=Assumptions!$AD$47,Assumptions!$AD$51,IF(EC$8=Assumptions!$AE$47,Assumptions!FD$51,Assumptions!$AF$51))))^(EC$8-1)</f>
        <v>-1734.7402928933641</v>
      </c>
      <c r="ED30" s="26">
        <f>-Assumptions!$AF31/12*(1+(IF(ED$8=Assumptions!$AD$47,Assumptions!$AD$51,IF(ED$8=Assumptions!$AE$47,Assumptions!FE$51,Assumptions!$AF$51))))^(ED$8-1)</f>
        <v>-1734.7402928933641</v>
      </c>
      <c r="EE30" s="26">
        <f>-Assumptions!$AF31/12*(1+(IF(EE$8=Assumptions!$AD$47,Assumptions!$AD$51,IF(EE$8=Assumptions!$AE$47,Assumptions!FF$51,Assumptions!$AF$51))))^(EE$8-1)</f>
        <v>-1734.7402928933641</v>
      </c>
    </row>
    <row r="31" spans="2:135" x14ac:dyDescent="0.35">
      <c r="C31" t="str">
        <f>Assumptions!J32</f>
        <v>Payroll</v>
      </c>
      <c r="D31" s="26">
        <f>-Assumptions!$AF32/12*(1+(IF(D$8=Assumptions!$AD$47,Assumptions!$AD$51,IF(D$8=Assumptions!$AE$47,Assumptions!AE$51,Assumptions!$AF$51))))^(D$8-1)</f>
        <v>-8151.1931500000001</v>
      </c>
      <c r="E31" s="26">
        <f>-Assumptions!$AF32/12*(1+(IF(E$8=Assumptions!$AD$47,Assumptions!$AD$51,IF(E$8=Assumptions!$AE$47,Assumptions!AF$51,Assumptions!$AF$51))))^(E$8-1)</f>
        <v>-8151.1931500000001</v>
      </c>
      <c r="F31" s="26">
        <f>-Assumptions!$AF32/12*(1+(IF(F$8=Assumptions!$AD$47,Assumptions!$AD$51,IF(F$8=Assumptions!$AE$47,Assumptions!AG$51,Assumptions!$AF$51))))^(F$8-1)</f>
        <v>-8151.1931500000001</v>
      </c>
      <c r="G31" s="26">
        <f>-Assumptions!$AF32/12*(1+(IF(G$8=Assumptions!$AD$47,Assumptions!$AD$51,IF(G$8=Assumptions!$AE$47,Assumptions!AH$51,Assumptions!$AF$51))))^(G$8-1)</f>
        <v>-8151.1931500000001</v>
      </c>
      <c r="H31" s="26">
        <f>-Assumptions!$AF32/12*(1+(IF(H$8=Assumptions!$AD$47,Assumptions!$AD$51,IF(H$8=Assumptions!$AE$47,Assumptions!AI$51,Assumptions!$AF$51))))^(H$8-1)</f>
        <v>-8151.1931500000001</v>
      </c>
      <c r="I31" s="26">
        <f>-Assumptions!$AF32/12*(1+(IF(I$8=Assumptions!$AD$47,Assumptions!$AD$51,IF(I$8=Assumptions!$AE$47,Assumptions!AJ$51,Assumptions!$AF$51))))^(I$8-1)</f>
        <v>-8151.1931500000001</v>
      </c>
      <c r="J31" s="26">
        <f>-Assumptions!$AF32/12*(1+(IF(J$8=Assumptions!$AD$47,Assumptions!$AD$51,IF(J$8=Assumptions!$AE$47,Assumptions!AK$51,Assumptions!$AF$51))))^(J$8-1)</f>
        <v>-8151.1931500000001</v>
      </c>
      <c r="K31" s="26">
        <f>-Assumptions!$AF32/12*(1+(IF(K$8=Assumptions!$AD$47,Assumptions!$AD$51,IF(K$8=Assumptions!$AE$47,Assumptions!AL$51,Assumptions!$AF$51))))^(K$8-1)</f>
        <v>-8151.1931500000001</v>
      </c>
      <c r="L31" s="26">
        <f>-Assumptions!$AF32/12*(1+(IF(L$8=Assumptions!$AD$47,Assumptions!$AD$51,IF(L$8=Assumptions!$AE$47,Assumptions!AM$51,Assumptions!$AF$51))))^(L$8-1)</f>
        <v>-8151.1931500000001</v>
      </c>
      <c r="M31" s="26">
        <f>-Assumptions!$AF32/12*(1+(IF(M$8=Assumptions!$AD$47,Assumptions!$AD$51,IF(M$8=Assumptions!$AE$47,Assumptions!AN$51,Assumptions!$AF$51))))^(M$8-1)</f>
        <v>-8151.1931500000001</v>
      </c>
      <c r="N31" s="26">
        <f>-Assumptions!$AF32/12*(1+(IF(N$8=Assumptions!$AD$47,Assumptions!$AD$51,IF(N$8=Assumptions!$AE$47,Assumptions!AO$51,Assumptions!$AF$51))))^(N$8-1)</f>
        <v>-8151.1931500000001</v>
      </c>
      <c r="O31" s="26">
        <f>-Assumptions!$AF32/12*(1+(IF(O$8=Assumptions!$AD$47,Assumptions!$AD$51,IF(O$8=Assumptions!$AE$47,Assumptions!AP$51,Assumptions!$AF$51))))^(O$8-1)</f>
        <v>-8151.1931500000001</v>
      </c>
      <c r="P31" s="26">
        <f>-Assumptions!$AF32/12*(1+(IF(P$8=Assumptions!$AD$47,Assumptions!$AD$51,IF(P$8=Assumptions!$AE$47,Assumptions!AQ$51,Assumptions!$AF$51))))^(P$8-1)</f>
        <v>-8151.1931500000001</v>
      </c>
      <c r="Q31" s="26">
        <f>-Assumptions!$AF32/12*(1+(IF(Q$8=Assumptions!$AD$47,Assumptions!$AD$51,IF(Q$8=Assumptions!$AE$47,Assumptions!AR$51,Assumptions!$AF$51))))^(Q$8-1)</f>
        <v>-8151.1931500000001</v>
      </c>
      <c r="R31" s="26">
        <f>-Assumptions!$AF32/12*(1+(IF(R$8=Assumptions!$AD$47,Assumptions!$AD$51,IF(R$8=Assumptions!$AE$47,Assumptions!AS$51,Assumptions!$AF$51))))^(R$8-1)</f>
        <v>-8151.1931500000001</v>
      </c>
      <c r="S31" s="26">
        <f>-Assumptions!$AF32/12*(1+(IF(S$8=Assumptions!$AD$47,Assumptions!$AD$51,IF(S$8=Assumptions!$AE$47,Assumptions!AT$51,Assumptions!$AF$51))))^(S$8-1)</f>
        <v>-8151.1931500000001</v>
      </c>
      <c r="T31" s="26">
        <f>-Assumptions!$AF32/12*(1+(IF(T$8=Assumptions!$AD$47,Assumptions!$AD$51,IF(T$8=Assumptions!$AE$47,Assumptions!AU$51,Assumptions!$AF$51))))^(T$8-1)</f>
        <v>-8151.1931500000001</v>
      </c>
      <c r="U31" s="26">
        <f>-Assumptions!$AF32/12*(1+(IF(U$8=Assumptions!$AD$47,Assumptions!$AD$51,IF(U$8=Assumptions!$AE$47,Assumptions!AV$51,Assumptions!$AF$51))))^(U$8-1)</f>
        <v>-8151.1931500000001</v>
      </c>
      <c r="V31" s="26">
        <f>-Assumptions!$AF32/12*(1+(IF(V$8=Assumptions!$AD$47,Assumptions!$AD$51,IF(V$8=Assumptions!$AE$47,Assumptions!AW$51,Assumptions!$AF$51))))^(V$8-1)</f>
        <v>-8151.1931500000001</v>
      </c>
      <c r="W31" s="26">
        <f>-Assumptions!$AF32/12*(1+(IF(W$8=Assumptions!$AD$47,Assumptions!$AD$51,IF(W$8=Assumptions!$AE$47,Assumptions!AX$51,Assumptions!$AF$51))))^(W$8-1)</f>
        <v>-8151.1931500000001</v>
      </c>
      <c r="X31" s="26">
        <f>-Assumptions!$AF32/12*(1+(IF(X$8=Assumptions!$AD$47,Assumptions!$AD$51,IF(X$8=Assumptions!$AE$47,Assumptions!AY$51,Assumptions!$AF$51))))^(X$8-1)</f>
        <v>-8151.1931500000001</v>
      </c>
      <c r="Y31" s="26">
        <f>-Assumptions!$AF32/12*(1+(IF(Y$8=Assumptions!$AD$47,Assumptions!$AD$51,IF(Y$8=Assumptions!$AE$47,Assumptions!AZ$51,Assumptions!$AF$51))))^(Y$8-1)</f>
        <v>-8151.1931500000001</v>
      </c>
      <c r="Z31" s="26">
        <f>-Assumptions!$AF32/12*(1+(IF(Z$8=Assumptions!$AD$47,Assumptions!$AD$51,IF(Z$8=Assumptions!$AE$47,Assumptions!BA$51,Assumptions!$AF$51))))^(Z$8-1)</f>
        <v>-8151.1931500000001</v>
      </c>
      <c r="AA31" s="26">
        <f>-Assumptions!$AF32/12*(1+(IF(AA$8=Assumptions!$AD$47,Assumptions!$AD$51,IF(AA$8=Assumptions!$AE$47,Assumptions!BB$51,Assumptions!$AF$51))))^(AA$8-1)</f>
        <v>-8151.1931500000001</v>
      </c>
      <c r="AB31" s="26">
        <f>-Assumptions!$AF32/12*(1+(IF(AB$8=Assumptions!$AD$47,Assumptions!$AD$51,IF(AB$8=Assumptions!$AE$47,Assumptions!BC$51,Assumptions!$AF$51))))^(AB$8-1)</f>
        <v>-8480.5013532600005</v>
      </c>
      <c r="AC31" s="26">
        <f>-Assumptions!$AF32/12*(1+(IF(AC$8=Assumptions!$AD$47,Assumptions!$AD$51,IF(AC$8=Assumptions!$AE$47,Assumptions!BD$51,Assumptions!$AF$51))))^(AC$8-1)</f>
        <v>-8480.5013532600005</v>
      </c>
      <c r="AD31" s="26">
        <f>-Assumptions!$AF32/12*(1+(IF(AD$8=Assumptions!$AD$47,Assumptions!$AD$51,IF(AD$8=Assumptions!$AE$47,Assumptions!BE$51,Assumptions!$AF$51))))^(AD$8-1)</f>
        <v>-8480.5013532600005</v>
      </c>
      <c r="AE31" s="26">
        <f>-Assumptions!$AF32/12*(1+(IF(AE$8=Assumptions!$AD$47,Assumptions!$AD$51,IF(AE$8=Assumptions!$AE$47,Assumptions!BF$51,Assumptions!$AF$51))))^(AE$8-1)</f>
        <v>-8480.5013532600005</v>
      </c>
      <c r="AF31" s="26">
        <f>-Assumptions!$AF32/12*(1+(IF(AF$8=Assumptions!$AD$47,Assumptions!$AD$51,IF(AF$8=Assumptions!$AE$47,Assumptions!BG$51,Assumptions!$AF$51))))^(AF$8-1)</f>
        <v>-8480.5013532600005</v>
      </c>
      <c r="AG31" s="26">
        <f>-Assumptions!$AF32/12*(1+(IF(AG$8=Assumptions!$AD$47,Assumptions!$AD$51,IF(AG$8=Assumptions!$AE$47,Assumptions!BH$51,Assumptions!$AF$51))))^(AG$8-1)</f>
        <v>-8480.5013532600005</v>
      </c>
      <c r="AH31" s="26">
        <f>-Assumptions!$AF32/12*(1+(IF(AH$8=Assumptions!$AD$47,Assumptions!$AD$51,IF(AH$8=Assumptions!$AE$47,Assumptions!BI$51,Assumptions!$AF$51))))^(AH$8-1)</f>
        <v>-8480.5013532600005</v>
      </c>
      <c r="AI31" s="26">
        <f>-Assumptions!$AF32/12*(1+(IF(AI$8=Assumptions!$AD$47,Assumptions!$AD$51,IF(AI$8=Assumptions!$AE$47,Assumptions!BJ$51,Assumptions!$AF$51))))^(AI$8-1)</f>
        <v>-8480.5013532600005</v>
      </c>
      <c r="AJ31" s="26">
        <f>-Assumptions!$AF32/12*(1+(IF(AJ$8=Assumptions!$AD$47,Assumptions!$AD$51,IF(AJ$8=Assumptions!$AE$47,Assumptions!BK$51,Assumptions!$AF$51))))^(AJ$8-1)</f>
        <v>-8480.5013532600005</v>
      </c>
      <c r="AK31" s="26">
        <f>-Assumptions!$AF32/12*(1+(IF(AK$8=Assumptions!$AD$47,Assumptions!$AD$51,IF(AK$8=Assumptions!$AE$47,Assumptions!BL$51,Assumptions!$AF$51))))^(AK$8-1)</f>
        <v>-8480.5013532600005</v>
      </c>
      <c r="AL31" s="26">
        <f>-Assumptions!$AF32/12*(1+(IF(AL$8=Assumptions!$AD$47,Assumptions!$AD$51,IF(AL$8=Assumptions!$AE$47,Assumptions!BM$51,Assumptions!$AF$51))))^(AL$8-1)</f>
        <v>-8480.5013532600005</v>
      </c>
      <c r="AM31" s="26">
        <f>-Assumptions!$AF32/12*(1+(IF(AM$8=Assumptions!$AD$47,Assumptions!$AD$51,IF(AM$8=Assumptions!$AE$47,Assumptions!BN$51,Assumptions!$AF$51))))^(AM$8-1)</f>
        <v>-8480.5013532600005</v>
      </c>
      <c r="AN31" s="26">
        <f>-Assumptions!$AF32/12*(1+(IF(AN$8=Assumptions!$AD$47,Assumptions!$AD$51,IF(AN$8=Assumptions!$AE$47,Assumptions!BO$51,Assumptions!$AF$51))))^(AN$8-1)</f>
        <v>-8650.1113803251992</v>
      </c>
      <c r="AO31" s="26">
        <f>-Assumptions!$AF32/12*(1+(IF(AO$8=Assumptions!$AD$47,Assumptions!$AD$51,IF(AO$8=Assumptions!$AE$47,Assumptions!BP$51,Assumptions!$AF$51))))^(AO$8-1)</f>
        <v>-8650.1113803251992</v>
      </c>
      <c r="AP31" s="26">
        <f>-Assumptions!$AF32/12*(1+(IF(AP$8=Assumptions!$AD$47,Assumptions!$AD$51,IF(AP$8=Assumptions!$AE$47,Assumptions!BQ$51,Assumptions!$AF$51))))^(AP$8-1)</f>
        <v>-8650.1113803251992</v>
      </c>
      <c r="AQ31" s="26">
        <f>-Assumptions!$AF32/12*(1+(IF(AQ$8=Assumptions!$AD$47,Assumptions!$AD$51,IF(AQ$8=Assumptions!$AE$47,Assumptions!BR$51,Assumptions!$AF$51))))^(AQ$8-1)</f>
        <v>-8650.1113803251992</v>
      </c>
      <c r="AR31" s="26">
        <f>-Assumptions!$AF32/12*(1+(IF(AR$8=Assumptions!$AD$47,Assumptions!$AD$51,IF(AR$8=Assumptions!$AE$47,Assumptions!BS$51,Assumptions!$AF$51))))^(AR$8-1)</f>
        <v>-8650.1113803251992</v>
      </c>
      <c r="AS31" s="26">
        <f>-Assumptions!$AF32/12*(1+(IF(AS$8=Assumptions!$AD$47,Assumptions!$AD$51,IF(AS$8=Assumptions!$AE$47,Assumptions!BT$51,Assumptions!$AF$51))))^(AS$8-1)</f>
        <v>-8650.1113803251992</v>
      </c>
      <c r="AT31" s="26">
        <f>-Assumptions!$AF32/12*(1+(IF(AT$8=Assumptions!$AD$47,Assumptions!$AD$51,IF(AT$8=Assumptions!$AE$47,Assumptions!BU$51,Assumptions!$AF$51))))^(AT$8-1)</f>
        <v>-8650.1113803251992</v>
      </c>
      <c r="AU31" s="26">
        <f>-Assumptions!$AF32/12*(1+(IF(AU$8=Assumptions!$AD$47,Assumptions!$AD$51,IF(AU$8=Assumptions!$AE$47,Assumptions!BV$51,Assumptions!$AF$51))))^(AU$8-1)</f>
        <v>-8650.1113803251992</v>
      </c>
      <c r="AV31" s="26">
        <f>-Assumptions!$AF32/12*(1+(IF(AV$8=Assumptions!$AD$47,Assumptions!$AD$51,IF(AV$8=Assumptions!$AE$47,Assumptions!BW$51,Assumptions!$AF$51))))^(AV$8-1)</f>
        <v>-8650.1113803251992</v>
      </c>
      <c r="AW31" s="26">
        <f>-Assumptions!$AF32/12*(1+(IF(AW$8=Assumptions!$AD$47,Assumptions!$AD$51,IF(AW$8=Assumptions!$AE$47,Assumptions!BX$51,Assumptions!$AF$51))))^(AW$8-1)</f>
        <v>-8650.1113803251992</v>
      </c>
      <c r="AX31" s="26">
        <f>-Assumptions!$AF32/12*(1+(IF(AX$8=Assumptions!$AD$47,Assumptions!$AD$51,IF(AX$8=Assumptions!$AE$47,Assumptions!BY$51,Assumptions!$AF$51))))^(AX$8-1)</f>
        <v>-8650.1113803251992</v>
      </c>
      <c r="AY31" s="26">
        <f>-Assumptions!$AF32/12*(1+(IF(AY$8=Assumptions!$AD$47,Assumptions!$AD$51,IF(AY$8=Assumptions!$AE$47,Assumptions!BZ$51,Assumptions!$AF$51))))^(AY$8-1)</f>
        <v>-8650.1113803251992</v>
      </c>
      <c r="AZ31" s="26">
        <f>-Assumptions!$AF32/12*(1+(IF(AZ$8=Assumptions!$AD$47,Assumptions!$AD$51,IF(AZ$8=Assumptions!$AE$47,Assumptions!CA$51,Assumptions!$AF$51))))^(AZ$8-1)</f>
        <v>-8823.1136079317039</v>
      </c>
      <c r="BA31" s="26">
        <f>-Assumptions!$AF32/12*(1+(IF(BA$8=Assumptions!$AD$47,Assumptions!$AD$51,IF(BA$8=Assumptions!$AE$47,Assumptions!CB$51,Assumptions!$AF$51))))^(BA$8-1)</f>
        <v>-8823.1136079317039</v>
      </c>
      <c r="BB31" s="26">
        <f>-Assumptions!$AF32/12*(1+(IF(BB$8=Assumptions!$AD$47,Assumptions!$AD$51,IF(BB$8=Assumptions!$AE$47,Assumptions!CC$51,Assumptions!$AF$51))))^(BB$8-1)</f>
        <v>-8823.1136079317039</v>
      </c>
      <c r="BC31" s="26">
        <f>-Assumptions!$AF32/12*(1+(IF(BC$8=Assumptions!$AD$47,Assumptions!$AD$51,IF(BC$8=Assumptions!$AE$47,Assumptions!CD$51,Assumptions!$AF$51))))^(BC$8-1)</f>
        <v>-8823.1136079317039</v>
      </c>
      <c r="BD31" s="26">
        <f>-Assumptions!$AF32/12*(1+(IF(BD$8=Assumptions!$AD$47,Assumptions!$AD$51,IF(BD$8=Assumptions!$AE$47,Assumptions!CE$51,Assumptions!$AF$51))))^(BD$8-1)</f>
        <v>-8823.1136079317039</v>
      </c>
      <c r="BE31" s="26">
        <f>-Assumptions!$AF32/12*(1+(IF(BE$8=Assumptions!$AD$47,Assumptions!$AD$51,IF(BE$8=Assumptions!$AE$47,Assumptions!CF$51,Assumptions!$AF$51))))^(BE$8-1)</f>
        <v>-8823.1136079317039</v>
      </c>
      <c r="BF31" s="26">
        <f>-Assumptions!$AF32/12*(1+(IF(BF$8=Assumptions!$AD$47,Assumptions!$AD$51,IF(BF$8=Assumptions!$AE$47,Assumptions!CG$51,Assumptions!$AF$51))))^(BF$8-1)</f>
        <v>-8823.1136079317039</v>
      </c>
      <c r="BG31" s="26">
        <f>-Assumptions!$AF32/12*(1+(IF(BG$8=Assumptions!$AD$47,Assumptions!$AD$51,IF(BG$8=Assumptions!$AE$47,Assumptions!CH$51,Assumptions!$AF$51))))^(BG$8-1)</f>
        <v>-8823.1136079317039</v>
      </c>
      <c r="BH31" s="26">
        <f>-Assumptions!$AF32/12*(1+(IF(BH$8=Assumptions!$AD$47,Assumptions!$AD$51,IF(BH$8=Assumptions!$AE$47,Assumptions!CI$51,Assumptions!$AF$51))))^(BH$8-1)</f>
        <v>-8823.1136079317039</v>
      </c>
      <c r="BI31" s="26">
        <f>-Assumptions!$AF32/12*(1+(IF(BI$8=Assumptions!$AD$47,Assumptions!$AD$51,IF(BI$8=Assumptions!$AE$47,Assumptions!CJ$51,Assumptions!$AF$51))))^(BI$8-1)</f>
        <v>-8823.1136079317039</v>
      </c>
      <c r="BJ31" s="26">
        <f>-Assumptions!$AF32/12*(1+(IF(BJ$8=Assumptions!$AD$47,Assumptions!$AD$51,IF(BJ$8=Assumptions!$AE$47,Assumptions!CK$51,Assumptions!$AF$51))))^(BJ$8-1)</f>
        <v>-8823.1136079317039</v>
      </c>
      <c r="BK31" s="26">
        <f>-Assumptions!$AF32/12*(1+(IF(BK$8=Assumptions!$AD$47,Assumptions!$AD$51,IF(BK$8=Assumptions!$AE$47,Assumptions!CL$51,Assumptions!$AF$51))))^(BK$8-1)</f>
        <v>-8823.1136079317039</v>
      </c>
      <c r="BL31" s="26">
        <f>-Assumptions!$AF32/12*(1+(IF(BL$8=Assumptions!$AD$47,Assumptions!$AD$51,IF(BL$8=Assumptions!$AE$47,Assumptions!CM$51,Assumptions!$AF$51))))^(BL$8-1)</f>
        <v>-8999.5758800903386</v>
      </c>
      <c r="BM31" s="26">
        <f>-Assumptions!$AF32/12*(1+(IF(BM$8=Assumptions!$AD$47,Assumptions!$AD$51,IF(BM$8=Assumptions!$AE$47,Assumptions!CN$51,Assumptions!$AF$51))))^(BM$8-1)</f>
        <v>-8999.5758800903386</v>
      </c>
      <c r="BN31" s="26">
        <f>-Assumptions!$AF32/12*(1+(IF(BN$8=Assumptions!$AD$47,Assumptions!$AD$51,IF(BN$8=Assumptions!$AE$47,Assumptions!CO$51,Assumptions!$AF$51))))^(BN$8-1)</f>
        <v>-8999.5758800903386</v>
      </c>
      <c r="BO31" s="26">
        <f>-Assumptions!$AF32/12*(1+(IF(BO$8=Assumptions!$AD$47,Assumptions!$AD$51,IF(BO$8=Assumptions!$AE$47,Assumptions!CP$51,Assumptions!$AF$51))))^(BO$8-1)</f>
        <v>-8999.5758800903386</v>
      </c>
      <c r="BP31" s="26">
        <f>-Assumptions!$AF32/12*(1+(IF(BP$8=Assumptions!$AD$47,Assumptions!$AD$51,IF(BP$8=Assumptions!$AE$47,Assumptions!CQ$51,Assumptions!$AF$51))))^(BP$8-1)</f>
        <v>-8999.5758800903386</v>
      </c>
      <c r="BQ31" s="26">
        <f>-Assumptions!$AF32/12*(1+(IF(BQ$8=Assumptions!$AD$47,Assumptions!$AD$51,IF(BQ$8=Assumptions!$AE$47,Assumptions!CR$51,Assumptions!$AF$51))))^(BQ$8-1)</f>
        <v>-8999.5758800903386</v>
      </c>
      <c r="BR31" s="26">
        <f>-Assumptions!$AF32/12*(1+(IF(BR$8=Assumptions!$AD$47,Assumptions!$AD$51,IF(BR$8=Assumptions!$AE$47,Assumptions!CS$51,Assumptions!$AF$51))))^(BR$8-1)</f>
        <v>-8999.5758800903386</v>
      </c>
      <c r="BS31" s="26">
        <f>-Assumptions!$AF32/12*(1+(IF(BS$8=Assumptions!$AD$47,Assumptions!$AD$51,IF(BS$8=Assumptions!$AE$47,Assumptions!CT$51,Assumptions!$AF$51))))^(BS$8-1)</f>
        <v>-8999.5758800903386</v>
      </c>
      <c r="BT31" s="26">
        <f>-Assumptions!$AF32/12*(1+(IF(BT$8=Assumptions!$AD$47,Assumptions!$AD$51,IF(BT$8=Assumptions!$AE$47,Assumptions!CU$51,Assumptions!$AF$51))))^(BT$8-1)</f>
        <v>-8999.5758800903386</v>
      </c>
      <c r="BU31" s="26">
        <f>-Assumptions!$AF32/12*(1+(IF(BU$8=Assumptions!$AD$47,Assumptions!$AD$51,IF(BU$8=Assumptions!$AE$47,Assumptions!CV$51,Assumptions!$AF$51))))^(BU$8-1)</f>
        <v>-8999.5758800903386</v>
      </c>
      <c r="BV31" s="26">
        <f>-Assumptions!$AF32/12*(1+(IF(BV$8=Assumptions!$AD$47,Assumptions!$AD$51,IF(BV$8=Assumptions!$AE$47,Assumptions!CW$51,Assumptions!$AF$51))))^(BV$8-1)</f>
        <v>-8999.5758800903386</v>
      </c>
      <c r="BW31" s="26">
        <f>-Assumptions!$AF32/12*(1+(IF(BW$8=Assumptions!$AD$47,Assumptions!$AD$51,IF(BW$8=Assumptions!$AE$47,Assumptions!CX$51,Assumptions!$AF$51))))^(BW$8-1)</f>
        <v>-8999.5758800903386</v>
      </c>
      <c r="BX31" s="26">
        <f>-Assumptions!$AF32/12*(1+(IF(BX$8=Assumptions!$AD$47,Assumptions!$AD$51,IF(BX$8=Assumptions!$AE$47,Assumptions!CY$51,Assumptions!$AF$51))))^(BX$8-1)</f>
        <v>-9179.5673976921462</v>
      </c>
      <c r="BY31" s="26">
        <f>-Assumptions!$AF32/12*(1+(IF(BY$8=Assumptions!$AD$47,Assumptions!$AD$51,IF(BY$8=Assumptions!$AE$47,Assumptions!CZ$51,Assumptions!$AF$51))))^(BY$8-1)</f>
        <v>-9179.5673976921462</v>
      </c>
      <c r="BZ31" s="26">
        <f>-Assumptions!$AF32/12*(1+(IF(BZ$8=Assumptions!$AD$47,Assumptions!$AD$51,IF(BZ$8=Assumptions!$AE$47,Assumptions!DA$51,Assumptions!$AF$51))))^(BZ$8-1)</f>
        <v>-9179.5673976921462</v>
      </c>
      <c r="CA31" s="26">
        <f>-Assumptions!$AF32/12*(1+(IF(CA$8=Assumptions!$AD$47,Assumptions!$AD$51,IF(CA$8=Assumptions!$AE$47,Assumptions!DB$51,Assumptions!$AF$51))))^(CA$8-1)</f>
        <v>-9179.5673976921462</v>
      </c>
      <c r="CB31" s="26">
        <f>-Assumptions!$AF32/12*(1+(IF(CB$8=Assumptions!$AD$47,Assumptions!$AD$51,IF(CB$8=Assumptions!$AE$47,Assumptions!DC$51,Assumptions!$AF$51))))^(CB$8-1)</f>
        <v>-9179.5673976921462</v>
      </c>
      <c r="CC31" s="26">
        <f>-Assumptions!$AF32/12*(1+(IF(CC$8=Assumptions!$AD$47,Assumptions!$AD$51,IF(CC$8=Assumptions!$AE$47,Assumptions!DD$51,Assumptions!$AF$51))))^(CC$8-1)</f>
        <v>-9179.5673976921462</v>
      </c>
      <c r="CD31" s="26">
        <f>-Assumptions!$AF32/12*(1+(IF(CD$8=Assumptions!$AD$47,Assumptions!$AD$51,IF(CD$8=Assumptions!$AE$47,Assumptions!DE$51,Assumptions!$AF$51))))^(CD$8-1)</f>
        <v>-9179.5673976921462</v>
      </c>
      <c r="CE31" s="26">
        <f>-Assumptions!$AF32/12*(1+(IF(CE$8=Assumptions!$AD$47,Assumptions!$AD$51,IF(CE$8=Assumptions!$AE$47,Assumptions!DF$51,Assumptions!$AF$51))))^(CE$8-1)</f>
        <v>-9179.5673976921462</v>
      </c>
      <c r="CF31" s="26">
        <f>-Assumptions!$AF32/12*(1+(IF(CF$8=Assumptions!$AD$47,Assumptions!$AD$51,IF(CF$8=Assumptions!$AE$47,Assumptions!DG$51,Assumptions!$AF$51))))^(CF$8-1)</f>
        <v>-9179.5673976921462</v>
      </c>
      <c r="CG31" s="26">
        <f>-Assumptions!$AF32/12*(1+(IF(CG$8=Assumptions!$AD$47,Assumptions!$AD$51,IF(CG$8=Assumptions!$AE$47,Assumptions!DH$51,Assumptions!$AF$51))))^(CG$8-1)</f>
        <v>-9179.5673976921462</v>
      </c>
      <c r="CH31" s="26">
        <f>-Assumptions!$AF32/12*(1+(IF(CH$8=Assumptions!$AD$47,Assumptions!$AD$51,IF(CH$8=Assumptions!$AE$47,Assumptions!DI$51,Assumptions!$AF$51))))^(CH$8-1)</f>
        <v>-9179.5673976921462</v>
      </c>
      <c r="CI31" s="26">
        <f>-Assumptions!$AF32/12*(1+(IF(CI$8=Assumptions!$AD$47,Assumptions!$AD$51,IF(CI$8=Assumptions!$AE$47,Assumptions!DJ$51,Assumptions!$AF$51))))^(CI$8-1)</f>
        <v>-9179.5673976921462</v>
      </c>
      <c r="CJ31" s="26">
        <f>-Assumptions!$AF32/12*(1+(IF(CJ$8=Assumptions!$AD$47,Assumptions!$AD$51,IF(CJ$8=Assumptions!$AE$47,Assumptions!DK$51,Assumptions!$AF$51))))^(CJ$8-1)</f>
        <v>-9363.1587456459856</v>
      </c>
      <c r="CK31" s="26">
        <f>-Assumptions!$AF32/12*(1+(IF(CK$8=Assumptions!$AD$47,Assumptions!$AD$51,IF(CK$8=Assumptions!$AE$47,Assumptions!DL$51,Assumptions!$AF$51))))^(CK$8-1)</f>
        <v>-9363.1587456459856</v>
      </c>
      <c r="CL31" s="26">
        <f>-Assumptions!$AF32/12*(1+(IF(CL$8=Assumptions!$AD$47,Assumptions!$AD$51,IF(CL$8=Assumptions!$AE$47,Assumptions!DM$51,Assumptions!$AF$51))))^(CL$8-1)</f>
        <v>-9363.1587456459856</v>
      </c>
      <c r="CM31" s="26">
        <f>-Assumptions!$AF32/12*(1+(IF(CM$8=Assumptions!$AD$47,Assumptions!$AD$51,IF(CM$8=Assumptions!$AE$47,Assumptions!DN$51,Assumptions!$AF$51))))^(CM$8-1)</f>
        <v>-9363.1587456459856</v>
      </c>
      <c r="CN31" s="26">
        <f>-Assumptions!$AF32/12*(1+(IF(CN$8=Assumptions!$AD$47,Assumptions!$AD$51,IF(CN$8=Assumptions!$AE$47,Assumptions!DO$51,Assumptions!$AF$51))))^(CN$8-1)</f>
        <v>-9363.1587456459856</v>
      </c>
      <c r="CO31" s="26">
        <f>-Assumptions!$AF32/12*(1+(IF(CO$8=Assumptions!$AD$47,Assumptions!$AD$51,IF(CO$8=Assumptions!$AE$47,Assumptions!DP$51,Assumptions!$AF$51))))^(CO$8-1)</f>
        <v>-9363.1587456459856</v>
      </c>
      <c r="CP31" s="26">
        <f>-Assumptions!$AF32/12*(1+(IF(CP$8=Assumptions!$AD$47,Assumptions!$AD$51,IF(CP$8=Assumptions!$AE$47,Assumptions!DQ$51,Assumptions!$AF$51))))^(CP$8-1)</f>
        <v>-9363.1587456459856</v>
      </c>
      <c r="CQ31" s="26">
        <f>-Assumptions!$AF32/12*(1+(IF(CQ$8=Assumptions!$AD$47,Assumptions!$AD$51,IF(CQ$8=Assumptions!$AE$47,Assumptions!DR$51,Assumptions!$AF$51))))^(CQ$8-1)</f>
        <v>-9363.1587456459856</v>
      </c>
      <c r="CR31" s="26">
        <f>-Assumptions!$AF32/12*(1+(IF(CR$8=Assumptions!$AD$47,Assumptions!$AD$51,IF(CR$8=Assumptions!$AE$47,Assumptions!DS$51,Assumptions!$AF$51))))^(CR$8-1)</f>
        <v>-9363.1587456459856</v>
      </c>
      <c r="CS31" s="26">
        <f>-Assumptions!$AF32/12*(1+(IF(CS$8=Assumptions!$AD$47,Assumptions!$AD$51,IF(CS$8=Assumptions!$AE$47,Assumptions!DT$51,Assumptions!$AF$51))))^(CS$8-1)</f>
        <v>-9363.1587456459856</v>
      </c>
      <c r="CT31" s="26">
        <f>-Assumptions!$AF32/12*(1+(IF(CT$8=Assumptions!$AD$47,Assumptions!$AD$51,IF(CT$8=Assumptions!$AE$47,Assumptions!DU$51,Assumptions!$AF$51))))^(CT$8-1)</f>
        <v>-9363.1587456459856</v>
      </c>
      <c r="CU31" s="26">
        <f>-Assumptions!$AF32/12*(1+(IF(CU$8=Assumptions!$AD$47,Assumptions!$AD$51,IF(CU$8=Assumptions!$AE$47,Assumptions!DV$51,Assumptions!$AF$51))))^(CU$8-1)</f>
        <v>-9363.1587456459856</v>
      </c>
      <c r="CV31" s="26">
        <f>-Assumptions!$AF32/12*(1+(IF(CV$8=Assumptions!$AD$47,Assumptions!$AD$51,IF(CV$8=Assumptions!$AE$47,Assumptions!DW$51,Assumptions!$AF$51))))^(CV$8-1)</f>
        <v>-9550.421920558907</v>
      </c>
      <c r="CW31" s="26">
        <f>-Assumptions!$AF32/12*(1+(IF(CW$8=Assumptions!$AD$47,Assumptions!$AD$51,IF(CW$8=Assumptions!$AE$47,Assumptions!DX$51,Assumptions!$AF$51))))^(CW$8-1)</f>
        <v>-9550.421920558907</v>
      </c>
      <c r="CX31" s="26">
        <f>-Assumptions!$AF32/12*(1+(IF(CX$8=Assumptions!$AD$47,Assumptions!$AD$51,IF(CX$8=Assumptions!$AE$47,Assumptions!DY$51,Assumptions!$AF$51))))^(CX$8-1)</f>
        <v>-9550.421920558907</v>
      </c>
      <c r="CY31" s="26">
        <f>-Assumptions!$AF32/12*(1+(IF(CY$8=Assumptions!$AD$47,Assumptions!$AD$51,IF(CY$8=Assumptions!$AE$47,Assumptions!DZ$51,Assumptions!$AF$51))))^(CY$8-1)</f>
        <v>-9550.421920558907</v>
      </c>
      <c r="CZ31" s="26">
        <f>-Assumptions!$AF32/12*(1+(IF(CZ$8=Assumptions!$AD$47,Assumptions!$AD$51,IF(CZ$8=Assumptions!$AE$47,Assumptions!EA$51,Assumptions!$AF$51))))^(CZ$8-1)</f>
        <v>-9550.421920558907</v>
      </c>
      <c r="DA31" s="26">
        <f>-Assumptions!$AF32/12*(1+(IF(DA$8=Assumptions!$AD$47,Assumptions!$AD$51,IF(DA$8=Assumptions!$AE$47,Assumptions!EB$51,Assumptions!$AF$51))))^(DA$8-1)</f>
        <v>-9550.421920558907</v>
      </c>
      <c r="DB31" s="26">
        <f>-Assumptions!$AF32/12*(1+(IF(DB$8=Assumptions!$AD$47,Assumptions!$AD$51,IF(DB$8=Assumptions!$AE$47,Assumptions!EC$51,Assumptions!$AF$51))))^(DB$8-1)</f>
        <v>-9550.421920558907</v>
      </c>
      <c r="DC31" s="26">
        <f>-Assumptions!$AF32/12*(1+(IF(DC$8=Assumptions!$AD$47,Assumptions!$AD$51,IF(DC$8=Assumptions!$AE$47,Assumptions!ED$51,Assumptions!$AF$51))))^(DC$8-1)</f>
        <v>-9550.421920558907</v>
      </c>
      <c r="DD31" s="26">
        <f>-Assumptions!$AF32/12*(1+(IF(DD$8=Assumptions!$AD$47,Assumptions!$AD$51,IF(DD$8=Assumptions!$AE$47,Assumptions!EE$51,Assumptions!$AF$51))))^(DD$8-1)</f>
        <v>-9550.421920558907</v>
      </c>
      <c r="DE31" s="26">
        <f>-Assumptions!$AF32/12*(1+(IF(DE$8=Assumptions!$AD$47,Assumptions!$AD$51,IF(DE$8=Assumptions!$AE$47,Assumptions!EF$51,Assumptions!$AF$51))))^(DE$8-1)</f>
        <v>-9550.421920558907</v>
      </c>
      <c r="DF31" s="26">
        <f>-Assumptions!$AF32/12*(1+(IF(DF$8=Assumptions!$AD$47,Assumptions!$AD$51,IF(DF$8=Assumptions!$AE$47,Assumptions!EG$51,Assumptions!$AF$51))))^(DF$8-1)</f>
        <v>-9550.421920558907</v>
      </c>
      <c r="DG31" s="26">
        <f>-Assumptions!$AF32/12*(1+(IF(DG$8=Assumptions!$AD$47,Assumptions!$AD$51,IF(DG$8=Assumptions!$AE$47,Assumptions!EH$51,Assumptions!$AF$51))))^(DG$8-1)</f>
        <v>-9550.421920558907</v>
      </c>
      <c r="DH31" s="26">
        <f>-Assumptions!$AF32/12*(1+(IF(DH$8=Assumptions!$AD$47,Assumptions!$AD$51,IF(DH$8=Assumptions!$AE$47,Assumptions!EI$51,Assumptions!$AF$51))))^(DH$8-1)</f>
        <v>-9741.4303589700849</v>
      </c>
      <c r="DI31" s="26">
        <f>-Assumptions!$AF32/12*(1+(IF(DI$8=Assumptions!$AD$47,Assumptions!$AD$51,IF(DI$8=Assumptions!$AE$47,Assumptions!EJ$51,Assumptions!$AF$51))))^(DI$8-1)</f>
        <v>-9741.4303589700849</v>
      </c>
      <c r="DJ31" s="26">
        <f>-Assumptions!$AF32/12*(1+(IF(DJ$8=Assumptions!$AD$47,Assumptions!$AD$51,IF(DJ$8=Assumptions!$AE$47,Assumptions!EK$51,Assumptions!$AF$51))))^(DJ$8-1)</f>
        <v>-9741.4303589700849</v>
      </c>
      <c r="DK31" s="26">
        <f>-Assumptions!$AF32/12*(1+(IF(DK$8=Assumptions!$AD$47,Assumptions!$AD$51,IF(DK$8=Assumptions!$AE$47,Assumptions!EL$51,Assumptions!$AF$51))))^(DK$8-1)</f>
        <v>-9741.4303589700849</v>
      </c>
      <c r="DL31" s="26">
        <f>-Assumptions!$AF32/12*(1+(IF(DL$8=Assumptions!$AD$47,Assumptions!$AD$51,IF(DL$8=Assumptions!$AE$47,Assumptions!EM$51,Assumptions!$AF$51))))^(DL$8-1)</f>
        <v>-9741.4303589700849</v>
      </c>
      <c r="DM31" s="26">
        <f>-Assumptions!$AF32/12*(1+(IF(DM$8=Assumptions!$AD$47,Assumptions!$AD$51,IF(DM$8=Assumptions!$AE$47,Assumptions!EN$51,Assumptions!$AF$51))))^(DM$8-1)</f>
        <v>-9741.4303589700849</v>
      </c>
      <c r="DN31" s="26">
        <f>-Assumptions!$AF32/12*(1+(IF(DN$8=Assumptions!$AD$47,Assumptions!$AD$51,IF(DN$8=Assumptions!$AE$47,Assumptions!EO$51,Assumptions!$AF$51))))^(DN$8-1)</f>
        <v>-9741.4303589700849</v>
      </c>
      <c r="DO31" s="26">
        <f>-Assumptions!$AF32/12*(1+(IF(DO$8=Assumptions!$AD$47,Assumptions!$AD$51,IF(DO$8=Assumptions!$AE$47,Assumptions!EP$51,Assumptions!$AF$51))))^(DO$8-1)</f>
        <v>-9741.4303589700849</v>
      </c>
      <c r="DP31" s="26">
        <f>-Assumptions!$AF32/12*(1+(IF(DP$8=Assumptions!$AD$47,Assumptions!$AD$51,IF(DP$8=Assumptions!$AE$47,Assumptions!EQ$51,Assumptions!$AF$51))))^(DP$8-1)</f>
        <v>-9741.4303589700849</v>
      </c>
      <c r="DQ31" s="26">
        <f>-Assumptions!$AF32/12*(1+(IF(DQ$8=Assumptions!$AD$47,Assumptions!$AD$51,IF(DQ$8=Assumptions!$AE$47,Assumptions!ER$51,Assumptions!$AF$51))))^(DQ$8-1)</f>
        <v>-9741.4303589700849</v>
      </c>
      <c r="DR31" s="26">
        <f>-Assumptions!$AF32/12*(1+(IF(DR$8=Assumptions!$AD$47,Assumptions!$AD$51,IF(DR$8=Assumptions!$AE$47,Assumptions!ES$51,Assumptions!$AF$51))))^(DR$8-1)</f>
        <v>-9741.4303589700849</v>
      </c>
      <c r="DS31" s="26">
        <f>-Assumptions!$AF32/12*(1+(IF(DS$8=Assumptions!$AD$47,Assumptions!$AD$51,IF(DS$8=Assumptions!$AE$47,Assumptions!ET$51,Assumptions!$AF$51))))^(DS$8-1)</f>
        <v>-9741.4303589700849</v>
      </c>
      <c r="DT31" s="26">
        <f>-Assumptions!$AF32/12*(1+(IF(DT$8=Assumptions!$AD$47,Assumptions!$AD$51,IF(DT$8=Assumptions!$AE$47,Assumptions!EU$51,Assumptions!$AF$51))))^(DT$8-1)</f>
        <v>-9936.2589661494876</v>
      </c>
      <c r="DU31" s="26">
        <f>-Assumptions!$AF32/12*(1+(IF(DU$8=Assumptions!$AD$47,Assumptions!$AD$51,IF(DU$8=Assumptions!$AE$47,Assumptions!EV$51,Assumptions!$AF$51))))^(DU$8-1)</f>
        <v>-9936.2589661494876</v>
      </c>
      <c r="DV31" s="26">
        <f>-Assumptions!$AF32/12*(1+(IF(DV$8=Assumptions!$AD$47,Assumptions!$AD$51,IF(DV$8=Assumptions!$AE$47,Assumptions!EW$51,Assumptions!$AF$51))))^(DV$8-1)</f>
        <v>-9936.2589661494876</v>
      </c>
      <c r="DW31" s="26">
        <f>-Assumptions!$AF32/12*(1+(IF(DW$8=Assumptions!$AD$47,Assumptions!$AD$51,IF(DW$8=Assumptions!$AE$47,Assumptions!EX$51,Assumptions!$AF$51))))^(DW$8-1)</f>
        <v>-9936.2589661494876</v>
      </c>
      <c r="DX31" s="26">
        <f>-Assumptions!$AF32/12*(1+(IF(DX$8=Assumptions!$AD$47,Assumptions!$AD$51,IF(DX$8=Assumptions!$AE$47,Assumptions!EY$51,Assumptions!$AF$51))))^(DX$8-1)</f>
        <v>-9936.2589661494876</v>
      </c>
      <c r="DY31" s="26">
        <f>-Assumptions!$AF32/12*(1+(IF(DY$8=Assumptions!$AD$47,Assumptions!$AD$51,IF(DY$8=Assumptions!$AE$47,Assumptions!EZ$51,Assumptions!$AF$51))))^(DY$8-1)</f>
        <v>-9936.2589661494876</v>
      </c>
      <c r="DZ31" s="26">
        <f>-Assumptions!$AF32/12*(1+(IF(DZ$8=Assumptions!$AD$47,Assumptions!$AD$51,IF(DZ$8=Assumptions!$AE$47,Assumptions!FA$51,Assumptions!$AF$51))))^(DZ$8-1)</f>
        <v>-9936.2589661494876</v>
      </c>
      <c r="EA31" s="26">
        <f>-Assumptions!$AF32/12*(1+(IF(EA$8=Assumptions!$AD$47,Assumptions!$AD$51,IF(EA$8=Assumptions!$AE$47,Assumptions!FB$51,Assumptions!$AF$51))))^(EA$8-1)</f>
        <v>-9936.2589661494876</v>
      </c>
      <c r="EB31" s="26">
        <f>-Assumptions!$AF32/12*(1+(IF(EB$8=Assumptions!$AD$47,Assumptions!$AD$51,IF(EB$8=Assumptions!$AE$47,Assumptions!FC$51,Assumptions!$AF$51))))^(EB$8-1)</f>
        <v>-9936.2589661494876</v>
      </c>
      <c r="EC31" s="26">
        <f>-Assumptions!$AF32/12*(1+(IF(EC$8=Assumptions!$AD$47,Assumptions!$AD$51,IF(EC$8=Assumptions!$AE$47,Assumptions!FD$51,Assumptions!$AF$51))))^(EC$8-1)</f>
        <v>-9936.2589661494876</v>
      </c>
      <c r="ED31" s="26">
        <f>-Assumptions!$AF32/12*(1+(IF(ED$8=Assumptions!$AD$47,Assumptions!$AD$51,IF(ED$8=Assumptions!$AE$47,Assumptions!FE$51,Assumptions!$AF$51))))^(ED$8-1)</f>
        <v>-9936.2589661494876</v>
      </c>
      <c r="EE31" s="26">
        <f>-Assumptions!$AF32/12*(1+(IF(EE$8=Assumptions!$AD$47,Assumptions!$AD$51,IF(EE$8=Assumptions!$AE$47,Assumptions!FF$51,Assumptions!$AF$51))))^(EE$8-1)</f>
        <v>-9936.2589661494876</v>
      </c>
    </row>
    <row r="32" spans="2:135" x14ac:dyDescent="0.35">
      <c r="C32" t="str">
        <f>Assumptions!J33</f>
        <v>Electricity</v>
      </c>
      <c r="D32" s="26">
        <f>-Assumptions!$AF33/12*(1+(IF(D$8=Assumptions!$AD$47,Assumptions!$AD$51,IF(D$8=Assumptions!$AE$47,Assumptions!AE$51,Assumptions!$AF$51))))^(D$8-1)</f>
        <v>-12182.378500000001</v>
      </c>
      <c r="E32" s="26">
        <f>-Assumptions!$AF33/12*(1+(IF(E$8=Assumptions!$AD$47,Assumptions!$AD$51,IF(E$8=Assumptions!$AE$47,Assumptions!AF$51,Assumptions!$AF$51))))^(E$8-1)</f>
        <v>-12182.378500000001</v>
      </c>
      <c r="F32" s="26">
        <f>-Assumptions!$AF33/12*(1+(IF(F$8=Assumptions!$AD$47,Assumptions!$AD$51,IF(F$8=Assumptions!$AE$47,Assumptions!AG$51,Assumptions!$AF$51))))^(F$8-1)</f>
        <v>-12182.378500000001</v>
      </c>
      <c r="G32" s="26">
        <f>-Assumptions!$AF33/12*(1+(IF(G$8=Assumptions!$AD$47,Assumptions!$AD$51,IF(G$8=Assumptions!$AE$47,Assumptions!AH$51,Assumptions!$AF$51))))^(G$8-1)</f>
        <v>-12182.378500000001</v>
      </c>
      <c r="H32" s="26">
        <f>-Assumptions!$AF33/12*(1+(IF(H$8=Assumptions!$AD$47,Assumptions!$AD$51,IF(H$8=Assumptions!$AE$47,Assumptions!AI$51,Assumptions!$AF$51))))^(H$8-1)</f>
        <v>-12182.378500000001</v>
      </c>
      <c r="I32" s="26">
        <f>-Assumptions!$AF33/12*(1+(IF(I$8=Assumptions!$AD$47,Assumptions!$AD$51,IF(I$8=Assumptions!$AE$47,Assumptions!AJ$51,Assumptions!$AF$51))))^(I$8-1)</f>
        <v>-12182.378500000001</v>
      </c>
      <c r="J32" s="26">
        <f>-Assumptions!$AF33/12*(1+(IF(J$8=Assumptions!$AD$47,Assumptions!$AD$51,IF(J$8=Assumptions!$AE$47,Assumptions!AK$51,Assumptions!$AF$51))))^(J$8-1)</f>
        <v>-12182.378500000001</v>
      </c>
      <c r="K32" s="26">
        <f>-Assumptions!$AF33/12*(1+(IF(K$8=Assumptions!$AD$47,Assumptions!$AD$51,IF(K$8=Assumptions!$AE$47,Assumptions!AL$51,Assumptions!$AF$51))))^(K$8-1)</f>
        <v>-12182.378500000001</v>
      </c>
      <c r="L32" s="26">
        <f>-Assumptions!$AF33/12*(1+(IF(L$8=Assumptions!$AD$47,Assumptions!$AD$51,IF(L$8=Assumptions!$AE$47,Assumptions!AM$51,Assumptions!$AF$51))))^(L$8-1)</f>
        <v>-12182.378500000001</v>
      </c>
      <c r="M32" s="26">
        <f>-Assumptions!$AF33/12*(1+(IF(M$8=Assumptions!$AD$47,Assumptions!$AD$51,IF(M$8=Assumptions!$AE$47,Assumptions!AN$51,Assumptions!$AF$51))))^(M$8-1)</f>
        <v>-12182.378500000001</v>
      </c>
      <c r="N32" s="26">
        <f>-Assumptions!$AF33/12*(1+(IF(N$8=Assumptions!$AD$47,Assumptions!$AD$51,IF(N$8=Assumptions!$AE$47,Assumptions!AO$51,Assumptions!$AF$51))))^(N$8-1)</f>
        <v>-12182.378500000001</v>
      </c>
      <c r="O32" s="26">
        <f>-Assumptions!$AF33/12*(1+(IF(O$8=Assumptions!$AD$47,Assumptions!$AD$51,IF(O$8=Assumptions!$AE$47,Assumptions!AP$51,Assumptions!$AF$51))))^(O$8-1)</f>
        <v>-12182.378500000001</v>
      </c>
      <c r="P32" s="26">
        <f>-Assumptions!$AF33/12*(1+(IF(P$8=Assumptions!$AD$47,Assumptions!$AD$51,IF(P$8=Assumptions!$AE$47,Assumptions!AQ$51,Assumptions!$AF$51))))^(P$8-1)</f>
        <v>-12182.378500000001</v>
      </c>
      <c r="Q32" s="26">
        <f>-Assumptions!$AF33/12*(1+(IF(Q$8=Assumptions!$AD$47,Assumptions!$AD$51,IF(Q$8=Assumptions!$AE$47,Assumptions!AR$51,Assumptions!$AF$51))))^(Q$8-1)</f>
        <v>-12182.378500000001</v>
      </c>
      <c r="R32" s="26">
        <f>-Assumptions!$AF33/12*(1+(IF(R$8=Assumptions!$AD$47,Assumptions!$AD$51,IF(R$8=Assumptions!$AE$47,Assumptions!AS$51,Assumptions!$AF$51))))^(R$8-1)</f>
        <v>-12182.378500000001</v>
      </c>
      <c r="S32" s="26">
        <f>-Assumptions!$AF33/12*(1+(IF(S$8=Assumptions!$AD$47,Assumptions!$AD$51,IF(S$8=Assumptions!$AE$47,Assumptions!AT$51,Assumptions!$AF$51))))^(S$8-1)</f>
        <v>-12182.378500000001</v>
      </c>
      <c r="T32" s="26">
        <f>-Assumptions!$AF33/12*(1+(IF(T$8=Assumptions!$AD$47,Assumptions!$AD$51,IF(T$8=Assumptions!$AE$47,Assumptions!AU$51,Assumptions!$AF$51))))^(T$8-1)</f>
        <v>-12182.378500000001</v>
      </c>
      <c r="U32" s="26">
        <f>-Assumptions!$AF33/12*(1+(IF(U$8=Assumptions!$AD$47,Assumptions!$AD$51,IF(U$8=Assumptions!$AE$47,Assumptions!AV$51,Assumptions!$AF$51))))^(U$8-1)</f>
        <v>-12182.378500000001</v>
      </c>
      <c r="V32" s="26">
        <f>-Assumptions!$AF33/12*(1+(IF(V$8=Assumptions!$AD$47,Assumptions!$AD$51,IF(V$8=Assumptions!$AE$47,Assumptions!AW$51,Assumptions!$AF$51))))^(V$8-1)</f>
        <v>-12182.378500000001</v>
      </c>
      <c r="W32" s="26">
        <f>-Assumptions!$AF33/12*(1+(IF(W$8=Assumptions!$AD$47,Assumptions!$AD$51,IF(W$8=Assumptions!$AE$47,Assumptions!AX$51,Assumptions!$AF$51))))^(W$8-1)</f>
        <v>-12182.378500000001</v>
      </c>
      <c r="X32" s="26">
        <f>-Assumptions!$AF33/12*(1+(IF(X$8=Assumptions!$AD$47,Assumptions!$AD$51,IF(X$8=Assumptions!$AE$47,Assumptions!AY$51,Assumptions!$AF$51))))^(X$8-1)</f>
        <v>-12182.378500000001</v>
      </c>
      <c r="Y32" s="26">
        <f>-Assumptions!$AF33/12*(1+(IF(Y$8=Assumptions!$AD$47,Assumptions!$AD$51,IF(Y$8=Assumptions!$AE$47,Assumptions!AZ$51,Assumptions!$AF$51))))^(Y$8-1)</f>
        <v>-12182.378500000001</v>
      </c>
      <c r="Z32" s="26">
        <f>-Assumptions!$AF33/12*(1+(IF(Z$8=Assumptions!$AD$47,Assumptions!$AD$51,IF(Z$8=Assumptions!$AE$47,Assumptions!BA$51,Assumptions!$AF$51))))^(Z$8-1)</f>
        <v>-12182.378500000001</v>
      </c>
      <c r="AA32" s="26">
        <f>-Assumptions!$AF33/12*(1+(IF(AA$8=Assumptions!$AD$47,Assumptions!$AD$51,IF(AA$8=Assumptions!$AE$47,Assumptions!BB$51,Assumptions!$AF$51))))^(AA$8-1)</f>
        <v>-12182.378500000001</v>
      </c>
      <c r="AB32" s="26">
        <f>-Assumptions!$AF33/12*(1+(IF(AB$8=Assumptions!$AD$47,Assumptions!$AD$51,IF(AB$8=Assumptions!$AE$47,Assumptions!BC$51,Assumptions!$AF$51))))^(AB$8-1)</f>
        <v>-12674.546591400001</v>
      </c>
      <c r="AC32" s="26">
        <f>-Assumptions!$AF33/12*(1+(IF(AC$8=Assumptions!$AD$47,Assumptions!$AD$51,IF(AC$8=Assumptions!$AE$47,Assumptions!BD$51,Assumptions!$AF$51))))^(AC$8-1)</f>
        <v>-12674.546591400001</v>
      </c>
      <c r="AD32" s="26">
        <f>-Assumptions!$AF33/12*(1+(IF(AD$8=Assumptions!$AD$47,Assumptions!$AD$51,IF(AD$8=Assumptions!$AE$47,Assumptions!BE$51,Assumptions!$AF$51))))^(AD$8-1)</f>
        <v>-12674.546591400001</v>
      </c>
      <c r="AE32" s="26">
        <f>-Assumptions!$AF33/12*(1+(IF(AE$8=Assumptions!$AD$47,Assumptions!$AD$51,IF(AE$8=Assumptions!$AE$47,Assumptions!BF$51,Assumptions!$AF$51))))^(AE$8-1)</f>
        <v>-12674.546591400001</v>
      </c>
      <c r="AF32" s="26">
        <f>-Assumptions!$AF33/12*(1+(IF(AF$8=Assumptions!$AD$47,Assumptions!$AD$51,IF(AF$8=Assumptions!$AE$47,Assumptions!BG$51,Assumptions!$AF$51))))^(AF$8-1)</f>
        <v>-12674.546591400001</v>
      </c>
      <c r="AG32" s="26">
        <f>-Assumptions!$AF33/12*(1+(IF(AG$8=Assumptions!$AD$47,Assumptions!$AD$51,IF(AG$8=Assumptions!$AE$47,Assumptions!BH$51,Assumptions!$AF$51))))^(AG$8-1)</f>
        <v>-12674.546591400001</v>
      </c>
      <c r="AH32" s="26">
        <f>-Assumptions!$AF33/12*(1+(IF(AH$8=Assumptions!$AD$47,Assumptions!$AD$51,IF(AH$8=Assumptions!$AE$47,Assumptions!BI$51,Assumptions!$AF$51))))^(AH$8-1)</f>
        <v>-12674.546591400001</v>
      </c>
      <c r="AI32" s="26">
        <f>-Assumptions!$AF33/12*(1+(IF(AI$8=Assumptions!$AD$47,Assumptions!$AD$51,IF(AI$8=Assumptions!$AE$47,Assumptions!BJ$51,Assumptions!$AF$51))))^(AI$8-1)</f>
        <v>-12674.546591400001</v>
      </c>
      <c r="AJ32" s="26">
        <f>-Assumptions!$AF33/12*(1+(IF(AJ$8=Assumptions!$AD$47,Assumptions!$AD$51,IF(AJ$8=Assumptions!$AE$47,Assumptions!BK$51,Assumptions!$AF$51))))^(AJ$8-1)</f>
        <v>-12674.546591400001</v>
      </c>
      <c r="AK32" s="26">
        <f>-Assumptions!$AF33/12*(1+(IF(AK$8=Assumptions!$AD$47,Assumptions!$AD$51,IF(AK$8=Assumptions!$AE$47,Assumptions!BL$51,Assumptions!$AF$51))))^(AK$8-1)</f>
        <v>-12674.546591400001</v>
      </c>
      <c r="AL32" s="26">
        <f>-Assumptions!$AF33/12*(1+(IF(AL$8=Assumptions!$AD$47,Assumptions!$AD$51,IF(AL$8=Assumptions!$AE$47,Assumptions!BM$51,Assumptions!$AF$51))))^(AL$8-1)</f>
        <v>-12674.546591400001</v>
      </c>
      <c r="AM32" s="26">
        <f>-Assumptions!$AF33/12*(1+(IF(AM$8=Assumptions!$AD$47,Assumptions!$AD$51,IF(AM$8=Assumptions!$AE$47,Assumptions!BN$51,Assumptions!$AF$51))))^(AM$8-1)</f>
        <v>-12674.546591400001</v>
      </c>
      <c r="AN32" s="26">
        <f>-Assumptions!$AF33/12*(1+(IF(AN$8=Assumptions!$AD$47,Assumptions!$AD$51,IF(AN$8=Assumptions!$AE$47,Assumptions!BO$51,Assumptions!$AF$51))))^(AN$8-1)</f>
        <v>-12928.037523228</v>
      </c>
      <c r="AO32" s="26">
        <f>-Assumptions!$AF33/12*(1+(IF(AO$8=Assumptions!$AD$47,Assumptions!$AD$51,IF(AO$8=Assumptions!$AE$47,Assumptions!BP$51,Assumptions!$AF$51))))^(AO$8-1)</f>
        <v>-12928.037523228</v>
      </c>
      <c r="AP32" s="26">
        <f>-Assumptions!$AF33/12*(1+(IF(AP$8=Assumptions!$AD$47,Assumptions!$AD$51,IF(AP$8=Assumptions!$AE$47,Assumptions!BQ$51,Assumptions!$AF$51))))^(AP$8-1)</f>
        <v>-12928.037523228</v>
      </c>
      <c r="AQ32" s="26">
        <f>-Assumptions!$AF33/12*(1+(IF(AQ$8=Assumptions!$AD$47,Assumptions!$AD$51,IF(AQ$8=Assumptions!$AE$47,Assumptions!BR$51,Assumptions!$AF$51))))^(AQ$8-1)</f>
        <v>-12928.037523228</v>
      </c>
      <c r="AR32" s="26">
        <f>-Assumptions!$AF33/12*(1+(IF(AR$8=Assumptions!$AD$47,Assumptions!$AD$51,IF(AR$8=Assumptions!$AE$47,Assumptions!BS$51,Assumptions!$AF$51))))^(AR$8-1)</f>
        <v>-12928.037523228</v>
      </c>
      <c r="AS32" s="26">
        <f>-Assumptions!$AF33/12*(1+(IF(AS$8=Assumptions!$AD$47,Assumptions!$AD$51,IF(AS$8=Assumptions!$AE$47,Assumptions!BT$51,Assumptions!$AF$51))))^(AS$8-1)</f>
        <v>-12928.037523228</v>
      </c>
      <c r="AT32" s="26">
        <f>-Assumptions!$AF33/12*(1+(IF(AT$8=Assumptions!$AD$47,Assumptions!$AD$51,IF(AT$8=Assumptions!$AE$47,Assumptions!BU$51,Assumptions!$AF$51))))^(AT$8-1)</f>
        <v>-12928.037523228</v>
      </c>
      <c r="AU32" s="26">
        <f>-Assumptions!$AF33/12*(1+(IF(AU$8=Assumptions!$AD$47,Assumptions!$AD$51,IF(AU$8=Assumptions!$AE$47,Assumptions!BV$51,Assumptions!$AF$51))))^(AU$8-1)</f>
        <v>-12928.037523228</v>
      </c>
      <c r="AV32" s="26">
        <f>-Assumptions!$AF33/12*(1+(IF(AV$8=Assumptions!$AD$47,Assumptions!$AD$51,IF(AV$8=Assumptions!$AE$47,Assumptions!BW$51,Assumptions!$AF$51))))^(AV$8-1)</f>
        <v>-12928.037523228</v>
      </c>
      <c r="AW32" s="26">
        <f>-Assumptions!$AF33/12*(1+(IF(AW$8=Assumptions!$AD$47,Assumptions!$AD$51,IF(AW$8=Assumptions!$AE$47,Assumptions!BX$51,Assumptions!$AF$51))))^(AW$8-1)</f>
        <v>-12928.037523228</v>
      </c>
      <c r="AX32" s="26">
        <f>-Assumptions!$AF33/12*(1+(IF(AX$8=Assumptions!$AD$47,Assumptions!$AD$51,IF(AX$8=Assumptions!$AE$47,Assumptions!BY$51,Assumptions!$AF$51))))^(AX$8-1)</f>
        <v>-12928.037523228</v>
      </c>
      <c r="AY32" s="26">
        <f>-Assumptions!$AF33/12*(1+(IF(AY$8=Assumptions!$AD$47,Assumptions!$AD$51,IF(AY$8=Assumptions!$AE$47,Assumptions!BZ$51,Assumptions!$AF$51))))^(AY$8-1)</f>
        <v>-12928.037523228</v>
      </c>
      <c r="AZ32" s="26">
        <f>-Assumptions!$AF33/12*(1+(IF(AZ$8=Assumptions!$AD$47,Assumptions!$AD$51,IF(AZ$8=Assumptions!$AE$47,Assumptions!CA$51,Assumptions!$AF$51))))^(AZ$8-1)</f>
        <v>-13186.59827369256</v>
      </c>
      <c r="BA32" s="26">
        <f>-Assumptions!$AF33/12*(1+(IF(BA$8=Assumptions!$AD$47,Assumptions!$AD$51,IF(BA$8=Assumptions!$AE$47,Assumptions!CB$51,Assumptions!$AF$51))))^(BA$8-1)</f>
        <v>-13186.59827369256</v>
      </c>
      <c r="BB32" s="26">
        <f>-Assumptions!$AF33/12*(1+(IF(BB$8=Assumptions!$AD$47,Assumptions!$AD$51,IF(BB$8=Assumptions!$AE$47,Assumptions!CC$51,Assumptions!$AF$51))))^(BB$8-1)</f>
        <v>-13186.59827369256</v>
      </c>
      <c r="BC32" s="26">
        <f>-Assumptions!$AF33/12*(1+(IF(BC$8=Assumptions!$AD$47,Assumptions!$AD$51,IF(BC$8=Assumptions!$AE$47,Assumptions!CD$51,Assumptions!$AF$51))))^(BC$8-1)</f>
        <v>-13186.59827369256</v>
      </c>
      <c r="BD32" s="26">
        <f>-Assumptions!$AF33/12*(1+(IF(BD$8=Assumptions!$AD$47,Assumptions!$AD$51,IF(BD$8=Assumptions!$AE$47,Assumptions!CE$51,Assumptions!$AF$51))))^(BD$8-1)</f>
        <v>-13186.59827369256</v>
      </c>
      <c r="BE32" s="26">
        <f>-Assumptions!$AF33/12*(1+(IF(BE$8=Assumptions!$AD$47,Assumptions!$AD$51,IF(BE$8=Assumptions!$AE$47,Assumptions!CF$51,Assumptions!$AF$51))))^(BE$8-1)</f>
        <v>-13186.59827369256</v>
      </c>
      <c r="BF32" s="26">
        <f>-Assumptions!$AF33/12*(1+(IF(BF$8=Assumptions!$AD$47,Assumptions!$AD$51,IF(BF$8=Assumptions!$AE$47,Assumptions!CG$51,Assumptions!$AF$51))))^(BF$8-1)</f>
        <v>-13186.59827369256</v>
      </c>
      <c r="BG32" s="26">
        <f>-Assumptions!$AF33/12*(1+(IF(BG$8=Assumptions!$AD$47,Assumptions!$AD$51,IF(BG$8=Assumptions!$AE$47,Assumptions!CH$51,Assumptions!$AF$51))))^(BG$8-1)</f>
        <v>-13186.59827369256</v>
      </c>
      <c r="BH32" s="26">
        <f>-Assumptions!$AF33/12*(1+(IF(BH$8=Assumptions!$AD$47,Assumptions!$AD$51,IF(BH$8=Assumptions!$AE$47,Assumptions!CI$51,Assumptions!$AF$51))))^(BH$8-1)</f>
        <v>-13186.59827369256</v>
      </c>
      <c r="BI32" s="26">
        <f>-Assumptions!$AF33/12*(1+(IF(BI$8=Assumptions!$AD$47,Assumptions!$AD$51,IF(BI$8=Assumptions!$AE$47,Assumptions!CJ$51,Assumptions!$AF$51))))^(BI$8-1)</f>
        <v>-13186.59827369256</v>
      </c>
      <c r="BJ32" s="26">
        <f>-Assumptions!$AF33/12*(1+(IF(BJ$8=Assumptions!$AD$47,Assumptions!$AD$51,IF(BJ$8=Assumptions!$AE$47,Assumptions!CK$51,Assumptions!$AF$51))))^(BJ$8-1)</f>
        <v>-13186.59827369256</v>
      </c>
      <c r="BK32" s="26">
        <f>-Assumptions!$AF33/12*(1+(IF(BK$8=Assumptions!$AD$47,Assumptions!$AD$51,IF(BK$8=Assumptions!$AE$47,Assumptions!CL$51,Assumptions!$AF$51))))^(BK$8-1)</f>
        <v>-13186.59827369256</v>
      </c>
      <c r="BL32" s="26">
        <f>-Assumptions!$AF33/12*(1+(IF(BL$8=Assumptions!$AD$47,Assumptions!$AD$51,IF(BL$8=Assumptions!$AE$47,Assumptions!CM$51,Assumptions!$AF$51))))^(BL$8-1)</f>
        <v>-13450.330239166413</v>
      </c>
      <c r="BM32" s="26">
        <f>-Assumptions!$AF33/12*(1+(IF(BM$8=Assumptions!$AD$47,Assumptions!$AD$51,IF(BM$8=Assumptions!$AE$47,Assumptions!CN$51,Assumptions!$AF$51))))^(BM$8-1)</f>
        <v>-13450.330239166413</v>
      </c>
      <c r="BN32" s="26">
        <f>-Assumptions!$AF33/12*(1+(IF(BN$8=Assumptions!$AD$47,Assumptions!$AD$51,IF(BN$8=Assumptions!$AE$47,Assumptions!CO$51,Assumptions!$AF$51))))^(BN$8-1)</f>
        <v>-13450.330239166413</v>
      </c>
      <c r="BO32" s="26">
        <f>-Assumptions!$AF33/12*(1+(IF(BO$8=Assumptions!$AD$47,Assumptions!$AD$51,IF(BO$8=Assumptions!$AE$47,Assumptions!CP$51,Assumptions!$AF$51))))^(BO$8-1)</f>
        <v>-13450.330239166413</v>
      </c>
      <c r="BP32" s="26">
        <f>-Assumptions!$AF33/12*(1+(IF(BP$8=Assumptions!$AD$47,Assumptions!$AD$51,IF(BP$8=Assumptions!$AE$47,Assumptions!CQ$51,Assumptions!$AF$51))))^(BP$8-1)</f>
        <v>-13450.330239166413</v>
      </c>
      <c r="BQ32" s="26">
        <f>-Assumptions!$AF33/12*(1+(IF(BQ$8=Assumptions!$AD$47,Assumptions!$AD$51,IF(BQ$8=Assumptions!$AE$47,Assumptions!CR$51,Assumptions!$AF$51))))^(BQ$8-1)</f>
        <v>-13450.330239166413</v>
      </c>
      <c r="BR32" s="26">
        <f>-Assumptions!$AF33/12*(1+(IF(BR$8=Assumptions!$AD$47,Assumptions!$AD$51,IF(BR$8=Assumptions!$AE$47,Assumptions!CS$51,Assumptions!$AF$51))))^(BR$8-1)</f>
        <v>-13450.330239166413</v>
      </c>
      <c r="BS32" s="26">
        <f>-Assumptions!$AF33/12*(1+(IF(BS$8=Assumptions!$AD$47,Assumptions!$AD$51,IF(BS$8=Assumptions!$AE$47,Assumptions!CT$51,Assumptions!$AF$51))))^(BS$8-1)</f>
        <v>-13450.330239166413</v>
      </c>
      <c r="BT32" s="26">
        <f>-Assumptions!$AF33/12*(1+(IF(BT$8=Assumptions!$AD$47,Assumptions!$AD$51,IF(BT$8=Assumptions!$AE$47,Assumptions!CU$51,Assumptions!$AF$51))))^(BT$8-1)</f>
        <v>-13450.330239166413</v>
      </c>
      <c r="BU32" s="26">
        <f>-Assumptions!$AF33/12*(1+(IF(BU$8=Assumptions!$AD$47,Assumptions!$AD$51,IF(BU$8=Assumptions!$AE$47,Assumptions!CV$51,Assumptions!$AF$51))))^(BU$8-1)</f>
        <v>-13450.330239166413</v>
      </c>
      <c r="BV32" s="26">
        <f>-Assumptions!$AF33/12*(1+(IF(BV$8=Assumptions!$AD$47,Assumptions!$AD$51,IF(BV$8=Assumptions!$AE$47,Assumptions!CW$51,Assumptions!$AF$51))))^(BV$8-1)</f>
        <v>-13450.330239166413</v>
      </c>
      <c r="BW32" s="26">
        <f>-Assumptions!$AF33/12*(1+(IF(BW$8=Assumptions!$AD$47,Assumptions!$AD$51,IF(BW$8=Assumptions!$AE$47,Assumptions!CX$51,Assumptions!$AF$51))))^(BW$8-1)</f>
        <v>-13450.330239166413</v>
      </c>
      <c r="BX32" s="26">
        <f>-Assumptions!$AF33/12*(1+(IF(BX$8=Assumptions!$AD$47,Assumptions!$AD$51,IF(BX$8=Assumptions!$AE$47,Assumptions!CY$51,Assumptions!$AF$51))))^(BX$8-1)</f>
        <v>-13719.336843949741</v>
      </c>
      <c r="BY32" s="26">
        <f>-Assumptions!$AF33/12*(1+(IF(BY$8=Assumptions!$AD$47,Assumptions!$AD$51,IF(BY$8=Assumptions!$AE$47,Assumptions!CZ$51,Assumptions!$AF$51))))^(BY$8-1)</f>
        <v>-13719.336843949741</v>
      </c>
      <c r="BZ32" s="26">
        <f>-Assumptions!$AF33/12*(1+(IF(BZ$8=Assumptions!$AD$47,Assumptions!$AD$51,IF(BZ$8=Assumptions!$AE$47,Assumptions!DA$51,Assumptions!$AF$51))))^(BZ$8-1)</f>
        <v>-13719.336843949741</v>
      </c>
      <c r="CA32" s="26">
        <f>-Assumptions!$AF33/12*(1+(IF(CA$8=Assumptions!$AD$47,Assumptions!$AD$51,IF(CA$8=Assumptions!$AE$47,Assumptions!DB$51,Assumptions!$AF$51))))^(CA$8-1)</f>
        <v>-13719.336843949741</v>
      </c>
      <c r="CB32" s="26">
        <f>-Assumptions!$AF33/12*(1+(IF(CB$8=Assumptions!$AD$47,Assumptions!$AD$51,IF(CB$8=Assumptions!$AE$47,Assumptions!DC$51,Assumptions!$AF$51))))^(CB$8-1)</f>
        <v>-13719.336843949741</v>
      </c>
      <c r="CC32" s="26">
        <f>-Assumptions!$AF33/12*(1+(IF(CC$8=Assumptions!$AD$47,Assumptions!$AD$51,IF(CC$8=Assumptions!$AE$47,Assumptions!DD$51,Assumptions!$AF$51))))^(CC$8-1)</f>
        <v>-13719.336843949741</v>
      </c>
      <c r="CD32" s="26">
        <f>-Assumptions!$AF33/12*(1+(IF(CD$8=Assumptions!$AD$47,Assumptions!$AD$51,IF(CD$8=Assumptions!$AE$47,Assumptions!DE$51,Assumptions!$AF$51))))^(CD$8-1)</f>
        <v>-13719.336843949741</v>
      </c>
      <c r="CE32" s="26">
        <f>-Assumptions!$AF33/12*(1+(IF(CE$8=Assumptions!$AD$47,Assumptions!$AD$51,IF(CE$8=Assumptions!$AE$47,Assumptions!DF$51,Assumptions!$AF$51))))^(CE$8-1)</f>
        <v>-13719.336843949741</v>
      </c>
      <c r="CF32" s="26">
        <f>-Assumptions!$AF33/12*(1+(IF(CF$8=Assumptions!$AD$47,Assumptions!$AD$51,IF(CF$8=Assumptions!$AE$47,Assumptions!DG$51,Assumptions!$AF$51))))^(CF$8-1)</f>
        <v>-13719.336843949741</v>
      </c>
      <c r="CG32" s="26">
        <f>-Assumptions!$AF33/12*(1+(IF(CG$8=Assumptions!$AD$47,Assumptions!$AD$51,IF(CG$8=Assumptions!$AE$47,Assumptions!DH$51,Assumptions!$AF$51))))^(CG$8-1)</f>
        <v>-13719.336843949741</v>
      </c>
      <c r="CH32" s="26">
        <f>-Assumptions!$AF33/12*(1+(IF(CH$8=Assumptions!$AD$47,Assumptions!$AD$51,IF(CH$8=Assumptions!$AE$47,Assumptions!DI$51,Assumptions!$AF$51))))^(CH$8-1)</f>
        <v>-13719.336843949741</v>
      </c>
      <c r="CI32" s="26">
        <f>-Assumptions!$AF33/12*(1+(IF(CI$8=Assumptions!$AD$47,Assumptions!$AD$51,IF(CI$8=Assumptions!$AE$47,Assumptions!DJ$51,Assumptions!$AF$51))))^(CI$8-1)</f>
        <v>-13719.336843949741</v>
      </c>
      <c r="CJ32" s="26">
        <f>-Assumptions!$AF33/12*(1+(IF(CJ$8=Assumptions!$AD$47,Assumptions!$AD$51,IF(CJ$8=Assumptions!$AE$47,Assumptions!DK$51,Assumptions!$AF$51))))^(CJ$8-1)</f>
        <v>-13993.723580828733</v>
      </c>
      <c r="CK32" s="26">
        <f>-Assumptions!$AF33/12*(1+(IF(CK$8=Assumptions!$AD$47,Assumptions!$AD$51,IF(CK$8=Assumptions!$AE$47,Assumptions!DL$51,Assumptions!$AF$51))))^(CK$8-1)</f>
        <v>-13993.723580828733</v>
      </c>
      <c r="CL32" s="26">
        <f>-Assumptions!$AF33/12*(1+(IF(CL$8=Assumptions!$AD$47,Assumptions!$AD$51,IF(CL$8=Assumptions!$AE$47,Assumptions!DM$51,Assumptions!$AF$51))))^(CL$8-1)</f>
        <v>-13993.723580828733</v>
      </c>
      <c r="CM32" s="26">
        <f>-Assumptions!$AF33/12*(1+(IF(CM$8=Assumptions!$AD$47,Assumptions!$AD$51,IF(CM$8=Assumptions!$AE$47,Assumptions!DN$51,Assumptions!$AF$51))))^(CM$8-1)</f>
        <v>-13993.723580828733</v>
      </c>
      <c r="CN32" s="26">
        <f>-Assumptions!$AF33/12*(1+(IF(CN$8=Assumptions!$AD$47,Assumptions!$AD$51,IF(CN$8=Assumptions!$AE$47,Assumptions!DO$51,Assumptions!$AF$51))))^(CN$8-1)</f>
        <v>-13993.723580828733</v>
      </c>
      <c r="CO32" s="26">
        <f>-Assumptions!$AF33/12*(1+(IF(CO$8=Assumptions!$AD$47,Assumptions!$AD$51,IF(CO$8=Assumptions!$AE$47,Assumptions!DP$51,Assumptions!$AF$51))))^(CO$8-1)</f>
        <v>-13993.723580828733</v>
      </c>
      <c r="CP32" s="26">
        <f>-Assumptions!$AF33/12*(1+(IF(CP$8=Assumptions!$AD$47,Assumptions!$AD$51,IF(CP$8=Assumptions!$AE$47,Assumptions!DQ$51,Assumptions!$AF$51))))^(CP$8-1)</f>
        <v>-13993.723580828733</v>
      </c>
      <c r="CQ32" s="26">
        <f>-Assumptions!$AF33/12*(1+(IF(CQ$8=Assumptions!$AD$47,Assumptions!$AD$51,IF(CQ$8=Assumptions!$AE$47,Assumptions!DR$51,Assumptions!$AF$51))))^(CQ$8-1)</f>
        <v>-13993.723580828733</v>
      </c>
      <c r="CR32" s="26">
        <f>-Assumptions!$AF33/12*(1+(IF(CR$8=Assumptions!$AD$47,Assumptions!$AD$51,IF(CR$8=Assumptions!$AE$47,Assumptions!DS$51,Assumptions!$AF$51))))^(CR$8-1)</f>
        <v>-13993.723580828733</v>
      </c>
      <c r="CS32" s="26">
        <f>-Assumptions!$AF33/12*(1+(IF(CS$8=Assumptions!$AD$47,Assumptions!$AD$51,IF(CS$8=Assumptions!$AE$47,Assumptions!DT$51,Assumptions!$AF$51))))^(CS$8-1)</f>
        <v>-13993.723580828733</v>
      </c>
      <c r="CT32" s="26">
        <f>-Assumptions!$AF33/12*(1+(IF(CT$8=Assumptions!$AD$47,Assumptions!$AD$51,IF(CT$8=Assumptions!$AE$47,Assumptions!DU$51,Assumptions!$AF$51))))^(CT$8-1)</f>
        <v>-13993.723580828733</v>
      </c>
      <c r="CU32" s="26">
        <f>-Assumptions!$AF33/12*(1+(IF(CU$8=Assumptions!$AD$47,Assumptions!$AD$51,IF(CU$8=Assumptions!$AE$47,Assumptions!DV$51,Assumptions!$AF$51))))^(CU$8-1)</f>
        <v>-13993.723580828733</v>
      </c>
      <c r="CV32" s="26">
        <f>-Assumptions!$AF33/12*(1+(IF(CV$8=Assumptions!$AD$47,Assumptions!$AD$51,IF(CV$8=Assumptions!$AE$47,Assumptions!DW$51,Assumptions!$AF$51))))^(CV$8-1)</f>
        <v>-14273.598052445308</v>
      </c>
      <c r="CW32" s="26">
        <f>-Assumptions!$AF33/12*(1+(IF(CW$8=Assumptions!$AD$47,Assumptions!$AD$51,IF(CW$8=Assumptions!$AE$47,Assumptions!DX$51,Assumptions!$AF$51))))^(CW$8-1)</f>
        <v>-14273.598052445308</v>
      </c>
      <c r="CX32" s="26">
        <f>-Assumptions!$AF33/12*(1+(IF(CX$8=Assumptions!$AD$47,Assumptions!$AD$51,IF(CX$8=Assumptions!$AE$47,Assumptions!DY$51,Assumptions!$AF$51))))^(CX$8-1)</f>
        <v>-14273.598052445308</v>
      </c>
      <c r="CY32" s="26">
        <f>-Assumptions!$AF33/12*(1+(IF(CY$8=Assumptions!$AD$47,Assumptions!$AD$51,IF(CY$8=Assumptions!$AE$47,Assumptions!DZ$51,Assumptions!$AF$51))))^(CY$8-1)</f>
        <v>-14273.598052445308</v>
      </c>
      <c r="CZ32" s="26">
        <f>-Assumptions!$AF33/12*(1+(IF(CZ$8=Assumptions!$AD$47,Assumptions!$AD$51,IF(CZ$8=Assumptions!$AE$47,Assumptions!EA$51,Assumptions!$AF$51))))^(CZ$8-1)</f>
        <v>-14273.598052445308</v>
      </c>
      <c r="DA32" s="26">
        <f>-Assumptions!$AF33/12*(1+(IF(DA$8=Assumptions!$AD$47,Assumptions!$AD$51,IF(DA$8=Assumptions!$AE$47,Assumptions!EB$51,Assumptions!$AF$51))))^(DA$8-1)</f>
        <v>-14273.598052445308</v>
      </c>
      <c r="DB32" s="26">
        <f>-Assumptions!$AF33/12*(1+(IF(DB$8=Assumptions!$AD$47,Assumptions!$AD$51,IF(DB$8=Assumptions!$AE$47,Assumptions!EC$51,Assumptions!$AF$51))))^(DB$8-1)</f>
        <v>-14273.598052445308</v>
      </c>
      <c r="DC32" s="26">
        <f>-Assumptions!$AF33/12*(1+(IF(DC$8=Assumptions!$AD$47,Assumptions!$AD$51,IF(DC$8=Assumptions!$AE$47,Assumptions!ED$51,Assumptions!$AF$51))))^(DC$8-1)</f>
        <v>-14273.598052445308</v>
      </c>
      <c r="DD32" s="26">
        <f>-Assumptions!$AF33/12*(1+(IF(DD$8=Assumptions!$AD$47,Assumptions!$AD$51,IF(DD$8=Assumptions!$AE$47,Assumptions!EE$51,Assumptions!$AF$51))))^(DD$8-1)</f>
        <v>-14273.598052445308</v>
      </c>
      <c r="DE32" s="26">
        <f>-Assumptions!$AF33/12*(1+(IF(DE$8=Assumptions!$AD$47,Assumptions!$AD$51,IF(DE$8=Assumptions!$AE$47,Assumptions!EF$51,Assumptions!$AF$51))))^(DE$8-1)</f>
        <v>-14273.598052445308</v>
      </c>
      <c r="DF32" s="26">
        <f>-Assumptions!$AF33/12*(1+(IF(DF$8=Assumptions!$AD$47,Assumptions!$AD$51,IF(DF$8=Assumptions!$AE$47,Assumptions!EG$51,Assumptions!$AF$51))))^(DF$8-1)</f>
        <v>-14273.598052445308</v>
      </c>
      <c r="DG32" s="26">
        <f>-Assumptions!$AF33/12*(1+(IF(DG$8=Assumptions!$AD$47,Assumptions!$AD$51,IF(DG$8=Assumptions!$AE$47,Assumptions!EH$51,Assumptions!$AF$51))))^(DG$8-1)</f>
        <v>-14273.598052445308</v>
      </c>
      <c r="DH32" s="26">
        <f>-Assumptions!$AF33/12*(1+(IF(DH$8=Assumptions!$AD$47,Assumptions!$AD$51,IF(DH$8=Assumptions!$AE$47,Assumptions!EI$51,Assumptions!$AF$51))))^(DH$8-1)</f>
        <v>-14559.070013494214</v>
      </c>
      <c r="DI32" s="26">
        <f>-Assumptions!$AF33/12*(1+(IF(DI$8=Assumptions!$AD$47,Assumptions!$AD$51,IF(DI$8=Assumptions!$AE$47,Assumptions!EJ$51,Assumptions!$AF$51))))^(DI$8-1)</f>
        <v>-14559.070013494214</v>
      </c>
      <c r="DJ32" s="26">
        <f>-Assumptions!$AF33/12*(1+(IF(DJ$8=Assumptions!$AD$47,Assumptions!$AD$51,IF(DJ$8=Assumptions!$AE$47,Assumptions!EK$51,Assumptions!$AF$51))))^(DJ$8-1)</f>
        <v>-14559.070013494214</v>
      </c>
      <c r="DK32" s="26">
        <f>-Assumptions!$AF33/12*(1+(IF(DK$8=Assumptions!$AD$47,Assumptions!$AD$51,IF(DK$8=Assumptions!$AE$47,Assumptions!EL$51,Assumptions!$AF$51))))^(DK$8-1)</f>
        <v>-14559.070013494214</v>
      </c>
      <c r="DL32" s="26">
        <f>-Assumptions!$AF33/12*(1+(IF(DL$8=Assumptions!$AD$47,Assumptions!$AD$51,IF(DL$8=Assumptions!$AE$47,Assumptions!EM$51,Assumptions!$AF$51))))^(DL$8-1)</f>
        <v>-14559.070013494214</v>
      </c>
      <c r="DM32" s="26">
        <f>-Assumptions!$AF33/12*(1+(IF(DM$8=Assumptions!$AD$47,Assumptions!$AD$51,IF(DM$8=Assumptions!$AE$47,Assumptions!EN$51,Assumptions!$AF$51))))^(DM$8-1)</f>
        <v>-14559.070013494214</v>
      </c>
      <c r="DN32" s="26">
        <f>-Assumptions!$AF33/12*(1+(IF(DN$8=Assumptions!$AD$47,Assumptions!$AD$51,IF(DN$8=Assumptions!$AE$47,Assumptions!EO$51,Assumptions!$AF$51))))^(DN$8-1)</f>
        <v>-14559.070013494214</v>
      </c>
      <c r="DO32" s="26">
        <f>-Assumptions!$AF33/12*(1+(IF(DO$8=Assumptions!$AD$47,Assumptions!$AD$51,IF(DO$8=Assumptions!$AE$47,Assumptions!EP$51,Assumptions!$AF$51))))^(DO$8-1)</f>
        <v>-14559.070013494214</v>
      </c>
      <c r="DP32" s="26">
        <f>-Assumptions!$AF33/12*(1+(IF(DP$8=Assumptions!$AD$47,Assumptions!$AD$51,IF(DP$8=Assumptions!$AE$47,Assumptions!EQ$51,Assumptions!$AF$51))))^(DP$8-1)</f>
        <v>-14559.070013494214</v>
      </c>
      <c r="DQ32" s="26">
        <f>-Assumptions!$AF33/12*(1+(IF(DQ$8=Assumptions!$AD$47,Assumptions!$AD$51,IF(DQ$8=Assumptions!$AE$47,Assumptions!ER$51,Assumptions!$AF$51))))^(DQ$8-1)</f>
        <v>-14559.070013494214</v>
      </c>
      <c r="DR32" s="26">
        <f>-Assumptions!$AF33/12*(1+(IF(DR$8=Assumptions!$AD$47,Assumptions!$AD$51,IF(DR$8=Assumptions!$AE$47,Assumptions!ES$51,Assumptions!$AF$51))))^(DR$8-1)</f>
        <v>-14559.070013494214</v>
      </c>
      <c r="DS32" s="26">
        <f>-Assumptions!$AF33/12*(1+(IF(DS$8=Assumptions!$AD$47,Assumptions!$AD$51,IF(DS$8=Assumptions!$AE$47,Assumptions!ET$51,Assumptions!$AF$51))))^(DS$8-1)</f>
        <v>-14559.070013494214</v>
      </c>
      <c r="DT32" s="26">
        <f>-Assumptions!$AF33/12*(1+(IF(DT$8=Assumptions!$AD$47,Assumptions!$AD$51,IF(DT$8=Assumptions!$AE$47,Assumptions!EU$51,Assumptions!$AF$51))))^(DT$8-1)</f>
        <v>-14850.251413764099</v>
      </c>
      <c r="DU32" s="26">
        <f>-Assumptions!$AF33/12*(1+(IF(DU$8=Assumptions!$AD$47,Assumptions!$AD$51,IF(DU$8=Assumptions!$AE$47,Assumptions!EV$51,Assumptions!$AF$51))))^(DU$8-1)</f>
        <v>-14850.251413764099</v>
      </c>
      <c r="DV32" s="26">
        <f>-Assumptions!$AF33/12*(1+(IF(DV$8=Assumptions!$AD$47,Assumptions!$AD$51,IF(DV$8=Assumptions!$AE$47,Assumptions!EW$51,Assumptions!$AF$51))))^(DV$8-1)</f>
        <v>-14850.251413764099</v>
      </c>
      <c r="DW32" s="26">
        <f>-Assumptions!$AF33/12*(1+(IF(DW$8=Assumptions!$AD$47,Assumptions!$AD$51,IF(DW$8=Assumptions!$AE$47,Assumptions!EX$51,Assumptions!$AF$51))))^(DW$8-1)</f>
        <v>-14850.251413764099</v>
      </c>
      <c r="DX32" s="26">
        <f>-Assumptions!$AF33/12*(1+(IF(DX$8=Assumptions!$AD$47,Assumptions!$AD$51,IF(DX$8=Assumptions!$AE$47,Assumptions!EY$51,Assumptions!$AF$51))))^(DX$8-1)</f>
        <v>-14850.251413764099</v>
      </c>
      <c r="DY32" s="26">
        <f>-Assumptions!$AF33/12*(1+(IF(DY$8=Assumptions!$AD$47,Assumptions!$AD$51,IF(DY$8=Assumptions!$AE$47,Assumptions!EZ$51,Assumptions!$AF$51))))^(DY$8-1)</f>
        <v>-14850.251413764099</v>
      </c>
      <c r="DZ32" s="26">
        <f>-Assumptions!$AF33/12*(1+(IF(DZ$8=Assumptions!$AD$47,Assumptions!$AD$51,IF(DZ$8=Assumptions!$AE$47,Assumptions!FA$51,Assumptions!$AF$51))))^(DZ$8-1)</f>
        <v>-14850.251413764099</v>
      </c>
      <c r="EA32" s="26">
        <f>-Assumptions!$AF33/12*(1+(IF(EA$8=Assumptions!$AD$47,Assumptions!$AD$51,IF(EA$8=Assumptions!$AE$47,Assumptions!FB$51,Assumptions!$AF$51))))^(EA$8-1)</f>
        <v>-14850.251413764099</v>
      </c>
      <c r="EB32" s="26">
        <f>-Assumptions!$AF33/12*(1+(IF(EB$8=Assumptions!$AD$47,Assumptions!$AD$51,IF(EB$8=Assumptions!$AE$47,Assumptions!FC$51,Assumptions!$AF$51))))^(EB$8-1)</f>
        <v>-14850.251413764099</v>
      </c>
      <c r="EC32" s="26">
        <f>-Assumptions!$AF33/12*(1+(IF(EC$8=Assumptions!$AD$47,Assumptions!$AD$51,IF(EC$8=Assumptions!$AE$47,Assumptions!FD$51,Assumptions!$AF$51))))^(EC$8-1)</f>
        <v>-14850.251413764099</v>
      </c>
      <c r="ED32" s="26">
        <f>-Assumptions!$AF33/12*(1+(IF(ED$8=Assumptions!$AD$47,Assumptions!$AD$51,IF(ED$8=Assumptions!$AE$47,Assumptions!FE$51,Assumptions!$AF$51))))^(ED$8-1)</f>
        <v>-14850.251413764099</v>
      </c>
      <c r="EE32" s="26">
        <f>-Assumptions!$AF33/12*(1+(IF(EE$8=Assumptions!$AD$47,Assumptions!$AD$51,IF(EE$8=Assumptions!$AE$47,Assumptions!FF$51,Assumptions!$AF$51))))^(EE$8-1)</f>
        <v>-14850.251413764099</v>
      </c>
    </row>
    <row r="33" spans="2:135" x14ac:dyDescent="0.35">
      <c r="C33" t="str">
        <f>Assumptions!J34</f>
        <v>Other Utilities</v>
      </c>
      <c r="D33" s="26">
        <f>-Assumptions!$AF34/12*(1+(IF(D$8=Assumptions!$AD$47,Assumptions!$AD$51,IF(D$8=Assumptions!$AE$47,Assumptions!AE$51,Assumptions!$AF$51))))^(D$8-1)</f>
        <v>-7505.0223000000005</v>
      </c>
      <c r="E33" s="26">
        <f>-Assumptions!$AF34/12*(1+(IF(E$8=Assumptions!$AD$47,Assumptions!$AD$51,IF(E$8=Assumptions!$AE$47,Assumptions!AF$51,Assumptions!$AF$51))))^(E$8-1)</f>
        <v>-7505.0223000000005</v>
      </c>
      <c r="F33" s="26">
        <f>-Assumptions!$AF34/12*(1+(IF(F$8=Assumptions!$AD$47,Assumptions!$AD$51,IF(F$8=Assumptions!$AE$47,Assumptions!AG$51,Assumptions!$AF$51))))^(F$8-1)</f>
        <v>-7505.0223000000005</v>
      </c>
      <c r="G33" s="26">
        <f>-Assumptions!$AF34/12*(1+(IF(G$8=Assumptions!$AD$47,Assumptions!$AD$51,IF(G$8=Assumptions!$AE$47,Assumptions!AH$51,Assumptions!$AF$51))))^(G$8-1)</f>
        <v>-7505.0223000000005</v>
      </c>
      <c r="H33" s="26">
        <f>-Assumptions!$AF34/12*(1+(IF(H$8=Assumptions!$AD$47,Assumptions!$AD$51,IF(H$8=Assumptions!$AE$47,Assumptions!AI$51,Assumptions!$AF$51))))^(H$8-1)</f>
        <v>-7505.0223000000005</v>
      </c>
      <c r="I33" s="26">
        <f>-Assumptions!$AF34/12*(1+(IF(I$8=Assumptions!$AD$47,Assumptions!$AD$51,IF(I$8=Assumptions!$AE$47,Assumptions!AJ$51,Assumptions!$AF$51))))^(I$8-1)</f>
        <v>-7505.0223000000005</v>
      </c>
      <c r="J33" s="26">
        <f>-Assumptions!$AF34/12*(1+(IF(J$8=Assumptions!$AD$47,Assumptions!$AD$51,IF(J$8=Assumptions!$AE$47,Assumptions!AK$51,Assumptions!$AF$51))))^(J$8-1)</f>
        <v>-7505.0223000000005</v>
      </c>
      <c r="K33" s="26">
        <f>-Assumptions!$AF34/12*(1+(IF(K$8=Assumptions!$AD$47,Assumptions!$AD$51,IF(K$8=Assumptions!$AE$47,Assumptions!AL$51,Assumptions!$AF$51))))^(K$8-1)</f>
        <v>-7505.0223000000005</v>
      </c>
      <c r="L33" s="26">
        <f>-Assumptions!$AF34/12*(1+(IF(L$8=Assumptions!$AD$47,Assumptions!$AD$51,IF(L$8=Assumptions!$AE$47,Assumptions!AM$51,Assumptions!$AF$51))))^(L$8-1)</f>
        <v>-7505.0223000000005</v>
      </c>
      <c r="M33" s="26">
        <f>-Assumptions!$AF34/12*(1+(IF(M$8=Assumptions!$AD$47,Assumptions!$AD$51,IF(M$8=Assumptions!$AE$47,Assumptions!AN$51,Assumptions!$AF$51))))^(M$8-1)</f>
        <v>-7505.0223000000005</v>
      </c>
      <c r="N33" s="26">
        <f>-Assumptions!$AF34/12*(1+(IF(N$8=Assumptions!$AD$47,Assumptions!$AD$51,IF(N$8=Assumptions!$AE$47,Assumptions!AO$51,Assumptions!$AF$51))))^(N$8-1)</f>
        <v>-7505.0223000000005</v>
      </c>
      <c r="O33" s="26">
        <f>-Assumptions!$AF34/12*(1+(IF(O$8=Assumptions!$AD$47,Assumptions!$AD$51,IF(O$8=Assumptions!$AE$47,Assumptions!AP$51,Assumptions!$AF$51))))^(O$8-1)</f>
        <v>-7505.0223000000005</v>
      </c>
      <c r="P33" s="26">
        <f>-Assumptions!$AF34/12*(1+(IF(P$8=Assumptions!$AD$47,Assumptions!$AD$51,IF(P$8=Assumptions!$AE$47,Assumptions!AQ$51,Assumptions!$AF$51))))^(P$8-1)</f>
        <v>-7505.0223000000005</v>
      </c>
      <c r="Q33" s="26">
        <f>-Assumptions!$AF34/12*(1+(IF(Q$8=Assumptions!$AD$47,Assumptions!$AD$51,IF(Q$8=Assumptions!$AE$47,Assumptions!AR$51,Assumptions!$AF$51))))^(Q$8-1)</f>
        <v>-7505.0223000000005</v>
      </c>
      <c r="R33" s="26">
        <f>-Assumptions!$AF34/12*(1+(IF(R$8=Assumptions!$AD$47,Assumptions!$AD$51,IF(R$8=Assumptions!$AE$47,Assumptions!AS$51,Assumptions!$AF$51))))^(R$8-1)</f>
        <v>-7505.0223000000005</v>
      </c>
      <c r="S33" s="26">
        <f>-Assumptions!$AF34/12*(1+(IF(S$8=Assumptions!$AD$47,Assumptions!$AD$51,IF(S$8=Assumptions!$AE$47,Assumptions!AT$51,Assumptions!$AF$51))))^(S$8-1)</f>
        <v>-7505.0223000000005</v>
      </c>
      <c r="T33" s="26">
        <f>-Assumptions!$AF34/12*(1+(IF(T$8=Assumptions!$AD$47,Assumptions!$AD$51,IF(T$8=Assumptions!$AE$47,Assumptions!AU$51,Assumptions!$AF$51))))^(T$8-1)</f>
        <v>-7505.0223000000005</v>
      </c>
      <c r="U33" s="26">
        <f>-Assumptions!$AF34/12*(1+(IF(U$8=Assumptions!$AD$47,Assumptions!$AD$51,IF(U$8=Assumptions!$AE$47,Assumptions!AV$51,Assumptions!$AF$51))))^(U$8-1)</f>
        <v>-7505.0223000000005</v>
      </c>
      <c r="V33" s="26">
        <f>-Assumptions!$AF34/12*(1+(IF(V$8=Assumptions!$AD$47,Assumptions!$AD$51,IF(V$8=Assumptions!$AE$47,Assumptions!AW$51,Assumptions!$AF$51))))^(V$8-1)</f>
        <v>-7505.0223000000005</v>
      </c>
      <c r="W33" s="26">
        <f>-Assumptions!$AF34/12*(1+(IF(W$8=Assumptions!$AD$47,Assumptions!$AD$51,IF(W$8=Assumptions!$AE$47,Assumptions!AX$51,Assumptions!$AF$51))))^(W$8-1)</f>
        <v>-7505.0223000000005</v>
      </c>
      <c r="X33" s="26">
        <f>-Assumptions!$AF34/12*(1+(IF(X$8=Assumptions!$AD$47,Assumptions!$AD$51,IF(X$8=Assumptions!$AE$47,Assumptions!AY$51,Assumptions!$AF$51))))^(X$8-1)</f>
        <v>-7505.0223000000005</v>
      </c>
      <c r="Y33" s="26">
        <f>-Assumptions!$AF34/12*(1+(IF(Y$8=Assumptions!$AD$47,Assumptions!$AD$51,IF(Y$8=Assumptions!$AE$47,Assumptions!AZ$51,Assumptions!$AF$51))))^(Y$8-1)</f>
        <v>-7505.0223000000005</v>
      </c>
      <c r="Z33" s="26">
        <f>-Assumptions!$AF34/12*(1+(IF(Z$8=Assumptions!$AD$47,Assumptions!$AD$51,IF(Z$8=Assumptions!$AE$47,Assumptions!BA$51,Assumptions!$AF$51))))^(Z$8-1)</f>
        <v>-7505.0223000000005</v>
      </c>
      <c r="AA33" s="26">
        <f>-Assumptions!$AF34/12*(1+(IF(AA$8=Assumptions!$AD$47,Assumptions!$AD$51,IF(AA$8=Assumptions!$AE$47,Assumptions!BB$51,Assumptions!$AF$51))))^(AA$8-1)</f>
        <v>-7505.0223000000005</v>
      </c>
      <c r="AB33" s="26">
        <f>-Assumptions!$AF34/12*(1+(IF(AB$8=Assumptions!$AD$47,Assumptions!$AD$51,IF(AB$8=Assumptions!$AE$47,Assumptions!BC$51,Assumptions!$AF$51))))^(AB$8-1)</f>
        <v>-7808.2252009200001</v>
      </c>
      <c r="AC33" s="26">
        <f>-Assumptions!$AF34/12*(1+(IF(AC$8=Assumptions!$AD$47,Assumptions!$AD$51,IF(AC$8=Assumptions!$AE$47,Assumptions!BD$51,Assumptions!$AF$51))))^(AC$8-1)</f>
        <v>-7808.2252009200001</v>
      </c>
      <c r="AD33" s="26">
        <f>-Assumptions!$AF34/12*(1+(IF(AD$8=Assumptions!$AD$47,Assumptions!$AD$51,IF(AD$8=Assumptions!$AE$47,Assumptions!BE$51,Assumptions!$AF$51))))^(AD$8-1)</f>
        <v>-7808.2252009200001</v>
      </c>
      <c r="AE33" s="26">
        <f>-Assumptions!$AF34/12*(1+(IF(AE$8=Assumptions!$AD$47,Assumptions!$AD$51,IF(AE$8=Assumptions!$AE$47,Assumptions!BF$51,Assumptions!$AF$51))))^(AE$8-1)</f>
        <v>-7808.2252009200001</v>
      </c>
      <c r="AF33" s="26">
        <f>-Assumptions!$AF34/12*(1+(IF(AF$8=Assumptions!$AD$47,Assumptions!$AD$51,IF(AF$8=Assumptions!$AE$47,Assumptions!BG$51,Assumptions!$AF$51))))^(AF$8-1)</f>
        <v>-7808.2252009200001</v>
      </c>
      <c r="AG33" s="26">
        <f>-Assumptions!$AF34/12*(1+(IF(AG$8=Assumptions!$AD$47,Assumptions!$AD$51,IF(AG$8=Assumptions!$AE$47,Assumptions!BH$51,Assumptions!$AF$51))))^(AG$8-1)</f>
        <v>-7808.2252009200001</v>
      </c>
      <c r="AH33" s="26">
        <f>-Assumptions!$AF34/12*(1+(IF(AH$8=Assumptions!$AD$47,Assumptions!$AD$51,IF(AH$8=Assumptions!$AE$47,Assumptions!BI$51,Assumptions!$AF$51))))^(AH$8-1)</f>
        <v>-7808.2252009200001</v>
      </c>
      <c r="AI33" s="26">
        <f>-Assumptions!$AF34/12*(1+(IF(AI$8=Assumptions!$AD$47,Assumptions!$AD$51,IF(AI$8=Assumptions!$AE$47,Assumptions!BJ$51,Assumptions!$AF$51))))^(AI$8-1)</f>
        <v>-7808.2252009200001</v>
      </c>
      <c r="AJ33" s="26">
        <f>-Assumptions!$AF34/12*(1+(IF(AJ$8=Assumptions!$AD$47,Assumptions!$AD$51,IF(AJ$8=Assumptions!$AE$47,Assumptions!BK$51,Assumptions!$AF$51))))^(AJ$8-1)</f>
        <v>-7808.2252009200001</v>
      </c>
      <c r="AK33" s="26">
        <f>-Assumptions!$AF34/12*(1+(IF(AK$8=Assumptions!$AD$47,Assumptions!$AD$51,IF(AK$8=Assumptions!$AE$47,Assumptions!BL$51,Assumptions!$AF$51))))^(AK$8-1)</f>
        <v>-7808.2252009200001</v>
      </c>
      <c r="AL33" s="26">
        <f>-Assumptions!$AF34/12*(1+(IF(AL$8=Assumptions!$AD$47,Assumptions!$AD$51,IF(AL$8=Assumptions!$AE$47,Assumptions!BM$51,Assumptions!$AF$51))))^(AL$8-1)</f>
        <v>-7808.2252009200001</v>
      </c>
      <c r="AM33" s="26">
        <f>-Assumptions!$AF34/12*(1+(IF(AM$8=Assumptions!$AD$47,Assumptions!$AD$51,IF(AM$8=Assumptions!$AE$47,Assumptions!BN$51,Assumptions!$AF$51))))^(AM$8-1)</f>
        <v>-7808.2252009200001</v>
      </c>
      <c r="AN33" s="26">
        <f>-Assumptions!$AF34/12*(1+(IF(AN$8=Assumptions!$AD$47,Assumptions!$AD$51,IF(AN$8=Assumptions!$AE$47,Assumptions!BO$51,Assumptions!$AF$51))))^(AN$8-1)</f>
        <v>-7964.3897049384004</v>
      </c>
      <c r="AO33" s="26">
        <f>-Assumptions!$AF34/12*(1+(IF(AO$8=Assumptions!$AD$47,Assumptions!$AD$51,IF(AO$8=Assumptions!$AE$47,Assumptions!BP$51,Assumptions!$AF$51))))^(AO$8-1)</f>
        <v>-7964.3897049384004</v>
      </c>
      <c r="AP33" s="26">
        <f>-Assumptions!$AF34/12*(1+(IF(AP$8=Assumptions!$AD$47,Assumptions!$AD$51,IF(AP$8=Assumptions!$AE$47,Assumptions!BQ$51,Assumptions!$AF$51))))^(AP$8-1)</f>
        <v>-7964.3897049384004</v>
      </c>
      <c r="AQ33" s="26">
        <f>-Assumptions!$AF34/12*(1+(IF(AQ$8=Assumptions!$AD$47,Assumptions!$AD$51,IF(AQ$8=Assumptions!$AE$47,Assumptions!BR$51,Assumptions!$AF$51))))^(AQ$8-1)</f>
        <v>-7964.3897049384004</v>
      </c>
      <c r="AR33" s="26">
        <f>-Assumptions!$AF34/12*(1+(IF(AR$8=Assumptions!$AD$47,Assumptions!$AD$51,IF(AR$8=Assumptions!$AE$47,Assumptions!BS$51,Assumptions!$AF$51))))^(AR$8-1)</f>
        <v>-7964.3897049384004</v>
      </c>
      <c r="AS33" s="26">
        <f>-Assumptions!$AF34/12*(1+(IF(AS$8=Assumptions!$AD$47,Assumptions!$AD$51,IF(AS$8=Assumptions!$AE$47,Assumptions!BT$51,Assumptions!$AF$51))))^(AS$8-1)</f>
        <v>-7964.3897049384004</v>
      </c>
      <c r="AT33" s="26">
        <f>-Assumptions!$AF34/12*(1+(IF(AT$8=Assumptions!$AD$47,Assumptions!$AD$51,IF(AT$8=Assumptions!$AE$47,Assumptions!BU$51,Assumptions!$AF$51))))^(AT$8-1)</f>
        <v>-7964.3897049384004</v>
      </c>
      <c r="AU33" s="26">
        <f>-Assumptions!$AF34/12*(1+(IF(AU$8=Assumptions!$AD$47,Assumptions!$AD$51,IF(AU$8=Assumptions!$AE$47,Assumptions!BV$51,Assumptions!$AF$51))))^(AU$8-1)</f>
        <v>-7964.3897049384004</v>
      </c>
      <c r="AV33" s="26">
        <f>-Assumptions!$AF34/12*(1+(IF(AV$8=Assumptions!$AD$47,Assumptions!$AD$51,IF(AV$8=Assumptions!$AE$47,Assumptions!BW$51,Assumptions!$AF$51))))^(AV$8-1)</f>
        <v>-7964.3897049384004</v>
      </c>
      <c r="AW33" s="26">
        <f>-Assumptions!$AF34/12*(1+(IF(AW$8=Assumptions!$AD$47,Assumptions!$AD$51,IF(AW$8=Assumptions!$AE$47,Assumptions!BX$51,Assumptions!$AF$51))))^(AW$8-1)</f>
        <v>-7964.3897049384004</v>
      </c>
      <c r="AX33" s="26">
        <f>-Assumptions!$AF34/12*(1+(IF(AX$8=Assumptions!$AD$47,Assumptions!$AD$51,IF(AX$8=Assumptions!$AE$47,Assumptions!BY$51,Assumptions!$AF$51))))^(AX$8-1)</f>
        <v>-7964.3897049384004</v>
      </c>
      <c r="AY33" s="26">
        <f>-Assumptions!$AF34/12*(1+(IF(AY$8=Assumptions!$AD$47,Assumptions!$AD$51,IF(AY$8=Assumptions!$AE$47,Assumptions!BZ$51,Assumptions!$AF$51))))^(AY$8-1)</f>
        <v>-7964.3897049384004</v>
      </c>
      <c r="AZ33" s="26">
        <f>-Assumptions!$AF34/12*(1+(IF(AZ$8=Assumptions!$AD$47,Assumptions!$AD$51,IF(AZ$8=Assumptions!$AE$47,Assumptions!CA$51,Assumptions!$AF$51))))^(AZ$8-1)</f>
        <v>-8123.6774990371687</v>
      </c>
      <c r="BA33" s="26">
        <f>-Assumptions!$AF34/12*(1+(IF(BA$8=Assumptions!$AD$47,Assumptions!$AD$51,IF(BA$8=Assumptions!$AE$47,Assumptions!CB$51,Assumptions!$AF$51))))^(BA$8-1)</f>
        <v>-8123.6774990371687</v>
      </c>
      <c r="BB33" s="26">
        <f>-Assumptions!$AF34/12*(1+(IF(BB$8=Assumptions!$AD$47,Assumptions!$AD$51,IF(BB$8=Assumptions!$AE$47,Assumptions!CC$51,Assumptions!$AF$51))))^(BB$8-1)</f>
        <v>-8123.6774990371687</v>
      </c>
      <c r="BC33" s="26">
        <f>-Assumptions!$AF34/12*(1+(IF(BC$8=Assumptions!$AD$47,Assumptions!$AD$51,IF(BC$8=Assumptions!$AE$47,Assumptions!CD$51,Assumptions!$AF$51))))^(BC$8-1)</f>
        <v>-8123.6774990371687</v>
      </c>
      <c r="BD33" s="26">
        <f>-Assumptions!$AF34/12*(1+(IF(BD$8=Assumptions!$AD$47,Assumptions!$AD$51,IF(BD$8=Assumptions!$AE$47,Assumptions!CE$51,Assumptions!$AF$51))))^(BD$8-1)</f>
        <v>-8123.6774990371687</v>
      </c>
      <c r="BE33" s="26">
        <f>-Assumptions!$AF34/12*(1+(IF(BE$8=Assumptions!$AD$47,Assumptions!$AD$51,IF(BE$8=Assumptions!$AE$47,Assumptions!CF$51,Assumptions!$AF$51))))^(BE$8-1)</f>
        <v>-8123.6774990371687</v>
      </c>
      <c r="BF33" s="26">
        <f>-Assumptions!$AF34/12*(1+(IF(BF$8=Assumptions!$AD$47,Assumptions!$AD$51,IF(BF$8=Assumptions!$AE$47,Assumptions!CG$51,Assumptions!$AF$51))))^(BF$8-1)</f>
        <v>-8123.6774990371687</v>
      </c>
      <c r="BG33" s="26">
        <f>-Assumptions!$AF34/12*(1+(IF(BG$8=Assumptions!$AD$47,Assumptions!$AD$51,IF(BG$8=Assumptions!$AE$47,Assumptions!CH$51,Assumptions!$AF$51))))^(BG$8-1)</f>
        <v>-8123.6774990371687</v>
      </c>
      <c r="BH33" s="26">
        <f>-Assumptions!$AF34/12*(1+(IF(BH$8=Assumptions!$AD$47,Assumptions!$AD$51,IF(BH$8=Assumptions!$AE$47,Assumptions!CI$51,Assumptions!$AF$51))))^(BH$8-1)</f>
        <v>-8123.6774990371687</v>
      </c>
      <c r="BI33" s="26">
        <f>-Assumptions!$AF34/12*(1+(IF(BI$8=Assumptions!$AD$47,Assumptions!$AD$51,IF(BI$8=Assumptions!$AE$47,Assumptions!CJ$51,Assumptions!$AF$51))))^(BI$8-1)</f>
        <v>-8123.6774990371687</v>
      </c>
      <c r="BJ33" s="26">
        <f>-Assumptions!$AF34/12*(1+(IF(BJ$8=Assumptions!$AD$47,Assumptions!$AD$51,IF(BJ$8=Assumptions!$AE$47,Assumptions!CK$51,Assumptions!$AF$51))))^(BJ$8-1)</f>
        <v>-8123.6774990371687</v>
      </c>
      <c r="BK33" s="26">
        <f>-Assumptions!$AF34/12*(1+(IF(BK$8=Assumptions!$AD$47,Assumptions!$AD$51,IF(BK$8=Assumptions!$AE$47,Assumptions!CL$51,Assumptions!$AF$51))))^(BK$8-1)</f>
        <v>-8123.6774990371687</v>
      </c>
      <c r="BL33" s="26">
        <f>-Assumptions!$AF34/12*(1+(IF(BL$8=Assumptions!$AD$47,Assumptions!$AD$51,IF(BL$8=Assumptions!$AE$47,Assumptions!CM$51,Assumptions!$AF$51))))^(BL$8-1)</f>
        <v>-8286.1510490179116</v>
      </c>
      <c r="BM33" s="26">
        <f>-Assumptions!$AF34/12*(1+(IF(BM$8=Assumptions!$AD$47,Assumptions!$AD$51,IF(BM$8=Assumptions!$AE$47,Assumptions!CN$51,Assumptions!$AF$51))))^(BM$8-1)</f>
        <v>-8286.1510490179116</v>
      </c>
      <c r="BN33" s="26">
        <f>-Assumptions!$AF34/12*(1+(IF(BN$8=Assumptions!$AD$47,Assumptions!$AD$51,IF(BN$8=Assumptions!$AE$47,Assumptions!CO$51,Assumptions!$AF$51))))^(BN$8-1)</f>
        <v>-8286.1510490179116</v>
      </c>
      <c r="BO33" s="26">
        <f>-Assumptions!$AF34/12*(1+(IF(BO$8=Assumptions!$AD$47,Assumptions!$AD$51,IF(BO$8=Assumptions!$AE$47,Assumptions!CP$51,Assumptions!$AF$51))))^(BO$8-1)</f>
        <v>-8286.1510490179116</v>
      </c>
      <c r="BP33" s="26">
        <f>-Assumptions!$AF34/12*(1+(IF(BP$8=Assumptions!$AD$47,Assumptions!$AD$51,IF(BP$8=Assumptions!$AE$47,Assumptions!CQ$51,Assumptions!$AF$51))))^(BP$8-1)</f>
        <v>-8286.1510490179116</v>
      </c>
      <c r="BQ33" s="26">
        <f>-Assumptions!$AF34/12*(1+(IF(BQ$8=Assumptions!$AD$47,Assumptions!$AD$51,IF(BQ$8=Assumptions!$AE$47,Assumptions!CR$51,Assumptions!$AF$51))))^(BQ$8-1)</f>
        <v>-8286.1510490179116</v>
      </c>
      <c r="BR33" s="26">
        <f>-Assumptions!$AF34/12*(1+(IF(BR$8=Assumptions!$AD$47,Assumptions!$AD$51,IF(BR$8=Assumptions!$AE$47,Assumptions!CS$51,Assumptions!$AF$51))))^(BR$8-1)</f>
        <v>-8286.1510490179116</v>
      </c>
      <c r="BS33" s="26">
        <f>-Assumptions!$AF34/12*(1+(IF(BS$8=Assumptions!$AD$47,Assumptions!$AD$51,IF(BS$8=Assumptions!$AE$47,Assumptions!CT$51,Assumptions!$AF$51))))^(BS$8-1)</f>
        <v>-8286.1510490179116</v>
      </c>
      <c r="BT33" s="26">
        <f>-Assumptions!$AF34/12*(1+(IF(BT$8=Assumptions!$AD$47,Assumptions!$AD$51,IF(BT$8=Assumptions!$AE$47,Assumptions!CU$51,Assumptions!$AF$51))))^(BT$8-1)</f>
        <v>-8286.1510490179116</v>
      </c>
      <c r="BU33" s="26">
        <f>-Assumptions!$AF34/12*(1+(IF(BU$8=Assumptions!$AD$47,Assumptions!$AD$51,IF(BU$8=Assumptions!$AE$47,Assumptions!CV$51,Assumptions!$AF$51))))^(BU$8-1)</f>
        <v>-8286.1510490179116</v>
      </c>
      <c r="BV33" s="26">
        <f>-Assumptions!$AF34/12*(1+(IF(BV$8=Assumptions!$AD$47,Assumptions!$AD$51,IF(BV$8=Assumptions!$AE$47,Assumptions!CW$51,Assumptions!$AF$51))))^(BV$8-1)</f>
        <v>-8286.1510490179116</v>
      </c>
      <c r="BW33" s="26">
        <f>-Assumptions!$AF34/12*(1+(IF(BW$8=Assumptions!$AD$47,Assumptions!$AD$51,IF(BW$8=Assumptions!$AE$47,Assumptions!CX$51,Assumptions!$AF$51))))^(BW$8-1)</f>
        <v>-8286.1510490179116</v>
      </c>
      <c r="BX33" s="26">
        <f>-Assumptions!$AF34/12*(1+(IF(BX$8=Assumptions!$AD$47,Assumptions!$AD$51,IF(BX$8=Assumptions!$AE$47,Assumptions!CY$51,Assumptions!$AF$51))))^(BX$8-1)</f>
        <v>-8451.87406999827</v>
      </c>
      <c r="BY33" s="26">
        <f>-Assumptions!$AF34/12*(1+(IF(BY$8=Assumptions!$AD$47,Assumptions!$AD$51,IF(BY$8=Assumptions!$AE$47,Assumptions!CZ$51,Assumptions!$AF$51))))^(BY$8-1)</f>
        <v>-8451.87406999827</v>
      </c>
      <c r="BZ33" s="26">
        <f>-Assumptions!$AF34/12*(1+(IF(BZ$8=Assumptions!$AD$47,Assumptions!$AD$51,IF(BZ$8=Assumptions!$AE$47,Assumptions!DA$51,Assumptions!$AF$51))))^(BZ$8-1)</f>
        <v>-8451.87406999827</v>
      </c>
      <c r="CA33" s="26">
        <f>-Assumptions!$AF34/12*(1+(IF(CA$8=Assumptions!$AD$47,Assumptions!$AD$51,IF(CA$8=Assumptions!$AE$47,Assumptions!DB$51,Assumptions!$AF$51))))^(CA$8-1)</f>
        <v>-8451.87406999827</v>
      </c>
      <c r="CB33" s="26">
        <f>-Assumptions!$AF34/12*(1+(IF(CB$8=Assumptions!$AD$47,Assumptions!$AD$51,IF(CB$8=Assumptions!$AE$47,Assumptions!DC$51,Assumptions!$AF$51))))^(CB$8-1)</f>
        <v>-8451.87406999827</v>
      </c>
      <c r="CC33" s="26">
        <f>-Assumptions!$AF34/12*(1+(IF(CC$8=Assumptions!$AD$47,Assumptions!$AD$51,IF(CC$8=Assumptions!$AE$47,Assumptions!DD$51,Assumptions!$AF$51))))^(CC$8-1)</f>
        <v>-8451.87406999827</v>
      </c>
      <c r="CD33" s="26">
        <f>-Assumptions!$AF34/12*(1+(IF(CD$8=Assumptions!$AD$47,Assumptions!$AD$51,IF(CD$8=Assumptions!$AE$47,Assumptions!DE$51,Assumptions!$AF$51))))^(CD$8-1)</f>
        <v>-8451.87406999827</v>
      </c>
      <c r="CE33" s="26">
        <f>-Assumptions!$AF34/12*(1+(IF(CE$8=Assumptions!$AD$47,Assumptions!$AD$51,IF(CE$8=Assumptions!$AE$47,Assumptions!DF$51,Assumptions!$AF$51))))^(CE$8-1)</f>
        <v>-8451.87406999827</v>
      </c>
      <c r="CF33" s="26">
        <f>-Assumptions!$AF34/12*(1+(IF(CF$8=Assumptions!$AD$47,Assumptions!$AD$51,IF(CF$8=Assumptions!$AE$47,Assumptions!DG$51,Assumptions!$AF$51))))^(CF$8-1)</f>
        <v>-8451.87406999827</v>
      </c>
      <c r="CG33" s="26">
        <f>-Assumptions!$AF34/12*(1+(IF(CG$8=Assumptions!$AD$47,Assumptions!$AD$51,IF(CG$8=Assumptions!$AE$47,Assumptions!DH$51,Assumptions!$AF$51))))^(CG$8-1)</f>
        <v>-8451.87406999827</v>
      </c>
      <c r="CH33" s="26">
        <f>-Assumptions!$AF34/12*(1+(IF(CH$8=Assumptions!$AD$47,Assumptions!$AD$51,IF(CH$8=Assumptions!$AE$47,Assumptions!DI$51,Assumptions!$AF$51))))^(CH$8-1)</f>
        <v>-8451.87406999827</v>
      </c>
      <c r="CI33" s="26">
        <f>-Assumptions!$AF34/12*(1+(IF(CI$8=Assumptions!$AD$47,Assumptions!$AD$51,IF(CI$8=Assumptions!$AE$47,Assumptions!DJ$51,Assumptions!$AF$51))))^(CI$8-1)</f>
        <v>-8451.87406999827</v>
      </c>
      <c r="CJ33" s="26">
        <f>-Assumptions!$AF34/12*(1+(IF(CJ$8=Assumptions!$AD$47,Assumptions!$AD$51,IF(CJ$8=Assumptions!$AE$47,Assumptions!DK$51,Assumptions!$AF$51))))^(CJ$8-1)</f>
        <v>-8620.9115513982342</v>
      </c>
      <c r="CK33" s="26">
        <f>-Assumptions!$AF34/12*(1+(IF(CK$8=Assumptions!$AD$47,Assumptions!$AD$51,IF(CK$8=Assumptions!$AE$47,Assumptions!DL$51,Assumptions!$AF$51))))^(CK$8-1)</f>
        <v>-8620.9115513982342</v>
      </c>
      <c r="CL33" s="26">
        <f>-Assumptions!$AF34/12*(1+(IF(CL$8=Assumptions!$AD$47,Assumptions!$AD$51,IF(CL$8=Assumptions!$AE$47,Assumptions!DM$51,Assumptions!$AF$51))))^(CL$8-1)</f>
        <v>-8620.9115513982342</v>
      </c>
      <c r="CM33" s="26">
        <f>-Assumptions!$AF34/12*(1+(IF(CM$8=Assumptions!$AD$47,Assumptions!$AD$51,IF(CM$8=Assumptions!$AE$47,Assumptions!DN$51,Assumptions!$AF$51))))^(CM$8-1)</f>
        <v>-8620.9115513982342</v>
      </c>
      <c r="CN33" s="26">
        <f>-Assumptions!$AF34/12*(1+(IF(CN$8=Assumptions!$AD$47,Assumptions!$AD$51,IF(CN$8=Assumptions!$AE$47,Assumptions!DO$51,Assumptions!$AF$51))))^(CN$8-1)</f>
        <v>-8620.9115513982342</v>
      </c>
      <c r="CO33" s="26">
        <f>-Assumptions!$AF34/12*(1+(IF(CO$8=Assumptions!$AD$47,Assumptions!$AD$51,IF(CO$8=Assumptions!$AE$47,Assumptions!DP$51,Assumptions!$AF$51))))^(CO$8-1)</f>
        <v>-8620.9115513982342</v>
      </c>
      <c r="CP33" s="26">
        <f>-Assumptions!$AF34/12*(1+(IF(CP$8=Assumptions!$AD$47,Assumptions!$AD$51,IF(CP$8=Assumptions!$AE$47,Assumptions!DQ$51,Assumptions!$AF$51))))^(CP$8-1)</f>
        <v>-8620.9115513982342</v>
      </c>
      <c r="CQ33" s="26">
        <f>-Assumptions!$AF34/12*(1+(IF(CQ$8=Assumptions!$AD$47,Assumptions!$AD$51,IF(CQ$8=Assumptions!$AE$47,Assumptions!DR$51,Assumptions!$AF$51))))^(CQ$8-1)</f>
        <v>-8620.9115513982342</v>
      </c>
      <c r="CR33" s="26">
        <f>-Assumptions!$AF34/12*(1+(IF(CR$8=Assumptions!$AD$47,Assumptions!$AD$51,IF(CR$8=Assumptions!$AE$47,Assumptions!DS$51,Assumptions!$AF$51))))^(CR$8-1)</f>
        <v>-8620.9115513982342</v>
      </c>
      <c r="CS33" s="26">
        <f>-Assumptions!$AF34/12*(1+(IF(CS$8=Assumptions!$AD$47,Assumptions!$AD$51,IF(CS$8=Assumptions!$AE$47,Assumptions!DT$51,Assumptions!$AF$51))))^(CS$8-1)</f>
        <v>-8620.9115513982342</v>
      </c>
      <c r="CT33" s="26">
        <f>-Assumptions!$AF34/12*(1+(IF(CT$8=Assumptions!$AD$47,Assumptions!$AD$51,IF(CT$8=Assumptions!$AE$47,Assumptions!DU$51,Assumptions!$AF$51))))^(CT$8-1)</f>
        <v>-8620.9115513982342</v>
      </c>
      <c r="CU33" s="26">
        <f>-Assumptions!$AF34/12*(1+(IF(CU$8=Assumptions!$AD$47,Assumptions!$AD$51,IF(CU$8=Assumptions!$AE$47,Assumptions!DV$51,Assumptions!$AF$51))))^(CU$8-1)</f>
        <v>-8620.9115513982342</v>
      </c>
      <c r="CV33" s="26">
        <f>-Assumptions!$AF34/12*(1+(IF(CV$8=Assumptions!$AD$47,Assumptions!$AD$51,IF(CV$8=Assumptions!$AE$47,Assumptions!DW$51,Assumptions!$AF$51))))^(CV$8-1)</f>
        <v>-8793.329782426199</v>
      </c>
      <c r="CW33" s="26">
        <f>-Assumptions!$AF34/12*(1+(IF(CW$8=Assumptions!$AD$47,Assumptions!$AD$51,IF(CW$8=Assumptions!$AE$47,Assumptions!DX$51,Assumptions!$AF$51))))^(CW$8-1)</f>
        <v>-8793.329782426199</v>
      </c>
      <c r="CX33" s="26">
        <f>-Assumptions!$AF34/12*(1+(IF(CX$8=Assumptions!$AD$47,Assumptions!$AD$51,IF(CX$8=Assumptions!$AE$47,Assumptions!DY$51,Assumptions!$AF$51))))^(CX$8-1)</f>
        <v>-8793.329782426199</v>
      </c>
      <c r="CY33" s="26">
        <f>-Assumptions!$AF34/12*(1+(IF(CY$8=Assumptions!$AD$47,Assumptions!$AD$51,IF(CY$8=Assumptions!$AE$47,Assumptions!DZ$51,Assumptions!$AF$51))))^(CY$8-1)</f>
        <v>-8793.329782426199</v>
      </c>
      <c r="CZ33" s="26">
        <f>-Assumptions!$AF34/12*(1+(IF(CZ$8=Assumptions!$AD$47,Assumptions!$AD$51,IF(CZ$8=Assumptions!$AE$47,Assumptions!EA$51,Assumptions!$AF$51))))^(CZ$8-1)</f>
        <v>-8793.329782426199</v>
      </c>
      <c r="DA33" s="26">
        <f>-Assumptions!$AF34/12*(1+(IF(DA$8=Assumptions!$AD$47,Assumptions!$AD$51,IF(DA$8=Assumptions!$AE$47,Assumptions!EB$51,Assumptions!$AF$51))))^(DA$8-1)</f>
        <v>-8793.329782426199</v>
      </c>
      <c r="DB33" s="26">
        <f>-Assumptions!$AF34/12*(1+(IF(DB$8=Assumptions!$AD$47,Assumptions!$AD$51,IF(DB$8=Assumptions!$AE$47,Assumptions!EC$51,Assumptions!$AF$51))))^(DB$8-1)</f>
        <v>-8793.329782426199</v>
      </c>
      <c r="DC33" s="26">
        <f>-Assumptions!$AF34/12*(1+(IF(DC$8=Assumptions!$AD$47,Assumptions!$AD$51,IF(DC$8=Assumptions!$AE$47,Assumptions!ED$51,Assumptions!$AF$51))))^(DC$8-1)</f>
        <v>-8793.329782426199</v>
      </c>
      <c r="DD33" s="26">
        <f>-Assumptions!$AF34/12*(1+(IF(DD$8=Assumptions!$AD$47,Assumptions!$AD$51,IF(DD$8=Assumptions!$AE$47,Assumptions!EE$51,Assumptions!$AF$51))))^(DD$8-1)</f>
        <v>-8793.329782426199</v>
      </c>
      <c r="DE33" s="26">
        <f>-Assumptions!$AF34/12*(1+(IF(DE$8=Assumptions!$AD$47,Assumptions!$AD$51,IF(DE$8=Assumptions!$AE$47,Assumptions!EF$51,Assumptions!$AF$51))))^(DE$8-1)</f>
        <v>-8793.329782426199</v>
      </c>
      <c r="DF33" s="26">
        <f>-Assumptions!$AF34/12*(1+(IF(DF$8=Assumptions!$AD$47,Assumptions!$AD$51,IF(DF$8=Assumptions!$AE$47,Assumptions!EG$51,Assumptions!$AF$51))))^(DF$8-1)</f>
        <v>-8793.329782426199</v>
      </c>
      <c r="DG33" s="26">
        <f>-Assumptions!$AF34/12*(1+(IF(DG$8=Assumptions!$AD$47,Assumptions!$AD$51,IF(DG$8=Assumptions!$AE$47,Assumptions!EH$51,Assumptions!$AF$51))))^(DG$8-1)</f>
        <v>-8793.329782426199</v>
      </c>
      <c r="DH33" s="26">
        <f>-Assumptions!$AF34/12*(1+(IF(DH$8=Assumptions!$AD$47,Assumptions!$AD$51,IF(DH$8=Assumptions!$AE$47,Assumptions!EI$51,Assumptions!$AF$51))))^(DH$8-1)</f>
        <v>-8969.1963780747246</v>
      </c>
      <c r="DI33" s="26">
        <f>-Assumptions!$AF34/12*(1+(IF(DI$8=Assumptions!$AD$47,Assumptions!$AD$51,IF(DI$8=Assumptions!$AE$47,Assumptions!EJ$51,Assumptions!$AF$51))))^(DI$8-1)</f>
        <v>-8969.1963780747246</v>
      </c>
      <c r="DJ33" s="26">
        <f>-Assumptions!$AF34/12*(1+(IF(DJ$8=Assumptions!$AD$47,Assumptions!$AD$51,IF(DJ$8=Assumptions!$AE$47,Assumptions!EK$51,Assumptions!$AF$51))))^(DJ$8-1)</f>
        <v>-8969.1963780747246</v>
      </c>
      <c r="DK33" s="26">
        <f>-Assumptions!$AF34/12*(1+(IF(DK$8=Assumptions!$AD$47,Assumptions!$AD$51,IF(DK$8=Assumptions!$AE$47,Assumptions!EL$51,Assumptions!$AF$51))))^(DK$8-1)</f>
        <v>-8969.1963780747246</v>
      </c>
      <c r="DL33" s="26">
        <f>-Assumptions!$AF34/12*(1+(IF(DL$8=Assumptions!$AD$47,Assumptions!$AD$51,IF(DL$8=Assumptions!$AE$47,Assumptions!EM$51,Assumptions!$AF$51))))^(DL$8-1)</f>
        <v>-8969.1963780747246</v>
      </c>
      <c r="DM33" s="26">
        <f>-Assumptions!$AF34/12*(1+(IF(DM$8=Assumptions!$AD$47,Assumptions!$AD$51,IF(DM$8=Assumptions!$AE$47,Assumptions!EN$51,Assumptions!$AF$51))))^(DM$8-1)</f>
        <v>-8969.1963780747246</v>
      </c>
      <c r="DN33" s="26">
        <f>-Assumptions!$AF34/12*(1+(IF(DN$8=Assumptions!$AD$47,Assumptions!$AD$51,IF(DN$8=Assumptions!$AE$47,Assumptions!EO$51,Assumptions!$AF$51))))^(DN$8-1)</f>
        <v>-8969.1963780747246</v>
      </c>
      <c r="DO33" s="26">
        <f>-Assumptions!$AF34/12*(1+(IF(DO$8=Assumptions!$AD$47,Assumptions!$AD$51,IF(DO$8=Assumptions!$AE$47,Assumptions!EP$51,Assumptions!$AF$51))))^(DO$8-1)</f>
        <v>-8969.1963780747246</v>
      </c>
      <c r="DP33" s="26">
        <f>-Assumptions!$AF34/12*(1+(IF(DP$8=Assumptions!$AD$47,Assumptions!$AD$51,IF(DP$8=Assumptions!$AE$47,Assumptions!EQ$51,Assumptions!$AF$51))))^(DP$8-1)</f>
        <v>-8969.1963780747246</v>
      </c>
      <c r="DQ33" s="26">
        <f>-Assumptions!$AF34/12*(1+(IF(DQ$8=Assumptions!$AD$47,Assumptions!$AD$51,IF(DQ$8=Assumptions!$AE$47,Assumptions!ER$51,Assumptions!$AF$51))))^(DQ$8-1)</f>
        <v>-8969.1963780747246</v>
      </c>
      <c r="DR33" s="26">
        <f>-Assumptions!$AF34/12*(1+(IF(DR$8=Assumptions!$AD$47,Assumptions!$AD$51,IF(DR$8=Assumptions!$AE$47,Assumptions!ES$51,Assumptions!$AF$51))))^(DR$8-1)</f>
        <v>-8969.1963780747246</v>
      </c>
      <c r="DS33" s="26">
        <f>-Assumptions!$AF34/12*(1+(IF(DS$8=Assumptions!$AD$47,Assumptions!$AD$51,IF(DS$8=Assumptions!$AE$47,Assumptions!ET$51,Assumptions!$AF$51))))^(DS$8-1)</f>
        <v>-8969.1963780747246</v>
      </c>
      <c r="DT33" s="26">
        <f>-Assumptions!$AF34/12*(1+(IF(DT$8=Assumptions!$AD$47,Assumptions!$AD$51,IF(DT$8=Assumptions!$AE$47,Assumptions!EU$51,Assumptions!$AF$51))))^(DT$8-1)</f>
        <v>-9148.5803056362183</v>
      </c>
      <c r="DU33" s="26">
        <f>-Assumptions!$AF34/12*(1+(IF(DU$8=Assumptions!$AD$47,Assumptions!$AD$51,IF(DU$8=Assumptions!$AE$47,Assumptions!EV$51,Assumptions!$AF$51))))^(DU$8-1)</f>
        <v>-9148.5803056362183</v>
      </c>
      <c r="DV33" s="26">
        <f>-Assumptions!$AF34/12*(1+(IF(DV$8=Assumptions!$AD$47,Assumptions!$AD$51,IF(DV$8=Assumptions!$AE$47,Assumptions!EW$51,Assumptions!$AF$51))))^(DV$8-1)</f>
        <v>-9148.5803056362183</v>
      </c>
      <c r="DW33" s="26">
        <f>-Assumptions!$AF34/12*(1+(IF(DW$8=Assumptions!$AD$47,Assumptions!$AD$51,IF(DW$8=Assumptions!$AE$47,Assumptions!EX$51,Assumptions!$AF$51))))^(DW$8-1)</f>
        <v>-9148.5803056362183</v>
      </c>
      <c r="DX33" s="26">
        <f>-Assumptions!$AF34/12*(1+(IF(DX$8=Assumptions!$AD$47,Assumptions!$AD$51,IF(DX$8=Assumptions!$AE$47,Assumptions!EY$51,Assumptions!$AF$51))))^(DX$8-1)</f>
        <v>-9148.5803056362183</v>
      </c>
      <c r="DY33" s="26">
        <f>-Assumptions!$AF34/12*(1+(IF(DY$8=Assumptions!$AD$47,Assumptions!$AD$51,IF(DY$8=Assumptions!$AE$47,Assumptions!EZ$51,Assumptions!$AF$51))))^(DY$8-1)</f>
        <v>-9148.5803056362183</v>
      </c>
      <c r="DZ33" s="26">
        <f>-Assumptions!$AF34/12*(1+(IF(DZ$8=Assumptions!$AD$47,Assumptions!$AD$51,IF(DZ$8=Assumptions!$AE$47,Assumptions!FA$51,Assumptions!$AF$51))))^(DZ$8-1)</f>
        <v>-9148.5803056362183</v>
      </c>
      <c r="EA33" s="26">
        <f>-Assumptions!$AF34/12*(1+(IF(EA$8=Assumptions!$AD$47,Assumptions!$AD$51,IF(EA$8=Assumptions!$AE$47,Assumptions!FB$51,Assumptions!$AF$51))))^(EA$8-1)</f>
        <v>-9148.5803056362183</v>
      </c>
      <c r="EB33" s="26">
        <f>-Assumptions!$AF34/12*(1+(IF(EB$8=Assumptions!$AD$47,Assumptions!$AD$51,IF(EB$8=Assumptions!$AE$47,Assumptions!FC$51,Assumptions!$AF$51))))^(EB$8-1)</f>
        <v>-9148.5803056362183</v>
      </c>
      <c r="EC33" s="26">
        <f>-Assumptions!$AF34/12*(1+(IF(EC$8=Assumptions!$AD$47,Assumptions!$AD$51,IF(EC$8=Assumptions!$AE$47,Assumptions!FD$51,Assumptions!$AF$51))))^(EC$8-1)</f>
        <v>-9148.5803056362183</v>
      </c>
      <c r="ED33" s="26">
        <f>-Assumptions!$AF34/12*(1+(IF(ED$8=Assumptions!$AD$47,Assumptions!$AD$51,IF(ED$8=Assumptions!$AE$47,Assumptions!FE$51,Assumptions!$AF$51))))^(ED$8-1)</f>
        <v>-9148.5803056362183</v>
      </c>
      <c r="EE33" s="26">
        <f>-Assumptions!$AF34/12*(1+(IF(EE$8=Assumptions!$AD$47,Assumptions!$AD$51,IF(EE$8=Assumptions!$AE$47,Assumptions!FF$51,Assumptions!$AF$51))))^(EE$8-1)</f>
        <v>-9148.5803056362183</v>
      </c>
    </row>
    <row r="34" spans="2:135" x14ac:dyDescent="0.35">
      <c r="C34" t="str">
        <f>Assumptions!J35</f>
        <v>Marketing</v>
      </c>
      <c r="D34" s="26">
        <f>-Assumptions!$AF35/12*(1+(IF(D$8=Assumptions!$AD$47,Assumptions!$AD$51,IF(D$8=Assumptions!$AE$47,Assumptions!AE$51,Assumptions!$AF$51))))^(D$8-1)</f>
        <v>-1942.1726500000002</v>
      </c>
      <c r="E34" s="26">
        <f>-Assumptions!$AF35/12*(1+(IF(E$8=Assumptions!$AD$47,Assumptions!$AD$51,IF(E$8=Assumptions!$AE$47,Assumptions!AF$51,Assumptions!$AF$51))))^(E$8-1)</f>
        <v>-1942.1726500000002</v>
      </c>
      <c r="F34" s="26">
        <f>-Assumptions!$AF35/12*(1+(IF(F$8=Assumptions!$AD$47,Assumptions!$AD$51,IF(F$8=Assumptions!$AE$47,Assumptions!AG$51,Assumptions!$AF$51))))^(F$8-1)</f>
        <v>-1942.1726500000002</v>
      </c>
      <c r="G34" s="26">
        <f>-Assumptions!$AF35/12*(1+(IF(G$8=Assumptions!$AD$47,Assumptions!$AD$51,IF(G$8=Assumptions!$AE$47,Assumptions!AH$51,Assumptions!$AF$51))))^(G$8-1)</f>
        <v>-1942.1726500000002</v>
      </c>
      <c r="H34" s="26">
        <f>-Assumptions!$AF35/12*(1+(IF(H$8=Assumptions!$AD$47,Assumptions!$AD$51,IF(H$8=Assumptions!$AE$47,Assumptions!AI$51,Assumptions!$AF$51))))^(H$8-1)</f>
        <v>-1942.1726500000002</v>
      </c>
      <c r="I34" s="26">
        <f>-Assumptions!$AF35/12*(1+(IF(I$8=Assumptions!$AD$47,Assumptions!$AD$51,IF(I$8=Assumptions!$AE$47,Assumptions!AJ$51,Assumptions!$AF$51))))^(I$8-1)</f>
        <v>-1942.1726500000002</v>
      </c>
      <c r="J34" s="26">
        <f>-Assumptions!$AF35/12*(1+(IF(J$8=Assumptions!$AD$47,Assumptions!$AD$51,IF(J$8=Assumptions!$AE$47,Assumptions!AK$51,Assumptions!$AF$51))))^(J$8-1)</f>
        <v>-1942.1726500000002</v>
      </c>
      <c r="K34" s="26">
        <f>-Assumptions!$AF35/12*(1+(IF(K$8=Assumptions!$AD$47,Assumptions!$AD$51,IF(K$8=Assumptions!$AE$47,Assumptions!AL$51,Assumptions!$AF$51))))^(K$8-1)</f>
        <v>-1942.1726500000002</v>
      </c>
      <c r="L34" s="26">
        <f>-Assumptions!$AF35/12*(1+(IF(L$8=Assumptions!$AD$47,Assumptions!$AD$51,IF(L$8=Assumptions!$AE$47,Assumptions!AM$51,Assumptions!$AF$51))))^(L$8-1)</f>
        <v>-1942.1726500000002</v>
      </c>
      <c r="M34" s="26">
        <f>-Assumptions!$AF35/12*(1+(IF(M$8=Assumptions!$AD$47,Assumptions!$AD$51,IF(M$8=Assumptions!$AE$47,Assumptions!AN$51,Assumptions!$AF$51))))^(M$8-1)</f>
        <v>-1942.1726500000002</v>
      </c>
      <c r="N34" s="26">
        <f>-Assumptions!$AF35/12*(1+(IF(N$8=Assumptions!$AD$47,Assumptions!$AD$51,IF(N$8=Assumptions!$AE$47,Assumptions!AO$51,Assumptions!$AF$51))))^(N$8-1)</f>
        <v>-1942.1726500000002</v>
      </c>
      <c r="O34" s="26">
        <f>-Assumptions!$AF35/12*(1+(IF(O$8=Assumptions!$AD$47,Assumptions!$AD$51,IF(O$8=Assumptions!$AE$47,Assumptions!AP$51,Assumptions!$AF$51))))^(O$8-1)</f>
        <v>-1942.1726500000002</v>
      </c>
      <c r="P34" s="26">
        <f>-Assumptions!$AF35/12*(1+(IF(P$8=Assumptions!$AD$47,Assumptions!$AD$51,IF(P$8=Assumptions!$AE$47,Assumptions!AQ$51,Assumptions!$AF$51))))^(P$8-1)</f>
        <v>-1942.1726500000002</v>
      </c>
      <c r="Q34" s="26">
        <f>-Assumptions!$AF35/12*(1+(IF(Q$8=Assumptions!$AD$47,Assumptions!$AD$51,IF(Q$8=Assumptions!$AE$47,Assumptions!AR$51,Assumptions!$AF$51))))^(Q$8-1)</f>
        <v>-1942.1726500000002</v>
      </c>
      <c r="R34" s="26">
        <f>-Assumptions!$AF35/12*(1+(IF(R$8=Assumptions!$AD$47,Assumptions!$AD$51,IF(R$8=Assumptions!$AE$47,Assumptions!AS$51,Assumptions!$AF$51))))^(R$8-1)</f>
        <v>-1942.1726500000002</v>
      </c>
      <c r="S34" s="26">
        <f>-Assumptions!$AF35/12*(1+(IF(S$8=Assumptions!$AD$47,Assumptions!$AD$51,IF(S$8=Assumptions!$AE$47,Assumptions!AT$51,Assumptions!$AF$51))))^(S$8-1)</f>
        <v>-1942.1726500000002</v>
      </c>
      <c r="T34" s="26">
        <f>-Assumptions!$AF35/12*(1+(IF(T$8=Assumptions!$AD$47,Assumptions!$AD$51,IF(T$8=Assumptions!$AE$47,Assumptions!AU$51,Assumptions!$AF$51))))^(T$8-1)</f>
        <v>-1942.1726500000002</v>
      </c>
      <c r="U34" s="26">
        <f>-Assumptions!$AF35/12*(1+(IF(U$8=Assumptions!$AD$47,Assumptions!$AD$51,IF(U$8=Assumptions!$AE$47,Assumptions!AV$51,Assumptions!$AF$51))))^(U$8-1)</f>
        <v>-1942.1726500000002</v>
      </c>
      <c r="V34" s="26">
        <f>-Assumptions!$AF35/12*(1+(IF(V$8=Assumptions!$AD$47,Assumptions!$AD$51,IF(V$8=Assumptions!$AE$47,Assumptions!AW$51,Assumptions!$AF$51))))^(V$8-1)</f>
        <v>-1942.1726500000002</v>
      </c>
      <c r="W34" s="26">
        <f>-Assumptions!$AF35/12*(1+(IF(W$8=Assumptions!$AD$47,Assumptions!$AD$51,IF(W$8=Assumptions!$AE$47,Assumptions!AX$51,Assumptions!$AF$51))))^(W$8-1)</f>
        <v>-1942.1726500000002</v>
      </c>
      <c r="X34" s="26">
        <f>-Assumptions!$AF35/12*(1+(IF(X$8=Assumptions!$AD$47,Assumptions!$AD$51,IF(X$8=Assumptions!$AE$47,Assumptions!AY$51,Assumptions!$AF$51))))^(X$8-1)</f>
        <v>-1942.1726500000002</v>
      </c>
      <c r="Y34" s="26">
        <f>-Assumptions!$AF35/12*(1+(IF(Y$8=Assumptions!$AD$47,Assumptions!$AD$51,IF(Y$8=Assumptions!$AE$47,Assumptions!AZ$51,Assumptions!$AF$51))))^(Y$8-1)</f>
        <v>-1942.1726500000002</v>
      </c>
      <c r="Z34" s="26">
        <f>-Assumptions!$AF35/12*(1+(IF(Z$8=Assumptions!$AD$47,Assumptions!$AD$51,IF(Z$8=Assumptions!$AE$47,Assumptions!BA$51,Assumptions!$AF$51))))^(Z$8-1)</f>
        <v>-1942.1726500000002</v>
      </c>
      <c r="AA34" s="26">
        <f>-Assumptions!$AF35/12*(1+(IF(AA$8=Assumptions!$AD$47,Assumptions!$AD$51,IF(AA$8=Assumptions!$AE$47,Assumptions!BB$51,Assumptions!$AF$51))))^(AA$8-1)</f>
        <v>-1942.1726500000002</v>
      </c>
      <c r="AB34" s="26">
        <f>-Assumptions!$AF35/12*(1+(IF(AB$8=Assumptions!$AD$47,Assumptions!$AD$51,IF(AB$8=Assumptions!$AE$47,Assumptions!BC$51,Assumptions!$AF$51))))^(AB$8-1)</f>
        <v>-2020.6364250600002</v>
      </c>
      <c r="AC34" s="26">
        <f>-Assumptions!$AF35/12*(1+(IF(AC$8=Assumptions!$AD$47,Assumptions!$AD$51,IF(AC$8=Assumptions!$AE$47,Assumptions!BD$51,Assumptions!$AF$51))))^(AC$8-1)</f>
        <v>-2020.6364250600002</v>
      </c>
      <c r="AD34" s="26">
        <f>-Assumptions!$AF35/12*(1+(IF(AD$8=Assumptions!$AD$47,Assumptions!$AD$51,IF(AD$8=Assumptions!$AE$47,Assumptions!BE$51,Assumptions!$AF$51))))^(AD$8-1)</f>
        <v>-2020.6364250600002</v>
      </c>
      <c r="AE34" s="26">
        <f>-Assumptions!$AF35/12*(1+(IF(AE$8=Assumptions!$AD$47,Assumptions!$AD$51,IF(AE$8=Assumptions!$AE$47,Assumptions!BF$51,Assumptions!$AF$51))))^(AE$8-1)</f>
        <v>-2020.6364250600002</v>
      </c>
      <c r="AF34" s="26">
        <f>-Assumptions!$AF35/12*(1+(IF(AF$8=Assumptions!$AD$47,Assumptions!$AD$51,IF(AF$8=Assumptions!$AE$47,Assumptions!BG$51,Assumptions!$AF$51))))^(AF$8-1)</f>
        <v>-2020.6364250600002</v>
      </c>
      <c r="AG34" s="26">
        <f>-Assumptions!$AF35/12*(1+(IF(AG$8=Assumptions!$AD$47,Assumptions!$AD$51,IF(AG$8=Assumptions!$AE$47,Assumptions!BH$51,Assumptions!$AF$51))))^(AG$8-1)</f>
        <v>-2020.6364250600002</v>
      </c>
      <c r="AH34" s="26">
        <f>-Assumptions!$AF35/12*(1+(IF(AH$8=Assumptions!$AD$47,Assumptions!$AD$51,IF(AH$8=Assumptions!$AE$47,Assumptions!BI$51,Assumptions!$AF$51))))^(AH$8-1)</f>
        <v>-2020.6364250600002</v>
      </c>
      <c r="AI34" s="26">
        <f>-Assumptions!$AF35/12*(1+(IF(AI$8=Assumptions!$AD$47,Assumptions!$AD$51,IF(AI$8=Assumptions!$AE$47,Assumptions!BJ$51,Assumptions!$AF$51))))^(AI$8-1)</f>
        <v>-2020.6364250600002</v>
      </c>
      <c r="AJ34" s="26">
        <f>-Assumptions!$AF35/12*(1+(IF(AJ$8=Assumptions!$AD$47,Assumptions!$AD$51,IF(AJ$8=Assumptions!$AE$47,Assumptions!BK$51,Assumptions!$AF$51))))^(AJ$8-1)</f>
        <v>-2020.6364250600002</v>
      </c>
      <c r="AK34" s="26">
        <f>-Assumptions!$AF35/12*(1+(IF(AK$8=Assumptions!$AD$47,Assumptions!$AD$51,IF(AK$8=Assumptions!$AE$47,Assumptions!BL$51,Assumptions!$AF$51))))^(AK$8-1)</f>
        <v>-2020.6364250600002</v>
      </c>
      <c r="AL34" s="26">
        <f>-Assumptions!$AF35/12*(1+(IF(AL$8=Assumptions!$AD$47,Assumptions!$AD$51,IF(AL$8=Assumptions!$AE$47,Assumptions!BM$51,Assumptions!$AF$51))))^(AL$8-1)</f>
        <v>-2020.6364250600002</v>
      </c>
      <c r="AM34" s="26">
        <f>-Assumptions!$AF35/12*(1+(IF(AM$8=Assumptions!$AD$47,Assumptions!$AD$51,IF(AM$8=Assumptions!$AE$47,Assumptions!BN$51,Assumptions!$AF$51))))^(AM$8-1)</f>
        <v>-2020.6364250600002</v>
      </c>
      <c r="AN34" s="26">
        <f>-Assumptions!$AF35/12*(1+(IF(AN$8=Assumptions!$AD$47,Assumptions!$AD$51,IF(AN$8=Assumptions!$AE$47,Assumptions!BO$51,Assumptions!$AF$51))))^(AN$8-1)</f>
        <v>-2061.0491535612</v>
      </c>
      <c r="AO34" s="26">
        <f>-Assumptions!$AF35/12*(1+(IF(AO$8=Assumptions!$AD$47,Assumptions!$AD$51,IF(AO$8=Assumptions!$AE$47,Assumptions!BP$51,Assumptions!$AF$51))))^(AO$8-1)</f>
        <v>-2061.0491535612</v>
      </c>
      <c r="AP34" s="26">
        <f>-Assumptions!$AF35/12*(1+(IF(AP$8=Assumptions!$AD$47,Assumptions!$AD$51,IF(AP$8=Assumptions!$AE$47,Assumptions!BQ$51,Assumptions!$AF$51))))^(AP$8-1)</f>
        <v>-2061.0491535612</v>
      </c>
      <c r="AQ34" s="26">
        <f>-Assumptions!$AF35/12*(1+(IF(AQ$8=Assumptions!$AD$47,Assumptions!$AD$51,IF(AQ$8=Assumptions!$AE$47,Assumptions!BR$51,Assumptions!$AF$51))))^(AQ$8-1)</f>
        <v>-2061.0491535612</v>
      </c>
      <c r="AR34" s="26">
        <f>-Assumptions!$AF35/12*(1+(IF(AR$8=Assumptions!$AD$47,Assumptions!$AD$51,IF(AR$8=Assumptions!$AE$47,Assumptions!BS$51,Assumptions!$AF$51))))^(AR$8-1)</f>
        <v>-2061.0491535612</v>
      </c>
      <c r="AS34" s="26">
        <f>-Assumptions!$AF35/12*(1+(IF(AS$8=Assumptions!$AD$47,Assumptions!$AD$51,IF(AS$8=Assumptions!$AE$47,Assumptions!BT$51,Assumptions!$AF$51))))^(AS$8-1)</f>
        <v>-2061.0491535612</v>
      </c>
      <c r="AT34" s="26">
        <f>-Assumptions!$AF35/12*(1+(IF(AT$8=Assumptions!$AD$47,Assumptions!$AD$51,IF(AT$8=Assumptions!$AE$47,Assumptions!BU$51,Assumptions!$AF$51))))^(AT$8-1)</f>
        <v>-2061.0491535612</v>
      </c>
      <c r="AU34" s="26">
        <f>-Assumptions!$AF35/12*(1+(IF(AU$8=Assumptions!$AD$47,Assumptions!$AD$51,IF(AU$8=Assumptions!$AE$47,Assumptions!BV$51,Assumptions!$AF$51))))^(AU$8-1)</f>
        <v>-2061.0491535612</v>
      </c>
      <c r="AV34" s="26">
        <f>-Assumptions!$AF35/12*(1+(IF(AV$8=Assumptions!$AD$47,Assumptions!$AD$51,IF(AV$8=Assumptions!$AE$47,Assumptions!BW$51,Assumptions!$AF$51))))^(AV$8-1)</f>
        <v>-2061.0491535612</v>
      </c>
      <c r="AW34" s="26">
        <f>-Assumptions!$AF35/12*(1+(IF(AW$8=Assumptions!$AD$47,Assumptions!$AD$51,IF(AW$8=Assumptions!$AE$47,Assumptions!BX$51,Assumptions!$AF$51))))^(AW$8-1)</f>
        <v>-2061.0491535612</v>
      </c>
      <c r="AX34" s="26">
        <f>-Assumptions!$AF35/12*(1+(IF(AX$8=Assumptions!$AD$47,Assumptions!$AD$51,IF(AX$8=Assumptions!$AE$47,Assumptions!BY$51,Assumptions!$AF$51))))^(AX$8-1)</f>
        <v>-2061.0491535612</v>
      </c>
      <c r="AY34" s="26">
        <f>-Assumptions!$AF35/12*(1+(IF(AY$8=Assumptions!$AD$47,Assumptions!$AD$51,IF(AY$8=Assumptions!$AE$47,Assumptions!BZ$51,Assumptions!$AF$51))))^(AY$8-1)</f>
        <v>-2061.0491535612</v>
      </c>
      <c r="AZ34" s="26">
        <f>-Assumptions!$AF35/12*(1+(IF(AZ$8=Assumptions!$AD$47,Assumptions!$AD$51,IF(AZ$8=Assumptions!$AE$47,Assumptions!CA$51,Assumptions!$AF$51))))^(AZ$8-1)</f>
        <v>-2102.2701366324241</v>
      </c>
      <c r="BA34" s="26">
        <f>-Assumptions!$AF35/12*(1+(IF(BA$8=Assumptions!$AD$47,Assumptions!$AD$51,IF(BA$8=Assumptions!$AE$47,Assumptions!CB$51,Assumptions!$AF$51))))^(BA$8-1)</f>
        <v>-2102.2701366324241</v>
      </c>
      <c r="BB34" s="26">
        <f>-Assumptions!$AF35/12*(1+(IF(BB$8=Assumptions!$AD$47,Assumptions!$AD$51,IF(BB$8=Assumptions!$AE$47,Assumptions!CC$51,Assumptions!$AF$51))))^(BB$8-1)</f>
        <v>-2102.2701366324241</v>
      </c>
      <c r="BC34" s="26">
        <f>-Assumptions!$AF35/12*(1+(IF(BC$8=Assumptions!$AD$47,Assumptions!$AD$51,IF(BC$8=Assumptions!$AE$47,Assumptions!CD$51,Assumptions!$AF$51))))^(BC$8-1)</f>
        <v>-2102.2701366324241</v>
      </c>
      <c r="BD34" s="26">
        <f>-Assumptions!$AF35/12*(1+(IF(BD$8=Assumptions!$AD$47,Assumptions!$AD$51,IF(BD$8=Assumptions!$AE$47,Assumptions!CE$51,Assumptions!$AF$51))))^(BD$8-1)</f>
        <v>-2102.2701366324241</v>
      </c>
      <c r="BE34" s="26">
        <f>-Assumptions!$AF35/12*(1+(IF(BE$8=Assumptions!$AD$47,Assumptions!$AD$51,IF(BE$8=Assumptions!$AE$47,Assumptions!CF$51,Assumptions!$AF$51))))^(BE$8-1)</f>
        <v>-2102.2701366324241</v>
      </c>
      <c r="BF34" s="26">
        <f>-Assumptions!$AF35/12*(1+(IF(BF$8=Assumptions!$AD$47,Assumptions!$AD$51,IF(BF$8=Assumptions!$AE$47,Assumptions!CG$51,Assumptions!$AF$51))))^(BF$8-1)</f>
        <v>-2102.2701366324241</v>
      </c>
      <c r="BG34" s="26">
        <f>-Assumptions!$AF35/12*(1+(IF(BG$8=Assumptions!$AD$47,Assumptions!$AD$51,IF(BG$8=Assumptions!$AE$47,Assumptions!CH$51,Assumptions!$AF$51))))^(BG$8-1)</f>
        <v>-2102.2701366324241</v>
      </c>
      <c r="BH34" s="26">
        <f>-Assumptions!$AF35/12*(1+(IF(BH$8=Assumptions!$AD$47,Assumptions!$AD$51,IF(BH$8=Assumptions!$AE$47,Assumptions!CI$51,Assumptions!$AF$51))))^(BH$8-1)</f>
        <v>-2102.2701366324241</v>
      </c>
      <c r="BI34" s="26">
        <f>-Assumptions!$AF35/12*(1+(IF(BI$8=Assumptions!$AD$47,Assumptions!$AD$51,IF(BI$8=Assumptions!$AE$47,Assumptions!CJ$51,Assumptions!$AF$51))))^(BI$8-1)</f>
        <v>-2102.2701366324241</v>
      </c>
      <c r="BJ34" s="26">
        <f>-Assumptions!$AF35/12*(1+(IF(BJ$8=Assumptions!$AD$47,Assumptions!$AD$51,IF(BJ$8=Assumptions!$AE$47,Assumptions!CK$51,Assumptions!$AF$51))))^(BJ$8-1)</f>
        <v>-2102.2701366324241</v>
      </c>
      <c r="BK34" s="26">
        <f>-Assumptions!$AF35/12*(1+(IF(BK$8=Assumptions!$AD$47,Assumptions!$AD$51,IF(BK$8=Assumptions!$AE$47,Assumptions!CL$51,Assumptions!$AF$51))))^(BK$8-1)</f>
        <v>-2102.2701366324241</v>
      </c>
      <c r="BL34" s="26">
        <f>-Assumptions!$AF35/12*(1+(IF(BL$8=Assumptions!$AD$47,Assumptions!$AD$51,IF(BL$8=Assumptions!$AE$47,Assumptions!CM$51,Assumptions!$AF$51))))^(BL$8-1)</f>
        <v>-2144.3155393650727</v>
      </c>
      <c r="BM34" s="26">
        <f>-Assumptions!$AF35/12*(1+(IF(BM$8=Assumptions!$AD$47,Assumptions!$AD$51,IF(BM$8=Assumptions!$AE$47,Assumptions!CN$51,Assumptions!$AF$51))))^(BM$8-1)</f>
        <v>-2144.3155393650727</v>
      </c>
      <c r="BN34" s="26">
        <f>-Assumptions!$AF35/12*(1+(IF(BN$8=Assumptions!$AD$47,Assumptions!$AD$51,IF(BN$8=Assumptions!$AE$47,Assumptions!CO$51,Assumptions!$AF$51))))^(BN$8-1)</f>
        <v>-2144.3155393650727</v>
      </c>
      <c r="BO34" s="26">
        <f>-Assumptions!$AF35/12*(1+(IF(BO$8=Assumptions!$AD$47,Assumptions!$AD$51,IF(BO$8=Assumptions!$AE$47,Assumptions!CP$51,Assumptions!$AF$51))))^(BO$8-1)</f>
        <v>-2144.3155393650727</v>
      </c>
      <c r="BP34" s="26">
        <f>-Assumptions!$AF35/12*(1+(IF(BP$8=Assumptions!$AD$47,Assumptions!$AD$51,IF(BP$8=Assumptions!$AE$47,Assumptions!CQ$51,Assumptions!$AF$51))))^(BP$8-1)</f>
        <v>-2144.3155393650727</v>
      </c>
      <c r="BQ34" s="26">
        <f>-Assumptions!$AF35/12*(1+(IF(BQ$8=Assumptions!$AD$47,Assumptions!$AD$51,IF(BQ$8=Assumptions!$AE$47,Assumptions!CR$51,Assumptions!$AF$51))))^(BQ$8-1)</f>
        <v>-2144.3155393650727</v>
      </c>
      <c r="BR34" s="26">
        <f>-Assumptions!$AF35/12*(1+(IF(BR$8=Assumptions!$AD$47,Assumptions!$AD$51,IF(BR$8=Assumptions!$AE$47,Assumptions!CS$51,Assumptions!$AF$51))))^(BR$8-1)</f>
        <v>-2144.3155393650727</v>
      </c>
      <c r="BS34" s="26">
        <f>-Assumptions!$AF35/12*(1+(IF(BS$8=Assumptions!$AD$47,Assumptions!$AD$51,IF(BS$8=Assumptions!$AE$47,Assumptions!CT$51,Assumptions!$AF$51))))^(BS$8-1)</f>
        <v>-2144.3155393650727</v>
      </c>
      <c r="BT34" s="26">
        <f>-Assumptions!$AF35/12*(1+(IF(BT$8=Assumptions!$AD$47,Assumptions!$AD$51,IF(BT$8=Assumptions!$AE$47,Assumptions!CU$51,Assumptions!$AF$51))))^(BT$8-1)</f>
        <v>-2144.3155393650727</v>
      </c>
      <c r="BU34" s="26">
        <f>-Assumptions!$AF35/12*(1+(IF(BU$8=Assumptions!$AD$47,Assumptions!$AD$51,IF(BU$8=Assumptions!$AE$47,Assumptions!CV$51,Assumptions!$AF$51))))^(BU$8-1)</f>
        <v>-2144.3155393650727</v>
      </c>
      <c r="BV34" s="26">
        <f>-Assumptions!$AF35/12*(1+(IF(BV$8=Assumptions!$AD$47,Assumptions!$AD$51,IF(BV$8=Assumptions!$AE$47,Assumptions!CW$51,Assumptions!$AF$51))))^(BV$8-1)</f>
        <v>-2144.3155393650727</v>
      </c>
      <c r="BW34" s="26">
        <f>-Assumptions!$AF35/12*(1+(IF(BW$8=Assumptions!$AD$47,Assumptions!$AD$51,IF(BW$8=Assumptions!$AE$47,Assumptions!CX$51,Assumptions!$AF$51))))^(BW$8-1)</f>
        <v>-2144.3155393650727</v>
      </c>
      <c r="BX34" s="26">
        <f>-Assumptions!$AF35/12*(1+(IF(BX$8=Assumptions!$AD$47,Assumptions!$AD$51,IF(BX$8=Assumptions!$AE$47,Assumptions!CY$51,Assumptions!$AF$51))))^(BX$8-1)</f>
        <v>-2187.2018501523744</v>
      </c>
      <c r="BY34" s="26">
        <f>-Assumptions!$AF35/12*(1+(IF(BY$8=Assumptions!$AD$47,Assumptions!$AD$51,IF(BY$8=Assumptions!$AE$47,Assumptions!CZ$51,Assumptions!$AF$51))))^(BY$8-1)</f>
        <v>-2187.2018501523744</v>
      </c>
      <c r="BZ34" s="26">
        <f>-Assumptions!$AF35/12*(1+(IF(BZ$8=Assumptions!$AD$47,Assumptions!$AD$51,IF(BZ$8=Assumptions!$AE$47,Assumptions!DA$51,Assumptions!$AF$51))))^(BZ$8-1)</f>
        <v>-2187.2018501523744</v>
      </c>
      <c r="CA34" s="26">
        <f>-Assumptions!$AF35/12*(1+(IF(CA$8=Assumptions!$AD$47,Assumptions!$AD$51,IF(CA$8=Assumptions!$AE$47,Assumptions!DB$51,Assumptions!$AF$51))))^(CA$8-1)</f>
        <v>-2187.2018501523744</v>
      </c>
      <c r="CB34" s="26">
        <f>-Assumptions!$AF35/12*(1+(IF(CB$8=Assumptions!$AD$47,Assumptions!$AD$51,IF(CB$8=Assumptions!$AE$47,Assumptions!DC$51,Assumptions!$AF$51))))^(CB$8-1)</f>
        <v>-2187.2018501523744</v>
      </c>
      <c r="CC34" s="26">
        <f>-Assumptions!$AF35/12*(1+(IF(CC$8=Assumptions!$AD$47,Assumptions!$AD$51,IF(CC$8=Assumptions!$AE$47,Assumptions!DD$51,Assumptions!$AF$51))))^(CC$8-1)</f>
        <v>-2187.2018501523744</v>
      </c>
      <c r="CD34" s="26">
        <f>-Assumptions!$AF35/12*(1+(IF(CD$8=Assumptions!$AD$47,Assumptions!$AD$51,IF(CD$8=Assumptions!$AE$47,Assumptions!DE$51,Assumptions!$AF$51))))^(CD$8-1)</f>
        <v>-2187.2018501523744</v>
      </c>
      <c r="CE34" s="26">
        <f>-Assumptions!$AF35/12*(1+(IF(CE$8=Assumptions!$AD$47,Assumptions!$AD$51,IF(CE$8=Assumptions!$AE$47,Assumptions!DF$51,Assumptions!$AF$51))))^(CE$8-1)</f>
        <v>-2187.2018501523744</v>
      </c>
      <c r="CF34" s="26">
        <f>-Assumptions!$AF35/12*(1+(IF(CF$8=Assumptions!$AD$47,Assumptions!$AD$51,IF(CF$8=Assumptions!$AE$47,Assumptions!DG$51,Assumptions!$AF$51))))^(CF$8-1)</f>
        <v>-2187.2018501523744</v>
      </c>
      <c r="CG34" s="26">
        <f>-Assumptions!$AF35/12*(1+(IF(CG$8=Assumptions!$AD$47,Assumptions!$AD$51,IF(CG$8=Assumptions!$AE$47,Assumptions!DH$51,Assumptions!$AF$51))))^(CG$8-1)</f>
        <v>-2187.2018501523744</v>
      </c>
      <c r="CH34" s="26">
        <f>-Assumptions!$AF35/12*(1+(IF(CH$8=Assumptions!$AD$47,Assumptions!$AD$51,IF(CH$8=Assumptions!$AE$47,Assumptions!DI$51,Assumptions!$AF$51))))^(CH$8-1)</f>
        <v>-2187.2018501523744</v>
      </c>
      <c r="CI34" s="26">
        <f>-Assumptions!$AF35/12*(1+(IF(CI$8=Assumptions!$AD$47,Assumptions!$AD$51,IF(CI$8=Assumptions!$AE$47,Assumptions!DJ$51,Assumptions!$AF$51))))^(CI$8-1)</f>
        <v>-2187.2018501523744</v>
      </c>
      <c r="CJ34" s="26">
        <f>-Assumptions!$AF35/12*(1+(IF(CJ$8=Assumptions!$AD$47,Assumptions!$AD$51,IF(CJ$8=Assumptions!$AE$47,Assumptions!DK$51,Assumptions!$AF$51))))^(CJ$8-1)</f>
        <v>-2230.9458871554211</v>
      </c>
      <c r="CK34" s="26">
        <f>-Assumptions!$AF35/12*(1+(IF(CK$8=Assumptions!$AD$47,Assumptions!$AD$51,IF(CK$8=Assumptions!$AE$47,Assumptions!DL$51,Assumptions!$AF$51))))^(CK$8-1)</f>
        <v>-2230.9458871554211</v>
      </c>
      <c r="CL34" s="26">
        <f>-Assumptions!$AF35/12*(1+(IF(CL$8=Assumptions!$AD$47,Assumptions!$AD$51,IF(CL$8=Assumptions!$AE$47,Assumptions!DM$51,Assumptions!$AF$51))))^(CL$8-1)</f>
        <v>-2230.9458871554211</v>
      </c>
      <c r="CM34" s="26">
        <f>-Assumptions!$AF35/12*(1+(IF(CM$8=Assumptions!$AD$47,Assumptions!$AD$51,IF(CM$8=Assumptions!$AE$47,Assumptions!DN$51,Assumptions!$AF$51))))^(CM$8-1)</f>
        <v>-2230.9458871554211</v>
      </c>
      <c r="CN34" s="26">
        <f>-Assumptions!$AF35/12*(1+(IF(CN$8=Assumptions!$AD$47,Assumptions!$AD$51,IF(CN$8=Assumptions!$AE$47,Assumptions!DO$51,Assumptions!$AF$51))))^(CN$8-1)</f>
        <v>-2230.9458871554211</v>
      </c>
      <c r="CO34" s="26">
        <f>-Assumptions!$AF35/12*(1+(IF(CO$8=Assumptions!$AD$47,Assumptions!$AD$51,IF(CO$8=Assumptions!$AE$47,Assumptions!DP$51,Assumptions!$AF$51))))^(CO$8-1)</f>
        <v>-2230.9458871554211</v>
      </c>
      <c r="CP34" s="26">
        <f>-Assumptions!$AF35/12*(1+(IF(CP$8=Assumptions!$AD$47,Assumptions!$AD$51,IF(CP$8=Assumptions!$AE$47,Assumptions!DQ$51,Assumptions!$AF$51))))^(CP$8-1)</f>
        <v>-2230.9458871554211</v>
      </c>
      <c r="CQ34" s="26">
        <f>-Assumptions!$AF35/12*(1+(IF(CQ$8=Assumptions!$AD$47,Assumptions!$AD$51,IF(CQ$8=Assumptions!$AE$47,Assumptions!DR$51,Assumptions!$AF$51))))^(CQ$8-1)</f>
        <v>-2230.9458871554211</v>
      </c>
      <c r="CR34" s="26">
        <f>-Assumptions!$AF35/12*(1+(IF(CR$8=Assumptions!$AD$47,Assumptions!$AD$51,IF(CR$8=Assumptions!$AE$47,Assumptions!DS$51,Assumptions!$AF$51))))^(CR$8-1)</f>
        <v>-2230.9458871554211</v>
      </c>
      <c r="CS34" s="26">
        <f>-Assumptions!$AF35/12*(1+(IF(CS$8=Assumptions!$AD$47,Assumptions!$AD$51,IF(CS$8=Assumptions!$AE$47,Assumptions!DT$51,Assumptions!$AF$51))))^(CS$8-1)</f>
        <v>-2230.9458871554211</v>
      </c>
      <c r="CT34" s="26">
        <f>-Assumptions!$AF35/12*(1+(IF(CT$8=Assumptions!$AD$47,Assumptions!$AD$51,IF(CT$8=Assumptions!$AE$47,Assumptions!DU$51,Assumptions!$AF$51))))^(CT$8-1)</f>
        <v>-2230.9458871554211</v>
      </c>
      <c r="CU34" s="26">
        <f>-Assumptions!$AF35/12*(1+(IF(CU$8=Assumptions!$AD$47,Assumptions!$AD$51,IF(CU$8=Assumptions!$AE$47,Assumptions!DV$51,Assumptions!$AF$51))))^(CU$8-1)</f>
        <v>-2230.9458871554211</v>
      </c>
      <c r="CV34" s="26">
        <f>-Assumptions!$AF35/12*(1+(IF(CV$8=Assumptions!$AD$47,Assumptions!$AD$51,IF(CV$8=Assumptions!$AE$47,Assumptions!DW$51,Assumptions!$AF$51))))^(CV$8-1)</f>
        <v>-2275.5648048985299</v>
      </c>
      <c r="CW34" s="26">
        <f>-Assumptions!$AF35/12*(1+(IF(CW$8=Assumptions!$AD$47,Assumptions!$AD$51,IF(CW$8=Assumptions!$AE$47,Assumptions!DX$51,Assumptions!$AF$51))))^(CW$8-1)</f>
        <v>-2275.5648048985299</v>
      </c>
      <c r="CX34" s="26">
        <f>-Assumptions!$AF35/12*(1+(IF(CX$8=Assumptions!$AD$47,Assumptions!$AD$51,IF(CX$8=Assumptions!$AE$47,Assumptions!DY$51,Assumptions!$AF$51))))^(CX$8-1)</f>
        <v>-2275.5648048985299</v>
      </c>
      <c r="CY34" s="26">
        <f>-Assumptions!$AF35/12*(1+(IF(CY$8=Assumptions!$AD$47,Assumptions!$AD$51,IF(CY$8=Assumptions!$AE$47,Assumptions!DZ$51,Assumptions!$AF$51))))^(CY$8-1)</f>
        <v>-2275.5648048985299</v>
      </c>
      <c r="CZ34" s="26">
        <f>-Assumptions!$AF35/12*(1+(IF(CZ$8=Assumptions!$AD$47,Assumptions!$AD$51,IF(CZ$8=Assumptions!$AE$47,Assumptions!EA$51,Assumptions!$AF$51))))^(CZ$8-1)</f>
        <v>-2275.5648048985299</v>
      </c>
      <c r="DA34" s="26">
        <f>-Assumptions!$AF35/12*(1+(IF(DA$8=Assumptions!$AD$47,Assumptions!$AD$51,IF(DA$8=Assumptions!$AE$47,Assumptions!EB$51,Assumptions!$AF$51))))^(DA$8-1)</f>
        <v>-2275.5648048985299</v>
      </c>
      <c r="DB34" s="26">
        <f>-Assumptions!$AF35/12*(1+(IF(DB$8=Assumptions!$AD$47,Assumptions!$AD$51,IF(DB$8=Assumptions!$AE$47,Assumptions!EC$51,Assumptions!$AF$51))))^(DB$8-1)</f>
        <v>-2275.5648048985299</v>
      </c>
      <c r="DC34" s="26">
        <f>-Assumptions!$AF35/12*(1+(IF(DC$8=Assumptions!$AD$47,Assumptions!$AD$51,IF(DC$8=Assumptions!$AE$47,Assumptions!ED$51,Assumptions!$AF$51))))^(DC$8-1)</f>
        <v>-2275.5648048985299</v>
      </c>
      <c r="DD34" s="26">
        <f>-Assumptions!$AF35/12*(1+(IF(DD$8=Assumptions!$AD$47,Assumptions!$AD$51,IF(DD$8=Assumptions!$AE$47,Assumptions!EE$51,Assumptions!$AF$51))))^(DD$8-1)</f>
        <v>-2275.5648048985299</v>
      </c>
      <c r="DE34" s="26">
        <f>-Assumptions!$AF35/12*(1+(IF(DE$8=Assumptions!$AD$47,Assumptions!$AD$51,IF(DE$8=Assumptions!$AE$47,Assumptions!EF$51,Assumptions!$AF$51))))^(DE$8-1)</f>
        <v>-2275.5648048985299</v>
      </c>
      <c r="DF34" s="26">
        <f>-Assumptions!$AF35/12*(1+(IF(DF$8=Assumptions!$AD$47,Assumptions!$AD$51,IF(DF$8=Assumptions!$AE$47,Assumptions!EG$51,Assumptions!$AF$51))))^(DF$8-1)</f>
        <v>-2275.5648048985299</v>
      </c>
      <c r="DG34" s="26">
        <f>-Assumptions!$AF35/12*(1+(IF(DG$8=Assumptions!$AD$47,Assumptions!$AD$51,IF(DG$8=Assumptions!$AE$47,Assumptions!EH$51,Assumptions!$AF$51))))^(DG$8-1)</f>
        <v>-2275.5648048985299</v>
      </c>
      <c r="DH34" s="26">
        <f>-Assumptions!$AF35/12*(1+(IF(DH$8=Assumptions!$AD$47,Assumptions!$AD$51,IF(DH$8=Assumptions!$AE$47,Assumptions!EI$51,Assumptions!$AF$51))))^(DH$8-1)</f>
        <v>-2321.0761009965004</v>
      </c>
      <c r="DI34" s="26">
        <f>-Assumptions!$AF35/12*(1+(IF(DI$8=Assumptions!$AD$47,Assumptions!$AD$51,IF(DI$8=Assumptions!$AE$47,Assumptions!EJ$51,Assumptions!$AF$51))))^(DI$8-1)</f>
        <v>-2321.0761009965004</v>
      </c>
      <c r="DJ34" s="26">
        <f>-Assumptions!$AF35/12*(1+(IF(DJ$8=Assumptions!$AD$47,Assumptions!$AD$51,IF(DJ$8=Assumptions!$AE$47,Assumptions!EK$51,Assumptions!$AF$51))))^(DJ$8-1)</f>
        <v>-2321.0761009965004</v>
      </c>
      <c r="DK34" s="26">
        <f>-Assumptions!$AF35/12*(1+(IF(DK$8=Assumptions!$AD$47,Assumptions!$AD$51,IF(DK$8=Assumptions!$AE$47,Assumptions!EL$51,Assumptions!$AF$51))))^(DK$8-1)</f>
        <v>-2321.0761009965004</v>
      </c>
      <c r="DL34" s="26">
        <f>-Assumptions!$AF35/12*(1+(IF(DL$8=Assumptions!$AD$47,Assumptions!$AD$51,IF(DL$8=Assumptions!$AE$47,Assumptions!EM$51,Assumptions!$AF$51))))^(DL$8-1)</f>
        <v>-2321.0761009965004</v>
      </c>
      <c r="DM34" s="26">
        <f>-Assumptions!$AF35/12*(1+(IF(DM$8=Assumptions!$AD$47,Assumptions!$AD$51,IF(DM$8=Assumptions!$AE$47,Assumptions!EN$51,Assumptions!$AF$51))))^(DM$8-1)</f>
        <v>-2321.0761009965004</v>
      </c>
      <c r="DN34" s="26">
        <f>-Assumptions!$AF35/12*(1+(IF(DN$8=Assumptions!$AD$47,Assumptions!$AD$51,IF(DN$8=Assumptions!$AE$47,Assumptions!EO$51,Assumptions!$AF$51))))^(DN$8-1)</f>
        <v>-2321.0761009965004</v>
      </c>
      <c r="DO34" s="26">
        <f>-Assumptions!$AF35/12*(1+(IF(DO$8=Assumptions!$AD$47,Assumptions!$AD$51,IF(DO$8=Assumptions!$AE$47,Assumptions!EP$51,Assumptions!$AF$51))))^(DO$8-1)</f>
        <v>-2321.0761009965004</v>
      </c>
      <c r="DP34" s="26">
        <f>-Assumptions!$AF35/12*(1+(IF(DP$8=Assumptions!$AD$47,Assumptions!$AD$51,IF(DP$8=Assumptions!$AE$47,Assumptions!EQ$51,Assumptions!$AF$51))))^(DP$8-1)</f>
        <v>-2321.0761009965004</v>
      </c>
      <c r="DQ34" s="26">
        <f>-Assumptions!$AF35/12*(1+(IF(DQ$8=Assumptions!$AD$47,Assumptions!$AD$51,IF(DQ$8=Assumptions!$AE$47,Assumptions!ER$51,Assumptions!$AF$51))))^(DQ$8-1)</f>
        <v>-2321.0761009965004</v>
      </c>
      <c r="DR34" s="26">
        <f>-Assumptions!$AF35/12*(1+(IF(DR$8=Assumptions!$AD$47,Assumptions!$AD$51,IF(DR$8=Assumptions!$AE$47,Assumptions!ES$51,Assumptions!$AF$51))))^(DR$8-1)</f>
        <v>-2321.0761009965004</v>
      </c>
      <c r="DS34" s="26">
        <f>-Assumptions!$AF35/12*(1+(IF(DS$8=Assumptions!$AD$47,Assumptions!$AD$51,IF(DS$8=Assumptions!$AE$47,Assumptions!ET$51,Assumptions!$AF$51))))^(DS$8-1)</f>
        <v>-2321.0761009965004</v>
      </c>
      <c r="DT34" s="26">
        <f>-Assumptions!$AF35/12*(1+(IF(DT$8=Assumptions!$AD$47,Assumptions!$AD$51,IF(DT$8=Assumptions!$AE$47,Assumptions!EU$51,Assumptions!$AF$51))))^(DT$8-1)</f>
        <v>-2367.4976230164307</v>
      </c>
      <c r="DU34" s="26">
        <f>-Assumptions!$AF35/12*(1+(IF(DU$8=Assumptions!$AD$47,Assumptions!$AD$51,IF(DU$8=Assumptions!$AE$47,Assumptions!EV$51,Assumptions!$AF$51))))^(DU$8-1)</f>
        <v>-2367.4976230164307</v>
      </c>
      <c r="DV34" s="26">
        <f>-Assumptions!$AF35/12*(1+(IF(DV$8=Assumptions!$AD$47,Assumptions!$AD$51,IF(DV$8=Assumptions!$AE$47,Assumptions!EW$51,Assumptions!$AF$51))))^(DV$8-1)</f>
        <v>-2367.4976230164307</v>
      </c>
      <c r="DW34" s="26">
        <f>-Assumptions!$AF35/12*(1+(IF(DW$8=Assumptions!$AD$47,Assumptions!$AD$51,IF(DW$8=Assumptions!$AE$47,Assumptions!EX$51,Assumptions!$AF$51))))^(DW$8-1)</f>
        <v>-2367.4976230164307</v>
      </c>
      <c r="DX34" s="26">
        <f>-Assumptions!$AF35/12*(1+(IF(DX$8=Assumptions!$AD$47,Assumptions!$AD$51,IF(DX$8=Assumptions!$AE$47,Assumptions!EY$51,Assumptions!$AF$51))))^(DX$8-1)</f>
        <v>-2367.4976230164307</v>
      </c>
      <c r="DY34" s="26">
        <f>-Assumptions!$AF35/12*(1+(IF(DY$8=Assumptions!$AD$47,Assumptions!$AD$51,IF(DY$8=Assumptions!$AE$47,Assumptions!EZ$51,Assumptions!$AF$51))))^(DY$8-1)</f>
        <v>-2367.4976230164307</v>
      </c>
      <c r="DZ34" s="26">
        <f>-Assumptions!$AF35/12*(1+(IF(DZ$8=Assumptions!$AD$47,Assumptions!$AD$51,IF(DZ$8=Assumptions!$AE$47,Assumptions!FA$51,Assumptions!$AF$51))))^(DZ$8-1)</f>
        <v>-2367.4976230164307</v>
      </c>
      <c r="EA34" s="26">
        <f>-Assumptions!$AF35/12*(1+(IF(EA$8=Assumptions!$AD$47,Assumptions!$AD$51,IF(EA$8=Assumptions!$AE$47,Assumptions!FB$51,Assumptions!$AF$51))))^(EA$8-1)</f>
        <v>-2367.4976230164307</v>
      </c>
      <c r="EB34" s="26">
        <f>-Assumptions!$AF35/12*(1+(IF(EB$8=Assumptions!$AD$47,Assumptions!$AD$51,IF(EB$8=Assumptions!$AE$47,Assumptions!FC$51,Assumptions!$AF$51))))^(EB$8-1)</f>
        <v>-2367.4976230164307</v>
      </c>
      <c r="EC34" s="26">
        <f>-Assumptions!$AF35/12*(1+(IF(EC$8=Assumptions!$AD$47,Assumptions!$AD$51,IF(EC$8=Assumptions!$AE$47,Assumptions!FD$51,Assumptions!$AF$51))))^(EC$8-1)</f>
        <v>-2367.4976230164307</v>
      </c>
      <c r="ED34" s="26">
        <f>-Assumptions!$AF35/12*(1+(IF(ED$8=Assumptions!$AD$47,Assumptions!$AD$51,IF(ED$8=Assumptions!$AE$47,Assumptions!FE$51,Assumptions!$AF$51))))^(ED$8-1)</f>
        <v>-2367.4976230164307</v>
      </c>
      <c r="EE34" s="26">
        <f>-Assumptions!$AF35/12*(1+(IF(EE$8=Assumptions!$AD$47,Assumptions!$AD$51,IF(EE$8=Assumptions!$AE$47,Assumptions!FF$51,Assumptions!$AF$51))))^(EE$8-1)</f>
        <v>-2367.4976230164307</v>
      </c>
    </row>
    <row r="35" spans="2:135" x14ac:dyDescent="0.35">
      <c r="C35" t="str">
        <f>Assumptions!J36</f>
        <v>Management Fee</v>
      </c>
      <c r="D35" s="26">
        <f>-Assumptions!$AF36/12*(1+(IF(D$8=Assumptions!$AD$47,Assumptions!$AD$51,IF(D$8=Assumptions!$AE$47,Assumptions!AE$51,Assumptions!$AF$51))))^(D$8-1)</f>
        <v>-6142.5937521249989</v>
      </c>
      <c r="E35" s="26">
        <f>-Assumptions!$AF36/12*(1+(IF(E$8=Assumptions!$AD$47,Assumptions!$AD$51,IF(E$8=Assumptions!$AE$47,Assumptions!AF$51,Assumptions!$AF$51))))^(E$8-1)</f>
        <v>-6142.5937521249989</v>
      </c>
      <c r="F35" s="26">
        <f>-Assumptions!$AF36/12*(1+(IF(F$8=Assumptions!$AD$47,Assumptions!$AD$51,IF(F$8=Assumptions!$AE$47,Assumptions!AG$51,Assumptions!$AF$51))))^(F$8-1)</f>
        <v>-6142.5937521249989</v>
      </c>
      <c r="G35" s="26">
        <f>-Assumptions!$AF36/12*(1+(IF(G$8=Assumptions!$AD$47,Assumptions!$AD$51,IF(G$8=Assumptions!$AE$47,Assumptions!AH$51,Assumptions!$AF$51))))^(G$8-1)</f>
        <v>-6142.5937521249989</v>
      </c>
      <c r="H35" s="26">
        <f>-Assumptions!$AF36/12*(1+(IF(H$8=Assumptions!$AD$47,Assumptions!$AD$51,IF(H$8=Assumptions!$AE$47,Assumptions!AI$51,Assumptions!$AF$51))))^(H$8-1)</f>
        <v>-6142.5937521249989</v>
      </c>
      <c r="I35" s="26">
        <f>-Assumptions!$AF36/12*(1+(IF(I$8=Assumptions!$AD$47,Assumptions!$AD$51,IF(I$8=Assumptions!$AE$47,Assumptions!AJ$51,Assumptions!$AF$51))))^(I$8-1)</f>
        <v>-6142.5937521249989</v>
      </c>
      <c r="J35" s="26">
        <f>-Assumptions!$AF36/12*(1+(IF(J$8=Assumptions!$AD$47,Assumptions!$AD$51,IF(J$8=Assumptions!$AE$47,Assumptions!AK$51,Assumptions!$AF$51))))^(J$8-1)</f>
        <v>-6142.5937521249989</v>
      </c>
      <c r="K35" s="26">
        <f>-Assumptions!$AF36/12*(1+(IF(K$8=Assumptions!$AD$47,Assumptions!$AD$51,IF(K$8=Assumptions!$AE$47,Assumptions!AL$51,Assumptions!$AF$51))))^(K$8-1)</f>
        <v>-6142.5937521249989</v>
      </c>
      <c r="L35" s="26">
        <f>-Assumptions!$AF36/12*(1+(IF(L$8=Assumptions!$AD$47,Assumptions!$AD$51,IF(L$8=Assumptions!$AE$47,Assumptions!AM$51,Assumptions!$AF$51))))^(L$8-1)</f>
        <v>-6142.5937521249989</v>
      </c>
      <c r="M35" s="26">
        <f>-Assumptions!$AF36/12*(1+(IF(M$8=Assumptions!$AD$47,Assumptions!$AD$51,IF(M$8=Assumptions!$AE$47,Assumptions!AN$51,Assumptions!$AF$51))))^(M$8-1)</f>
        <v>-6142.5937521249989</v>
      </c>
      <c r="N35" s="26">
        <f>-Assumptions!$AF36/12*(1+(IF(N$8=Assumptions!$AD$47,Assumptions!$AD$51,IF(N$8=Assumptions!$AE$47,Assumptions!AO$51,Assumptions!$AF$51))))^(N$8-1)</f>
        <v>-6142.5937521249989</v>
      </c>
      <c r="O35" s="26">
        <f>-Assumptions!$AF36/12*(1+(IF(O$8=Assumptions!$AD$47,Assumptions!$AD$51,IF(O$8=Assumptions!$AE$47,Assumptions!AP$51,Assumptions!$AF$51))))^(O$8-1)</f>
        <v>-6142.5937521249989</v>
      </c>
      <c r="P35" s="26">
        <f>-Assumptions!$AF36/12*(1+(IF(P$8=Assumptions!$AD$47,Assumptions!$AD$51,IF(P$8=Assumptions!$AE$47,Assumptions!AQ$51,Assumptions!$AF$51))))^(P$8-1)</f>
        <v>-6142.5937521249989</v>
      </c>
      <c r="Q35" s="26">
        <f>-Assumptions!$AF36/12*(1+(IF(Q$8=Assumptions!$AD$47,Assumptions!$AD$51,IF(Q$8=Assumptions!$AE$47,Assumptions!AR$51,Assumptions!$AF$51))))^(Q$8-1)</f>
        <v>-6142.5937521249989</v>
      </c>
      <c r="R35" s="26">
        <f>-Assumptions!$AF36/12*(1+(IF(R$8=Assumptions!$AD$47,Assumptions!$AD$51,IF(R$8=Assumptions!$AE$47,Assumptions!AS$51,Assumptions!$AF$51))))^(R$8-1)</f>
        <v>-6142.5937521249989</v>
      </c>
      <c r="S35" s="26">
        <f>-Assumptions!$AF36/12*(1+(IF(S$8=Assumptions!$AD$47,Assumptions!$AD$51,IF(S$8=Assumptions!$AE$47,Assumptions!AT$51,Assumptions!$AF$51))))^(S$8-1)</f>
        <v>-6142.5937521249989</v>
      </c>
      <c r="T35" s="26">
        <f>-Assumptions!$AF36/12*(1+(IF(T$8=Assumptions!$AD$47,Assumptions!$AD$51,IF(T$8=Assumptions!$AE$47,Assumptions!AU$51,Assumptions!$AF$51))))^(T$8-1)</f>
        <v>-6142.5937521249989</v>
      </c>
      <c r="U35" s="26">
        <f>-Assumptions!$AF36/12*(1+(IF(U$8=Assumptions!$AD$47,Assumptions!$AD$51,IF(U$8=Assumptions!$AE$47,Assumptions!AV$51,Assumptions!$AF$51))))^(U$8-1)</f>
        <v>-6142.5937521249989</v>
      </c>
      <c r="V35" s="26">
        <f>-Assumptions!$AF36/12*(1+(IF(V$8=Assumptions!$AD$47,Assumptions!$AD$51,IF(V$8=Assumptions!$AE$47,Assumptions!AW$51,Assumptions!$AF$51))))^(V$8-1)</f>
        <v>-6142.5937521249989</v>
      </c>
      <c r="W35" s="26">
        <f>-Assumptions!$AF36/12*(1+(IF(W$8=Assumptions!$AD$47,Assumptions!$AD$51,IF(W$8=Assumptions!$AE$47,Assumptions!AX$51,Assumptions!$AF$51))))^(W$8-1)</f>
        <v>-6142.5937521249989</v>
      </c>
      <c r="X35" s="26">
        <f>-Assumptions!$AF36/12*(1+(IF(X$8=Assumptions!$AD$47,Assumptions!$AD$51,IF(X$8=Assumptions!$AE$47,Assumptions!AY$51,Assumptions!$AF$51))))^(X$8-1)</f>
        <v>-6142.5937521249989</v>
      </c>
      <c r="Y35" s="26">
        <f>-Assumptions!$AF36/12*(1+(IF(Y$8=Assumptions!$AD$47,Assumptions!$AD$51,IF(Y$8=Assumptions!$AE$47,Assumptions!AZ$51,Assumptions!$AF$51))))^(Y$8-1)</f>
        <v>-6142.5937521249989</v>
      </c>
      <c r="Z35" s="26">
        <f>-Assumptions!$AF36/12*(1+(IF(Z$8=Assumptions!$AD$47,Assumptions!$AD$51,IF(Z$8=Assumptions!$AE$47,Assumptions!BA$51,Assumptions!$AF$51))))^(Z$8-1)</f>
        <v>-6142.5937521249989</v>
      </c>
      <c r="AA35" s="26">
        <f>-Assumptions!$AF36/12*(1+(IF(AA$8=Assumptions!$AD$47,Assumptions!$AD$51,IF(AA$8=Assumptions!$AE$47,Assumptions!BB$51,Assumptions!$AF$51))))^(AA$8-1)</f>
        <v>-6142.5937521249989</v>
      </c>
      <c r="AB35" s="26">
        <f>-Assumptions!$AF36/12*(1+(IF(AB$8=Assumptions!$AD$47,Assumptions!$AD$51,IF(AB$8=Assumptions!$AE$47,Assumptions!BC$51,Assumptions!$AF$51))))^(AB$8-1)</f>
        <v>-6390.7545397108488</v>
      </c>
      <c r="AC35" s="26">
        <f>-Assumptions!$AF36/12*(1+(IF(AC$8=Assumptions!$AD$47,Assumptions!$AD$51,IF(AC$8=Assumptions!$AE$47,Assumptions!BD$51,Assumptions!$AF$51))))^(AC$8-1)</f>
        <v>-6390.7545397108488</v>
      </c>
      <c r="AD35" s="26">
        <f>-Assumptions!$AF36/12*(1+(IF(AD$8=Assumptions!$AD$47,Assumptions!$AD$51,IF(AD$8=Assumptions!$AE$47,Assumptions!BE$51,Assumptions!$AF$51))))^(AD$8-1)</f>
        <v>-6390.7545397108488</v>
      </c>
      <c r="AE35" s="26">
        <f>-Assumptions!$AF36/12*(1+(IF(AE$8=Assumptions!$AD$47,Assumptions!$AD$51,IF(AE$8=Assumptions!$AE$47,Assumptions!BF$51,Assumptions!$AF$51))))^(AE$8-1)</f>
        <v>-6390.7545397108488</v>
      </c>
      <c r="AF35" s="26">
        <f>-Assumptions!$AF36/12*(1+(IF(AF$8=Assumptions!$AD$47,Assumptions!$AD$51,IF(AF$8=Assumptions!$AE$47,Assumptions!BG$51,Assumptions!$AF$51))))^(AF$8-1)</f>
        <v>-6390.7545397108488</v>
      </c>
      <c r="AG35" s="26">
        <f>-Assumptions!$AF36/12*(1+(IF(AG$8=Assumptions!$AD$47,Assumptions!$AD$51,IF(AG$8=Assumptions!$AE$47,Assumptions!BH$51,Assumptions!$AF$51))))^(AG$8-1)</f>
        <v>-6390.7545397108488</v>
      </c>
      <c r="AH35" s="26">
        <f>-Assumptions!$AF36/12*(1+(IF(AH$8=Assumptions!$AD$47,Assumptions!$AD$51,IF(AH$8=Assumptions!$AE$47,Assumptions!BI$51,Assumptions!$AF$51))))^(AH$8-1)</f>
        <v>-6390.7545397108488</v>
      </c>
      <c r="AI35" s="26">
        <f>-Assumptions!$AF36/12*(1+(IF(AI$8=Assumptions!$AD$47,Assumptions!$AD$51,IF(AI$8=Assumptions!$AE$47,Assumptions!BJ$51,Assumptions!$AF$51))))^(AI$8-1)</f>
        <v>-6390.7545397108488</v>
      </c>
      <c r="AJ35" s="26">
        <f>-Assumptions!$AF36/12*(1+(IF(AJ$8=Assumptions!$AD$47,Assumptions!$AD$51,IF(AJ$8=Assumptions!$AE$47,Assumptions!BK$51,Assumptions!$AF$51))))^(AJ$8-1)</f>
        <v>-6390.7545397108488</v>
      </c>
      <c r="AK35" s="26">
        <f>-Assumptions!$AF36/12*(1+(IF(AK$8=Assumptions!$AD$47,Assumptions!$AD$51,IF(AK$8=Assumptions!$AE$47,Assumptions!BL$51,Assumptions!$AF$51))))^(AK$8-1)</f>
        <v>-6390.7545397108488</v>
      </c>
      <c r="AL35" s="26">
        <f>-Assumptions!$AF36/12*(1+(IF(AL$8=Assumptions!$AD$47,Assumptions!$AD$51,IF(AL$8=Assumptions!$AE$47,Assumptions!BM$51,Assumptions!$AF$51))))^(AL$8-1)</f>
        <v>-6390.7545397108488</v>
      </c>
      <c r="AM35" s="26">
        <f>-Assumptions!$AF36/12*(1+(IF(AM$8=Assumptions!$AD$47,Assumptions!$AD$51,IF(AM$8=Assumptions!$AE$47,Assumptions!BN$51,Assumptions!$AF$51))))^(AM$8-1)</f>
        <v>-6390.7545397108488</v>
      </c>
      <c r="AN35" s="26">
        <f>-Assumptions!$AF36/12*(1+(IF(AN$8=Assumptions!$AD$47,Assumptions!$AD$51,IF(AN$8=Assumptions!$AE$47,Assumptions!BO$51,Assumptions!$AF$51))))^(AN$8-1)</f>
        <v>-6518.5696305050651</v>
      </c>
      <c r="AO35" s="26">
        <f>-Assumptions!$AF36/12*(1+(IF(AO$8=Assumptions!$AD$47,Assumptions!$AD$51,IF(AO$8=Assumptions!$AE$47,Assumptions!BP$51,Assumptions!$AF$51))))^(AO$8-1)</f>
        <v>-6518.5696305050651</v>
      </c>
      <c r="AP35" s="26">
        <f>-Assumptions!$AF36/12*(1+(IF(AP$8=Assumptions!$AD$47,Assumptions!$AD$51,IF(AP$8=Assumptions!$AE$47,Assumptions!BQ$51,Assumptions!$AF$51))))^(AP$8-1)</f>
        <v>-6518.5696305050651</v>
      </c>
      <c r="AQ35" s="26">
        <f>-Assumptions!$AF36/12*(1+(IF(AQ$8=Assumptions!$AD$47,Assumptions!$AD$51,IF(AQ$8=Assumptions!$AE$47,Assumptions!BR$51,Assumptions!$AF$51))))^(AQ$8-1)</f>
        <v>-6518.5696305050651</v>
      </c>
      <c r="AR35" s="26">
        <f>-Assumptions!$AF36/12*(1+(IF(AR$8=Assumptions!$AD$47,Assumptions!$AD$51,IF(AR$8=Assumptions!$AE$47,Assumptions!BS$51,Assumptions!$AF$51))))^(AR$8-1)</f>
        <v>-6518.5696305050651</v>
      </c>
      <c r="AS35" s="26">
        <f>-Assumptions!$AF36/12*(1+(IF(AS$8=Assumptions!$AD$47,Assumptions!$AD$51,IF(AS$8=Assumptions!$AE$47,Assumptions!BT$51,Assumptions!$AF$51))))^(AS$8-1)</f>
        <v>-6518.5696305050651</v>
      </c>
      <c r="AT35" s="26">
        <f>-Assumptions!$AF36/12*(1+(IF(AT$8=Assumptions!$AD$47,Assumptions!$AD$51,IF(AT$8=Assumptions!$AE$47,Assumptions!BU$51,Assumptions!$AF$51))))^(AT$8-1)</f>
        <v>-6518.5696305050651</v>
      </c>
      <c r="AU35" s="26">
        <f>-Assumptions!$AF36/12*(1+(IF(AU$8=Assumptions!$AD$47,Assumptions!$AD$51,IF(AU$8=Assumptions!$AE$47,Assumptions!BV$51,Assumptions!$AF$51))))^(AU$8-1)</f>
        <v>-6518.5696305050651</v>
      </c>
      <c r="AV35" s="26">
        <f>-Assumptions!$AF36/12*(1+(IF(AV$8=Assumptions!$AD$47,Assumptions!$AD$51,IF(AV$8=Assumptions!$AE$47,Assumptions!BW$51,Assumptions!$AF$51))))^(AV$8-1)</f>
        <v>-6518.5696305050651</v>
      </c>
      <c r="AW35" s="26">
        <f>-Assumptions!$AF36/12*(1+(IF(AW$8=Assumptions!$AD$47,Assumptions!$AD$51,IF(AW$8=Assumptions!$AE$47,Assumptions!BX$51,Assumptions!$AF$51))))^(AW$8-1)</f>
        <v>-6518.5696305050651</v>
      </c>
      <c r="AX35" s="26">
        <f>-Assumptions!$AF36/12*(1+(IF(AX$8=Assumptions!$AD$47,Assumptions!$AD$51,IF(AX$8=Assumptions!$AE$47,Assumptions!BY$51,Assumptions!$AF$51))))^(AX$8-1)</f>
        <v>-6518.5696305050651</v>
      </c>
      <c r="AY35" s="26">
        <f>-Assumptions!$AF36/12*(1+(IF(AY$8=Assumptions!$AD$47,Assumptions!$AD$51,IF(AY$8=Assumptions!$AE$47,Assumptions!BZ$51,Assumptions!$AF$51))))^(AY$8-1)</f>
        <v>-6518.5696305050651</v>
      </c>
      <c r="AZ35" s="26">
        <f>-Assumptions!$AF36/12*(1+(IF(AZ$8=Assumptions!$AD$47,Assumptions!$AD$51,IF(AZ$8=Assumptions!$AE$47,Assumptions!CA$51,Assumptions!$AF$51))))^(AZ$8-1)</f>
        <v>-6648.9410231151669</v>
      </c>
      <c r="BA35" s="26">
        <f>-Assumptions!$AF36/12*(1+(IF(BA$8=Assumptions!$AD$47,Assumptions!$AD$51,IF(BA$8=Assumptions!$AE$47,Assumptions!CB$51,Assumptions!$AF$51))))^(BA$8-1)</f>
        <v>-6648.9410231151669</v>
      </c>
      <c r="BB35" s="26">
        <f>-Assumptions!$AF36/12*(1+(IF(BB$8=Assumptions!$AD$47,Assumptions!$AD$51,IF(BB$8=Assumptions!$AE$47,Assumptions!CC$51,Assumptions!$AF$51))))^(BB$8-1)</f>
        <v>-6648.9410231151669</v>
      </c>
      <c r="BC35" s="26">
        <f>-Assumptions!$AF36/12*(1+(IF(BC$8=Assumptions!$AD$47,Assumptions!$AD$51,IF(BC$8=Assumptions!$AE$47,Assumptions!CD$51,Assumptions!$AF$51))))^(BC$8-1)</f>
        <v>-6648.9410231151669</v>
      </c>
      <c r="BD35" s="26">
        <f>-Assumptions!$AF36/12*(1+(IF(BD$8=Assumptions!$AD$47,Assumptions!$AD$51,IF(BD$8=Assumptions!$AE$47,Assumptions!CE$51,Assumptions!$AF$51))))^(BD$8-1)</f>
        <v>-6648.9410231151669</v>
      </c>
      <c r="BE35" s="26">
        <f>-Assumptions!$AF36/12*(1+(IF(BE$8=Assumptions!$AD$47,Assumptions!$AD$51,IF(BE$8=Assumptions!$AE$47,Assumptions!CF$51,Assumptions!$AF$51))))^(BE$8-1)</f>
        <v>-6648.9410231151669</v>
      </c>
      <c r="BF35" s="26">
        <f>-Assumptions!$AF36/12*(1+(IF(BF$8=Assumptions!$AD$47,Assumptions!$AD$51,IF(BF$8=Assumptions!$AE$47,Assumptions!CG$51,Assumptions!$AF$51))))^(BF$8-1)</f>
        <v>-6648.9410231151669</v>
      </c>
      <c r="BG35" s="26">
        <f>-Assumptions!$AF36/12*(1+(IF(BG$8=Assumptions!$AD$47,Assumptions!$AD$51,IF(BG$8=Assumptions!$AE$47,Assumptions!CH$51,Assumptions!$AF$51))))^(BG$8-1)</f>
        <v>-6648.9410231151669</v>
      </c>
      <c r="BH35" s="26">
        <f>-Assumptions!$AF36/12*(1+(IF(BH$8=Assumptions!$AD$47,Assumptions!$AD$51,IF(BH$8=Assumptions!$AE$47,Assumptions!CI$51,Assumptions!$AF$51))))^(BH$8-1)</f>
        <v>-6648.9410231151669</v>
      </c>
      <c r="BI35" s="26">
        <f>-Assumptions!$AF36/12*(1+(IF(BI$8=Assumptions!$AD$47,Assumptions!$AD$51,IF(BI$8=Assumptions!$AE$47,Assumptions!CJ$51,Assumptions!$AF$51))))^(BI$8-1)</f>
        <v>-6648.9410231151669</v>
      </c>
      <c r="BJ35" s="26">
        <f>-Assumptions!$AF36/12*(1+(IF(BJ$8=Assumptions!$AD$47,Assumptions!$AD$51,IF(BJ$8=Assumptions!$AE$47,Assumptions!CK$51,Assumptions!$AF$51))))^(BJ$8-1)</f>
        <v>-6648.9410231151669</v>
      </c>
      <c r="BK35" s="26">
        <f>-Assumptions!$AF36/12*(1+(IF(BK$8=Assumptions!$AD$47,Assumptions!$AD$51,IF(BK$8=Assumptions!$AE$47,Assumptions!CL$51,Assumptions!$AF$51))))^(BK$8-1)</f>
        <v>-6648.9410231151669</v>
      </c>
      <c r="BL35" s="26">
        <f>-Assumptions!$AF36/12*(1+(IF(BL$8=Assumptions!$AD$47,Assumptions!$AD$51,IF(BL$8=Assumptions!$AE$47,Assumptions!CM$51,Assumptions!$AF$51))))^(BL$8-1)</f>
        <v>-6781.9198435774706</v>
      </c>
      <c r="BM35" s="26">
        <f>-Assumptions!$AF36/12*(1+(IF(BM$8=Assumptions!$AD$47,Assumptions!$AD$51,IF(BM$8=Assumptions!$AE$47,Assumptions!CN$51,Assumptions!$AF$51))))^(BM$8-1)</f>
        <v>-6781.9198435774706</v>
      </c>
      <c r="BN35" s="26">
        <f>-Assumptions!$AF36/12*(1+(IF(BN$8=Assumptions!$AD$47,Assumptions!$AD$51,IF(BN$8=Assumptions!$AE$47,Assumptions!CO$51,Assumptions!$AF$51))))^(BN$8-1)</f>
        <v>-6781.9198435774706</v>
      </c>
      <c r="BO35" s="26">
        <f>-Assumptions!$AF36/12*(1+(IF(BO$8=Assumptions!$AD$47,Assumptions!$AD$51,IF(BO$8=Assumptions!$AE$47,Assumptions!CP$51,Assumptions!$AF$51))))^(BO$8-1)</f>
        <v>-6781.9198435774706</v>
      </c>
      <c r="BP35" s="26">
        <f>-Assumptions!$AF36/12*(1+(IF(BP$8=Assumptions!$AD$47,Assumptions!$AD$51,IF(BP$8=Assumptions!$AE$47,Assumptions!CQ$51,Assumptions!$AF$51))))^(BP$8-1)</f>
        <v>-6781.9198435774706</v>
      </c>
      <c r="BQ35" s="26">
        <f>-Assumptions!$AF36/12*(1+(IF(BQ$8=Assumptions!$AD$47,Assumptions!$AD$51,IF(BQ$8=Assumptions!$AE$47,Assumptions!CR$51,Assumptions!$AF$51))))^(BQ$8-1)</f>
        <v>-6781.9198435774706</v>
      </c>
      <c r="BR35" s="26">
        <f>-Assumptions!$AF36/12*(1+(IF(BR$8=Assumptions!$AD$47,Assumptions!$AD$51,IF(BR$8=Assumptions!$AE$47,Assumptions!CS$51,Assumptions!$AF$51))))^(BR$8-1)</f>
        <v>-6781.9198435774706</v>
      </c>
      <c r="BS35" s="26">
        <f>-Assumptions!$AF36/12*(1+(IF(BS$8=Assumptions!$AD$47,Assumptions!$AD$51,IF(BS$8=Assumptions!$AE$47,Assumptions!CT$51,Assumptions!$AF$51))))^(BS$8-1)</f>
        <v>-6781.9198435774706</v>
      </c>
      <c r="BT35" s="26">
        <f>-Assumptions!$AF36/12*(1+(IF(BT$8=Assumptions!$AD$47,Assumptions!$AD$51,IF(BT$8=Assumptions!$AE$47,Assumptions!CU$51,Assumptions!$AF$51))))^(BT$8-1)</f>
        <v>-6781.9198435774706</v>
      </c>
      <c r="BU35" s="26">
        <f>-Assumptions!$AF36/12*(1+(IF(BU$8=Assumptions!$AD$47,Assumptions!$AD$51,IF(BU$8=Assumptions!$AE$47,Assumptions!CV$51,Assumptions!$AF$51))))^(BU$8-1)</f>
        <v>-6781.9198435774706</v>
      </c>
      <c r="BV35" s="26">
        <f>-Assumptions!$AF36/12*(1+(IF(BV$8=Assumptions!$AD$47,Assumptions!$AD$51,IF(BV$8=Assumptions!$AE$47,Assumptions!CW$51,Assumptions!$AF$51))))^(BV$8-1)</f>
        <v>-6781.9198435774706</v>
      </c>
      <c r="BW35" s="26">
        <f>-Assumptions!$AF36/12*(1+(IF(BW$8=Assumptions!$AD$47,Assumptions!$AD$51,IF(BW$8=Assumptions!$AE$47,Assumptions!CX$51,Assumptions!$AF$51))))^(BW$8-1)</f>
        <v>-6781.9198435774706</v>
      </c>
      <c r="BX35" s="26">
        <f>-Assumptions!$AF36/12*(1+(IF(BX$8=Assumptions!$AD$47,Assumptions!$AD$51,IF(BX$8=Assumptions!$AE$47,Assumptions!CY$51,Assumptions!$AF$51))))^(BX$8-1)</f>
        <v>-6917.5582404490206</v>
      </c>
      <c r="BY35" s="26">
        <f>-Assumptions!$AF36/12*(1+(IF(BY$8=Assumptions!$AD$47,Assumptions!$AD$51,IF(BY$8=Assumptions!$AE$47,Assumptions!CZ$51,Assumptions!$AF$51))))^(BY$8-1)</f>
        <v>-6917.5582404490206</v>
      </c>
      <c r="BZ35" s="26">
        <f>-Assumptions!$AF36/12*(1+(IF(BZ$8=Assumptions!$AD$47,Assumptions!$AD$51,IF(BZ$8=Assumptions!$AE$47,Assumptions!DA$51,Assumptions!$AF$51))))^(BZ$8-1)</f>
        <v>-6917.5582404490206</v>
      </c>
      <c r="CA35" s="26">
        <f>-Assumptions!$AF36/12*(1+(IF(CA$8=Assumptions!$AD$47,Assumptions!$AD$51,IF(CA$8=Assumptions!$AE$47,Assumptions!DB$51,Assumptions!$AF$51))))^(CA$8-1)</f>
        <v>-6917.5582404490206</v>
      </c>
      <c r="CB35" s="26">
        <f>-Assumptions!$AF36/12*(1+(IF(CB$8=Assumptions!$AD$47,Assumptions!$AD$51,IF(CB$8=Assumptions!$AE$47,Assumptions!DC$51,Assumptions!$AF$51))))^(CB$8-1)</f>
        <v>-6917.5582404490206</v>
      </c>
      <c r="CC35" s="26">
        <f>-Assumptions!$AF36/12*(1+(IF(CC$8=Assumptions!$AD$47,Assumptions!$AD$51,IF(CC$8=Assumptions!$AE$47,Assumptions!DD$51,Assumptions!$AF$51))))^(CC$8-1)</f>
        <v>-6917.5582404490206</v>
      </c>
      <c r="CD35" s="26">
        <f>-Assumptions!$AF36/12*(1+(IF(CD$8=Assumptions!$AD$47,Assumptions!$AD$51,IF(CD$8=Assumptions!$AE$47,Assumptions!DE$51,Assumptions!$AF$51))))^(CD$8-1)</f>
        <v>-6917.5582404490206</v>
      </c>
      <c r="CE35" s="26">
        <f>-Assumptions!$AF36/12*(1+(IF(CE$8=Assumptions!$AD$47,Assumptions!$AD$51,IF(CE$8=Assumptions!$AE$47,Assumptions!DF$51,Assumptions!$AF$51))))^(CE$8-1)</f>
        <v>-6917.5582404490206</v>
      </c>
      <c r="CF35" s="26">
        <f>-Assumptions!$AF36/12*(1+(IF(CF$8=Assumptions!$AD$47,Assumptions!$AD$51,IF(CF$8=Assumptions!$AE$47,Assumptions!DG$51,Assumptions!$AF$51))))^(CF$8-1)</f>
        <v>-6917.5582404490206</v>
      </c>
      <c r="CG35" s="26">
        <f>-Assumptions!$AF36/12*(1+(IF(CG$8=Assumptions!$AD$47,Assumptions!$AD$51,IF(CG$8=Assumptions!$AE$47,Assumptions!DH$51,Assumptions!$AF$51))))^(CG$8-1)</f>
        <v>-6917.5582404490206</v>
      </c>
      <c r="CH35" s="26">
        <f>-Assumptions!$AF36/12*(1+(IF(CH$8=Assumptions!$AD$47,Assumptions!$AD$51,IF(CH$8=Assumptions!$AE$47,Assumptions!DI$51,Assumptions!$AF$51))))^(CH$8-1)</f>
        <v>-6917.5582404490206</v>
      </c>
      <c r="CI35" s="26">
        <f>-Assumptions!$AF36/12*(1+(IF(CI$8=Assumptions!$AD$47,Assumptions!$AD$51,IF(CI$8=Assumptions!$AE$47,Assumptions!DJ$51,Assumptions!$AF$51))))^(CI$8-1)</f>
        <v>-6917.5582404490206</v>
      </c>
      <c r="CJ35" s="26">
        <f>-Assumptions!$AF36/12*(1+(IF(CJ$8=Assumptions!$AD$47,Assumptions!$AD$51,IF(CJ$8=Assumptions!$AE$47,Assumptions!DK$51,Assumptions!$AF$51))))^(CJ$8-1)</f>
        <v>-7055.9094052579994</v>
      </c>
      <c r="CK35" s="26">
        <f>-Assumptions!$AF36/12*(1+(IF(CK$8=Assumptions!$AD$47,Assumptions!$AD$51,IF(CK$8=Assumptions!$AE$47,Assumptions!DL$51,Assumptions!$AF$51))))^(CK$8-1)</f>
        <v>-7055.9094052579994</v>
      </c>
      <c r="CL35" s="26">
        <f>-Assumptions!$AF36/12*(1+(IF(CL$8=Assumptions!$AD$47,Assumptions!$AD$51,IF(CL$8=Assumptions!$AE$47,Assumptions!DM$51,Assumptions!$AF$51))))^(CL$8-1)</f>
        <v>-7055.9094052579994</v>
      </c>
      <c r="CM35" s="26">
        <f>-Assumptions!$AF36/12*(1+(IF(CM$8=Assumptions!$AD$47,Assumptions!$AD$51,IF(CM$8=Assumptions!$AE$47,Assumptions!DN$51,Assumptions!$AF$51))))^(CM$8-1)</f>
        <v>-7055.9094052579994</v>
      </c>
      <c r="CN35" s="26">
        <f>-Assumptions!$AF36/12*(1+(IF(CN$8=Assumptions!$AD$47,Assumptions!$AD$51,IF(CN$8=Assumptions!$AE$47,Assumptions!DO$51,Assumptions!$AF$51))))^(CN$8-1)</f>
        <v>-7055.9094052579994</v>
      </c>
      <c r="CO35" s="26">
        <f>-Assumptions!$AF36/12*(1+(IF(CO$8=Assumptions!$AD$47,Assumptions!$AD$51,IF(CO$8=Assumptions!$AE$47,Assumptions!DP$51,Assumptions!$AF$51))))^(CO$8-1)</f>
        <v>-7055.9094052579994</v>
      </c>
      <c r="CP35" s="26">
        <f>-Assumptions!$AF36/12*(1+(IF(CP$8=Assumptions!$AD$47,Assumptions!$AD$51,IF(CP$8=Assumptions!$AE$47,Assumptions!DQ$51,Assumptions!$AF$51))))^(CP$8-1)</f>
        <v>-7055.9094052579994</v>
      </c>
      <c r="CQ35" s="26">
        <f>-Assumptions!$AF36/12*(1+(IF(CQ$8=Assumptions!$AD$47,Assumptions!$AD$51,IF(CQ$8=Assumptions!$AE$47,Assumptions!DR$51,Assumptions!$AF$51))))^(CQ$8-1)</f>
        <v>-7055.9094052579994</v>
      </c>
      <c r="CR35" s="26">
        <f>-Assumptions!$AF36/12*(1+(IF(CR$8=Assumptions!$AD$47,Assumptions!$AD$51,IF(CR$8=Assumptions!$AE$47,Assumptions!DS$51,Assumptions!$AF$51))))^(CR$8-1)</f>
        <v>-7055.9094052579994</v>
      </c>
      <c r="CS35" s="26">
        <f>-Assumptions!$AF36/12*(1+(IF(CS$8=Assumptions!$AD$47,Assumptions!$AD$51,IF(CS$8=Assumptions!$AE$47,Assumptions!DT$51,Assumptions!$AF$51))))^(CS$8-1)</f>
        <v>-7055.9094052579994</v>
      </c>
      <c r="CT35" s="26">
        <f>-Assumptions!$AF36/12*(1+(IF(CT$8=Assumptions!$AD$47,Assumptions!$AD$51,IF(CT$8=Assumptions!$AE$47,Assumptions!DU$51,Assumptions!$AF$51))))^(CT$8-1)</f>
        <v>-7055.9094052579994</v>
      </c>
      <c r="CU35" s="26">
        <f>-Assumptions!$AF36/12*(1+(IF(CU$8=Assumptions!$AD$47,Assumptions!$AD$51,IF(CU$8=Assumptions!$AE$47,Assumptions!DV$51,Assumptions!$AF$51))))^(CU$8-1)</f>
        <v>-7055.9094052579994</v>
      </c>
      <c r="CV35" s="26">
        <f>-Assumptions!$AF36/12*(1+(IF(CV$8=Assumptions!$AD$47,Assumptions!$AD$51,IF(CV$8=Assumptions!$AE$47,Assumptions!DW$51,Assumptions!$AF$51))))^(CV$8-1)</f>
        <v>-7197.0275933631601</v>
      </c>
      <c r="CW35" s="26">
        <f>-Assumptions!$AF36/12*(1+(IF(CW$8=Assumptions!$AD$47,Assumptions!$AD$51,IF(CW$8=Assumptions!$AE$47,Assumptions!DX$51,Assumptions!$AF$51))))^(CW$8-1)</f>
        <v>-7197.0275933631601</v>
      </c>
      <c r="CX35" s="26">
        <f>-Assumptions!$AF36/12*(1+(IF(CX$8=Assumptions!$AD$47,Assumptions!$AD$51,IF(CX$8=Assumptions!$AE$47,Assumptions!DY$51,Assumptions!$AF$51))))^(CX$8-1)</f>
        <v>-7197.0275933631601</v>
      </c>
      <c r="CY35" s="26">
        <f>-Assumptions!$AF36/12*(1+(IF(CY$8=Assumptions!$AD$47,Assumptions!$AD$51,IF(CY$8=Assumptions!$AE$47,Assumptions!DZ$51,Assumptions!$AF$51))))^(CY$8-1)</f>
        <v>-7197.0275933631601</v>
      </c>
      <c r="CZ35" s="26">
        <f>-Assumptions!$AF36/12*(1+(IF(CZ$8=Assumptions!$AD$47,Assumptions!$AD$51,IF(CZ$8=Assumptions!$AE$47,Assumptions!EA$51,Assumptions!$AF$51))))^(CZ$8-1)</f>
        <v>-7197.0275933631601</v>
      </c>
      <c r="DA35" s="26">
        <f>-Assumptions!$AF36/12*(1+(IF(DA$8=Assumptions!$AD$47,Assumptions!$AD$51,IF(DA$8=Assumptions!$AE$47,Assumptions!EB$51,Assumptions!$AF$51))))^(DA$8-1)</f>
        <v>-7197.0275933631601</v>
      </c>
      <c r="DB35" s="26">
        <f>-Assumptions!$AF36/12*(1+(IF(DB$8=Assumptions!$AD$47,Assumptions!$AD$51,IF(DB$8=Assumptions!$AE$47,Assumptions!EC$51,Assumptions!$AF$51))))^(DB$8-1)</f>
        <v>-7197.0275933631601</v>
      </c>
      <c r="DC35" s="26">
        <f>-Assumptions!$AF36/12*(1+(IF(DC$8=Assumptions!$AD$47,Assumptions!$AD$51,IF(DC$8=Assumptions!$AE$47,Assumptions!ED$51,Assumptions!$AF$51))))^(DC$8-1)</f>
        <v>-7197.0275933631601</v>
      </c>
      <c r="DD35" s="26">
        <f>-Assumptions!$AF36/12*(1+(IF(DD$8=Assumptions!$AD$47,Assumptions!$AD$51,IF(DD$8=Assumptions!$AE$47,Assumptions!EE$51,Assumptions!$AF$51))))^(DD$8-1)</f>
        <v>-7197.0275933631601</v>
      </c>
      <c r="DE35" s="26">
        <f>-Assumptions!$AF36/12*(1+(IF(DE$8=Assumptions!$AD$47,Assumptions!$AD$51,IF(DE$8=Assumptions!$AE$47,Assumptions!EF$51,Assumptions!$AF$51))))^(DE$8-1)</f>
        <v>-7197.0275933631601</v>
      </c>
      <c r="DF35" s="26">
        <f>-Assumptions!$AF36/12*(1+(IF(DF$8=Assumptions!$AD$47,Assumptions!$AD$51,IF(DF$8=Assumptions!$AE$47,Assumptions!EG$51,Assumptions!$AF$51))))^(DF$8-1)</f>
        <v>-7197.0275933631601</v>
      </c>
      <c r="DG35" s="26">
        <f>-Assumptions!$AF36/12*(1+(IF(DG$8=Assumptions!$AD$47,Assumptions!$AD$51,IF(DG$8=Assumptions!$AE$47,Assumptions!EH$51,Assumptions!$AF$51))))^(DG$8-1)</f>
        <v>-7197.0275933631601</v>
      </c>
      <c r="DH35" s="26">
        <f>-Assumptions!$AF36/12*(1+(IF(DH$8=Assumptions!$AD$47,Assumptions!$AD$51,IF(DH$8=Assumptions!$AE$47,Assumptions!EI$51,Assumptions!$AF$51))))^(DH$8-1)</f>
        <v>-7340.968145230423</v>
      </c>
      <c r="DI35" s="26">
        <f>-Assumptions!$AF36/12*(1+(IF(DI$8=Assumptions!$AD$47,Assumptions!$AD$51,IF(DI$8=Assumptions!$AE$47,Assumptions!EJ$51,Assumptions!$AF$51))))^(DI$8-1)</f>
        <v>-7340.968145230423</v>
      </c>
      <c r="DJ35" s="26">
        <f>-Assumptions!$AF36/12*(1+(IF(DJ$8=Assumptions!$AD$47,Assumptions!$AD$51,IF(DJ$8=Assumptions!$AE$47,Assumptions!EK$51,Assumptions!$AF$51))))^(DJ$8-1)</f>
        <v>-7340.968145230423</v>
      </c>
      <c r="DK35" s="26">
        <f>-Assumptions!$AF36/12*(1+(IF(DK$8=Assumptions!$AD$47,Assumptions!$AD$51,IF(DK$8=Assumptions!$AE$47,Assumptions!EL$51,Assumptions!$AF$51))))^(DK$8-1)</f>
        <v>-7340.968145230423</v>
      </c>
      <c r="DL35" s="26">
        <f>-Assumptions!$AF36/12*(1+(IF(DL$8=Assumptions!$AD$47,Assumptions!$AD$51,IF(DL$8=Assumptions!$AE$47,Assumptions!EM$51,Assumptions!$AF$51))))^(DL$8-1)</f>
        <v>-7340.968145230423</v>
      </c>
      <c r="DM35" s="26">
        <f>-Assumptions!$AF36/12*(1+(IF(DM$8=Assumptions!$AD$47,Assumptions!$AD$51,IF(DM$8=Assumptions!$AE$47,Assumptions!EN$51,Assumptions!$AF$51))))^(DM$8-1)</f>
        <v>-7340.968145230423</v>
      </c>
      <c r="DN35" s="26">
        <f>-Assumptions!$AF36/12*(1+(IF(DN$8=Assumptions!$AD$47,Assumptions!$AD$51,IF(DN$8=Assumptions!$AE$47,Assumptions!EO$51,Assumptions!$AF$51))))^(DN$8-1)</f>
        <v>-7340.968145230423</v>
      </c>
      <c r="DO35" s="26">
        <f>-Assumptions!$AF36/12*(1+(IF(DO$8=Assumptions!$AD$47,Assumptions!$AD$51,IF(DO$8=Assumptions!$AE$47,Assumptions!EP$51,Assumptions!$AF$51))))^(DO$8-1)</f>
        <v>-7340.968145230423</v>
      </c>
      <c r="DP35" s="26">
        <f>-Assumptions!$AF36/12*(1+(IF(DP$8=Assumptions!$AD$47,Assumptions!$AD$51,IF(DP$8=Assumptions!$AE$47,Assumptions!EQ$51,Assumptions!$AF$51))))^(DP$8-1)</f>
        <v>-7340.968145230423</v>
      </c>
      <c r="DQ35" s="26">
        <f>-Assumptions!$AF36/12*(1+(IF(DQ$8=Assumptions!$AD$47,Assumptions!$AD$51,IF(DQ$8=Assumptions!$AE$47,Assumptions!ER$51,Assumptions!$AF$51))))^(DQ$8-1)</f>
        <v>-7340.968145230423</v>
      </c>
      <c r="DR35" s="26">
        <f>-Assumptions!$AF36/12*(1+(IF(DR$8=Assumptions!$AD$47,Assumptions!$AD$51,IF(DR$8=Assumptions!$AE$47,Assumptions!ES$51,Assumptions!$AF$51))))^(DR$8-1)</f>
        <v>-7340.968145230423</v>
      </c>
      <c r="DS35" s="26">
        <f>-Assumptions!$AF36/12*(1+(IF(DS$8=Assumptions!$AD$47,Assumptions!$AD$51,IF(DS$8=Assumptions!$AE$47,Assumptions!ET$51,Assumptions!$AF$51))))^(DS$8-1)</f>
        <v>-7340.968145230423</v>
      </c>
      <c r="DT35" s="26">
        <f>-Assumptions!$AF36/12*(1+(IF(DT$8=Assumptions!$AD$47,Assumptions!$AD$51,IF(DT$8=Assumptions!$AE$47,Assumptions!EU$51,Assumptions!$AF$51))))^(DT$8-1)</f>
        <v>-7487.7875081350321</v>
      </c>
      <c r="DU35" s="26">
        <f>-Assumptions!$AF36/12*(1+(IF(DU$8=Assumptions!$AD$47,Assumptions!$AD$51,IF(DU$8=Assumptions!$AE$47,Assumptions!EV$51,Assumptions!$AF$51))))^(DU$8-1)</f>
        <v>-7487.7875081350321</v>
      </c>
      <c r="DV35" s="26">
        <f>-Assumptions!$AF36/12*(1+(IF(DV$8=Assumptions!$AD$47,Assumptions!$AD$51,IF(DV$8=Assumptions!$AE$47,Assumptions!EW$51,Assumptions!$AF$51))))^(DV$8-1)</f>
        <v>-7487.7875081350321</v>
      </c>
      <c r="DW35" s="26">
        <f>-Assumptions!$AF36/12*(1+(IF(DW$8=Assumptions!$AD$47,Assumptions!$AD$51,IF(DW$8=Assumptions!$AE$47,Assumptions!EX$51,Assumptions!$AF$51))))^(DW$8-1)</f>
        <v>-7487.7875081350321</v>
      </c>
      <c r="DX35" s="26">
        <f>-Assumptions!$AF36/12*(1+(IF(DX$8=Assumptions!$AD$47,Assumptions!$AD$51,IF(DX$8=Assumptions!$AE$47,Assumptions!EY$51,Assumptions!$AF$51))))^(DX$8-1)</f>
        <v>-7487.7875081350321</v>
      </c>
      <c r="DY35" s="26">
        <f>-Assumptions!$AF36/12*(1+(IF(DY$8=Assumptions!$AD$47,Assumptions!$AD$51,IF(DY$8=Assumptions!$AE$47,Assumptions!EZ$51,Assumptions!$AF$51))))^(DY$8-1)</f>
        <v>-7487.7875081350321</v>
      </c>
      <c r="DZ35" s="26">
        <f>-Assumptions!$AF36/12*(1+(IF(DZ$8=Assumptions!$AD$47,Assumptions!$AD$51,IF(DZ$8=Assumptions!$AE$47,Assumptions!FA$51,Assumptions!$AF$51))))^(DZ$8-1)</f>
        <v>-7487.7875081350321</v>
      </c>
      <c r="EA35" s="26">
        <f>-Assumptions!$AF36/12*(1+(IF(EA$8=Assumptions!$AD$47,Assumptions!$AD$51,IF(EA$8=Assumptions!$AE$47,Assumptions!FB$51,Assumptions!$AF$51))))^(EA$8-1)</f>
        <v>-7487.7875081350321</v>
      </c>
      <c r="EB35" s="26">
        <f>-Assumptions!$AF36/12*(1+(IF(EB$8=Assumptions!$AD$47,Assumptions!$AD$51,IF(EB$8=Assumptions!$AE$47,Assumptions!FC$51,Assumptions!$AF$51))))^(EB$8-1)</f>
        <v>-7487.7875081350321</v>
      </c>
      <c r="EC35" s="26">
        <f>-Assumptions!$AF36/12*(1+(IF(EC$8=Assumptions!$AD$47,Assumptions!$AD$51,IF(EC$8=Assumptions!$AE$47,Assumptions!FD$51,Assumptions!$AF$51))))^(EC$8-1)</f>
        <v>-7487.7875081350321</v>
      </c>
      <c r="ED35" s="26">
        <f>-Assumptions!$AF36/12*(1+(IF(ED$8=Assumptions!$AD$47,Assumptions!$AD$51,IF(ED$8=Assumptions!$AE$47,Assumptions!FE$51,Assumptions!$AF$51))))^(ED$8-1)</f>
        <v>-7487.7875081350321</v>
      </c>
      <c r="EE35" s="26">
        <f>-Assumptions!$AF36/12*(1+(IF(EE$8=Assumptions!$AD$47,Assumptions!$AD$51,IF(EE$8=Assumptions!$AE$47,Assumptions!FF$51,Assumptions!$AF$51))))^(EE$8-1)</f>
        <v>-7487.7875081350321</v>
      </c>
    </row>
    <row r="36" spans="2:135" x14ac:dyDescent="0.35">
      <c r="C36" t="str">
        <f>Assumptions!J37</f>
        <v>Contract Services</v>
      </c>
      <c r="D36" s="26">
        <f>-Assumptions!$AF37/12*(1+(IF(D$8=Assumptions!$AD$47,Assumptions!$AD$51,IF(D$8=Assumptions!$AE$47,Assumptions!AE$51,Assumptions!$AF$51))))^(D$8-1)</f>
        <v>-2505.9980500000001</v>
      </c>
      <c r="E36" s="26">
        <f>-Assumptions!$AF37/12*(1+(IF(E$8=Assumptions!$AD$47,Assumptions!$AD$51,IF(E$8=Assumptions!$AE$47,Assumptions!AF$51,Assumptions!$AF$51))))^(E$8-1)</f>
        <v>-2505.9980500000001</v>
      </c>
      <c r="F36" s="26">
        <f>-Assumptions!$AF37/12*(1+(IF(F$8=Assumptions!$AD$47,Assumptions!$AD$51,IF(F$8=Assumptions!$AE$47,Assumptions!AG$51,Assumptions!$AF$51))))^(F$8-1)</f>
        <v>-2505.9980500000001</v>
      </c>
      <c r="G36" s="26">
        <f>-Assumptions!$AF37/12*(1+(IF(G$8=Assumptions!$AD$47,Assumptions!$AD$51,IF(G$8=Assumptions!$AE$47,Assumptions!AH$51,Assumptions!$AF$51))))^(G$8-1)</f>
        <v>-2505.9980500000001</v>
      </c>
      <c r="H36" s="26">
        <f>-Assumptions!$AF37/12*(1+(IF(H$8=Assumptions!$AD$47,Assumptions!$AD$51,IF(H$8=Assumptions!$AE$47,Assumptions!AI$51,Assumptions!$AF$51))))^(H$8-1)</f>
        <v>-2505.9980500000001</v>
      </c>
      <c r="I36" s="26">
        <f>-Assumptions!$AF37/12*(1+(IF(I$8=Assumptions!$AD$47,Assumptions!$AD$51,IF(I$8=Assumptions!$AE$47,Assumptions!AJ$51,Assumptions!$AF$51))))^(I$8-1)</f>
        <v>-2505.9980500000001</v>
      </c>
      <c r="J36" s="26">
        <f>-Assumptions!$AF37/12*(1+(IF(J$8=Assumptions!$AD$47,Assumptions!$AD$51,IF(J$8=Assumptions!$AE$47,Assumptions!AK$51,Assumptions!$AF$51))))^(J$8-1)</f>
        <v>-2505.9980500000001</v>
      </c>
      <c r="K36" s="26">
        <f>-Assumptions!$AF37/12*(1+(IF(K$8=Assumptions!$AD$47,Assumptions!$AD$51,IF(K$8=Assumptions!$AE$47,Assumptions!AL$51,Assumptions!$AF$51))))^(K$8-1)</f>
        <v>-2505.9980500000001</v>
      </c>
      <c r="L36" s="26">
        <f>-Assumptions!$AF37/12*(1+(IF(L$8=Assumptions!$AD$47,Assumptions!$AD$51,IF(L$8=Assumptions!$AE$47,Assumptions!AM$51,Assumptions!$AF$51))))^(L$8-1)</f>
        <v>-2505.9980500000001</v>
      </c>
      <c r="M36" s="26">
        <f>-Assumptions!$AF37/12*(1+(IF(M$8=Assumptions!$AD$47,Assumptions!$AD$51,IF(M$8=Assumptions!$AE$47,Assumptions!AN$51,Assumptions!$AF$51))))^(M$8-1)</f>
        <v>-2505.9980500000001</v>
      </c>
      <c r="N36" s="26">
        <f>-Assumptions!$AF37/12*(1+(IF(N$8=Assumptions!$AD$47,Assumptions!$AD$51,IF(N$8=Assumptions!$AE$47,Assumptions!AO$51,Assumptions!$AF$51))))^(N$8-1)</f>
        <v>-2505.9980500000001</v>
      </c>
      <c r="O36" s="26">
        <f>-Assumptions!$AF37/12*(1+(IF(O$8=Assumptions!$AD$47,Assumptions!$AD$51,IF(O$8=Assumptions!$AE$47,Assumptions!AP$51,Assumptions!$AF$51))))^(O$8-1)</f>
        <v>-2505.9980500000001</v>
      </c>
      <c r="P36" s="26">
        <f>-Assumptions!$AF37/12*(1+(IF(P$8=Assumptions!$AD$47,Assumptions!$AD$51,IF(P$8=Assumptions!$AE$47,Assumptions!AQ$51,Assumptions!$AF$51))))^(P$8-1)</f>
        <v>-2505.9980500000001</v>
      </c>
      <c r="Q36" s="26">
        <f>-Assumptions!$AF37/12*(1+(IF(Q$8=Assumptions!$AD$47,Assumptions!$AD$51,IF(Q$8=Assumptions!$AE$47,Assumptions!AR$51,Assumptions!$AF$51))))^(Q$8-1)</f>
        <v>-2505.9980500000001</v>
      </c>
      <c r="R36" s="26">
        <f>-Assumptions!$AF37/12*(1+(IF(R$8=Assumptions!$AD$47,Assumptions!$AD$51,IF(R$8=Assumptions!$AE$47,Assumptions!AS$51,Assumptions!$AF$51))))^(R$8-1)</f>
        <v>-2505.9980500000001</v>
      </c>
      <c r="S36" s="26">
        <f>-Assumptions!$AF37/12*(1+(IF(S$8=Assumptions!$AD$47,Assumptions!$AD$51,IF(S$8=Assumptions!$AE$47,Assumptions!AT$51,Assumptions!$AF$51))))^(S$8-1)</f>
        <v>-2505.9980500000001</v>
      </c>
      <c r="T36" s="26">
        <f>-Assumptions!$AF37/12*(1+(IF(T$8=Assumptions!$AD$47,Assumptions!$AD$51,IF(T$8=Assumptions!$AE$47,Assumptions!AU$51,Assumptions!$AF$51))))^(T$8-1)</f>
        <v>-2505.9980500000001</v>
      </c>
      <c r="U36" s="26">
        <f>-Assumptions!$AF37/12*(1+(IF(U$8=Assumptions!$AD$47,Assumptions!$AD$51,IF(U$8=Assumptions!$AE$47,Assumptions!AV$51,Assumptions!$AF$51))))^(U$8-1)</f>
        <v>-2505.9980500000001</v>
      </c>
      <c r="V36" s="26">
        <f>-Assumptions!$AF37/12*(1+(IF(V$8=Assumptions!$AD$47,Assumptions!$AD$51,IF(V$8=Assumptions!$AE$47,Assumptions!AW$51,Assumptions!$AF$51))))^(V$8-1)</f>
        <v>-2505.9980500000001</v>
      </c>
      <c r="W36" s="26">
        <f>-Assumptions!$AF37/12*(1+(IF(W$8=Assumptions!$AD$47,Assumptions!$AD$51,IF(W$8=Assumptions!$AE$47,Assumptions!AX$51,Assumptions!$AF$51))))^(W$8-1)</f>
        <v>-2505.9980500000001</v>
      </c>
      <c r="X36" s="26">
        <f>-Assumptions!$AF37/12*(1+(IF(X$8=Assumptions!$AD$47,Assumptions!$AD$51,IF(X$8=Assumptions!$AE$47,Assumptions!AY$51,Assumptions!$AF$51))))^(X$8-1)</f>
        <v>-2505.9980500000001</v>
      </c>
      <c r="Y36" s="26">
        <f>-Assumptions!$AF37/12*(1+(IF(Y$8=Assumptions!$AD$47,Assumptions!$AD$51,IF(Y$8=Assumptions!$AE$47,Assumptions!AZ$51,Assumptions!$AF$51))))^(Y$8-1)</f>
        <v>-2505.9980500000001</v>
      </c>
      <c r="Z36" s="26">
        <f>-Assumptions!$AF37/12*(1+(IF(Z$8=Assumptions!$AD$47,Assumptions!$AD$51,IF(Z$8=Assumptions!$AE$47,Assumptions!BA$51,Assumptions!$AF$51))))^(Z$8-1)</f>
        <v>-2505.9980500000001</v>
      </c>
      <c r="AA36" s="26">
        <f>-Assumptions!$AF37/12*(1+(IF(AA$8=Assumptions!$AD$47,Assumptions!$AD$51,IF(AA$8=Assumptions!$AE$47,Assumptions!BB$51,Assumptions!$AF$51))))^(AA$8-1)</f>
        <v>-2505.9980500000001</v>
      </c>
      <c r="AB36" s="26">
        <f>-Assumptions!$AF37/12*(1+(IF(AB$8=Assumptions!$AD$47,Assumptions!$AD$51,IF(AB$8=Assumptions!$AE$47,Assumptions!BC$51,Assumptions!$AF$51))))^(AB$8-1)</f>
        <v>-2607.2403712200003</v>
      </c>
      <c r="AC36" s="26">
        <f>-Assumptions!$AF37/12*(1+(IF(AC$8=Assumptions!$AD$47,Assumptions!$AD$51,IF(AC$8=Assumptions!$AE$47,Assumptions!BD$51,Assumptions!$AF$51))))^(AC$8-1)</f>
        <v>-2607.2403712200003</v>
      </c>
      <c r="AD36" s="26">
        <f>-Assumptions!$AF37/12*(1+(IF(AD$8=Assumptions!$AD$47,Assumptions!$AD$51,IF(AD$8=Assumptions!$AE$47,Assumptions!BE$51,Assumptions!$AF$51))))^(AD$8-1)</f>
        <v>-2607.2403712200003</v>
      </c>
      <c r="AE36" s="26">
        <f>-Assumptions!$AF37/12*(1+(IF(AE$8=Assumptions!$AD$47,Assumptions!$AD$51,IF(AE$8=Assumptions!$AE$47,Assumptions!BF$51,Assumptions!$AF$51))))^(AE$8-1)</f>
        <v>-2607.2403712200003</v>
      </c>
      <c r="AF36" s="26">
        <f>-Assumptions!$AF37/12*(1+(IF(AF$8=Assumptions!$AD$47,Assumptions!$AD$51,IF(AF$8=Assumptions!$AE$47,Assumptions!BG$51,Assumptions!$AF$51))))^(AF$8-1)</f>
        <v>-2607.2403712200003</v>
      </c>
      <c r="AG36" s="26">
        <f>-Assumptions!$AF37/12*(1+(IF(AG$8=Assumptions!$AD$47,Assumptions!$AD$51,IF(AG$8=Assumptions!$AE$47,Assumptions!BH$51,Assumptions!$AF$51))))^(AG$8-1)</f>
        <v>-2607.2403712200003</v>
      </c>
      <c r="AH36" s="26">
        <f>-Assumptions!$AF37/12*(1+(IF(AH$8=Assumptions!$AD$47,Assumptions!$AD$51,IF(AH$8=Assumptions!$AE$47,Assumptions!BI$51,Assumptions!$AF$51))))^(AH$8-1)</f>
        <v>-2607.2403712200003</v>
      </c>
      <c r="AI36" s="26">
        <f>-Assumptions!$AF37/12*(1+(IF(AI$8=Assumptions!$AD$47,Assumptions!$AD$51,IF(AI$8=Assumptions!$AE$47,Assumptions!BJ$51,Assumptions!$AF$51))))^(AI$8-1)</f>
        <v>-2607.2403712200003</v>
      </c>
      <c r="AJ36" s="26">
        <f>-Assumptions!$AF37/12*(1+(IF(AJ$8=Assumptions!$AD$47,Assumptions!$AD$51,IF(AJ$8=Assumptions!$AE$47,Assumptions!BK$51,Assumptions!$AF$51))))^(AJ$8-1)</f>
        <v>-2607.2403712200003</v>
      </c>
      <c r="AK36" s="26">
        <f>-Assumptions!$AF37/12*(1+(IF(AK$8=Assumptions!$AD$47,Assumptions!$AD$51,IF(AK$8=Assumptions!$AE$47,Assumptions!BL$51,Assumptions!$AF$51))))^(AK$8-1)</f>
        <v>-2607.2403712200003</v>
      </c>
      <c r="AL36" s="26">
        <f>-Assumptions!$AF37/12*(1+(IF(AL$8=Assumptions!$AD$47,Assumptions!$AD$51,IF(AL$8=Assumptions!$AE$47,Assumptions!BM$51,Assumptions!$AF$51))))^(AL$8-1)</f>
        <v>-2607.2403712200003</v>
      </c>
      <c r="AM36" s="26">
        <f>-Assumptions!$AF37/12*(1+(IF(AM$8=Assumptions!$AD$47,Assumptions!$AD$51,IF(AM$8=Assumptions!$AE$47,Assumptions!BN$51,Assumptions!$AF$51))))^(AM$8-1)</f>
        <v>-2607.2403712200003</v>
      </c>
      <c r="AN36" s="26">
        <f>-Assumptions!$AF37/12*(1+(IF(AN$8=Assumptions!$AD$47,Assumptions!$AD$51,IF(AN$8=Assumptions!$AE$47,Assumptions!BO$51,Assumptions!$AF$51))))^(AN$8-1)</f>
        <v>-2659.3851786444002</v>
      </c>
      <c r="AO36" s="26">
        <f>-Assumptions!$AF37/12*(1+(IF(AO$8=Assumptions!$AD$47,Assumptions!$AD$51,IF(AO$8=Assumptions!$AE$47,Assumptions!BP$51,Assumptions!$AF$51))))^(AO$8-1)</f>
        <v>-2659.3851786444002</v>
      </c>
      <c r="AP36" s="26">
        <f>-Assumptions!$AF37/12*(1+(IF(AP$8=Assumptions!$AD$47,Assumptions!$AD$51,IF(AP$8=Assumptions!$AE$47,Assumptions!BQ$51,Assumptions!$AF$51))))^(AP$8-1)</f>
        <v>-2659.3851786444002</v>
      </c>
      <c r="AQ36" s="26">
        <f>-Assumptions!$AF37/12*(1+(IF(AQ$8=Assumptions!$AD$47,Assumptions!$AD$51,IF(AQ$8=Assumptions!$AE$47,Assumptions!BR$51,Assumptions!$AF$51))))^(AQ$8-1)</f>
        <v>-2659.3851786444002</v>
      </c>
      <c r="AR36" s="26">
        <f>-Assumptions!$AF37/12*(1+(IF(AR$8=Assumptions!$AD$47,Assumptions!$AD$51,IF(AR$8=Assumptions!$AE$47,Assumptions!BS$51,Assumptions!$AF$51))))^(AR$8-1)</f>
        <v>-2659.3851786444002</v>
      </c>
      <c r="AS36" s="26">
        <f>-Assumptions!$AF37/12*(1+(IF(AS$8=Assumptions!$AD$47,Assumptions!$AD$51,IF(AS$8=Assumptions!$AE$47,Assumptions!BT$51,Assumptions!$AF$51))))^(AS$8-1)</f>
        <v>-2659.3851786444002</v>
      </c>
      <c r="AT36" s="26">
        <f>-Assumptions!$AF37/12*(1+(IF(AT$8=Assumptions!$AD$47,Assumptions!$AD$51,IF(AT$8=Assumptions!$AE$47,Assumptions!BU$51,Assumptions!$AF$51))))^(AT$8-1)</f>
        <v>-2659.3851786444002</v>
      </c>
      <c r="AU36" s="26">
        <f>-Assumptions!$AF37/12*(1+(IF(AU$8=Assumptions!$AD$47,Assumptions!$AD$51,IF(AU$8=Assumptions!$AE$47,Assumptions!BV$51,Assumptions!$AF$51))))^(AU$8-1)</f>
        <v>-2659.3851786444002</v>
      </c>
      <c r="AV36" s="26">
        <f>-Assumptions!$AF37/12*(1+(IF(AV$8=Assumptions!$AD$47,Assumptions!$AD$51,IF(AV$8=Assumptions!$AE$47,Assumptions!BW$51,Assumptions!$AF$51))))^(AV$8-1)</f>
        <v>-2659.3851786444002</v>
      </c>
      <c r="AW36" s="26">
        <f>-Assumptions!$AF37/12*(1+(IF(AW$8=Assumptions!$AD$47,Assumptions!$AD$51,IF(AW$8=Assumptions!$AE$47,Assumptions!BX$51,Assumptions!$AF$51))))^(AW$8-1)</f>
        <v>-2659.3851786444002</v>
      </c>
      <c r="AX36" s="26">
        <f>-Assumptions!$AF37/12*(1+(IF(AX$8=Assumptions!$AD$47,Assumptions!$AD$51,IF(AX$8=Assumptions!$AE$47,Assumptions!BY$51,Assumptions!$AF$51))))^(AX$8-1)</f>
        <v>-2659.3851786444002</v>
      </c>
      <c r="AY36" s="26">
        <f>-Assumptions!$AF37/12*(1+(IF(AY$8=Assumptions!$AD$47,Assumptions!$AD$51,IF(AY$8=Assumptions!$AE$47,Assumptions!BZ$51,Assumptions!$AF$51))))^(AY$8-1)</f>
        <v>-2659.3851786444002</v>
      </c>
      <c r="AZ36" s="26">
        <f>-Assumptions!$AF37/12*(1+(IF(AZ$8=Assumptions!$AD$47,Assumptions!$AD$51,IF(AZ$8=Assumptions!$AE$47,Assumptions!CA$51,Assumptions!$AF$51))))^(AZ$8-1)</f>
        <v>-2712.5728822172882</v>
      </c>
      <c r="BA36" s="26">
        <f>-Assumptions!$AF37/12*(1+(IF(BA$8=Assumptions!$AD$47,Assumptions!$AD$51,IF(BA$8=Assumptions!$AE$47,Assumptions!CB$51,Assumptions!$AF$51))))^(BA$8-1)</f>
        <v>-2712.5728822172882</v>
      </c>
      <c r="BB36" s="26">
        <f>-Assumptions!$AF37/12*(1+(IF(BB$8=Assumptions!$AD$47,Assumptions!$AD$51,IF(BB$8=Assumptions!$AE$47,Assumptions!CC$51,Assumptions!$AF$51))))^(BB$8-1)</f>
        <v>-2712.5728822172882</v>
      </c>
      <c r="BC36" s="26">
        <f>-Assumptions!$AF37/12*(1+(IF(BC$8=Assumptions!$AD$47,Assumptions!$AD$51,IF(BC$8=Assumptions!$AE$47,Assumptions!CD$51,Assumptions!$AF$51))))^(BC$8-1)</f>
        <v>-2712.5728822172882</v>
      </c>
      <c r="BD36" s="26">
        <f>-Assumptions!$AF37/12*(1+(IF(BD$8=Assumptions!$AD$47,Assumptions!$AD$51,IF(BD$8=Assumptions!$AE$47,Assumptions!CE$51,Assumptions!$AF$51))))^(BD$8-1)</f>
        <v>-2712.5728822172882</v>
      </c>
      <c r="BE36" s="26">
        <f>-Assumptions!$AF37/12*(1+(IF(BE$8=Assumptions!$AD$47,Assumptions!$AD$51,IF(BE$8=Assumptions!$AE$47,Assumptions!CF$51,Assumptions!$AF$51))))^(BE$8-1)</f>
        <v>-2712.5728822172882</v>
      </c>
      <c r="BF36" s="26">
        <f>-Assumptions!$AF37/12*(1+(IF(BF$8=Assumptions!$AD$47,Assumptions!$AD$51,IF(BF$8=Assumptions!$AE$47,Assumptions!CG$51,Assumptions!$AF$51))))^(BF$8-1)</f>
        <v>-2712.5728822172882</v>
      </c>
      <c r="BG36" s="26">
        <f>-Assumptions!$AF37/12*(1+(IF(BG$8=Assumptions!$AD$47,Assumptions!$AD$51,IF(BG$8=Assumptions!$AE$47,Assumptions!CH$51,Assumptions!$AF$51))))^(BG$8-1)</f>
        <v>-2712.5728822172882</v>
      </c>
      <c r="BH36" s="26">
        <f>-Assumptions!$AF37/12*(1+(IF(BH$8=Assumptions!$AD$47,Assumptions!$AD$51,IF(BH$8=Assumptions!$AE$47,Assumptions!CI$51,Assumptions!$AF$51))))^(BH$8-1)</f>
        <v>-2712.5728822172882</v>
      </c>
      <c r="BI36" s="26">
        <f>-Assumptions!$AF37/12*(1+(IF(BI$8=Assumptions!$AD$47,Assumptions!$AD$51,IF(BI$8=Assumptions!$AE$47,Assumptions!CJ$51,Assumptions!$AF$51))))^(BI$8-1)</f>
        <v>-2712.5728822172882</v>
      </c>
      <c r="BJ36" s="26">
        <f>-Assumptions!$AF37/12*(1+(IF(BJ$8=Assumptions!$AD$47,Assumptions!$AD$51,IF(BJ$8=Assumptions!$AE$47,Assumptions!CK$51,Assumptions!$AF$51))))^(BJ$8-1)</f>
        <v>-2712.5728822172882</v>
      </c>
      <c r="BK36" s="26">
        <f>-Assumptions!$AF37/12*(1+(IF(BK$8=Assumptions!$AD$47,Assumptions!$AD$51,IF(BK$8=Assumptions!$AE$47,Assumptions!CL$51,Assumptions!$AF$51))))^(BK$8-1)</f>
        <v>-2712.5728822172882</v>
      </c>
      <c r="BL36" s="26">
        <f>-Assumptions!$AF37/12*(1+(IF(BL$8=Assumptions!$AD$47,Assumptions!$AD$51,IF(BL$8=Assumptions!$AE$47,Assumptions!CM$51,Assumptions!$AF$51))))^(BL$8-1)</f>
        <v>-2766.8243398616341</v>
      </c>
      <c r="BM36" s="26">
        <f>-Assumptions!$AF37/12*(1+(IF(BM$8=Assumptions!$AD$47,Assumptions!$AD$51,IF(BM$8=Assumptions!$AE$47,Assumptions!CN$51,Assumptions!$AF$51))))^(BM$8-1)</f>
        <v>-2766.8243398616341</v>
      </c>
      <c r="BN36" s="26">
        <f>-Assumptions!$AF37/12*(1+(IF(BN$8=Assumptions!$AD$47,Assumptions!$AD$51,IF(BN$8=Assumptions!$AE$47,Assumptions!CO$51,Assumptions!$AF$51))))^(BN$8-1)</f>
        <v>-2766.8243398616341</v>
      </c>
      <c r="BO36" s="26">
        <f>-Assumptions!$AF37/12*(1+(IF(BO$8=Assumptions!$AD$47,Assumptions!$AD$51,IF(BO$8=Assumptions!$AE$47,Assumptions!CP$51,Assumptions!$AF$51))))^(BO$8-1)</f>
        <v>-2766.8243398616341</v>
      </c>
      <c r="BP36" s="26">
        <f>-Assumptions!$AF37/12*(1+(IF(BP$8=Assumptions!$AD$47,Assumptions!$AD$51,IF(BP$8=Assumptions!$AE$47,Assumptions!CQ$51,Assumptions!$AF$51))))^(BP$8-1)</f>
        <v>-2766.8243398616341</v>
      </c>
      <c r="BQ36" s="26">
        <f>-Assumptions!$AF37/12*(1+(IF(BQ$8=Assumptions!$AD$47,Assumptions!$AD$51,IF(BQ$8=Assumptions!$AE$47,Assumptions!CR$51,Assumptions!$AF$51))))^(BQ$8-1)</f>
        <v>-2766.8243398616341</v>
      </c>
      <c r="BR36" s="26">
        <f>-Assumptions!$AF37/12*(1+(IF(BR$8=Assumptions!$AD$47,Assumptions!$AD$51,IF(BR$8=Assumptions!$AE$47,Assumptions!CS$51,Assumptions!$AF$51))))^(BR$8-1)</f>
        <v>-2766.8243398616341</v>
      </c>
      <c r="BS36" s="26">
        <f>-Assumptions!$AF37/12*(1+(IF(BS$8=Assumptions!$AD$47,Assumptions!$AD$51,IF(BS$8=Assumptions!$AE$47,Assumptions!CT$51,Assumptions!$AF$51))))^(BS$8-1)</f>
        <v>-2766.8243398616341</v>
      </c>
      <c r="BT36" s="26">
        <f>-Assumptions!$AF37/12*(1+(IF(BT$8=Assumptions!$AD$47,Assumptions!$AD$51,IF(BT$8=Assumptions!$AE$47,Assumptions!CU$51,Assumptions!$AF$51))))^(BT$8-1)</f>
        <v>-2766.8243398616341</v>
      </c>
      <c r="BU36" s="26">
        <f>-Assumptions!$AF37/12*(1+(IF(BU$8=Assumptions!$AD$47,Assumptions!$AD$51,IF(BU$8=Assumptions!$AE$47,Assumptions!CV$51,Assumptions!$AF$51))))^(BU$8-1)</f>
        <v>-2766.8243398616341</v>
      </c>
      <c r="BV36" s="26">
        <f>-Assumptions!$AF37/12*(1+(IF(BV$8=Assumptions!$AD$47,Assumptions!$AD$51,IF(BV$8=Assumptions!$AE$47,Assumptions!CW$51,Assumptions!$AF$51))))^(BV$8-1)</f>
        <v>-2766.8243398616341</v>
      </c>
      <c r="BW36" s="26">
        <f>-Assumptions!$AF37/12*(1+(IF(BW$8=Assumptions!$AD$47,Assumptions!$AD$51,IF(BW$8=Assumptions!$AE$47,Assumptions!CX$51,Assumptions!$AF$51))))^(BW$8-1)</f>
        <v>-2766.8243398616341</v>
      </c>
      <c r="BX36" s="26">
        <f>-Assumptions!$AF37/12*(1+(IF(BX$8=Assumptions!$AD$47,Assumptions!$AD$51,IF(BX$8=Assumptions!$AE$47,Assumptions!CY$51,Assumptions!$AF$51))))^(BX$8-1)</f>
        <v>-2822.1608266588669</v>
      </c>
      <c r="BY36" s="26">
        <f>-Assumptions!$AF37/12*(1+(IF(BY$8=Assumptions!$AD$47,Assumptions!$AD$51,IF(BY$8=Assumptions!$AE$47,Assumptions!CZ$51,Assumptions!$AF$51))))^(BY$8-1)</f>
        <v>-2822.1608266588669</v>
      </c>
      <c r="BZ36" s="26">
        <f>-Assumptions!$AF37/12*(1+(IF(BZ$8=Assumptions!$AD$47,Assumptions!$AD$51,IF(BZ$8=Assumptions!$AE$47,Assumptions!DA$51,Assumptions!$AF$51))))^(BZ$8-1)</f>
        <v>-2822.1608266588669</v>
      </c>
      <c r="CA36" s="26">
        <f>-Assumptions!$AF37/12*(1+(IF(CA$8=Assumptions!$AD$47,Assumptions!$AD$51,IF(CA$8=Assumptions!$AE$47,Assumptions!DB$51,Assumptions!$AF$51))))^(CA$8-1)</f>
        <v>-2822.1608266588669</v>
      </c>
      <c r="CB36" s="26">
        <f>-Assumptions!$AF37/12*(1+(IF(CB$8=Assumptions!$AD$47,Assumptions!$AD$51,IF(CB$8=Assumptions!$AE$47,Assumptions!DC$51,Assumptions!$AF$51))))^(CB$8-1)</f>
        <v>-2822.1608266588669</v>
      </c>
      <c r="CC36" s="26">
        <f>-Assumptions!$AF37/12*(1+(IF(CC$8=Assumptions!$AD$47,Assumptions!$AD$51,IF(CC$8=Assumptions!$AE$47,Assumptions!DD$51,Assumptions!$AF$51))))^(CC$8-1)</f>
        <v>-2822.1608266588669</v>
      </c>
      <c r="CD36" s="26">
        <f>-Assumptions!$AF37/12*(1+(IF(CD$8=Assumptions!$AD$47,Assumptions!$AD$51,IF(CD$8=Assumptions!$AE$47,Assumptions!DE$51,Assumptions!$AF$51))))^(CD$8-1)</f>
        <v>-2822.1608266588669</v>
      </c>
      <c r="CE36" s="26">
        <f>-Assumptions!$AF37/12*(1+(IF(CE$8=Assumptions!$AD$47,Assumptions!$AD$51,IF(CE$8=Assumptions!$AE$47,Assumptions!DF$51,Assumptions!$AF$51))))^(CE$8-1)</f>
        <v>-2822.1608266588669</v>
      </c>
      <c r="CF36" s="26">
        <f>-Assumptions!$AF37/12*(1+(IF(CF$8=Assumptions!$AD$47,Assumptions!$AD$51,IF(CF$8=Assumptions!$AE$47,Assumptions!DG$51,Assumptions!$AF$51))))^(CF$8-1)</f>
        <v>-2822.1608266588669</v>
      </c>
      <c r="CG36" s="26">
        <f>-Assumptions!$AF37/12*(1+(IF(CG$8=Assumptions!$AD$47,Assumptions!$AD$51,IF(CG$8=Assumptions!$AE$47,Assumptions!DH$51,Assumptions!$AF$51))))^(CG$8-1)</f>
        <v>-2822.1608266588669</v>
      </c>
      <c r="CH36" s="26">
        <f>-Assumptions!$AF37/12*(1+(IF(CH$8=Assumptions!$AD$47,Assumptions!$AD$51,IF(CH$8=Assumptions!$AE$47,Assumptions!DI$51,Assumptions!$AF$51))))^(CH$8-1)</f>
        <v>-2822.1608266588669</v>
      </c>
      <c r="CI36" s="26">
        <f>-Assumptions!$AF37/12*(1+(IF(CI$8=Assumptions!$AD$47,Assumptions!$AD$51,IF(CI$8=Assumptions!$AE$47,Assumptions!DJ$51,Assumptions!$AF$51))))^(CI$8-1)</f>
        <v>-2822.1608266588669</v>
      </c>
      <c r="CJ36" s="26">
        <f>-Assumptions!$AF37/12*(1+(IF(CJ$8=Assumptions!$AD$47,Assumptions!$AD$51,IF(CJ$8=Assumptions!$AE$47,Assumptions!DK$51,Assumptions!$AF$51))))^(CJ$8-1)</f>
        <v>-2878.6040431920433</v>
      </c>
      <c r="CK36" s="26">
        <f>-Assumptions!$AF37/12*(1+(IF(CK$8=Assumptions!$AD$47,Assumptions!$AD$51,IF(CK$8=Assumptions!$AE$47,Assumptions!DL$51,Assumptions!$AF$51))))^(CK$8-1)</f>
        <v>-2878.6040431920433</v>
      </c>
      <c r="CL36" s="26">
        <f>-Assumptions!$AF37/12*(1+(IF(CL$8=Assumptions!$AD$47,Assumptions!$AD$51,IF(CL$8=Assumptions!$AE$47,Assumptions!DM$51,Assumptions!$AF$51))))^(CL$8-1)</f>
        <v>-2878.6040431920433</v>
      </c>
      <c r="CM36" s="26">
        <f>-Assumptions!$AF37/12*(1+(IF(CM$8=Assumptions!$AD$47,Assumptions!$AD$51,IF(CM$8=Assumptions!$AE$47,Assumptions!DN$51,Assumptions!$AF$51))))^(CM$8-1)</f>
        <v>-2878.6040431920433</v>
      </c>
      <c r="CN36" s="26">
        <f>-Assumptions!$AF37/12*(1+(IF(CN$8=Assumptions!$AD$47,Assumptions!$AD$51,IF(CN$8=Assumptions!$AE$47,Assumptions!DO$51,Assumptions!$AF$51))))^(CN$8-1)</f>
        <v>-2878.6040431920433</v>
      </c>
      <c r="CO36" s="26">
        <f>-Assumptions!$AF37/12*(1+(IF(CO$8=Assumptions!$AD$47,Assumptions!$AD$51,IF(CO$8=Assumptions!$AE$47,Assumptions!DP$51,Assumptions!$AF$51))))^(CO$8-1)</f>
        <v>-2878.6040431920433</v>
      </c>
      <c r="CP36" s="26">
        <f>-Assumptions!$AF37/12*(1+(IF(CP$8=Assumptions!$AD$47,Assumptions!$AD$51,IF(CP$8=Assumptions!$AE$47,Assumptions!DQ$51,Assumptions!$AF$51))))^(CP$8-1)</f>
        <v>-2878.6040431920433</v>
      </c>
      <c r="CQ36" s="26">
        <f>-Assumptions!$AF37/12*(1+(IF(CQ$8=Assumptions!$AD$47,Assumptions!$AD$51,IF(CQ$8=Assumptions!$AE$47,Assumptions!DR$51,Assumptions!$AF$51))))^(CQ$8-1)</f>
        <v>-2878.6040431920433</v>
      </c>
      <c r="CR36" s="26">
        <f>-Assumptions!$AF37/12*(1+(IF(CR$8=Assumptions!$AD$47,Assumptions!$AD$51,IF(CR$8=Assumptions!$AE$47,Assumptions!DS$51,Assumptions!$AF$51))))^(CR$8-1)</f>
        <v>-2878.6040431920433</v>
      </c>
      <c r="CS36" s="26">
        <f>-Assumptions!$AF37/12*(1+(IF(CS$8=Assumptions!$AD$47,Assumptions!$AD$51,IF(CS$8=Assumptions!$AE$47,Assumptions!DT$51,Assumptions!$AF$51))))^(CS$8-1)</f>
        <v>-2878.6040431920433</v>
      </c>
      <c r="CT36" s="26">
        <f>-Assumptions!$AF37/12*(1+(IF(CT$8=Assumptions!$AD$47,Assumptions!$AD$51,IF(CT$8=Assumptions!$AE$47,Assumptions!DU$51,Assumptions!$AF$51))))^(CT$8-1)</f>
        <v>-2878.6040431920433</v>
      </c>
      <c r="CU36" s="26">
        <f>-Assumptions!$AF37/12*(1+(IF(CU$8=Assumptions!$AD$47,Assumptions!$AD$51,IF(CU$8=Assumptions!$AE$47,Assumptions!DV$51,Assumptions!$AF$51))))^(CU$8-1)</f>
        <v>-2878.6040431920433</v>
      </c>
      <c r="CV36" s="26">
        <f>-Assumptions!$AF37/12*(1+(IF(CV$8=Assumptions!$AD$47,Assumptions!$AD$51,IF(CV$8=Assumptions!$AE$47,Assumptions!DW$51,Assumptions!$AF$51))))^(CV$8-1)</f>
        <v>-2936.1761240558844</v>
      </c>
      <c r="CW36" s="26">
        <f>-Assumptions!$AF37/12*(1+(IF(CW$8=Assumptions!$AD$47,Assumptions!$AD$51,IF(CW$8=Assumptions!$AE$47,Assumptions!DX$51,Assumptions!$AF$51))))^(CW$8-1)</f>
        <v>-2936.1761240558844</v>
      </c>
      <c r="CX36" s="26">
        <f>-Assumptions!$AF37/12*(1+(IF(CX$8=Assumptions!$AD$47,Assumptions!$AD$51,IF(CX$8=Assumptions!$AE$47,Assumptions!DY$51,Assumptions!$AF$51))))^(CX$8-1)</f>
        <v>-2936.1761240558844</v>
      </c>
      <c r="CY36" s="26">
        <f>-Assumptions!$AF37/12*(1+(IF(CY$8=Assumptions!$AD$47,Assumptions!$AD$51,IF(CY$8=Assumptions!$AE$47,Assumptions!DZ$51,Assumptions!$AF$51))))^(CY$8-1)</f>
        <v>-2936.1761240558844</v>
      </c>
      <c r="CZ36" s="26">
        <f>-Assumptions!$AF37/12*(1+(IF(CZ$8=Assumptions!$AD$47,Assumptions!$AD$51,IF(CZ$8=Assumptions!$AE$47,Assumptions!EA$51,Assumptions!$AF$51))))^(CZ$8-1)</f>
        <v>-2936.1761240558844</v>
      </c>
      <c r="DA36" s="26">
        <f>-Assumptions!$AF37/12*(1+(IF(DA$8=Assumptions!$AD$47,Assumptions!$AD$51,IF(DA$8=Assumptions!$AE$47,Assumptions!EB$51,Assumptions!$AF$51))))^(DA$8-1)</f>
        <v>-2936.1761240558844</v>
      </c>
      <c r="DB36" s="26">
        <f>-Assumptions!$AF37/12*(1+(IF(DB$8=Assumptions!$AD$47,Assumptions!$AD$51,IF(DB$8=Assumptions!$AE$47,Assumptions!EC$51,Assumptions!$AF$51))))^(DB$8-1)</f>
        <v>-2936.1761240558844</v>
      </c>
      <c r="DC36" s="26">
        <f>-Assumptions!$AF37/12*(1+(IF(DC$8=Assumptions!$AD$47,Assumptions!$AD$51,IF(DC$8=Assumptions!$AE$47,Assumptions!ED$51,Assumptions!$AF$51))))^(DC$8-1)</f>
        <v>-2936.1761240558844</v>
      </c>
      <c r="DD36" s="26">
        <f>-Assumptions!$AF37/12*(1+(IF(DD$8=Assumptions!$AD$47,Assumptions!$AD$51,IF(DD$8=Assumptions!$AE$47,Assumptions!EE$51,Assumptions!$AF$51))))^(DD$8-1)</f>
        <v>-2936.1761240558844</v>
      </c>
      <c r="DE36" s="26">
        <f>-Assumptions!$AF37/12*(1+(IF(DE$8=Assumptions!$AD$47,Assumptions!$AD$51,IF(DE$8=Assumptions!$AE$47,Assumptions!EF$51,Assumptions!$AF$51))))^(DE$8-1)</f>
        <v>-2936.1761240558844</v>
      </c>
      <c r="DF36" s="26">
        <f>-Assumptions!$AF37/12*(1+(IF(DF$8=Assumptions!$AD$47,Assumptions!$AD$51,IF(DF$8=Assumptions!$AE$47,Assumptions!EG$51,Assumptions!$AF$51))))^(DF$8-1)</f>
        <v>-2936.1761240558844</v>
      </c>
      <c r="DG36" s="26">
        <f>-Assumptions!$AF37/12*(1+(IF(DG$8=Assumptions!$AD$47,Assumptions!$AD$51,IF(DG$8=Assumptions!$AE$47,Assumptions!EH$51,Assumptions!$AF$51))))^(DG$8-1)</f>
        <v>-2936.1761240558844</v>
      </c>
      <c r="DH36" s="26">
        <f>-Assumptions!$AF37/12*(1+(IF(DH$8=Assumptions!$AD$47,Assumptions!$AD$51,IF(DH$8=Assumptions!$AE$47,Assumptions!EI$51,Assumptions!$AF$51))))^(DH$8-1)</f>
        <v>-2994.8996465370024</v>
      </c>
      <c r="DI36" s="26">
        <f>-Assumptions!$AF37/12*(1+(IF(DI$8=Assumptions!$AD$47,Assumptions!$AD$51,IF(DI$8=Assumptions!$AE$47,Assumptions!EJ$51,Assumptions!$AF$51))))^(DI$8-1)</f>
        <v>-2994.8996465370024</v>
      </c>
      <c r="DJ36" s="26">
        <f>-Assumptions!$AF37/12*(1+(IF(DJ$8=Assumptions!$AD$47,Assumptions!$AD$51,IF(DJ$8=Assumptions!$AE$47,Assumptions!EK$51,Assumptions!$AF$51))))^(DJ$8-1)</f>
        <v>-2994.8996465370024</v>
      </c>
      <c r="DK36" s="26">
        <f>-Assumptions!$AF37/12*(1+(IF(DK$8=Assumptions!$AD$47,Assumptions!$AD$51,IF(DK$8=Assumptions!$AE$47,Assumptions!EL$51,Assumptions!$AF$51))))^(DK$8-1)</f>
        <v>-2994.8996465370024</v>
      </c>
      <c r="DL36" s="26">
        <f>-Assumptions!$AF37/12*(1+(IF(DL$8=Assumptions!$AD$47,Assumptions!$AD$51,IF(DL$8=Assumptions!$AE$47,Assumptions!EM$51,Assumptions!$AF$51))))^(DL$8-1)</f>
        <v>-2994.8996465370024</v>
      </c>
      <c r="DM36" s="26">
        <f>-Assumptions!$AF37/12*(1+(IF(DM$8=Assumptions!$AD$47,Assumptions!$AD$51,IF(DM$8=Assumptions!$AE$47,Assumptions!EN$51,Assumptions!$AF$51))))^(DM$8-1)</f>
        <v>-2994.8996465370024</v>
      </c>
      <c r="DN36" s="26">
        <f>-Assumptions!$AF37/12*(1+(IF(DN$8=Assumptions!$AD$47,Assumptions!$AD$51,IF(DN$8=Assumptions!$AE$47,Assumptions!EO$51,Assumptions!$AF$51))))^(DN$8-1)</f>
        <v>-2994.8996465370024</v>
      </c>
      <c r="DO36" s="26">
        <f>-Assumptions!$AF37/12*(1+(IF(DO$8=Assumptions!$AD$47,Assumptions!$AD$51,IF(DO$8=Assumptions!$AE$47,Assumptions!EP$51,Assumptions!$AF$51))))^(DO$8-1)</f>
        <v>-2994.8996465370024</v>
      </c>
      <c r="DP36" s="26">
        <f>-Assumptions!$AF37/12*(1+(IF(DP$8=Assumptions!$AD$47,Assumptions!$AD$51,IF(DP$8=Assumptions!$AE$47,Assumptions!EQ$51,Assumptions!$AF$51))))^(DP$8-1)</f>
        <v>-2994.8996465370024</v>
      </c>
      <c r="DQ36" s="26">
        <f>-Assumptions!$AF37/12*(1+(IF(DQ$8=Assumptions!$AD$47,Assumptions!$AD$51,IF(DQ$8=Assumptions!$AE$47,Assumptions!ER$51,Assumptions!$AF$51))))^(DQ$8-1)</f>
        <v>-2994.8996465370024</v>
      </c>
      <c r="DR36" s="26">
        <f>-Assumptions!$AF37/12*(1+(IF(DR$8=Assumptions!$AD$47,Assumptions!$AD$51,IF(DR$8=Assumptions!$AE$47,Assumptions!ES$51,Assumptions!$AF$51))))^(DR$8-1)</f>
        <v>-2994.8996465370024</v>
      </c>
      <c r="DS36" s="26">
        <f>-Assumptions!$AF37/12*(1+(IF(DS$8=Assumptions!$AD$47,Assumptions!$AD$51,IF(DS$8=Assumptions!$AE$47,Assumptions!ET$51,Assumptions!$AF$51))))^(DS$8-1)</f>
        <v>-2994.8996465370024</v>
      </c>
      <c r="DT36" s="26">
        <f>-Assumptions!$AF37/12*(1+(IF(DT$8=Assumptions!$AD$47,Assumptions!$AD$51,IF(DT$8=Assumptions!$AE$47,Assumptions!EU$51,Assumptions!$AF$51))))^(DT$8-1)</f>
        <v>-3054.7976394677426</v>
      </c>
      <c r="DU36" s="26">
        <f>-Assumptions!$AF37/12*(1+(IF(DU$8=Assumptions!$AD$47,Assumptions!$AD$51,IF(DU$8=Assumptions!$AE$47,Assumptions!EV$51,Assumptions!$AF$51))))^(DU$8-1)</f>
        <v>-3054.7976394677426</v>
      </c>
      <c r="DV36" s="26">
        <f>-Assumptions!$AF37/12*(1+(IF(DV$8=Assumptions!$AD$47,Assumptions!$AD$51,IF(DV$8=Assumptions!$AE$47,Assumptions!EW$51,Assumptions!$AF$51))))^(DV$8-1)</f>
        <v>-3054.7976394677426</v>
      </c>
      <c r="DW36" s="26">
        <f>-Assumptions!$AF37/12*(1+(IF(DW$8=Assumptions!$AD$47,Assumptions!$AD$51,IF(DW$8=Assumptions!$AE$47,Assumptions!EX$51,Assumptions!$AF$51))))^(DW$8-1)</f>
        <v>-3054.7976394677426</v>
      </c>
      <c r="DX36" s="26">
        <f>-Assumptions!$AF37/12*(1+(IF(DX$8=Assumptions!$AD$47,Assumptions!$AD$51,IF(DX$8=Assumptions!$AE$47,Assumptions!EY$51,Assumptions!$AF$51))))^(DX$8-1)</f>
        <v>-3054.7976394677426</v>
      </c>
      <c r="DY36" s="26">
        <f>-Assumptions!$AF37/12*(1+(IF(DY$8=Assumptions!$AD$47,Assumptions!$AD$51,IF(DY$8=Assumptions!$AE$47,Assumptions!EZ$51,Assumptions!$AF$51))))^(DY$8-1)</f>
        <v>-3054.7976394677426</v>
      </c>
      <c r="DZ36" s="26">
        <f>-Assumptions!$AF37/12*(1+(IF(DZ$8=Assumptions!$AD$47,Assumptions!$AD$51,IF(DZ$8=Assumptions!$AE$47,Assumptions!FA$51,Assumptions!$AF$51))))^(DZ$8-1)</f>
        <v>-3054.7976394677426</v>
      </c>
      <c r="EA36" s="26">
        <f>-Assumptions!$AF37/12*(1+(IF(EA$8=Assumptions!$AD$47,Assumptions!$AD$51,IF(EA$8=Assumptions!$AE$47,Assumptions!FB$51,Assumptions!$AF$51))))^(EA$8-1)</f>
        <v>-3054.7976394677426</v>
      </c>
      <c r="EB36" s="26">
        <f>-Assumptions!$AF37/12*(1+(IF(EB$8=Assumptions!$AD$47,Assumptions!$AD$51,IF(EB$8=Assumptions!$AE$47,Assumptions!FC$51,Assumptions!$AF$51))))^(EB$8-1)</f>
        <v>-3054.7976394677426</v>
      </c>
      <c r="EC36" s="26">
        <f>-Assumptions!$AF37/12*(1+(IF(EC$8=Assumptions!$AD$47,Assumptions!$AD$51,IF(EC$8=Assumptions!$AE$47,Assumptions!FD$51,Assumptions!$AF$51))))^(EC$8-1)</f>
        <v>-3054.7976394677426</v>
      </c>
      <c r="ED36" s="26">
        <f>-Assumptions!$AF37/12*(1+(IF(ED$8=Assumptions!$AD$47,Assumptions!$AD$51,IF(ED$8=Assumptions!$AE$47,Assumptions!FE$51,Assumptions!$AF$51))))^(ED$8-1)</f>
        <v>-3054.7976394677426</v>
      </c>
      <c r="EE36" s="26">
        <f>-Assumptions!$AF37/12*(1+(IF(EE$8=Assumptions!$AD$47,Assumptions!$AD$51,IF(EE$8=Assumptions!$AE$47,Assumptions!FF$51,Assumptions!$AF$51))))^(EE$8-1)</f>
        <v>-3054.7976394677426</v>
      </c>
    </row>
    <row r="37" spans="2:135" x14ac:dyDescent="0.35">
      <c r="C37" t="str">
        <f>Assumptions!J38</f>
        <v>Repair &amp; Maintenance</v>
      </c>
      <c r="D37" s="26">
        <f>-Assumptions!$AF38/12*(1+(IF(D$8=Assumptions!$AD$47,Assumptions!$AD$51,IF(D$8=Assumptions!$AE$47,Assumptions!AE$51,Assumptions!$AF$51))))^(D$8-1)</f>
        <v>-2851.3606999999997</v>
      </c>
      <c r="E37" s="26">
        <f>-Assumptions!$AF38/12*(1+(IF(E$8=Assumptions!$AD$47,Assumptions!$AD$51,IF(E$8=Assumptions!$AE$47,Assumptions!AF$51,Assumptions!$AF$51))))^(E$8-1)</f>
        <v>-2851.3606999999997</v>
      </c>
      <c r="F37" s="26">
        <f>-Assumptions!$AF38/12*(1+(IF(F$8=Assumptions!$AD$47,Assumptions!$AD$51,IF(F$8=Assumptions!$AE$47,Assumptions!AG$51,Assumptions!$AF$51))))^(F$8-1)</f>
        <v>-2851.3606999999997</v>
      </c>
      <c r="G37" s="26">
        <f>-Assumptions!$AF38/12*(1+(IF(G$8=Assumptions!$AD$47,Assumptions!$AD$51,IF(G$8=Assumptions!$AE$47,Assumptions!AH$51,Assumptions!$AF$51))))^(G$8-1)</f>
        <v>-2851.3606999999997</v>
      </c>
      <c r="H37" s="26">
        <f>-Assumptions!$AF38/12*(1+(IF(H$8=Assumptions!$AD$47,Assumptions!$AD$51,IF(H$8=Assumptions!$AE$47,Assumptions!AI$51,Assumptions!$AF$51))))^(H$8-1)</f>
        <v>-2851.3606999999997</v>
      </c>
      <c r="I37" s="26">
        <f>-Assumptions!$AF38/12*(1+(IF(I$8=Assumptions!$AD$47,Assumptions!$AD$51,IF(I$8=Assumptions!$AE$47,Assumptions!AJ$51,Assumptions!$AF$51))))^(I$8-1)</f>
        <v>-2851.3606999999997</v>
      </c>
      <c r="J37" s="26">
        <f>-Assumptions!$AF38/12*(1+(IF(J$8=Assumptions!$AD$47,Assumptions!$AD$51,IF(J$8=Assumptions!$AE$47,Assumptions!AK$51,Assumptions!$AF$51))))^(J$8-1)</f>
        <v>-2851.3606999999997</v>
      </c>
      <c r="K37" s="26">
        <f>-Assumptions!$AF38/12*(1+(IF(K$8=Assumptions!$AD$47,Assumptions!$AD$51,IF(K$8=Assumptions!$AE$47,Assumptions!AL$51,Assumptions!$AF$51))))^(K$8-1)</f>
        <v>-2851.3606999999997</v>
      </c>
      <c r="L37" s="26">
        <f>-Assumptions!$AF38/12*(1+(IF(L$8=Assumptions!$AD$47,Assumptions!$AD$51,IF(L$8=Assumptions!$AE$47,Assumptions!AM$51,Assumptions!$AF$51))))^(L$8-1)</f>
        <v>-2851.3606999999997</v>
      </c>
      <c r="M37" s="26">
        <f>-Assumptions!$AF38/12*(1+(IF(M$8=Assumptions!$AD$47,Assumptions!$AD$51,IF(M$8=Assumptions!$AE$47,Assumptions!AN$51,Assumptions!$AF$51))))^(M$8-1)</f>
        <v>-2851.3606999999997</v>
      </c>
      <c r="N37" s="26">
        <f>-Assumptions!$AF38/12*(1+(IF(N$8=Assumptions!$AD$47,Assumptions!$AD$51,IF(N$8=Assumptions!$AE$47,Assumptions!AO$51,Assumptions!$AF$51))))^(N$8-1)</f>
        <v>-2851.3606999999997</v>
      </c>
      <c r="O37" s="26">
        <f>-Assumptions!$AF38/12*(1+(IF(O$8=Assumptions!$AD$47,Assumptions!$AD$51,IF(O$8=Assumptions!$AE$47,Assumptions!AP$51,Assumptions!$AF$51))))^(O$8-1)</f>
        <v>-2851.3606999999997</v>
      </c>
      <c r="P37" s="26">
        <f>-Assumptions!$AF38/12*(1+(IF(P$8=Assumptions!$AD$47,Assumptions!$AD$51,IF(P$8=Assumptions!$AE$47,Assumptions!AQ$51,Assumptions!$AF$51))))^(P$8-1)</f>
        <v>-2851.3606999999997</v>
      </c>
      <c r="Q37" s="26">
        <f>-Assumptions!$AF38/12*(1+(IF(Q$8=Assumptions!$AD$47,Assumptions!$AD$51,IF(Q$8=Assumptions!$AE$47,Assumptions!AR$51,Assumptions!$AF$51))))^(Q$8-1)</f>
        <v>-2851.3606999999997</v>
      </c>
      <c r="R37" s="26">
        <f>-Assumptions!$AF38/12*(1+(IF(R$8=Assumptions!$AD$47,Assumptions!$AD$51,IF(R$8=Assumptions!$AE$47,Assumptions!AS$51,Assumptions!$AF$51))))^(R$8-1)</f>
        <v>-2851.3606999999997</v>
      </c>
      <c r="S37" s="26">
        <f>-Assumptions!$AF38/12*(1+(IF(S$8=Assumptions!$AD$47,Assumptions!$AD$51,IF(S$8=Assumptions!$AE$47,Assumptions!AT$51,Assumptions!$AF$51))))^(S$8-1)</f>
        <v>-2851.3606999999997</v>
      </c>
      <c r="T37" s="26">
        <f>-Assumptions!$AF38/12*(1+(IF(T$8=Assumptions!$AD$47,Assumptions!$AD$51,IF(T$8=Assumptions!$AE$47,Assumptions!AU$51,Assumptions!$AF$51))))^(T$8-1)</f>
        <v>-2851.3606999999997</v>
      </c>
      <c r="U37" s="26">
        <f>-Assumptions!$AF38/12*(1+(IF(U$8=Assumptions!$AD$47,Assumptions!$AD$51,IF(U$8=Assumptions!$AE$47,Assumptions!AV$51,Assumptions!$AF$51))))^(U$8-1)</f>
        <v>-2851.3606999999997</v>
      </c>
      <c r="V37" s="26">
        <f>-Assumptions!$AF38/12*(1+(IF(V$8=Assumptions!$AD$47,Assumptions!$AD$51,IF(V$8=Assumptions!$AE$47,Assumptions!AW$51,Assumptions!$AF$51))))^(V$8-1)</f>
        <v>-2851.3606999999997</v>
      </c>
      <c r="W37" s="26">
        <f>-Assumptions!$AF38/12*(1+(IF(W$8=Assumptions!$AD$47,Assumptions!$AD$51,IF(W$8=Assumptions!$AE$47,Assumptions!AX$51,Assumptions!$AF$51))))^(W$8-1)</f>
        <v>-2851.3606999999997</v>
      </c>
      <c r="X37" s="26">
        <f>-Assumptions!$AF38/12*(1+(IF(X$8=Assumptions!$AD$47,Assumptions!$AD$51,IF(X$8=Assumptions!$AE$47,Assumptions!AY$51,Assumptions!$AF$51))))^(X$8-1)</f>
        <v>-2851.3606999999997</v>
      </c>
      <c r="Y37" s="26">
        <f>-Assumptions!$AF38/12*(1+(IF(Y$8=Assumptions!$AD$47,Assumptions!$AD$51,IF(Y$8=Assumptions!$AE$47,Assumptions!AZ$51,Assumptions!$AF$51))))^(Y$8-1)</f>
        <v>-2851.3606999999997</v>
      </c>
      <c r="Z37" s="26">
        <f>-Assumptions!$AF38/12*(1+(IF(Z$8=Assumptions!$AD$47,Assumptions!$AD$51,IF(Z$8=Assumptions!$AE$47,Assumptions!BA$51,Assumptions!$AF$51))))^(Z$8-1)</f>
        <v>-2851.3606999999997</v>
      </c>
      <c r="AA37" s="26">
        <f>-Assumptions!$AF38/12*(1+(IF(AA$8=Assumptions!$AD$47,Assumptions!$AD$51,IF(AA$8=Assumptions!$AE$47,Assumptions!BB$51,Assumptions!$AF$51))))^(AA$8-1)</f>
        <v>-2851.3606999999997</v>
      </c>
      <c r="AB37" s="26">
        <f>-Assumptions!$AF38/12*(1+(IF(AB$8=Assumptions!$AD$47,Assumptions!$AD$51,IF(AB$8=Assumptions!$AE$47,Assumptions!BC$51,Assumptions!$AF$51))))^(AB$8-1)</f>
        <v>-2966.5556722799997</v>
      </c>
      <c r="AC37" s="26">
        <f>-Assumptions!$AF38/12*(1+(IF(AC$8=Assumptions!$AD$47,Assumptions!$AD$51,IF(AC$8=Assumptions!$AE$47,Assumptions!BD$51,Assumptions!$AF$51))))^(AC$8-1)</f>
        <v>-2966.5556722799997</v>
      </c>
      <c r="AD37" s="26">
        <f>-Assumptions!$AF38/12*(1+(IF(AD$8=Assumptions!$AD$47,Assumptions!$AD$51,IF(AD$8=Assumptions!$AE$47,Assumptions!BE$51,Assumptions!$AF$51))))^(AD$8-1)</f>
        <v>-2966.5556722799997</v>
      </c>
      <c r="AE37" s="26">
        <f>-Assumptions!$AF38/12*(1+(IF(AE$8=Assumptions!$AD$47,Assumptions!$AD$51,IF(AE$8=Assumptions!$AE$47,Assumptions!BF$51,Assumptions!$AF$51))))^(AE$8-1)</f>
        <v>-2966.5556722799997</v>
      </c>
      <c r="AF37" s="26">
        <f>-Assumptions!$AF38/12*(1+(IF(AF$8=Assumptions!$AD$47,Assumptions!$AD$51,IF(AF$8=Assumptions!$AE$47,Assumptions!BG$51,Assumptions!$AF$51))))^(AF$8-1)</f>
        <v>-2966.5556722799997</v>
      </c>
      <c r="AG37" s="26">
        <f>-Assumptions!$AF38/12*(1+(IF(AG$8=Assumptions!$AD$47,Assumptions!$AD$51,IF(AG$8=Assumptions!$AE$47,Assumptions!BH$51,Assumptions!$AF$51))))^(AG$8-1)</f>
        <v>-2966.5556722799997</v>
      </c>
      <c r="AH37" s="26">
        <f>-Assumptions!$AF38/12*(1+(IF(AH$8=Assumptions!$AD$47,Assumptions!$AD$51,IF(AH$8=Assumptions!$AE$47,Assumptions!BI$51,Assumptions!$AF$51))))^(AH$8-1)</f>
        <v>-2966.5556722799997</v>
      </c>
      <c r="AI37" s="26">
        <f>-Assumptions!$AF38/12*(1+(IF(AI$8=Assumptions!$AD$47,Assumptions!$AD$51,IF(AI$8=Assumptions!$AE$47,Assumptions!BJ$51,Assumptions!$AF$51))))^(AI$8-1)</f>
        <v>-2966.5556722799997</v>
      </c>
      <c r="AJ37" s="26">
        <f>-Assumptions!$AF38/12*(1+(IF(AJ$8=Assumptions!$AD$47,Assumptions!$AD$51,IF(AJ$8=Assumptions!$AE$47,Assumptions!BK$51,Assumptions!$AF$51))))^(AJ$8-1)</f>
        <v>-2966.5556722799997</v>
      </c>
      <c r="AK37" s="26">
        <f>-Assumptions!$AF38/12*(1+(IF(AK$8=Assumptions!$AD$47,Assumptions!$AD$51,IF(AK$8=Assumptions!$AE$47,Assumptions!BL$51,Assumptions!$AF$51))))^(AK$8-1)</f>
        <v>-2966.5556722799997</v>
      </c>
      <c r="AL37" s="26">
        <f>-Assumptions!$AF38/12*(1+(IF(AL$8=Assumptions!$AD$47,Assumptions!$AD$51,IF(AL$8=Assumptions!$AE$47,Assumptions!BM$51,Assumptions!$AF$51))))^(AL$8-1)</f>
        <v>-2966.5556722799997</v>
      </c>
      <c r="AM37" s="26">
        <f>-Assumptions!$AF38/12*(1+(IF(AM$8=Assumptions!$AD$47,Assumptions!$AD$51,IF(AM$8=Assumptions!$AE$47,Assumptions!BN$51,Assumptions!$AF$51))))^(AM$8-1)</f>
        <v>-2966.5556722799997</v>
      </c>
      <c r="AN37" s="26">
        <f>-Assumptions!$AF38/12*(1+(IF(AN$8=Assumptions!$AD$47,Assumptions!$AD$51,IF(AN$8=Assumptions!$AE$47,Assumptions!BO$51,Assumptions!$AF$51))))^(AN$8-1)</f>
        <v>-3025.8867857255996</v>
      </c>
      <c r="AO37" s="26">
        <f>-Assumptions!$AF38/12*(1+(IF(AO$8=Assumptions!$AD$47,Assumptions!$AD$51,IF(AO$8=Assumptions!$AE$47,Assumptions!BP$51,Assumptions!$AF$51))))^(AO$8-1)</f>
        <v>-3025.8867857255996</v>
      </c>
      <c r="AP37" s="26">
        <f>-Assumptions!$AF38/12*(1+(IF(AP$8=Assumptions!$AD$47,Assumptions!$AD$51,IF(AP$8=Assumptions!$AE$47,Assumptions!BQ$51,Assumptions!$AF$51))))^(AP$8-1)</f>
        <v>-3025.8867857255996</v>
      </c>
      <c r="AQ37" s="26">
        <f>-Assumptions!$AF38/12*(1+(IF(AQ$8=Assumptions!$AD$47,Assumptions!$AD$51,IF(AQ$8=Assumptions!$AE$47,Assumptions!BR$51,Assumptions!$AF$51))))^(AQ$8-1)</f>
        <v>-3025.8867857255996</v>
      </c>
      <c r="AR37" s="26">
        <f>-Assumptions!$AF38/12*(1+(IF(AR$8=Assumptions!$AD$47,Assumptions!$AD$51,IF(AR$8=Assumptions!$AE$47,Assumptions!BS$51,Assumptions!$AF$51))))^(AR$8-1)</f>
        <v>-3025.8867857255996</v>
      </c>
      <c r="AS37" s="26">
        <f>-Assumptions!$AF38/12*(1+(IF(AS$8=Assumptions!$AD$47,Assumptions!$AD$51,IF(AS$8=Assumptions!$AE$47,Assumptions!BT$51,Assumptions!$AF$51))))^(AS$8-1)</f>
        <v>-3025.8867857255996</v>
      </c>
      <c r="AT37" s="26">
        <f>-Assumptions!$AF38/12*(1+(IF(AT$8=Assumptions!$AD$47,Assumptions!$AD$51,IF(AT$8=Assumptions!$AE$47,Assumptions!BU$51,Assumptions!$AF$51))))^(AT$8-1)</f>
        <v>-3025.8867857255996</v>
      </c>
      <c r="AU37" s="26">
        <f>-Assumptions!$AF38/12*(1+(IF(AU$8=Assumptions!$AD$47,Assumptions!$AD$51,IF(AU$8=Assumptions!$AE$47,Assumptions!BV$51,Assumptions!$AF$51))))^(AU$8-1)</f>
        <v>-3025.8867857255996</v>
      </c>
      <c r="AV37" s="26">
        <f>-Assumptions!$AF38/12*(1+(IF(AV$8=Assumptions!$AD$47,Assumptions!$AD$51,IF(AV$8=Assumptions!$AE$47,Assumptions!BW$51,Assumptions!$AF$51))))^(AV$8-1)</f>
        <v>-3025.8867857255996</v>
      </c>
      <c r="AW37" s="26">
        <f>-Assumptions!$AF38/12*(1+(IF(AW$8=Assumptions!$AD$47,Assumptions!$AD$51,IF(AW$8=Assumptions!$AE$47,Assumptions!BX$51,Assumptions!$AF$51))))^(AW$8-1)</f>
        <v>-3025.8867857255996</v>
      </c>
      <c r="AX37" s="26">
        <f>-Assumptions!$AF38/12*(1+(IF(AX$8=Assumptions!$AD$47,Assumptions!$AD$51,IF(AX$8=Assumptions!$AE$47,Assumptions!BY$51,Assumptions!$AF$51))))^(AX$8-1)</f>
        <v>-3025.8867857255996</v>
      </c>
      <c r="AY37" s="26">
        <f>-Assumptions!$AF38/12*(1+(IF(AY$8=Assumptions!$AD$47,Assumptions!$AD$51,IF(AY$8=Assumptions!$AE$47,Assumptions!BZ$51,Assumptions!$AF$51))))^(AY$8-1)</f>
        <v>-3025.8867857255996</v>
      </c>
      <c r="AZ37" s="26">
        <f>-Assumptions!$AF38/12*(1+(IF(AZ$8=Assumptions!$AD$47,Assumptions!$AD$51,IF(AZ$8=Assumptions!$AE$47,Assumptions!CA$51,Assumptions!$AF$51))))^(AZ$8-1)</f>
        <v>-3086.4045214401117</v>
      </c>
      <c r="BA37" s="26">
        <f>-Assumptions!$AF38/12*(1+(IF(BA$8=Assumptions!$AD$47,Assumptions!$AD$51,IF(BA$8=Assumptions!$AE$47,Assumptions!CB$51,Assumptions!$AF$51))))^(BA$8-1)</f>
        <v>-3086.4045214401117</v>
      </c>
      <c r="BB37" s="26">
        <f>-Assumptions!$AF38/12*(1+(IF(BB$8=Assumptions!$AD$47,Assumptions!$AD$51,IF(BB$8=Assumptions!$AE$47,Assumptions!CC$51,Assumptions!$AF$51))))^(BB$8-1)</f>
        <v>-3086.4045214401117</v>
      </c>
      <c r="BC37" s="26">
        <f>-Assumptions!$AF38/12*(1+(IF(BC$8=Assumptions!$AD$47,Assumptions!$AD$51,IF(BC$8=Assumptions!$AE$47,Assumptions!CD$51,Assumptions!$AF$51))))^(BC$8-1)</f>
        <v>-3086.4045214401117</v>
      </c>
      <c r="BD37" s="26">
        <f>-Assumptions!$AF38/12*(1+(IF(BD$8=Assumptions!$AD$47,Assumptions!$AD$51,IF(BD$8=Assumptions!$AE$47,Assumptions!CE$51,Assumptions!$AF$51))))^(BD$8-1)</f>
        <v>-3086.4045214401117</v>
      </c>
      <c r="BE37" s="26">
        <f>-Assumptions!$AF38/12*(1+(IF(BE$8=Assumptions!$AD$47,Assumptions!$AD$51,IF(BE$8=Assumptions!$AE$47,Assumptions!CF$51,Assumptions!$AF$51))))^(BE$8-1)</f>
        <v>-3086.4045214401117</v>
      </c>
      <c r="BF37" s="26">
        <f>-Assumptions!$AF38/12*(1+(IF(BF$8=Assumptions!$AD$47,Assumptions!$AD$51,IF(BF$8=Assumptions!$AE$47,Assumptions!CG$51,Assumptions!$AF$51))))^(BF$8-1)</f>
        <v>-3086.4045214401117</v>
      </c>
      <c r="BG37" s="26">
        <f>-Assumptions!$AF38/12*(1+(IF(BG$8=Assumptions!$AD$47,Assumptions!$AD$51,IF(BG$8=Assumptions!$AE$47,Assumptions!CH$51,Assumptions!$AF$51))))^(BG$8-1)</f>
        <v>-3086.4045214401117</v>
      </c>
      <c r="BH37" s="26">
        <f>-Assumptions!$AF38/12*(1+(IF(BH$8=Assumptions!$AD$47,Assumptions!$AD$51,IF(BH$8=Assumptions!$AE$47,Assumptions!CI$51,Assumptions!$AF$51))))^(BH$8-1)</f>
        <v>-3086.4045214401117</v>
      </c>
      <c r="BI37" s="26">
        <f>-Assumptions!$AF38/12*(1+(IF(BI$8=Assumptions!$AD$47,Assumptions!$AD$51,IF(BI$8=Assumptions!$AE$47,Assumptions!CJ$51,Assumptions!$AF$51))))^(BI$8-1)</f>
        <v>-3086.4045214401117</v>
      </c>
      <c r="BJ37" s="26">
        <f>-Assumptions!$AF38/12*(1+(IF(BJ$8=Assumptions!$AD$47,Assumptions!$AD$51,IF(BJ$8=Assumptions!$AE$47,Assumptions!CK$51,Assumptions!$AF$51))))^(BJ$8-1)</f>
        <v>-3086.4045214401117</v>
      </c>
      <c r="BK37" s="26">
        <f>-Assumptions!$AF38/12*(1+(IF(BK$8=Assumptions!$AD$47,Assumptions!$AD$51,IF(BK$8=Assumptions!$AE$47,Assumptions!CL$51,Assumptions!$AF$51))))^(BK$8-1)</f>
        <v>-3086.4045214401117</v>
      </c>
      <c r="BL37" s="26">
        <f>-Assumptions!$AF38/12*(1+(IF(BL$8=Assumptions!$AD$47,Assumptions!$AD$51,IF(BL$8=Assumptions!$AE$47,Assumptions!CM$51,Assumptions!$AF$51))))^(BL$8-1)</f>
        <v>-3148.132611868914</v>
      </c>
      <c r="BM37" s="26">
        <f>-Assumptions!$AF38/12*(1+(IF(BM$8=Assumptions!$AD$47,Assumptions!$AD$51,IF(BM$8=Assumptions!$AE$47,Assumptions!CN$51,Assumptions!$AF$51))))^(BM$8-1)</f>
        <v>-3148.132611868914</v>
      </c>
      <c r="BN37" s="26">
        <f>-Assumptions!$AF38/12*(1+(IF(BN$8=Assumptions!$AD$47,Assumptions!$AD$51,IF(BN$8=Assumptions!$AE$47,Assumptions!CO$51,Assumptions!$AF$51))))^(BN$8-1)</f>
        <v>-3148.132611868914</v>
      </c>
      <c r="BO37" s="26">
        <f>-Assumptions!$AF38/12*(1+(IF(BO$8=Assumptions!$AD$47,Assumptions!$AD$51,IF(BO$8=Assumptions!$AE$47,Assumptions!CP$51,Assumptions!$AF$51))))^(BO$8-1)</f>
        <v>-3148.132611868914</v>
      </c>
      <c r="BP37" s="26">
        <f>-Assumptions!$AF38/12*(1+(IF(BP$8=Assumptions!$AD$47,Assumptions!$AD$51,IF(BP$8=Assumptions!$AE$47,Assumptions!CQ$51,Assumptions!$AF$51))))^(BP$8-1)</f>
        <v>-3148.132611868914</v>
      </c>
      <c r="BQ37" s="26">
        <f>-Assumptions!$AF38/12*(1+(IF(BQ$8=Assumptions!$AD$47,Assumptions!$AD$51,IF(BQ$8=Assumptions!$AE$47,Assumptions!CR$51,Assumptions!$AF$51))))^(BQ$8-1)</f>
        <v>-3148.132611868914</v>
      </c>
      <c r="BR37" s="26">
        <f>-Assumptions!$AF38/12*(1+(IF(BR$8=Assumptions!$AD$47,Assumptions!$AD$51,IF(BR$8=Assumptions!$AE$47,Assumptions!CS$51,Assumptions!$AF$51))))^(BR$8-1)</f>
        <v>-3148.132611868914</v>
      </c>
      <c r="BS37" s="26">
        <f>-Assumptions!$AF38/12*(1+(IF(BS$8=Assumptions!$AD$47,Assumptions!$AD$51,IF(BS$8=Assumptions!$AE$47,Assumptions!CT$51,Assumptions!$AF$51))))^(BS$8-1)</f>
        <v>-3148.132611868914</v>
      </c>
      <c r="BT37" s="26">
        <f>-Assumptions!$AF38/12*(1+(IF(BT$8=Assumptions!$AD$47,Assumptions!$AD$51,IF(BT$8=Assumptions!$AE$47,Assumptions!CU$51,Assumptions!$AF$51))))^(BT$8-1)</f>
        <v>-3148.132611868914</v>
      </c>
      <c r="BU37" s="26">
        <f>-Assumptions!$AF38/12*(1+(IF(BU$8=Assumptions!$AD$47,Assumptions!$AD$51,IF(BU$8=Assumptions!$AE$47,Assumptions!CV$51,Assumptions!$AF$51))))^(BU$8-1)</f>
        <v>-3148.132611868914</v>
      </c>
      <c r="BV37" s="26">
        <f>-Assumptions!$AF38/12*(1+(IF(BV$8=Assumptions!$AD$47,Assumptions!$AD$51,IF(BV$8=Assumptions!$AE$47,Assumptions!CW$51,Assumptions!$AF$51))))^(BV$8-1)</f>
        <v>-3148.132611868914</v>
      </c>
      <c r="BW37" s="26">
        <f>-Assumptions!$AF38/12*(1+(IF(BW$8=Assumptions!$AD$47,Assumptions!$AD$51,IF(BW$8=Assumptions!$AE$47,Assumptions!CX$51,Assumptions!$AF$51))))^(BW$8-1)</f>
        <v>-3148.132611868914</v>
      </c>
      <c r="BX37" s="26">
        <f>-Assumptions!$AF38/12*(1+(IF(BX$8=Assumptions!$AD$47,Assumptions!$AD$51,IF(BX$8=Assumptions!$AE$47,Assumptions!CY$51,Assumptions!$AF$51))))^(BX$8-1)</f>
        <v>-3211.0952641062922</v>
      </c>
      <c r="BY37" s="26">
        <f>-Assumptions!$AF38/12*(1+(IF(BY$8=Assumptions!$AD$47,Assumptions!$AD$51,IF(BY$8=Assumptions!$AE$47,Assumptions!CZ$51,Assumptions!$AF$51))))^(BY$8-1)</f>
        <v>-3211.0952641062922</v>
      </c>
      <c r="BZ37" s="26">
        <f>-Assumptions!$AF38/12*(1+(IF(BZ$8=Assumptions!$AD$47,Assumptions!$AD$51,IF(BZ$8=Assumptions!$AE$47,Assumptions!DA$51,Assumptions!$AF$51))))^(BZ$8-1)</f>
        <v>-3211.0952641062922</v>
      </c>
      <c r="CA37" s="26">
        <f>-Assumptions!$AF38/12*(1+(IF(CA$8=Assumptions!$AD$47,Assumptions!$AD$51,IF(CA$8=Assumptions!$AE$47,Assumptions!DB$51,Assumptions!$AF$51))))^(CA$8-1)</f>
        <v>-3211.0952641062922</v>
      </c>
      <c r="CB37" s="26">
        <f>-Assumptions!$AF38/12*(1+(IF(CB$8=Assumptions!$AD$47,Assumptions!$AD$51,IF(CB$8=Assumptions!$AE$47,Assumptions!DC$51,Assumptions!$AF$51))))^(CB$8-1)</f>
        <v>-3211.0952641062922</v>
      </c>
      <c r="CC37" s="26">
        <f>-Assumptions!$AF38/12*(1+(IF(CC$8=Assumptions!$AD$47,Assumptions!$AD$51,IF(CC$8=Assumptions!$AE$47,Assumptions!DD$51,Assumptions!$AF$51))))^(CC$8-1)</f>
        <v>-3211.0952641062922</v>
      </c>
      <c r="CD37" s="26">
        <f>-Assumptions!$AF38/12*(1+(IF(CD$8=Assumptions!$AD$47,Assumptions!$AD$51,IF(CD$8=Assumptions!$AE$47,Assumptions!DE$51,Assumptions!$AF$51))))^(CD$8-1)</f>
        <v>-3211.0952641062922</v>
      </c>
      <c r="CE37" s="26">
        <f>-Assumptions!$AF38/12*(1+(IF(CE$8=Assumptions!$AD$47,Assumptions!$AD$51,IF(CE$8=Assumptions!$AE$47,Assumptions!DF$51,Assumptions!$AF$51))))^(CE$8-1)</f>
        <v>-3211.0952641062922</v>
      </c>
      <c r="CF37" s="26">
        <f>-Assumptions!$AF38/12*(1+(IF(CF$8=Assumptions!$AD$47,Assumptions!$AD$51,IF(CF$8=Assumptions!$AE$47,Assumptions!DG$51,Assumptions!$AF$51))))^(CF$8-1)</f>
        <v>-3211.0952641062922</v>
      </c>
      <c r="CG37" s="26">
        <f>-Assumptions!$AF38/12*(1+(IF(CG$8=Assumptions!$AD$47,Assumptions!$AD$51,IF(CG$8=Assumptions!$AE$47,Assumptions!DH$51,Assumptions!$AF$51))))^(CG$8-1)</f>
        <v>-3211.0952641062922</v>
      </c>
      <c r="CH37" s="26">
        <f>-Assumptions!$AF38/12*(1+(IF(CH$8=Assumptions!$AD$47,Assumptions!$AD$51,IF(CH$8=Assumptions!$AE$47,Assumptions!DI$51,Assumptions!$AF$51))))^(CH$8-1)</f>
        <v>-3211.0952641062922</v>
      </c>
      <c r="CI37" s="26">
        <f>-Assumptions!$AF38/12*(1+(IF(CI$8=Assumptions!$AD$47,Assumptions!$AD$51,IF(CI$8=Assumptions!$AE$47,Assumptions!DJ$51,Assumptions!$AF$51))))^(CI$8-1)</f>
        <v>-3211.0952641062922</v>
      </c>
      <c r="CJ37" s="26">
        <f>-Assumptions!$AF38/12*(1+(IF(CJ$8=Assumptions!$AD$47,Assumptions!$AD$51,IF(CJ$8=Assumptions!$AE$47,Assumptions!DK$51,Assumptions!$AF$51))))^(CJ$8-1)</f>
        <v>-3275.3171693884174</v>
      </c>
      <c r="CK37" s="26">
        <f>-Assumptions!$AF38/12*(1+(IF(CK$8=Assumptions!$AD$47,Assumptions!$AD$51,IF(CK$8=Assumptions!$AE$47,Assumptions!DL$51,Assumptions!$AF$51))))^(CK$8-1)</f>
        <v>-3275.3171693884174</v>
      </c>
      <c r="CL37" s="26">
        <f>-Assumptions!$AF38/12*(1+(IF(CL$8=Assumptions!$AD$47,Assumptions!$AD$51,IF(CL$8=Assumptions!$AE$47,Assumptions!DM$51,Assumptions!$AF$51))))^(CL$8-1)</f>
        <v>-3275.3171693884174</v>
      </c>
      <c r="CM37" s="26">
        <f>-Assumptions!$AF38/12*(1+(IF(CM$8=Assumptions!$AD$47,Assumptions!$AD$51,IF(CM$8=Assumptions!$AE$47,Assumptions!DN$51,Assumptions!$AF$51))))^(CM$8-1)</f>
        <v>-3275.3171693884174</v>
      </c>
      <c r="CN37" s="26">
        <f>-Assumptions!$AF38/12*(1+(IF(CN$8=Assumptions!$AD$47,Assumptions!$AD$51,IF(CN$8=Assumptions!$AE$47,Assumptions!DO$51,Assumptions!$AF$51))))^(CN$8-1)</f>
        <v>-3275.3171693884174</v>
      </c>
      <c r="CO37" s="26">
        <f>-Assumptions!$AF38/12*(1+(IF(CO$8=Assumptions!$AD$47,Assumptions!$AD$51,IF(CO$8=Assumptions!$AE$47,Assumptions!DP$51,Assumptions!$AF$51))))^(CO$8-1)</f>
        <v>-3275.3171693884174</v>
      </c>
      <c r="CP37" s="26">
        <f>-Assumptions!$AF38/12*(1+(IF(CP$8=Assumptions!$AD$47,Assumptions!$AD$51,IF(CP$8=Assumptions!$AE$47,Assumptions!DQ$51,Assumptions!$AF$51))))^(CP$8-1)</f>
        <v>-3275.3171693884174</v>
      </c>
      <c r="CQ37" s="26">
        <f>-Assumptions!$AF38/12*(1+(IF(CQ$8=Assumptions!$AD$47,Assumptions!$AD$51,IF(CQ$8=Assumptions!$AE$47,Assumptions!DR$51,Assumptions!$AF$51))))^(CQ$8-1)</f>
        <v>-3275.3171693884174</v>
      </c>
      <c r="CR37" s="26">
        <f>-Assumptions!$AF38/12*(1+(IF(CR$8=Assumptions!$AD$47,Assumptions!$AD$51,IF(CR$8=Assumptions!$AE$47,Assumptions!DS$51,Assumptions!$AF$51))))^(CR$8-1)</f>
        <v>-3275.3171693884174</v>
      </c>
      <c r="CS37" s="26">
        <f>-Assumptions!$AF38/12*(1+(IF(CS$8=Assumptions!$AD$47,Assumptions!$AD$51,IF(CS$8=Assumptions!$AE$47,Assumptions!DT$51,Assumptions!$AF$51))))^(CS$8-1)</f>
        <v>-3275.3171693884174</v>
      </c>
      <c r="CT37" s="26">
        <f>-Assumptions!$AF38/12*(1+(IF(CT$8=Assumptions!$AD$47,Assumptions!$AD$51,IF(CT$8=Assumptions!$AE$47,Assumptions!DU$51,Assumptions!$AF$51))))^(CT$8-1)</f>
        <v>-3275.3171693884174</v>
      </c>
      <c r="CU37" s="26">
        <f>-Assumptions!$AF38/12*(1+(IF(CU$8=Assumptions!$AD$47,Assumptions!$AD$51,IF(CU$8=Assumptions!$AE$47,Assumptions!DV$51,Assumptions!$AF$51))))^(CU$8-1)</f>
        <v>-3275.3171693884174</v>
      </c>
      <c r="CV37" s="26">
        <f>-Assumptions!$AF38/12*(1+(IF(CV$8=Assumptions!$AD$47,Assumptions!$AD$51,IF(CV$8=Assumptions!$AE$47,Assumptions!DW$51,Assumptions!$AF$51))))^(CV$8-1)</f>
        <v>-3340.8235127761864</v>
      </c>
      <c r="CW37" s="26">
        <f>-Assumptions!$AF38/12*(1+(IF(CW$8=Assumptions!$AD$47,Assumptions!$AD$51,IF(CW$8=Assumptions!$AE$47,Assumptions!DX$51,Assumptions!$AF$51))))^(CW$8-1)</f>
        <v>-3340.8235127761864</v>
      </c>
      <c r="CX37" s="26">
        <f>-Assumptions!$AF38/12*(1+(IF(CX$8=Assumptions!$AD$47,Assumptions!$AD$51,IF(CX$8=Assumptions!$AE$47,Assumptions!DY$51,Assumptions!$AF$51))))^(CX$8-1)</f>
        <v>-3340.8235127761864</v>
      </c>
      <c r="CY37" s="26">
        <f>-Assumptions!$AF38/12*(1+(IF(CY$8=Assumptions!$AD$47,Assumptions!$AD$51,IF(CY$8=Assumptions!$AE$47,Assumptions!DZ$51,Assumptions!$AF$51))))^(CY$8-1)</f>
        <v>-3340.8235127761864</v>
      </c>
      <c r="CZ37" s="26">
        <f>-Assumptions!$AF38/12*(1+(IF(CZ$8=Assumptions!$AD$47,Assumptions!$AD$51,IF(CZ$8=Assumptions!$AE$47,Assumptions!EA$51,Assumptions!$AF$51))))^(CZ$8-1)</f>
        <v>-3340.8235127761864</v>
      </c>
      <c r="DA37" s="26">
        <f>-Assumptions!$AF38/12*(1+(IF(DA$8=Assumptions!$AD$47,Assumptions!$AD$51,IF(DA$8=Assumptions!$AE$47,Assumptions!EB$51,Assumptions!$AF$51))))^(DA$8-1)</f>
        <v>-3340.8235127761864</v>
      </c>
      <c r="DB37" s="26">
        <f>-Assumptions!$AF38/12*(1+(IF(DB$8=Assumptions!$AD$47,Assumptions!$AD$51,IF(DB$8=Assumptions!$AE$47,Assumptions!EC$51,Assumptions!$AF$51))))^(DB$8-1)</f>
        <v>-3340.8235127761864</v>
      </c>
      <c r="DC37" s="26">
        <f>-Assumptions!$AF38/12*(1+(IF(DC$8=Assumptions!$AD$47,Assumptions!$AD$51,IF(DC$8=Assumptions!$AE$47,Assumptions!ED$51,Assumptions!$AF$51))))^(DC$8-1)</f>
        <v>-3340.8235127761864</v>
      </c>
      <c r="DD37" s="26">
        <f>-Assumptions!$AF38/12*(1+(IF(DD$8=Assumptions!$AD$47,Assumptions!$AD$51,IF(DD$8=Assumptions!$AE$47,Assumptions!EE$51,Assumptions!$AF$51))))^(DD$8-1)</f>
        <v>-3340.8235127761864</v>
      </c>
      <c r="DE37" s="26">
        <f>-Assumptions!$AF38/12*(1+(IF(DE$8=Assumptions!$AD$47,Assumptions!$AD$51,IF(DE$8=Assumptions!$AE$47,Assumptions!EF$51,Assumptions!$AF$51))))^(DE$8-1)</f>
        <v>-3340.8235127761864</v>
      </c>
      <c r="DF37" s="26">
        <f>-Assumptions!$AF38/12*(1+(IF(DF$8=Assumptions!$AD$47,Assumptions!$AD$51,IF(DF$8=Assumptions!$AE$47,Assumptions!EG$51,Assumptions!$AF$51))))^(DF$8-1)</f>
        <v>-3340.8235127761864</v>
      </c>
      <c r="DG37" s="26">
        <f>-Assumptions!$AF38/12*(1+(IF(DG$8=Assumptions!$AD$47,Assumptions!$AD$51,IF(DG$8=Assumptions!$AE$47,Assumptions!EH$51,Assumptions!$AF$51))))^(DG$8-1)</f>
        <v>-3340.8235127761864</v>
      </c>
      <c r="DH37" s="26">
        <f>-Assumptions!$AF38/12*(1+(IF(DH$8=Assumptions!$AD$47,Assumptions!$AD$51,IF(DH$8=Assumptions!$AE$47,Assumptions!EI$51,Assumptions!$AF$51))))^(DH$8-1)</f>
        <v>-3407.63998303171</v>
      </c>
      <c r="DI37" s="26">
        <f>-Assumptions!$AF38/12*(1+(IF(DI$8=Assumptions!$AD$47,Assumptions!$AD$51,IF(DI$8=Assumptions!$AE$47,Assumptions!EJ$51,Assumptions!$AF$51))))^(DI$8-1)</f>
        <v>-3407.63998303171</v>
      </c>
      <c r="DJ37" s="26">
        <f>-Assumptions!$AF38/12*(1+(IF(DJ$8=Assumptions!$AD$47,Assumptions!$AD$51,IF(DJ$8=Assumptions!$AE$47,Assumptions!EK$51,Assumptions!$AF$51))))^(DJ$8-1)</f>
        <v>-3407.63998303171</v>
      </c>
      <c r="DK37" s="26">
        <f>-Assumptions!$AF38/12*(1+(IF(DK$8=Assumptions!$AD$47,Assumptions!$AD$51,IF(DK$8=Assumptions!$AE$47,Assumptions!EL$51,Assumptions!$AF$51))))^(DK$8-1)</f>
        <v>-3407.63998303171</v>
      </c>
      <c r="DL37" s="26">
        <f>-Assumptions!$AF38/12*(1+(IF(DL$8=Assumptions!$AD$47,Assumptions!$AD$51,IF(DL$8=Assumptions!$AE$47,Assumptions!EM$51,Assumptions!$AF$51))))^(DL$8-1)</f>
        <v>-3407.63998303171</v>
      </c>
      <c r="DM37" s="26">
        <f>-Assumptions!$AF38/12*(1+(IF(DM$8=Assumptions!$AD$47,Assumptions!$AD$51,IF(DM$8=Assumptions!$AE$47,Assumptions!EN$51,Assumptions!$AF$51))))^(DM$8-1)</f>
        <v>-3407.63998303171</v>
      </c>
      <c r="DN37" s="26">
        <f>-Assumptions!$AF38/12*(1+(IF(DN$8=Assumptions!$AD$47,Assumptions!$AD$51,IF(DN$8=Assumptions!$AE$47,Assumptions!EO$51,Assumptions!$AF$51))))^(DN$8-1)</f>
        <v>-3407.63998303171</v>
      </c>
      <c r="DO37" s="26">
        <f>-Assumptions!$AF38/12*(1+(IF(DO$8=Assumptions!$AD$47,Assumptions!$AD$51,IF(DO$8=Assumptions!$AE$47,Assumptions!EP$51,Assumptions!$AF$51))))^(DO$8-1)</f>
        <v>-3407.63998303171</v>
      </c>
      <c r="DP37" s="26">
        <f>-Assumptions!$AF38/12*(1+(IF(DP$8=Assumptions!$AD$47,Assumptions!$AD$51,IF(DP$8=Assumptions!$AE$47,Assumptions!EQ$51,Assumptions!$AF$51))))^(DP$8-1)</f>
        <v>-3407.63998303171</v>
      </c>
      <c r="DQ37" s="26">
        <f>-Assumptions!$AF38/12*(1+(IF(DQ$8=Assumptions!$AD$47,Assumptions!$AD$51,IF(DQ$8=Assumptions!$AE$47,Assumptions!ER$51,Assumptions!$AF$51))))^(DQ$8-1)</f>
        <v>-3407.63998303171</v>
      </c>
      <c r="DR37" s="26">
        <f>-Assumptions!$AF38/12*(1+(IF(DR$8=Assumptions!$AD$47,Assumptions!$AD$51,IF(DR$8=Assumptions!$AE$47,Assumptions!ES$51,Assumptions!$AF$51))))^(DR$8-1)</f>
        <v>-3407.63998303171</v>
      </c>
      <c r="DS37" s="26">
        <f>-Assumptions!$AF38/12*(1+(IF(DS$8=Assumptions!$AD$47,Assumptions!$AD$51,IF(DS$8=Assumptions!$AE$47,Assumptions!ET$51,Assumptions!$AF$51))))^(DS$8-1)</f>
        <v>-3407.63998303171</v>
      </c>
      <c r="DT37" s="26">
        <f>-Assumptions!$AF38/12*(1+(IF(DT$8=Assumptions!$AD$47,Assumptions!$AD$51,IF(DT$8=Assumptions!$AE$47,Assumptions!EU$51,Assumptions!$AF$51))))^(DT$8-1)</f>
        <v>-3475.7927826923442</v>
      </c>
      <c r="DU37" s="26">
        <f>-Assumptions!$AF38/12*(1+(IF(DU$8=Assumptions!$AD$47,Assumptions!$AD$51,IF(DU$8=Assumptions!$AE$47,Assumptions!EV$51,Assumptions!$AF$51))))^(DU$8-1)</f>
        <v>-3475.7927826923442</v>
      </c>
      <c r="DV37" s="26">
        <f>-Assumptions!$AF38/12*(1+(IF(DV$8=Assumptions!$AD$47,Assumptions!$AD$51,IF(DV$8=Assumptions!$AE$47,Assumptions!EW$51,Assumptions!$AF$51))))^(DV$8-1)</f>
        <v>-3475.7927826923442</v>
      </c>
      <c r="DW37" s="26">
        <f>-Assumptions!$AF38/12*(1+(IF(DW$8=Assumptions!$AD$47,Assumptions!$AD$51,IF(DW$8=Assumptions!$AE$47,Assumptions!EX$51,Assumptions!$AF$51))))^(DW$8-1)</f>
        <v>-3475.7927826923442</v>
      </c>
      <c r="DX37" s="26">
        <f>-Assumptions!$AF38/12*(1+(IF(DX$8=Assumptions!$AD$47,Assumptions!$AD$51,IF(DX$8=Assumptions!$AE$47,Assumptions!EY$51,Assumptions!$AF$51))))^(DX$8-1)</f>
        <v>-3475.7927826923442</v>
      </c>
      <c r="DY37" s="26">
        <f>-Assumptions!$AF38/12*(1+(IF(DY$8=Assumptions!$AD$47,Assumptions!$AD$51,IF(DY$8=Assumptions!$AE$47,Assumptions!EZ$51,Assumptions!$AF$51))))^(DY$8-1)</f>
        <v>-3475.7927826923442</v>
      </c>
      <c r="DZ37" s="26">
        <f>-Assumptions!$AF38/12*(1+(IF(DZ$8=Assumptions!$AD$47,Assumptions!$AD$51,IF(DZ$8=Assumptions!$AE$47,Assumptions!FA$51,Assumptions!$AF$51))))^(DZ$8-1)</f>
        <v>-3475.7927826923442</v>
      </c>
      <c r="EA37" s="26">
        <f>-Assumptions!$AF38/12*(1+(IF(EA$8=Assumptions!$AD$47,Assumptions!$AD$51,IF(EA$8=Assumptions!$AE$47,Assumptions!FB$51,Assumptions!$AF$51))))^(EA$8-1)</f>
        <v>-3475.7927826923442</v>
      </c>
      <c r="EB37" s="26">
        <f>-Assumptions!$AF38/12*(1+(IF(EB$8=Assumptions!$AD$47,Assumptions!$AD$51,IF(EB$8=Assumptions!$AE$47,Assumptions!FC$51,Assumptions!$AF$51))))^(EB$8-1)</f>
        <v>-3475.7927826923442</v>
      </c>
      <c r="EC37" s="26">
        <f>-Assumptions!$AF38/12*(1+(IF(EC$8=Assumptions!$AD$47,Assumptions!$AD$51,IF(EC$8=Assumptions!$AE$47,Assumptions!FD$51,Assumptions!$AF$51))))^(EC$8-1)</f>
        <v>-3475.7927826923442</v>
      </c>
      <c r="ED37" s="26">
        <f>-Assumptions!$AF38/12*(1+(IF(ED$8=Assumptions!$AD$47,Assumptions!$AD$51,IF(ED$8=Assumptions!$AE$47,Assumptions!FE$51,Assumptions!$AF$51))))^(ED$8-1)</f>
        <v>-3475.7927826923442</v>
      </c>
      <c r="EE37" s="26">
        <f>-Assumptions!$AF38/12*(1+(IF(EE$8=Assumptions!$AD$47,Assumptions!$AD$51,IF(EE$8=Assumptions!$AE$47,Assumptions!FF$51,Assumptions!$AF$51))))^(EE$8-1)</f>
        <v>-3475.7927826923442</v>
      </c>
    </row>
    <row r="38" spans="2:135" x14ac:dyDescent="0.35">
      <c r="C38" t="str">
        <f>Assumptions!J39</f>
        <v>Turnaround Expense</v>
      </c>
      <c r="D38" s="26">
        <f>-Assumptions!$AF39/12*(1+(IF(D$8=Assumptions!$AD$47,Assumptions!$AD$51,IF(D$8=Assumptions!$AE$47,Assumptions!AE$51,Assumptions!$AF$51))))^(D$8-1)</f>
        <v>-3308.2000000000003</v>
      </c>
      <c r="E38" s="26">
        <f>-Assumptions!$AF39/12*(1+(IF(E$8=Assumptions!$AD$47,Assumptions!$AD$51,IF(E$8=Assumptions!$AE$47,Assumptions!AF$51,Assumptions!$AF$51))))^(E$8-1)</f>
        <v>-3308.2000000000003</v>
      </c>
      <c r="F38" s="26">
        <f>-Assumptions!$AF39/12*(1+(IF(F$8=Assumptions!$AD$47,Assumptions!$AD$51,IF(F$8=Assumptions!$AE$47,Assumptions!AG$51,Assumptions!$AF$51))))^(F$8-1)</f>
        <v>-3308.2000000000003</v>
      </c>
      <c r="G38" s="26">
        <f>-Assumptions!$AF39/12*(1+(IF(G$8=Assumptions!$AD$47,Assumptions!$AD$51,IF(G$8=Assumptions!$AE$47,Assumptions!AH$51,Assumptions!$AF$51))))^(G$8-1)</f>
        <v>-3308.2000000000003</v>
      </c>
      <c r="H38" s="26">
        <f>-Assumptions!$AF39/12*(1+(IF(H$8=Assumptions!$AD$47,Assumptions!$AD$51,IF(H$8=Assumptions!$AE$47,Assumptions!AI$51,Assumptions!$AF$51))))^(H$8-1)</f>
        <v>-3308.2000000000003</v>
      </c>
      <c r="I38" s="26">
        <f>-Assumptions!$AF39/12*(1+(IF(I$8=Assumptions!$AD$47,Assumptions!$AD$51,IF(I$8=Assumptions!$AE$47,Assumptions!AJ$51,Assumptions!$AF$51))))^(I$8-1)</f>
        <v>-3308.2000000000003</v>
      </c>
      <c r="J38" s="26">
        <f>-Assumptions!$AF39/12*(1+(IF(J$8=Assumptions!$AD$47,Assumptions!$AD$51,IF(J$8=Assumptions!$AE$47,Assumptions!AK$51,Assumptions!$AF$51))))^(J$8-1)</f>
        <v>-3308.2000000000003</v>
      </c>
      <c r="K38" s="26">
        <f>-Assumptions!$AF39/12*(1+(IF(K$8=Assumptions!$AD$47,Assumptions!$AD$51,IF(K$8=Assumptions!$AE$47,Assumptions!AL$51,Assumptions!$AF$51))))^(K$8-1)</f>
        <v>-3308.2000000000003</v>
      </c>
      <c r="L38" s="26">
        <f>-Assumptions!$AF39/12*(1+(IF(L$8=Assumptions!$AD$47,Assumptions!$AD$51,IF(L$8=Assumptions!$AE$47,Assumptions!AM$51,Assumptions!$AF$51))))^(L$8-1)</f>
        <v>-3308.2000000000003</v>
      </c>
      <c r="M38" s="26">
        <f>-Assumptions!$AF39/12*(1+(IF(M$8=Assumptions!$AD$47,Assumptions!$AD$51,IF(M$8=Assumptions!$AE$47,Assumptions!AN$51,Assumptions!$AF$51))))^(M$8-1)</f>
        <v>-3308.2000000000003</v>
      </c>
      <c r="N38" s="26">
        <f>-Assumptions!$AF39/12*(1+(IF(N$8=Assumptions!$AD$47,Assumptions!$AD$51,IF(N$8=Assumptions!$AE$47,Assumptions!AO$51,Assumptions!$AF$51))))^(N$8-1)</f>
        <v>-3308.2000000000003</v>
      </c>
      <c r="O38" s="26">
        <f>-Assumptions!$AF39/12*(1+(IF(O$8=Assumptions!$AD$47,Assumptions!$AD$51,IF(O$8=Assumptions!$AE$47,Assumptions!AP$51,Assumptions!$AF$51))))^(O$8-1)</f>
        <v>-3308.2000000000003</v>
      </c>
      <c r="P38" s="26">
        <f>-Assumptions!$AF39/12*(1+(IF(P$8=Assumptions!$AD$47,Assumptions!$AD$51,IF(P$8=Assumptions!$AE$47,Assumptions!AQ$51,Assumptions!$AF$51))))^(P$8-1)</f>
        <v>-3308.2000000000003</v>
      </c>
      <c r="Q38" s="26">
        <f>-Assumptions!$AF39/12*(1+(IF(Q$8=Assumptions!$AD$47,Assumptions!$AD$51,IF(Q$8=Assumptions!$AE$47,Assumptions!AR$51,Assumptions!$AF$51))))^(Q$8-1)</f>
        <v>-3308.2000000000003</v>
      </c>
      <c r="R38" s="26">
        <f>-Assumptions!$AF39/12*(1+(IF(R$8=Assumptions!$AD$47,Assumptions!$AD$51,IF(R$8=Assumptions!$AE$47,Assumptions!AS$51,Assumptions!$AF$51))))^(R$8-1)</f>
        <v>-3308.2000000000003</v>
      </c>
      <c r="S38" s="26">
        <f>-Assumptions!$AF39/12*(1+(IF(S$8=Assumptions!$AD$47,Assumptions!$AD$51,IF(S$8=Assumptions!$AE$47,Assumptions!AT$51,Assumptions!$AF$51))))^(S$8-1)</f>
        <v>-3308.2000000000003</v>
      </c>
      <c r="T38" s="26">
        <f>-Assumptions!$AF39/12*(1+(IF(T$8=Assumptions!$AD$47,Assumptions!$AD$51,IF(T$8=Assumptions!$AE$47,Assumptions!AU$51,Assumptions!$AF$51))))^(T$8-1)</f>
        <v>-3308.2000000000003</v>
      </c>
      <c r="U38" s="26">
        <f>-Assumptions!$AF39/12*(1+(IF(U$8=Assumptions!$AD$47,Assumptions!$AD$51,IF(U$8=Assumptions!$AE$47,Assumptions!AV$51,Assumptions!$AF$51))))^(U$8-1)</f>
        <v>-3308.2000000000003</v>
      </c>
      <c r="V38" s="26">
        <f>-Assumptions!$AF39/12*(1+(IF(V$8=Assumptions!$AD$47,Assumptions!$AD$51,IF(V$8=Assumptions!$AE$47,Assumptions!AW$51,Assumptions!$AF$51))))^(V$8-1)</f>
        <v>-3308.2000000000003</v>
      </c>
      <c r="W38" s="26">
        <f>-Assumptions!$AF39/12*(1+(IF(W$8=Assumptions!$AD$47,Assumptions!$AD$51,IF(W$8=Assumptions!$AE$47,Assumptions!AX$51,Assumptions!$AF$51))))^(W$8-1)</f>
        <v>-3308.2000000000003</v>
      </c>
      <c r="X38" s="26">
        <f>-Assumptions!$AF39/12*(1+(IF(X$8=Assumptions!$AD$47,Assumptions!$AD$51,IF(X$8=Assumptions!$AE$47,Assumptions!AY$51,Assumptions!$AF$51))))^(X$8-1)</f>
        <v>-3308.2000000000003</v>
      </c>
      <c r="Y38" s="26">
        <f>-Assumptions!$AF39/12*(1+(IF(Y$8=Assumptions!$AD$47,Assumptions!$AD$51,IF(Y$8=Assumptions!$AE$47,Assumptions!AZ$51,Assumptions!$AF$51))))^(Y$8-1)</f>
        <v>-3308.2000000000003</v>
      </c>
      <c r="Z38" s="26">
        <f>-Assumptions!$AF39/12*(1+(IF(Z$8=Assumptions!$AD$47,Assumptions!$AD$51,IF(Z$8=Assumptions!$AE$47,Assumptions!BA$51,Assumptions!$AF$51))))^(Z$8-1)</f>
        <v>-3308.2000000000003</v>
      </c>
      <c r="AA38" s="26">
        <f>-Assumptions!$AF39/12*(1+(IF(AA$8=Assumptions!$AD$47,Assumptions!$AD$51,IF(AA$8=Assumptions!$AE$47,Assumptions!BB$51,Assumptions!$AF$51))))^(AA$8-1)</f>
        <v>-3308.2000000000003</v>
      </c>
      <c r="AB38" s="26">
        <f>-Assumptions!$AF39/12*(1+(IF(AB$8=Assumptions!$AD$47,Assumptions!$AD$51,IF(AB$8=Assumptions!$AE$47,Assumptions!BC$51,Assumptions!$AF$51))))^(AB$8-1)</f>
        <v>-3441.8512800000003</v>
      </c>
      <c r="AC38" s="26">
        <f>-Assumptions!$AF39/12*(1+(IF(AC$8=Assumptions!$AD$47,Assumptions!$AD$51,IF(AC$8=Assumptions!$AE$47,Assumptions!BD$51,Assumptions!$AF$51))))^(AC$8-1)</f>
        <v>-3441.8512800000003</v>
      </c>
      <c r="AD38" s="26">
        <f>-Assumptions!$AF39/12*(1+(IF(AD$8=Assumptions!$AD$47,Assumptions!$AD$51,IF(AD$8=Assumptions!$AE$47,Assumptions!BE$51,Assumptions!$AF$51))))^(AD$8-1)</f>
        <v>-3441.8512800000003</v>
      </c>
      <c r="AE38" s="26">
        <f>-Assumptions!$AF39/12*(1+(IF(AE$8=Assumptions!$AD$47,Assumptions!$AD$51,IF(AE$8=Assumptions!$AE$47,Assumptions!BF$51,Assumptions!$AF$51))))^(AE$8-1)</f>
        <v>-3441.8512800000003</v>
      </c>
      <c r="AF38" s="26">
        <f>-Assumptions!$AF39/12*(1+(IF(AF$8=Assumptions!$AD$47,Assumptions!$AD$51,IF(AF$8=Assumptions!$AE$47,Assumptions!BG$51,Assumptions!$AF$51))))^(AF$8-1)</f>
        <v>-3441.8512800000003</v>
      </c>
      <c r="AG38" s="26">
        <f>-Assumptions!$AF39/12*(1+(IF(AG$8=Assumptions!$AD$47,Assumptions!$AD$51,IF(AG$8=Assumptions!$AE$47,Assumptions!BH$51,Assumptions!$AF$51))))^(AG$8-1)</f>
        <v>-3441.8512800000003</v>
      </c>
      <c r="AH38" s="26">
        <f>-Assumptions!$AF39/12*(1+(IF(AH$8=Assumptions!$AD$47,Assumptions!$AD$51,IF(AH$8=Assumptions!$AE$47,Assumptions!BI$51,Assumptions!$AF$51))))^(AH$8-1)</f>
        <v>-3441.8512800000003</v>
      </c>
      <c r="AI38" s="26">
        <f>-Assumptions!$AF39/12*(1+(IF(AI$8=Assumptions!$AD$47,Assumptions!$AD$51,IF(AI$8=Assumptions!$AE$47,Assumptions!BJ$51,Assumptions!$AF$51))))^(AI$8-1)</f>
        <v>-3441.8512800000003</v>
      </c>
      <c r="AJ38" s="26">
        <f>-Assumptions!$AF39/12*(1+(IF(AJ$8=Assumptions!$AD$47,Assumptions!$AD$51,IF(AJ$8=Assumptions!$AE$47,Assumptions!BK$51,Assumptions!$AF$51))))^(AJ$8-1)</f>
        <v>-3441.8512800000003</v>
      </c>
      <c r="AK38" s="26">
        <f>-Assumptions!$AF39/12*(1+(IF(AK$8=Assumptions!$AD$47,Assumptions!$AD$51,IF(AK$8=Assumptions!$AE$47,Assumptions!BL$51,Assumptions!$AF$51))))^(AK$8-1)</f>
        <v>-3441.8512800000003</v>
      </c>
      <c r="AL38" s="26">
        <f>-Assumptions!$AF39/12*(1+(IF(AL$8=Assumptions!$AD$47,Assumptions!$AD$51,IF(AL$8=Assumptions!$AE$47,Assumptions!BM$51,Assumptions!$AF$51))))^(AL$8-1)</f>
        <v>-3441.8512800000003</v>
      </c>
      <c r="AM38" s="26">
        <f>-Assumptions!$AF39/12*(1+(IF(AM$8=Assumptions!$AD$47,Assumptions!$AD$51,IF(AM$8=Assumptions!$AE$47,Assumptions!BN$51,Assumptions!$AF$51))))^(AM$8-1)</f>
        <v>-3441.8512800000003</v>
      </c>
      <c r="AN38" s="26">
        <f>-Assumptions!$AF39/12*(1+(IF(AN$8=Assumptions!$AD$47,Assumptions!$AD$51,IF(AN$8=Assumptions!$AE$47,Assumptions!BO$51,Assumptions!$AF$51))))^(AN$8-1)</f>
        <v>-3510.6883056000001</v>
      </c>
      <c r="AO38" s="26">
        <f>-Assumptions!$AF39/12*(1+(IF(AO$8=Assumptions!$AD$47,Assumptions!$AD$51,IF(AO$8=Assumptions!$AE$47,Assumptions!BP$51,Assumptions!$AF$51))))^(AO$8-1)</f>
        <v>-3510.6883056000001</v>
      </c>
      <c r="AP38" s="26">
        <f>-Assumptions!$AF39/12*(1+(IF(AP$8=Assumptions!$AD$47,Assumptions!$AD$51,IF(AP$8=Assumptions!$AE$47,Assumptions!BQ$51,Assumptions!$AF$51))))^(AP$8-1)</f>
        <v>-3510.6883056000001</v>
      </c>
      <c r="AQ38" s="26">
        <f>-Assumptions!$AF39/12*(1+(IF(AQ$8=Assumptions!$AD$47,Assumptions!$AD$51,IF(AQ$8=Assumptions!$AE$47,Assumptions!BR$51,Assumptions!$AF$51))))^(AQ$8-1)</f>
        <v>-3510.6883056000001</v>
      </c>
      <c r="AR38" s="26">
        <f>-Assumptions!$AF39/12*(1+(IF(AR$8=Assumptions!$AD$47,Assumptions!$AD$51,IF(AR$8=Assumptions!$AE$47,Assumptions!BS$51,Assumptions!$AF$51))))^(AR$8-1)</f>
        <v>-3510.6883056000001</v>
      </c>
      <c r="AS38" s="26">
        <f>-Assumptions!$AF39/12*(1+(IF(AS$8=Assumptions!$AD$47,Assumptions!$AD$51,IF(AS$8=Assumptions!$AE$47,Assumptions!BT$51,Assumptions!$AF$51))))^(AS$8-1)</f>
        <v>-3510.6883056000001</v>
      </c>
      <c r="AT38" s="26">
        <f>-Assumptions!$AF39/12*(1+(IF(AT$8=Assumptions!$AD$47,Assumptions!$AD$51,IF(AT$8=Assumptions!$AE$47,Assumptions!BU$51,Assumptions!$AF$51))))^(AT$8-1)</f>
        <v>-3510.6883056000001</v>
      </c>
      <c r="AU38" s="26">
        <f>-Assumptions!$AF39/12*(1+(IF(AU$8=Assumptions!$AD$47,Assumptions!$AD$51,IF(AU$8=Assumptions!$AE$47,Assumptions!BV$51,Assumptions!$AF$51))))^(AU$8-1)</f>
        <v>-3510.6883056000001</v>
      </c>
      <c r="AV38" s="26">
        <f>-Assumptions!$AF39/12*(1+(IF(AV$8=Assumptions!$AD$47,Assumptions!$AD$51,IF(AV$8=Assumptions!$AE$47,Assumptions!BW$51,Assumptions!$AF$51))))^(AV$8-1)</f>
        <v>-3510.6883056000001</v>
      </c>
      <c r="AW38" s="26">
        <f>-Assumptions!$AF39/12*(1+(IF(AW$8=Assumptions!$AD$47,Assumptions!$AD$51,IF(AW$8=Assumptions!$AE$47,Assumptions!BX$51,Assumptions!$AF$51))))^(AW$8-1)</f>
        <v>-3510.6883056000001</v>
      </c>
      <c r="AX38" s="26">
        <f>-Assumptions!$AF39/12*(1+(IF(AX$8=Assumptions!$AD$47,Assumptions!$AD$51,IF(AX$8=Assumptions!$AE$47,Assumptions!BY$51,Assumptions!$AF$51))))^(AX$8-1)</f>
        <v>-3510.6883056000001</v>
      </c>
      <c r="AY38" s="26">
        <f>-Assumptions!$AF39/12*(1+(IF(AY$8=Assumptions!$AD$47,Assumptions!$AD$51,IF(AY$8=Assumptions!$AE$47,Assumptions!BZ$51,Assumptions!$AF$51))))^(AY$8-1)</f>
        <v>-3510.6883056000001</v>
      </c>
      <c r="AZ38" s="26">
        <f>-Assumptions!$AF39/12*(1+(IF(AZ$8=Assumptions!$AD$47,Assumptions!$AD$51,IF(AZ$8=Assumptions!$AE$47,Assumptions!CA$51,Assumptions!$AF$51))))^(AZ$8-1)</f>
        <v>-3580.9020717120002</v>
      </c>
      <c r="BA38" s="26">
        <f>-Assumptions!$AF39/12*(1+(IF(BA$8=Assumptions!$AD$47,Assumptions!$AD$51,IF(BA$8=Assumptions!$AE$47,Assumptions!CB$51,Assumptions!$AF$51))))^(BA$8-1)</f>
        <v>-3580.9020717120002</v>
      </c>
      <c r="BB38" s="26">
        <f>-Assumptions!$AF39/12*(1+(IF(BB$8=Assumptions!$AD$47,Assumptions!$AD$51,IF(BB$8=Assumptions!$AE$47,Assumptions!CC$51,Assumptions!$AF$51))))^(BB$8-1)</f>
        <v>-3580.9020717120002</v>
      </c>
      <c r="BC38" s="26">
        <f>-Assumptions!$AF39/12*(1+(IF(BC$8=Assumptions!$AD$47,Assumptions!$AD$51,IF(BC$8=Assumptions!$AE$47,Assumptions!CD$51,Assumptions!$AF$51))))^(BC$8-1)</f>
        <v>-3580.9020717120002</v>
      </c>
      <c r="BD38" s="26">
        <f>-Assumptions!$AF39/12*(1+(IF(BD$8=Assumptions!$AD$47,Assumptions!$AD$51,IF(BD$8=Assumptions!$AE$47,Assumptions!CE$51,Assumptions!$AF$51))))^(BD$8-1)</f>
        <v>-3580.9020717120002</v>
      </c>
      <c r="BE38" s="26">
        <f>-Assumptions!$AF39/12*(1+(IF(BE$8=Assumptions!$AD$47,Assumptions!$AD$51,IF(BE$8=Assumptions!$AE$47,Assumptions!CF$51,Assumptions!$AF$51))))^(BE$8-1)</f>
        <v>-3580.9020717120002</v>
      </c>
      <c r="BF38" s="26">
        <f>-Assumptions!$AF39/12*(1+(IF(BF$8=Assumptions!$AD$47,Assumptions!$AD$51,IF(BF$8=Assumptions!$AE$47,Assumptions!CG$51,Assumptions!$AF$51))))^(BF$8-1)</f>
        <v>-3580.9020717120002</v>
      </c>
      <c r="BG38" s="26">
        <f>-Assumptions!$AF39/12*(1+(IF(BG$8=Assumptions!$AD$47,Assumptions!$AD$51,IF(BG$8=Assumptions!$AE$47,Assumptions!CH$51,Assumptions!$AF$51))))^(BG$8-1)</f>
        <v>-3580.9020717120002</v>
      </c>
      <c r="BH38" s="26">
        <f>-Assumptions!$AF39/12*(1+(IF(BH$8=Assumptions!$AD$47,Assumptions!$AD$51,IF(BH$8=Assumptions!$AE$47,Assumptions!CI$51,Assumptions!$AF$51))))^(BH$8-1)</f>
        <v>-3580.9020717120002</v>
      </c>
      <c r="BI38" s="26">
        <f>-Assumptions!$AF39/12*(1+(IF(BI$8=Assumptions!$AD$47,Assumptions!$AD$51,IF(BI$8=Assumptions!$AE$47,Assumptions!CJ$51,Assumptions!$AF$51))))^(BI$8-1)</f>
        <v>-3580.9020717120002</v>
      </c>
      <c r="BJ38" s="26">
        <f>-Assumptions!$AF39/12*(1+(IF(BJ$8=Assumptions!$AD$47,Assumptions!$AD$51,IF(BJ$8=Assumptions!$AE$47,Assumptions!CK$51,Assumptions!$AF$51))))^(BJ$8-1)</f>
        <v>-3580.9020717120002</v>
      </c>
      <c r="BK38" s="26">
        <f>-Assumptions!$AF39/12*(1+(IF(BK$8=Assumptions!$AD$47,Assumptions!$AD$51,IF(BK$8=Assumptions!$AE$47,Assumptions!CL$51,Assumptions!$AF$51))))^(BK$8-1)</f>
        <v>-3580.9020717120002</v>
      </c>
      <c r="BL38" s="26">
        <f>-Assumptions!$AF39/12*(1+(IF(BL$8=Assumptions!$AD$47,Assumptions!$AD$51,IF(BL$8=Assumptions!$AE$47,Assumptions!CM$51,Assumptions!$AF$51))))^(BL$8-1)</f>
        <v>-3652.5201131462404</v>
      </c>
      <c r="BM38" s="26">
        <f>-Assumptions!$AF39/12*(1+(IF(BM$8=Assumptions!$AD$47,Assumptions!$AD$51,IF(BM$8=Assumptions!$AE$47,Assumptions!CN$51,Assumptions!$AF$51))))^(BM$8-1)</f>
        <v>-3652.5201131462404</v>
      </c>
      <c r="BN38" s="26">
        <f>-Assumptions!$AF39/12*(1+(IF(BN$8=Assumptions!$AD$47,Assumptions!$AD$51,IF(BN$8=Assumptions!$AE$47,Assumptions!CO$51,Assumptions!$AF$51))))^(BN$8-1)</f>
        <v>-3652.5201131462404</v>
      </c>
      <c r="BO38" s="26">
        <f>-Assumptions!$AF39/12*(1+(IF(BO$8=Assumptions!$AD$47,Assumptions!$AD$51,IF(BO$8=Assumptions!$AE$47,Assumptions!CP$51,Assumptions!$AF$51))))^(BO$8-1)</f>
        <v>-3652.5201131462404</v>
      </c>
      <c r="BP38" s="26">
        <f>-Assumptions!$AF39/12*(1+(IF(BP$8=Assumptions!$AD$47,Assumptions!$AD$51,IF(BP$8=Assumptions!$AE$47,Assumptions!CQ$51,Assumptions!$AF$51))))^(BP$8-1)</f>
        <v>-3652.5201131462404</v>
      </c>
      <c r="BQ38" s="26">
        <f>-Assumptions!$AF39/12*(1+(IF(BQ$8=Assumptions!$AD$47,Assumptions!$AD$51,IF(BQ$8=Assumptions!$AE$47,Assumptions!CR$51,Assumptions!$AF$51))))^(BQ$8-1)</f>
        <v>-3652.5201131462404</v>
      </c>
      <c r="BR38" s="26">
        <f>-Assumptions!$AF39/12*(1+(IF(BR$8=Assumptions!$AD$47,Assumptions!$AD$51,IF(BR$8=Assumptions!$AE$47,Assumptions!CS$51,Assumptions!$AF$51))))^(BR$8-1)</f>
        <v>-3652.5201131462404</v>
      </c>
      <c r="BS38" s="26">
        <f>-Assumptions!$AF39/12*(1+(IF(BS$8=Assumptions!$AD$47,Assumptions!$AD$51,IF(BS$8=Assumptions!$AE$47,Assumptions!CT$51,Assumptions!$AF$51))))^(BS$8-1)</f>
        <v>-3652.5201131462404</v>
      </c>
      <c r="BT38" s="26">
        <f>-Assumptions!$AF39/12*(1+(IF(BT$8=Assumptions!$AD$47,Assumptions!$AD$51,IF(BT$8=Assumptions!$AE$47,Assumptions!CU$51,Assumptions!$AF$51))))^(BT$8-1)</f>
        <v>-3652.5201131462404</v>
      </c>
      <c r="BU38" s="26">
        <f>-Assumptions!$AF39/12*(1+(IF(BU$8=Assumptions!$AD$47,Assumptions!$AD$51,IF(BU$8=Assumptions!$AE$47,Assumptions!CV$51,Assumptions!$AF$51))))^(BU$8-1)</f>
        <v>-3652.5201131462404</v>
      </c>
      <c r="BV38" s="26">
        <f>-Assumptions!$AF39/12*(1+(IF(BV$8=Assumptions!$AD$47,Assumptions!$AD$51,IF(BV$8=Assumptions!$AE$47,Assumptions!CW$51,Assumptions!$AF$51))))^(BV$8-1)</f>
        <v>-3652.5201131462404</v>
      </c>
      <c r="BW38" s="26">
        <f>-Assumptions!$AF39/12*(1+(IF(BW$8=Assumptions!$AD$47,Assumptions!$AD$51,IF(BW$8=Assumptions!$AE$47,Assumptions!CX$51,Assumptions!$AF$51))))^(BW$8-1)</f>
        <v>-3652.5201131462404</v>
      </c>
      <c r="BX38" s="26">
        <f>-Assumptions!$AF39/12*(1+(IF(BX$8=Assumptions!$AD$47,Assumptions!$AD$51,IF(BX$8=Assumptions!$AE$47,Assumptions!CY$51,Assumptions!$AF$51))))^(BX$8-1)</f>
        <v>-3725.5705154091652</v>
      </c>
      <c r="BY38" s="26">
        <f>-Assumptions!$AF39/12*(1+(IF(BY$8=Assumptions!$AD$47,Assumptions!$AD$51,IF(BY$8=Assumptions!$AE$47,Assumptions!CZ$51,Assumptions!$AF$51))))^(BY$8-1)</f>
        <v>-3725.5705154091652</v>
      </c>
      <c r="BZ38" s="26">
        <f>-Assumptions!$AF39/12*(1+(IF(BZ$8=Assumptions!$AD$47,Assumptions!$AD$51,IF(BZ$8=Assumptions!$AE$47,Assumptions!DA$51,Assumptions!$AF$51))))^(BZ$8-1)</f>
        <v>-3725.5705154091652</v>
      </c>
      <c r="CA38" s="26">
        <f>-Assumptions!$AF39/12*(1+(IF(CA$8=Assumptions!$AD$47,Assumptions!$AD$51,IF(CA$8=Assumptions!$AE$47,Assumptions!DB$51,Assumptions!$AF$51))))^(CA$8-1)</f>
        <v>-3725.5705154091652</v>
      </c>
      <c r="CB38" s="26">
        <f>-Assumptions!$AF39/12*(1+(IF(CB$8=Assumptions!$AD$47,Assumptions!$AD$51,IF(CB$8=Assumptions!$AE$47,Assumptions!DC$51,Assumptions!$AF$51))))^(CB$8-1)</f>
        <v>-3725.5705154091652</v>
      </c>
      <c r="CC38" s="26">
        <f>-Assumptions!$AF39/12*(1+(IF(CC$8=Assumptions!$AD$47,Assumptions!$AD$51,IF(CC$8=Assumptions!$AE$47,Assumptions!DD$51,Assumptions!$AF$51))))^(CC$8-1)</f>
        <v>-3725.5705154091652</v>
      </c>
      <c r="CD38" s="26">
        <f>-Assumptions!$AF39/12*(1+(IF(CD$8=Assumptions!$AD$47,Assumptions!$AD$51,IF(CD$8=Assumptions!$AE$47,Assumptions!DE$51,Assumptions!$AF$51))))^(CD$8-1)</f>
        <v>-3725.5705154091652</v>
      </c>
      <c r="CE38" s="26">
        <f>-Assumptions!$AF39/12*(1+(IF(CE$8=Assumptions!$AD$47,Assumptions!$AD$51,IF(CE$8=Assumptions!$AE$47,Assumptions!DF$51,Assumptions!$AF$51))))^(CE$8-1)</f>
        <v>-3725.5705154091652</v>
      </c>
      <c r="CF38" s="26">
        <f>-Assumptions!$AF39/12*(1+(IF(CF$8=Assumptions!$AD$47,Assumptions!$AD$51,IF(CF$8=Assumptions!$AE$47,Assumptions!DG$51,Assumptions!$AF$51))))^(CF$8-1)</f>
        <v>-3725.5705154091652</v>
      </c>
      <c r="CG38" s="26">
        <f>-Assumptions!$AF39/12*(1+(IF(CG$8=Assumptions!$AD$47,Assumptions!$AD$51,IF(CG$8=Assumptions!$AE$47,Assumptions!DH$51,Assumptions!$AF$51))))^(CG$8-1)</f>
        <v>-3725.5705154091652</v>
      </c>
      <c r="CH38" s="26">
        <f>-Assumptions!$AF39/12*(1+(IF(CH$8=Assumptions!$AD$47,Assumptions!$AD$51,IF(CH$8=Assumptions!$AE$47,Assumptions!DI$51,Assumptions!$AF$51))))^(CH$8-1)</f>
        <v>-3725.5705154091652</v>
      </c>
      <c r="CI38" s="26">
        <f>-Assumptions!$AF39/12*(1+(IF(CI$8=Assumptions!$AD$47,Assumptions!$AD$51,IF(CI$8=Assumptions!$AE$47,Assumptions!DJ$51,Assumptions!$AF$51))))^(CI$8-1)</f>
        <v>-3725.5705154091652</v>
      </c>
      <c r="CJ38" s="26">
        <f>-Assumptions!$AF39/12*(1+(IF(CJ$8=Assumptions!$AD$47,Assumptions!$AD$51,IF(CJ$8=Assumptions!$AE$47,Assumptions!DK$51,Assumptions!$AF$51))))^(CJ$8-1)</f>
        <v>-3800.081925717348</v>
      </c>
      <c r="CK38" s="26">
        <f>-Assumptions!$AF39/12*(1+(IF(CK$8=Assumptions!$AD$47,Assumptions!$AD$51,IF(CK$8=Assumptions!$AE$47,Assumptions!DL$51,Assumptions!$AF$51))))^(CK$8-1)</f>
        <v>-3800.081925717348</v>
      </c>
      <c r="CL38" s="26">
        <f>-Assumptions!$AF39/12*(1+(IF(CL$8=Assumptions!$AD$47,Assumptions!$AD$51,IF(CL$8=Assumptions!$AE$47,Assumptions!DM$51,Assumptions!$AF$51))))^(CL$8-1)</f>
        <v>-3800.081925717348</v>
      </c>
      <c r="CM38" s="26">
        <f>-Assumptions!$AF39/12*(1+(IF(CM$8=Assumptions!$AD$47,Assumptions!$AD$51,IF(CM$8=Assumptions!$AE$47,Assumptions!DN$51,Assumptions!$AF$51))))^(CM$8-1)</f>
        <v>-3800.081925717348</v>
      </c>
      <c r="CN38" s="26">
        <f>-Assumptions!$AF39/12*(1+(IF(CN$8=Assumptions!$AD$47,Assumptions!$AD$51,IF(CN$8=Assumptions!$AE$47,Assumptions!DO$51,Assumptions!$AF$51))))^(CN$8-1)</f>
        <v>-3800.081925717348</v>
      </c>
      <c r="CO38" s="26">
        <f>-Assumptions!$AF39/12*(1+(IF(CO$8=Assumptions!$AD$47,Assumptions!$AD$51,IF(CO$8=Assumptions!$AE$47,Assumptions!DP$51,Assumptions!$AF$51))))^(CO$8-1)</f>
        <v>-3800.081925717348</v>
      </c>
      <c r="CP38" s="26">
        <f>-Assumptions!$AF39/12*(1+(IF(CP$8=Assumptions!$AD$47,Assumptions!$AD$51,IF(CP$8=Assumptions!$AE$47,Assumptions!DQ$51,Assumptions!$AF$51))))^(CP$8-1)</f>
        <v>-3800.081925717348</v>
      </c>
      <c r="CQ38" s="26">
        <f>-Assumptions!$AF39/12*(1+(IF(CQ$8=Assumptions!$AD$47,Assumptions!$AD$51,IF(CQ$8=Assumptions!$AE$47,Assumptions!DR$51,Assumptions!$AF$51))))^(CQ$8-1)</f>
        <v>-3800.081925717348</v>
      </c>
      <c r="CR38" s="26">
        <f>-Assumptions!$AF39/12*(1+(IF(CR$8=Assumptions!$AD$47,Assumptions!$AD$51,IF(CR$8=Assumptions!$AE$47,Assumptions!DS$51,Assumptions!$AF$51))))^(CR$8-1)</f>
        <v>-3800.081925717348</v>
      </c>
      <c r="CS38" s="26">
        <f>-Assumptions!$AF39/12*(1+(IF(CS$8=Assumptions!$AD$47,Assumptions!$AD$51,IF(CS$8=Assumptions!$AE$47,Assumptions!DT$51,Assumptions!$AF$51))))^(CS$8-1)</f>
        <v>-3800.081925717348</v>
      </c>
      <c r="CT38" s="26">
        <f>-Assumptions!$AF39/12*(1+(IF(CT$8=Assumptions!$AD$47,Assumptions!$AD$51,IF(CT$8=Assumptions!$AE$47,Assumptions!DU$51,Assumptions!$AF$51))))^(CT$8-1)</f>
        <v>-3800.081925717348</v>
      </c>
      <c r="CU38" s="26">
        <f>-Assumptions!$AF39/12*(1+(IF(CU$8=Assumptions!$AD$47,Assumptions!$AD$51,IF(CU$8=Assumptions!$AE$47,Assumptions!DV$51,Assumptions!$AF$51))))^(CU$8-1)</f>
        <v>-3800.081925717348</v>
      </c>
      <c r="CV38" s="26">
        <f>-Assumptions!$AF39/12*(1+(IF(CV$8=Assumptions!$AD$47,Assumptions!$AD$51,IF(CV$8=Assumptions!$AE$47,Assumptions!DW$51,Assumptions!$AF$51))))^(CV$8-1)</f>
        <v>-3876.0835642316952</v>
      </c>
      <c r="CW38" s="26">
        <f>-Assumptions!$AF39/12*(1+(IF(CW$8=Assumptions!$AD$47,Assumptions!$AD$51,IF(CW$8=Assumptions!$AE$47,Assumptions!DX$51,Assumptions!$AF$51))))^(CW$8-1)</f>
        <v>-3876.0835642316952</v>
      </c>
      <c r="CX38" s="26">
        <f>-Assumptions!$AF39/12*(1+(IF(CX$8=Assumptions!$AD$47,Assumptions!$AD$51,IF(CX$8=Assumptions!$AE$47,Assumptions!DY$51,Assumptions!$AF$51))))^(CX$8-1)</f>
        <v>-3876.0835642316952</v>
      </c>
      <c r="CY38" s="26">
        <f>-Assumptions!$AF39/12*(1+(IF(CY$8=Assumptions!$AD$47,Assumptions!$AD$51,IF(CY$8=Assumptions!$AE$47,Assumptions!DZ$51,Assumptions!$AF$51))))^(CY$8-1)</f>
        <v>-3876.0835642316952</v>
      </c>
      <c r="CZ38" s="26">
        <f>-Assumptions!$AF39/12*(1+(IF(CZ$8=Assumptions!$AD$47,Assumptions!$AD$51,IF(CZ$8=Assumptions!$AE$47,Assumptions!EA$51,Assumptions!$AF$51))))^(CZ$8-1)</f>
        <v>-3876.0835642316952</v>
      </c>
      <c r="DA38" s="26">
        <f>-Assumptions!$AF39/12*(1+(IF(DA$8=Assumptions!$AD$47,Assumptions!$AD$51,IF(DA$8=Assumptions!$AE$47,Assumptions!EB$51,Assumptions!$AF$51))))^(DA$8-1)</f>
        <v>-3876.0835642316952</v>
      </c>
      <c r="DB38" s="26">
        <f>-Assumptions!$AF39/12*(1+(IF(DB$8=Assumptions!$AD$47,Assumptions!$AD$51,IF(DB$8=Assumptions!$AE$47,Assumptions!EC$51,Assumptions!$AF$51))))^(DB$8-1)</f>
        <v>-3876.0835642316952</v>
      </c>
      <c r="DC38" s="26">
        <f>-Assumptions!$AF39/12*(1+(IF(DC$8=Assumptions!$AD$47,Assumptions!$AD$51,IF(DC$8=Assumptions!$AE$47,Assumptions!ED$51,Assumptions!$AF$51))))^(DC$8-1)</f>
        <v>-3876.0835642316952</v>
      </c>
      <c r="DD38" s="26">
        <f>-Assumptions!$AF39/12*(1+(IF(DD$8=Assumptions!$AD$47,Assumptions!$AD$51,IF(DD$8=Assumptions!$AE$47,Assumptions!EE$51,Assumptions!$AF$51))))^(DD$8-1)</f>
        <v>-3876.0835642316952</v>
      </c>
      <c r="DE38" s="26">
        <f>-Assumptions!$AF39/12*(1+(IF(DE$8=Assumptions!$AD$47,Assumptions!$AD$51,IF(DE$8=Assumptions!$AE$47,Assumptions!EF$51,Assumptions!$AF$51))))^(DE$8-1)</f>
        <v>-3876.0835642316952</v>
      </c>
      <c r="DF38" s="26">
        <f>-Assumptions!$AF39/12*(1+(IF(DF$8=Assumptions!$AD$47,Assumptions!$AD$51,IF(DF$8=Assumptions!$AE$47,Assumptions!EG$51,Assumptions!$AF$51))))^(DF$8-1)</f>
        <v>-3876.0835642316952</v>
      </c>
      <c r="DG38" s="26">
        <f>-Assumptions!$AF39/12*(1+(IF(DG$8=Assumptions!$AD$47,Assumptions!$AD$51,IF(DG$8=Assumptions!$AE$47,Assumptions!EH$51,Assumptions!$AF$51))))^(DG$8-1)</f>
        <v>-3876.0835642316952</v>
      </c>
      <c r="DH38" s="26">
        <f>-Assumptions!$AF39/12*(1+(IF(DH$8=Assumptions!$AD$47,Assumptions!$AD$51,IF(DH$8=Assumptions!$AE$47,Assumptions!EI$51,Assumptions!$AF$51))))^(DH$8-1)</f>
        <v>-3953.6052355163292</v>
      </c>
      <c r="DI38" s="26">
        <f>-Assumptions!$AF39/12*(1+(IF(DI$8=Assumptions!$AD$47,Assumptions!$AD$51,IF(DI$8=Assumptions!$AE$47,Assumptions!EJ$51,Assumptions!$AF$51))))^(DI$8-1)</f>
        <v>-3953.6052355163292</v>
      </c>
      <c r="DJ38" s="26">
        <f>-Assumptions!$AF39/12*(1+(IF(DJ$8=Assumptions!$AD$47,Assumptions!$AD$51,IF(DJ$8=Assumptions!$AE$47,Assumptions!EK$51,Assumptions!$AF$51))))^(DJ$8-1)</f>
        <v>-3953.6052355163292</v>
      </c>
      <c r="DK38" s="26">
        <f>-Assumptions!$AF39/12*(1+(IF(DK$8=Assumptions!$AD$47,Assumptions!$AD$51,IF(DK$8=Assumptions!$AE$47,Assumptions!EL$51,Assumptions!$AF$51))))^(DK$8-1)</f>
        <v>-3953.6052355163292</v>
      </c>
      <c r="DL38" s="26">
        <f>-Assumptions!$AF39/12*(1+(IF(DL$8=Assumptions!$AD$47,Assumptions!$AD$51,IF(DL$8=Assumptions!$AE$47,Assumptions!EM$51,Assumptions!$AF$51))))^(DL$8-1)</f>
        <v>-3953.6052355163292</v>
      </c>
      <c r="DM38" s="26">
        <f>-Assumptions!$AF39/12*(1+(IF(DM$8=Assumptions!$AD$47,Assumptions!$AD$51,IF(DM$8=Assumptions!$AE$47,Assumptions!EN$51,Assumptions!$AF$51))))^(DM$8-1)</f>
        <v>-3953.6052355163292</v>
      </c>
      <c r="DN38" s="26">
        <f>-Assumptions!$AF39/12*(1+(IF(DN$8=Assumptions!$AD$47,Assumptions!$AD$51,IF(DN$8=Assumptions!$AE$47,Assumptions!EO$51,Assumptions!$AF$51))))^(DN$8-1)</f>
        <v>-3953.6052355163292</v>
      </c>
      <c r="DO38" s="26">
        <f>-Assumptions!$AF39/12*(1+(IF(DO$8=Assumptions!$AD$47,Assumptions!$AD$51,IF(DO$8=Assumptions!$AE$47,Assumptions!EP$51,Assumptions!$AF$51))))^(DO$8-1)</f>
        <v>-3953.6052355163292</v>
      </c>
      <c r="DP38" s="26">
        <f>-Assumptions!$AF39/12*(1+(IF(DP$8=Assumptions!$AD$47,Assumptions!$AD$51,IF(DP$8=Assumptions!$AE$47,Assumptions!EQ$51,Assumptions!$AF$51))))^(DP$8-1)</f>
        <v>-3953.6052355163292</v>
      </c>
      <c r="DQ38" s="26">
        <f>-Assumptions!$AF39/12*(1+(IF(DQ$8=Assumptions!$AD$47,Assumptions!$AD$51,IF(DQ$8=Assumptions!$AE$47,Assumptions!ER$51,Assumptions!$AF$51))))^(DQ$8-1)</f>
        <v>-3953.6052355163292</v>
      </c>
      <c r="DR38" s="26">
        <f>-Assumptions!$AF39/12*(1+(IF(DR$8=Assumptions!$AD$47,Assumptions!$AD$51,IF(DR$8=Assumptions!$AE$47,Assumptions!ES$51,Assumptions!$AF$51))))^(DR$8-1)</f>
        <v>-3953.6052355163292</v>
      </c>
      <c r="DS38" s="26">
        <f>-Assumptions!$AF39/12*(1+(IF(DS$8=Assumptions!$AD$47,Assumptions!$AD$51,IF(DS$8=Assumptions!$AE$47,Assumptions!ET$51,Assumptions!$AF$51))))^(DS$8-1)</f>
        <v>-3953.6052355163292</v>
      </c>
      <c r="DT38" s="26">
        <f>-Assumptions!$AF39/12*(1+(IF(DT$8=Assumptions!$AD$47,Assumptions!$AD$51,IF(DT$8=Assumptions!$AE$47,Assumptions!EU$51,Assumptions!$AF$51))))^(DT$8-1)</f>
        <v>-4032.6773402266558</v>
      </c>
      <c r="DU38" s="26">
        <f>-Assumptions!$AF39/12*(1+(IF(DU$8=Assumptions!$AD$47,Assumptions!$AD$51,IF(DU$8=Assumptions!$AE$47,Assumptions!EV$51,Assumptions!$AF$51))))^(DU$8-1)</f>
        <v>-4032.6773402266558</v>
      </c>
      <c r="DV38" s="26">
        <f>-Assumptions!$AF39/12*(1+(IF(DV$8=Assumptions!$AD$47,Assumptions!$AD$51,IF(DV$8=Assumptions!$AE$47,Assumptions!EW$51,Assumptions!$AF$51))))^(DV$8-1)</f>
        <v>-4032.6773402266558</v>
      </c>
      <c r="DW38" s="26">
        <f>-Assumptions!$AF39/12*(1+(IF(DW$8=Assumptions!$AD$47,Assumptions!$AD$51,IF(DW$8=Assumptions!$AE$47,Assumptions!EX$51,Assumptions!$AF$51))))^(DW$8-1)</f>
        <v>-4032.6773402266558</v>
      </c>
      <c r="DX38" s="26">
        <f>-Assumptions!$AF39/12*(1+(IF(DX$8=Assumptions!$AD$47,Assumptions!$AD$51,IF(DX$8=Assumptions!$AE$47,Assumptions!EY$51,Assumptions!$AF$51))))^(DX$8-1)</f>
        <v>-4032.6773402266558</v>
      </c>
      <c r="DY38" s="26">
        <f>-Assumptions!$AF39/12*(1+(IF(DY$8=Assumptions!$AD$47,Assumptions!$AD$51,IF(DY$8=Assumptions!$AE$47,Assumptions!EZ$51,Assumptions!$AF$51))))^(DY$8-1)</f>
        <v>-4032.6773402266558</v>
      </c>
      <c r="DZ38" s="26">
        <f>-Assumptions!$AF39/12*(1+(IF(DZ$8=Assumptions!$AD$47,Assumptions!$AD$51,IF(DZ$8=Assumptions!$AE$47,Assumptions!FA$51,Assumptions!$AF$51))))^(DZ$8-1)</f>
        <v>-4032.6773402266558</v>
      </c>
      <c r="EA38" s="26">
        <f>-Assumptions!$AF39/12*(1+(IF(EA$8=Assumptions!$AD$47,Assumptions!$AD$51,IF(EA$8=Assumptions!$AE$47,Assumptions!FB$51,Assumptions!$AF$51))))^(EA$8-1)</f>
        <v>-4032.6773402266558</v>
      </c>
      <c r="EB38" s="26">
        <f>-Assumptions!$AF39/12*(1+(IF(EB$8=Assumptions!$AD$47,Assumptions!$AD$51,IF(EB$8=Assumptions!$AE$47,Assumptions!FC$51,Assumptions!$AF$51))))^(EB$8-1)</f>
        <v>-4032.6773402266558</v>
      </c>
      <c r="EC38" s="26">
        <f>-Assumptions!$AF39/12*(1+(IF(EC$8=Assumptions!$AD$47,Assumptions!$AD$51,IF(EC$8=Assumptions!$AE$47,Assumptions!FD$51,Assumptions!$AF$51))))^(EC$8-1)</f>
        <v>-4032.6773402266558</v>
      </c>
      <c r="ED38" s="26">
        <f>-Assumptions!$AF39/12*(1+(IF(ED$8=Assumptions!$AD$47,Assumptions!$AD$51,IF(ED$8=Assumptions!$AE$47,Assumptions!FE$51,Assumptions!$AF$51))))^(ED$8-1)</f>
        <v>-4032.6773402266558</v>
      </c>
      <c r="EE38" s="26">
        <f>-Assumptions!$AF39/12*(1+(IF(EE$8=Assumptions!$AD$47,Assumptions!$AD$51,IF(EE$8=Assumptions!$AE$47,Assumptions!FF$51,Assumptions!$AF$51))))^(EE$8-1)</f>
        <v>-4032.6773402266558</v>
      </c>
    </row>
    <row r="39" spans="2:135" x14ac:dyDescent="0.35">
      <c r="C39" t="str">
        <f>Assumptions!J40</f>
        <v>Tax</v>
      </c>
      <c r="D39" s="26">
        <f>-Assumptions!$AF40/12*(1+(IF(D$8=Assumptions!$AD$47,Assumptions!$AD$51,IF(D$8=Assumptions!$AE$47,Assumptions!AE$51,Assumptions!$AF$51))))^(D$8-1)</f>
        <v>-36127.872150000003</v>
      </c>
      <c r="E39" s="26">
        <f>-Assumptions!$AF40/12*(1+(IF(E$8=Assumptions!$AD$47,Assumptions!$AD$51,IF(E$8=Assumptions!$AE$47,Assumptions!AF$51,Assumptions!$AF$51))))^(E$8-1)</f>
        <v>-36127.872150000003</v>
      </c>
      <c r="F39" s="26">
        <f>-Assumptions!$AF40/12*(1+(IF(F$8=Assumptions!$AD$47,Assumptions!$AD$51,IF(F$8=Assumptions!$AE$47,Assumptions!AG$51,Assumptions!$AF$51))))^(F$8-1)</f>
        <v>-36127.872150000003</v>
      </c>
      <c r="G39" s="26">
        <f>-Assumptions!$AF40/12*(1+(IF(G$8=Assumptions!$AD$47,Assumptions!$AD$51,IF(G$8=Assumptions!$AE$47,Assumptions!AH$51,Assumptions!$AF$51))))^(G$8-1)</f>
        <v>-36127.872150000003</v>
      </c>
      <c r="H39" s="26">
        <f>-Assumptions!$AF40/12*(1+(IF(H$8=Assumptions!$AD$47,Assumptions!$AD$51,IF(H$8=Assumptions!$AE$47,Assumptions!AI$51,Assumptions!$AF$51))))^(H$8-1)</f>
        <v>-36127.872150000003</v>
      </c>
      <c r="I39" s="26">
        <f>-Assumptions!$AF40/12*(1+(IF(I$8=Assumptions!$AD$47,Assumptions!$AD$51,IF(I$8=Assumptions!$AE$47,Assumptions!AJ$51,Assumptions!$AF$51))))^(I$8-1)</f>
        <v>-36127.872150000003</v>
      </c>
      <c r="J39" s="26">
        <f>-Assumptions!$AF40/12*(1+(IF(J$8=Assumptions!$AD$47,Assumptions!$AD$51,IF(J$8=Assumptions!$AE$47,Assumptions!AK$51,Assumptions!$AF$51))))^(J$8-1)</f>
        <v>-36127.872150000003</v>
      </c>
      <c r="K39" s="26">
        <f>-Assumptions!$AF40/12*(1+(IF(K$8=Assumptions!$AD$47,Assumptions!$AD$51,IF(K$8=Assumptions!$AE$47,Assumptions!AL$51,Assumptions!$AF$51))))^(K$8-1)</f>
        <v>-36127.872150000003</v>
      </c>
      <c r="L39" s="26">
        <f>-Assumptions!$AF40/12*(1+(IF(L$8=Assumptions!$AD$47,Assumptions!$AD$51,IF(L$8=Assumptions!$AE$47,Assumptions!AM$51,Assumptions!$AF$51))))^(L$8-1)</f>
        <v>-36127.872150000003</v>
      </c>
      <c r="M39" s="26">
        <f>-Assumptions!$AF40/12*(1+(IF(M$8=Assumptions!$AD$47,Assumptions!$AD$51,IF(M$8=Assumptions!$AE$47,Assumptions!AN$51,Assumptions!$AF$51))))^(M$8-1)</f>
        <v>-36127.872150000003</v>
      </c>
      <c r="N39" s="26">
        <f>-Assumptions!$AF40/12*(1+(IF(N$8=Assumptions!$AD$47,Assumptions!$AD$51,IF(N$8=Assumptions!$AE$47,Assumptions!AO$51,Assumptions!$AF$51))))^(N$8-1)</f>
        <v>-36127.872150000003</v>
      </c>
      <c r="O39" s="26">
        <f>-Assumptions!$AF40/12*(1+(IF(O$8=Assumptions!$AD$47,Assumptions!$AD$51,IF(O$8=Assumptions!$AE$47,Assumptions!AP$51,Assumptions!$AF$51))))^(O$8-1)</f>
        <v>-36127.872150000003</v>
      </c>
      <c r="P39" s="26">
        <f>-Assumptions!$AF40/12*(1+(IF(P$8=Assumptions!$AD$47,Assumptions!$AD$51,IF(P$8=Assumptions!$AE$47,Assumptions!AQ$51,Assumptions!$AF$51))))^(P$8-1)</f>
        <v>-36127.872150000003</v>
      </c>
      <c r="Q39" s="26">
        <f>-Assumptions!$AF40/12*(1+(IF(Q$8=Assumptions!$AD$47,Assumptions!$AD$51,IF(Q$8=Assumptions!$AE$47,Assumptions!AR$51,Assumptions!$AF$51))))^(Q$8-1)</f>
        <v>-36127.872150000003</v>
      </c>
      <c r="R39" s="26">
        <f>-Assumptions!$AF40/12*(1+(IF(R$8=Assumptions!$AD$47,Assumptions!$AD$51,IF(R$8=Assumptions!$AE$47,Assumptions!AS$51,Assumptions!$AF$51))))^(R$8-1)</f>
        <v>-36127.872150000003</v>
      </c>
      <c r="S39" s="26">
        <f>-Assumptions!$AF40/12*(1+(IF(S$8=Assumptions!$AD$47,Assumptions!$AD$51,IF(S$8=Assumptions!$AE$47,Assumptions!AT$51,Assumptions!$AF$51))))^(S$8-1)</f>
        <v>-36127.872150000003</v>
      </c>
      <c r="T39" s="26">
        <f>-Assumptions!$AF40/12*(1+(IF(T$8=Assumptions!$AD$47,Assumptions!$AD$51,IF(T$8=Assumptions!$AE$47,Assumptions!AU$51,Assumptions!$AF$51))))^(T$8-1)</f>
        <v>-36127.872150000003</v>
      </c>
      <c r="U39" s="26">
        <f>-Assumptions!$AF40/12*(1+(IF(U$8=Assumptions!$AD$47,Assumptions!$AD$51,IF(U$8=Assumptions!$AE$47,Assumptions!AV$51,Assumptions!$AF$51))))^(U$8-1)</f>
        <v>-36127.872150000003</v>
      </c>
      <c r="V39" s="26">
        <f>-Assumptions!$AF40/12*(1+(IF(V$8=Assumptions!$AD$47,Assumptions!$AD$51,IF(V$8=Assumptions!$AE$47,Assumptions!AW$51,Assumptions!$AF$51))))^(V$8-1)</f>
        <v>-36127.872150000003</v>
      </c>
      <c r="W39" s="26">
        <f>-Assumptions!$AF40/12*(1+(IF(W$8=Assumptions!$AD$47,Assumptions!$AD$51,IF(W$8=Assumptions!$AE$47,Assumptions!AX$51,Assumptions!$AF$51))))^(W$8-1)</f>
        <v>-36127.872150000003</v>
      </c>
      <c r="X39" s="26">
        <f>-Assumptions!$AF40/12*(1+(IF(X$8=Assumptions!$AD$47,Assumptions!$AD$51,IF(X$8=Assumptions!$AE$47,Assumptions!AY$51,Assumptions!$AF$51))))^(X$8-1)</f>
        <v>-36127.872150000003</v>
      </c>
      <c r="Y39" s="26">
        <f>-Assumptions!$AF40/12*(1+(IF(Y$8=Assumptions!$AD$47,Assumptions!$AD$51,IF(Y$8=Assumptions!$AE$47,Assumptions!AZ$51,Assumptions!$AF$51))))^(Y$8-1)</f>
        <v>-36127.872150000003</v>
      </c>
      <c r="Z39" s="26">
        <f>-Assumptions!$AF40/12*(1+(IF(Z$8=Assumptions!$AD$47,Assumptions!$AD$51,IF(Z$8=Assumptions!$AE$47,Assumptions!BA$51,Assumptions!$AF$51))))^(Z$8-1)</f>
        <v>-36127.872150000003</v>
      </c>
      <c r="AA39" s="26">
        <f>-Assumptions!$AF40/12*(1+(IF(AA$8=Assumptions!$AD$47,Assumptions!$AD$51,IF(AA$8=Assumptions!$AE$47,Assumptions!BB$51,Assumptions!$AF$51))))^(AA$8-1)</f>
        <v>-36127.872150000003</v>
      </c>
      <c r="AB39" s="26">
        <f>-Assumptions!$AF40/12*(1+(IF(AB$8=Assumptions!$AD$47,Assumptions!$AD$51,IF(AB$8=Assumptions!$AE$47,Assumptions!BC$51,Assumptions!$AF$51))))^(AB$8-1)</f>
        <v>-37587.438184860002</v>
      </c>
      <c r="AC39" s="26">
        <f>-Assumptions!$AF40/12*(1+(IF(AC$8=Assumptions!$AD$47,Assumptions!$AD$51,IF(AC$8=Assumptions!$AE$47,Assumptions!BD$51,Assumptions!$AF$51))))^(AC$8-1)</f>
        <v>-37587.438184860002</v>
      </c>
      <c r="AD39" s="26">
        <f>-Assumptions!$AF40/12*(1+(IF(AD$8=Assumptions!$AD$47,Assumptions!$AD$51,IF(AD$8=Assumptions!$AE$47,Assumptions!BE$51,Assumptions!$AF$51))))^(AD$8-1)</f>
        <v>-37587.438184860002</v>
      </c>
      <c r="AE39" s="26">
        <f>-Assumptions!$AF40/12*(1+(IF(AE$8=Assumptions!$AD$47,Assumptions!$AD$51,IF(AE$8=Assumptions!$AE$47,Assumptions!BF$51,Assumptions!$AF$51))))^(AE$8-1)</f>
        <v>-37587.438184860002</v>
      </c>
      <c r="AF39" s="26">
        <f>-Assumptions!$AF40/12*(1+(IF(AF$8=Assumptions!$AD$47,Assumptions!$AD$51,IF(AF$8=Assumptions!$AE$47,Assumptions!BG$51,Assumptions!$AF$51))))^(AF$8-1)</f>
        <v>-37587.438184860002</v>
      </c>
      <c r="AG39" s="26">
        <f>-Assumptions!$AF40/12*(1+(IF(AG$8=Assumptions!$AD$47,Assumptions!$AD$51,IF(AG$8=Assumptions!$AE$47,Assumptions!BH$51,Assumptions!$AF$51))))^(AG$8-1)</f>
        <v>-37587.438184860002</v>
      </c>
      <c r="AH39" s="26">
        <f>-Assumptions!$AF40/12*(1+(IF(AH$8=Assumptions!$AD$47,Assumptions!$AD$51,IF(AH$8=Assumptions!$AE$47,Assumptions!BI$51,Assumptions!$AF$51))))^(AH$8-1)</f>
        <v>-37587.438184860002</v>
      </c>
      <c r="AI39" s="26">
        <f>-Assumptions!$AF40/12*(1+(IF(AI$8=Assumptions!$AD$47,Assumptions!$AD$51,IF(AI$8=Assumptions!$AE$47,Assumptions!BJ$51,Assumptions!$AF$51))))^(AI$8-1)</f>
        <v>-37587.438184860002</v>
      </c>
      <c r="AJ39" s="26">
        <f>-Assumptions!$AF40/12*(1+(IF(AJ$8=Assumptions!$AD$47,Assumptions!$AD$51,IF(AJ$8=Assumptions!$AE$47,Assumptions!BK$51,Assumptions!$AF$51))))^(AJ$8-1)</f>
        <v>-37587.438184860002</v>
      </c>
      <c r="AK39" s="26">
        <f>-Assumptions!$AF40/12*(1+(IF(AK$8=Assumptions!$AD$47,Assumptions!$AD$51,IF(AK$8=Assumptions!$AE$47,Assumptions!BL$51,Assumptions!$AF$51))))^(AK$8-1)</f>
        <v>-37587.438184860002</v>
      </c>
      <c r="AL39" s="26">
        <f>-Assumptions!$AF40/12*(1+(IF(AL$8=Assumptions!$AD$47,Assumptions!$AD$51,IF(AL$8=Assumptions!$AE$47,Assumptions!BM$51,Assumptions!$AF$51))))^(AL$8-1)</f>
        <v>-37587.438184860002</v>
      </c>
      <c r="AM39" s="26">
        <f>-Assumptions!$AF40/12*(1+(IF(AM$8=Assumptions!$AD$47,Assumptions!$AD$51,IF(AM$8=Assumptions!$AE$47,Assumptions!BN$51,Assumptions!$AF$51))))^(AM$8-1)</f>
        <v>-37587.438184860002</v>
      </c>
      <c r="AN39" s="26">
        <f>-Assumptions!$AF40/12*(1+(IF(AN$8=Assumptions!$AD$47,Assumptions!$AD$51,IF(AN$8=Assumptions!$AE$47,Assumptions!BO$51,Assumptions!$AF$51))))^(AN$8-1)</f>
        <v>-38339.186948557202</v>
      </c>
      <c r="AO39" s="26">
        <f>-Assumptions!$AF40/12*(1+(IF(AO$8=Assumptions!$AD$47,Assumptions!$AD$51,IF(AO$8=Assumptions!$AE$47,Assumptions!BP$51,Assumptions!$AF$51))))^(AO$8-1)</f>
        <v>-38339.186948557202</v>
      </c>
      <c r="AP39" s="26">
        <f>-Assumptions!$AF40/12*(1+(IF(AP$8=Assumptions!$AD$47,Assumptions!$AD$51,IF(AP$8=Assumptions!$AE$47,Assumptions!BQ$51,Assumptions!$AF$51))))^(AP$8-1)</f>
        <v>-38339.186948557202</v>
      </c>
      <c r="AQ39" s="26">
        <f>-Assumptions!$AF40/12*(1+(IF(AQ$8=Assumptions!$AD$47,Assumptions!$AD$51,IF(AQ$8=Assumptions!$AE$47,Assumptions!BR$51,Assumptions!$AF$51))))^(AQ$8-1)</f>
        <v>-38339.186948557202</v>
      </c>
      <c r="AR39" s="26">
        <f>-Assumptions!$AF40/12*(1+(IF(AR$8=Assumptions!$AD$47,Assumptions!$AD$51,IF(AR$8=Assumptions!$AE$47,Assumptions!BS$51,Assumptions!$AF$51))))^(AR$8-1)</f>
        <v>-38339.186948557202</v>
      </c>
      <c r="AS39" s="26">
        <f>-Assumptions!$AF40/12*(1+(IF(AS$8=Assumptions!$AD$47,Assumptions!$AD$51,IF(AS$8=Assumptions!$AE$47,Assumptions!BT$51,Assumptions!$AF$51))))^(AS$8-1)</f>
        <v>-38339.186948557202</v>
      </c>
      <c r="AT39" s="26">
        <f>-Assumptions!$AF40/12*(1+(IF(AT$8=Assumptions!$AD$47,Assumptions!$AD$51,IF(AT$8=Assumptions!$AE$47,Assumptions!BU$51,Assumptions!$AF$51))))^(AT$8-1)</f>
        <v>-38339.186948557202</v>
      </c>
      <c r="AU39" s="26">
        <f>-Assumptions!$AF40/12*(1+(IF(AU$8=Assumptions!$AD$47,Assumptions!$AD$51,IF(AU$8=Assumptions!$AE$47,Assumptions!BV$51,Assumptions!$AF$51))))^(AU$8-1)</f>
        <v>-38339.186948557202</v>
      </c>
      <c r="AV39" s="26">
        <f>-Assumptions!$AF40/12*(1+(IF(AV$8=Assumptions!$AD$47,Assumptions!$AD$51,IF(AV$8=Assumptions!$AE$47,Assumptions!BW$51,Assumptions!$AF$51))))^(AV$8-1)</f>
        <v>-38339.186948557202</v>
      </c>
      <c r="AW39" s="26">
        <f>-Assumptions!$AF40/12*(1+(IF(AW$8=Assumptions!$AD$47,Assumptions!$AD$51,IF(AW$8=Assumptions!$AE$47,Assumptions!BX$51,Assumptions!$AF$51))))^(AW$8-1)</f>
        <v>-38339.186948557202</v>
      </c>
      <c r="AX39" s="26">
        <f>-Assumptions!$AF40/12*(1+(IF(AX$8=Assumptions!$AD$47,Assumptions!$AD$51,IF(AX$8=Assumptions!$AE$47,Assumptions!BY$51,Assumptions!$AF$51))))^(AX$8-1)</f>
        <v>-38339.186948557202</v>
      </c>
      <c r="AY39" s="26">
        <f>-Assumptions!$AF40/12*(1+(IF(AY$8=Assumptions!$AD$47,Assumptions!$AD$51,IF(AY$8=Assumptions!$AE$47,Assumptions!BZ$51,Assumptions!$AF$51))))^(AY$8-1)</f>
        <v>-38339.186948557202</v>
      </c>
      <c r="AZ39" s="26">
        <f>-Assumptions!$AF40/12*(1+(IF(AZ$8=Assumptions!$AD$47,Assumptions!$AD$51,IF(AZ$8=Assumptions!$AE$47,Assumptions!CA$51,Assumptions!$AF$51))))^(AZ$8-1)</f>
        <v>-39105.970687528345</v>
      </c>
      <c r="BA39" s="26">
        <f>-Assumptions!$AF40/12*(1+(IF(BA$8=Assumptions!$AD$47,Assumptions!$AD$51,IF(BA$8=Assumptions!$AE$47,Assumptions!CB$51,Assumptions!$AF$51))))^(BA$8-1)</f>
        <v>-39105.970687528345</v>
      </c>
      <c r="BB39" s="26">
        <f>-Assumptions!$AF40/12*(1+(IF(BB$8=Assumptions!$AD$47,Assumptions!$AD$51,IF(BB$8=Assumptions!$AE$47,Assumptions!CC$51,Assumptions!$AF$51))))^(BB$8-1)</f>
        <v>-39105.970687528345</v>
      </c>
      <c r="BC39" s="26">
        <f>-Assumptions!$AF40/12*(1+(IF(BC$8=Assumptions!$AD$47,Assumptions!$AD$51,IF(BC$8=Assumptions!$AE$47,Assumptions!CD$51,Assumptions!$AF$51))))^(BC$8-1)</f>
        <v>-39105.970687528345</v>
      </c>
      <c r="BD39" s="26">
        <f>-Assumptions!$AF40/12*(1+(IF(BD$8=Assumptions!$AD$47,Assumptions!$AD$51,IF(BD$8=Assumptions!$AE$47,Assumptions!CE$51,Assumptions!$AF$51))))^(BD$8-1)</f>
        <v>-39105.970687528345</v>
      </c>
      <c r="BE39" s="26">
        <f>-Assumptions!$AF40/12*(1+(IF(BE$8=Assumptions!$AD$47,Assumptions!$AD$51,IF(BE$8=Assumptions!$AE$47,Assumptions!CF$51,Assumptions!$AF$51))))^(BE$8-1)</f>
        <v>-39105.970687528345</v>
      </c>
      <c r="BF39" s="26">
        <f>-Assumptions!$AF40/12*(1+(IF(BF$8=Assumptions!$AD$47,Assumptions!$AD$51,IF(BF$8=Assumptions!$AE$47,Assumptions!CG$51,Assumptions!$AF$51))))^(BF$8-1)</f>
        <v>-39105.970687528345</v>
      </c>
      <c r="BG39" s="26">
        <f>-Assumptions!$AF40/12*(1+(IF(BG$8=Assumptions!$AD$47,Assumptions!$AD$51,IF(BG$8=Assumptions!$AE$47,Assumptions!CH$51,Assumptions!$AF$51))))^(BG$8-1)</f>
        <v>-39105.970687528345</v>
      </c>
      <c r="BH39" s="26">
        <f>-Assumptions!$AF40/12*(1+(IF(BH$8=Assumptions!$AD$47,Assumptions!$AD$51,IF(BH$8=Assumptions!$AE$47,Assumptions!CI$51,Assumptions!$AF$51))))^(BH$8-1)</f>
        <v>-39105.970687528345</v>
      </c>
      <c r="BI39" s="26">
        <f>-Assumptions!$AF40/12*(1+(IF(BI$8=Assumptions!$AD$47,Assumptions!$AD$51,IF(BI$8=Assumptions!$AE$47,Assumptions!CJ$51,Assumptions!$AF$51))))^(BI$8-1)</f>
        <v>-39105.970687528345</v>
      </c>
      <c r="BJ39" s="26">
        <f>-Assumptions!$AF40/12*(1+(IF(BJ$8=Assumptions!$AD$47,Assumptions!$AD$51,IF(BJ$8=Assumptions!$AE$47,Assumptions!CK$51,Assumptions!$AF$51))))^(BJ$8-1)</f>
        <v>-39105.970687528345</v>
      </c>
      <c r="BK39" s="26">
        <f>-Assumptions!$AF40/12*(1+(IF(BK$8=Assumptions!$AD$47,Assumptions!$AD$51,IF(BK$8=Assumptions!$AE$47,Assumptions!CL$51,Assumptions!$AF$51))))^(BK$8-1)</f>
        <v>-39105.970687528345</v>
      </c>
      <c r="BL39" s="26">
        <f>-Assumptions!$AF40/12*(1+(IF(BL$8=Assumptions!$AD$47,Assumptions!$AD$51,IF(BL$8=Assumptions!$AE$47,Assumptions!CM$51,Assumptions!$AF$51))))^(BL$8-1)</f>
        <v>-39888.090101278918</v>
      </c>
      <c r="BM39" s="26">
        <f>-Assumptions!$AF40/12*(1+(IF(BM$8=Assumptions!$AD$47,Assumptions!$AD$51,IF(BM$8=Assumptions!$AE$47,Assumptions!CN$51,Assumptions!$AF$51))))^(BM$8-1)</f>
        <v>-39888.090101278918</v>
      </c>
      <c r="BN39" s="26">
        <f>-Assumptions!$AF40/12*(1+(IF(BN$8=Assumptions!$AD$47,Assumptions!$AD$51,IF(BN$8=Assumptions!$AE$47,Assumptions!CO$51,Assumptions!$AF$51))))^(BN$8-1)</f>
        <v>-39888.090101278918</v>
      </c>
      <c r="BO39" s="26">
        <f>-Assumptions!$AF40/12*(1+(IF(BO$8=Assumptions!$AD$47,Assumptions!$AD$51,IF(BO$8=Assumptions!$AE$47,Assumptions!CP$51,Assumptions!$AF$51))))^(BO$8-1)</f>
        <v>-39888.090101278918</v>
      </c>
      <c r="BP39" s="26">
        <f>-Assumptions!$AF40/12*(1+(IF(BP$8=Assumptions!$AD$47,Assumptions!$AD$51,IF(BP$8=Assumptions!$AE$47,Assumptions!CQ$51,Assumptions!$AF$51))))^(BP$8-1)</f>
        <v>-39888.090101278918</v>
      </c>
      <c r="BQ39" s="26">
        <f>-Assumptions!$AF40/12*(1+(IF(BQ$8=Assumptions!$AD$47,Assumptions!$AD$51,IF(BQ$8=Assumptions!$AE$47,Assumptions!CR$51,Assumptions!$AF$51))))^(BQ$8-1)</f>
        <v>-39888.090101278918</v>
      </c>
      <c r="BR39" s="26">
        <f>-Assumptions!$AF40/12*(1+(IF(BR$8=Assumptions!$AD$47,Assumptions!$AD$51,IF(BR$8=Assumptions!$AE$47,Assumptions!CS$51,Assumptions!$AF$51))))^(BR$8-1)</f>
        <v>-39888.090101278918</v>
      </c>
      <c r="BS39" s="26">
        <f>-Assumptions!$AF40/12*(1+(IF(BS$8=Assumptions!$AD$47,Assumptions!$AD$51,IF(BS$8=Assumptions!$AE$47,Assumptions!CT$51,Assumptions!$AF$51))))^(BS$8-1)</f>
        <v>-39888.090101278918</v>
      </c>
      <c r="BT39" s="26">
        <f>-Assumptions!$AF40/12*(1+(IF(BT$8=Assumptions!$AD$47,Assumptions!$AD$51,IF(BT$8=Assumptions!$AE$47,Assumptions!CU$51,Assumptions!$AF$51))))^(BT$8-1)</f>
        <v>-39888.090101278918</v>
      </c>
      <c r="BU39" s="26">
        <f>-Assumptions!$AF40/12*(1+(IF(BU$8=Assumptions!$AD$47,Assumptions!$AD$51,IF(BU$8=Assumptions!$AE$47,Assumptions!CV$51,Assumptions!$AF$51))))^(BU$8-1)</f>
        <v>-39888.090101278918</v>
      </c>
      <c r="BV39" s="26">
        <f>-Assumptions!$AF40/12*(1+(IF(BV$8=Assumptions!$AD$47,Assumptions!$AD$51,IF(BV$8=Assumptions!$AE$47,Assumptions!CW$51,Assumptions!$AF$51))))^(BV$8-1)</f>
        <v>-39888.090101278918</v>
      </c>
      <c r="BW39" s="26">
        <f>-Assumptions!$AF40/12*(1+(IF(BW$8=Assumptions!$AD$47,Assumptions!$AD$51,IF(BW$8=Assumptions!$AE$47,Assumptions!CX$51,Assumptions!$AF$51))))^(BW$8-1)</f>
        <v>-39888.090101278918</v>
      </c>
      <c r="BX39" s="26">
        <f>-Assumptions!$AF40/12*(1+(IF(BX$8=Assumptions!$AD$47,Assumptions!$AD$51,IF(BX$8=Assumptions!$AE$47,Assumptions!CY$51,Assumptions!$AF$51))))^(BX$8-1)</f>
        <v>-40685.851903304494</v>
      </c>
      <c r="BY39" s="26">
        <f>-Assumptions!$AF40/12*(1+(IF(BY$8=Assumptions!$AD$47,Assumptions!$AD$51,IF(BY$8=Assumptions!$AE$47,Assumptions!CZ$51,Assumptions!$AF$51))))^(BY$8-1)</f>
        <v>-40685.851903304494</v>
      </c>
      <c r="BZ39" s="26">
        <f>-Assumptions!$AF40/12*(1+(IF(BZ$8=Assumptions!$AD$47,Assumptions!$AD$51,IF(BZ$8=Assumptions!$AE$47,Assumptions!DA$51,Assumptions!$AF$51))))^(BZ$8-1)</f>
        <v>-40685.851903304494</v>
      </c>
      <c r="CA39" s="26">
        <f>-Assumptions!$AF40/12*(1+(IF(CA$8=Assumptions!$AD$47,Assumptions!$AD$51,IF(CA$8=Assumptions!$AE$47,Assumptions!DB$51,Assumptions!$AF$51))))^(CA$8-1)</f>
        <v>-40685.851903304494</v>
      </c>
      <c r="CB39" s="26">
        <f>-Assumptions!$AF40/12*(1+(IF(CB$8=Assumptions!$AD$47,Assumptions!$AD$51,IF(CB$8=Assumptions!$AE$47,Assumptions!DC$51,Assumptions!$AF$51))))^(CB$8-1)</f>
        <v>-40685.851903304494</v>
      </c>
      <c r="CC39" s="26">
        <f>-Assumptions!$AF40/12*(1+(IF(CC$8=Assumptions!$AD$47,Assumptions!$AD$51,IF(CC$8=Assumptions!$AE$47,Assumptions!DD$51,Assumptions!$AF$51))))^(CC$8-1)</f>
        <v>-40685.851903304494</v>
      </c>
      <c r="CD39" s="26">
        <f>-Assumptions!$AF40/12*(1+(IF(CD$8=Assumptions!$AD$47,Assumptions!$AD$51,IF(CD$8=Assumptions!$AE$47,Assumptions!DE$51,Assumptions!$AF$51))))^(CD$8-1)</f>
        <v>-40685.851903304494</v>
      </c>
      <c r="CE39" s="26">
        <f>-Assumptions!$AF40/12*(1+(IF(CE$8=Assumptions!$AD$47,Assumptions!$AD$51,IF(CE$8=Assumptions!$AE$47,Assumptions!DF$51,Assumptions!$AF$51))))^(CE$8-1)</f>
        <v>-40685.851903304494</v>
      </c>
      <c r="CF39" s="26">
        <f>-Assumptions!$AF40/12*(1+(IF(CF$8=Assumptions!$AD$47,Assumptions!$AD$51,IF(CF$8=Assumptions!$AE$47,Assumptions!DG$51,Assumptions!$AF$51))))^(CF$8-1)</f>
        <v>-40685.851903304494</v>
      </c>
      <c r="CG39" s="26">
        <f>-Assumptions!$AF40/12*(1+(IF(CG$8=Assumptions!$AD$47,Assumptions!$AD$51,IF(CG$8=Assumptions!$AE$47,Assumptions!DH$51,Assumptions!$AF$51))))^(CG$8-1)</f>
        <v>-40685.851903304494</v>
      </c>
      <c r="CH39" s="26">
        <f>-Assumptions!$AF40/12*(1+(IF(CH$8=Assumptions!$AD$47,Assumptions!$AD$51,IF(CH$8=Assumptions!$AE$47,Assumptions!DI$51,Assumptions!$AF$51))))^(CH$8-1)</f>
        <v>-40685.851903304494</v>
      </c>
      <c r="CI39" s="26">
        <f>-Assumptions!$AF40/12*(1+(IF(CI$8=Assumptions!$AD$47,Assumptions!$AD$51,IF(CI$8=Assumptions!$AE$47,Assumptions!DJ$51,Assumptions!$AF$51))))^(CI$8-1)</f>
        <v>-40685.851903304494</v>
      </c>
      <c r="CJ39" s="26">
        <f>-Assumptions!$AF40/12*(1+(IF(CJ$8=Assumptions!$AD$47,Assumptions!$AD$51,IF(CJ$8=Assumptions!$AE$47,Assumptions!DK$51,Assumptions!$AF$51))))^(CJ$8-1)</f>
        <v>-41499.568941370577</v>
      </c>
      <c r="CK39" s="26">
        <f>-Assumptions!$AF40/12*(1+(IF(CK$8=Assumptions!$AD$47,Assumptions!$AD$51,IF(CK$8=Assumptions!$AE$47,Assumptions!DL$51,Assumptions!$AF$51))))^(CK$8-1)</f>
        <v>-41499.568941370577</v>
      </c>
      <c r="CL39" s="26">
        <f>-Assumptions!$AF40/12*(1+(IF(CL$8=Assumptions!$AD$47,Assumptions!$AD$51,IF(CL$8=Assumptions!$AE$47,Assumptions!DM$51,Assumptions!$AF$51))))^(CL$8-1)</f>
        <v>-41499.568941370577</v>
      </c>
      <c r="CM39" s="26">
        <f>-Assumptions!$AF40/12*(1+(IF(CM$8=Assumptions!$AD$47,Assumptions!$AD$51,IF(CM$8=Assumptions!$AE$47,Assumptions!DN$51,Assumptions!$AF$51))))^(CM$8-1)</f>
        <v>-41499.568941370577</v>
      </c>
      <c r="CN39" s="26">
        <f>-Assumptions!$AF40/12*(1+(IF(CN$8=Assumptions!$AD$47,Assumptions!$AD$51,IF(CN$8=Assumptions!$AE$47,Assumptions!DO$51,Assumptions!$AF$51))))^(CN$8-1)</f>
        <v>-41499.568941370577</v>
      </c>
      <c r="CO39" s="26">
        <f>-Assumptions!$AF40/12*(1+(IF(CO$8=Assumptions!$AD$47,Assumptions!$AD$51,IF(CO$8=Assumptions!$AE$47,Assumptions!DP$51,Assumptions!$AF$51))))^(CO$8-1)</f>
        <v>-41499.568941370577</v>
      </c>
      <c r="CP39" s="26">
        <f>-Assumptions!$AF40/12*(1+(IF(CP$8=Assumptions!$AD$47,Assumptions!$AD$51,IF(CP$8=Assumptions!$AE$47,Assumptions!DQ$51,Assumptions!$AF$51))))^(CP$8-1)</f>
        <v>-41499.568941370577</v>
      </c>
      <c r="CQ39" s="26">
        <f>-Assumptions!$AF40/12*(1+(IF(CQ$8=Assumptions!$AD$47,Assumptions!$AD$51,IF(CQ$8=Assumptions!$AE$47,Assumptions!DR$51,Assumptions!$AF$51))))^(CQ$8-1)</f>
        <v>-41499.568941370577</v>
      </c>
      <c r="CR39" s="26">
        <f>-Assumptions!$AF40/12*(1+(IF(CR$8=Assumptions!$AD$47,Assumptions!$AD$51,IF(CR$8=Assumptions!$AE$47,Assumptions!DS$51,Assumptions!$AF$51))))^(CR$8-1)</f>
        <v>-41499.568941370577</v>
      </c>
      <c r="CS39" s="26">
        <f>-Assumptions!$AF40/12*(1+(IF(CS$8=Assumptions!$AD$47,Assumptions!$AD$51,IF(CS$8=Assumptions!$AE$47,Assumptions!DT$51,Assumptions!$AF$51))))^(CS$8-1)</f>
        <v>-41499.568941370577</v>
      </c>
      <c r="CT39" s="26">
        <f>-Assumptions!$AF40/12*(1+(IF(CT$8=Assumptions!$AD$47,Assumptions!$AD$51,IF(CT$8=Assumptions!$AE$47,Assumptions!DU$51,Assumptions!$AF$51))))^(CT$8-1)</f>
        <v>-41499.568941370577</v>
      </c>
      <c r="CU39" s="26">
        <f>-Assumptions!$AF40/12*(1+(IF(CU$8=Assumptions!$AD$47,Assumptions!$AD$51,IF(CU$8=Assumptions!$AE$47,Assumptions!DV$51,Assumptions!$AF$51))))^(CU$8-1)</f>
        <v>-41499.568941370577</v>
      </c>
      <c r="CV39" s="26">
        <f>-Assumptions!$AF40/12*(1+(IF(CV$8=Assumptions!$AD$47,Assumptions!$AD$51,IF(CV$8=Assumptions!$AE$47,Assumptions!DW$51,Assumptions!$AF$51))))^(CV$8-1)</f>
        <v>-42329.56032019799</v>
      </c>
      <c r="CW39" s="26">
        <f>-Assumptions!$AF40/12*(1+(IF(CW$8=Assumptions!$AD$47,Assumptions!$AD$51,IF(CW$8=Assumptions!$AE$47,Assumptions!DX$51,Assumptions!$AF$51))))^(CW$8-1)</f>
        <v>-42329.56032019799</v>
      </c>
      <c r="CX39" s="26">
        <f>-Assumptions!$AF40/12*(1+(IF(CX$8=Assumptions!$AD$47,Assumptions!$AD$51,IF(CX$8=Assumptions!$AE$47,Assumptions!DY$51,Assumptions!$AF$51))))^(CX$8-1)</f>
        <v>-42329.56032019799</v>
      </c>
      <c r="CY39" s="26">
        <f>-Assumptions!$AF40/12*(1+(IF(CY$8=Assumptions!$AD$47,Assumptions!$AD$51,IF(CY$8=Assumptions!$AE$47,Assumptions!DZ$51,Assumptions!$AF$51))))^(CY$8-1)</f>
        <v>-42329.56032019799</v>
      </c>
      <c r="CZ39" s="26">
        <f>-Assumptions!$AF40/12*(1+(IF(CZ$8=Assumptions!$AD$47,Assumptions!$AD$51,IF(CZ$8=Assumptions!$AE$47,Assumptions!EA$51,Assumptions!$AF$51))))^(CZ$8-1)</f>
        <v>-42329.56032019799</v>
      </c>
      <c r="DA39" s="26">
        <f>-Assumptions!$AF40/12*(1+(IF(DA$8=Assumptions!$AD$47,Assumptions!$AD$51,IF(DA$8=Assumptions!$AE$47,Assumptions!EB$51,Assumptions!$AF$51))))^(DA$8-1)</f>
        <v>-42329.56032019799</v>
      </c>
      <c r="DB39" s="26">
        <f>-Assumptions!$AF40/12*(1+(IF(DB$8=Assumptions!$AD$47,Assumptions!$AD$51,IF(DB$8=Assumptions!$AE$47,Assumptions!EC$51,Assumptions!$AF$51))))^(DB$8-1)</f>
        <v>-42329.56032019799</v>
      </c>
      <c r="DC39" s="26">
        <f>-Assumptions!$AF40/12*(1+(IF(DC$8=Assumptions!$AD$47,Assumptions!$AD$51,IF(DC$8=Assumptions!$AE$47,Assumptions!ED$51,Assumptions!$AF$51))))^(DC$8-1)</f>
        <v>-42329.56032019799</v>
      </c>
      <c r="DD39" s="26">
        <f>-Assumptions!$AF40/12*(1+(IF(DD$8=Assumptions!$AD$47,Assumptions!$AD$51,IF(DD$8=Assumptions!$AE$47,Assumptions!EE$51,Assumptions!$AF$51))))^(DD$8-1)</f>
        <v>-42329.56032019799</v>
      </c>
      <c r="DE39" s="26">
        <f>-Assumptions!$AF40/12*(1+(IF(DE$8=Assumptions!$AD$47,Assumptions!$AD$51,IF(DE$8=Assumptions!$AE$47,Assumptions!EF$51,Assumptions!$AF$51))))^(DE$8-1)</f>
        <v>-42329.56032019799</v>
      </c>
      <c r="DF39" s="26">
        <f>-Assumptions!$AF40/12*(1+(IF(DF$8=Assumptions!$AD$47,Assumptions!$AD$51,IF(DF$8=Assumptions!$AE$47,Assumptions!EG$51,Assumptions!$AF$51))))^(DF$8-1)</f>
        <v>-42329.56032019799</v>
      </c>
      <c r="DG39" s="26">
        <f>-Assumptions!$AF40/12*(1+(IF(DG$8=Assumptions!$AD$47,Assumptions!$AD$51,IF(DG$8=Assumptions!$AE$47,Assumptions!EH$51,Assumptions!$AF$51))))^(DG$8-1)</f>
        <v>-42329.56032019799</v>
      </c>
      <c r="DH39" s="26">
        <f>-Assumptions!$AF40/12*(1+(IF(DH$8=Assumptions!$AD$47,Assumptions!$AD$51,IF(DH$8=Assumptions!$AE$47,Assumptions!EI$51,Assumptions!$AF$51))))^(DH$8-1)</f>
        <v>-43176.151526601949</v>
      </c>
      <c r="DI39" s="26">
        <f>-Assumptions!$AF40/12*(1+(IF(DI$8=Assumptions!$AD$47,Assumptions!$AD$51,IF(DI$8=Assumptions!$AE$47,Assumptions!EJ$51,Assumptions!$AF$51))))^(DI$8-1)</f>
        <v>-43176.151526601949</v>
      </c>
      <c r="DJ39" s="26">
        <f>-Assumptions!$AF40/12*(1+(IF(DJ$8=Assumptions!$AD$47,Assumptions!$AD$51,IF(DJ$8=Assumptions!$AE$47,Assumptions!EK$51,Assumptions!$AF$51))))^(DJ$8-1)</f>
        <v>-43176.151526601949</v>
      </c>
      <c r="DK39" s="26">
        <f>-Assumptions!$AF40/12*(1+(IF(DK$8=Assumptions!$AD$47,Assumptions!$AD$51,IF(DK$8=Assumptions!$AE$47,Assumptions!EL$51,Assumptions!$AF$51))))^(DK$8-1)</f>
        <v>-43176.151526601949</v>
      </c>
      <c r="DL39" s="26">
        <f>-Assumptions!$AF40/12*(1+(IF(DL$8=Assumptions!$AD$47,Assumptions!$AD$51,IF(DL$8=Assumptions!$AE$47,Assumptions!EM$51,Assumptions!$AF$51))))^(DL$8-1)</f>
        <v>-43176.151526601949</v>
      </c>
      <c r="DM39" s="26">
        <f>-Assumptions!$AF40/12*(1+(IF(DM$8=Assumptions!$AD$47,Assumptions!$AD$51,IF(DM$8=Assumptions!$AE$47,Assumptions!EN$51,Assumptions!$AF$51))))^(DM$8-1)</f>
        <v>-43176.151526601949</v>
      </c>
      <c r="DN39" s="26">
        <f>-Assumptions!$AF40/12*(1+(IF(DN$8=Assumptions!$AD$47,Assumptions!$AD$51,IF(DN$8=Assumptions!$AE$47,Assumptions!EO$51,Assumptions!$AF$51))))^(DN$8-1)</f>
        <v>-43176.151526601949</v>
      </c>
      <c r="DO39" s="26">
        <f>-Assumptions!$AF40/12*(1+(IF(DO$8=Assumptions!$AD$47,Assumptions!$AD$51,IF(DO$8=Assumptions!$AE$47,Assumptions!EP$51,Assumptions!$AF$51))))^(DO$8-1)</f>
        <v>-43176.151526601949</v>
      </c>
      <c r="DP39" s="26">
        <f>-Assumptions!$AF40/12*(1+(IF(DP$8=Assumptions!$AD$47,Assumptions!$AD$51,IF(DP$8=Assumptions!$AE$47,Assumptions!EQ$51,Assumptions!$AF$51))))^(DP$8-1)</f>
        <v>-43176.151526601949</v>
      </c>
      <c r="DQ39" s="26">
        <f>-Assumptions!$AF40/12*(1+(IF(DQ$8=Assumptions!$AD$47,Assumptions!$AD$51,IF(DQ$8=Assumptions!$AE$47,Assumptions!ER$51,Assumptions!$AF$51))))^(DQ$8-1)</f>
        <v>-43176.151526601949</v>
      </c>
      <c r="DR39" s="26">
        <f>-Assumptions!$AF40/12*(1+(IF(DR$8=Assumptions!$AD$47,Assumptions!$AD$51,IF(DR$8=Assumptions!$AE$47,Assumptions!ES$51,Assumptions!$AF$51))))^(DR$8-1)</f>
        <v>-43176.151526601949</v>
      </c>
      <c r="DS39" s="26">
        <f>-Assumptions!$AF40/12*(1+(IF(DS$8=Assumptions!$AD$47,Assumptions!$AD$51,IF(DS$8=Assumptions!$AE$47,Assumptions!ET$51,Assumptions!$AF$51))))^(DS$8-1)</f>
        <v>-43176.151526601949</v>
      </c>
      <c r="DT39" s="26">
        <f>-Assumptions!$AF40/12*(1+(IF(DT$8=Assumptions!$AD$47,Assumptions!$AD$51,IF(DT$8=Assumptions!$AE$47,Assumptions!EU$51,Assumptions!$AF$51))))^(DT$8-1)</f>
        <v>-44039.674557133992</v>
      </c>
      <c r="DU39" s="26">
        <f>-Assumptions!$AF40/12*(1+(IF(DU$8=Assumptions!$AD$47,Assumptions!$AD$51,IF(DU$8=Assumptions!$AE$47,Assumptions!EV$51,Assumptions!$AF$51))))^(DU$8-1)</f>
        <v>-44039.674557133992</v>
      </c>
      <c r="DV39" s="26">
        <f>-Assumptions!$AF40/12*(1+(IF(DV$8=Assumptions!$AD$47,Assumptions!$AD$51,IF(DV$8=Assumptions!$AE$47,Assumptions!EW$51,Assumptions!$AF$51))))^(DV$8-1)</f>
        <v>-44039.674557133992</v>
      </c>
      <c r="DW39" s="26">
        <f>-Assumptions!$AF40/12*(1+(IF(DW$8=Assumptions!$AD$47,Assumptions!$AD$51,IF(DW$8=Assumptions!$AE$47,Assumptions!EX$51,Assumptions!$AF$51))))^(DW$8-1)</f>
        <v>-44039.674557133992</v>
      </c>
      <c r="DX39" s="26">
        <f>-Assumptions!$AF40/12*(1+(IF(DX$8=Assumptions!$AD$47,Assumptions!$AD$51,IF(DX$8=Assumptions!$AE$47,Assumptions!EY$51,Assumptions!$AF$51))))^(DX$8-1)</f>
        <v>-44039.674557133992</v>
      </c>
      <c r="DY39" s="26">
        <f>-Assumptions!$AF40/12*(1+(IF(DY$8=Assumptions!$AD$47,Assumptions!$AD$51,IF(DY$8=Assumptions!$AE$47,Assumptions!EZ$51,Assumptions!$AF$51))))^(DY$8-1)</f>
        <v>-44039.674557133992</v>
      </c>
      <c r="DZ39" s="26">
        <f>-Assumptions!$AF40/12*(1+(IF(DZ$8=Assumptions!$AD$47,Assumptions!$AD$51,IF(DZ$8=Assumptions!$AE$47,Assumptions!FA$51,Assumptions!$AF$51))))^(DZ$8-1)</f>
        <v>-44039.674557133992</v>
      </c>
      <c r="EA39" s="26">
        <f>-Assumptions!$AF40/12*(1+(IF(EA$8=Assumptions!$AD$47,Assumptions!$AD$51,IF(EA$8=Assumptions!$AE$47,Assumptions!FB$51,Assumptions!$AF$51))))^(EA$8-1)</f>
        <v>-44039.674557133992</v>
      </c>
      <c r="EB39" s="26">
        <f>-Assumptions!$AF40/12*(1+(IF(EB$8=Assumptions!$AD$47,Assumptions!$AD$51,IF(EB$8=Assumptions!$AE$47,Assumptions!FC$51,Assumptions!$AF$51))))^(EB$8-1)</f>
        <v>-44039.674557133992</v>
      </c>
      <c r="EC39" s="26">
        <f>-Assumptions!$AF40/12*(1+(IF(EC$8=Assumptions!$AD$47,Assumptions!$AD$51,IF(EC$8=Assumptions!$AE$47,Assumptions!FD$51,Assumptions!$AF$51))))^(EC$8-1)</f>
        <v>-44039.674557133992</v>
      </c>
      <c r="ED39" s="26">
        <f>-Assumptions!$AF40/12*(1+(IF(ED$8=Assumptions!$AD$47,Assumptions!$AD$51,IF(ED$8=Assumptions!$AE$47,Assumptions!FE$51,Assumptions!$AF$51))))^(ED$8-1)</f>
        <v>-44039.674557133992</v>
      </c>
      <c r="EE39" s="26">
        <f>-Assumptions!$AF40/12*(1+(IF(EE$8=Assumptions!$AD$47,Assumptions!$AD$51,IF(EE$8=Assumptions!$AE$47,Assumptions!FF$51,Assumptions!$AF$51))))^(EE$8-1)</f>
        <v>-44039.674557133992</v>
      </c>
    </row>
    <row r="40" spans="2:135" x14ac:dyDescent="0.35">
      <c r="C40" t="str">
        <f>Assumptions!J41</f>
        <v>Insurance</v>
      </c>
      <c r="D40" s="26">
        <f>-Assumptions!$AF41/12*(1+(IF(D$8=Assumptions!$AD$47,Assumptions!$AD$51,IF(D$8=Assumptions!$AE$47,Assumptions!AE$51,Assumptions!$AF$51))))^(D$8-1)</f>
        <v>-11012.333100000002</v>
      </c>
      <c r="E40" s="26">
        <f>-Assumptions!$AF41/12*(1+(IF(E$8=Assumptions!$AD$47,Assumptions!$AD$51,IF(E$8=Assumptions!$AE$47,Assumptions!AF$51,Assumptions!$AF$51))))^(E$8-1)</f>
        <v>-11012.333100000002</v>
      </c>
      <c r="F40" s="26">
        <f>-Assumptions!$AF41/12*(1+(IF(F$8=Assumptions!$AD$47,Assumptions!$AD$51,IF(F$8=Assumptions!$AE$47,Assumptions!AG$51,Assumptions!$AF$51))))^(F$8-1)</f>
        <v>-11012.333100000002</v>
      </c>
      <c r="G40" s="26">
        <f>-Assumptions!$AF41/12*(1+(IF(G$8=Assumptions!$AD$47,Assumptions!$AD$51,IF(G$8=Assumptions!$AE$47,Assumptions!AH$51,Assumptions!$AF$51))))^(G$8-1)</f>
        <v>-11012.333100000002</v>
      </c>
      <c r="H40" s="26">
        <f>-Assumptions!$AF41/12*(1+(IF(H$8=Assumptions!$AD$47,Assumptions!$AD$51,IF(H$8=Assumptions!$AE$47,Assumptions!AI$51,Assumptions!$AF$51))))^(H$8-1)</f>
        <v>-11012.333100000002</v>
      </c>
      <c r="I40" s="26">
        <f>-Assumptions!$AF41/12*(1+(IF(I$8=Assumptions!$AD$47,Assumptions!$AD$51,IF(I$8=Assumptions!$AE$47,Assumptions!AJ$51,Assumptions!$AF$51))))^(I$8-1)</f>
        <v>-11012.333100000002</v>
      </c>
      <c r="J40" s="26">
        <f>-Assumptions!$AF41/12*(1+(IF(J$8=Assumptions!$AD$47,Assumptions!$AD$51,IF(J$8=Assumptions!$AE$47,Assumptions!AK$51,Assumptions!$AF$51))))^(J$8-1)</f>
        <v>-11012.333100000002</v>
      </c>
      <c r="K40" s="26">
        <f>-Assumptions!$AF41/12*(1+(IF(K$8=Assumptions!$AD$47,Assumptions!$AD$51,IF(K$8=Assumptions!$AE$47,Assumptions!AL$51,Assumptions!$AF$51))))^(K$8-1)</f>
        <v>-11012.333100000002</v>
      </c>
      <c r="L40" s="26">
        <f>-Assumptions!$AF41/12*(1+(IF(L$8=Assumptions!$AD$47,Assumptions!$AD$51,IF(L$8=Assumptions!$AE$47,Assumptions!AM$51,Assumptions!$AF$51))))^(L$8-1)</f>
        <v>-11012.333100000002</v>
      </c>
      <c r="M40" s="26">
        <f>-Assumptions!$AF41/12*(1+(IF(M$8=Assumptions!$AD$47,Assumptions!$AD$51,IF(M$8=Assumptions!$AE$47,Assumptions!AN$51,Assumptions!$AF$51))))^(M$8-1)</f>
        <v>-11012.333100000002</v>
      </c>
      <c r="N40" s="26">
        <f>-Assumptions!$AF41/12*(1+(IF(N$8=Assumptions!$AD$47,Assumptions!$AD$51,IF(N$8=Assumptions!$AE$47,Assumptions!AO$51,Assumptions!$AF$51))))^(N$8-1)</f>
        <v>-11012.333100000002</v>
      </c>
      <c r="O40" s="26">
        <f>-Assumptions!$AF41/12*(1+(IF(O$8=Assumptions!$AD$47,Assumptions!$AD$51,IF(O$8=Assumptions!$AE$47,Assumptions!AP$51,Assumptions!$AF$51))))^(O$8-1)</f>
        <v>-11012.333100000002</v>
      </c>
      <c r="P40" s="26">
        <f>-Assumptions!$AF41/12*(1+(IF(P$8=Assumptions!$AD$47,Assumptions!$AD$51,IF(P$8=Assumptions!$AE$47,Assumptions!AQ$51,Assumptions!$AF$51))))^(P$8-1)</f>
        <v>-11012.333100000002</v>
      </c>
      <c r="Q40" s="26">
        <f>-Assumptions!$AF41/12*(1+(IF(Q$8=Assumptions!$AD$47,Assumptions!$AD$51,IF(Q$8=Assumptions!$AE$47,Assumptions!AR$51,Assumptions!$AF$51))))^(Q$8-1)</f>
        <v>-11012.333100000002</v>
      </c>
      <c r="R40" s="26">
        <f>-Assumptions!$AF41/12*(1+(IF(R$8=Assumptions!$AD$47,Assumptions!$AD$51,IF(R$8=Assumptions!$AE$47,Assumptions!AS$51,Assumptions!$AF$51))))^(R$8-1)</f>
        <v>-11012.333100000002</v>
      </c>
      <c r="S40" s="26">
        <f>-Assumptions!$AF41/12*(1+(IF(S$8=Assumptions!$AD$47,Assumptions!$AD$51,IF(S$8=Assumptions!$AE$47,Assumptions!AT$51,Assumptions!$AF$51))))^(S$8-1)</f>
        <v>-11012.333100000002</v>
      </c>
      <c r="T40" s="26">
        <f>-Assumptions!$AF41/12*(1+(IF(T$8=Assumptions!$AD$47,Assumptions!$AD$51,IF(T$8=Assumptions!$AE$47,Assumptions!AU$51,Assumptions!$AF$51))))^(T$8-1)</f>
        <v>-11012.333100000002</v>
      </c>
      <c r="U40" s="26">
        <f>-Assumptions!$AF41/12*(1+(IF(U$8=Assumptions!$AD$47,Assumptions!$AD$51,IF(U$8=Assumptions!$AE$47,Assumptions!AV$51,Assumptions!$AF$51))))^(U$8-1)</f>
        <v>-11012.333100000002</v>
      </c>
      <c r="V40" s="26">
        <f>-Assumptions!$AF41/12*(1+(IF(V$8=Assumptions!$AD$47,Assumptions!$AD$51,IF(V$8=Assumptions!$AE$47,Assumptions!AW$51,Assumptions!$AF$51))))^(V$8-1)</f>
        <v>-11012.333100000002</v>
      </c>
      <c r="W40" s="26">
        <f>-Assumptions!$AF41/12*(1+(IF(W$8=Assumptions!$AD$47,Assumptions!$AD$51,IF(W$8=Assumptions!$AE$47,Assumptions!AX$51,Assumptions!$AF$51))))^(W$8-1)</f>
        <v>-11012.333100000002</v>
      </c>
      <c r="X40" s="26">
        <f>-Assumptions!$AF41/12*(1+(IF(X$8=Assumptions!$AD$47,Assumptions!$AD$51,IF(X$8=Assumptions!$AE$47,Assumptions!AY$51,Assumptions!$AF$51))))^(X$8-1)</f>
        <v>-11012.333100000002</v>
      </c>
      <c r="Y40" s="26">
        <f>-Assumptions!$AF41/12*(1+(IF(Y$8=Assumptions!$AD$47,Assumptions!$AD$51,IF(Y$8=Assumptions!$AE$47,Assumptions!AZ$51,Assumptions!$AF$51))))^(Y$8-1)</f>
        <v>-11012.333100000002</v>
      </c>
      <c r="Z40" s="26">
        <f>-Assumptions!$AF41/12*(1+(IF(Z$8=Assumptions!$AD$47,Assumptions!$AD$51,IF(Z$8=Assumptions!$AE$47,Assumptions!BA$51,Assumptions!$AF$51))))^(Z$8-1)</f>
        <v>-11012.333100000002</v>
      </c>
      <c r="AA40" s="26">
        <f>-Assumptions!$AF41/12*(1+(IF(AA$8=Assumptions!$AD$47,Assumptions!$AD$51,IF(AA$8=Assumptions!$AE$47,Assumptions!BB$51,Assumptions!$AF$51))))^(AA$8-1)</f>
        <v>-11012.333100000002</v>
      </c>
      <c r="AB40" s="26">
        <f>-Assumptions!$AF41/12*(1+(IF(AB$8=Assumptions!$AD$47,Assumptions!$AD$51,IF(AB$8=Assumptions!$AE$47,Assumptions!BC$51,Assumptions!$AF$51))))^(AB$8-1)</f>
        <v>-11457.231357240002</v>
      </c>
      <c r="AC40" s="26">
        <f>-Assumptions!$AF41/12*(1+(IF(AC$8=Assumptions!$AD$47,Assumptions!$AD$51,IF(AC$8=Assumptions!$AE$47,Assumptions!BD$51,Assumptions!$AF$51))))^(AC$8-1)</f>
        <v>-11457.231357240002</v>
      </c>
      <c r="AD40" s="26">
        <f>-Assumptions!$AF41/12*(1+(IF(AD$8=Assumptions!$AD$47,Assumptions!$AD$51,IF(AD$8=Assumptions!$AE$47,Assumptions!BE$51,Assumptions!$AF$51))))^(AD$8-1)</f>
        <v>-11457.231357240002</v>
      </c>
      <c r="AE40" s="26">
        <f>-Assumptions!$AF41/12*(1+(IF(AE$8=Assumptions!$AD$47,Assumptions!$AD$51,IF(AE$8=Assumptions!$AE$47,Assumptions!BF$51,Assumptions!$AF$51))))^(AE$8-1)</f>
        <v>-11457.231357240002</v>
      </c>
      <c r="AF40" s="26">
        <f>-Assumptions!$AF41/12*(1+(IF(AF$8=Assumptions!$AD$47,Assumptions!$AD$51,IF(AF$8=Assumptions!$AE$47,Assumptions!BG$51,Assumptions!$AF$51))))^(AF$8-1)</f>
        <v>-11457.231357240002</v>
      </c>
      <c r="AG40" s="26">
        <f>-Assumptions!$AF41/12*(1+(IF(AG$8=Assumptions!$AD$47,Assumptions!$AD$51,IF(AG$8=Assumptions!$AE$47,Assumptions!BH$51,Assumptions!$AF$51))))^(AG$8-1)</f>
        <v>-11457.231357240002</v>
      </c>
      <c r="AH40" s="26">
        <f>-Assumptions!$AF41/12*(1+(IF(AH$8=Assumptions!$AD$47,Assumptions!$AD$51,IF(AH$8=Assumptions!$AE$47,Assumptions!BI$51,Assumptions!$AF$51))))^(AH$8-1)</f>
        <v>-11457.231357240002</v>
      </c>
      <c r="AI40" s="26">
        <f>-Assumptions!$AF41/12*(1+(IF(AI$8=Assumptions!$AD$47,Assumptions!$AD$51,IF(AI$8=Assumptions!$AE$47,Assumptions!BJ$51,Assumptions!$AF$51))))^(AI$8-1)</f>
        <v>-11457.231357240002</v>
      </c>
      <c r="AJ40" s="26">
        <f>-Assumptions!$AF41/12*(1+(IF(AJ$8=Assumptions!$AD$47,Assumptions!$AD$51,IF(AJ$8=Assumptions!$AE$47,Assumptions!BK$51,Assumptions!$AF$51))))^(AJ$8-1)</f>
        <v>-11457.231357240002</v>
      </c>
      <c r="AK40" s="26">
        <f>-Assumptions!$AF41/12*(1+(IF(AK$8=Assumptions!$AD$47,Assumptions!$AD$51,IF(AK$8=Assumptions!$AE$47,Assumptions!BL$51,Assumptions!$AF$51))))^(AK$8-1)</f>
        <v>-11457.231357240002</v>
      </c>
      <c r="AL40" s="26">
        <f>-Assumptions!$AF41/12*(1+(IF(AL$8=Assumptions!$AD$47,Assumptions!$AD$51,IF(AL$8=Assumptions!$AE$47,Assumptions!BM$51,Assumptions!$AF$51))))^(AL$8-1)</f>
        <v>-11457.231357240002</v>
      </c>
      <c r="AM40" s="26">
        <f>-Assumptions!$AF41/12*(1+(IF(AM$8=Assumptions!$AD$47,Assumptions!$AD$51,IF(AM$8=Assumptions!$AE$47,Assumptions!BN$51,Assumptions!$AF$51))))^(AM$8-1)</f>
        <v>-11457.231357240002</v>
      </c>
      <c r="AN40" s="26">
        <f>-Assumptions!$AF41/12*(1+(IF(AN$8=Assumptions!$AD$47,Assumptions!$AD$51,IF(AN$8=Assumptions!$AE$47,Assumptions!BO$51,Assumptions!$AF$51))))^(AN$8-1)</f>
        <v>-11686.3759843848</v>
      </c>
      <c r="AO40" s="26">
        <f>-Assumptions!$AF41/12*(1+(IF(AO$8=Assumptions!$AD$47,Assumptions!$AD$51,IF(AO$8=Assumptions!$AE$47,Assumptions!BP$51,Assumptions!$AF$51))))^(AO$8-1)</f>
        <v>-11686.3759843848</v>
      </c>
      <c r="AP40" s="26">
        <f>-Assumptions!$AF41/12*(1+(IF(AP$8=Assumptions!$AD$47,Assumptions!$AD$51,IF(AP$8=Assumptions!$AE$47,Assumptions!BQ$51,Assumptions!$AF$51))))^(AP$8-1)</f>
        <v>-11686.3759843848</v>
      </c>
      <c r="AQ40" s="26">
        <f>-Assumptions!$AF41/12*(1+(IF(AQ$8=Assumptions!$AD$47,Assumptions!$AD$51,IF(AQ$8=Assumptions!$AE$47,Assumptions!BR$51,Assumptions!$AF$51))))^(AQ$8-1)</f>
        <v>-11686.3759843848</v>
      </c>
      <c r="AR40" s="26">
        <f>-Assumptions!$AF41/12*(1+(IF(AR$8=Assumptions!$AD$47,Assumptions!$AD$51,IF(AR$8=Assumptions!$AE$47,Assumptions!BS$51,Assumptions!$AF$51))))^(AR$8-1)</f>
        <v>-11686.3759843848</v>
      </c>
      <c r="AS40" s="26">
        <f>-Assumptions!$AF41/12*(1+(IF(AS$8=Assumptions!$AD$47,Assumptions!$AD$51,IF(AS$8=Assumptions!$AE$47,Assumptions!BT$51,Assumptions!$AF$51))))^(AS$8-1)</f>
        <v>-11686.3759843848</v>
      </c>
      <c r="AT40" s="26">
        <f>-Assumptions!$AF41/12*(1+(IF(AT$8=Assumptions!$AD$47,Assumptions!$AD$51,IF(AT$8=Assumptions!$AE$47,Assumptions!BU$51,Assumptions!$AF$51))))^(AT$8-1)</f>
        <v>-11686.3759843848</v>
      </c>
      <c r="AU40" s="26">
        <f>-Assumptions!$AF41/12*(1+(IF(AU$8=Assumptions!$AD$47,Assumptions!$AD$51,IF(AU$8=Assumptions!$AE$47,Assumptions!BV$51,Assumptions!$AF$51))))^(AU$8-1)</f>
        <v>-11686.3759843848</v>
      </c>
      <c r="AV40" s="26">
        <f>-Assumptions!$AF41/12*(1+(IF(AV$8=Assumptions!$AD$47,Assumptions!$AD$51,IF(AV$8=Assumptions!$AE$47,Assumptions!BW$51,Assumptions!$AF$51))))^(AV$8-1)</f>
        <v>-11686.3759843848</v>
      </c>
      <c r="AW40" s="26">
        <f>-Assumptions!$AF41/12*(1+(IF(AW$8=Assumptions!$AD$47,Assumptions!$AD$51,IF(AW$8=Assumptions!$AE$47,Assumptions!BX$51,Assumptions!$AF$51))))^(AW$8-1)</f>
        <v>-11686.3759843848</v>
      </c>
      <c r="AX40" s="26">
        <f>-Assumptions!$AF41/12*(1+(IF(AX$8=Assumptions!$AD$47,Assumptions!$AD$51,IF(AX$8=Assumptions!$AE$47,Assumptions!BY$51,Assumptions!$AF$51))))^(AX$8-1)</f>
        <v>-11686.3759843848</v>
      </c>
      <c r="AY40" s="26">
        <f>-Assumptions!$AF41/12*(1+(IF(AY$8=Assumptions!$AD$47,Assumptions!$AD$51,IF(AY$8=Assumptions!$AE$47,Assumptions!BZ$51,Assumptions!$AF$51))))^(AY$8-1)</f>
        <v>-11686.3759843848</v>
      </c>
      <c r="AZ40" s="26">
        <f>-Assumptions!$AF41/12*(1+(IF(AZ$8=Assumptions!$AD$47,Assumptions!$AD$51,IF(AZ$8=Assumptions!$AE$47,Assumptions!CA$51,Assumptions!$AF$51))))^(AZ$8-1)</f>
        <v>-11920.103504072498</v>
      </c>
      <c r="BA40" s="26">
        <f>-Assumptions!$AF41/12*(1+(IF(BA$8=Assumptions!$AD$47,Assumptions!$AD$51,IF(BA$8=Assumptions!$AE$47,Assumptions!CB$51,Assumptions!$AF$51))))^(BA$8-1)</f>
        <v>-11920.103504072498</v>
      </c>
      <c r="BB40" s="26">
        <f>-Assumptions!$AF41/12*(1+(IF(BB$8=Assumptions!$AD$47,Assumptions!$AD$51,IF(BB$8=Assumptions!$AE$47,Assumptions!CC$51,Assumptions!$AF$51))))^(BB$8-1)</f>
        <v>-11920.103504072498</v>
      </c>
      <c r="BC40" s="26">
        <f>-Assumptions!$AF41/12*(1+(IF(BC$8=Assumptions!$AD$47,Assumptions!$AD$51,IF(BC$8=Assumptions!$AE$47,Assumptions!CD$51,Assumptions!$AF$51))))^(BC$8-1)</f>
        <v>-11920.103504072498</v>
      </c>
      <c r="BD40" s="26">
        <f>-Assumptions!$AF41/12*(1+(IF(BD$8=Assumptions!$AD$47,Assumptions!$AD$51,IF(BD$8=Assumptions!$AE$47,Assumptions!CE$51,Assumptions!$AF$51))))^(BD$8-1)</f>
        <v>-11920.103504072498</v>
      </c>
      <c r="BE40" s="26">
        <f>-Assumptions!$AF41/12*(1+(IF(BE$8=Assumptions!$AD$47,Assumptions!$AD$51,IF(BE$8=Assumptions!$AE$47,Assumptions!CF$51,Assumptions!$AF$51))))^(BE$8-1)</f>
        <v>-11920.103504072498</v>
      </c>
      <c r="BF40" s="26">
        <f>-Assumptions!$AF41/12*(1+(IF(BF$8=Assumptions!$AD$47,Assumptions!$AD$51,IF(BF$8=Assumptions!$AE$47,Assumptions!CG$51,Assumptions!$AF$51))))^(BF$8-1)</f>
        <v>-11920.103504072498</v>
      </c>
      <c r="BG40" s="26">
        <f>-Assumptions!$AF41/12*(1+(IF(BG$8=Assumptions!$AD$47,Assumptions!$AD$51,IF(BG$8=Assumptions!$AE$47,Assumptions!CH$51,Assumptions!$AF$51))))^(BG$8-1)</f>
        <v>-11920.103504072498</v>
      </c>
      <c r="BH40" s="26">
        <f>-Assumptions!$AF41/12*(1+(IF(BH$8=Assumptions!$AD$47,Assumptions!$AD$51,IF(BH$8=Assumptions!$AE$47,Assumptions!CI$51,Assumptions!$AF$51))))^(BH$8-1)</f>
        <v>-11920.103504072498</v>
      </c>
      <c r="BI40" s="26">
        <f>-Assumptions!$AF41/12*(1+(IF(BI$8=Assumptions!$AD$47,Assumptions!$AD$51,IF(BI$8=Assumptions!$AE$47,Assumptions!CJ$51,Assumptions!$AF$51))))^(BI$8-1)</f>
        <v>-11920.103504072498</v>
      </c>
      <c r="BJ40" s="26">
        <f>-Assumptions!$AF41/12*(1+(IF(BJ$8=Assumptions!$AD$47,Assumptions!$AD$51,IF(BJ$8=Assumptions!$AE$47,Assumptions!CK$51,Assumptions!$AF$51))))^(BJ$8-1)</f>
        <v>-11920.103504072498</v>
      </c>
      <c r="BK40" s="26">
        <f>-Assumptions!$AF41/12*(1+(IF(BK$8=Assumptions!$AD$47,Assumptions!$AD$51,IF(BK$8=Assumptions!$AE$47,Assumptions!CL$51,Assumptions!$AF$51))))^(BK$8-1)</f>
        <v>-11920.103504072498</v>
      </c>
      <c r="BL40" s="26">
        <f>-Assumptions!$AF41/12*(1+(IF(BL$8=Assumptions!$AD$47,Assumptions!$AD$51,IF(BL$8=Assumptions!$AE$47,Assumptions!CM$51,Assumptions!$AF$51))))^(BL$8-1)</f>
        <v>-12158.505574153947</v>
      </c>
      <c r="BM40" s="26">
        <f>-Assumptions!$AF41/12*(1+(IF(BM$8=Assumptions!$AD$47,Assumptions!$AD$51,IF(BM$8=Assumptions!$AE$47,Assumptions!CN$51,Assumptions!$AF$51))))^(BM$8-1)</f>
        <v>-12158.505574153947</v>
      </c>
      <c r="BN40" s="26">
        <f>-Assumptions!$AF41/12*(1+(IF(BN$8=Assumptions!$AD$47,Assumptions!$AD$51,IF(BN$8=Assumptions!$AE$47,Assumptions!CO$51,Assumptions!$AF$51))))^(BN$8-1)</f>
        <v>-12158.505574153947</v>
      </c>
      <c r="BO40" s="26">
        <f>-Assumptions!$AF41/12*(1+(IF(BO$8=Assumptions!$AD$47,Assumptions!$AD$51,IF(BO$8=Assumptions!$AE$47,Assumptions!CP$51,Assumptions!$AF$51))))^(BO$8-1)</f>
        <v>-12158.505574153947</v>
      </c>
      <c r="BP40" s="26">
        <f>-Assumptions!$AF41/12*(1+(IF(BP$8=Assumptions!$AD$47,Assumptions!$AD$51,IF(BP$8=Assumptions!$AE$47,Assumptions!CQ$51,Assumptions!$AF$51))))^(BP$8-1)</f>
        <v>-12158.505574153947</v>
      </c>
      <c r="BQ40" s="26">
        <f>-Assumptions!$AF41/12*(1+(IF(BQ$8=Assumptions!$AD$47,Assumptions!$AD$51,IF(BQ$8=Assumptions!$AE$47,Assumptions!CR$51,Assumptions!$AF$51))))^(BQ$8-1)</f>
        <v>-12158.505574153947</v>
      </c>
      <c r="BR40" s="26">
        <f>-Assumptions!$AF41/12*(1+(IF(BR$8=Assumptions!$AD$47,Assumptions!$AD$51,IF(BR$8=Assumptions!$AE$47,Assumptions!CS$51,Assumptions!$AF$51))))^(BR$8-1)</f>
        <v>-12158.505574153947</v>
      </c>
      <c r="BS40" s="26">
        <f>-Assumptions!$AF41/12*(1+(IF(BS$8=Assumptions!$AD$47,Assumptions!$AD$51,IF(BS$8=Assumptions!$AE$47,Assumptions!CT$51,Assumptions!$AF$51))))^(BS$8-1)</f>
        <v>-12158.505574153947</v>
      </c>
      <c r="BT40" s="26">
        <f>-Assumptions!$AF41/12*(1+(IF(BT$8=Assumptions!$AD$47,Assumptions!$AD$51,IF(BT$8=Assumptions!$AE$47,Assumptions!CU$51,Assumptions!$AF$51))))^(BT$8-1)</f>
        <v>-12158.505574153947</v>
      </c>
      <c r="BU40" s="26">
        <f>-Assumptions!$AF41/12*(1+(IF(BU$8=Assumptions!$AD$47,Assumptions!$AD$51,IF(BU$8=Assumptions!$AE$47,Assumptions!CV$51,Assumptions!$AF$51))))^(BU$8-1)</f>
        <v>-12158.505574153947</v>
      </c>
      <c r="BV40" s="26">
        <f>-Assumptions!$AF41/12*(1+(IF(BV$8=Assumptions!$AD$47,Assumptions!$AD$51,IF(BV$8=Assumptions!$AE$47,Assumptions!CW$51,Assumptions!$AF$51))))^(BV$8-1)</f>
        <v>-12158.505574153947</v>
      </c>
      <c r="BW40" s="26">
        <f>-Assumptions!$AF41/12*(1+(IF(BW$8=Assumptions!$AD$47,Assumptions!$AD$51,IF(BW$8=Assumptions!$AE$47,Assumptions!CX$51,Assumptions!$AF$51))))^(BW$8-1)</f>
        <v>-12158.505574153947</v>
      </c>
      <c r="BX40" s="26">
        <f>-Assumptions!$AF41/12*(1+(IF(BX$8=Assumptions!$AD$47,Assumptions!$AD$51,IF(BX$8=Assumptions!$AE$47,Assumptions!CY$51,Assumptions!$AF$51))))^(BX$8-1)</f>
        <v>-12401.675685637027</v>
      </c>
      <c r="BY40" s="26">
        <f>-Assumptions!$AF41/12*(1+(IF(BY$8=Assumptions!$AD$47,Assumptions!$AD$51,IF(BY$8=Assumptions!$AE$47,Assumptions!CZ$51,Assumptions!$AF$51))))^(BY$8-1)</f>
        <v>-12401.675685637027</v>
      </c>
      <c r="BZ40" s="26">
        <f>-Assumptions!$AF41/12*(1+(IF(BZ$8=Assumptions!$AD$47,Assumptions!$AD$51,IF(BZ$8=Assumptions!$AE$47,Assumptions!DA$51,Assumptions!$AF$51))))^(BZ$8-1)</f>
        <v>-12401.675685637027</v>
      </c>
      <c r="CA40" s="26">
        <f>-Assumptions!$AF41/12*(1+(IF(CA$8=Assumptions!$AD$47,Assumptions!$AD$51,IF(CA$8=Assumptions!$AE$47,Assumptions!DB$51,Assumptions!$AF$51))))^(CA$8-1)</f>
        <v>-12401.675685637027</v>
      </c>
      <c r="CB40" s="26">
        <f>-Assumptions!$AF41/12*(1+(IF(CB$8=Assumptions!$AD$47,Assumptions!$AD$51,IF(CB$8=Assumptions!$AE$47,Assumptions!DC$51,Assumptions!$AF$51))))^(CB$8-1)</f>
        <v>-12401.675685637027</v>
      </c>
      <c r="CC40" s="26">
        <f>-Assumptions!$AF41/12*(1+(IF(CC$8=Assumptions!$AD$47,Assumptions!$AD$51,IF(CC$8=Assumptions!$AE$47,Assumptions!DD$51,Assumptions!$AF$51))))^(CC$8-1)</f>
        <v>-12401.675685637027</v>
      </c>
      <c r="CD40" s="26">
        <f>-Assumptions!$AF41/12*(1+(IF(CD$8=Assumptions!$AD$47,Assumptions!$AD$51,IF(CD$8=Assumptions!$AE$47,Assumptions!DE$51,Assumptions!$AF$51))))^(CD$8-1)</f>
        <v>-12401.675685637027</v>
      </c>
      <c r="CE40" s="26">
        <f>-Assumptions!$AF41/12*(1+(IF(CE$8=Assumptions!$AD$47,Assumptions!$AD$51,IF(CE$8=Assumptions!$AE$47,Assumptions!DF$51,Assumptions!$AF$51))))^(CE$8-1)</f>
        <v>-12401.675685637027</v>
      </c>
      <c r="CF40" s="26">
        <f>-Assumptions!$AF41/12*(1+(IF(CF$8=Assumptions!$AD$47,Assumptions!$AD$51,IF(CF$8=Assumptions!$AE$47,Assumptions!DG$51,Assumptions!$AF$51))))^(CF$8-1)</f>
        <v>-12401.675685637027</v>
      </c>
      <c r="CG40" s="26">
        <f>-Assumptions!$AF41/12*(1+(IF(CG$8=Assumptions!$AD$47,Assumptions!$AD$51,IF(CG$8=Assumptions!$AE$47,Assumptions!DH$51,Assumptions!$AF$51))))^(CG$8-1)</f>
        <v>-12401.675685637027</v>
      </c>
      <c r="CH40" s="26">
        <f>-Assumptions!$AF41/12*(1+(IF(CH$8=Assumptions!$AD$47,Assumptions!$AD$51,IF(CH$8=Assumptions!$AE$47,Assumptions!DI$51,Assumptions!$AF$51))))^(CH$8-1)</f>
        <v>-12401.675685637027</v>
      </c>
      <c r="CI40" s="26">
        <f>-Assumptions!$AF41/12*(1+(IF(CI$8=Assumptions!$AD$47,Assumptions!$AD$51,IF(CI$8=Assumptions!$AE$47,Assumptions!DJ$51,Assumptions!$AF$51))))^(CI$8-1)</f>
        <v>-12401.675685637027</v>
      </c>
      <c r="CJ40" s="26">
        <f>-Assumptions!$AF41/12*(1+(IF(CJ$8=Assumptions!$AD$47,Assumptions!$AD$51,IF(CJ$8=Assumptions!$AE$47,Assumptions!DK$51,Assumptions!$AF$51))))^(CJ$8-1)</f>
        <v>-12649.709199349765</v>
      </c>
      <c r="CK40" s="26">
        <f>-Assumptions!$AF41/12*(1+(IF(CK$8=Assumptions!$AD$47,Assumptions!$AD$51,IF(CK$8=Assumptions!$AE$47,Assumptions!DL$51,Assumptions!$AF$51))))^(CK$8-1)</f>
        <v>-12649.709199349765</v>
      </c>
      <c r="CL40" s="26">
        <f>-Assumptions!$AF41/12*(1+(IF(CL$8=Assumptions!$AD$47,Assumptions!$AD$51,IF(CL$8=Assumptions!$AE$47,Assumptions!DM$51,Assumptions!$AF$51))))^(CL$8-1)</f>
        <v>-12649.709199349765</v>
      </c>
      <c r="CM40" s="26">
        <f>-Assumptions!$AF41/12*(1+(IF(CM$8=Assumptions!$AD$47,Assumptions!$AD$51,IF(CM$8=Assumptions!$AE$47,Assumptions!DN$51,Assumptions!$AF$51))))^(CM$8-1)</f>
        <v>-12649.709199349765</v>
      </c>
      <c r="CN40" s="26">
        <f>-Assumptions!$AF41/12*(1+(IF(CN$8=Assumptions!$AD$47,Assumptions!$AD$51,IF(CN$8=Assumptions!$AE$47,Assumptions!DO$51,Assumptions!$AF$51))))^(CN$8-1)</f>
        <v>-12649.709199349765</v>
      </c>
      <c r="CO40" s="26">
        <f>-Assumptions!$AF41/12*(1+(IF(CO$8=Assumptions!$AD$47,Assumptions!$AD$51,IF(CO$8=Assumptions!$AE$47,Assumptions!DP$51,Assumptions!$AF$51))))^(CO$8-1)</f>
        <v>-12649.709199349765</v>
      </c>
      <c r="CP40" s="26">
        <f>-Assumptions!$AF41/12*(1+(IF(CP$8=Assumptions!$AD$47,Assumptions!$AD$51,IF(CP$8=Assumptions!$AE$47,Assumptions!DQ$51,Assumptions!$AF$51))))^(CP$8-1)</f>
        <v>-12649.709199349765</v>
      </c>
      <c r="CQ40" s="26">
        <f>-Assumptions!$AF41/12*(1+(IF(CQ$8=Assumptions!$AD$47,Assumptions!$AD$51,IF(CQ$8=Assumptions!$AE$47,Assumptions!DR$51,Assumptions!$AF$51))))^(CQ$8-1)</f>
        <v>-12649.709199349765</v>
      </c>
      <c r="CR40" s="26">
        <f>-Assumptions!$AF41/12*(1+(IF(CR$8=Assumptions!$AD$47,Assumptions!$AD$51,IF(CR$8=Assumptions!$AE$47,Assumptions!DS$51,Assumptions!$AF$51))))^(CR$8-1)</f>
        <v>-12649.709199349765</v>
      </c>
      <c r="CS40" s="26">
        <f>-Assumptions!$AF41/12*(1+(IF(CS$8=Assumptions!$AD$47,Assumptions!$AD$51,IF(CS$8=Assumptions!$AE$47,Assumptions!DT$51,Assumptions!$AF$51))))^(CS$8-1)</f>
        <v>-12649.709199349765</v>
      </c>
      <c r="CT40" s="26">
        <f>-Assumptions!$AF41/12*(1+(IF(CT$8=Assumptions!$AD$47,Assumptions!$AD$51,IF(CT$8=Assumptions!$AE$47,Assumptions!DU$51,Assumptions!$AF$51))))^(CT$8-1)</f>
        <v>-12649.709199349765</v>
      </c>
      <c r="CU40" s="26">
        <f>-Assumptions!$AF41/12*(1+(IF(CU$8=Assumptions!$AD$47,Assumptions!$AD$51,IF(CU$8=Assumptions!$AE$47,Assumptions!DV$51,Assumptions!$AF$51))))^(CU$8-1)</f>
        <v>-12649.709199349765</v>
      </c>
      <c r="CV40" s="26">
        <f>-Assumptions!$AF41/12*(1+(IF(CV$8=Assumptions!$AD$47,Assumptions!$AD$51,IF(CV$8=Assumptions!$AE$47,Assumptions!DW$51,Assumptions!$AF$51))))^(CV$8-1)</f>
        <v>-12902.703383336762</v>
      </c>
      <c r="CW40" s="26">
        <f>-Assumptions!$AF41/12*(1+(IF(CW$8=Assumptions!$AD$47,Assumptions!$AD$51,IF(CW$8=Assumptions!$AE$47,Assumptions!DX$51,Assumptions!$AF$51))))^(CW$8-1)</f>
        <v>-12902.703383336762</v>
      </c>
      <c r="CX40" s="26">
        <f>-Assumptions!$AF41/12*(1+(IF(CX$8=Assumptions!$AD$47,Assumptions!$AD$51,IF(CX$8=Assumptions!$AE$47,Assumptions!DY$51,Assumptions!$AF$51))))^(CX$8-1)</f>
        <v>-12902.703383336762</v>
      </c>
      <c r="CY40" s="26">
        <f>-Assumptions!$AF41/12*(1+(IF(CY$8=Assumptions!$AD$47,Assumptions!$AD$51,IF(CY$8=Assumptions!$AE$47,Assumptions!DZ$51,Assumptions!$AF$51))))^(CY$8-1)</f>
        <v>-12902.703383336762</v>
      </c>
      <c r="CZ40" s="26">
        <f>-Assumptions!$AF41/12*(1+(IF(CZ$8=Assumptions!$AD$47,Assumptions!$AD$51,IF(CZ$8=Assumptions!$AE$47,Assumptions!EA$51,Assumptions!$AF$51))))^(CZ$8-1)</f>
        <v>-12902.703383336762</v>
      </c>
      <c r="DA40" s="26">
        <f>-Assumptions!$AF41/12*(1+(IF(DA$8=Assumptions!$AD$47,Assumptions!$AD$51,IF(DA$8=Assumptions!$AE$47,Assumptions!EB$51,Assumptions!$AF$51))))^(DA$8-1)</f>
        <v>-12902.703383336762</v>
      </c>
      <c r="DB40" s="26">
        <f>-Assumptions!$AF41/12*(1+(IF(DB$8=Assumptions!$AD$47,Assumptions!$AD$51,IF(DB$8=Assumptions!$AE$47,Assumptions!EC$51,Assumptions!$AF$51))))^(DB$8-1)</f>
        <v>-12902.703383336762</v>
      </c>
      <c r="DC40" s="26">
        <f>-Assumptions!$AF41/12*(1+(IF(DC$8=Assumptions!$AD$47,Assumptions!$AD$51,IF(DC$8=Assumptions!$AE$47,Assumptions!ED$51,Assumptions!$AF$51))))^(DC$8-1)</f>
        <v>-12902.703383336762</v>
      </c>
      <c r="DD40" s="26">
        <f>-Assumptions!$AF41/12*(1+(IF(DD$8=Assumptions!$AD$47,Assumptions!$AD$51,IF(DD$8=Assumptions!$AE$47,Assumptions!EE$51,Assumptions!$AF$51))))^(DD$8-1)</f>
        <v>-12902.703383336762</v>
      </c>
      <c r="DE40" s="26">
        <f>-Assumptions!$AF41/12*(1+(IF(DE$8=Assumptions!$AD$47,Assumptions!$AD$51,IF(DE$8=Assumptions!$AE$47,Assumptions!EF$51,Assumptions!$AF$51))))^(DE$8-1)</f>
        <v>-12902.703383336762</v>
      </c>
      <c r="DF40" s="26">
        <f>-Assumptions!$AF41/12*(1+(IF(DF$8=Assumptions!$AD$47,Assumptions!$AD$51,IF(DF$8=Assumptions!$AE$47,Assumptions!EG$51,Assumptions!$AF$51))))^(DF$8-1)</f>
        <v>-12902.703383336762</v>
      </c>
      <c r="DG40" s="26">
        <f>-Assumptions!$AF41/12*(1+(IF(DG$8=Assumptions!$AD$47,Assumptions!$AD$51,IF(DG$8=Assumptions!$AE$47,Assumptions!EH$51,Assumptions!$AF$51))))^(DG$8-1)</f>
        <v>-12902.703383336762</v>
      </c>
      <c r="DH40" s="26">
        <f>-Assumptions!$AF41/12*(1+(IF(DH$8=Assumptions!$AD$47,Assumptions!$AD$51,IF(DH$8=Assumptions!$AE$47,Assumptions!EI$51,Assumptions!$AF$51))))^(DH$8-1)</f>
        <v>-13160.757451003497</v>
      </c>
      <c r="DI40" s="26">
        <f>-Assumptions!$AF41/12*(1+(IF(DI$8=Assumptions!$AD$47,Assumptions!$AD$51,IF(DI$8=Assumptions!$AE$47,Assumptions!EJ$51,Assumptions!$AF$51))))^(DI$8-1)</f>
        <v>-13160.757451003497</v>
      </c>
      <c r="DJ40" s="26">
        <f>-Assumptions!$AF41/12*(1+(IF(DJ$8=Assumptions!$AD$47,Assumptions!$AD$51,IF(DJ$8=Assumptions!$AE$47,Assumptions!EK$51,Assumptions!$AF$51))))^(DJ$8-1)</f>
        <v>-13160.757451003497</v>
      </c>
      <c r="DK40" s="26">
        <f>-Assumptions!$AF41/12*(1+(IF(DK$8=Assumptions!$AD$47,Assumptions!$AD$51,IF(DK$8=Assumptions!$AE$47,Assumptions!EL$51,Assumptions!$AF$51))))^(DK$8-1)</f>
        <v>-13160.757451003497</v>
      </c>
      <c r="DL40" s="26">
        <f>-Assumptions!$AF41/12*(1+(IF(DL$8=Assumptions!$AD$47,Assumptions!$AD$51,IF(DL$8=Assumptions!$AE$47,Assumptions!EM$51,Assumptions!$AF$51))))^(DL$8-1)</f>
        <v>-13160.757451003497</v>
      </c>
      <c r="DM40" s="26">
        <f>-Assumptions!$AF41/12*(1+(IF(DM$8=Assumptions!$AD$47,Assumptions!$AD$51,IF(DM$8=Assumptions!$AE$47,Assumptions!EN$51,Assumptions!$AF$51))))^(DM$8-1)</f>
        <v>-13160.757451003497</v>
      </c>
      <c r="DN40" s="26">
        <f>-Assumptions!$AF41/12*(1+(IF(DN$8=Assumptions!$AD$47,Assumptions!$AD$51,IF(DN$8=Assumptions!$AE$47,Assumptions!EO$51,Assumptions!$AF$51))))^(DN$8-1)</f>
        <v>-13160.757451003497</v>
      </c>
      <c r="DO40" s="26">
        <f>-Assumptions!$AF41/12*(1+(IF(DO$8=Assumptions!$AD$47,Assumptions!$AD$51,IF(DO$8=Assumptions!$AE$47,Assumptions!EP$51,Assumptions!$AF$51))))^(DO$8-1)</f>
        <v>-13160.757451003497</v>
      </c>
      <c r="DP40" s="26">
        <f>-Assumptions!$AF41/12*(1+(IF(DP$8=Assumptions!$AD$47,Assumptions!$AD$51,IF(DP$8=Assumptions!$AE$47,Assumptions!EQ$51,Assumptions!$AF$51))))^(DP$8-1)</f>
        <v>-13160.757451003497</v>
      </c>
      <c r="DQ40" s="26">
        <f>-Assumptions!$AF41/12*(1+(IF(DQ$8=Assumptions!$AD$47,Assumptions!$AD$51,IF(DQ$8=Assumptions!$AE$47,Assumptions!ER$51,Assumptions!$AF$51))))^(DQ$8-1)</f>
        <v>-13160.757451003497</v>
      </c>
      <c r="DR40" s="26">
        <f>-Assumptions!$AF41/12*(1+(IF(DR$8=Assumptions!$AD$47,Assumptions!$AD$51,IF(DR$8=Assumptions!$AE$47,Assumptions!ES$51,Assumptions!$AF$51))))^(DR$8-1)</f>
        <v>-13160.757451003497</v>
      </c>
      <c r="DS40" s="26">
        <f>-Assumptions!$AF41/12*(1+(IF(DS$8=Assumptions!$AD$47,Assumptions!$AD$51,IF(DS$8=Assumptions!$AE$47,Assumptions!ET$51,Assumptions!$AF$51))))^(DS$8-1)</f>
        <v>-13160.757451003497</v>
      </c>
      <c r="DT40" s="26">
        <f>-Assumptions!$AF41/12*(1+(IF(DT$8=Assumptions!$AD$47,Assumptions!$AD$51,IF(DT$8=Assumptions!$AE$47,Assumptions!EU$51,Assumptions!$AF$51))))^(DT$8-1)</f>
        <v>-13423.972600023568</v>
      </c>
      <c r="DU40" s="26">
        <f>-Assumptions!$AF41/12*(1+(IF(DU$8=Assumptions!$AD$47,Assumptions!$AD$51,IF(DU$8=Assumptions!$AE$47,Assumptions!EV$51,Assumptions!$AF$51))))^(DU$8-1)</f>
        <v>-13423.972600023568</v>
      </c>
      <c r="DV40" s="26">
        <f>-Assumptions!$AF41/12*(1+(IF(DV$8=Assumptions!$AD$47,Assumptions!$AD$51,IF(DV$8=Assumptions!$AE$47,Assumptions!EW$51,Assumptions!$AF$51))))^(DV$8-1)</f>
        <v>-13423.972600023568</v>
      </c>
      <c r="DW40" s="26">
        <f>-Assumptions!$AF41/12*(1+(IF(DW$8=Assumptions!$AD$47,Assumptions!$AD$51,IF(DW$8=Assumptions!$AE$47,Assumptions!EX$51,Assumptions!$AF$51))))^(DW$8-1)</f>
        <v>-13423.972600023568</v>
      </c>
      <c r="DX40" s="26">
        <f>-Assumptions!$AF41/12*(1+(IF(DX$8=Assumptions!$AD$47,Assumptions!$AD$51,IF(DX$8=Assumptions!$AE$47,Assumptions!EY$51,Assumptions!$AF$51))))^(DX$8-1)</f>
        <v>-13423.972600023568</v>
      </c>
      <c r="DY40" s="26">
        <f>-Assumptions!$AF41/12*(1+(IF(DY$8=Assumptions!$AD$47,Assumptions!$AD$51,IF(DY$8=Assumptions!$AE$47,Assumptions!EZ$51,Assumptions!$AF$51))))^(DY$8-1)</f>
        <v>-13423.972600023568</v>
      </c>
      <c r="DZ40" s="26">
        <f>-Assumptions!$AF41/12*(1+(IF(DZ$8=Assumptions!$AD$47,Assumptions!$AD$51,IF(DZ$8=Assumptions!$AE$47,Assumptions!FA$51,Assumptions!$AF$51))))^(DZ$8-1)</f>
        <v>-13423.972600023568</v>
      </c>
      <c r="EA40" s="26">
        <f>-Assumptions!$AF41/12*(1+(IF(EA$8=Assumptions!$AD$47,Assumptions!$AD$51,IF(EA$8=Assumptions!$AE$47,Assumptions!FB$51,Assumptions!$AF$51))))^(EA$8-1)</f>
        <v>-13423.972600023568</v>
      </c>
      <c r="EB40" s="26">
        <f>-Assumptions!$AF41/12*(1+(IF(EB$8=Assumptions!$AD$47,Assumptions!$AD$51,IF(EB$8=Assumptions!$AE$47,Assumptions!FC$51,Assumptions!$AF$51))))^(EB$8-1)</f>
        <v>-13423.972600023568</v>
      </c>
      <c r="EC40" s="26">
        <f>-Assumptions!$AF41/12*(1+(IF(EC$8=Assumptions!$AD$47,Assumptions!$AD$51,IF(EC$8=Assumptions!$AE$47,Assumptions!FD$51,Assumptions!$AF$51))))^(EC$8-1)</f>
        <v>-13423.972600023568</v>
      </c>
      <c r="ED40" s="26">
        <f>-Assumptions!$AF41/12*(1+(IF(ED$8=Assumptions!$AD$47,Assumptions!$AD$51,IF(ED$8=Assumptions!$AE$47,Assumptions!FE$51,Assumptions!$AF$51))))^(ED$8-1)</f>
        <v>-13423.972600023568</v>
      </c>
      <c r="EE40" s="26">
        <f>-Assumptions!$AF41/12*(1+(IF(EE$8=Assumptions!$AD$47,Assumptions!$AD$51,IF(EE$8=Assumptions!$AE$47,Assumptions!FF$51,Assumptions!$AF$51))))^(EE$8-1)</f>
        <v>-13423.972600023568</v>
      </c>
    </row>
    <row r="41" spans="2:135" x14ac:dyDescent="0.35">
      <c r="C41" t="str">
        <f>Assumptions!J42</f>
        <v>HQ Expense</v>
      </c>
      <c r="D41" s="26">
        <f>-Assumptions!$AF42/12*(1+(IF(D$8=Assumptions!$AD$47,Assumptions!$AD$51,IF(D$8=Assumptions!$AE$47,Assumptions!AE$51,Assumptions!$AF$51))))^(D$8-1)</f>
        <v>-1718.6209500000002</v>
      </c>
      <c r="E41" s="26">
        <f>-Assumptions!$AF42/12*(1+(IF(E$8=Assumptions!$AD$47,Assumptions!$AD$51,IF(E$8=Assumptions!$AE$47,Assumptions!AF$51,Assumptions!$AF$51))))^(E$8-1)</f>
        <v>-1718.6209500000002</v>
      </c>
      <c r="F41" s="26">
        <f>-Assumptions!$AF42/12*(1+(IF(F$8=Assumptions!$AD$47,Assumptions!$AD$51,IF(F$8=Assumptions!$AE$47,Assumptions!AG$51,Assumptions!$AF$51))))^(F$8-1)</f>
        <v>-1718.6209500000002</v>
      </c>
      <c r="G41" s="26">
        <f>-Assumptions!$AF42/12*(1+(IF(G$8=Assumptions!$AD$47,Assumptions!$AD$51,IF(G$8=Assumptions!$AE$47,Assumptions!AH$51,Assumptions!$AF$51))))^(G$8-1)</f>
        <v>-1718.6209500000002</v>
      </c>
      <c r="H41" s="26">
        <f>-Assumptions!$AF42/12*(1+(IF(H$8=Assumptions!$AD$47,Assumptions!$AD$51,IF(H$8=Assumptions!$AE$47,Assumptions!AI$51,Assumptions!$AF$51))))^(H$8-1)</f>
        <v>-1718.6209500000002</v>
      </c>
      <c r="I41" s="26">
        <f>-Assumptions!$AF42/12*(1+(IF(I$8=Assumptions!$AD$47,Assumptions!$AD$51,IF(I$8=Assumptions!$AE$47,Assumptions!AJ$51,Assumptions!$AF$51))))^(I$8-1)</f>
        <v>-1718.6209500000002</v>
      </c>
      <c r="J41" s="26">
        <f>-Assumptions!$AF42/12*(1+(IF(J$8=Assumptions!$AD$47,Assumptions!$AD$51,IF(J$8=Assumptions!$AE$47,Assumptions!AK$51,Assumptions!$AF$51))))^(J$8-1)</f>
        <v>-1718.6209500000002</v>
      </c>
      <c r="K41" s="26">
        <f>-Assumptions!$AF42/12*(1+(IF(K$8=Assumptions!$AD$47,Assumptions!$AD$51,IF(K$8=Assumptions!$AE$47,Assumptions!AL$51,Assumptions!$AF$51))))^(K$8-1)</f>
        <v>-1718.6209500000002</v>
      </c>
      <c r="L41" s="26">
        <f>-Assumptions!$AF42/12*(1+(IF(L$8=Assumptions!$AD$47,Assumptions!$AD$51,IF(L$8=Assumptions!$AE$47,Assumptions!AM$51,Assumptions!$AF$51))))^(L$8-1)</f>
        <v>-1718.6209500000002</v>
      </c>
      <c r="M41" s="26">
        <f>-Assumptions!$AF42/12*(1+(IF(M$8=Assumptions!$AD$47,Assumptions!$AD$51,IF(M$8=Assumptions!$AE$47,Assumptions!AN$51,Assumptions!$AF$51))))^(M$8-1)</f>
        <v>-1718.6209500000002</v>
      </c>
      <c r="N41" s="26">
        <f>-Assumptions!$AF42/12*(1+(IF(N$8=Assumptions!$AD$47,Assumptions!$AD$51,IF(N$8=Assumptions!$AE$47,Assumptions!AO$51,Assumptions!$AF$51))))^(N$8-1)</f>
        <v>-1718.6209500000002</v>
      </c>
      <c r="O41" s="26">
        <f>-Assumptions!$AF42/12*(1+(IF(O$8=Assumptions!$AD$47,Assumptions!$AD$51,IF(O$8=Assumptions!$AE$47,Assumptions!AP$51,Assumptions!$AF$51))))^(O$8-1)</f>
        <v>-1718.6209500000002</v>
      </c>
      <c r="P41" s="26">
        <f>-Assumptions!$AF42/12*(1+(IF(P$8=Assumptions!$AD$47,Assumptions!$AD$51,IF(P$8=Assumptions!$AE$47,Assumptions!AQ$51,Assumptions!$AF$51))))^(P$8-1)</f>
        <v>-1718.6209500000002</v>
      </c>
      <c r="Q41" s="26">
        <f>-Assumptions!$AF42/12*(1+(IF(Q$8=Assumptions!$AD$47,Assumptions!$AD$51,IF(Q$8=Assumptions!$AE$47,Assumptions!AR$51,Assumptions!$AF$51))))^(Q$8-1)</f>
        <v>-1718.6209500000002</v>
      </c>
      <c r="R41" s="26">
        <f>-Assumptions!$AF42/12*(1+(IF(R$8=Assumptions!$AD$47,Assumptions!$AD$51,IF(R$8=Assumptions!$AE$47,Assumptions!AS$51,Assumptions!$AF$51))))^(R$8-1)</f>
        <v>-1718.6209500000002</v>
      </c>
      <c r="S41" s="26">
        <f>-Assumptions!$AF42/12*(1+(IF(S$8=Assumptions!$AD$47,Assumptions!$AD$51,IF(S$8=Assumptions!$AE$47,Assumptions!AT$51,Assumptions!$AF$51))))^(S$8-1)</f>
        <v>-1718.6209500000002</v>
      </c>
      <c r="T41" s="26">
        <f>-Assumptions!$AF42/12*(1+(IF(T$8=Assumptions!$AD$47,Assumptions!$AD$51,IF(T$8=Assumptions!$AE$47,Assumptions!AU$51,Assumptions!$AF$51))))^(T$8-1)</f>
        <v>-1718.6209500000002</v>
      </c>
      <c r="U41" s="26">
        <f>-Assumptions!$AF42/12*(1+(IF(U$8=Assumptions!$AD$47,Assumptions!$AD$51,IF(U$8=Assumptions!$AE$47,Assumptions!AV$51,Assumptions!$AF$51))))^(U$8-1)</f>
        <v>-1718.6209500000002</v>
      </c>
      <c r="V41" s="26">
        <f>-Assumptions!$AF42/12*(1+(IF(V$8=Assumptions!$AD$47,Assumptions!$AD$51,IF(V$8=Assumptions!$AE$47,Assumptions!AW$51,Assumptions!$AF$51))))^(V$8-1)</f>
        <v>-1718.6209500000002</v>
      </c>
      <c r="W41" s="26">
        <f>-Assumptions!$AF42/12*(1+(IF(W$8=Assumptions!$AD$47,Assumptions!$AD$51,IF(W$8=Assumptions!$AE$47,Assumptions!AX$51,Assumptions!$AF$51))))^(W$8-1)</f>
        <v>-1718.6209500000002</v>
      </c>
      <c r="X41" s="26">
        <f>-Assumptions!$AF42/12*(1+(IF(X$8=Assumptions!$AD$47,Assumptions!$AD$51,IF(X$8=Assumptions!$AE$47,Assumptions!AY$51,Assumptions!$AF$51))))^(X$8-1)</f>
        <v>-1718.6209500000002</v>
      </c>
      <c r="Y41" s="26">
        <f>-Assumptions!$AF42/12*(1+(IF(Y$8=Assumptions!$AD$47,Assumptions!$AD$51,IF(Y$8=Assumptions!$AE$47,Assumptions!AZ$51,Assumptions!$AF$51))))^(Y$8-1)</f>
        <v>-1718.6209500000002</v>
      </c>
      <c r="Z41" s="26">
        <f>-Assumptions!$AF42/12*(1+(IF(Z$8=Assumptions!$AD$47,Assumptions!$AD$51,IF(Z$8=Assumptions!$AE$47,Assumptions!BA$51,Assumptions!$AF$51))))^(Z$8-1)</f>
        <v>-1718.6209500000002</v>
      </c>
      <c r="AA41" s="26">
        <f>-Assumptions!$AF42/12*(1+(IF(AA$8=Assumptions!$AD$47,Assumptions!$AD$51,IF(AA$8=Assumptions!$AE$47,Assumptions!BB$51,Assumptions!$AF$51))))^(AA$8-1)</f>
        <v>-1718.6209500000002</v>
      </c>
      <c r="AB41" s="26">
        <f>-Assumptions!$AF42/12*(1+(IF(AB$8=Assumptions!$AD$47,Assumptions!$AD$51,IF(AB$8=Assumptions!$AE$47,Assumptions!BC$51,Assumptions!$AF$51))))^(AB$8-1)</f>
        <v>-1788.0532363800003</v>
      </c>
      <c r="AC41" s="26">
        <f>-Assumptions!$AF42/12*(1+(IF(AC$8=Assumptions!$AD$47,Assumptions!$AD$51,IF(AC$8=Assumptions!$AE$47,Assumptions!BD$51,Assumptions!$AF$51))))^(AC$8-1)</f>
        <v>-1788.0532363800003</v>
      </c>
      <c r="AD41" s="26">
        <f>-Assumptions!$AF42/12*(1+(IF(AD$8=Assumptions!$AD$47,Assumptions!$AD$51,IF(AD$8=Assumptions!$AE$47,Assumptions!BE$51,Assumptions!$AF$51))))^(AD$8-1)</f>
        <v>-1788.0532363800003</v>
      </c>
      <c r="AE41" s="26">
        <f>-Assumptions!$AF42/12*(1+(IF(AE$8=Assumptions!$AD$47,Assumptions!$AD$51,IF(AE$8=Assumptions!$AE$47,Assumptions!BF$51,Assumptions!$AF$51))))^(AE$8-1)</f>
        <v>-1788.0532363800003</v>
      </c>
      <c r="AF41" s="26">
        <f>-Assumptions!$AF42/12*(1+(IF(AF$8=Assumptions!$AD$47,Assumptions!$AD$51,IF(AF$8=Assumptions!$AE$47,Assumptions!BG$51,Assumptions!$AF$51))))^(AF$8-1)</f>
        <v>-1788.0532363800003</v>
      </c>
      <c r="AG41" s="26">
        <f>-Assumptions!$AF42/12*(1+(IF(AG$8=Assumptions!$AD$47,Assumptions!$AD$51,IF(AG$8=Assumptions!$AE$47,Assumptions!BH$51,Assumptions!$AF$51))))^(AG$8-1)</f>
        <v>-1788.0532363800003</v>
      </c>
      <c r="AH41" s="26">
        <f>-Assumptions!$AF42/12*(1+(IF(AH$8=Assumptions!$AD$47,Assumptions!$AD$51,IF(AH$8=Assumptions!$AE$47,Assumptions!BI$51,Assumptions!$AF$51))))^(AH$8-1)</f>
        <v>-1788.0532363800003</v>
      </c>
      <c r="AI41" s="26">
        <f>-Assumptions!$AF42/12*(1+(IF(AI$8=Assumptions!$AD$47,Assumptions!$AD$51,IF(AI$8=Assumptions!$AE$47,Assumptions!BJ$51,Assumptions!$AF$51))))^(AI$8-1)</f>
        <v>-1788.0532363800003</v>
      </c>
      <c r="AJ41" s="26">
        <f>-Assumptions!$AF42/12*(1+(IF(AJ$8=Assumptions!$AD$47,Assumptions!$AD$51,IF(AJ$8=Assumptions!$AE$47,Assumptions!BK$51,Assumptions!$AF$51))))^(AJ$8-1)</f>
        <v>-1788.0532363800003</v>
      </c>
      <c r="AK41" s="26">
        <f>-Assumptions!$AF42/12*(1+(IF(AK$8=Assumptions!$AD$47,Assumptions!$AD$51,IF(AK$8=Assumptions!$AE$47,Assumptions!BL$51,Assumptions!$AF$51))))^(AK$8-1)</f>
        <v>-1788.0532363800003</v>
      </c>
      <c r="AL41" s="26">
        <f>-Assumptions!$AF42/12*(1+(IF(AL$8=Assumptions!$AD$47,Assumptions!$AD$51,IF(AL$8=Assumptions!$AE$47,Assumptions!BM$51,Assumptions!$AF$51))))^(AL$8-1)</f>
        <v>-1788.0532363800003</v>
      </c>
      <c r="AM41" s="26">
        <f>-Assumptions!$AF42/12*(1+(IF(AM$8=Assumptions!$AD$47,Assumptions!$AD$51,IF(AM$8=Assumptions!$AE$47,Assumptions!BN$51,Assumptions!$AF$51))))^(AM$8-1)</f>
        <v>-1788.0532363800003</v>
      </c>
      <c r="AN41" s="26">
        <f>-Assumptions!$AF42/12*(1+(IF(AN$8=Assumptions!$AD$47,Assumptions!$AD$51,IF(AN$8=Assumptions!$AE$47,Assumptions!BO$51,Assumptions!$AF$51))))^(AN$8-1)</f>
        <v>-1823.8143011076002</v>
      </c>
      <c r="AO41" s="26">
        <f>-Assumptions!$AF42/12*(1+(IF(AO$8=Assumptions!$AD$47,Assumptions!$AD$51,IF(AO$8=Assumptions!$AE$47,Assumptions!BP$51,Assumptions!$AF$51))))^(AO$8-1)</f>
        <v>-1823.8143011076002</v>
      </c>
      <c r="AP41" s="26">
        <f>-Assumptions!$AF42/12*(1+(IF(AP$8=Assumptions!$AD$47,Assumptions!$AD$51,IF(AP$8=Assumptions!$AE$47,Assumptions!BQ$51,Assumptions!$AF$51))))^(AP$8-1)</f>
        <v>-1823.8143011076002</v>
      </c>
      <c r="AQ41" s="26">
        <f>-Assumptions!$AF42/12*(1+(IF(AQ$8=Assumptions!$AD$47,Assumptions!$AD$51,IF(AQ$8=Assumptions!$AE$47,Assumptions!BR$51,Assumptions!$AF$51))))^(AQ$8-1)</f>
        <v>-1823.8143011076002</v>
      </c>
      <c r="AR41" s="26">
        <f>-Assumptions!$AF42/12*(1+(IF(AR$8=Assumptions!$AD$47,Assumptions!$AD$51,IF(AR$8=Assumptions!$AE$47,Assumptions!BS$51,Assumptions!$AF$51))))^(AR$8-1)</f>
        <v>-1823.8143011076002</v>
      </c>
      <c r="AS41" s="26">
        <f>-Assumptions!$AF42/12*(1+(IF(AS$8=Assumptions!$AD$47,Assumptions!$AD$51,IF(AS$8=Assumptions!$AE$47,Assumptions!BT$51,Assumptions!$AF$51))))^(AS$8-1)</f>
        <v>-1823.8143011076002</v>
      </c>
      <c r="AT41" s="26">
        <f>-Assumptions!$AF42/12*(1+(IF(AT$8=Assumptions!$AD$47,Assumptions!$AD$51,IF(AT$8=Assumptions!$AE$47,Assumptions!BU$51,Assumptions!$AF$51))))^(AT$8-1)</f>
        <v>-1823.8143011076002</v>
      </c>
      <c r="AU41" s="26">
        <f>-Assumptions!$AF42/12*(1+(IF(AU$8=Assumptions!$AD$47,Assumptions!$AD$51,IF(AU$8=Assumptions!$AE$47,Assumptions!BV$51,Assumptions!$AF$51))))^(AU$8-1)</f>
        <v>-1823.8143011076002</v>
      </c>
      <c r="AV41" s="26">
        <f>-Assumptions!$AF42/12*(1+(IF(AV$8=Assumptions!$AD$47,Assumptions!$AD$51,IF(AV$8=Assumptions!$AE$47,Assumptions!BW$51,Assumptions!$AF$51))))^(AV$8-1)</f>
        <v>-1823.8143011076002</v>
      </c>
      <c r="AW41" s="26">
        <f>-Assumptions!$AF42/12*(1+(IF(AW$8=Assumptions!$AD$47,Assumptions!$AD$51,IF(AW$8=Assumptions!$AE$47,Assumptions!BX$51,Assumptions!$AF$51))))^(AW$8-1)</f>
        <v>-1823.8143011076002</v>
      </c>
      <c r="AX41" s="26">
        <f>-Assumptions!$AF42/12*(1+(IF(AX$8=Assumptions!$AD$47,Assumptions!$AD$51,IF(AX$8=Assumptions!$AE$47,Assumptions!BY$51,Assumptions!$AF$51))))^(AX$8-1)</f>
        <v>-1823.8143011076002</v>
      </c>
      <c r="AY41" s="26">
        <f>-Assumptions!$AF42/12*(1+(IF(AY$8=Assumptions!$AD$47,Assumptions!$AD$51,IF(AY$8=Assumptions!$AE$47,Assumptions!BZ$51,Assumptions!$AF$51))))^(AY$8-1)</f>
        <v>-1823.8143011076002</v>
      </c>
      <c r="AZ41" s="26">
        <f>-Assumptions!$AF42/12*(1+(IF(AZ$8=Assumptions!$AD$47,Assumptions!$AD$51,IF(AZ$8=Assumptions!$AE$47,Assumptions!CA$51,Assumptions!$AF$51))))^(AZ$8-1)</f>
        <v>-1860.2905871297521</v>
      </c>
      <c r="BA41" s="26">
        <f>-Assumptions!$AF42/12*(1+(IF(BA$8=Assumptions!$AD$47,Assumptions!$AD$51,IF(BA$8=Assumptions!$AE$47,Assumptions!CB$51,Assumptions!$AF$51))))^(BA$8-1)</f>
        <v>-1860.2905871297521</v>
      </c>
      <c r="BB41" s="26">
        <f>-Assumptions!$AF42/12*(1+(IF(BB$8=Assumptions!$AD$47,Assumptions!$AD$51,IF(BB$8=Assumptions!$AE$47,Assumptions!CC$51,Assumptions!$AF$51))))^(BB$8-1)</f>
        <v>-1860.2905871297521</v>
      </c>
      <c r="BC41" s="26">
        <f>-Assumptions!$AF42/12*(1+(IF(BC$8=Assumptions!$AD$47,Assumptions!$AD$51,IF(BC$8=Assumptions!$AE$47,Assumptions!CD$51,Assumptions!$AF$51))))^(BC$8-1)</f>
        <v>-1860.2905871297521</v>
      </c>
      <c r="BD41" s="26">
        <f>-Assumptions!$AF42/12*(1+(IF(BD$8=Assumptions!$AD$47,Assumptions!$AD$51,IF(BD$8=Assumptions!$AE$47,Assumptions!CE$51,Assumptions!$AF$51))))^(BD$8-1)</f>
        <v>-1860.2905871297521</v>
      </c>
      <c r="BE41" s="26">
        <f>-Assumptions!$AF42/12*(1+(IF(BE$8=Assumptions!$AD$47,Assumptions!$AD$51,IF(BE$8=Assumptions!$AE$47,Assumptions!CF$51,Assumptions!$AF$51))))^(BE$8-1)</f>
        <v>-1860.2905871297521</v>
      </c>
      <c r="BF41" s="26">
        <f>-Assumptions!$AF42/12*(1+(IF(BF$8=Assumptions!$AD$47,Assumptions!$AD$51,IF(BF$8=Assumptions!$AE$47,Assumptions!CG$51,Assumptions!$AF$51))))^(BF$8-1)</f>
        <v>-1860.2905871297521</v>
      </c>
      <c r="BG41" s="26">
        <f>-Assumptions!$AF42/12*(1+(IF(BG$8=Assumptions!$AD$47,Assumptions!$AD$51,IF(BG$8=Assumptions!$AE$47,Assumptions!CH$51,Assumptions!$AF$51))))^(BG$8-1)</f>
        <v>-1860.2905871297521</v>
      </c>
      <c r="BH41" s="26">
        <f>-Assumptions!$AF42/12*(1+(IF(BH$8=Assumptions!$AD$47,Assumptions!$AD$51,IF(BH$8=Assumptions!$AE$47,Assumptions!CI$51,Assumptions!$AF$51))))^(BH$8-1)</f>
        <v>-1860.2905871297521</v>
      </c>
      <c r="BI41" s="26">
        <f>-Assumptions!$AF42/12*(1+(IF(BI$8=Assumptions!$AD$47,Assumptions!$AD$51,IF(BI$8=Assumptions!$AE$47,Assumptions!CJ$51,Assumptions!$AF$51))))^(BI$8-1)</f>
        <v>-1860.2905871297521</v>
      </c>
      <c r="BJ41" s="26">
        <f>-Assumptions!$AF42/12*(1+(IF(BJ$8=Assumptions!$AD$47,Assumptions!$AD$51,IF(BJ$8=Assumptions!$AE$47,Assumptions!CK$51,Assumptions!$AF$51))))^(BJ$8-1)</f>
        <v>-1860.2905871297521</v>
      </c>
      <c r="BK41" s="26">
        <f>-Assumptions!$AF42/12*(1+(IF(BK$8=Assumptions!$AD$47,Assumptions!$AD$51,IF(BK$8=Assumptions!$AE$47,Assumptions!CL$51,Assumptions!$AF$51))))^(BK$8-1)</f>
        <v>-1860.2905871297521</v>
      </c>
      <c r="BL41" s="26">
        <f>-Assumptions!$AF42/12*(1+(IF(BL$8=Assumptions!$AD$47,Assumptions!$AD$51,IF(BL$8=Assumptions!$AE$47,Assumptions!CM$51,Assumptions!$AF$51))))^(BL$8-1)</f>
        <v>-1897.4963988723473</v>
      </c>
      <c r="BM41" s="26">
        <f>-Assumptions!$AF42/12*(1+(IF(BM$8=Assumptions!$AD$47,Assumptions!$AD$51,IF(BM$8=Assumptions!$AE$47,Assumptions!CN$51,Assumptions!$AF$51))))^(BM$8-1)</f>
        <v>-1897.4963988723473</v>
      </c>
      <c r="BN41" s="26">
        <f>-Assumptions!$AF42/12*(1+(IF(BN$8=Assumptions!$AD$47,Assumptions!$AD$51,IF(BN$8=Assumptions!$AE$47,Assumptions!CO$51,Assumptions!$AF$51))))^(BN$8-1)</f>
        <v>-1897.4963988723473</v>
      </c>
      <c r="BO41" s="26">
        <f>-Assumptions!$AF42/12*(1+(IF(BO$8=Assumptions!$AD$47,Assumptions!$AD$51,IF(BO$8=Assumptions!$AE$47,Assumptions!CP$51,Assumptions!$AF$51))))^(BO$8-1)</f>
        <v>-1897.4963988723473</v>
      </c>
      <c r="BP41" s="26">
        <f>-Assumptions!$AF42/12*(1+(IF(BP$8=Assumptions!$AD$47,Assumptions!$AD$51,IF(BP$8=Assumptions!$AE$47,Assumptions!CQ$51,Assumptions!$AF$51))))^(BP$8-1)</f>
        <v>-1897.4963988723473</v>
      </c>
      <c r="BQ41" s="26">
        <f>-Assumptions!$AF42/12*(1+(IF(BQ$8=Assumptions!$AD$47,Assumptions!$AD$51,IF(BQ$8=Assumptions!$AE$47,Assumptions!CR$51,Assumptions!$AF$51))))^(BQ$8-1)</f>
        <v>-1897.4963988723473</v>
      </c>
      <c r="BR41" s="26">
        <f>-Assumptions!$AF42/12*(1+(IF(BR$8=Assumptions!$AD$47,Assumptions!$AD$51,IF(BR$8=Assumptions!$AE$47,Assumptions!CS$51,Assumptions!$AF$51))))^(BR$8-1)</f>
        <v>-1897.4963988723473</v>
      </c>
      <c r="BS41" s="26">
        <f>-Assumptions!$AF42/12*(1+(IF(BS$8=Assumptions!$AD$47,Assumptions!$AD$51,IF(BS$8=Assumptions!$AE$47,Assumptions!CT$51,Assumptions!$AF$51))))^(BS$8-1)</f>
        <v>-1897.4963988723473</v>
      </c>
      <c r="BT41" s="26">
        <f>-Assumptions!$AF42/12*(1+(IF(BT$8=Assumptions!$AD$47,Assumptions!$AD$51,IF(BT$8=Assumptions!$AE$47,Assumptions!CU$51,Assumptions!$AF$51))))^(BT$8-1)</f>
        <v>-1897.4963988723473</v>
      </c>
      <c r="BU41" s="26">
        <f>-Assumptions!$AF42/12*(1+(IF(BU$8=Assumptions!$AD$47,Assumptions!$AD$51,IF(BU$8=Assumptions!$AE$47,Assumptions!CV$51,Assumptions!$AF$51))))^(BU$8-1)</f>
        <v>-1897.4963988723473</v>
      </c>
      <c r="BV41" s="26">
        <f>-Assumptions!$AF42/12*(1+(IF(BV$8=Assumptions!$AD$47,Assumptions!$AD$51,IF(BV$8=Assumptions!$AE$47,Assumptions!CW$51,Assumptions!$AF$51))))^(BV$8-1)</f>
        <v>-1897.4963988723473</v>
      </c>
      <c r="BW41" s="26">
        <f>-Assumptions!$AF42/12*(1+(IF(BW$8=Assumptions!$AD$47,Assumptions!$AD$51,IF(BW$8=Assumptions!$AE$47,Assumptions!CX$51,Assumptions!$AF$51))))^(BW$8-1)</f>
        <v>-1897.4963988723473</v>
      </c>
      <c r="BX41" s="26">
        <f>-Assumptions!$AF42/12*(1+(IF(BX$8=Assumptions!$AD$47,Assumptions!$AD$51,IF(BX$8=Assumptions!$AE$47,Assumptions!CY$51,Assumptions!$AF$51))))^(BX$8-1)</f>
        <v>-1935.4463268497943</v>
      </c>
      <c r="BY41" s="26">
        <f>-Assumptions!$AF42/12*(1+(IF(BY$8=Assumptions!$AD$47,Assumptions!$AD$51,IF(BY$8=Assumptions!$AE$47,Assumptions!CZ$51,Assumptions!$AF$51))))^(BY$8-1)</f>
        <v>-1935.4463268497943</v>
      </c>
      <c r="BZ41" s="26">
        <f>-Assumptions!$AF42/12*(1+(IF(BZ$8=Assumptions!$AD$47,Assumptions!$AD$51,IF(BZ$8=Assumptions!$AE$47,Assumptions!DA$51,Assumptions!$AF$51))))^(BZ$8-1)</f>
        <v>-1935.4463268497943</v>
      </c>
      <c r="CA41" s="26">
        <f>-Assumptions!$AF42/12*(1+(IF(CA$8=Assumptions!$AD$47,Assumptions!$AD$51,IF(CA$8=Assumptions!$AE$47,Assumptions!DB$51,Assumptions!$AF$51))))^(CA$8-1)</f>
        <v>-1935.4463268497943</v>
      </c>
      <c r="CB41" s="26">
        <f>-Assumptions!$AF42/12*(1+(IF(CB$8=Assumptions!$AD$47,Assumptions!$AD$51,IF(CB$8=Assumptions!$AE$47,Assumptions!DC$51,Assumptions!$AF$51))))^(CB$8-1)</f>
        <v>-1935.4463268497943</v>
      </c>
      <c r="CC41" s="26">
        <f>-Assumptions!$AF42/12*(1+(IF(CC$8=Assumptions!$AD$47,Assumptions!$AD$51,IF(CC$8=Assumptions!$AE$47,Assumptions!DD$51,Assumptions!$AF$51))))^(CC$8-1)</f>
        <v>-1935.4463268497943</v>
      </c>
      <c r="CD41" s="26">
        <f>-Assumptions!$AF42/12*(1+(IF(CD$8=Assumptions!$AD$47,Assumptions!$AD$51,IF(CD$8=Assumptions!$AE$47,Assumptions!DE$51,Assumptions!$AF$51))))^(CD$8-1)</f>
        <v>-1935.4463268497943</v>
      </c>
      <c r="CE41" s="26">
        <f>-Assumptions!$AF42/12*(1+(IF(CE$8=Assumptions!$AD$47,Assumptions!$AD$51,IF(CE$8=Assumptions!$AE$47,Assumptions!DF$51,Assumptions!$AF$51))))^(CE$8-1)</f>
        <v>-1935.4463268497943</v>
      </c>
      <c r="CF41" s="26">
        <f>-Assumptions!$AF42/12*(1+(IF(CF$8=Assumptions!$AD$47,Assumptions!$AD$51,IF(CF$8=Assumptions!$AE$47,Assumptions!DG$51,Assumptions!$AF$51))))^(CF$8-1)</f>
        <v>-1935.4463268497943</v>
      </c>
      <c r="CG41" s="26">
        <f>-Assumptions!$AF42/12*(1+(IF(CG$8=Assumptions!$AD$47,Assumptions!$AD$51,IF(CG$8=Assumptions!$AE$47,Assumptions!DH$51,Assumptions!$AF$51))))^(CG$8-1)</f>
        <v>-1935.4463268497943</v>
      </c>
      <c r="CH41" s="26">
        <f>-Assumptions!$AF42/12*(1+(IF(CH$8=Assumptions!$AD$47,Assumptions!$AD$51,IF(CH$8=Assumptions!$AE$47,Assumptions!DI$51,Assumptions!$AF$51))))^(CH$8-1)</f>
        <v>-1935.4463268497943</v>
      </c>
      <c r="CI41" s="26">
        <f>-Assumptions!$AF42/12*(1+(IF(CI$8=Assumptions!$AD$47,Assumptions!$AD$51,IF(CI$8=Assumptions!$AE$47,Assumptions!DJ$51,Assumptions!$AF$51))))^(CI$8-1)</f>
        <v>-1935.4463268497943</v>
      </c>
      <c r="CJ41" s="26">
        <f>-Assumptions!$AF42/12*(1+(IF(CJ$8=Assumptions!$AD$47,Assumptions!$AD$51,IF(CJ$8=Assumptions!$AE$47,Assumptions!DK$51,Assumptions!$AF$51))))^(CJ$8-1)</f>
        <v>-1974.1552533867898</v>
      </c>
      <c r="CK41" s="26">
        <f>-Assumptions!$AF42/12*(1+(IF(CK$8=Assumptions!$AD$47,Assumptions!$AD$51,IF(CK$8=Assumptions!$AE$47,Assumptions!DL$51,Assumptions!$AF$51))))^(CK$8-1)</f>
        <v>-1974.1552533867898</v>
      </c>
      <c r="CL41" s="26">
        <f>-Assumptions!$AF42/12*(1+(IF(CL$8=Assumptions!$AD$47,Assumptions!$AD$51,IF(CL$8=Assumptions!$AE$47,Assumptions!DM$51,Assumptions!$AF$51))))^(CL$8-1)</f>
        <v>-1974.1552533867898</v>
      </c>
      <c r="CM41" s="26">
        <f>-Assumptions!$AF42/12*(1+(IF(CM$8=Assumptions!$AD$47,Assumptions!$AD$51,IF(CM$8=Assumptions!$AE$47,Assumptions!DN$51,Assumptions!$AF$51))))^(CM$8-1)</f>
        <v>-1974.1552533867898</v>
      </c>
      <c r="CN41" s="26">
        <f>-Assumptions!$AF42/12*(1+(IF(CN$8=Assumptions!$AD$47,Assumptions!$AD$51,IF(CN$8=Assumptions!$AE$47,Assumptions!DO$51,Assumptions!$AF$51))))^(CN$8-1)</f>
        <v>-1974.1552533867898</v>
      </c>
      <c r="CO41" s="26">
        <f>-Assumptions!$AF42/12*(1+(IF(CO$8=Assumptions!$AD$47,Assumptions!$AD$51,IF(CO$8=Assumptions!$AE$47,Assumptions!DP$51,Assumptions!$AF$51))))^(CO$8-1)</f>
        <v>-1974.1552533867898</v>
      </c>
      <c r="CP41" s="26">
        <f>-Assumptions!$AF42/12*(1+(IF(CP$8=Assumptions!$AD$47,Assumptions!$AD$51,IF(CP$8=Assumptions!$AE$47,Assumptions!DQ$51,Assumptions!$AF$51))))^(CP$8-1)</f>
        <v>-1974.1552533867898</v>
      </c>
      <c r="CQ41" s="26">
        <f>-Assumptions!$AF42/12*(1+(IF(CQ$8=Assumptions!$AD$47,Assumptions!$AD$51,IF(CQ$8=Assumptions!$AE$47,Assumptions!DR$51,Assumptions!$AF$51))))^(CQ$8-1)</f>
        <v>-1974.1552533867898</v>
      </c>
      <c r="CR41" s="26">
        <f>-Assumptions!$AF42/12*(1+(IF(CR$8=Assumptions!$AD$47,Assumptions!$AD$51,IF(CR$8=Assumptions!$AE$47,Assumptions!DS$51,Assumptions!$AF$51))))^(CR$8-1)</f>
        <v>-1974.1552533867898</v>
      </c>
      <c r="CS41" s="26">
        <f>-Assumptions!$AF42/12*(1+(IF(CS$8=Assumptions!$AD$47,Assumptions!$AD$51,IF(CS$8=Assumptions!$AE$47,Assumptions!DT$51,Assumptions!$AF$51))))^(CS$8-1)</f>
        <v>-1974.1552533867898</v>
      </c>
      <c r="CT41" s="26">
        <f>-Assumptions!$AF42/12*(1+(IF(CT$8=Assumptions!$AD$47,Assumptions!$AD$51,IF(CT$8=Assumptions!$AE$47,Assumptions!DU$51,Assumptions!$AF$51))))^(CT$8-1)</f>
        <v>-1974.1552533867898</v>
      </c>
      <c r="CU41" s="26">
        <f>-Assumptions!$AF42/12*(1+(IF(CU$8=Assumptions!$AD$47,Assumptions!$AD$51,IF(CU$8=Assumptions!$AE$47,Assumptions!DV$51,Assumptions!$AF$51))))^(CU$8-1)</f>
        <v>-1974.1552533867898</v>
      </c>
      <c r="CV41" s="26">
        <f>-Assumptions!$AF42/12*(1+(IF(CV$8=Assumptions!$AD$47,Assumptions!$AD$51,IF(CV$8=Assumptions!$AE$47,Assumptions!DW$51,Assumptions!$AF$51))))^(CV$8-1)</f>
        <v>-2013.6383584545258</v>
      </c>
      <c r="CW41" s="26">
        <f>-Assumptions!$AF42/12*(1+(IF(CW$8=Assumptions!$AD$47,Assumptions!$AD$51,IF(CW$8=Assumptions!$AE$47,Assumptions!DX$51,Assumptions!$AF$51))))^(CW$8-1)</f>
        <v>-2013.6383584545258</v>
      </c>
      <c r="CX41" s="26">
        <f>-Assumptions!$AF42/12*(1+(IF(CX$8=Assumptions!$AD$47,Assumptions!$AD$51,IF(CX$8=Assumptions!$AE$47,Assumptions!DY$51,Assumptions!$AF$51))))^(CX$8-1)</f>
        <v>-2013.6383584545258</v>
      </c>
      <c r="CY41" s="26">
        <f>-Assumptions!$AF42/12*(1+(IF(CY$8=Assumptions!$AD$47,Assumptions!$AD$51,IF(CY$8=Assumptions!$AE$47,Assumptions!DZ$51,Assumptions!$AF$51))))^(CY$8-1)</f>
        <v>-2013.6383584545258</v>
      </c>
      <c r="CZ41" s="26">
        <f>-Assumptions!$AF42/12*(1+(IF(CZ$8=Assumptions!$AD$47,Assumptions!$AD$51,IF(CZ$8=Assumptions!$AE$47,Assumptions!EA$51,Assumptions!$AF$51))))^(CZ$8-1)</f>
        <v>-2013.6383584545258</v>
      </c>
      <c r="DA41" s="26">
        <f>-Assumptions!$AF42/12*(1+(IF(DA$8=Assumptions!$AD$47,Assumptions!$AD$51,IF(DA$8=Assumptions!$AE$47,Assumptions!EB$51,Assumptions!$AF$51))))^(DA$8-1)</f>
        <v>-2013.6383584545258</v>
      </c>
      <c r="DB41" s="26">
        <f>-Assumptions!$AF42/12*(1+(IF(DB$8=Assumptions!$AD$47,Assumptions!$AD$51,IF(DB$8=Assumptions!$AE$47,Assumptions!EC$51,Assumptions!$AF$51))))^(DB$8-1)</f>
        <v>-2013.6383584545258</v>
      </c>
      <c r="DC41" s="26">
        <f>-Assumptions!$AF42/12*(1+(IF(DC$8=Assumptions!$AD$47,Assumptions!$AD$51,IF(DC$8=Assumptions!$AE$47,Assumptions!ED$51,Assumptions!$AF$51))))^(DC$8-1)</f>
        <v>-2013.6383584545258</v>
      </c>
      <c r="DD41" s="26">
        <f>-Assumptions!$AF42/12*(1+(IF(DD$8=Assumptions!$AD$47,Assumptions!$AD$51,IF(DD$8=Assumptions!$AE$47,Assumptions!EE$51,Assumptions!$AF$51))))^(DD$8-1)</f>
        <v>-2013.6383584545258</v>
      </c>
      <c r="DE41" s="26">
        <f>-Assumptions!$AF42/12*(1+(IF(DE$8=Assumptions!$AD$47,Assumptions!$AD$51,IF(DE$8=Assumptions!$AE$47,Assumptions!EF$51,Assumptions!$AF$51))))^(DE$8-1)</f>
        <v>-2013.6383584545258</v>
      </c>
      <c r="DF41" s="26">
        <f>-Assumptions!$AF42/12*(1+(IF(DF$8=Assumptions!$AD$47,Assumptions!$AD$51,IF(DF$8=Assumptions!$AE$47,Assumptions!EG$51,Assumptions!$AF$51))))^(DF$8-1)</f>
        <v>-2013.6383584545258</v>
      </c>
      <c r="DG41" s="26">
        <f>-Assumptions!$AF42/12*(1+(IF(DG$8=Assumptions!$AD$47,Assumptions!$AD$51,IF(DG$8=Assumptions!$AE$47,Assumptions!EH$51,Assumptions!$AF$51))))^(DG$8-1)</f>
        <v>-2013.6383584545258</v>
      </c>
      <c r="DH41" s="26">
        <f>-Assumptions!$AF42/12*(1+(IF(DH$8=Assumptions!$AD$47,Assumptions!$AD$51,IF(DH$8=Assumptions!$AE$47,Assumptions!EI$51,Assumptions!$AF$51))))^(DH$8-1)</f>
        <v>-2053.9111256236165</v>
      </c>
      <c r="DI41" s="26">
        <f>-Assumptions!$AF42/12*(1+(IF(DI$8=Assumptions!$AD$47,Assumptions!$AD$51,IF(DI$8=Assumptions!$AE$47,Assumptions!EJ$51,Assumptions!$AF$51))))^(DI$8-1)</f>
        <v>-2053.9111256236165</v>
      </c>
      <c r="DJ41" s="26">
        <f>-Assumptions!$AF42/12*(1+(IF(DJ$8=Assumptions!$AD$47,Assumptions!$AD$51,IF(DJ$8=Assumptions!$AE$47,Assumptions!EK$51,Assumptions!$AF$51))))^(DJ$8-1)</f>
        <v>-2053.9111256236165</v>
      </c>
      <c r="DK41" s="26">
        <f>-Assumptions!$AF42/12*(1+(IF(DK$8=Assumptions!$AD$47,Assumptions!$AD$51,IF(DK$8=Assumptions!$AE$47,Assumptions!EL$51,Assumptions!$AF$51))))^(DK$8-1)</f>
        <v>-2053.9111256236165</v>
      </c>
      <c r="DL41" s="26">
        <f>-Assumptions!$AF42/12*(1+(IF(DL$8=Assumptions!$AD$47,Assumptions!$AD$51,IF(DL$8=Assumptions!$AE$47,Assumptions!EM$51,Assumptions!$AF$51))))^(DL$8-1)</f>
        <v>-2053.9111256236165</v>
      </c>
      <c r="DM41" s="26">
        <f>-Assumptions!$AF42/12*(1+(IF(DM$8=Assumptions!$AD$47,Assumptions!$AD$51,IF(DM$8=Assumptions!$AE$47,Assumptions!EN$51,Assumptions!$AF$51))))^(DM$8-1)</f>
        <v>-2053.9111256236165</v>
      </c>
      <c r="DN41" s="26">
        <f>-Assumptions!$AF42/12*(1+(IF(DN$8=Assumptions!$AD$47,Assumptions!$AD$51,IF(DN$8=Assumptions!$AE$47,Assumptions!EO$51,Assumptions!$AF$51))))^(DN$8-1)</f>
        <v>-2053.9111256236165</v>
      </c>
      <c r="DO41" s="26">
        <f>-Assumptions!$AF42/12*(1+(IF(DO$8=Assumptions!$AD$47,Assumptions!$AD$51,IF(DO$8=Assumptions!$AE$47,Assumptions!EP$51,Assumptions!$AF$51))))^(DO$8-1)</f>
        <v>-2053.9111256236165</v>
      </c>
      <c r="DP41" s="26">
        <f>-Assumptions!$AF42/12*(1+(IF(DP$8=Assumptions!$AD$47,Assumptions!$AD$51,IF(DP$8=Assumptions!$AE$47,Assumptions!EQ$51,Assumptions!$AF$51))))^(DP$8-1)</f>
        <v>-2053.9111256236165</v>
      </c>
      <c r="DQ41" s="26">
        <f>-Assumptions!$AF42/12*(1+(IF(DQ$8=Assumptions!$AD$47,Assumptions!$AD$51,IF(DQ$8=Assumptions!$AE$47,Assumptions!ER$51,Assumptions!$AF$51))))^(DQ$8-1)</f>
        <v>-2053.9111256236165</v>
      </c>
      <c r="DR41" s="26">
        <f>-Assumptions!$AF42/12*(1+(IF(DR$8=Assumptions!$AD$47,Assumptions!$AD$51,IF(DR$8=Assumptions!$AE$47,Assumptions!ES$51,Assumptions!$AF$51))))^(DR$8-1)</f>
        <v>-2053.9111256236165</v>
      </c>
      <c r="DS41" s="26">
        <f>-Assumptions!$AF42/12*(1+(IF(DS$8=Assumptions!$AD$47,Assumptions!$AD$51,IF(DS$8=Assumptions!$AE$47,Assumptions!ET$51,Assumptions!$AF$51))))^(DS$8-1)</f>
        <v>-2053.9111256236165</v>
      </c>
      <c r="DT41" s="26">
        <f>-Assumptions!$AF42/12*(1+(IF(DT$8=Assumptions!$AD$47,Assumptions!$AD$51,IF(DT$8=Assumptions!$AE$47,Assumptions!EU$51,Assumptions!$AF$51))))^(DT$8-1)</f>
        <v>-2094.9893481360887</v>
      </c>
      <c r="DU41" s="26">
        <f>-Assumptions!$AF42/12*(1+(IF(DU$8=Assumptions!$AD$47,Assumptions!$AD$51,IF(DU$8=Assumptions!$AE$47,Assumptions!EV$51,Assumptions!$AF$51))))^(DU$8-1)</f>
        <v>-2094.9893481360887</v>
      </c>
      <c r="DV41" s="26">
        <f>-Assumptions!$AF42/12*(1+(IF(DV$8=Assumptions!$AD$47,Assumptions!$AD$51,IF(DV$8=Assumptions!$AE$47,Assumptions!EW$51,Assumptions!$AF$51))))^(DV$8-1)</f>
        <v>-2094.9893481360887</v>
      </c>
      <c r="DW41" s="26">
        <f>-Assumptions!$AF42/12*(1+(IF(DW$8=Assumptions!$AD$47,Assumptions!$AD$51,IF(DW$8=Assumptions!$AE$47,Assumptions!EX$51,Assumptions!$AF$51))))^(DW$8-1)</f>
        <v>-2094.9893481360887</v>
      </c>
      <c r="DX41" s="26">
        <f>-Assumptions!$AF42/12*(1+(IF(DX$8=Assumptions!$AD$47,Assumptions!$AD$51,IF(DX$8=Assumptions!$AE$47,Assumptions!EY$51,Assumptions!$AF$51))))^(DX$8-1)</f>
        <v>-2094.9893481360887</v>
      </c>
      <c r="DY41" s="26">
        <f>-Assumptions!$AF42/12*(1+(IF(DY$8=Assumptions!$AD$47,Assumptions!$AD$51,IF(DY$8=Assumptions!$AE$47,Assumptions!EZ$51,Assumptions!$AF$51))))^(DY$8-1)</f>
        <v>-2094.9893481360887</v>
      </c>
      <c r="DZ41" s="26">
        <f>-Assumptions!$AF42/12*(1+(IF(DZ$8=Assumptions!$AD$47,Assumptions!$AD$51,IF(DZ$8=Assumptions!$AE$47,Assumptions!FA$51,Assumptions!$AF$51))))^(DZ$8-1)</f>
        <v>-2094.9893481360887</v>
      </c>
      <c r="EA41" s="26">
        <f>-Assumptions!$AF42/12*(1+(IF(EA$8=Assumptions!$AD$47,Assumptions!$AD$51,IF(EA$8=Assumptions!$AE$47,Assumptions!FB$51,Assumptions!$AF$51))))^(EA$8-1)</f>
        <v>-2094.9893481360887</v>
      </c>
      <c r="EB41" s="26">
        <f>-Assumptions!$AF42/12*(1+(IF(EB$8=Assumptions!$AD$47,Assumptions!$AD$51,IF(EB$8=Assumptions!$AE$47,Assumptions!FC$51,Assumptions!$AF$51))))^(EB$8-1)</f>
        <v>-2094.9893481360887</v>
      </c>
      <c r="EC41" s="26">
        <f>-Assumptions!$AF42/12*(1+(IF(EC$8=Assumptions!$AD$47,Assumptions!$AD$51,IF(EC$8=Assumptions!$AE$47,Assumptions!FD$51,Assumptions!$AF$51))))^(EC$8-1)</f>
        <v>-2094.9893481360887</v>
      </c>
      <c r="ED41" s="26">
        <f>-Assumptions!$AF42/12*(1+(IF(ED$8=Assumptions!$AD$47,Assumptions!$AD$51,IF(ED$8=Assumptions!$AE$47,Assumptions!FE$51,Assumptions!$AF$51))))^(ED$8-1)</f>
        <v>-2094.9893481360887</v>
      </c>
      <c r="EE41" s="26">
        <f>-Assumptions!$AF42/12*(1+(IF(EE$8=Assumptions!$AD$47,Assumptions!$AD$51,IF(EE$8=Assumptions!$AE$47,Assumptions!FF$51,Assumptions!$AF$51))))^(EE$8-1)</f>
        <v>-2094.9893481360887</v>
      </c>
    </row>
    <row r="42" spans="2:135" x14ac:dyDescent="0.35">
      <c r="B42" s="5"/>
      <c r="C42" s="14" t="str">
        <f>Assumptions!J43</f>
        <v>Total Operating Expenses</v>
      </c>
      <c r="D42" s="29">
        <f>SUM(D30:D41)</f>
        <v>-94870.836552124994</v>
      </c>
      <c r="E42" s="29">
        <f t="shared" ref="E42:BP42" si="20">SUM(E30:E41)</f>
        <v>-94870.836552124994</v>
      </c>
      <c r="F42" s="29">
        <f t="shared" si="20"/>
        <v>-94870.836552124994</v>
      </c>
      <c r="G42" s="29">
        <f t="shared" si="20"/>
        <v>-94870.836552124994</v>
      </c>
      <c r="H42" s="29">
        <f t="shared" si="20"/>
        <v>-94870.836552124994</v>
      </c>
      <c r="I42" s="29">
        <f t="shared" si="20"/>
        <v>-94870.836552124994</v>
      </c>
      <c r="J42" s="29">
        <f t="shared" si="20"/>
        <v>-94870.836552124994</v>
      </c>
      <c r="K42" s="29">
        <f t="shared" si="20"/>
        <v>-94870.836552124994</v>
      </c>
      <c r="L42" s="29">
        <f t="shared" si="20"/>
        <v>-94870.836552124994</v>
      </c>
      <c r="M42" s="29">
        <f t="shared" si="20"/>
        <v>-94870.836552124994</v>
      </c>
      <c r="N42" s="29">
        <f t="shared" si="20"/>
        <v>-94870.836552124994</v>
      </c>
      <c r="O42" s="29">
        <f t="shared" si="20"/>
        <v>-94870.836552124994</v>
      </c>
      <c r="P42" s="29">
        <f t="shared" si="20"/>
        <v>-94870.836552124994</v>
      </c>
      <c r="Q42" s="29">
        <f t="shared" si="20"/>
        <v>-94870.836552124994</v>
      </c>
      <c r="R42" s="29">
        <f t="shared" si="20"/>
        <v>-94870.836552124994</v>
      </c>
      <c r="S42" s="29">
        <f t="shared" si="20"/>
        <v>-94870.836552124994</v>
      </c>
      <c r="T42" s="29">
        <f t="shared" si="20"/>
        <v>-94870.836552124994</v>
      </c>
      <c r="U42" s="29">
        <f t="shared" si="20"/>
        <v>-94870.836552124994</v>
      </c>
      <c r="V42" s="29">
        <f t="shared" si="20"/>
        <v>-94870.836552124994</v>
      </c>
      <c r="W42" s="29">
        <f t="shared" si="20"/>
        <v>-94870.836552124994</v>
      </c>
      <c r="X42" s="29">
        <f t="shared" si="20"/>
        <v>-94870.836552124994</v>
      </c>
      <c r="Y42" s="29">
        <f t="shared" si="20"/>
        <v>-94870.836552124994</v>
      </c>
      <c r="Z42" s="29">
        <f t="shared" si="20"/>
        <v>-94870.836552124994</v>
      </c>
      <c r="AA42" s="29">
        <f t="shared" si="20"/>
        <v>-94870.836552124994</v>
      </c>
      <c r="AB42" s="29">
        <f t="shared" si="20"/>
        <v>-98703.61834883086</v>
      </c>
      <c r="AC42" s="29">
        <f t="shared" si="20"/>
        <v>-98703.61834883086</v>
      </c>
      <c r="AD42" s="29">
        <f t="shared" si="20"/>
        <v>-98703.61834883086</v>
      </c>
      <c r="AE42" s="29">
        <f t="shared" si="20"/>
        <v>-98703.61834883086</v>
      </c>
      <c r="AF42" s="29">
        <f t="shared" si="20"/>
        <v>-98703.61834883086</v>
      </c>
      <c r="AG42" s="29">
        <f t="shared" si="20"/>
        <v>-98703.61834883086</v>
      </c>
      <c r="AH42" s="29">
        <f t="shared" si="20"/>
        <v>-98703.61834883086</v>
      </c>
      <c r="AI42" s="29">
        <f t="shared" si="20"/>
        <v>-98703.61834883086</v>
      </c>
      <c r="AJ42" s="29">
        <f t="shared" si="20"/>
        <v>-98703.61834883086</v>
      </c>
      <c r="AK42" s="29">
        <f t="shared" si="20"/>
        <v>-98703.61834883086</v>
      </c>
      <c r="AL42" s="29">
        <f t="shared" si="20"/>
        <v>-98703.61834883086</v>
      </c>
      <c r="AM42" s="29">
        <f t="shared" si="20"/>
        <v>-98703.61834883086</v>
      </c>
      <c r="AN42" s="29">
        <f t="shared" si="20"/>
        <v>-100677.69071580746</v>
      </c>
      <c r="AO42" s="29">
        <f t="shared" si="20"/>
        <v>-100677.69071580746</v>
      </c>
      <c r="AP42" s="29">
        <f t="shared" si="20"/>
        <v>-100677.69071580746</v>
      </c>
      <c r="AQ42" s="29">
        <f t="shared" si="20"/>
        <v>-100677.69071580746</v>
      </c>
      <c r="AR42" s="29">
        <f t="shared" si="20"/>
        <v>-100677.69071580746</v>
      </c>
      <c r="AS42" s="29">
        <f t="shared" si="20"/>
        <v>-100677.69071580746</v>
      </c>
      <c r="AT42" s="29">
        <f t="shared" si="20"/>
        <v>-100677.69071580746</v>
      </c>
      <c r="AU42" s="29">
        <f t="shared" si="20"/>
        <v>-100677.69071580746</v>
      </c>
      <c r="AV42" s="29">
        <f t="shared" si="20"/>
        <v>-100677.69071580746</v>
      </c>
      <c r="AW42" s="29">
        <f t="shared" si="20"/>
        <v>-100677.69071580746</v>
      </c>
      <c r="AX42" s="29">
        <f t="shared" si="20"/>
        <v>-100677.69071580746</v>
      </c>
      <c r="AY42" s="29">
        <f t="shared" si="20"/>
        <v>-100677.69071580746</v>
      </c>
      <c r="AZ42" s="29">
        <f t="shared" si="20"/>
        <v>-102691.24453012361</v>
      </c>
      <c r="BA42" s="29">
        <f t="shared" si="20"/>
        <v>-102691.24453012361</v>
      </c>
      <c r="BB42" s="29">
        <f t="shared" si="20"/>
        <v>-102691.24453012361</v>
      </c>
      <c r="BC42" s="29">
        <f t="shared" si="20"/>
        <v>-102691.24453012361</v>
      </c>
      <c r="BD42" s="29">
        <f t="shared" si="20"/>
        <v>-102691.24453012361</v>
      </c>
      <c r="BE42" s="29">
        <f t="shared" si="20"/>
        <v>-102691.24453012361</v>
      </c>
      <c r="BF42" s="29">
        <f t="shared" si="20"/>
        <v>-102691.24453012361</v>
      </c>
      <c r="BG42" s="29">
        <f t="shared" si="20"/>
        <v>-102691.24453012361</v>
      </c>
      <c r="BH42" s="29">
        <f t="shared" si="20"/>
        <v>-102691.24453012361</v>
      </c>
      <c r="BI42" s="29">
        <f t="shared" si="20"/>
        <v>-102691.24453012361</v>
      </c>
      <c r="BJ42" s="29">
        <f t="shared" si="20"/>
        <v>-102691.24453012361</v>
      </c>
      <c r="BK42" s="29">
        <f t="shared" si="20"/>
        <v>-102691.24453012361</v>
      </c>
      <c r="BL42" s="29">
        <f t="shared" si="20"/>
        <v>-104745.0694207261</v>
      </c>
      <c r="BM42" s="29">
        <f t="shared" si="20"/>
        <v>-104745.0694207261</v>
      </c>
      <c r="BN42" s="29">
        <f t="shared" si="20"/>
        <v>-104745.0694207261</v>
      </c>
      <c r="BO42" s="29">
        <f t="shared" si="20"/>
        <v>-104745.0694207261</v>
      </c>
      <c r="BP42" s="29">
        <f t="shared" si="20"/>
        <v>-104745.0694207261</v>
      </c>
      <c r="BQ42" s="29">
        <f t="shared" ref="BQ42:EB42" si="21">SUM(BQ30:BQ41)</f>
        <v>-104745.0694207261</v>
      </c>
      <c r="BR42" s="29">
        <f t="shared" si="21"/>
        <v>-104745.0694207261</v>
      </c>
      <c r="BS42" s="29">
        <f t="shared" si="21"/>
        <v>-104745.0694207261</v>
      </c>
      <c r="BT42" s="29">
        <f t="shared" si="21"/>
        <v>-104745.0694207261</v>
      </c>
      <c r="BU42" s="29">
        <f t="shared" si="21"/>
        <v>-104745.0694207261</v>
      </c>
      <c r="BV42" s="29">
        <f t="shared" si="21"/>
        <v>-104745.0694207261</v>
      </c>
      <c r="BW42" s="29">
        <f t="shared" si="21"/>
        <v>-104745.0694207261</v>
      </c>
      <c r="BX42" s="29">
        <f t="shared" si="21"/>
        <v>-106839.97080914061</v>
      </c>
      <c r="BY42" s="29">
        <f t="shared" si="21"/>
        <v>-106839.97080914061</v>
      </c>
      <c r="BZ42" s="29">
        <f t="shared" si="21"/>
        <v>-106839.97080914061</v>
      </c>
      <c r="CA42" s="29">
        <f t="shared" si="21"/>
        <v>-106839.97080914061</v>
      </c>
      <c r="CB42" s="29">
        <f t="shared" si="21"/>
        <v>-106839.97080914061</v>
      </c>
      <c r="CC42" s="29">
        <f t="shared" si="21"/>
        <v>-106839.97080914061</v>
      </c>
      <c r="CD42" s="29">
        <f t="shared" si="21"/>
        <v>-106839.97080914061</v>
      </c>
      <c r="CE42" s="29">
        <f t="shared" si="21"/>
        <v>-106839.97080914061</v>
      </c>
      <c r="CF42" s="29">
        <f t="shared" si="21"/>
        <v>-106839.97080914061</v>
      </c>
      <c r="CG42" s="29">
        <f t="shared" si="21"/>
        <v>-106839.97080914061</v>
      </c>
      <c r="CH42" s="29">
        <f t="shared" si="21"/>
        <v>-106839.97080914061</v>
      </c>
      <c r="CI42" s="29">
        <f t="shared" si="21"/>
        <v>-106839.97080914061</v>
      </c>
      <c r="CJ42" s="29">
        <f t="shared" si="21"/>
        <v>-108976.7702253234</v>
      </c>
      <c r="CK42" s="29">
        <f t="shared" si="21"/>
        <v>-108976.7702253234</v>
      </c>
      <c r="CL42" s="29">
        <f t="shared" si="21"/>
        <v>-108976.7702253234</v>
      </c>
      <c r="CM42" s="29">
        <f t="shared" si="21"/>
        <v>-108976.7702253234</v>
      </c>
      <c r="CN42" s="29">
        <f t="shared" si="21"/>
        <v>-108976.7702253234</v>
      </c>
      <c r="CO42" s="29">
        <f t="shared" si="21"/>
        <v>-108976.7702253234</v>
      </c>
      <c r="CP42" s="29">
        <f t="shared" si="21"/>
        <v>-108976.7702253234</v>
      </c>
      <c r="CQ42" s="29">
        <f t="shared" si="21"/>
        <v>-108976.7702253234</v>
      </c>
      <c r="CR42" s="29">
        <f t="shared" si="21"/>
        <v>-108976.7702253234</v>
      </c>
      <c r="CS42" s="29">
        <f t="shared" si="21"/>
        <v>-108976.7702253234</v>
      </c>
      <c r="CT42" s="29">
        <f t="shared" si="21"/>
        <v>-108976.7702253234</v>
      </c>
      <c r="CU42" s="29">
        <f t="shared" si="21"/>
        <v>-108976.7702253234</v>
      </c>
      <c r="CV42" s="29">
        <f t="shared" si="21"/>
        <v>-111156.30562982988</v>
      </c>
      <c r="CW42" s="29">
        <f t="shared" si="21"/>
        <v>-111156.30562982988</v>
      </c>
      <c r="CX42" s="29">
        <f t="shared" si="21"/>
        <v>-111156.30562982988</v>
      </c>
      <c r="CY42" s="29">
        <f t="shared" si="21"/>
        <v>-111156.30562982988</v>
      </c>
      <c r="CZ42" s="29">
        <f t="shared" si="21"/>
        <v>-111156.30562982988</v>
      </c>
      <c r="DA42" s="29">
        <f t="shared" si="21"/>
        <v>-111156.30562982988</v>
      </c>
      <c r="DB42" s="29">
        <f t="shared" si="21"/>
        <v>-111156.30562982988</v>
      </c>
      <c r="DC42" s="29">
        <f t="shared" si="21"/>
        <v>-111156.30562982988</v>
      </c>
      <c r="DD42" s="29">
        <f t="shared" si="21"/>
        <v>-111156.30562982988</v>
      </c>
      <c r="DE42" s="29">
        <f t="shared" si="21"/>
        <v>-111156.30562982988</v>
      </c>
      <c r="DF42" s="29">
        <f t="shared" si="21"/>
        <v>-111156.30562982988</v>
      </c>
      <c r="DG42" s="29">
        <f t="shared" si="21"/>
        <v>-111156.30562982988</v>
      </c>
      <c r="DH42" s="29">
        <f t="shared" si="21"/>
        <v>-113379.43174242647</v>
      </c>
      <c r="DI42" s="29">
        <f t="shared" si="21"/>
        <v>-113379.43174242647</v>
      </c>
      <c r="DJ42" s="29">
        <f t="shared" si="21"/>
        <v>-113379.43174242647</v>
      </c>
      <c r="DK42" s="29">
        <f t="shared" si="21"/>
        <v>-113379.43174242647</v>
      </c>
      <c r="DL42" s="29">
        <f t="shared" si="21"/>
        <v>-113379.43174242647</v>
      </c>
      <c r="DM42" s="29">
        <f t="shared" si="21"/>
        <v>-113379.43174242647</v>
      </c>
      <c r="DN42" s="29">
        <f t="shared" si="21"/>
        <v>-113379.43174242647</v>
      </c>
      <c r="DO42" s="29">
        <f t="shared" si="21"/>
        <v>-113379.43174242647</v>
      </c>
      <c r="DP42" s="29">
        <f t="shared" si="21"/>
        <v>-113379.43174242647</v>
      </c>
      <c r="DQ42" s="29">
        <f t="shared" si="21"/>
        <v>-113379.43174242647</v>
      </c>
      <c r="DR42" s="29">
        <f t="shared" si="21"/>
        <v>-113379.43174242647</v>
      </c>
      <c r="DS42" s="29">
        <f t="shared" si="21"/>
        <v>-113379.43174242647</v>
      </c>
      <c r="DT42" s="29">
        <f t="shared" si="21"/>
        <v>-115647.02037727502</v>
      </c>
      <c r="DU42" s="29">
        <f t="shared" si="21"/>
        <v>-115647.02037727502</v>
      </c>
      <c r="DV42" s="29">
        <f t="shared" si="21"/>
        <v>-115647.02037727502</v>
      </c>
      <c r="DW42" s="29">
        <f t="shared" si="21"/>
        <v>-115647.02037727502</v>
      </c>
      <c r="DX42" s="29">
        <f t="shared" si="21"/>
        <v>-115647.02037727502</v>
      </c>
      <c r="DY42" s="29">
        <f t="shared" si="21"/>
        <v>-115647.02037727502</v>
      </c>
      <c r="DZ42" s="29">
        <f t="shared" si="21"/>
        <v>-115647.02037727502</v>
      </c>
      <c r="EA42" s="29">
        <f t="shared" si="21"/>
        <v>-115647.02037727502</v>
      </c>
      <c r="EB42" s="29">
        <f t="shared" si="21"/>
        <v>-115647.02037727502</v>
      </c>
      <c r="EC42" s="29">
        <f t="shared" ref="EC42:EE42" si="22">SUM(EC30:EC41)</f>
        <v>-115647.02037727502</v>
      </c>
      <c r="ED42" s="29">
        <f t="shared" si="22"/>
        <v>-115647.02037727502</v>
      </c>
      <c r="EE42" s="29">
        <f t="shared" si="22"/>
        <v>-115647.02037727502</v>
      </c>
    </row>
    <row r="44" spans="2:135" x14ac:dyDescent="0.35">
      <c r="B44" s="14"/>
      <c r="C44" s="14" t="str">
        <f>Assumptions!J45</f>
        <v>Net Operating Income</v>
      </c>
      <c r="D44" s="31">
        <f>D27+D42</f>
        <v>109882.28851870837</v>
      </c>
      <c r="E44" s="31">
        <f t="shared" ref="E44:BP44" si="23">E27+E42</f>
        <v>109882.28851870837</v>
      </c>
      <c r="F44" s="31">
        <f t="shared" si="23"/>
        <v>109882.28851870837</v>
      </c>
      <c r="G44" s="31">
        <f t="shared" si="23"/>
        <v>109882.28851870837</v>
      </c>
      <c r="H44" s="31">
        <f t="shared" si="23"/>
        <v>109882.28851870837</v>
      </c>
      <c r="I44" s="31">
        <f t="shared" si="23"/>
        <v>109882.28851870837</v>
      </c>
      <c r="J44" s="31">
        <f t="shared" si="23"/>
        <v>109882.28851870837</v>
      </c>
      <c r="K44" s="31">
        <f t="shared" si="23"/>
        <v>109882.28851870837</v>
      </c>
      <c r="L44" s="31">
        <f t="shared" si="23"/>
        <v>109882.28851870837</v>
      </c>
      <c r="M44" s="31">
        <f t="shared" si="23"/>
        <v>109882.28851870837</v>
      </c>
      <c r="N44" s="31">
        <f t="shared" si="23"/>
        <v>109882.28851870837</v>
      </c>
      <c r="O44" s="31">
        <f t="shared" si="23"/>
        <v>109882.28851870837</v>
      </c>
      <c r="P44" s="31">
        <f t="shared" si="23"/>
        <v>112841.01006027084</v>
      </c>
      <c r="Q44" s="31">
        <f t="shared" si="23"/>
        <v>112841.01006027084</v>
      </c>
      <c r="R44" s="31">
        <f t="shared" si="23"/>
        <v>112841.01006027084</v>
      </c>
      <c r="S44" s="31">
        <f t="shared" si="23"/>
        <v>112841.01006027084</v>
      </c>
      <c r="T44" s="31">
        <f t="shared" si="23"/>
        <v>112841.01006027084</v>
      </c>
      <c r="U44" s="31">
        <f t="shared" si="23"/>
        <v>112841.01006027084</v>
      </c>
      <c r="V44" s="31">
        <f t="shared" si="23"/>
        <v>112841.01006027084</v>
      </c>
      <c r="W44" s="31">
        <f t="shared" si="23"/>
        <v>112841.01006027084</v>
      </c>
      <c r="X44" s="31">
        <f t="shared" si="23"/>
        <v>112841.01006027084</v>
      </c>
      <c r="Y44" s="31">
        <f t="shared" si="23"/>
        <v>112841.01006027084</v>
      </c>
      <c r="Z44" s="31">
        <f t="shared" si="23"/>
        <v>112841.01006027084</v>
      </c>
      <c r="AA44" s="31">
        <f t="shared" si="23"/>
        <v>112841.01006027084</v>
      </c>
      <c r="AB44" s="31">
        <f t="shared" si="23"/>
        <v>112314.53352917086</v>
      </c>
      <c r="AC44" s="31">
        <f t="shared" si="23"/>
        <v>112314.53352917086</v>
      </c>
      <c r="AD44" s="31">
        <f t="shared" si="23"/>
        <v>112314.53352917086</v>
      </c>
      <c r="AE44" s="31">
        <f t="shared" si="23"/>
        <v>112314.53352917086</v>
      </c>
      <c r="AF44" s="31">
        <f t="shared" si="23"/>
        <v>112314.53352917086</v>
      </c>
      <c r="AG44" s="31">
        <f t="shared" si="23"/>
        <v>112314.53352917086</v>
      </c>
      <c r="AH44" s="31">
        <f t="shared" si="23"/>
        <v>112314.53352917086</v>
      </c>
      <c r="AI44" s="31">
        <f t="shared" si="23"/>
        <v>112314.53352917086</v>
      </c>
      <c r="AJ44" s="31">
        <f t="shared" si="23"/>
        <v>112314.53352917086</v>
      </c>
      <c r="AK44" s="31">
        <f t="shared" si="23"/>
        <v>112314.53352917086</v>
      </c>
      <c r="AL44" s="31">
        <f t="shared" si="23"/>
        <v>112314.53352917086</v>
      </c>
      <c r="AM44" s="31">
        <f t="shared" si="23"/>
        <v>112314.53352917086</v>
      </c>
      <c r="AN44" s="31">
        <f t="shared" si="23"/>
        <v>113544.77456636881</v>
      </c>
      <c r="AO44" s="31">
        <f t="shared" si="23"/>
        <v>113544.77456636881</v>
      </c>
      <c r="AP44" s="31">
        <f t="shared" si="23"/>
        <v>113544.77456636881</v>
      </c>
      <c r="AQ44" s="31">
        <f t="shared" si="23"/>
        <v>113544.77456636881</v>
      </c>
      <c r="AR44" s="31">
        <f t="shared" si="23"/>
        <v>113544.77456636881</v>
      </c>
      <c r="AS44" s="31">
        <f t="shared" si="23"/>
        <v>113544.77456636881</v>
      </c>
      <c r="AT44" s="31">
        <f t="shared" si="23"/>
        <v>113544.77456636881</v>
      </c>
      <c r="AU44" s="31">
        <f t="shared" si="23"/>
        <v>113544.77456636881</v>
      </c>
      <c r="AV44" s="31">
        <f t="shared" si="23"/>
        <v>113544.77456636881</v>
      </c>
      <c r="AW44" s="31">
        <f t="shared" si="23"/>
        <v>113544.77456636881</v>
      </c>
      <c r="AX44" s="31">
        <f t="shared" si="23"/>
        <v>113544.77456636881</v>
      </c>
      <c r="AY44" s="31">
        <f t="shared" si="23"/>
        <v>113544.77456636881</v>
      </c>
      <c r="AZ44" s="31">
        <f t="shared" si="23"/>
        <v>114784.37967981004</v>
      </c>
      <c r="BA44" s="31">
        <f t="shared" si="23"/>
        <v>114784.37967981004</v>
      </c>
      <c r="BB44" s="31">
        <f t="shared" si="23"/>
        <v>114784.37967981004</v>
      </c>
      <c r="BC44" s="31">
        <f t="shared" si="23"/>
        <v>114784.37967981004</v>
      </c>
      <c r="BD44" s="31">
        <f t="shared" si="23"/>
        <v>114784.37967981004</v>
      </c>
      <c r="BE44" s="31">
        <f t="shared" si="23"/>
        <v>114784.37967981004</v>
      </c>
      <c r="BF44" s="31">
        <f t="shared" si="23"/>
        <v>114784.37967981004</v>
      </c>
      <c r="BG44" s="31">
        <f t="shared" si="23"/>
        <v>114784.37967981004</v>
      </c>
      <c r="BH44" s="31">
        <f t="shared" si="23"/>
        <v>114784.37967981004</v>
      </c>
      <c r="BI44" s="31">
        <f t="shared" si="23"/>
        <v>114784.37967981004</v>
      </c>
      <c r="BJ44" s="31">
        <f t="shared" si="23"/>
        <v>114784.37967981004</v>
      </c>
      <c r="BK44" s="31">
        <f t="shared" si="23"/>
        <v>114784.37967981004</v>
      </c>
      <c r="BL44" s="31">
        <f t="shared" si="23"/>
        <v>116033.30753985167</v>
      </c>
      <c r="BM44" s="31">
        <f t="shared" si="23"/>
        <v>116033.30753985167</v>
      </c>
      <c r="BN44" s="31">
        <f t="shared" si="23"/>
        <v>116033.30753985167</v>
      </c>
      <c r="BO44" s="31">
        <f t="shared" si="23"/>
        <v>116033.30753985167</v>
      </c>
      <c r="BP44" s="31">
        <f t="shared" si="23"/>
        <v>116033.30753985167</v>
      </c>
      <c r="BQ44" s="31">
        <f t="shared" ref="BQ44:EB44" si="24">BQ27+BQ42</f>
        <v>116033.30753985167</v>
      </c>
      <c r="BR44" s="31">
        <f t="shared" si="24"/>
        <v>116033.30753985167</v>
      </c>
      <c r="BS44" s="31">
        <f t="shared" si="24"/>
        <v>116033.30753985167</v>
      </c>
      <c r="BT44" s="31">
        <f t="shared" si="24"/>
        <v>116033.30753985167</v>
      </c>
      <c r="BU44" s="31">
        <f t="shared" si="24"/>
        <v>116033.30753985167</v>
      </c>
      <c r="BV44" s="31">
        <f t="shared" si="24"/>
        <v>116033.30753985167</v>
      </c>
      <c r="BW44" s="31">
        <f t="shared" si="24"/>
        <v>116033.30753985167</v>
      </c>
      <c r="BX44" s="31">
        <f t="shared" si="24"/>
        <v>117291.51256109092</v>
      </c>
      <c r="BY44" s="31">
        <f t="shared" si="24"/>
        <v>117291.51256109092</v>
      </c>
      <c r="BZ44" s="31">
        <f t="shared" si="24"/>
        <v>117291.51256109092</v>
      </c>
      <c r="CA44" s="31">
        <f t="shared" si="24"/>
        <v>117291.51256109092</v>
      </c>
      <c r="CB44" s="31">
        <f t="shared" si="24"/>
        <v>117291.51256109092</v>
      </c>
      <c r="CC44" s="31">
        <f t="shared" si="24"/>
        <v>117291.51256109092</v>
      </c>
      <c r="CD44" s="31">
        <f t="shared" si="24"/>
        <v>117291.51256109092</v>
      </c>
      <c r="CE44" s="31">
        <f t="shared" si="24"/>
        <v>117291.51256109092</v>
      </c>
      <c r="CF44" s="31">
        <f t="shared" si="24"/>
        <v>117291.51256109092</v>
      </c>
      <c r="CG44" s="31">
        <f t="shared" si="24"/>
        <v>117291.51256109092</v>
      </c>
      <c r="CH44" s="31">
        <f t="shared" si="24"/>
        <v>117291.51256109092</v>
      </c>
      <c r="CI44" s="31">
        <f t="shared" si="24"/>
        <v>117291.51256109092</v>
      </c>
      <c r="CJ44" s="31">
        <f t="shared" si="24"/>
        <v>118558.94476581151</v>
      </c>
      <c r="CK44" s="31">
        <f t="shared" si="24"/>
        <v>118558.94476581151</v>
      </c>
      <c r="CL44" s="31">
        <f t="shared" si="24"/>
        <v>118558.94476581151</v>
      </c>
      <c r="CM44" s="31">
        <f t="shared" si="24"/>
        <v>118558.94476581151</v>
      </c>
      <c r="CN44" s="31">
        <f t="shared" si="24"/>
        <v>118558.94476581151</v>
      </c>
      <c r="CO44" s="31">
        <f t="shared" si="24"/>
        <v>118558.94476581151</v>
      </c>
      <c r="CP44" s="31">
        <f t="shared" si="24"/>
        <v>118558.94476581151</v>
      </c>
      <c r="CQ44" s="31">
        <f t="shared" si="24"/>
        <v>118558.94476581151</v>
      </c>
      <c r="CR44" s="31">
        <f t="shared" si="24"/>
        <v>118558.94476581151</v>
      </c>
      <c r="CS44" s="31">
        <f t="shared" si="24"/>
        <v>118558.94476581151</v>
      </c>
      <c r="CT44" s="31">
        <f t="shared" si="24"/>
        <v>118558.94476581151</v>
      </c>
      <c r="CU44" s="31">
        <f t="shared" si="24"/>
        <v>118558.94476581151</v>
      </c>
      <c r="CV44" s="31">
        <f t="shared" si="24"/>
        <v>119835.54964392903</v>
      </c>
      <c r="CW44" s="31">
        <f t="shared" si="24"/>
        <v>119835.54964392903</v>
      </c>
      <c r="CX44" s="31">
        <f t="shared" si="24"/>
        <v>119835.54964392903</v>
      </c>
      <c r="CY44" s="31">
        <f t="shared" si="24"/>
        <v>119835.54964392903</v>
      </c>
      <c r="CZ44" s="31">
        <f t="shared" si="24"/>
        <v>119835.54964392903</v>
      </c>
      <c r="DA44" s="31">
        <f t="shared" si="24"/>
        <v>119835.54964392903</v>
      </c>
      <c r="DB44" s="31">
        <f t="shared" si="24"/>
        <v>119835.54964392903</v>
      </c>
      <c r="DC44" s="31">
        <f t="shared" si="24"/>
        <v>119835.54964392903</v>
      </c>
      <c r="DD44" s="31">
        <f t="shared" si="24"/>
        <v>119835.54964392903</v>
      </c>
      <c r="DE44" s="31">
        <f t="shared" si="24"/>
        <v>119835.54964392903</v>
      </c>
      <c r="DF44" s="31">
        <f t="shared" si="24"/>
        <v>119835.54964392903</v>
      </c>
      <c r="DG44" s="31">
        <f t="shared" si="24"/>
        <v>119835.54964392903</v>
      </c>
      <c r="DH44" s="31">
        <f t="shared" si="24"/>
        <v>121121.26800935096</v>
      </c>
      <c r="DI44" s="31">
        <f t="shared" si="24"/>
        <v>121121.26800935096</v>
      </c>
      <c r="DJ44" s="31">
        <f t="shared" si="24"/>
        <v>121121.26800935096</v>
      </c>
      <c r="DK44" s="31">
        <f t="shared" si="24"/>
        <v>121121.26800935096</v>
      </c>
      <c r="DL44" s="31">
        <f t="shared" si="24"/>
        <v>121121.26800935096</v>
      </c>
      <c r="DM44" s="31">
        <f t="shared" si="24"/>
        <v>121121.26800935096</v>
      </c>
      <c r="DN44" s="31">
        <f t="shared" si="24"/>
        <v>121121.26800935096</v>
      </c>
      <c r="DO44" s="31">
        <f t="shared" si="24"/>
        <v>121121.26800935096</v>
      </c>
      <c r="DP44" s="31">
        <f t="shared" si="24"/>
        <v>121121.26800935096</v>
      </c>
      <c r="DQ44" s="31">
        <f t="shared" si="24"/>
        <v>121121.26800935096</v>
      </c>
      <c r="DR44" s="31">
        <f t="shared" si="24"/>
        <v>121121.26800935096</v>
      </c>
      <c r="DS44" s="31">
        <f t="shared" si="24"/>
        <v>121121.26800935096</v>
      </c>
      <c r="DT44" s="31">
        <f t="shared" si="24"/>
        <v>122416.0358526694</v>
      </c>
      <c r="DU44" s="31">
        <f t="shared" si="24"/>
        <v>122416.0358526694</v>
      </c>
      <c r="DV44" s="31">
        <f t="shared" si="24"/>
        <v>122416.0358526694</v>
      </c>
      <c r="DW44" s="31">
        <f t="shared" si="24"/>
        <v>122416.0358526694</v>
      </c>
      <c r="DX44" s="31">
        <f t="shared" si="24"/>
        <v>122416.0358526694</v>
      </c>
      <c r="DY44" s="31">
        <f t="shared" si="24"/>
        <v>122416.0358526694</v>
      </c>
      <c r="DZ44" s="31">
        <f t="shared" si="24"/>
        <v>122416.0358526694</v>
      </c>
      <c r="EA44" s="31">
        <f t="shared" si="24"/>
        <v>122416.0358526694</v>
      </c>
      <c r="EB44" s="31">
        <f t="shared" si="24"/>
        <v>122416.0358526694</v>
      </c>
      <c r="EC44" s="31">
        <f t="shared" ref="EC44:EE44" si="25">EC27+EC42</f>
        <v>122416.0358526694</v>
      </c>
      <c r="ED44" s="31">
        <f t="shared" si="25"/>
        <v>122416.0358526694</v>
      </c>
      <c r="EE44" s="31">
        <f t="shared" si="25"/>
        <v>122416.0358526694</v>
      </c>
    </row>
    <row r="46" spans="2:135" x14ac:dyDescent="0.35">
      <c r="E46" s="6"/>
    </row>
    <row r="47" spans="2:135" x14ac:dyDescent="0.35">
      <c r="B47" s="23" t="s">
        <v>22</v>
      </c>
      <c r="D47" s="6"/>
      <c r="E47" s="6"/>
    </row>
    <row r="48" spans="2:135" x14ac:dyDescent="0.35">
      <c r="C48" t="s">
        <v>43</v>
      </c>
      <c r="D48" s="26">
        <f>Assumptions!AF54</f>
        <v>12042566.651371865</v>
      </c>
      <c r="E48" s="33">
        <f>D52</f>
        <v>12031680.007722313</v>
      </c>
      <c r="F48" s="33">
        <f t="shared" ref="F48:BQ48" si="26">E52</f>
        <v>12020734.394752992</v>
      </c>
      <c r="G48" s="33">
        <f t="shared" si="26"/>
        <v>12009729.493046755</v>
      </c>
      <c r="H48" s="33">
        <f t="shared" si="26"/>
        <v>11998664.981456276</v>
      </c>
      <c r="I48" s="33">
        <f t="shared" si="26"/>
        <v>11987540.537094682</v>
      </c>
      <c r="J48" s="33">
        <f t="shared" si="26"/>
        <v>11976355.83532613</v>
      </c>
      <c r="K48" s="33">
        <f t="shared" si="26"/>
        <v>11965110.549756331</v>
      </c>
      <c r="L48" s="33">
        <f t="shared" si="26"/>
        <v>11953804.352223029</v>
      </c>
      <c r="M48" s="33">
        <f t="shared" si="26"/>
        <v>11942436.912786422</v>
      </c>
      <c r="N48" s="33">
        <f t="shared" si="26"/>
        <v>11931007.899719533</v>
      </c>
      <c r="O48" s="33">
        <f t="shared" si="26"/>
        <v>11919516.979498532</v>
      </c>
      <c r="P48" s="33">
        <f t="shared" si="26"/>
        <v>11907963.816793</v>
      </c>
      <c r="Q48" s="33">
        <f t="shared" si="26"/>
        <v>11896348.074456146</v>
      </c>
      <c r="R48" s="33">
        <f t="shared" si="26"/>
        <v>11884669.413514968</v>
      </c>
      <c r="S48" s="33">
        <f t="shared" si="26"/>
        <v>11872927.493160358</v>
      </c>
      <c r="T48" s="33">
        <f t="shared" si="26"/>
        <v>11861121.970737161</v>
      </c>
      <c r="U48" s="33">
        <f t="shared" si="26"/>
        <v>11849252.501734171</v>
      </c>
      <c r="V48" s="33">
        <f t="shared" si="26"/>
        <v>11837318.739774082</v>
      </c>
      <c r="W48" s="33">
        <f t="shared" si="26"/>
        <v>11825320.336603375</v>
      </c>
      <c r="X48" s="33">
        <f t="shared" si="26"/>
        <v>11813256.942082161</v>
      </c>
      <c r="Y48" s="33">
        <f t="shared" si="26"/>
        <v>11801128.204173958</v>
      </c>
      <c r="Z48" s="33">
        <f t="shared" si="26"/>
        <v>11788933.768935418</v>
      </c>
      <c r="AA48" s="33">
        <f t="shared" si="26"/>
        <v>11776673.280506002</v>
      </c>
      <c r="AB48" s="33">
        <f t="shared" si="26"/>
        <v>11764346.381097594</v>
      </c>
      <c r="AC48" s="33">
        <f t="shared" si="26"/>
        <v>11751952.710984057</v>
      </c>
      <c r="AD48" s="33">
        <f t="shared" si="26"/>
        <v>11739491.908490738</v>
      </c>
      <c r="AE48" s="33">
        <f t="shared" si="26"/>
        <v>11726963.609983914</v>
      </c>
      <c r="AF48" s="33">
        <f t="shared" si="26"/>
        <v>11714367.449860178</v>
      </c>
      <c r="AG48" s="33">
        <f t="shared" si="26"/>
        <v>11701703.060535772</v>
      </c>
      <c r="AH48" s="33">
        <f t="shared" si="26"/>
        <v>11688970.072435858</v>
      </c>
      <c r="AI48" s="33">
        <f t="shared" si="26"/>
        <v>11676168.113983735</v>
      </c>
      <c r="AJ48" s="33">
        <f t="shared" si="26"/>
        <v>11663296.811589999</v>
      </c>
      <c r="AK48" s="33">
        <f t="shared" si="26"/>
        <v>11650355.78964163</v>
      </c>
      <c r="AL48" s="33">
        <f t="shared" si="26"/>
        <v>11637344.67049104</v>
      </c>
      <c r="AM48" s="33">
        <f t="shared" si="26"/>
        <v>11624263.07444505</v>
      </c>
      <c r="AN48" s="33">
        <f t="shared" si="26"/>
        <v>11611110.619753812</v>
      </c>
      <c r="AO48" s="33">
        <f t="shared" si="26"/>
        <v>11597886.922599662</v>
      </c>
      <c r="AP48" s="33">
        <f t="shared" si="26"/>
        <v>11584591.597085929</v>
      </c>
      <c r="AQ48" s="33">
        <f t="shared" si="26"/>
        <v>11571224.255225662</v>
      </c>
      <c r="AR48" s="33">
        <f t="shared" si="26"/>
        <v>11557784.50693032</v>
      </c>
      <c r="AS48" s="33">
        <f t="shared" si="26"/>
        <v>11544271.959998377</v>
      </c>
      <c r="AT48" s="33">
        <f t="shared" si="26"/>
        <v>11530686.220103886</v>
      </c>
      <c r="AU48" s="33">
        <f t="shared" si="26"/>
        <v>11517026.890784966</v>
      </c>
      <c r="AV48" s="33">
        <f t="shared" si="26"/>
        <v>11503293.573432235</v>
      </c>
      <c r="AW48" s="33">
        <f t="shared" si="26"/>
        <v>11489485.867277177</v>
      </c>
      <c r="AX48" s="33">
        <f t="shared" si="26"/>
        <v>11475603.369380446</v>
      </c>
      <c r="AY48" s="33">
        <f t="shared" si="26"/>
        <v>11461645.674620109</v>
      </c>
      <c r="AZ48" s="33">
        <f t="shared" si="26"/>
        <v>11447612.375679819</v>
      </c>
      <c r="BA48" s="33">
        <f t="shared" si="26"/>
        <v>11433503.063036935</v>
      </c>
      <c r="BB48" s="33">
        <f t="shared" si="26"/>
        <v>11419317.32495057</v>
      </c>
      <c r="BC48" s="33">
        <f t="shared" si="26"/>
        <v>11405054.747449569</v>
      </c>
      <c r="BD48" s="33">
        <f t="shared" si="26"/>
        <v>11390714.914320439</v>
      </c>
      <c r="BE48" s="33">
        <f t="shared" si="26"/>
        <v>11376297.407095192</v>
      </c>
      <c r="BF48" s="33">
        <f t="shared" si="26"/>
        <v>11361801.805039141</v>
      </c>
      <c r="BG48" s="33">
        <f t="shared" si="26"/>
        <v>11347227.68513862</v>
      </c>
      <c r="BH48" s="33">
        <f t="shared" si="26"/>
        <v>11332574.622088639</v>
      </c>
      <c r="BI48" s="33">
        <f t="shared" si="26"/>
        <v>11317842.188280471</v>
      </c>
      <c r="BJ48" s="33">
        <f t="shared" si="26"/>
        <v>11303029.953789175</v>
      </c>
      <c r="BK48" s="33">
        <f t="shared" si="26"/>
        <v>11288137.486361051</v>
      </c>
      <c r="BL48" s="33">
        <f t="shared" si="26"/>
        <v>11273164.351401024</v>
      </c>
      <c r="BM48" s="33">
        <f t="shared" si="26"/>
        <v>11258110.111959964</v>
      </c>
      <c r="BN48" s="33">
        <f t="shared" si="26"/>
        <v>11242974.328721931</v>
      </c>
      <c r="BO48" s="33">
        <f t="shared" si="26"/>
        <v>11227756.55999136</v>
      </c>
      <c r="BP48" s="33">
        <f t="shared" si="26"/>
        <v>11212456.361680163</v>
      </c>
      <c r="BQ48" s="33">
        <f t="shared" si="26"/>
        <v>11197073.287294781</v>
      </c>
      <c r="BR48" s="33">
        <f t="shared" ref="BR48:EC48" si="27">BQ52</f>
        <v>11181606.887923146</v>
      </c>
      <c r="BS48" s="33">
        <f t="shared" si="27"/>
        <v>11166056.71222158</v>
      </c>
      <c r="BT48" s="33">
        <f t="shared" si="27"/>
        <v>11150422.306401631</v>
      </c>
      <c r="BU48" s="33">
        <f t="shared" si="27"/>
        <v>11134703.214216825</v>
      </c>
      <c r="BV48" s="33">
        <f t="shared" si="27"/>
        <v>11118898.976949351</v>
      </c>
      <c r="BW48" s="33">
        <f t="shared" si="27"/>
        <v>11103009.133396678</v>
      </c>
      <c r="BX48" s="33">
        <f t="shared" si="27"/>
        <v>11087033.219858093</v>
      </c>
      <c r="BY48" s="33">
        <f t="shared" si="27"/>
        <v>11070970.770121176</v>
      </c>
      <c r="BZ48" s="33">
        <f t="shared" si="27"/>
        <v>11054821.315448184</v>
      </c>
      <c r="CA48" s="33">
        <f t="shared" si="27"/>
        <v>11038584.384562379</v>
      </c>
      <c r="CB48" s="33">
        <f t="shared" si="27"/>
        <v>11022259.503634276</v>
      </c>
      <c r="CC48" s="33">
        <f t="shared" si="27"/>
        <v>11005846.196267813</v>
      </c>
      <c r="CD48" s="33">
        <f t="shared" si="27"/>
        <v>10989343.983486449</v>
      </c>
      <c r="CE48" s="33">
        <f t="shared" si="27"/>
        <v>10972752.383719185</v>
      </c>
      <c r="CF48" s="33">
        <f t="shared" si="27"/>
        <v>10956070.912786515</v>
      </c>
      <c r="CG48" s="33">
        <f t="shared" si="27"/>
        <v>10939299.083886294</v>
      </c>
      <c r="CH48" s="33">
        <f t="shared" si="27"/>
        <v>10922436.407579528</v>
      </c>
      <c r="CI48" s="33">
        <f t="shared" si="27"/>
        <v>10905482.391776102</v>
      </c>
      <c r="CJ48" s="33">
        <f t="shared" si="27"/>
        <v>10888436.541720407</v>
      </c>
      <c r="CK48" s="33">
        <f t="shared" si="27"/>
        <v>10871298.35997691</v>
      </c>
      <c r="CL48" s="33">
        <f t="shared" si="27"/>
        <v>10854067.346415635</v>
      </c>
      <c r="CM48" s="33">
        <f t="shared" si="27"/>
        <v>10836742.99819757</v>
      </c>
      <c r="CN48" s="33">
        <f t="shared" si="27"/>
        <v>10819324.809759991</v>
      </c>
      <c r="CO48" s="33">
        <f t="shared" si="27"/>
        <v>10801812.272801708</v>
      </c>
      <c r="CP48" s="33">
        <f t="shared" si="27"/>
        <v>10784204.876268236</v>
      </c>
      <c r="CQ48" s="33">
        <f t="shared" si="27"/>
        <v>10766502.106336873</v>
      </c>
      <c r="CR48" s="33">
        <f t="shared" si="27"/>
        <v>10748703.446401715</v>
      </c>
      <c r="CS48" s="33">
        <f t="shared" si="27"/>
        <v>10730808.377058575</v>
      </c>
      <c r="CT48" s="33">
        <f t="shared" si="27"/>
        <v>10712816.376089826</v>
      </c>
      <c r="CU48" s="33">
        <f t="shared" si="27"/>
        <v>10694726.918449163</v>
      </c>
      <c r="CV48" s="33">
        <f t="shared" si="27"/>
        <v>10676539.476246281</v>
      </c>
      <c r="CW48" s="33">
        <f t="shared" si="27"/>
        <v>10658253.518731466</v>
      </c>
      <c r="CX48" s="33">
        <f t="shared" si="27"/>
        <v>10639868.512280112</v>
      </c>
      <c r="CY48" s="33">
        <f t="shared" si="27"/>
        <v>10621383.920377146</v>
      </c>
      <c r="CZ48" s="33">
        <f t="shared" si="27"/>
        <v>10602799.203601373</v>
      </c>
      <c r="DA48" s="33">
        <f t="shared" si="27"/>
        <v>10584113.819609731</v>
      </c>
      <c r="DB48" s="33">
        <f t="shared" si="27"/>
        <v>10565327.223121468</v>
      </c>
      <c r="DC48" s="33">
        <f t="shared" si="27"/>
        <v>10546438.865902226</v>
      </c>
      <c r="DD48" s="33">
        <f t="shared" si="27"/>
        <v>10527448.196748048</v>
      </c>
      <c r="DE48" s="33">
        <f t="shared" si="27"/>
        <v>10508354.661469284</v>
      </c>
      <c r="DF48" s="33">
        <f t="shared" si="27"/>
        <v>10489157.702874428</v>
      </c>
      <c r="DG48" s="33">
        <f t="shared" si="27"/>
        <v>10469856.760753848</v>
      </c>
      <c r="DH48" s="33">
        <f t="shared" si="27"/>
        <v>10450451.271863449</v>
      </c>
      <c r="DI48" s="33">
        <f t="shared" si="27"/>
        <v>10430940.669908227</v>
      </c>
      <c r="DJ48" s="33">
        <f t="shared" si="27"/>
        <v>10411324.385525748</v>
      </c>
      <c r="DK48" s="33">
        <f t="shared" si="27"/>
        <v>10391601.846269531</v>
      </c>
      <c r="DL48" s="33">
        <f t="shared" si="27"/>
        <v>10371772.476592341</v>
      </c>
      <c r="DM48" s="33">
        <f t="shared" si="27"/>
        <v>10351835.697829401</v>
      </c>
      <c r="DN48" s="33">
        <f t="shared" si="27"/>
        <v>10331790.928181496</v>
      </c>
      <c r="DO48" s="33">
        <f t="shared" si="27"/>
        <v>10311637.582697997</v>
      </c>
      <c r="DP48" s="33">
        <f t="shared" si="27"/>
        <v>10291375.073259795</v>
      </c>
      <c r="DQ48" s="33">
        <f t="shared" si="27"/>
        <v>10271002.808562137</v>
      </c>
      <c r="DR48" s="33">
        <f t="shared" si="27"/>
        <v>10250520.194097366</v>
      </c>
      <c r="DS48" s="33">
        <f t="shared" si="27"/>
        <v>10229926.632137578</v>
      </c>
      <c r="DT48" s="33">
        <f t="shared" si="27"/>
        <v>10209221.521717174</v>
      </c>
      <c r="DU48" s="33">
        <f t="shared" si="27"/>
        <v>10188404.258615326</v>
      </c>
      <c r="DV48" s="33">
        <f t="shared" si="27"/>
        <v>10167474.235338343</v>
      </c>
      <c r="DW48" s="33">
        <f t="shared" si="27"/>
        <v>10146430.841101944</v>
      </c>
      <c r="DX48" s="33">
        <f t="shared" si="27"/>
        <v>10125273.461813431</v>
      </c>
      <c r="DY48" s="33">
        <f t="shared" si="27"/>
        <v>10104001.480053771</v>
      </c>
      <c r="DZ48" s="33">
        <f t="shared" si="27"/>
        <v>10082614.275059581</v>
      </c>
      <c r="EA48" s="33">
        <f t="shared" si="27"/>
        <v>10061111.222705005</v>
      </c>
      <c r="EB48" s="33">
        <f t="shared" si="27"/>
        <v>10039491.695483508</v>
      </c>
      <c r="EC48" s="33">
        <f t="shared" si="27"/>
        <v>10017755.062489562</v>
      </c>
      <c r="ED48" s="33">
        <f t="shared" ref="ED48:EE48" si="28">EC52</f>
        <v>9995900.6894002315</v>
      </c>
      <c r="EE48" s="33">
        <f t="shared" si="28"/>
        <v>9973927.9384566676</v>
      </c>
    </row>
    <row r="49" spans="2:135" x14ac:dyDescent="0.35">
      <c r="C49" t="s">
        <v>44</v>
      </c>
      <c r="D49" s="26">
        <f>D48*Assumptions!$AF56/12</f>
        <v>65230.569361597598</v>
      </c>
      <c r="E49" s="26">
        <f>E48*Assumptions!$AF56/12</f>
        <v>65171.600041829195</v>
      </c>
      <c r="F49" s="26">
        <f>F48*Assumptions!$AF56/12</f>
        <v>65112.311304912051</v>
      </c>
      <c r="G49" s="26">
        <f>G48*Assumptions!$AF56/12</f>
        <v>65052.701420669931</v>
      </c>
      <c r="H49" s="26">
        <f>H48*Assumptions!$AF56/12</f>
        <v>64992.768649554833</v>
      </c>
      <c r="I49" s="26">
        <f>I48*Assumptions!$AF56/12</f>
        <v>64932.5112425962</v>
      </c>
      <c r="J49" s="26">
        <f>J48*Assumptions!$AF56/12</f>
        <v>64871.927441349872</v>
      </c>
      <c r="K49" s="26">
        <f>K48*Assumptions!$AF56/12</f>
        <v>64811.015477846791</v>
      </c>
      <c r="L49" s="26">
        <f>L48*Assumptions!$AF56/12</f>
        <v>64749.77357454141</v>
      </c>
      <c r="M49" s="26">
        <f>M48*Assumptions!$AF56/12</f>
        <v>64688.199944259795</v>
      </c>
      <c r="N49" s="26">
        <f>N48*Assumptions!$AF56/12</f>
        <v>64626.292790147469</v>
      </c>
      <c r="O49" s="26">
        <f>O48*Assumptions!$AF56/12</f>
        <v>64564.050305617049</v>
      </c>
      <c r="P49" s="26">
        <f>P48*Assumptions!$AF56/12</f>
        <v>64501.470674295422</v>
      </c>
      <c r="Q49" s="26">
        <f>Q48*Assumptions!$AF56/12</f>
        <v>64438.552069970792</v>
      </c>
      <c r="R49" s="26">
        <f>R48*Assumptions!$AF56/12</f>
        <v>64375.292656539415</v>
      </c>
      <c r="S49" s="26">
        <f>S48*Assumptions!$AF56/12</f>
        <v>64311.69058795194</v>
      </c>
      <c r="T49" s="26">
        <f>T48*Assumptions!$AF56/12</f>
        <v>64247.744008159621</v>
      </c>
      <c r="U49" s="26">
        <f>U48*Assumptions!$AF56/12</f>
        <v>64183.451051060089</v>
      </c>
      <c r="V49" s="26">
        <f>V48*Assumptions!$AF56/12</f>
        <v>64118.80984044294</v>
      </c>
      <c r="W49" s="26">
        <f>W48*Assumptions!$AF56/12</f>
        <v>64053.818489934951</v>
      </c>
      <c r="X49" s="26">
        <f>X48*Assumptions!$AF56/12</f>
        <v>63988.475102945034</v>
      </c>
      <c r="Y49" s="26">
        <f>Y48*Assumptions!$AF56/12</f>
        <v>63922.777772608941</v>
      </c>
      <c r="Z49" s="26">
        <f>Z48*Assumptions!$AF56/12</f>
        <v>63856.724581733513</v>
      </c>
      <c r="AA49" s="26">
        <f>AA48*Assumptions!$AF56/12</f>
        <v>63790.313602740847</v>
      </c>
      <c r="AB49" s="26">
        <f>AB48*Assumptions!$AF56/12</f>
        <v>63723.542897611973</v>
      </c>
      <c r="AC49" s="26">
        <f>AC48*Assumptions!$AF56/12</f>
        <v>63656.410517830314</v>
      </c>
      <c r="AD49" s="26">
        <f>AD48*Assumptions!$AF56/12</f>
        <v>63588.914504324835</v>
      </c>
      <c r="AE49" s="26">
        <f>AE48*Assumptions!$AF56/12</f>
        <v>63521.052887412865</v>
      </c>
      <c r="AF49" s="26">
        <f>AF48*Assumptions!$AF56/12</f>
        <v>63452.823686742631</v>
      </c>
      <c r="AG49" s="26">
        <f>AG48*Assumptions!$AF56/12</f>
        <v>63384.224911235426</v>
      </c>
      <c r="AH49" s="26">
        <f>AH48*Assumptions!$AF56/12</f>
        <v>63315.254559027562</v>
      </c>
      <c r="AI49" s="26">
        <f>AI48*Assumptions!$AF56/12</f>
        <v>63245.910617411901</v>
      </c>
      <c r="AJ49" s="26">
        <f>AJ48*Assumptions!$AF56/12</f>
        <v>63176.191062779166</v>
      </c>
      <c r="AK49" s="26">
        <f>AK48*Assumptions!$AF56/12</f>
        <v>63106.093860558838</v>
      </c>
      <c r="AL49" s="26">
        <f>AL48*Assumptions!$AF56/12</f>
        <v>63035.616965159803</v>
      </c>
      <c r="AM49" s="26">
        <f>AM48*Assumptions!$AF56/12</f>
        <v>62964.758319910696</v>
      </c>
      <c r="AN49" s="26">
        <f>AN48*Assumptions!$AF56/12</f>
        <v>62893.515856999817</v>
      </c>
      <c r="AO49" s="26">
        <f>AO48*Assumptions!$AF56/12</f>
        <v>62821.887497414835</v>
      </c>
      <c r="AP49" s="26">
        <f>AP48*Assumptions!$AF56/12</f>
        <v>62749.871150882122</v>
      </c>
      <c r="AQ49" s="26">
        <f>AQ48*Assumptions!$AF56/12</f>
        <v>62677.464715805669</v>
      </c>
      <c r="AR49" s="26">
        <f>AR48*Assumptions!$AF56/12</f>
        <v>62604.666079205897</v>
      </c>
      <c r="AS49" s="26">
        <f>AS48*Assumptions!$AF56/12</f>
        <v>62531.473116657871</v>
      </c>
      <c r="AT49" s="26">
        <f>AT48*Assumptions!$AF56/12</f>
        <v>62457.883692229378</v>
      </c>
      <c r="AU49" s="26">
        <f>AU48*Assumptions!$AF56/12</f>
        <v>62383.895658418565</v>
      </c>
      <c r="AV49" s="26">
        <f>AV48*Assumptions!$AF56/12</f>
        <v>62309.50685609127</v>
      </c>
      <c r="AW49" s="26">
        <f>AW48*Assumptions!$AF56/12</f>
        <v>62234.715114418046</v>
      </c>
      <c r="AX49" s="26">
        <f>AX48*Assumptions!$AF56/12</f>
        <v>62159.518250810746</v>
      </c>
      <c r="AY49" s="26">
        <f>AY48*Assumptions!$AF56/12</f>
        <v>62083.914070858918</v>
      </c>
      <c r="AZ49" s="26">
        <f>AZ48*Assumptions!$AF56/12</f>
        <v>62007.900368265691</v>
      </c>
      <c r="BA49" s="26">
        <f>BA48*Assumptions!$AF56/12</f>
        <v>61931.474924783404</v>
      </c>
      <c r="BB49" s="26">
        <f>BB48*Assumptions!$AF56/12</f>
        <v>61854.635510148924</v>
      </c>
      <c r="BC49" s="26">
        <f>BC48*Assumptions!$AF56/12</f>
        <v>61777.379882018497</v>
      </c>
      <c r="BD49" s="26">
        <f>BD48*Assumptions!$AF56/12</f>
        <v>61699.705785902384</v>
      </c>
      <c r="BE49" s="26">
        <f>BE48*Assumptions!$AF56/12</f>
        <v>61621.610955098957</v>
      </c>
      <c r="BF49" s="26">
        <f>BF48*Assumptions!$AF56/12</f>
        <v>61543.093110628688</v>
      </c>
      <c r="BG49" s="26">
        <f>BG48*Assumptions!$AF56/12</f>
        <v>61464.149961167532</v>
      </c>
      <c r="BH49" s="26">
        <f>BH48*Assumptions!$AF56/12</f>
        <v>61384.779202980135</v>
      </c>
      <c r="BI49" s="26">
        <f>BI48*Assumptions!$AF56/12</f>
        <v>61304.978519852557</v>
      </c>
      <c r="BJ49" s="26">
        <f>BJ48*Assumptions!$AF56/12</f>
        <v>61224.745583024698</v>
      </c>
      <c r="BK49" s="26">
        <f>BK48*Assumptions!$AF56/12</f>
        <v>61144.078051122364</v>
      </c>
      <c r="BL49" s="26">
        <f>BL48*Assumptions!$AF56/12</f>
        <v>61062.973570088878</v>
      </c>
      <c r="BM49" s="26">
        <f>BM48*Assumptions!$AF56/12</f>
        <v>60981.429773116477</v>
      </c>
      <c r="BN49" s="26">
        <f>BN48*Assumptions!$AF56/12</f>
        <v>60899.444280577125</v>
      </c>
      <c r="BO49" s="26">
        <f>BO48*Assumptions!$AF56/12</f>
        <v>60817.014699953201</v>
      </c>
      <c r="BP49" s="26">
        <f>BP48*Assumptions!$AF56/12</f>
        <v>60734.138625767548</v>
      </c>
      <c r="BQ49" s="26">
        <f>BQ48*Assumptions!$AF56/12</f>
        <v>60650.813639513399</v>
      </c>
      <c r="BR49" s="26">
        <f>BR48*Assumptions!$AF56/12</f>
        <v>60567.037309583706</v>
      </c>
      <c r="BS49" s="26">
        <f>BS48*Assumptions!$AF56/12</f>
        <v>60482.807191200227</v>
      </c>
      <c r="BT49" s="26">
        <f>BT48*Assumptions!$AF56/12</f>
        <v>60398.120826342172</v>
      </c>
      <c r="BU49" s="26">
        <f>BU48*Assumptions!$AF56/12</f>
        <v>60312.975743674469</v>
      </c>
      <c r="BV49" s="26">
        <f>BV48*Assumptions!$AF56/12</f>
        <v>60227.369458475652</v>
      </c>
      <c r="BW49" s="26">
        <f>BW48*Assumptions!$AF56/12</f>
        <v>60141.299472565333</v>
      </c>
      <c r="BX49" s="26">
        <f>BX48*Assumptions!$AF56/12</f>
        <v>60054.763274231344</v>
      </c>
      <c r="BY49" s="26">
        <f>BY48*Assumptions!$AF56/12</f>
        <v>59967.758338156367</v>
      </c>
      <c r="BZ49" s="26">
        <f>BZ48*Assumptions!$AF56/12</f>
        <v>59880.282125344325</v>
      </c>
      <c r="CA49" s="26">
        <f>CA48*Assumptions!$AF56/12</f>
        <v>59792.332083046225</v>
      </c>
      <c r="CB49" s="26">
        <f>CB48*Assumptions!$AF56/12</f>
        <v>59703.905644685663</v>
      </c>
      <c r="CC49" s="26">
        <f>CC48*Assumptions!$AF56/12</f>
        <v>59615.000229783989</v>
      </c>
      <c r="CD49" s="26">
        <f>CD48*Assumptions!$AF56/12</f>
        <v>59525.613243884938</v>
      </c>
      <c r="CE49" s="26">
        <f>CE48*Assumptions!$AF56/12</f>
        <v>59435.742078478921</v>
      </c>
      <c r="CF49" s="26">
        <f>CF48*Assumptions!$AF56/12</f>
        <v>59345.384110926963</v>
      </c>
      <c r="CG49" s="26">
        <f>CG48*Assumptions!$AF56/12</f>
        <v>59254.536704384089</v>
      </c>
      <c r="CH49" s="26">
        <f>CH48*Assumptions!$AF56/12</f>
        <v>59163.197207722442</v>
      </c>
      <c r="CI49" s="26">
        <f>CI48*Assumptions!$AF56/12</f>
        <v>59071.362955453886</v>
      </c>
      <c r="CJ49" s="26">
        <f>CJ48*Assumptions!$AF56/12</f>
        <v>58979.031267652208</v>
      </c>
      <c r="CK49" s="26">
        <f>CK48*Assumptions!$AF56/12</f>
        <v>58886.199449874934</v>
      </c>
      <c r="CL49" s="26">
        <f>CL48*Assumptions!$AF56/12</f>
        <v>58792.864793084686</v>
      </c>
      <c r="CM49" s="26">
        <f>CM48*Assumptions!$AF56/12</f>
        <v>58699.024573570176</v>
      </c>
      <c r="CN49" s="26">
        <f>CN48*Assumptions!$AF56/12</f>
        <v>58604.67605286662</v>
      </c>
      <c r="CO49" s="26">
        <f>CO48*Assumptions!$AF56/12</f>
        <v>58509.816477675922</v>
      </c>
      <c r="CP49" s="26">
        <f>CP48*Assumptions!$AF56/12</f>
        <v>58414.443079786281</v>
      </c>
      <c r="CQ49" s="26">
        <f>CQ48*Assumptions!$AF56/12</f>
        <v>58318.553075991396</v>
      </c>
      <c r="CR49" s="26">
        <f>CR48*Assumptions!$AF56/12</f>
        <v>58222.143668009288</v>
      </c>
      <c r="CS49" s="26">
        <f>CS48*Assumptions!$AF56/12</f>
        <v>58125.212042400613</v>
      </c>
      <c r="CT49" s="26">
        <f>CT48*Assumptions!$AF56/12</f>
        <v>58027.755370486557</v>
      </c>
      <c r="CU49" s="26">
        <f>CU48*Assumptions!$AF56/12</f>
        <v>57929.770808266301</v>
      </c>
      <c r="CV49" s="26">
        <f>CV48*Assumptions!$AF56/12</f>
        <v>57831.255496334023</v>
      </c>
      <c r="CW49" s="26">
        <f>CW48*Assumptions!$AF56/12</f>
        <v>57732.206559795442</v>
      </c>
      <c r="CX49" s="26">
        <f>CX48*Assumptions!$AF56/12</f>
        <v>57632.621108183936</v>
      </c>
      <c r="CY49" s="26">
        <f>CY48*Assumptions!$AF56/12</f>
        <v>57532.496235376217</v>
      </c>
      <c r="CZ49" s="26">
        <f>CZ48*Assumptions!$AF56/12</f>
        <v>57431.829019507444</v>
      </c>
      <c r="DA49" s="26">
        <f>DA48*Assumptions!$AF56/12</f>
        <v>57330.616522886041</v>
      </c>
      <c r="DB49" s="26">
        <f>DB48*Assumptions!$AF56/12</f>
        <v>57228.855791907954</v>
      </c>
      <c r="DC49" s="26">
        <f>DC48*Assumptions!$AF56/12</f>
        <v>57126.543856970391</v>
      </c>
      <c r="DD49" s="26">
        <f>DD48*Assumptions!$AF56/12</f>
        <v>57023.677732385258</v>
      </c>
      <c r="DE49" s="26">
        <f>DE48*Assumptions!$AF56/12</f>
        <v>56920.254416291958</v>
      </c>
      <c r="DF49" s="26">
        <f>DF48*Assumptions!$AF56/12</f>
        <v>56816.270890569816</v>
      </c>
      <c r="DG49" s="26">
        <f>DG48*Assumptions!$AF56/12</f>
        <v>56711.724120750012</v>
      </c>
      <c r="DH49" s="26">
        <f>DH48*Assumptions!$AF56/12</f>
        <v>56606.611055927024</v>
      </c>
      <c r="DI49" s="26">
        <f>DI48*Assumptions!$AF56/12</f>
        <v>56500.928628669564</v>
      </c>
      <c r="DJ49" s="26">
        <f>DJ48*Assumptions!$AF56/12</f>
        <v>56394.673754931137</v>
      </c>
      <c r="DK49" s="26">
        <f>DK48*Assumptions!$AF56/12</f>
        <v>56287.843333959958</v>
      </c>
      <c r="DL49" s="26">
        <f>DL48*Assumptions!$AF56/12</f>
        <v>56180.434248208512</v>
      </c>
      <c r="DM49" s="26">
        <f>DM48*Assumptions!$AF56/12</f>
        <v>56072.443363242586</v>
      </c>
      <c r="DN49" s="26">
        <f>DN48*Assumptions!$AF56/12</f>
        <v>55963.867527649767</v>
      </c>
      <c r="DO49" s="26">
        <f>DO48*Assumptions!$AF56/12</f>
        <v>55854.703572947481</v>
      </c>
      <c r="DP49" s="26">
        <f>DP48*Assumptions!$AF56/12</f>
        <v>55744.948313490553</v>
      </c>
      <c r="DQ49" s="26">
        <f>DQ48*Assumptions!$AF56/12</f>
        <v>55634.598546378249</v>
      </c>
      <c r="DR49" s="26">
        <f>DR48*Assumptions!$AF56/12</f>
        <v>55523.651051360735</v>
      </c>
      <c r="DS49" s="26">
        <f>DS48*Assumptions!$AF56/12</f>
        <v>55412.10259074522</v>
      </c>
      <c r="DT49" s="26">
        <f>DT48*Assumptions!$AF56/12</f>
        <v>55299.949909301358</v>
      </c>
      <c r="DU49" s="26">
        <f>DU48*Assumptions!$AF56/12</f>
        <v>55187.18973416635</v>
      </c>
      <c r="DV49" s="26">
        <f>DV48*Assumptions!$AF56/12</f>
        <v>55073.818774749358</v>
      </c>
      <c r="DW49" s="26">
        <f>DW48*Assumptions!$AF56/12</f>
        <v>54959.833722635529</v>
      </c>
      <c r="DX49" s="26">
        <f>DX48*Assumptions!$AF56/12</f>
        <v>54845.231251489422</v>
      </c>
      <c r="DY49" s="26">
        <f>DY48*Assumptions!$AF56/12</f>
        <v>54730.008016957931</v>
      </c>
      <c r="DZ49" s="26">
        <f>DZ48*Assumptions!$AF56/12</f>
        <v>54614.160656572727</v>
      </c>
      <c r="EA49" s="26">
        <f>EA48*Assumptions!$AF56/12</f>
        <v>54497.685789652111</v>
      </c>
      <c r="EB49" s="26">
        <f>EB48*Assumptions!$AF56/12</f>
        <v>54380.58001720233</v>
      </c>
      <c r="EC49" s="26">
        <f>EC48*Assumptions!$AF56/12</f>
        <v>54262.839921818464</v>
      </c>
      <c r="ED49" s="26">
        <f>ED48*Assumptions!$AF56/12</f>
        <v>54144.462067584587</v>
      </c>
      <c r="EE49" s="26">
        <f>EE48*Assumptions!$AF56/12</f>
        <v>54025.442999973624</v>
      </c>
    </row>
    <row r="50" spans="2:135" x14ac:dyDescent="0.35">
      <c r="C50" t="s">
        <v>45</v>
      </c>
      <c r="D50" s="32">
        <f>D51-D49</f>
        <v>10886.643649551341</v>
      </c>
      <c r="E50" s="32">
        <f>E51-E49</f>
        <v>10945.612969319744</v>
      </c>
      <c r="F50" s="32">
        <f t="shared" ref="F50:BQ50" si="29">F51-F49</f>
        <v>11004.901706236888</v>
      </c>
      <c r="G50" s="32">
        <f t="shared" si="29"/>
        <v>11064.511590479007</v>
      </c>
      <c r="H50" s="32">
        <f t="shared" si="29"/>
        <v>11124.444361594105</v>
      </c>
      <c r="I50" s="32">
        <f t="shared" si="29"/>
        <v>11184.701768552739</v>
      </c>
      <c r="J50" s="32">
        <f t="shared" si="29"/>
        <v>11245.285569799067</v>
      </c>
      <c r="K50" s="32">
        <f t="shared" si="29"/>
        <v>11306.197533302147</v>
      </c>
      <c r="L50" s="32">
        <f t="shared" si="29"/>
        <v>11367.439436607528</v>
      </c>
      <c r="M50" s="32">
        <f t="shared" si="29"/>
        <v>11429.013066889143</v>
      </c>
      <c r="N50" s="32">
        <f t="shared" si="29"/>
        <v>11490.92022100147</v>
      </c>
      <c r="O50" s="32">
        <f t="shared" si="29"/>
        <v>11553.16270553189</v>
      </c>
      <c r="P50" s="32">
        <f t="shared" si="29"/>
        <v>11615.742336853516</v>
      </c>
      <c r="Q50" s="32">
        <f t="shared" si="29"/>
        <v>11678.660941178146</v>
      </c>
      <c r="R50" s="32">
        <f t="shared" si="29"/>
        <v>11741.920354609523</v>
      </c>
      <c r="S50" s="32">
        <f t="shared" si="29"/>
        <v>11805.522423196999</v>
      </c>
      <c r="T50" s="32">
        <f t="shared" si="29"/>
        <v>11869.469002989317</v>
      </c>
      <c r="U50" s="32">
        <f t="shared" si="29"/>
        <v>11933.76196008885</v>
      </c>
      <c r="V50" s="32">
        <f t="shared" si="29"/>
        <v>11998.403170705998</v>
      </c>
      <c r="W50" s="32">
        <f t="shared" si="29"/>
        <v>12063.394521213988</v>
      </c>
      <c r="X50" s="32">
        <f t="shared" si="29"/>
        <v>12128.737908203904</v>
      </c>
      <c r="Y50" s="32">
        <f t="shared" si="29"/>
        <v>12194.435238539998</v>
      </c>
      <c r="Z50" s="32">
        <f t="shared" si="29"/>
        <v>12260.488429415425</v>
      </c>
      <c r="AA50" s="32">
        <f t="shared" si="29"/>
        <v>12326.899408408091</v>
      </c>
      <c r="AB50" s="32">
        <f t="shared" si="29"/>
        <v>12393.670113536966</v>
      </c>
      <c r="AC50" s="32">
        <f t="shared" si="29"/>
        <v>12460.802493318624</v>
      </c>
      <c r="AD50" s="32">
        <f t="shared" si="29"/>
        <v>12528.298506824103</v>
      </c>
      <c r="AE50" s="32">
        <f t="shared" si="29"/>
        <v>12596.160123736074</v>
      </c>
      <c r="AF50" s="32">
        <f t="shared" si="29"/>
        <v>12664.389324406307</v>
      </c>
      <c r="AG50" s="32">
        <f t="shared" si="29"/>
        <v>12732.988099913513</v>
      </c>
      <c r="AH50" s="32">
        <f t="shared" si="29"/>
        <v>12801.958452121376</v>
      </c>
      <c r="AI50" s="32">
        <f t="shared" si="29"/>
        <v>12871.302393737038</v>
      </c>
      <c r="AJ50" s="32">
        <f t="shared" si="29"/>
        <v>12941.021948369773</v>
      </c>
      <c r="AK50" s="32">
        <f t="shared" si="29"/>
        <v>13011.119150590101</v>
      </c>
      <c r="AL50" s="32">
        <f t="shared" si="29"/>
        <v>13081.596045989136</v>
      </c>
      <c r="AM50" s="32">
        <f t="shared" si="29"/>
        <v>13152.454691238243</v>
      </c>
      <c r="AN50" s="32">
        <f t="shared" si="29"/>
        <v>13223.697154149122</v>
      </c>
      <c r="AO50" s="32">
        <f t="shared" si="29"/>
        <v>13295.325513734104</v>
      </c>
      <c r="AP50" s="32">
        <f t="shared" si="29"/>
        <v>13367.341860266817</v>
      </c>
      <c r="AQ50" s="32">
        <f t="shared" si="29"/>
        <v>13439.74829534327</v>
      </c>
      <c r="AR50" s="32">
        <f t="shared" si="29"/>
        <v>13512.546931943041</v>
      </c>
      <c r="AS50" s="32">
        <f t="shared" si="29"/>
        <v>13585.739894491067</v>
      </c>
      <c r="AT50" s="32">
        <f t="shared" si="29"/>
        <v>13659.329318919561</v>
      </c>
      <c r="AU50" s="32">
        <f t="shared" si="29"/>
        <v>13733.317352730373</v>
      </c>
      <c r="AV50" s="32">
        <f t="shared" si="29"/>
        <v>13807.706155057669</v>
      </c>
      <c r="AW50" s="32">
        <f t="shared" si="29"/>
        <v>13882.497896730893</v>
      </c>
      <c r="AX50" s="32">
        <f t="shared" si="29"/>
        <v>13957.694760338192</v>
      </c>
      <c r="AY50" s="32">
        <f t="shared" si="29"/>
        <v>14033.29894029002</v>
      </c>
      <c r="AZ50" s="32">
        <f t="shared" si="29"/>
        <v>14109.312642883247</v>
      </c>
      <c r="BA50" s="32">
        <f t="shared" si="29"/>
        <v>14185.738086365534</v>
      </c>
      <c r="BB50" s="32">
        <f t="shared" si="29"/>
        <v>14262.577501000014</v>
      </c>
      <c r="BC50" s="32">
        <f t="shared" si="29"/>
        <v>14339.833129130442</v>
      </c>
      <c r="BD50" s="32">
        <f t="shared" si="29"/>
        <v>14417.507225246554</v>
      </c>
      <c r="BE50" s="32">
        <f t="shared" si="29"/>
        <v>14495.602056049982</v>
      </c>
      <c r="BF50" s="32">
        <f t="shared" si="29"/>
        <v>14574.119900520251</v>
      </c>
      <c r="BG50" s="32">
        <f t="shared" si="29"/>
        <v>14653.063049981407</v>
      </c>
      <c r="BH50" s="32">
        <f t="shared" si="29"/>
        <v>14732.433808168804</v>
      </c>
      <c r="BI50" s="32">
        <f t="shared" si="29"/>
        <v>14812.234491296382</v>
      </c>
      <c r="BJ50" s="32">
        <f t="shared" si="29"/>
        <v>14892.467428124241</v>
      </c>
      <c r="BK50" s="32">
        <f t="shared" si="29"/>
        <v>14973.134960026575</v>
      </c>
      <c r="BL50" s="32">
        <f t="shared" si="29"/>
        <v>15054.239441060061</v>
      </c>
      <c r="BM50" s="32">
        <f t="shared" si="29"/>
        <v>15135.783238032462</v>
      </c>
      <c r="BN50" s="32">
        <f t="shared" si="29"/>
        <v>15217.768730571814</v>
      </c>
      <c r="BO50" s="32">
        <f t="shared" si="29"/>
        <v>15300.198311195738</v>
      </c>
      <c r="BP50" s="32">
        <f t="shared" si="29"/>
        <v>15383.074385381391</v>
      </c>
      <c r="BQ50" s="32">
        <f t="shared" si="29"/>
        <v>15466.39937163554</v>
      </c>
      <c r="BR50" s="32">
        <f t="shared" ref="BR50:EC50" si="30">BR51-BR49</f>
        <v>15550.175701565233</v>
      </c>
      <c r="BS50" s="32">
        <f t="shared" si="30"/>
        <v>15634.405819948712</v>
      </c>
      <c r="BT50" s="32">
        <f t="shared" si="30"/>
        <v>15719.092184806766</v>
      </c>
      <c r="BU50" s="32">
        <f t="shared" si="30"/>
        <v>15804.237267474469</v>
      </c>
      <c r="BV50" s="32">
        <f t="shared" si="30"/>
        <v>15889.843552673286</v>
      </c>
      <c r="BW50" s="32">
        <f t="shared" si="30"/>
        <v>15975.913538583605</v>
      </c>
      <c r="BX50" s="32">
        <f t="shared" si="30"/>
        <v>16062.449736917595</v>
      </c>
      <c r="BY50" s="32">
        <f t="shared" si="30"/>
        <v>16149.454672992571</v>
      </c>
      <c r="BZ50" s="32">
        <f t="shared" si="30"/>
        <v>16236.930885804613</v>
      </c>
      <c r="CA50" s="32">
        <f t="shared" si="30"/>
        <v>16324.880928102713</v>
      </c>
      <c r="CB50" s="32">
        <f t="shared" si="30"/>
        <v>16413.307366463276</v>
      </c>
      <c r="CC50" s="32">
        <f t="shared" si="30"/>
        <v>16502.212781364949</v>
      </c>
      <c r="CD50" s="32">
        <f t="shared" si="30"/>
        <v>16591.599767264001</v>
      </c>
      <c r="CE50" s="32">
        <f t="shared" si="30"/>
        <v>16681.470932670018</v>
      </c>
      <c r="CF50" s="32">
        <f t="shared" si="30"/>
        <v>16771.828900221975</v>
      </c>
      <c r="CG50" s="32">
        <f t="shared" si="30"/>
        <v>16862.67630676485</v>
      </c>
      <c r="CH50" s="32">
        <f t="shared" si="30"/>
        <v>16954.015803426497</v>
      </c>
      <c r="CI50" s="32">
        <f t="shared" si="30"/>
        <v>17045.850055695053</v>
      </c>
      <c r="CJ50" s="32">
        <f t="shared" si="30"/>
        <v>17138.181743496731</v>
      </c>
      <c r="CK50" s="32">
        <f t="shared" si="30"/>
        <v>17231.013561274005</v>
      </c>
      <c r="CL50" s="32">
        <f t="shared" si="30"/>
        <v>17324.348218064253</v>
      </c>
      <c r="CM50" s="32">
        <f t="shared" si="30"/>
        <v>17418.188437578763</v>
      </c>
      <c r="CN50" s="32">
        <f t="shared" si="30"/>
        <v>17512.536958282319</v>
      </c>
      <c r="CO50" s="32">
        <f t="shared" si="30"/>
        <v>17607.396533473016</v>
      </c>
      <c r="CP50" s="32">
        <f t="shared" si="30"/>
        <v>17702.769931362658</v>
      </c>
      <c r="CQ50" s="32">
        <f t="shared" si="30"/>
        <v>17798.659935157542</v>
      </c>
      <c r="CR50" s="32">
        <f t="shared" si="30"/>
        <v>17895.06934313965</v>
      </c>
      <c r="CS50" s="32">
        <f t="shared" si="30"/>
        <v>17992.000968748325</v>
      </c>
      <c r="CT50" s="32">
        <f t="shared" si="30"/>
        <v>18089.457640662382</v>
      </c>
      <c r="CU50" s="32">
        <f t="shared" si="30"/>
        <v>18187.442202882638</v>
      </c>
      <c r="CV50" s="32">
        <f t="shared" si="30"/>
        <v>18285.957514814916</v>
      </c>
      <c r="CW50" s="32">
        <f t="shared" si="30"/>
        <v>18385.006451353496</v>
      </c>
      <c r="CX50" s="32">
        <f t="shared" si="30"/>
        <v>18484.591902965003</v>
      </c>
      <c r="CY50" s="32">
        <f t="shared" si="30"/>
        <v>18584.716775772722</v>
      </c>
      <c r="CZ50" s="32">
        <f t="shared" si="30"/>
        <v>18685.383991641495</v>
      </c>
      <c r="DA50" s="32">
        <f t="shared" si="30"/>
        <v>18786.596488262898</v>
      </c>
      <c r="DB50" s="32">
        <f t="shared" si="30"/>
        <v>18888.357219240985</v>
      </c>
      <c r="DC50" s="32">
        <f t="shared" si="30"/>
        <v>18990.669154178548</v>
      </c>
      <c r="DD50" s="32">
        <f t="shared" si="30"/>
        <v>19093.53527876368</v>
      </c>
      <c r="DE50" s="32">
        <f t="shared" si="30"/>
        <v>19196.95859485698</v>
      </c>
      <c r="DF50" s="32">
        <f t="shared" si="30"/>
        <v>19300.942120579122</v>
      </c>
      <c r="DG50" s="32">
        <f t="shared" si="30"/>
        <v>19405.488890398927</v>
      </c>
      <c r="DH50" s="32">
        <f t="shared" si="30"/>
        <v>19510.601955221915</v>
      </c>
      <c r="DI50" s="32">
        <f t="shared" si="30"/>
        <v>19616.284382479374</v>
      </c>
      <c r="DJ50" s="32">
        <f t="shared" si="30"/>
        <v>19722.539256217802</v>
      </c>
      <c r="DK50" s="32">
        <f t="shared" si="30"/>
        <v>19829.369677188981</v>
      </c>
      <c r="DL50" s="32">
        <f t="shared" si="30"/>
        <v>19936.778762940427</v>
      </c>
      <c r="DM50" s="32">
        <f t="shared" si="30"/>
        <v>20044.769647906352</v>
      </c>
      <c r="DN50" s="32">
        <f t="shared" si="30"/>
        <v>20153.345483499172</v>
      </c>
      <c r="DO50" s="32">
        <f t="shared" si="30"/>
        <v>20262.509438201458</v>
      </c>
      <c r="DP50" s="32">
        <f t="shared" si="30"/>
        <v>20372.264697658386</v>
      </c>
      <c r="DQ50" s="32">
        <f t="shared" si="30"/>
        <v>20482.61446477069</v>
      </c>
      <c r="DR50" s="32">
        <f t="shared" si="30"/>
        <v>20593.561959788203</v>
      </c>
      <c r="DS50" s="32">
        <f t="shared" si="30"/>
        <v>20705.110420403718</v>
      </c>
      <c r="DT50" s="32">
        <f t="shared" si="30"/>
        <v>20817.26310184758</v>
      </c>
      <c r="DU50" s="32">
        <f t="shared" si="30"/>
        <v>20930.023276982589</v>
      </c>
      <c r="DV50" s="32">
        <f t="shared" si="30"/>
        <v>21043.394236399581</v>
      </c>
      <c r="DW50" s="32">
        <f t="shared" si="30"/>
        <v>21157.37928851341</v>
      </c>
      <c r="DX50" s="32">
        <f t="shared" si="30"/>
        <v>21271.981759659517</v>
      </c>
      <c r="DY50" s="32">
        <f t="shared" si="30"/>
        <v>21387.204994191008</v>
      </c>
      <c r="DZ50" s="32">
        <f t="shared" si="30"/>
        <v>21503.052354576212</v>
      </c>
      <c r="EA50" s="32">
        <f t="shared" si="30"/>
        <v>21619.527221496828</v>
      </c>
      <c r="EB50" s="32">
        <f t="shared" si="30"/>
        <v>21736.632993946609</v>
      </c>
      <c r="EC50" s="32">
        <f t="shared" si="30"/>
        <v>21854.373089330475</v>
      </c>
      <c r="ED50" s="32">
        <f t="shared" ref="ED50:EE50" si="31">ED51-ED49</f>
        <v>21972.750943564351</v>
      </c>
      <c r="EE50" s="32">
        <f t="shared" si="31"/>
        <v>22091.770011175315</v>
      </c>
    </row>
    <row r="51" spans="2:135" x14ac:dyDescent="0.35">
      <c r="C51" t="s">
        <v>46</v>
      </c>
      <c r="D51" s="26">
        <f>-PMT(Assumptions!$AF56/12,Assumptions!$AF57*12,Assumptions!$AF54)</f>
        <v>76117.213011148939</v>
      </c>
      <c r="E51" s="26">
        <f>-PMT(Assumptions!$AF56/12,Assumptions!$AF57*12,Assumptions!$AF54)</f>
        <v>76117.213011148939</v>
      </c>
      <c r="F51" s="26">
        <f>-PMT(Assumptions!$AF56/12,Assumptions!$AF57*12,Assumptions!$AF54)</f>
        <v>76117.213011148939</v>
      </c>
      <c r="G51" s="26">
        <f>-PMT(Assumptions!$AF56/12,Assumptions!$AF57*12,Assumptions!$AF54)</f>
        <v>76117.213011148939</v>
      </c>
      <c r="H51" s="26">
        <f>-PMT(Assumptions!$AF56/12,Assumptions!$AF57*12,Assumptions!$AF54)</f>
        <v>76117.213011148939</v>
      </c>
      <c r="I51" s="26">
        <f>-PMT(Assumptions!$AF56/12,Assumptions!$AF57*12,Assumptions!$AF54)</f>
        <v>76117.213011148939</v>
      </c>
      <c r="J51" s="26">
        <f>-PMT(Assumptions!$AF56/12,Assumptions!$AF57*12,Assumptions!$AF54)</f>
        <v>76117.213011148939</v>
      </c>
      <c r="K51" s="26">
        <f>-PMT(Assumptions!$AF56/12,Assumptions!$AF57*12,Assumptions!$AF54)</f>
        <v>76117.213011148939</v>
      </c>
      <c r="L51" s="26">
        <f>-PMT(Assumptions!$AF56/12,Assumptions!$AF57*12,Assumptions!$AF54)</f>
        <v>76117.213011148939</v>
      </c>
      <c r="M51" s="26">
        <f>-PMT(Assumptions!$AF56/12,Assumptions!$AF57*12,Assumptions!$AF54)</f>
        <v>76117.213011148939</v>
      </c>
      <c r="N51" s="26">
        <f>-PMT(Assumptions!$AF56/12,Assumptions!$AF57*12,Assumptions!$AF54)</f>
        <v>76117.213011148939</v>
      </c>
      <c r="O51" s="26">
        <f>-PMT(Assumptions!$AF56/12,Assumptions!$AF57*12,Assumptions!$AF54)</f>
        <v>76117.213011148939</v>
      </c>
      <c r="P51" s="26">
        <f>-PMT(Assumptions!$AF56/12,Assumptions!$AF57*12,Assumptions!$AF54)</f>
        <v>76117.213011148939</v>
      </c>
      <c r="Q51" s="26">
        <f>-PMT(Assumptions!$AF56/12,Assumptions!$AF57*12,Assumptions!$AF54)</f>
        <v>76117.213011148939</v>
      </c>
      <c r="R51" s="26">
        <f>-PMT(Assumptions!$AF56/12,Assumptions!$AF57*12,Assumptions!$AF54)</f>
        <v>76117.213011148939</v>
      </c>
      <c r="S51" s="26">
        <f>-PMT(Assumptions!$AF56/12,Assumptions!$AF57*12,Assumptions!$AF54)</f>
        <v>76117.213011148939</v>
      </c>
      <c r="T51" s="26">
        <f>-PMT(Assumptions!$AF56/12,Assumptions!$AF57*12,Assumptions!$AF54)</f>
        <v>76117.213011148939</v>
      </c>
      <c r="U51" s="26">
        <f>-PMT(Assumptions!$AF56/12,Assumptions!$AF57*12,Assumptions!$AF54)</f>
        <v>76117.213011148939</v>
      </c>
      <c r="V51" s="26">
        <f>-PMT(Assumptions!$AF56/12,Assumptions!$AF57*12,Assumptions!$AF54)</f>
        <v>76117.213011148939</v>
      </c>
      <c r="W51" s="26">
        <f>-PMT(Assumptions!$AF56/12,Assumptions!$AF57*12,Assumptions!$AF54)</f>
        <v>76117.213011148939</v>
      </c>
      <c r="X51" s="26">
        <f>-PMT(Assumptions!$AF56/12,Assumptions!$AF57*12,Assumptions!$AF54)</f>
        <v>76117.213011148939</v>
      </c>
      <c r="Y51" s="26">
        <f>-PMT(Assumptions!$AF56/12,Assumptions!$AF57*12,Assumptions!$AF54)</f>
        <v>76117.213011148939</v>
      </c>
      <c r="Z51" s="26">
        <f>-PMT(Assumptions!$AF56/12,Assumptions!$AF57*12,Assumptions!$AF54)</f>
        <v>76117.213011148939</v>
      </c>
      <c r="AA51" s="26">
        <f>-PMT(Assumptions!$AF56/12,Assumptions!$AF57*12,Assumptions!$AF54)</f>
        <v>76117.213011148939</v>
      </c>
      <c r="AB51" s="26">
        <f>-PMT(Assumptions!$AF56/12,Assumptions!$AF57*12,Assumptions!$AF54)</f>
        <v>76117.213011148939</v>
      </c>
      <c r="AC51" s="26">
        <f>-PMT(Assumptions!$AF56/12,Assumptions!$AF57*12,Assumptions!$AF54)</f>
        <v>76117.213011148939</v>
      </c>
      <c r="AD51" s="26">
        <f>-PMT(Assumptions!$AF56/12,Assumptions!$AF57*12,Assumptions!$AF54)</f>
        <v>76117.213011148939</v>
      </c>
      <c r="AE51" s="26">
        <f>-PMT(Assumptions!$AF56/12,Assumptions!$AF57*12,Assumptions!$AF54)</f>
        <v>76117.213011148939</v>
      </c>
      <c r="AF51" s="26">
        <f>-PMT(Assumptions!$AF56/12,Assumptions!$AF57*12,Assumptions!$AF54)</f>
        <v>76117.213011148939</v>
      </c>
      <c r="AG51" s="26">
        <f>-PMT(Assumptions!$AF56/12,Assumptions!$AF57*12,Assumptions!$AF54)</f>
        <v>76117.213011148939</v>
      </c>
      <c r="AH51" s="26">
        <f>-PMT(Assumptions!$AF56/12,Assumptions!$AF57*12,Assumptions!$AF54)</f>
        <v>76117.213011148939</v>
      </c>
      <c r="AI51" s="26">
        <f>-PMT(Assumptions!$AF56/12,Assumptions!$AF57*12,Assumptions!$AF54)</f>
        <v>76117.213011148939</v>
      </c>
      <c r="AJ51" s="26">
        <f>-PMT(Assumptions!$AF56/12,Assumptions!$AF57*12,Assumptions!$AF54)</f>
        <v>76117.213011148939</v>
      </c>
      <c r="AK51" s="26">
        <f>-PMT(Assumptions!$AF56/12,Assumptions!$AF57*12,Assumptions!$AF54)</f>
        <v>76117.213011148939</v>
      </c>
      <c r="AL51" s="26">
        <f>-PMT(Assumptions!$AF56/12,Assumptions!$AF57*12,Assumptions!$AF54)</f>
        <v>76117.213011148939</v>
      </c>
      <c r="AM51" s="26">
        <f>-PMT(Assumptions!$AF56/12,Assumptions!$AF57*12,Assumptions!$AF54)</f>
        <v>76117.213011148939</v>
      </c>
      <c r="AN51" s="26">
        <f>-PMT(Assumptions!$AF56/12,Assumptions!$AF57*12,Assumptions!$AF54)</f>
        <v>76117.213011148939</v>
      </c>
      <c r="AO51" s="26">
        <f>-PMT(Assumptions!$AF56/12,Assumptions!$AF57*12,Assumptions!$AF54)</f>
        <v>76117.213011148939</v>
      </c>
      <c r="AP51" s="26">
        <f>-PMT(Assumptions!$AF56/12,Assumptions!$AF57*12,Assumptions!$AF54)</f>
        <v>76117.213011148939</v>
      </c>
      <c r="AQ51" s="26">
        <f>-PMT(Assumptions!$AF56/12,Assumptions!$AF57*12,Assumptions!$AF54)</f>
        <v>76117.213011148939</v>
      </c>
      <c r="AR51" s="26">
        <f>-PMT(Assumptions!$AF56/12,Assumptions!$AF57*12,Assumptions!$AF54)</f>
        <v>76117.213011148939</v>
      </c>
      <c r="AS51" s="26">
        <f>-PMT(Assumptions!$AF56/12,Assumptions!$AF57*12,Assumptions!$AF54)</f>
        <v>76117.213011148939</v>
      </c>
      <c r="AT51" s="26">
        <f>-PMT(Assumptions!$AF56/12,Assumptions!$AF57*12,Assumptions!$AF54)</f>
        <v>76117.213011148939</v>
      </c>
      <c r="AU51" s="26">
        <f>-PMT(Assumptions!$AF56/12,Assumptions!$AF57*12,Assumptions!$AF54)</f>
        <v>76117.213011148939</v>
      </c>
      <c r="AV51" s="26">
        <f>-PMT(Assumptions!$AF56/12,Assumptions!$AF57*12,Assumptions!$AF54)</f>
        <v>76117.213011148939</v>
      </c>
      <c r="AW51" s="26">
        <f>-PMT(Assumptions!$AF56/12,Assumptions!$AF57*12,Assumptions!$AF54)</f>
        <v>76117.213011148939</v>
      </c>
      <c r="AX51" s="26">
        <f>-PMT(Assumptions!$AF56/12,Assumptions!$AF57*12,Assumptions!$AF54)</f>
        <v>76117.213011148939</v>
      </c>
      <c r="AY51" s="26">
        <f>-PMT(Assumptions!$AF56/12,Assumptions!$AF57*12,Assumptions!$AF54)</f>
        <v>76117.213011148939</v>
      </c>
      <c r="AZ51" s="26">
        <f>-PMT(Assumptions!$AF56/12,Assumptions!$AF57*12,Assumptions!$AF54)</f>
        <v>76117.213011148939</v>
      </c>
      <c r="BA51" s="26">
        <f>-PMT(Assumptions!$AF56/12,Assumptions!$AF57*12,Assumptions!$AF54)</f>
        <v>76117.213011148939</v>
      </c>
      <c r="BB51" s="26">
        <f>-PMT(Assumptions!$AF56/12,Assumptions!$AF57*12,Assumptions!$AF54)</f>
        <v>76117.213011148939</v>
      </c>
      <c r="BC51" s="26">
        <f>-PMT(Assumptions!$AF56/12,Assumptions!$AF57*12,Assumptions!$AF54)</f>
        <v>76117.213011148939</v>
      </c>
      <c r="BD51" s="26">
        <f>-PMT(Assumptions!$AF56/12,Assumptions!$AF57*12,Assumptions!$AF54)</f>
        <v>76117.213011148939</v>
      </c>
      <c r="BE51" s="26">
        <f>-PMT(Assumptions!$AF56/12,Assumptions!$AF57*12,Assumptions!$AF54)</f>
        <v>76117.213011148939</v>
      </c>
      <c r="BF51" s="26">
        <f>-PMT(Assumptions!$AF56/12,Assumptions!$AF57*12,Assumptions!$AF54)</f>
        <v>76117.213011148939</v>
      </c>
      <c r="BG51" s="26">
        <f>-PMT(Assumptions!$AF56/12,Assumptions!$AF57*12,Assumptions!$AF54)</f>
        <v>76117.213011148939</v>
      </c>
      <c r="BH51" s="26">
        <f>-PMT(Assumptions!$AF56/12,Assumptions!$AF57*12,Assumptions!$AF54)</f>
        <v>76117.213011148939</v>
      </c>
      <c r="BI51" s="26">
        <f>-PMT(Assumptions!$AF56/12,Assumptions!$AF57*12,Assumptions!$AF54)</f>
        <v>76117.213011148939</v>
      </c>
      <c r="BJ51" s="26">
        <f>-PMT(Assumptions!$AF56/12,Assumptions!$AF57*12,Assumptions!$AF54)</f>
        <v>76117.213011148939</v>
      </c>
      <c r="BK51" s="26">
        <f>-PMT(Assumptions!$AF56/12,Assumptions!$AF57*12,Assumptions!$AF54)</f>
        <v>76117.213011148939</v>
      </c>
      <c r="BL51" s="26">
        <f>-PMT(Assumptions!$AF56/12,Assumptions!$AF57*12,Assumptions!$AF54)</f>
        <v>76117.213011148939</v>
      </c>
      <c r="BM51" s="26">
        <f>-PMT(Assumptions!$AF56/12,Assumptions!$AF57*12,Assumptions!$AF54)</f>
        <v>76117.213011148939</v>
      </c>
      <c r="BN51" s="26">
        <f>-PMT(Assumptions!$AF56/12,Assumptions!$AF57*12,Assumptions!$AF54)</f>
        <v>76117.213011148939</v>
      </c>
      <c r="BO51" s="26">
        <f>-PMT(Assumptions!$AF56/12,Assumptions!$AF57*12,Assumptions!$AF54)</f>
        <v>76117.213011148939</v>
      </c>
      <c r="BP51" s="26">
        <f>-PMT(Assumptions!$AF56/12,Assumptions!$AF57*12,Assumptions!$AF54)</f>
        <v>76117.213011148939</v>
      </c>
      <c r="BQ51" s="26">
        <f>-PMT(Assumptions!$AF56/12,Assumptions!$AF57*12,Assumptions!$AF54)</f>
        <v>76117.213011148939</v>
      </c>
      <c r="BR51" s="26">
        <f>-PMT(Assumptions!$AF56/12,Assumptions!$AF57*12,Assumptions!$AF54)</f>
        <v>76117.213011148939</v>
      </c>
      <c r="BS51" s="26">
        <f>-PMT(Assumptions!$AF56/12,Assumptions!$AF57*12,Assumptions!$AF54)</f>
        <v>76117.213011148939</v>
      </c>
      <c r="BT51" s="26">
        <f>-PMT(Assumptions!$AF56/12,Assumptions!$AF57*12,Assumptions!$AF54)</f>
        <v>76117.213011148939</v>
      </c>
      <c r="BU51" s="26">
        <f>-PMT(Assumptions!$AF56/12,Assumptions!$AF57*12,Assumptions!$AF54)</f>
        <v>76117.213011148939</v>
      </c>
      <c r="BV51" s="26">
        <f>-PMT(Assumptions!$AF56/12,Assumptions!$AF57*12,Assumptions!$AF54)</f>
        <v>76117.213011148939</v>
      </c>
      <c r="BW51" s="26">
        <f>-PMT(Assumptions!$AF56/12,Assumptions!$AF57*12,Assumptions!$AF54)</f>
        <v>76117.213011148939</v>
      </c>
      <c r="BX51" s="26">
        <f>-PMT(Assumptions!$AF56/12,Assumptions!$AF57*12,Assumptions!$AF54)</f>
        <v>76117.213011148939</v>
      </c>
      <c r="BY51" s="26">
        <f>-PMT(Assumptions!$AF56/12,Assumptions!$AF57*12,Assumptions!$AF54)</f>
        <v>76117.213011148939</v>
      </c>
      <c r="BZ51" s="26">
        <f>-PMT(Assumptions!$AF56/12,Assumptions!$AF57*12,Assumptions!$AF54)</f>
        <v>76117.213011148939</v>
      </c>
      <c r="CA51" s="26">
        <f>-PMT(Assumptions!$AF56/12,Assumptions!$AF57*12,Assumptions!$AF54)</f>
        <v>76117.213011148939</v>
      </c>
      <c r="CB51" s="26">
        <f>-PMT(Assumptions!$AF56/12,Assumptions!$AF57*12,Assumptions!$AF54)</f>
        <v>76117.213011148939</v>
      </c>
      <c r="CC51" s="26">
        <f>-PMT(Assumptions!$AF56/12,Assumptions!$AF57*12,Assumptions!$AF54)</f>
        <v>76117.213011148939</v>
      </c>
      <c r="CD51" s="26">
        <f>-PMT(Assumptions!$AF56/12,Assumptions!$AF57*12,Assumptions!$AF54)</f>
        <v>76117.213011148939</v>
      </c>
      <c r="CE51" s="26">
        <f>-PMT(Assumptions!$AF56/12,Assumptions!$AF57*12,Assumptions!$AF54)</f>
        <v>76117.213011148939</v>
      </c>
      <c r="CF51" s="26">
        <f>-PMT(Assumptions!$AF56/12,Assumptions!$AF57*12,Assumptions!$AF54)</f>
        <v>76117.213011148939</v>
      </c>
      <c r="CG51" s="26">
        <f>-PMT(Assumptions!$AF56/12,Assumptions!$AF57*12,Assumptions!$AF54)</f>
        <v>76117.213011148939</v>
      </c>
      <c r="CH51" s="26">
        <f>-PMT(Assumptions!$AF56/12,Assumptions!$AF57*12,Assumptions!$AF54)</f>
        <v>76117.213011148939</v>
      </c>
      <c r="CI51" s="26">
        <f>-PMT(Assumptions!$AF56/12,Assumptions!$AF57*12,Assumptions!$AF54)</f>
        <v>76117.213011148939</v>
      </c>
      <c r="CJ51" s="26">
        <f>-PMT(Assumptions!$AF56/12,Assumptions!$AF57*12,Assumptions!$AF54)</f>
        <v>76117.213011148939</v>
      </c>
      <c r="CK51" s="26">
        <f>-PMT(Assumptions!$AF56/12,Assumptions!$AF57*12,Assumptions!$AF54)</f>
        <v>76117.213011148939</v>
      </c>
      <c r="CL51" s="26">
        <f>-PMT(Assumptions!$AF56/12,Assumptions!$AF57*12,Assumptions!$AF54)</f>
        <v>76117.213011148939</v>
      </c>
      <c r="CM51" s="26">
        <f>-PMT(Assumptions!$AF56/12,Assumptions!$AF57*12,Assumptions!$AF54)</f>
        <v>76117.213011148939</v>
      </c>
      <c r="CN51" s="26">
        <f>-PMT(Assumptions!$AF56/12,Assumptions!$AF57*12,Assumptions!$AF54)</f>
        <v>76117.213011148939</v>
      </c>
      <c r="CO51" s="26">
        <f>-PMT(Assumptions!$AF56/12,Assumptions!$AF57*12,Assumptions!$AF54)</f>
        <v>76117.213011148939</v>
      </c>
      <c r="CP51" s="26">
        <f>-PMT(Assumptions!$AF56/12,Assumptions!$AF57*12,Assumptions!$AF54)</f>
        <v>76117.213011148939</v>
      </c>
      <c r="CQ51" s="26">
        <f>-PMT(Assumptions!$AF56/12,Assumptions!$AF57*12,Assumptions!$AF54)</f>
        <v>76117.213011148939</v>
      </c>
      <c r="CR51" s="26">
        <f>-PMT(Assumptions!$AF56/12,Assumptions!$AF57*12,Assumptions!$AF54)</f>
        <v>76117.213011148939</v>
      </c>
      <c r="CS51" s="26">
        <f>-PMT(Assumptions!$AF56/12,Assumptions!$AF57*12,Assumptions!$AF54)</f>
        <v>76117.213011148939</v>
      </c>
      <c r="CT51" s="26">
        <f>-PMT(Assumptions!$AF56/12,Assumptions!$AF57*12,Assumptions!$AF54)</f>
        <v>76117.213011148939</v>
      </c>
      <c r="CU51" s="26">
        <f>-PMT(Assumptions!$AF56/12,Assumptions!$AF57*12,Assumptions!$AF54)</f>
        <v>76117.213011148939</v>
      </c>
      <c r="CV51" s="26">
        <f>-PMT(Assumptions!$AF56/12,Assumptions!$AF57*12,Assumptions!$AF54)</f>
        <v>76117.213011148939</v>
      </c>
      <c r="CW51" s="26">
        <f>-PMT(Assumptions!$AF56/12,Assumptions!$AF57*12,Assumptions!$AF54)</f>
        <v>76117.213011148939</v>
      </c>
      <c r="CX51" s="26">
        <f>-PMT(Assumptions!$AF56/12,Assumptions!$AF57*12,Assumptions!$AF54)</f>
        <v>76117.213011148939</v>
      </c>
      <c r="CY51" s="26">
        <f>-PMT(Assumptions!$AF56/12,Assumptions!$AF57*12,Assumptions!$AF54)</f>
        <v>76117.213011148939</v>
      </c>
      <c r="CZ51" s="26">
        <f>-PMT(Assumptions!$AF56/12,Assumptions!$AF57*12,Assumptions!$AF54)</f>
        <v>76117.213011148939</v>
      </c>
      <c r="DA51" s="26">
        <f>-PMT(Assumptions!$AF56/12,Assumptions!$AF57*12,Assumptions!$AF54)</f>
        <v>76117.213011148939</v>
      </c>
      <c r="DB51" s="26">
        <f>-PMT(Assumptions!$AF56/12,Assumptions!$AF57*12,Assumptions!$AF54)</f>
        <v>76117.213011148939</v>
      </c>
      <c r="DC51" s="26">
        <f>-PMT(Assumptions!$AF56/12,Assumptions!$AF57*12,Assumptions!$AF54)</f>
        <v>76117.213011148939</v>
      </c>
      <c r="DD51" s="26">
        <f>-PMT(Assumptions!$AF56/12,Assumptions!$AF57*12,Assumptions!$AF54)</f>
        <v>76117.213011148939</v>
      </c>
      <c r="DE51" s="26">
        <f>-PMT(Assumptions!$AF56/12,Assumptions!$AF57*12,Assumptions!$AF54)</f>
        <v>76117.213011148939</v>
      </c>
      <c r="DF51" s="26">
        <f>-PMT(Assumptions!$AF56/12,Assumptions!$AF57*12,Assumptions!$AF54)</f>
        <v>76117.213011148939</v>
      </c>
      <c r="DG51" s="26">
        <f>-PMT(Assumptions!$AF56/12,Assumptions!$AF57*12,Assumptions!$AF54)</f>
        <v>76117.213011148939</v>
      </c>
      <c r="DH51" s="26">
        <f>-PMT(Assumptions!$AF56/12,Assumptions!$AF57*12,Assumptions!$AF54)</f>
        <v>76117.213011148939</v>
      </c>
      <c r="DI51" s="26">
        <f>-PMT(Assumptions!$AF56/12,Assumptions!$AF57*12,Assumptions!$AF54)</f>
        <v>76117.213011148939</v>
      </c>
      <c r="DJ51" s="26">
        <f>-PMT(Assumptions!$AF56/12,Assumptions!$AF57*12,Assumptions!$AF54)</f>
        <v>76117.213011148939</v>
      </c>
      <c r="DK51" s="26">
        <f>-PMT(Assumptions!$AF56/12,Assumptions!$AF57*12,Assumptions!$AF54)</f>
        <v>76117.213011148939</v>
      </c>
      <c r="DL51" s="26">
        <f>-PMT(Assumptions!$AF56/12,Assumptions!$AF57*12,Assumptions!$AF54)</f>
        <v>76117.213011148939</v>
      </c>
      <c r="DM51" s="26">
        <f>-PMT(Assumptions!$AF56/12,Assumptions!$AF57*12,Assumptions!$AF54)</f>
        <v>76117.213011148939</v>
      </c>
      <c r="DN51" s="26">
        <f>-PMT(Assumptions!$AF56/12,Assumptions!$AF57*12,Assumptions!$AF54)</f>
        <v>76117.213011148939</v>
      </c>
      <c r="DO51" s="26">
        <f>-PMT(Assumptions!$AF56/12,Assumptions!$AF57*12,Assumptions!$AF54)</f>
        <v>76117.213011148939</v>
      </c>
      <c r="DP51" s="26">
        <f>-PMT(Assumptions!$AF56/12,Assumptions!$AF57*12,Assumptions!$AF54)</f>
        <v>76117.213011148939</v>
      </c>
      <c r="DQ51" s="26">
        <f>-PMT(Assumptions!$AF56/12,Assumptions!$AF57*12,Assumptions!$AF54)</f>
        <v>76117.213011148939</v>
      </c>
      <c r="DR51" s="26">
        <f>-PMT(Assumptions!$AF56/12,Assumptions!$AF57*12,Assumptions!$AF54)</f>
        <v>76117.213011148939</v>
      </c>
      <c r="DS51" s="26">
        <f>-PMT(Assumptions!$AF56/12,Assumptions!$AF57*12,Assumptions!$AF54)</f>
        <v>76117.213011148939</v>
      </c>
      <c r="DT51" s="26">
        <f>-PMT(Assumptions!$AF56/12,Assumptions!$AF57*12,Assumptions!$AF54)</f>
        <v>76117.213011148939</v>
      </c>
      <c r="DU51" s="26">
        <f>-PMT(Assumptions!$AF56/12,Assumptions!$AF57*12,Assumptions!$AF54)</f>
        <v>76117.213011148939</v>
      </c>
      <c r="DV51" s="26">
        <f>-PMT(Assumptions!$AF56/12,Assumptions!$AF57*12,Assumptions!$AF54)</f>
        <v>76117.213011148939</v>
      </c>
      <c r="DW51" s="26">
        <f>-PMT(Assumptions!$AF56/12,Assumptions!$AF57*12,Assumptions!$AF54)</f>
        <v>76117.213011148939</v>
      </c>
      <c r="DX51" s="26">
        <f>-PMT(Assumptions!$AF56/12,Assumptions!$AF57*12,Assumptions!$AF54)</f>
        <v>76117.213011148939</v>
      </c>
      <c r="DY51" s="26">
        <f>-PMT(Assumptions!$AF56/12,Assumptions!$AF57*12,Assumptions!$AF54)</f>
        <v>76117.213011148939</v>
      </c>
      <c r="DZ51" s="26">
        <f>-PMT(Assumptions!$AF56/12,Assumptions!$AF57*12,Assumptions!$AF54)</f>
        <v>76117.213011148939</v>
      </c>
      <c r="EA51" s="26">
        <f>-PMT(Assumptions!$AF56/12,Assumptions!$AF57*12,Assumptions!$AF54)</f>
        <v>76117.213011148939</v>
      </c>
      <c r="EB51" s="26">
        <f>-PMT(Assumptions!$AF56/12,Assumptions!$AF57*12,Assumptions!$AF54)</f>
        <v>76117.213011148939</v>
      </c>
      <c r="EC51" s="26">
        <f>-PMT(Assumptions!$AF56/12,Assumptions!$AF57*12,Assumptions!$AF54)</f>
        <v>76117.213011148939</v>
      </c>
      <c r="ED51" s="26">
        <f>-PMT(Assumptions!$AF56/12,Assumptions!$AF57*12,Assumptions!$AF54)</f>
        <v>76117.213011148939</v>
      </c>
      <c r="EE51" s="26">
        <f>-PMT(Assumptions!$AF56/12,Assumptions!$AF57*12,Assumptions!$AF54)</f>
        <v>76117.213011148939</v>
      </c>
    </row>
    <row r="52" spans="2:135" x14ac:dyDescent="0.35">
      <c r="C52" t="s">
        <v>47</v>
      </c>
      <c r="D52" s="32">
        <f>D48-D50</f>
        <v>12031680.007722313</v>
      </c>
      <c r="E52" s="32">
        <f>E48-E50</f>
        <v>12020734.394752992</v>
      </c>
      <c r="F52" s="32">
        <f t="shared" ref="F52:BQ52" si="32">F48-F50</f>
        <v>12009729.493046755</v>
      </c>
      <c r="G52" s="32">
        <f t="shared" si="32"/>
        <v>11998664.981456276</v>
      </c>
      <c r="H52" s="32">
        <f t="shared" si="32"/>
        <v>11987540.537094682</v>
      </c>
      <c r="I52" s="32">
        <f t="shared" si="32"/>
        <v>11976355.83532613</v>
      </c>
      <c r="J52" s="32">
        <f t="shared" si="32"/>
        <v>11965110.549756331</v>
      </c>
      <c r="K52" s="32">
        <f t="shared" si="32"/>
        <v>11953804.352223029</v>
      </c>
      <c r="L52" s="32">
        <f t="shared" si="32"/>
        <v>11942436.912786422</v>
      </c>
      <c r="M52" s="32">
        <f t="shared" si="32"/>
        <v>11931007.899719533</v>
      </c>
      <c r="N52" s="32">
        <f t="shared" si="32"/>
        <v>11919516.979498532</v>
      </c>
      <c r="O52" s="32">
        <f t="shared" si="32"/>
        <v>11907963.816793</v>
      </c>
      <c r="P52" s="32">
        <f t="shared" si="32"/>
        <v>11896348.074456146</v>
      </c>
      <c r="Q52" s="32">
        <f t="shared" si="32"/>
        <v>11884669.413514968</v>
      </c>
      <c r="R52" s="32">
        <f t="shared" si="32"/>
        <v>11872927.493160358</v>
      </c>
      <c r="S52" s="32">
        <f t="shared" si="32"/>
        <v>11861121.970737161</v>
      </c>
      <c r="T52" s="32">
        <f t="shared" si="32"/>
        <v>11849252.501734171</v>
      </c>
      <c r="U52" s="32">
        <f t="shared" si="32"/>
        <v>11837318.739774082</v>
      </c>
      <c r="V52" s="32">
        <f t="shared" si="32"/>
        <v>11825320.336603375</v>
      </c>
      <c r="W52" s="32">
        <f t="shared" si="32"/>
        <v>11813256.942082161</v>
      </c>
      <c r="X52" s="32">
        <f t="shared" si="32"/>
        <v>11801128.204173958</v>
      </c>
      <c r="Y52" s="32">
        <f t="shared" si="32"/>
        <v>11788933.768935418</v>
      </c>
      <c r="Z52" s="32">
        <f t="shared" si="32"/>
        <v>11776673.280506002</v>
      </c>
      <c r="AA52" s="32">
        <f t="shared" si="32"/>
        <v>11764346.381097594</v>
      </c>
      <c r="AB52" s="32">
        <f t="shared" si="32"/>
        <v>11751952.710984057</v>
      </c>
      <c r="AC52" s="32">
        <f t="shared" si="32"/>
        <v>11739491.908490738</v>
      </c>
      <c r="AD52" s="32">
        <f t="shared" si="32"/>
        <v>11726963.609983914</v>
      </c>
      <c r="AE52" s="32">
        <f t="shared" si="32"/>
        <v>11714367.449860178</v>
      </c>
      <c r="AF52" s="32">
        <f t="shared" si="32"/>
        <v>11701703.060535772</v>
      </c>
      <c r="AG52" s="32">
        <f t="shared" si="32"/>
        <v>11688970.072435858</v>
      </c>
      <c r="AH52" s="32">
        <f t="shared" si="32"/>
        <v>11676168.113983735</v>
      </c>
      <c r="AI52" s="32">
        <f t="shared" si="32"/>
        <v>11663296.811589999</v>
      </c>
      <c r="AJ52" s="32">
        <f t="shared" si="32"/>
        <v>11650355.78964163</v>
      </c>
      <c r="AK52" s="32">
        <f t="shared" si="32"/>
        <v>11637344.67049104</v>
      </c>
      <c r="AL52" s="32">
        <f t="shared" si="32"/>
        <v>11624263.07444505</v>
      </c>
      <c r="AM52" s="32">
        <f t="shared" si="32"/>
        <v>11611110.619753812</v>
      </c>
      <c r="AN52" s="32">
        <f t="shared" si="32"/>
        <v>11597886.922599662</v>
      </c>
      <c r="AO52" s="32">
        <f t="shared" si="32"/>
        <v>11584591.597085929</v>
      </c>
      <c r="AP52" s="32">
        <f t="shared" si="32"/>
        <v>11571224.255225662</v>
      </c>
      <c r="AQ52" s="32">
        <f t="shared" si="32"/>
        <v>11557784.50693032</v>
      </c>
      <c r="AR52" s="32">
        <f t="shared" si="32"/>
        <v>11544271.959998377</v>
      </c>
      <c r="AS52" s="32">
        <f t="shared" si="32"/>
        <v>11530686.220103886</v>
      </c>
      <c r="AT52" s="32">
        <f t="shared" si="32"/>
        <v>11517026.890784966</v>
      </c>
      <c r="AU52" s="32">
        <f t="shared" si="32"/>
        <v>11503293.573432235</v>
      </c>
      <c r="AV52" s="32">
        <f t="shared" si="32"/>
        <v>11489485.867277177</v>
      </c>
      <c r="AW52" s="32">
        <f t="shared" si="32"/>
        <v>11475603.369380446</v>
      </c>
      <c r="AX52" s="32">
        <f t="shared" si="32"/>
        <v>11461645.674620109</v>
      </c>
      <c r="AY52" s="32">
        <f t="shared" si="32"/>
        <v>11447612.375679819</v>
      </c>
      <c r="AZ52" s="32">
        <f t="shared" si="32"/>
        <v>11433503.063036935</v>
      </c>
      <c r="BA52" s="32">
        <f t="shared" si="32"/>
        <v>11419317.32495057</v>
      </c>
      <c r="BB52" s="32">
        <f t="shared" si="32"/>
        <v>11405054.747449569</v>
      </c>
      <c r="BC52" s="32">
        <f t="shared" si="32"/>
        <v>11390714.914320439</v>
      </c>
      <c r="BD52" s="32">
        <f t="shared" si="32"/>
        <v>11376297.407095192</v>
      </c>
      <c r="BE52" s="32">
        <f t="shared" si="32"/>
        <v>11361801.805039141</v>
      </c>
      <c r="BF52" s="32">
        <f t="shared" si="32"/>
        <v>11347227.68513862</v>
      </c>
      <c r="BG52" s="32">
        <f t="shared" si="32"/>
        <v>11332574.622088639</v>
      </c>
      <c r="BH52" s="32">
        <f t="shared" si="32"/>
        <v>11317842.188280471</v>
      </c>
      <c r="BI52" s="32">
        <f t="shared" si="32"/>
        <v>11303029.953789175</v>
      </c>
      <c r="BJ52" s="32">
        <f t="shared" si="32"/>
        <v>11288137.486361051</v>
      </c>
      <c r="BK52" s="32">
        <f t="shared" si="32"/>
        <v>11273164.351401024</v>
      </c>
      <c r="BL52" s="32">
        <f t="shared" si="32"/>
        <v>11258110.111959964</v>
      </c>
      <c r="BM52" s="32">
        <f t="shared" si="32"/>
        <v>11242974.328721931</v>
      </c>
      <c r="BN52" s="32">
        <f t="shared" si="32"/>
        <v>11227756.55999136</v>
      </c>
      <c r="BO52" s="32">
        <f t="shared" si="32"/>
        <v>11212456.361680163</v>
      </c>
      <c r="BP52" s="32">
        <f t="shared" si="32"/>
        <v>11197073.287294781</v>
      </c>
      <c r="BQ52" s="32">
        <f t="shared" si="32"/>
        <v>11181606.887923146</v>
      </c>
      <c r="BR52" s="32">
        <f t="shared" ref="BR52:EC52" si="33">BR48-BR50</f>
        <v>11166056.71222158</v>
      </c>
      <c r="BS52" s="32">
        <f t="shared" si="33"/>
        <v>11150422.306401631</v>
      </c>
      <c r="BT52" s="32">
        <f t="shared" si="33"/>
        <v>11134703.214216825</v>
      </c>
      <c r="BU52" s="32">
        <f t="shared" si="33"/>
        <v>11118898.976949351</v>
      </c>
      <c r="BV52" s="32">
        <f t="shared" si="33"/>
        <v>11103009.133396678</v>
      </c>
      <c r="BW52" s="32">
        <f t="shared" si="33"/>
        <v>11087033.219858093</v>
      </c>
      <c r="BX52" s="32">
        <f t="shared" si="33"/>
        <v>11070970.770121176</v>
      </c>
      <c r="BY52" s="32">
        <f t="shared" si="33"/>
        <v>11054821.315448184</v>
      </c>
      <c r="BZ52" s="32">
        <f t="shared" si="33"/>
        <v>11038584.384562379</v>
      </c>
      <c r="CA52" s="32">
        <f t="shared" si="33"/>
        <v>11022259.503634276</v>
      </c>
      <c r="CB52" s="32">
        <f t="shared" si="33"/>
        <v>11005846.196267813</v>
      </c>
      <c r="CC52" s="32">
        <f t="shared" si="33"/>
        <v>10989343.983486449</v>
      </c>
      <c r="CD52" s="32">
        <f t="shared" si="33"/>
        <v>10972752.383719185</v>
      </c>
      <c r="CE52" s="32">
        <f t="shared" si="33"/>
        <v>10956070.912786515</v>
      </c>
      <c r="CF52" s="32">
        <f t="shared" si="33"/>
        <v>10939299.083886294</v>
      </c>
      <c r="CG52" s="32">
        <f t="shared" si="33"/>
        <v>10922436.407579528</v>
      </c>
      <c r="CH52" s="32">
        <f t="shared" si="33"/>
        <v>10905482.391776102</v>
      </c>
      <c r="CI52" s="32">
        <f t="shared" si="33"/>
        <v>10888436.541720407</v>
      </c>
      <c r="CJ52" s="32">
        <f t="shared" si="33"/>
        <v>10871298.35997691</v>
      </c>
      <c r="CK52" s="32">
        <f t="shared" si="33"/>
        <v>10854067.346415635</v>
      </c>
      <c r="CL52" s="32">
        <f t="shared" si="33"/>
        <v>10836742.99819757</v>
      </c>
      <c r="CM52" s="32">
        <f t="shared" si="33"/>
        <v>10819324.809759991</v>
      </c>
      <c r="CN52" s="32">
        <f t="shared" si="33"/>
        <v>10801812.272801708</v>
      </c>
      <c r="CO52" s="32">
        <f t="shared" si="33"/>
        <v>10784204.876268236</v>
      </c>
      <c r="CP52" s="32">
        <f t="shared" si="33"/>
        <v>10766502.106336873</v>
      </c>
      <c r="CQ52" s="32">
        <f t="shared" si="33"/>
        <v>10748703.446401715</v>
      </c>
      <c r="CR52" s="32">
        <f t="shared" si="33"/>
        <v>10730808.377058575</v>
      </c>
      <c r="CS52" s="32">
        <f t="shared" si="33"/>
        <v>10712816.376089826</v>
      </c>
      <c r="CT52" s="32">
        <f t="shared" si="33"/>
        <v>10694726.918449163</v>
      </c>
      <c r="CU52" s="32">
        <f t="shared" si="33"/>
        <v>10676539.476246281</v>
      </c>
      <c r="CV52" s="32">
        <f t="shared" si="33"/>
        <v>10658253.518731466</v>
      </c>
      <c r="CW52" s="32">
        <f t="shared" si="33"/>
        <v>10639868.512280112</v>
      </c>
      <c r="CX52" s="32">
        <f t="shared" si="33"/>
        <v>10621383.920377146</v>
      </c>
      <c r="CY52" s="32">
        <f t="shared" si="33"/>
        <v>10602799.203601373</v>
      </c>
      <c r="CZ52" s="32">
        <f t="shared" si="33"/>
        <v>10584113.819609731</v>
      </c>
      <c r="DA52" s="32">
        <f t="shared" si="33"/>
        <v>10565327.223121468</v>
      </c>
      <c r="DB52" s="32">
        <f t="shared" si="33"/>
        <v>10546438.865902226</v>
      </c>
      <c r="DC52" s="32">
        <f t="shared" si="33"/>
        <v>10527448.196748048</v>
      </c>
      <c r="DD52" s="32">
        <f t="shared" si="33"/>
        <v>10508354.661469284</v>
      </c>
      <c r="DE52" s="32">
        <f t="shared" si="33"/>
        <v>10489157.702874428</v>
      </c>
      <c r="DF52" s="32">
        <f t="shared" si="33"/>
        <v>10469856.760753848</v>
      </c>
      <c r="DG52" s="32">
        <f t="shared" si="33"/>
        <v>10450451.271863449</v>
      </c>
      <c r="DH52" s="32">
        <f t="shared" si="33"/>
        <v>10430940.669908227</v>
      </c>
      <c r="DI52" s="32">
        <f t="shared" si="33"/>
        <v>10411324.385525748</v>
      </c>
      <c r="DJ52" s="32">
        <f t="shared" si="33"/>
        <v>10391601.846269531</v>
      </c>
      <c r="DK52" s="32">
        <f t="shared" si="33"/>
        <v>10371772.476592341</v>
      </c>
      <c r="DL52" s="32">
        <f t="shared" si="33"/>
        <v>10351835.697829401</v>
      </c>
      <c r="DM52" s="32">
        <f t="shared" si="33"/>
        <v>10331790.928181496</v>
      </c>
      <c r="DN52" s="32">
        <f t="shared" si="33"/>
        <v>10311637.582697997</v>
      </c>
      <c r="DO52" s="32">
        <f t="shared" si="33"/>
        <v>10291375.073259795</v>
      </c>
      <c r="DP52" s="32">
        <f t="shared" si="33"/>
        <v>10271002.808562137</v>
      </c>
      <c r="DQ52" s="32">
        <f t="shared" si="33"/>
        <v>10250520.194097366</v>
      </c>
      <c r="DR52" s="32">
        <f t="shared" si="33"/>
        <v>10229926.632137578</v>
      </c>
      <c r="DS52" s="32">
        <f t="shared" si="33"/>
        <v>10209221.521717174</v>
      </c>
      <c r="DT52" s="32">
        <f t="shared" si="33"/>
        <v>10188404.258615326</v>
      </c>
      <c r="DU52" s="32">
        <f t="shared" si="33"/>
        <v>10167474.235338343</v>
      </c>
      <c r="DV52" s="32">
        <f t="shared" si="33"/>
        <v>10146430.841101944</v>
      </c>
      <c r="DW52" s="32">
        <f t="shared" si="33"/>
        <v>10125273.461813431</v>
      </c>
      <c r="DX52" s="32">
        <f t="shared" si="33"/>
        <v>10104001.480053771</v>
      </c>
      <c r="DY52" s="32">
        <f t="shared" si="33"/>
        <v>10082614.275059581</v>
      </c>
      <c r="DZ52" s="32">
        <f t="shared" si="33"/>
        <v>10061111.222705005</v>
      </c>
      <c r="EA52" s="32">
        <f t="shared" si="33"/>
        <v>10039491.695483508</v>
      </c>
      <c r="EB52" s="32">
        <f t="shared" si="33"/>
        <v>10017755.062489562</v>
      </c>
      <c r="EC52" s="32">
        <f t="shared" si="33"/>
        <v>9995900.6894002315</v>
      </c>
      <c r="ED52" s="32">
        <f t="shared" ref="ED52:EE52" si="34">ED48-ED50</f>
        <v>9973927.9384566676</v>
      </c>
      <c r="EE52" s="32">
        <f t="shared" si="34"/>
        <v>9951836.1684454922</v>
      </c>
    </row>
    <row r="54" spans="2:135" x14ac:dyDescent="0.35">
      <c r="B54" s="23" t="s">
        <v>48</v>
      </c>
      <c r="D54" s="6"/>
    </row>
    <row r="55" spans="2:135" x14ac:dyDescent="0.35">
      <c r="C55" t="s">
        <v>49</v>
      </c>
      <c r="D55" s="30">
        <f>SUM(E44:P44)/Assumptions!$AB76*IF(D7=Assumptions!$AB80*12,1,0)</f>
        <v>0</v>
      </c>
      <c r="E55" s="30">
        <f>SUM(F44:Q44)/Assumptions!$AB76*IF(E7=Assumptions!$AB80*12,1,0)</f>
        <v>0</v>
      </c>
      <c r="F55" s="30">
        <f>SUM(G44:R44)/Assumptions!$AB76*IF(F7=Assumptions!$AB80*12,1,0)</f>
        <v>0</v>
      </c>
      <c r="G55" s="30">
        <f>SUM(H44:S44)/Assumptions!$AB76*IF(G7=Assumptions!$AB80*12,1,0)</f>
        <v>0</v>
      </c>
      <c r="H55" s="30">
        <f>SUM(I44:T44)/Assumptions!$AB76*IF(H7=Assumptions!$AB80*12,1,0)</f>
        <v>0</v>
      </c>
      <c r="I55" s="30">
        <f>SUM(J44:U44)/Assumptions!$AB76*IF(I7=Assumptions!$AB80*12,1,0)</f>
        <v>0</v>
      </c>
      <c r="J55" s="30">
        <f>SUM(K44:V44)/Assumptions!$AB76*IF(J7=Assumptions!$AB80*12,1,0)</f>
        <v>0</v>
      </c>
      <c r="K55" s="30">
        <f>SUM(L44:W44)/Assumptions!$AB76*IF(K7=Assumptions!$AB80*12,1,0)</f>
        <v>0</v>
      </c>
      <c r="L55" s="30">
        <f>SUM(M44:X44)/Assumptions!$AB76*IF(L7=Assumptions!$AB80*12,1,0)</f>
        <v>0</v>
      </c>
      <c r="M55" s="30">
        <f>SUM(N44:Y44)/Assumptions!$AB76*IF(M7=Assumptions!$AB80*12,1,0)</f>
        <v>0</v>
      </c>
      <c r="N55" s="30">
        <f>SUM(O44:Z44)/Assumptions!$AB76*IF(N7=Assumptions!$AB80*12,1,0)</f>
        <v>0</v>
      </c>
      <c r="O55" s="30">
        <f>SUM(P44:AA44)/Assumptions!$AB76*IF(O7=Assumptions!$AB80*12,1,0)</f>
        <v>0</v>
      </c>
      <c r="P55" s="30">
        <f>SUM(Q44:AB44)/Assumptions!$AB76*IF(P7=Assumptions!$AB80*12,1,0)</f>
        <v>0</v>
      </c>
      <c r="Q55" s="30">
        <f>SUM(R44:AC44)/Assumptions!$AB76*IF(Q7=Assumptions!$AB80*12,1,0)</f>
        <v>0</v>
      </c>
      <c r="R55" s="30">
        <f>SUM(S44:AD44)/Assumptions!$AB76*IF(R7=Assumptions!$AB80*12,1,0)</f>
        <v>0</v>
      </c>
      <c r="S55" s="30">
        <f>SUM(T44:AE44)/Assumptions!$AB76*IF(S7=Assumptions!$AB80*12,1,0)</f>
        <v>0</v>
      </c>
      <c r="T55" s="30">
        <f>SUM(U44:AF44)/Assumptions!$AB76*IF(T7=Assumptions!$AB80*12,1,0)</f>
        <v>0</v>
      </c>
      <c r="U55" s="30">
        <f>SUM(V44:AG44)/Assumptions!$AB76*IF(U7=Assumptions!$AB80*12,1,0)</f>
        <v>0</v>
      </c>
      <c r="V55" s="30">
        <f>SUM(W44:AH44)/Assumptions!$AB76*IF(V7=Assumptions!$AB80*12,1,0)</f>
        <v>0</v>
      </c>
      <c r="W55" s="30">
        <f>SUM(X44:AI44)/Assumptions!$AB76*IF(W7=Assumptions!$AB80*12,1,0)</f>
        <v>0</v>
      </c>
      <c r="X55" s="30">
        <f>SUM(Y44:AJ44)/Assumptions!$AB76*IF(X7=Assumptions!$AB80*12,1,0)</f>
        <v>0</v>
      </c>
      <c r="Y55" s="30">
        <f>SUM(Z44:AK44)/Assumptions!$AB76*IF(Y7=Assumptions!$AB80*12,1,0)</f>
        <v>0</v>
      </c>
      <c r="Z55" s="30">
        <f>SUM(AA44:AL44)/Assumptions!$AB76*IF(Z7=Assumptions!$AB80*12,1,0)</f>
        <v>0</v>
      </c>
      <c r="AA55" s="30">
        <f>SUM(AB44:AM44)/Assumptions!$AB76*IF(AA7=Assumptions!$AB80*12,1,0)</f>
        <v>0</v>
      </c>
      <c r="AB55" s="30">
        <f>SUM(AC44:AN44)/Assumptions!$AB76*IF(AB7=Assumptions!$AB80*12,1,0)</f>
        <v>0</v>
      </c>
      <c r="AC55" s="30">
        <f>SUM(AD44:AO44)/Assumptions!$AB76*IF(AC7=Assumptions!$AB80*12,1,0)</f>
        <v>0</v>
      </c>
      <c r="AD55" s="30">
        <f>SUM(AE44:AP44)/Assumptions!$AB76*IF(AD7=Assumptions!$AB80*12,1,0)</f>
        <v>0</v>
      </c>
      <c r="AE55" s="30">
        <f>SUM(AF44:AQ44)/Assumptions!$AB76*IF(AE7=Assumptions!$AB80*12,1,0)</f>
        <v>0</v>
      </c>
      <c r="AF55" s="30">
        <f>SUM(AG44:AR44)/Assumptions!$AB76*IF(AF7=Assumptions!$AB80*12,1,0)</f>
        <v>0</v>
      </c>
      <c r="AG55" s="30">
        <f>SUM(AH44:AS44)/Assumptions!$AB76*IF(AG7=Assumptions!$AB80*12,1,0)</f>
        <v>0</v>
      </c>
      <c r="AH55" s="30">
        <f>SUM(AI44:AT44)/Assumptions!$AB76*IF(AH7=Assumptions!$AB80*12,1,0)</f>
        <v>0</v>
      </c>
      <c r="AI55" s="30">
        <f>SUM(AJ44:AU44)/Assumptions!$AB76*IF(AI7=Assumptions!$AB80*12,1,0)</f>
        <v>0</v>
      </c>
      <c r="AJ55" s="30">
        <f>SUM(AK44:AV44)/Assumptions!$AB76*IF(AJ7=Assumptions!$AB80*12,1,0)</f>
        <v>0</v>
      </c>
      <c r="AK55" s="30">
        <f>SUM(AL44:AW44)/Assumptions!$AB76*IF(AK7=Assumptions!$AB80*12,1,0)</f>
        <v>0</v>
      </c>
      <c r="AL55" s="30">
        <f>SUM(AM44:AX44)/Assumptions!$AB76*IF(AL7=Assumptions!$AB80*12,1,0)</f>
        <v>0</v>
      </c>
      <c r="AM55" s="30">
        <f>SUM(AN44:AY44)/Assumptions!$AB76*IF(AM7=Assumptions!$AB80*12,1,0)</f>
        <v>0</v>
      </c>
      <c r="AN55" s="30">
        <f>SUM(AO44:AZ44)/Assumptions!$AB76*IF(AN7=Assumptions!$AB80*12,1,0)</f>
        <v>0</v>
      </c>
      <c r="AO55" s="30">
        <f>SUM(AP44:BA44)/Assumptions!$AB76*IF(AO7=Assumptions!$AB80*12,1,0)</f>
        <v>0</v>
      </c>
      <c r="AP55" s="30">
        <f>SUM(AQ44:BB44)/Assumptions!$AB76*IF(AP7=Assumptions!$AB80*12,1,0)</f>
        <v>0</v>
      </c>
      <c r="AQ55" s="30">
        <f>SUM(AR44:BC44)/Assumptions!$AB76*IF(AQ7=Assumptions!$AB80*12,1,0)</f>
        <v>0</v>
      </c>
      <c r="AR55" s="30">
        <f>SUM(AS44:BD44)/Assumptions!$AB76*IF(AR7=Assumptions!$AB80*12,1,0)</f>
        <v>0</v>
      </c>
      <c r="AS55" s="30">
        <f>SUM(AT44:BE44)/Assumptions!$AB76*IF(AS7=Assumptions!$AB80*12,1,0)</f>
        <v>0</v>
      </c>
      <c r="AT55" s="30">
        <f>SUM(AU44:BF44)/Assumptions!$AB76*IF(AT7=Assumptions!$AB80*12,1,0)</f>
        <v>0</v>
      </c>
      <c r="AU55" s="30">
        <f>SUM(AV44:BG44)/Assumptions!$AB76*IF(AU7=Assumptions!$AB80*12,1,0)</f>
        <v>0</v>
      </c>
      <c r="AV55" s="30">
        <f>SUM(AW44:BH44)/Assumptions!$AB76*IF(AV7=Assumptions!$AB80*12,1,0)</f>
        <v>0</v>
      </c>
      <c r="AW55" s="30">
        <f>SUM(AX44:BI44)/Assumptions!$AB76*IF(AW7=Assumptions!$AB80*12,1,0)</f>
        <v>0</v>
      </c>
      <c r="AX55" s="30">
        <f>SUM(AY44:BJ44)/Assumptions!$AB76*IF(AX7=Assumptions!$AB80*12,1,0)</f>
        <v>0</v>
      </c>
      <c r="AY55" s="30">
        <f>SUM(AZ44:BK44)/Assumptions!$AB76*IF(AY7=Assumptions!$AB80*12,1,0)</f>
        <v>0</v>
      </c>
      <c r="AZ55" s="30">
        <f>SUM(BA44:BL44)/Assumptions!$AB76*IF(AZ7=Assumptions!$AB80*12,1,0)</f>
        <v>0</v>
      </c>
      <c r="BA55" s="30">
        <f>SUM(BB44:BM44)/Assumptions!$AB76*IF(BA7=Assumptions!$AB80*12,1,0)</f>
        <v>0</v>
      </c>
      <c r="BB55" s="30">
        <f>SUM(BC44:BN44)/Assumptions!$AB76*IF(BB7=Assumptions!$AB80*12,1,0)</f>
        <v>0</v>
      </c>
      <c r="BC55" s="30">
        <f>SUM(BD44:BO44)/Assumptions!$AB76*IF(BC7=Assumptions!$AB80*12,1,0)</f>
        <v>0</v>
      </c>
      <c r="BD55" s="30">
        <f>SUM(BE44:BP44)/Assumptions!$AB76*IF(BD7=Assumptions!$AB80*12,1,0)</f>
        <v>0</v>
      </c>
      <c r="BE55" s="30">
        <f>SUM(BF44:BQ44)/Assumptions!$AB76*IF(BE7=Assumptions!$AB80*12,1,0)</f>
        <v>0</v>
      </c>
      <c r="BF55" s="30">
        <f>SUM(BG44:BR44)/Assumptions!$AB76*IF(BF7=Assumptions!$AB80*12,1,0)</f>
        <v>0</v>
      </c>
      <c r="BG55" s="30">
        <f>SUM(BH44:BS44)/Assumptions!$AB76*IF(BG7=Assumptions!$AB80*12,1,0)</f>
        <v>0</v>
      </c>
      <c r="BH55" s="30">
        <f>SUM(BI44:BT44)/Assumptions!$AB76*IF(BH7=Assumptions!$AB80*12,1,0)</f>
        <v>0</v>
      </c>
      <c r="BI55" s="30">
        <f>SUM(BJ44:BU44)/Assumptions!$AB76*IF(BI7=Assumptions!$AB80*12,1,0)</f>
        <v>0</v>
      </c>
      <c r="BJ55" s="30">
        <f>SUM(BK44:BV44)/Assumptions!$AB76*IF(BJ7=Assumptions!$AB80*12,1,0)</f>
        <v>0</v>
      </c>
      <c r="BK55" s="30">
        <f>SUM(BL44:BW44)/Assumptions!$AB76*IF(BK7=Assumptions!$AB80*12,1,0)</f>
        <v>0</v>
      </c>
      <c r="BL55" s="30">
        <f>SUM(BM44:BX44)/Assumptions!$AB76*IF(BL7=Assumptions!$AB80*12,1,0)</f>
        <v>0</v>
      </c>
      <c r="BM55" s="30">
        <f>SUM(BN44:BY44)/Assumptions!$AB76*IF(BM7=Assumptions!$AB80*12,1,0)</f>
        <v>0</v>
      </c>
      <c r="BN55" s="30">
        <f>SUM(BO44:BZ44)/Assumptions!$AB76*IF(BN7=Assumptions!$AB80*12,1,0)</f>
        <v>0</v>
      </c>
      <c r="BO55" s="30">
        <f>SUM(BP44:CA44)/Assumptions!$AB76*IF(BO7=Assumptions!$AB80*12,1,0)</f>
        <v>0</v>
      </c>
      <c r="BP55" s="30">
        <f>SUM(BQ44:CB44)/Assumptions!$AB76*IF(BP7=Assumptions!$AB80*12,1,0)</f>
        <v>0</v>
      </c>
      <c r="BQ55" s="30">
        <f>SUM(BR44:CC44)/Assumptions!$AB76*IF(BQ7=Assumptions!$AB80*12,1,0)</f>
        <v>0</v>
      </c>
      <c r="BR55" s="30">
        <f>SUM(BS44:CD44)/Assumptions!$AB76*IF(BR7=Assumptions!$AB80*12,1,0)</f>
        <v>0</v>
      </c>
      <c r="BS55" s="30">
        <f>SUM(BT44:CE44)/Assumptions!$AB76*IF(BS7=Assumptions!$AB80*12,1,0)</f>
        <v>0</v>
      </c>
      <c r="BT55" s="30">
        <f>SUM(BU44:CF44)/Assumptions!$AB76*IF(BT7=Assumptions!$AB80*12,1,0)</f>
        <v>0</v>
      </c>
      <c r="BU55" s="30">
        <f>SUM(BV44:CG44)/Assumptions!$AB76*IF(BU7=Assumptions!$AB80*12,1,0)</f>
        <v>0</v>
      </c>
      <c r="BV55" s="30">
        <f>SUM(BW44:CH44)/Assumptions!$AB76*IF(BV7=Assumptions!$AB80*12,1,0)</f>
        <v>0</v>
      </c>
      <c r="BW55" s="30">
        <f>SUM(BX44:CI44)/Assumptions!$AB76*IF(BW7=Assumptions!$AB80*12,1,0)</f>
        <v>0</v>
      </c>
      <c r="BX55" s="30">
        <f>SUM(BY44:CJ44)/Assumptions!$AB76*IF(BX7=Assumptions!$AB80*12,1,0)</f>
        <v>0</v>
      </c>
      <c r="BY55" s="30">
        <f>SUM(BZ44:CK44)/Assumptions!$AB76*IF(BY7=Assumptions!$AB80*12,1,0)</f>
        <v>0</v>
      </c>
      <c r="BZ55" s="30">
        <f>SUM(CA44:CL44)/Assumptions!$AB76*IF(BZ7=Assumptions!$AB80*12,1,0)</f>
        <v>0</v>
      </c>
      <c r="CA55" s="30">
        <f>SUM(CB44:CM44)/Assumptions!$AB76*IF(CA7=Assumptions!$AB80*12,1,0)</f>
        <v>0</v>
      </c>
      <c r="CB55" s="30">
        <f>SUM(CC44:CN44)/Assumptions!$AB76*IF(CB7=Assumptions!$AB80*12,1,0)</f>
        <v>0</v>
      </c>
      <c r="CC55" s="30">
        <f>SUM(CD44:CO44)/Assumptions!$AB76*IF(CC7=Assumptions!$AB80*12,1,0)</f>
        <v>0</v>
      </c>
      <c r="CD55" s="30">
        <f>SUM(CE44:CP44)/Assumptions!$AB76*IF(CD7=Assumptions!$AB80*12,1,0)</f>
        <v>0</v>
      </c>
      <c r="CE55" s="30">
        <f>SUM(CF44:CQ44)/Assumptions!$AB76*IF(CE7=Assumptions!$AB80*12,1,0)</f>
        <v>0</v>
      </c>
      <c r="CF55" s="30">
        <f>SUM(CG44:CR44)/Assumptions!$AB76*IF(CF7=Assumptions!$AB80*12,1,0)</f>
        <v>0</v>
      </c>
      <c r="CG55" s="30">
        <f>SUM(CH44:CS44)/Assumptions!$AB76*IF(CG7=Assumptions!$AB80*12,1,0)</f>
        <v>0</v>
      </c>
      <c r="CH55" s="30">
        <f>SUM(CI44:CT44)/Assumptions!$AB76*IF(CH7=Assumptions!$AB80*12,1,0)</f>
        <v>0</v>
      </c>
      <c r="CI55" s="30">
        <f>SUM(CJ44:CU44)/Assumptions!$AB76*IF(CI7=Assumptions!$AB80*12,1,0)</f>
        <v>0</v>
      </c>
      <c r="CJ55" s="30">
        <f>SUM(CK44:CV44)/Assumptions!$AB76*IF(CJ7=Assumptions!$AB80*12,1,0)</f>
        <v>0</v>
      </c>
      <c r="CK55" s="30">
        <f>SUM(CL44:CW44)/Assumptions!$AB76*IF(CK7=Assumptions!$AB80*12,1,0)</f>
        <v>0</v>
      </c>
      <c r="CL55" s="30">
        <f>SUM(CM44:CX44)/Assumptions!$AB76*IF(CL7=Assumptions!$AB80*12,1,0)</f>
        <v>0</v>
      </c>
      <c r="CM55" s="30">
        <f>SUM(CN44:CY44)/Assumptions!$AB76*IF(CM7=Assumptions!$AB80*12,1,0)</f>
        <v>0</v>
      </c>
      <c r="CN55" s="30">
        <f>SUM(CO44:CZ44)/Assumptions!$AB76*IF(CN7=Assumptions!$AB80*12,1,0)</f>
        <v>0</v>
      </c>
      <c r="CO55" s="30">
        <f>SUM(CP44:DA44)/Assumptions!$AB76*IF(CO7=Assumptions!$AB80*12,1,0)</f>
        <v>0</v>
      </c>
      <c r="CP55" s="30">
        <f>SUM(CQ44:DB44)/Assumptions!$AB76*IF(CP7=Assumptions!$AB80*12,1,0)</f>
        <v>0</v>
      </c>
      <c r="CQ55" s="30">
        <f>SUM(CR44:DC44)/Assumptions!$AB76*IF(CQ7=Assumptions!$AB80*12,1,0)</f>
        <v>0</v>
      </c>
      <c r="CR55" s="30">
        <f>SUM(CS44:DD44)/Assumptions!$AB76*IF(CR7=Assumptions!$AB80*12,1,0)</f>
        <v>0</v>
      </c>
      <c r="CS55" s="30">
        <f>SUM(CT44:DE44)/Assumptions!$AB76*IF(CS7=Assumptions!$AB80*12,1,0)</f>
        <v>0</v>
      </c>
      <c r="CT55" s="30">
        <f>SUM(CU44:DF44)/Assumptions!$AB76*IF(CT7=Assumptions!$AB80*12,1,0)</f>
        <v>0</v>
      </c>
      <c r="CU55" s="30">
        <f>SUM(CV44:DG44)/Assumptions!$AB76*IF(CU7=Assumptions!$AB80*12,1,0)</f>
        <v>0</v>
      </c>
      <c r="CV55" s="30">
        <f>SUM(CW44:DH44)/Assumptions!$AB76*IF(CV7=Assumptions!$AB80*12,1,0)</f>
        <v>0</v>
      </c>
      <c r="CW55" s="30">
        <f>SUM(CX44:DI44)/Assumptions!$AB76*IF(CW7=Assumptions!$AB80*12,1,0)</f>
        <v>0</v>
      </c>
      <c r="CX55" s="30">
        <f>SUM(CY44:DJ44)/Assumptions!$AB76*IF(CX7=Assumptions!$AB80*12,1,0)</f>
        <v>0</v>
      </c>
      <c r="CY55" s="30">
        <f>SUM(CZ44:DK44)/Assumptions!$AB76*IF(CY7=Assumptions!$AB80*12,1,0)</f>
        <v>0</v>
      </c>
      <c r="CZ55" s="30">
        <f>SUM(DA44:DL44)/Assumptions!$AB76*IF(CZ7=Assumptions!$AB80*12,1,0)</f>
        <v>0</v>
      </c>
      <c r="DA55" s="30">
        <f>SUM(DB44:DM44)/Assumptions!$AB76*IF(DA7=Assumptions!$AB80*12,1,0)</f>
        <v>0</v>
      </c>
      <c r="DB55" s="30">
        <f>SUM(DC44:DN44)/Assumptions!$AB76*IF(DB7=Assumptions!$AB80*12,1,0)</f>
        <v>0</v>
      </c>
      <c r="DC55" s="30">
        <f>SUM(DD44:DO44)/Assumptions!$AB76*IF(DC7=Assumptions!$AB80*12,1,0)</f>
        <v>0</v>
      </c>
      <c r="DD55" s="30">
        <f>SUM(DE44:DP44)/Assumptions!$AB76*IF(DD7=Assumptions!$AB80*12,1,0)</f>
        <v>0</v>
      </c>
      <c r="DE55" s="30">
        <f>SUM(DF44:DQ44)/Assumptions!$AB76*IF(DE7=Assumptions!$AB80*12,1,0)</f>
        <v>0</v>
      </c>
      <c r="DF55" s="30">
        <f>SUM(DG44:DR44)/Assumptions!$AB76*IF(DF7=Assumptions!$AB80*12,1,0)</f>
        <v>0</v>
      </c>
      <c r="DG55" s="30">
        <f>SUM(DH44:DS44)/Assumptions!$AB76*IF(DG7=Assumptions!$AB80*12,1,0)</f>
        <v>0</v>
      </c>
      <c r="DH55" s="30">
        <f>SUM(DI44:DT44)/Assumptions!$AB76*IF(DH7=Assumptions!$AB80*12,1,0)</f>
        <v>0</v>
      </c>
      <c r="DI55" s="30">
        <f>SUM(DJ44:DU44)/Assumptions!$AB76*IF(DI7=Assumptions!$AB80*12,1,0)</f>
        <v>0</v>
      </c>
      <c r="DJ55" s="30">
        <f>SUM(DK44:DV44)/Assumptions!$AB76*IF(DJ7=Assumptions!$AB80*12,1,0)</f>
        <v>0</v>
      </c>
      <c r="DK55" s="30">
        <f>SUM(DL44:DW44)/Assumptions!$AB76*IF(DK7=Assumptions!$AB80*12,1,0)</f>
        <v>0</v>
      </c>
      <c r="DL55" s="30">
        <f>SUM(DM44:DX44)/Assumptions!$AB76*IF(DL7=Assumptions!$AB80*12,1,0)</f>
        <v>0</v>
      </c>
      <c r="DM55" s="30">
        <f>SUM(DN44:DY44)/Assumptions!$AB76*IF(DM7=Assumptions!$AB80*12,1,0)</f>
        <v>0</v>
      </c>
      <c r="DN55" s="30">
        <f>SUM(DO44:DZ44)/Assumptions!$AB76*IF(DN7=Assumptions!$AB80*12,1,0)</f>
        <v>0</v>
      </c>
      <c r="DO55" s="30">
        <f>SUM(DP44:EA44)/Assumptions!$AB76*IF(DO7=Assumptions!$AB80*12,1,0)</f>
        <v>0</v>
      </c>
      <c r="DP55" s="30">
        <f>SUM(DQ44:EB44)/Assumptions!$AB76*IF(DP7=Assumptions!$AB80*12,1,0)</f>
        <v>0</v>
      </c>
      <c r="DQ55" s="30">
        <f>SUM(DR44:EC44)/Assumptions!$AB76*IF(DQ7=Assumptions!$AB80*12,1,0)</f>
        <v>0</v>
      </c>
      <c r="DR55" s="30">
        <f>SUM(DS44:ED44)/Assumptions!$AB76*IF(DR7=Assumptions!$AB80*12,1,0)</f>
        <v>0</v>
      </c>
      <c r="DS55" s="30">
        <f>SUM(DT44:EE44)/Assumptions!$AB76*IF(DS7=Assumptions!$AB80*12,1,0)</f>
        <v>26708953.276946057</v>
      </c>
      <c r="DT55" s="30">
        <f>SUM(DU44:EF44)/Assumptions!$AB76*IF(DT7=Assumptions!$AB80*12,1,0)</f>
        <v>0</v>
      </c>
      <c r="DU55" s="30">
        <f>SUM(DV44:EG44)/Assumptions!$AB76*IF(DU7=Assumptions!$AB80*12,1,0)</f>
        <v>0</v>
      </c>
      <c r="DV55" s="30">
        <f>SUM(DW44:EH44)/Assumptions!$AB76*IF(DV7=Assumptions!$AB80*12,1,0)</f>
        <v>0</v>
      </c>
      <c r="DW55" s="30">
        <f>SUM(DX44:EI44)/Assumptions!$AB76*IF(DW7=Assumptions!$AB80*12,1,0)</f>
        <v>0</v>
      </c>
      <c r="DX55" s="30">
        <f>SUM(DY44:EJ44)/Assumptions!$AB76*IF(DX7=Assumptions!$AB80*12,1,0)</f>
        <v>0</v>
      </c>
      <c r="DY55" s="30">
        <f>SUM(DZ44:EK44)/Assumptions!$AB76*IF(DY7=Assumptions!$AB80*12,1,0)</f>
        <v>0</v>
      </c>
      <c r="DZ55" s="30">
        <f>SUM(EA44:EL44)/Assumptions!$AB76*IF(DZ7=Assumptions!$AB80*12,1,0)</f>
        <v>0</v>
      </c>
      <c r="EA55" s="30">
        <f>SUM(EB44:EM44)/Assumptions!$AB76*IF(EA7=Assumptions!$AB80*12,1,0)</f>
        <v>0</v>
      </c>
      <c r="EB55" s="30">
        <f>SUM(EC44:EN44)/Assumptions!$AB76*IF(EB7=Assumptions!$AB80*12,1,0)</f>
        <v>0</v>
      </c>
      <c r="EC55" s="30">
        <f>SUM(ED44:EO44)/Assumptions!$AB76*IF(EC7=Assumptions!$AB80*12,1,0)</f>
        <v>0</v>
      </c>
      <c r="ED55" s="30">
        <f>SUM(EE44:EP44)/Assumptions!$AB76*IF(ED7=Assumptions!$AB80*12,1,0)</f>
        <v>0</v>
      </c>
      <c r="EE55" s="30">
        <f>SUM(EF44:EQ44)/Assumptions!$AB76*IF(EE7=Assumptions!$AB80*12,1,0)</f>
        <v>0</v>
      </c>
    </row>
    <row r="56" spans="2:135" x14ac:dyDescent="0.35">
      <c r="C56" t="s">
        <v>50</v>
      </c>
      <c r="D56" s="26">
        <f>-D55*Assumptions!$AB77</f>
        <v>0</v>
      </c>
      <c r="E56" s="26">
        <f>-E55*Assumptions!$AB77</f>
        <v>0</v>
      </c>
      <c r="F56" s="26">
        <f>-F55*Assumptions!$AB77</f>
        <v>0</v>
      </c>
      <c r="G56" s="26">
        <f>-G55*Assumptions!$AB77</f>
        <v>0</v>
      </c>
      <c r="H56" s="26">
        <f>-H55*Assumptions!$AB77</f>
        <v>0</v>
      </c>
      <c r="I56" s="26">
        <f>-I55*Assumptions!$AB77</f>
        <v>0</v>
      </c>
      <c r="J56" s="26">
        <f>-J55*Assumptions!$AB77</f>
        <v>0</v>
      </c>
      <c r="K56" s="26">
        <f>-K55*Assumptions!$AB77</f>
        <v>0</v>
      </c>
      <c r="L56" s="26">
        <f>-L55*Assumptions!$AB77</f>
        <v>0</v>
      </c>
      <c r="M56" s="26">
        <f>-M55*Assumptions!$AB77</f>
        <v>0</v>
      </c>
      <c r="N56" s="26">
        <f>-N55*Assumptions!$AB77</f>
        <v>0</v>
      </c>
      <c r="O56" s="26">
        <f>-O55*Assumptions!$AB77</f>
        <v>0</v>
      </c>
      <c r="P56" s="26">
        <f>-P55*Assumptions!$AB77</f>
        <v>0</v>
      </c>
      <c r="Q56" s="26">
        <f>-Q55*Assumptions!$AB77</f>
        <v>0</v>
      </c>
      <c r="R56" s="26">
        <f>-R55*Assumptions!$AB77</f>
        <v>0</v>
      </c>
      <c r="S56" s="26">
        <f>-S55*Assumptions!$AB77</f>
        <v>0</v>
      </c>
      <c r="T56" s="26">
        <f>-T55*Assumptions!$AB77</f>
        <v>0</v>
      </c>
      <c r="U56" s="26">
        <f>-U55*Assumptions!$AB77</f>
        <v>0</v>
      </c>
      <c r="V56" s="26">
        <f>-V55*Assumptions!$AB77</f>
        <v>0</v>
      </c>
      <c r="W56" s="26">
        <f>-W55*Assumptions!$AB77</f>
        <v>0</v>
      </c>
      <c r="X56" s="26">
        <f>-X55*Assumptions!$AB77</f>
        <v>0</v>
      </c>
      <c r="Y56" s="26">
        <f>-Y55*Assumptions!$AB77</f>
        <v>0</v>
      </c>
      <c r="Z56" s="26">
        <f>-Z55*Assumptions!$AB77</f>
        <v>0</v>
      </c>
      <c r="AA56" s="26">
        <f>-AA55*Assumptions!$AB77</f>
        <v>0</v>
      </c>
      <c r="AB56" s="26">
        <f>-AB55*Assumptions!$AB77</f>
        <v>0</v>
      </c>
      <c r="AC56" s="26">
        <f>-AC55*Assumptions!$AB77</f>
        <v>0</v>
      </c>
      <c r="AD56" s="26">
        <f>-AD55*Assumptions!$AB77</f>
        <v>0</v>
      </c>
      <c r="AE56" s="26">
        <f>-AE55*Assumptions!$AB77</f>
        <v>0</v>
      </c>
      <c r="AF56" s="26">
        <f>-AF55*Assumptions!$AB77</f>
        <v>0</v>
      </c>
      <c r="AG56" s="26">
        <f>-AG55*Assumptions!$AB77</f>
        <v>0</v>
      </c>
      <c r="AH56" s="26">
        <f>-AH55*Assumptions!$AB77</f>
        <v>0</v>
      </c>
      <c r="AI56" s="26">
        <f>-AI55*Assumptions!$AB77</f>
        <v>0</v>
      </c>
      <c r="AJ56" s="26">
        <f>-AJ55*Assumptions!$AB77</f>
        <v>0</v>
      </c>
      <c r="AK56" s="26">
        <f>-AK55*Assumptions!$AB77</f>
        <v>0</v>
      </c>
      <c r="AL56" s="26">
        <f>-AL55*Assumptions!$AB77</f>
        <v>0</v>
      </c>
      <c r="AM56" s="26">
        <f>-AM55*Assumptions!$AB77</f>
        <v>0</v>
      </c>
      <c r="AN56" s="26">
        <f>-AN55*Assumptions!$AB77</f>
        <v>0</v>
      </c>
      <c r="AO56" s="26">
        <f>-AO55*Assumptions!$AB77</f>
        <v>0</v>
      </c>
      <c r="AP56" s="26">
        <f>-AP55*Assumptions!$AB77</f>
        <v>0</v>
      </c>
      <c r="AQ56" s="26">
        <f>-AQ55*Assumptions!$AB77</f>
        <v>0</v>
      </c>
      <c r="AR56" s="26">
        <f>-AR55*Assumptions!$AB77</f>
        <v>0</v>
      </c>
      <c r="AS56" s="26">
        <f>-AS55*Assumptions!$AB77</f>
        <v>0</v>
      </c>
      <c r="AT56" s="26">
        <f>-AT55*Assumptions!$AB77</f>
        <v>0</v>
      </c>
      <c r="AU56" s="26">
        <f>-AU55*Assumptions!$AB77</f>
        <v>0</v>
      </c>
      <c r="AV56" s="26">
        <f>-AV55*Assumptions!$AB77</f>
        <v>0</v>
      </c>
      <c r="AW56" s="26">
        <f>-AW55*Assumptions!$AB77</f>
        <v>0</v>
      </c>
      <c r="AX56" s="26">
        <f>-AX55*Assumptions!$AB77</f>
        <v>0</v>
      </c>
      <c r="AY56" s="26">
        <f>-AY55*Assumptions!$AB77</f>
        <v>0</v>
      </c>
      <c r="AZ56" s="26">
        <f>-AZ55*Assumptions!$AB77</f>
        <v>0</v>
      </c>
      <c r="BA56" s="26">
        <f>-BA55*Assumptions!$AB77</f>
        <v>0</v>
      </c>
      <c r="BB56" s="26">
        <f>-BB55*Assumptions!$AB77</f>
        <v>0</v>
      </c>
      <c r="BC56" s="26">
        <f>-BC55*Assumptions!$AB77</f>
        <v>0</v>
      </c>
      <c r="BD56" s="26">
        <f>-BD55*Assumptions!$AB77</f>
        <v>0</v>
      </c>
      <c r="BE56" s="26">
        <f>-BE55*Assumptions!$AB77</f>
        <v>0</v>
      </c>
      <c r="BF56" s="26">
        <f>-BF55*Assumptions!$AB77</f>
        <v>0</v>
      </c>
      <c r="BG56" s="26">
        <f>-BG55*Assumptions!$AB77</f>
        <v>0</v>
      </c>
      <c r="BH56" s="26">
        <f>-BH55*Assumptions!$AB77</f>
        <v>0</v>
      </c>
      <c r="BI56" s="26">
        <f>-BI55*Assumptions!$AB77</f>
        <v>0</v>
      </c>
      <c r="BJ56" s="26">
        <f>-BJ55*Assumptions!$AB77</f>
        <v>0</v>
      </c>
      <c r="BK56" s="26">
        <f>-BK55*Assumptions!$AB77</f>
        <v>0</v>
      </c>
      <c r="BL56" s="26">
        <f>-BL55*Assumptions!$AB77</f>
        <v>0</v>
      </c>
      <c r="BM56" s="26">
        <f>-BM55*Assumptions!$AB77</f>
        <v>0</v>
      </c>
      <c r="BN56" s="26">
        <f>-BN55*Assumptions!$AB77</f>
        <v>0</v>
      </c>
      <c r="BO56" s="26">
        <f>-BO55*Assumptions!$AB77</f>
        <v>0</v>
      </c>
      <c r="BP56" s="26">
        <f>-BP55*Assumptions!$AB77</f>
        <v>0</v>
      </c>
      <c r="BQ56" s="26">
        <f>-BQ55*Assumptions!$AB77</f>
        <v>0</v>
      </c>
      <c r="BR56" s="26">
        <f>-BR55*Assumptions!$AB77</f>
        <v>0</v>
      </c>
      <c r="BS56" s="26">
        <f>-BS55*Assumptions!$AB77</f>
        <v>0</v>
      </c>
      <c r="BT56" s="26">
        <f>-BT55*Assumptions!$AB77</f>
        <v>0</v>
      </c>
      <c r="BU56" s="26">
        <f>-BU55*Assumptions!$AB77</f>
        <v>0</v>
      </c>
      <c r="BV56" s="26">
        <f>-BV55*Assumptions!$AB77</f>
        <v>0</v>
      </c>
      <c r="BW56" s="26">
        <f>-BW55*Assumptions!$AB77</f>
        <v>0</v>
      </c>
      <c r="BX56" s="26">
        <f>-BX55*Assumptions!$AB77</f>
        <v>0</v>
      </c>
      <c r="BY56" s="26">
        <f>-BY55*Assumptions!$AB77</f>
        <v>0</v>
      </c>
      <c r="BZ56" s="26">
        <f>-BZ55*Assumptions!$AB77</f>
        <v>0</v>
      </c>
      <c r="CA56" s="26">
        <f>-CA55*Assumptions!$AB77</f>
        <v>0</v>
      </c>
      <c r="CB56" s="26">
        <f>-CB55*Assumptions!$AB77</f>
        <v>0</v>
      </c>
      <c r="CC56" s="26">
        <f>-CC55*Assumptions!$AB77</f>
        <v>0</v>
      </c>
      <c r="CD56" s="26">
        <f>-CD55*Assumptions!$AB77</f>
        <v>0</v>
      </c>
      <c r="CE56" s="26">
        <f>-CE55*Assumptions!$AB77</f>
        <v>0</v>
      </c>
      <c r="CF56" s="26">
        <f>-CF55*Assumptions!$AB77</f>
        <v>0</v>
      </c>
      <c r="CG56" s="26">
        <f>-CG55*Assumptions!$AB77</f>
        <v>0</v>
      </c>
      <c r="CH56" s="26">
        <f>-CH55*Assumptions!$AB77</f>
        <v>0</v>
      </c>
      <c r="CI56" s="26">
        <f>-CI55*Assumptions!$AB77</f>
        <v>0</v>
      </c>
      <c r="CJ56" s="26">
        <f>-CJ55*Assumptions!$AB77</f>
        <v>0</v>
      </c>
      <c r="CK56" s="26">
        <f>-CK55*Assumptions!$AB77</f>
        <v>0</v>
      </c>
      <c r="CL56" s="26">
        <f>-CL55*Assumptions!$AB77</f>
        <v>0</v>
      </c>
      <c r="CM56" s="26">
        <f>-CM55*Assumptions!$AB77</f>
        <v>0</v>
      </c>
      <c r="CN56" s="26">
        <f>-CN55*Assumptions!$AB77</f>
        <v>0</v>
      </c>
      <c r="CO56" s="26">
        <f>-CO55*Assumptions!$AB77</f>
        <v>0</v>
      </c>
      <c r="CP56" s="26">
        <f>-CP55*Assumptions!$AB77</f>
        <v>0</v>
      </c>
      <c r="CQ56" s="26">
        <f>-CQ55*Assumptions!$AB77</f>
        <v>0</v>
      </c>
      <c r="CR56" s="26">
        <f>-CR55*Assumptions!$AB77</f>
        <v>0</v>
      </c>
      <c r="CS56" s="26">
        <f>-CS55*Assumptions!$AB77</f>
        <v>0</v>
      </c>
      <c r="CT56" s="26">
        <f>-CT55*Assumptions!$AB77</f>
        <v>0</v>
      </c>
      <c r="CU56" s="26">
        <f>-CU55*Assumptions!$AB77</f>
        <v>0</v>
      </c>
      <c r="CV56" s="26">
        <f>-CV55*Assumptions!$AB77</f>
        <v>0</v>
      </c>
      <c r="CW56" s="26">
        <f>-CW55*Assumptions!$AB77</f>
        <v>0</v>
      </c>
      <c r="CX56" s="26">
        <f>-CX55*Assumptions!$AB77</f>
        <v>0</v>
      </c>
      <c r="CY56" s="26">
        <f>-CY55*Assumptions!$AB77</f>
        <v>0</v>
      </c>
      <c r="CZ56" s="26">
        <f>-CZ55*Assumptions!$AB77</f>
        <v>0</v>
      </c>
      <c r="DA56" s="26">
        <f>-DA55*Assumptions!$AB77</f>
        <v>0</v>
      </c>
      <c r="DB56" s="26">
        <f>-DB55*Assumptions!$AB77</f>
        <v>0</v>
      </c>
      <c r="DC56" s="26">
        <f>-DC55*Assumptions!$AB77</f>
        <v>0</v>
      </c>
      <c r="DD56" s="26">
        <f>-DD55*Assumptions!$AB77</f>
        <v>0</v>
      </c>
      <c r="DE56" s="26">
        <f>-DE55*Assumptions!$AB77</f>
        <v>0</v>
      </c>
      <c r="DF56" s="26">
        <f>-DF55*Assumptions!$AB77</f>
        <v>0</v>
      </c>
      <c r="DG56" s="26">
        <f>-DG55*Assumptions!$AB77</f>
        <v>0</v>
      </c>
      <c r="DH56" s="26">
        <f>-DH55*Assumptions!$AB77</f>
        <v>0</v>
      </c>
      <c r="DI56" s="26">
        <f>-DI55*Assumptions!$AB77</f>
        <v>0</v>
      </c>
      <c r="DJ56" s="26">
        <f>-DJ55*Assumptions!$AB77</f>
        <v>0</v>
      </c>
      <c r="DK56" s="26">
        <f>-DK55*Assumptions!$AB77</f>
        <v>0</v>
      </c>
      <c r="DL56" s="26">
        <f>-DL55*Assumptions!$AB77</f>
        <v>0</v>
      </c>
      <c r="DM56" s="26">
        <f>-DM55*Assumptions!$AB77</f>
        <v>0</v>
      </c>
      <c r="DN56" s="26">
        <f>-DN55*Assumptions!$AB77</f>
        <v>0</v>
      </c>
      <c r="DO56" s="26">
        <f>-DO55*Assumptions!$AB77</f>
        <v>0</v>
      </c>
      <c r="DP56" s="26">
        <f>-DP55*Assumptions!$AB77</f>
        <v>0</v>
      </c>
      <c r="DQ56" s="26">
        <f>-DQ55*Assumptions!$AB77</f>
        <v>0</v>
      </c>
      <c r="DR56" s="26">
        <f>-DR55*Assumptions!$AB77</f>
        <v>0</v>
      </c>
      <c r="DS56" s="26">
        <f>-DS55*Assumptions!$AB77</f>
        <v>-534179.06553892116</v>
      </c>
      <c r="DT56" s="26">
        <f>-DT55*Assumptions!$AB77</f>
        <v>0</v>
      </c>
      <c r="DU56" s="26">
        <f>-DU55*Assumptions!$AB77</f>
        <v>0</v>
      </c>
      <c r="DV56" s="26">
        <f>-DV55*Assumptions!$AB77</f>
        <v>0</v>
      </c>
      <c r="DW56" s="26">
        <f>-DW55*Assumptions!$AB77</f>
        <v>0</v>
      </c>
      <c r="DX56" s="26">
        <f>-DX55*Assumptions!$AB77</f>
        <v>0</v>
      </c>
      <c r="DY56" s="26">
        <f>-DY55*Assumptions!$AB77</f>
        <v>0</v>
      </c>
      <c r="DZ56" s="26">
        <f>-DZ55*Assumptions!$AB77</f>
        <v>0</v>
      </c>
      <c r="EA56" s="26">
        <f>-EA55*Assumptions!$AB77</f>
        <v>0</v>
      </c>
      <c r="EB56" s="26">
        <f>-EB55*Assumptions!$AB77</f>
        <v>0</v>
      </c>
      <c r="EC56" s="26">
        <f>-EC55*Assumptions!$AB77</f>
        <v>0</v>
      </c>
      <c r="ED56" s="26">
        <f>-ED55*Assumptions!$AB77</f>
        <v>0</v>
      </c>
      <c r="EE56" s="26">
        <f>-EE55*Assumptions!$AB77</f>
        <v>0</v>
      </c>
    </row>
    <row r="57" spans="2:135" x14ac:dyDescent="0.35">
      <c r="B57" s="4"/>
      <c r="C57" s="4" t="s">
        <v>51</v>
      </c>
      <c r="D57" s="28">
        <f>-D52*IF(D55=0,0,1)</f>
        <v>0</v>
      </c>
      <c r="E57" s="28">
        <f t="shared" ref="E57:BP57" si="35">-E52*IF(E55=0,0,1)</f>
        <v>0</v>
      </c>
      <c r="F57" s="28">
        <f t="shared" si="35"/>
        <v>0</v>
      </c>
      <c r="G57" s="28">
        <f t="shared" si="35"/>
        <v>0</v>
      </c>
      <c r="H57" s="28">
        <f t="shared" si="35"/>
        <v>0</v>
      </c>
      <c r="I57" s="28">
        <f t="shared" si="35"/>
        <v>0</v>
      </c>
      <c r="J57" s="28">
        <f t="shared" si="35"/>
        <v>0</v>
      </c>
      <c r="K57" s="28">
        <f t="shared" si="35"/>
        <v>0</v>
      </c>
      <c r="L57" s="28">
        <f t="shared" si="35"/>
        <v>0</v>
      </c>
      <c r="M57" s="28">
        <f t="shared" si="35"/>
        <v>0</v>
      </c>
      <c r="N57" s="28">
        <f t="shared" si="35"/>
        <v>0</v>
      </c>
      <c r="O57" s="28">
        <f t="shared" si="35"/>
        <v>0</v>
      </c>
      <c r="P57" s="28">
        <f t="shared" si="35"/>
        <v>0</v>
      </c>
      <c r="Q57" s="28">
        <f t="shared" si="35"/>
        <v>0</v>
      </c>
      <c r="R57" s="28">
        <f t="shared" si="35"/>
        <v>0</v>
      </c>
      <c r="S57" s="28">
        <f t="shared" si="35"/>
        <v>0</v>
      </c>
      <c r="T57" s="28">
        <f t="shared" si="35"/>
        <v>0</v>
      </c>
      <c r="U57" s="28">
        <f t="shared" si="35"/>
        <v>0</v>
      </c>
      <c r="V57" s="28">
        <f t="shared" si="35"/>
        <v>0</v>
      </c>
      <c r="W57" s="28">
        <f t="shared" si="35"/>
        <v>0</v>
      </c>
      <c r="X57" s="28">
        <f t="shared" si="35"/>
        <v>0</v>
      </c>
      <c r="Y57" s="28">
        <f t="shared" si="35"/>
        <v>0</v>
      </c>
      <c r="Z57" s="28">
        <f t="shared" si="35"/>
        <v>0</v>
      </c>
      <c r="AA57" s="28">
        <f t="shared" si="35"/>
        <v>0</v>
      </c>
      <c r="AB57" s="28">
        <f t="shared" si="35"/>
        <v>0</v>
      </c>
      <c r="AC57" s="28">
        <f t="shared" si="35"/>
        <v>0</v>
      </c>
      <c r="AD57" s="28">
        <f t="shared" si="35"/>
        <v>0</v>
      </c>
      <c r="AE57" s="28">
        <f t="shared" si="35"/>
        <v>0</v>
      </c>
      <c r="AF57" s="28">
        <f t="shared" si="35"/>
        <v>0</v>
      </c>
      <c r="AG57" s="28">
        <f t="shared" si="35"/>
        <v>0</v>
      </c>
      <c r="AH57" s="28">
        <f t="shared" si="35"/>
        <v>0</v>
      </c>
      <c r="AI57" s="28">
        <f t="shared" si="35"/>
        <v>0</v>
      </c>
      <c r="AJ57" s="28">
        <f t="shared" si="35"/>
        <v>0</v>
      </c>
      <c r="AK57" s="28">
        <f t="shared" si="35"/>
        <v>0</v>
      </c>
      <c r="AL57" s="28">
        <f t="shared" si="35"/>
        <v>0</v>
      </c>
      <c r="AM57" s="28">
        <f t="shared" si="35"/>
        <v>0</v>
      </c>
      <c r="AN57" s="28">
        <f t="shared" si="35"/>
        <v>0</v>
      </c>
      <c r="AO57" s="28">
        <f t="shared" si="35"/>
        <v>0</v>
      </c>
      <c r="AP57" s="28">
        <f t="shared" si="35"/>
        <v>0</v>
      </c>
      <c r="AQ57" s="28">
        <f t="shared" si="35"/>
        <v>0</v>
      </c>
      <c r="AR57" s="28">
        <f t="shared" si="35"/>
        <v>0</v>
      </c>
      <c r="AS57" s="28">
        <f t="shared" si="35"/>
        <v>0</v>
      </c>
      <c r="AT57" s="28">
        <f t="shared" si="35"/>
        <v>0</v>
      </c>
      <c r="AU57" s="28">
        <f t="shared" si="35"/>
        <v>0</v>
      </c>
      <c r="AV57" s="28">
        <f t="shared" si="35"/>
        <v>0</v>
      </c>
      <c r="AW57" s="28">
        <f t="shared" si="35"/>
        <v>0</v>
      </c>
      <c r="AX57" s="28">
        <f t="shared" si="35"/>
        <v>0</v>
      </c>
      <c r="AY57" s="28">
        <f t="shared" si="35"/>
        <v>0</v>
      </c>
      <c r="AZ57" s="28">
        <f t="shared" si="35"/>
        <v>0</v>
      </c>
      <c r="BA57" s="28">
        <f t="shared" si="35"/>
        <v>0</v>
      </c>
      <c r="BB57" s="28">
        <f t="shared" si="35"/>
        <v>0</v>
      </c>
      <c r="BC57" s="28">
        <f t="shared" si="35"/>
        <v>0</v>
      </c>
      <c r="BD57" s="28">
        <f t="shared" si="35"/>
        <v>0</v>
      </c>
      <c r="BE57" s="28">
        <f t="shared" si="35"/>
        <v>0</v>
      </c>
      <c r="BF57" s="28">
        <f t="shared" si="35"/>
        <v>0</v>
      </c>
      <c r="BG57" s="28">
        <f t="shared" si="35"/>
        <v>0</v>
      </c>
      <c r="BH57" s="28">
        <f t="shared" si="35"/>
        <v>0</v>
      </c>
      <c r="BI57" s="28">
        <f t="shared" si="35"/>
        <v>0</v>
      </c>
      <c r="BJ57" s="28">
        <f t="shared" si="35"/>
        <v>0</v>
      </c>
      <c r="BK57" s="28">
        <f t="shared" si="35"/>
        <v>0</v>
      </c>
      <c r="BL57" s="28">
        <f t="shared" si="35"/>
        <v>0</v>
      </c>
      <c r="BM57" s="28">
        <f t="shared" si="35"/>
        <v>0</v>
      </c>
      <c r="BN57" s="28">
        <f t="shared" si="35"/>
        <v>0</v>
      </c>
      <c r="BO57" s="28">
        <f t="shared" si="35"/>
        <v>0</v>
      </c>
      <c r="BP57" s="28">
        <f t="shared" si="35"/>
        <v>0</v>
      </c>
      <c r="BQ57" s="28">
        <f t="shared" ref="BQ57:EB57" si="36">-BQ52*IF(BQ55=0,0,1)</f>
        <v>0</v>
      </c>
      <c r="BR57" s="28">
        <f t="shared" si="36"/>
        <v>0</v>
      </c>
      <c r="BS57" s="28">
        <f t="shared" si="36"/>
        <v>0</v>
      </c>
      <c r="BT57" s="28">
        <f t="shared" si="36"/>
        <v>0</v>
      </c>
      <c r="BU57" s="28">
        <f t="shared" si="36"/>
        <v>0</v>
      </c>
      <c r="BV57" s="28">
        <f t="shared" si="36"/>
        <v>0</v>
      </c>
      <c r="BW57" s="28">
        <f t="shared" si="36"/>
        <v>0</v>
      </c>
      <c r="BX57" s="28">
        <f t="shared" si="36"/>
        <v>0</v>
      </c>
      <c r="BY57" s="28">
        <f t="shared" si="36"/>
        <v>0</v>
      </c>
      <c r="BZ57" s="28">
        <f t="shared" si="36"/>
        <v>0</v>
      </c>
      <c r="CA57" s="28">
        <f t="shared" si="36"/>
        <v>0</v>
      </c>
      <c r="CB57" s="28">
        <f t="shared" si="36"/>
        <v>0</v>
      </c>
      <c r="CC57" s="28">
        <f t="shared" si="36"/>
        <v>0</v>
      </c>
      <c r="CD57" s="28">
        <f t="shared" si="36"/>
        <v>0</v>
      </c>
      <c r="CE57" s="28">
        <f t="shared" si="36"/>
        <v>0</v>
      </c>
      <c r="CF57" s="28">
        <f t="shared" si="36"/>
        <v>0</v>
      </c>
      <c r="CG57" s="28">
        <f t="shared" si="36"/>
        <v>0</v>
      </c>
      <c r="CH57" s="28">
        <f t="shared" si="36"/>
        <v>0</v>
      </c>
      <c r="CI57" s="28">
        <f t="shared" si="36"/>
        <v>0</v>
      </c>
      <c r="CJ57" s="28">
        <f t="shared" si="36"/>
        <v>0</v>
      </c>
      <c r="CK57" s="28">
        <f t="shared" si="36"/>
        <v>0</v>
      </c>
      <c r="CL57" s="28">
        <f t="shared" si="36"/>
        <v>0</v>
      </c>
      <c r="CM57" s="28">
        <f t="shared" si="36"/>
        <v>0</v>
      </c>
      <c r="CN57" s="28">
        <f t="shared" si="36"/>
        <v>0</v>
      </c>
      <c r="CO57" s="28">
        <f t="shared" si="36"/>
        <v>0</v>
      </c>
      <c r="CP57" s="28">
        <f t="shared" si="36"/>
        <v>0</v>
      </c>
      <c r="CQ57" s="28">
        <f t="shared" si="36"/>
        <v>0</v>
      </c>
      <c r="CR57" s="28">
        <f t="shared" si="36"/>
        <v>0</v>
      </c>
      <c r="CS57" s="28">
        <f t="shared" si="36"/>
        <v>0</v>
      </c>
      <c r="CT57" s="28">
        <f t="shared" si="36"/>
        <v>0</v>
      </c>
      <c r="CU57" s="28">
        <f t="shared" si="36"/>
        <v>0</v>
      </c>
      <c r="CV57" s="28">
        <f t="shared" si="36"/>
        <v>0</v>
      </c>
      <c r="CW57" s="28">
        <f t="shared" si="36"/>
        <v>0</v>
      </c>
      <c r="CX57" s="28">
        <f t="shared" si="36"/>
        <v>0</v>
      </c>
      <c r="CY57" s="28">
        <f t="shared" si="36"/>
        <v>0</v>
      </c>
      <c r="CZ57" s="28">
        <f t="shared" si="36"/>
        <v>0</v>
      </c>
      <c r="DA57" s="28">
        <f t="shared" si="36"/>
        <v>0</v>
      </c>
      <c r="DB57" s="28">
        <f t="shared" si="36"/>
        <v>0</v>
      </c>
      <c r="DC57" s="28">
        <f t="shared" si="36"/>
        <v>0</v>
      </c>
      <c r="DD57" s="28">
        <f t="shared" si="36"/>
        <v>0</v>
      </c>
      <c r="DE57" s="28">
        <f t="shared" si="36"/>
        <v>0</v>
      </c>
      <c r="DF57" s="28">
        <f t="shared" si="36"/>
        <v>0</v>
      </c>
      <c r="DG57" s="28">
        <f t="shared" si="36"/>
        <v>0</v>
      </c>
      <c r="DH57" s="28">
        <f t="shared" si="36"/>
        <v>0</v>
      </c>
      <c r="DI57" s="28">
        <f t="shared" si="36"/>
        <v>0</v>
      </c>
      <c r="DJ57" s="28">
        <f t="shared" si="36"/>
        <v>0</v>
      </c>
      <c r="DK57" s="28">
        <f t="shared" si="36"/>
        <v>0</v>
      </c>
      <c r="DL57" s="28">
        <f t="shared" si="36"/>
        <v>0</v>
      </c>
      <c r="DM57" s="28">
        <f t="shared" si="36"/>
        <v>0</v>
      </c>
      <c r="DN57" s="28">
        <f t="shared" si="36"/>
        <v>0</v>
      </c>
      <c r="DO57" s="28">
        <f t="shared" si="36"/>
        <v>0</v>
      </c>
      <c r="DP57" s="28">
        <f t="shared" si="36"/>
        <v>0</v>
      </c>
      <c r="DQ57" s="28">
        <f t="shared" si="36"/>
        <v>0</v>
      </c>
      <c r="DR57" s="28">
        <f t="shared" si="36"/>
        <v>0</v>
      </c>
      <c r="DS57" s="28">
        <f t="shared" si="36"/>
        <v>-10209221.521717174</v>
      </c>
      <c r="DT57" s="28">
        <f t="shared" si="36"/>
        <v>0</v>
      </c>
      <c r="DU57" s="28">
        <f t="shared" si="36"/>
        <v>0</v>
      </c>
      <c r="DV57" s="28">
        <f t="shared" si="36"/>
        <v>0</v>
      </c>
      <c r="DW57" s="28">
        <f t="shared" si="36"/>
        <v>0</v>
      </c>
      <c r="DX57" s="28">
        <f t="shared" si="36"/>
        <v>0</v>
      </c>
      <c r="DY57" s="28">
        <f t="shared" si="36"/>
        <v>0</v>
      </c>
      <c r="DZ57" s="28">
        <f t="shared" si="36"/>
        <v>0</v>
      </c>
      <c r="EA57" s="28">
        <f t="shared" si="36"/>
        <v>0</v>
      </c>
      <c r="EB57" s="28">
        <f t="shared" si="36"/>
        <v>0</v>
      </c>
      <c r="EC57" s="28">
        <f t="shared" ref="EC57:EE57" si="37">-EC52*IF(EC55=0,0,1)</f>
        <v>0</v>
      </c>
      <c r="ED57" s="28">
        <f t="shared" si="37"/>
        <v>0</v>
      </c>
      <c r="EE57" s="28">
        <f t="shared" si="37"/>
        <v>0</v>
      </c>
    </row>
    <row r="58" spans="2:135" x14ac:dyDescent="0.35">
      <c r="B58" s="14"/>
      <c r="C58" s="14" t="s">
        <v>52</v>
      </c>
      <c r="D58" s="31">
        <f>SUM(D55:D57)</f>
        <v>0</v>
      </c>
      <c r="E58" s="31">
        <f t="shared" ref="E58:BP58" si="38">SUM(E55:E57)</f>
        <v>0</v>
      </c>
      <c r="F58" s="31">
        <f t="shared" si="38"/>
        <v>0</v>
      </c>
      <c r="G58" s="31">
        <f t="shared" si="38"/>
        <v>0</v>
      </c>
      <c r="H58" s="31">
        <f t="shared" si="38"/>
        <v>0</v>
      </c>
      <c r="I58" s="31">
        <f t="shared" si="38"/>
        <v>0</v>
      </c>
      <c r="J58" s="31">
        <f t="shared" si="38"/>
        <v>0</v>
      </c>
      <c r="K58" s="31">
        <f t="shared" si="38"/>
        <v>0</v>
      </c>
      <c r="L58" s="31">
        <f t="shared" si="38"/>
        <v>0</v>
      </c>
      <c r="M58" s="31">
        <f t="shared" si="38"/>
        <v>0</v>
      </c>
      <c r="N58" s="31">
        <f t="shared" si="38"/>
        <v>0</v>
      </c>
      <c r="O58" s="31">
        <f t="shared" si="38"/>
        <v>0</v>
      </c>
      <c r="P58" s="31">
        <f t="shared" si="38"/>
        <v>0</v>
      </c>
      <c r="Q58" s="31">
        <f t="shared" si="38"/>
        <v>0</v>
      </c>
      <c r="R58" s="31">
        <f t="shared" si="38"/>
        <v>0</v>
      </c>
      <c r="S58" s="31">
        <f t="shared" si="38"/>
        <v>0</v>
      </c>
      <c r="T58" s="31">
        <f t="shared" si="38"/>
        <v>0</v>
      </c>
      <c r="U58" s="31">
        <f t="shared" si="38"/>
        <v>0</v>
      </c>
      <c r="V58" s="31">
        <f t="shared" si="38"/>
        <v>0</v>
      </c>
      <c r="W58" s="31">
        <f t="shared" si="38"/>
        <v>0</v>
      </c>
      <c r="X58" s="31">
        <f t="shared" si="38"/>
        <v>0</v>
      </c>
      <c r="Y58" s="31">
        <f t="shared" si="38"/>
        <v>0</v>
      </c>
      <c r="Z58" s="31">
        <f t="shared" si="38"/>
        <v>0</v>
      </c>
      <c r="AA58" s="31">
        <f t="shared" si="38"/>
        <v>0</v>
      </c>
      <c r="AB58" s="31">
        <f t="shared" si="38"/>
        <v>0</v>
      </c>
      <c r="AC58" s="31">
        <f t="shared" si="38"/>
        <v>0</v>
      </c>
      <c r="AD58" s="31">
        <f t="shared" si="38"/>
        <v>0</v>
      </c>
      <c r="AE58" s="31">
        <f t="shared" si="38"/>
        <v>0</v>
      </c>
      <c r="AF58" s="31">
        <f t="shared" si="38"/>
        <v>0</v>
      </c>
      <c r="AG58" s="31">
        <f t="shared" si="38"/>
        <v>0</v>
      </c>
      <c r="AH58" s="31">
        <f t="shared" si="38"/>
        <v>0</v>
      </c>
      <c r="AI58" s="31">
        <f t="shared" si="38"/>
        <v>0</v>
      </c>
      <c r="AJ58" s="31">
        <f t="shared" si="38"/>
        <v>0</v>
      </c>
      <c r="AK58" s="31">
        <f t="shared" si="38"/>
        <v>0</v>
      </c>
      <c r="AL58" s="31">
        <f t="shared" si="38"/>
        <v>0</v>
      </c>
      <c r="AM58" s="31">
        <f t="shared" si="38"/>
        <v>0</v>
      </c>
      <c r="AN58" s="31">
        <f t="shared" si="38"/>
        <v>0</v>
      </c>
      <c r="AO58" s="31">
        <f t="shared" si="38"/>
        <v>0</v>
      </c>
      <c r="AP58" s="31">
        <f t="shared" si="38"/>
        <v>0</v>
      </c>
      <c r="AQ58" s="31">
        <f t="shared" si="38"/>
        <v>0</v>
      </c>
      <c r="AR58" s="31">
        <f t="shared" si="38"/>
        <v>0</v>
      </c>
      <c r="AS58" s="31">
        <f t="shared" si="38"/>
        <v>0</v>
      </c>
      <c r="AT58" s="31">
        <f t="shared" si="38"/>
        <v>0</v>
      </c>
      <c r="AU58" s="31">
        <f t="shared" si="38"/>
        <v>0</v>
      </c>
      <c r="AV58" s="31">
        <f t="shared" si="38"/>
        <v>0</v>
      </c>
      <c r="AW58" s="31">
        <f t="shared" si="38"/>
        <v>0</v>
      </c>
      <c r="AX58" s="31">
        <f t="shared" si="38"/>
        <v>0</v>
      </c>
      <c r="AY58" s="31">
        <f t="shared" si="38"/>
        <v>0</v>
      </c>
      <c r="AZ58" s="31">
        <f t="shared" si="38"/>
        <v>0</v>
      </c>
      <c r="BA58" s="31">
        <f t="shared" si="38"/>
        <v>0</v>
      </c>
      <c r="BB58" s="31">
        <f t="shared" si="38"/>
        <v>0</v>
      </c>
      <c r="BC58" s="31">
        <f t="shared" si="38"/>
        <v>0</v>
      </c>
      <c r="BD58" s="31">
        <f t="shared" si="38"/>
        <v>0</v>
      </c>
      <c r="BE58" s="31">
        <f t="shared" si="38"/>
        <v>0</v>
      </c>
      <c r="BF58" s="31">
        <f t="shared" si="38"/>
        <v>0</v>
      </c>
      <c r="BG58" s="31">
        <f t="shared" si="38"/>
        <v>0</v>
      </c>
      <c r="BH58" s="31">
        <f t="shared" si="38"/>
        <v>0</v>
      </c>
      <c r="BI58" s="31">
        <f t="shared" si="38"/>
        <v>0</v>
      </c>
      <c r="BJ58" s="31">
        <f t="shared" si="38"/>
        <v>0</v>
      </c>
      <c r="BK58" s="31">
        <f t="shared" si="38"/>
        <v>0</v>
      </c>
      <c r="BL58" s="31">
        <f t="shared" si="38"/>
        <v>0</v>
      </c>
      <c r="BM58" s="31">
        <f t="shared" si="38"/>
        <v>0</v>
      </c>
      <c r="BN58" s="31">
        <f t="shared" si="38"/>
        <v>0</v>
      </c>
      <c r="BO58" s="31">
        <f t="shared" si="38"/>
        <v>0</v>
      </c>
      <c r="BP58" s="31">
        <f t="shared" si="38"/>
        <v>0</v>
      </c>
      <c r="BQ58" s="31">
        <f t="shared" ref="BQ58:EB58" si="39">SUM(BQ55:BQ57)</f>
        <v>0</v>
      </c>
      <c r="BR58" s="31">
        <f t="shared" si="39"/>
        <v>0</v>
      </c>
      <c r="BS58" s="31">
        <f t="shared" si="39"/>
        <v>0</v>
      </c>
      <c r="BT58" s="31">
        <f t="shared" si="39"/>
        <v>0</v>
      </c>
      <c r="BU58" s="31">
        <f t="shared" si="39"/>
        <v>0</v>
      </c>
      <c r="BV58" s="31">
        <f t="shared" si="39"/>
        <v>0</v>
      </c>
      <c r="BW58" s="31">
        <f t="shared" si="39"/>
        <v>0</v>
      </c>
      <c r="BX58" s="31">
        <f t="shared" si="39"/>
        <v>0</v>
      </c>
      <c r="BY58" s="31">
        <f t="shared" si="39"/>
        <v>0</v>
      </c>
      <c r="BZ58" s="31">
        <f t="shared" si="39"/>
        <v>0</v>
      </c>
      <c r="CA58" s="31">
        <f t="shared" si="39"/>
        <v>0</v>
      </c>
      <c r="CB58" s="31">
        <f t="shared" si="39"/>
        <v>0</v>
      </c>
      <c r="CC58" s="31">
        <f t="shared" si="39"/>
        <v>0</v>
      </c>
      <c r="CD58" s="31">
        <f t="shared" si="39"/>
        <v>0</v>
      </c>
      <c r="CE58" s="31">
        <f t="shared" si="39"/>
        <v>0</v>
      </c>
      <c r="CF58" s="31">
        <f t="shared" si="39"/>
        <v>0</v>
      </c>
      <c r="CG58" s="31">
        <f t="shared" si="39"/>
        <v>0</v>
      </c>
      <c r="CH58" s="31">
        <f t="shared" si="39"/>
        <v>0</v>
      </c>
      <c r="CI58" s="31">
        <f t="shared" si="39"/>
        <v>0</v>
      </c>
      <c r="CJ58" s="31">
        <f t="shared" si="39"/>
        <v>0</v>
      </c>
      <c r="CK58" s="31">
        <f t="shared" si="39"/>
        <v>0</v>
      </c>
      <c r="CL58" s="31">
        <f t="shared" si="39"/>
        <v>0</v>
      </c>
      <c r="CM58" s="31">
        <f t="shared" si="39"/>
        <v>0</v>
      </c>
      <c r="CN58" s="31">
        <f t="shared" si="39"/>
        <v>0</v>
      </c>
      <c r="CO58" s="31">
        <f t="shared" si="39"/>
        <v>0</v>
      </c>
      <c r="CP58" s="31">
        <f t="shared" si="39"/>
        <v>0</v>
      </c>
      <c r="CQ58" s="31">
        <f t="shared" si="39"/>
        <v>0</v>
      </c>
      <c r="CR58" s="31">
        <f t="shared" si="39"/>
        <v>0</v>
      </c>
      <c r="CS58" s="31">
        <f t="shared" si="39"/>
        <v>0</v>
      </c>
      <c r="CT58" s="31">
        <f t="shared" si="39"/>
        <v>0</v>
      </c>
      <c r="CU58" s="31">
        <f t="shared" si="39"/>
        <v>0</v>
      </c>
      <c r="CV58" s="31">
        <f t="shared" si="39"/>
        <v>0</v>
      </c>
      <c r="CW58" s="31">
        <f t="shared" si="39"/>
        <v>0</v>
      </c>
      <c r="CX58" s="31">
        <f t="shared" si="39"/>
        <v>0</v>
      </c>
      <c r="CY58" s="31">
        <f t="shared" si="39"/>
        <v>0</v>
      </c>
      <c r="CZ58" s="31">
        <f t="shared" si="39"/>
        <v>0</v>
      </c>
      <c r="DA58" s="31">
        <f t="shared" si="39"/>
        <v>0</v>
      </c>
      <c r="DB58" s="31">
        <f t="shared" si="39"/>
        <v>0</v>
      </c>
      <c r="DC58" s="31">
        <f t="shared" si="39"/>
        <v>0</v>
      </c>
      <c r="DD58" s="31">
        <f t="shared" si="39"/>
        <v>0</v>
      </c>
      <c r="DE58" s="31">
        <f t="shared" si="39"/>
        <v>0</v>
      </c>
      <c r="DF58" s="31">
        <f t="shared" si="39"/>
        <v>0</v>
      </c>
      <c r="DG58" s="31">
        <f t="shared" si="39"/>
        <v>0</v>
      </c>
      <c r="DH58" s="31">
        <f t="shared" si="39"/>
        <v>0</v>
      </c>
      <c r="DI58" s="31">
        <f t="shared" si="39"/>
        <v>0</v>
      </c>
      <c r="DJ58" s="31">
        <f t="shared" si="39"/>
        <v>0</v>
      </c>
      <c r="DK58" s="31">
        <f t="shared" si="39"/>
        <v>0</v>
      </c>
      <c r="DL58" s="31">
        <f t="shared" si="39"/>
        <v>0</v>
      </c>
      <c r="DM58" s="31">
        <f t="shared" si="39"/>
        <v>0</v>
      </c>
      <c r="DN58" s="31">
        <f t="shared" si="39"/>
        <v>0</v>
      </c>
      <c r="DO58" s="31">
        <f t="shared" si="39"/>
        <v>0</v>
      </c>
      <c r="DP58" s="31">
        <f t="shared" si="39"/>
        <v>0</v>
      </c>
      <c r="DQ58" s="31">
        <f t="shared" si="39"/>
        <v>0</v>
      </c>
      <c r="DR58" s="31">
        <f t="shared" si="39"/>
        <v>0</v>
      </c>
      <c r="DS58" s="31">
        <f t="shared" si="39"/>
        <v>15965552.689689962</v>
      </c>
      <c r="DT58" s="31">
        <f t="shared" si="39"/>
        <v>0</v>
      </c>
      <c r="DU58" s="31">
        <f t="shared" si="39"/>
        <v>0</v>
      </c>
      <c r="DV58" s="31">
        <f t="shared" si="39"/>
        <v>0</v>
      </c>
      <c r="DW58" s="31">
        <f t="shared" si="39"/>
        <v>0</v>
      </c>
      <c r="DX58" s="31">
        <f t="shared" si="39"/>
        <v>0</v>
      </c>
      <c r="DY58" s="31">
        <f t="shared" si="39"/>
        <v>0</v>
      </c>
      <c r="DZ58" s="31">
        <f t="shared" si="39"/>
        <v>0</v>
      </c>
      <c r="EA58" s="31">
        <f t="shared" si="39"/>
        <v>0</v>
      </c>
      <c r="EB58" s="31">
        <f t="shared" si="39"/>
        <v>0</v>
      </c>
      <c r="EC58" s="31">
        <f t="shared" ref="EC58:EE58" si="40">SUM(EC55:EC57)</f>
        <v>0</v>
      </c>
      <c r="ED58" s="31">
        <f t="shared" si="40"/>
        <v>0</v>
      </c>
      <c r="EE58" s="31">
        <f t="shared" si="40"/>
        <v>0</v>
      </c>
    </row>
    <row r="59" spans="2:135" x14ac:dyDescent="0.35">
      <c r="D59" s="6"/>
    </row>
    <row r="60" spans="2:135" x14ac:dyDescent="0.35">
      <c r="C60" t="s">
        <v>53</v>
      </c>
      <c r="D60" s="32">
        <f>(D44-D51)*IF(D7&gt;Assumptions!$AB$80*12,0,1)</f>
        <v>33765.075507559435</v>
      </c>
      <c r="E60" s="32">
        <f>(E44-E51)*IF(E7&gt;Assumptions!$AB$80*12,0,1)</f>
        <v>33765.075507559435</v>
      </c>
      <c r="F60" s="32">
        <f>(F44-F51)*IF(F7&gt;Assumptions!$AB$80*12,0,1)</f>
        <v>33765.075507559435</v>
      </c>
      <c r="G60" s="32">
        <f>(G44-G51)*IF(G7&gt;Assumptions!$AB$80*12,0,1)</f>
        <v>33765.075507559435</v>
      </c>
      <c r="H60" s="32">
        <f>(H44-H51)*IF(H7&gt;Assumptions!$AB$80*12,0,1)</f>
        <v>33765.075507559435</v>
      </c>
      <c r="I60" s="32">
        <f>(I44-I51)*IF(I7&gt;Assumptions!$AB$80*12,0,1)</f>
        <v>33765.075507559435</v>
      </c>
      <c r="J60" s="32">
        <f>(J44-J51)*IF(J7&gt;Assumptions!$AB$80*12,0,1)</f>
        <v>33765.075507559435</v>
      </c>
      <c r="K60" s="32">
        <f>(K44-K51)*IF(K7&gt;Assumptions!$AB$80*12,0,1)</f>
        <v>33765.075507559435</v>
      </c>
      <c r="L60" s="32">
        <f>(L44-L51)*IF(L7&gt;Assumptions!$AB$80*12,0,1)</f>
        <v>33765.075507559435</v>
      </c>
      <c r="M60" s="32">
        <f>(M44-M51)*IF(M7&gt;Assumptions!$AB$80*12,0,1)</f>
        <v>33765.075507559435</v>
      </c>
      <c r="N60" s="32">
        <f>(N44-N51)*IF(N7&gt;Assumptions!$AB$80*12,0,1)</f>
        <v>33765.075507559435</v>
      </c>
      <c r="O60" s="32">
        <f>(O44-O51)*IF(O7&gt;Assumptions!$AB$80*12,0,1)</f>
        <v>33765.075507559435</v>
      </c>
      <c r="P60" s="32">
        <f>(P44-P51)*IF(P7&gt;Assumptions!$AB$80*12,0,1)</f>
        <v>36723.797049121902</v>
      </c>
      <c r="Q60" s="32">
        <f>(Q44-Q51)*IF(Q7&gt;Assumptions!$AB$80*12,0,1)</f>
        <v>36723.797049121902</v>
      </c>
      <c r="R60" s="32">
        <f>(R44-R51)*IF(R7&gt;Assumptions!$AB$80*12,0,1)</f>
        <v>36723.797049121902</v>
      </c>
      <c r="S60" s="32">
        <f>(S44-S51)*IF(S7&gt;Assumptions!$AB$80*12,0,1)</f>
        <v>36723.797049121902</v>
      </c>
      <c r="T60" s="32">
        <f>(T44-T51)*IF(T7&gt;Assumptions!$AB$80*12,0,1)</f>
        <v>36723.797049121902</v>
      </c>
      <c r="U60" s="32">
        <f>(U44-U51)*IF(U7&gt;Assumptions!$AB$80*12,0,1)</f>
        <v>36723.797049121902</v>
      </c>
      <c r="V60" s="32">
        <f>(V44-V51)*IF(V7&gt;Assumptions!$AB$80*12,0,1)</f>
        <v>36723.797049121902</v>
      </c>
      <c r="W60" s="32">
        <f>(W44-W51)*IF(W7&gt;Assumptions!$AB$80*12,0,1)</f>
        <v>36723.797049121902</v>
      </c>
      <c r="X60" s="32">
        <f>(X44-X51)*IF(X7&gt;Assumptions!$AB$80*12,0,1)</f>
        <v>36723.797049121902</v>
      </c>
      <c r="Y60" s="32">
        <f>(Y44-Y51)*IF(Y7&gt;Assumptions!$AB$80*12,0,1)</f>
        <v>36723.797049121902</v>
      </c>
      <c r="Z60" s="32">
        <f>(Z44-Z51)*IF(Z7&gt;Assumptions!$AB$80*12,0,1)</f>
        <v>36723.797049121902</v>
      </c>
      <c r="AA60" s="32">
        <f>(AA44-AA51)*IF(AA7&gt;Assumptions!$AB$80*12,0,1)</f>
        <v>36723.797049121902</v>
      </c>
      <c r="AB60" s="32">
        <f>(AB44-AB51)*IF(AB7&gt;Assumptions!$AB$80*12,0,1)</f>
        <v>36197.320518021923</v>
      </c>
      <c r="AC60" s="32">
        <f>(AC44-AC51)*IF(AC7&gt;Assumptions!$AB$80*12,0,1)</f>
        <v>36197.320518021923</v>
      </c>
      <c r="AD60" s="32">
        <f>(AD44-AD51)*IF(AD7&gt;Assumptions!$AB$80*12,0,1)</f>
        <v>36197.320518021923</v>
      </c>
      <c r="AE60" s="32">
        <f>(AE44-AE51)*IF(AE7&gt;Assumptions!$AB$80*12,0,1)</f>
        <v>36197.320518021923</v>
      </c>
      <c r="AF60" s="32">
        <f>(AF44-AF51)*IF(AF7&gt;Assumptions!$AB$80*12,0,1)</f>
        <v>36197.320518021923</v>
      </c>
      <c r="AG60" s="32">
        <f>(AG44-AG51)*IF(AG7&gt;Assumptions!$AB$80*12,0,1)</f>
        <v>36197.320518021923</v>
      </c>
      <c r="AH60" s="32">
        <f>(AH44-AH51)*IF(AH7&gt;Assumptions!$AB$80*12,0,1)</f>
        <v>36197.320518021923</v>
      </c>
      <c r="AI60" s="32">
        <f>(AI44-AI51)*IF(AI7&gt;Assumptions!$AB$80*12,0,1)</f>
        <v>36197.320518021923</v>
      </c>
      <c r="AJ60" s="32">
        <f>(AJ44-AJ51)*IF(AJ7&gt;Assumptions!$AB$80*12,0,1)</f>
        <v>36197.320518021923</v>
      </c>
      <c r="AK60" s="32">
        <f>(AK44-AK51)*IF(AK7&gt;Assumptions!$AB$80*12,0,1)</f>
        <v>36197.320518021923</v>
      </c>
      <c r="AL60" s="32">
        <f>(AL44-AL51)*IF(AL7&gt;Assumptions!$AB$80*12,0,1)</f>
        <v>36197.320518021923</v>
      </c>
      <c r="AM60" s="32">
        <f>(AM44-AM51)*IF(AM7&gt;Assumptions!$AB$80*12,0,1)</f>
        <v>36197.320518021923</v>
      </c>
      <c r="AN60" s="32">
        <f>(AN44-AN51)*IF(AN7&gt;Assumptions!$AB$80*12,0,1)</f>
        <v>37427.561555219872</v>
      </c>
      <c r="AO60" s="32">
        <f>(AO44-AO51)*IF(AO7&gt;Assumptions!$AB$80*12,0,1)</f>
        <v>37427.561555219872</v>
      </c>
      <c r="AP60" s="32">
        <f>(AP44-AP51)*IF(AP7&gt;Assumptions!$AB$80*12,0,1)</f>
        <v>37427.561555219872</v>
      </c>
      <c r="AQ60" s="32">
        <f>(AQ44-AQ51)*IF(AQ7&gt;Assumptions!$AB$80*12,0,1)</f>
        <v>37427.561555219872</v>
      </c>
      <c r="AR60" s="32">
        <f>(AR44-AR51)*IF(AR7&gt;Assumptions!$AB$80*12,0,1)</f>
        <v>37427.561555219872</v>
      </c>
      <c r="AS60" s="32">
        <f>(AS44-AS51)*IF(AS7&gt;Assumptions!$AB$80*12,0,1)</f>
        <v>37427.561555219872</v>
      </c>
      <c r="AT60" s="32">
        <f>(AT44-AT51)*IF(AT7&gt;Assumptions!$AB$80*12,0,1)</f>
        <v>37427.561555219872</v>
      </c>
      <c r="AU60" s="32">
        <f>(AU44-AU51)*IF(AU7&gt;Assumptions!$AB$80*12,0,1)</f>
        <v>37427.561555219872</v>
      </c>
      <c r="AV60" s="32">
        <f>(AV44-AV51)*IF(AV7&gt;Assumptions!$AB$80*12,0,1)</f>
        <v>37427.561555219872</v>
      </c>
      <c r="AW60" s="32">
        <f>(AW44-AW51)*IF(AW7&gt;Assumptions!$AB$80*12,0,1)</f>
        <v>37427.561555219872</v>
      </c>
      <c r="AX60" s="32">
        <f>(AX44-AX51)*IF(AX7&gt;Assumptions!$AB$80*12,0,1)</f>
        <v>37427.561555219872</v>
      </c>
      <c r="AY60" s="32">
        <f>(AY44-AY51)*IF(AY7&gt;Assumptions!$AB$80*12,0,1)</f>
        <v>37427.561555219872</v>
      </c>
      <c r="AZ60" s="32">
        <f>(AZ44-AZ51)*IF(AZ7&gt;Assumptions!$AB$80*12,0,1)</f>
        <v>38667.166668661099</v>
      </c>
      <c r="BA60" s="32">
        <f>(BA44-BA51)*IF(BA7&gt;Assumptions!$AB$80*12,0,1)</f>
        <v>38667.166668661099</v>
      </c>
      <c r="BB60" s="32">
        <f>(BB44-BB51)*IF(BB7&gt;Assumptions!$AB$80*12,0,1)</f>
        <v>38667.166668661099</v>
      </c>
      <c r="BC60" s="32">
        <f>(BC44-BC51)*IF(BC7&gt;Assumptions!$AB$80*12,0,1)</f>
        <v>38667.166668661099</v>
      </c>
      <c r="BD60" s="32">
        <f>(BD44-BD51)*IF(BD7&gt;Assumptions!$AB$80*12,0,1)</f>
        <v>38667.166668661099</v>
      </c>
      <c r="BE60" s="32">
        <f>(BE44-BE51)*IF(BE7&gt;Assumptions!$AB$80*12,0,1)</f>
        <v>38667.166668661099</v>
      </c>
      <c r="BF60" s="32">
        <f>(BF44-BF51)*IF(BF7&gt;Assumptions!$AB$80*12,0,1)</f>
        <v>38667.166668661099</v>
      </c>
      <c r="BG60" s="32">
        <f>(BG44-BG51)*IF(BG7&gt;Assumptions!$AB$80*12,0,1)</f>
        <v>38667.166668661099</v>
      </c>
      <c r="BH60" s="32">
        <f>(BH44-BH51)*IF(BH7&gt;Assumptions!$AB$80*12,0,1)</f>
        <v>38667.166668661099</v>
      </c>
      <c r="BI60" s="32">
        <f>(BI44-BI51)*IF(BI7&gt;Assumptions!$AB$80*12,0,1)</f>
        <v>38667.166668661099</v>
      </c>
      <c r="BJ60" s="32">
        <f>(BJ44-BJ51)*IF(BJ7&gt;Assumptions!$AB$80*12,0,1)</f>
        <v>38667.166668661099</v>
      </c>
      <c r="BK60" s="32">
        <f>(BK44-BK51)*IF(BK7&gt;Assumptions!$AB$80*12,0,1)</f>
        <v>38667.166668661099</v>
      </c>
      <c r="BL60" s="32">
        <f>(BL44-BL51)*IF(BL7&gt;Assumptions!$AB$80*12,0,1)</f>
        <v>39916.094528702728</v>
      </c>
      <c r="BM60" s="32">
        <f>(BM44-BM51)*IF(BM7&gt;Assumptions!$AB$80*12,0,1)</f>
        <v>39916.094528702728</v>
      </c>
      <c r="BN60" s="32">
        <f>(BN44-BN51)*IF(BN7&gt;Assumptions!$AB$80*12,0,1)</f>
        <v>39916.094528702728</v>
      </c>
      <c r="BO60" s="32">
        <f>(BO44-BO51)*IF(BO7&gt;Assumptions!$AB$80*12,0,1)</f>
        <v>39916.094528702728</v>
      </c>
      <c r="BP60" s="32">
        <f>(BP44-BP51)*IF(BP7&gt;Assumptions!$AB$80*12,0,1)</f>
        <v>39916.094528702728</v>
      </c>
      <c r="BQ60" s="32">
        <f>(BQ44-BQ51)*IF(BQ7&gt;Assumptions!$AB$80*12,0,1)</f>
        <v>39916.094528702728</v>
      </c>
      <c r="BR60" s="32">
        <f>(BR44-BR51)*IF(BR7&gt;Assumptions!$AB$80*12,0,1)</f>
        <v>39916.094528702728</v>
      </c>
      <c r="BS60" s="32">
        <f>(BS44-BS51)*IF(BS7&gt;Assumptions!$AB$80*12,0,1)</f>
        <v>39916.094528702728</v>
      </c>
      <c r="BT60" s="32">
        <f>(BT44-BT51)*IF(BT7&gt;Assumptions!$AB$80*12,0,1)</f>
        <v>39916.094528702728</v>
      </c>
      <c r="BU60" s="32">
        <f>(BU44-BU51)*IF(BU7&gt;Assumptions!$AB$80*12,0,1)</f>
        <v>39916.094528702728</v>
      </c>
      <c r="BV60" s="32">
        <f>(BV44-BV51)*IF(BV7&gt;Assumptions!$AB$80*12,0,1)</f>
        <v>39916.094528702728</v>
      </c>
      <c r="BW60" s="32">
        <f>(BW44-BW51)*IF(BW7&gt;Assumptions!$AB$80*12,0,1)</f>
        <v>39916.094528702728</v>
      </c>
      <c r="BX60" s="32">
        <f>(BX44-BX51)*IF(BX7&gt;Assumptions!$AB$80*12,0,1)</f>
        <v>41174.299549941978</v>
      </c>
      <c r="BY60" s="32">
        <f>(BY44-BY51)*IF(BY7&gt;Assumptions!$AB$80*12,0,1)</f>
        <v>41174.299549941978</v>
      </c>
      <c r="BZ60" s="32">
        <f>(BZ44-BZ51)*IF(BZ7&gt;Assumptions!$AB$80*12,0,1)</f>
        <v>41174.299549941978</v>
      </c>
      <c r="CA60" s="32">
        <f>(CA44-CA51)*IF(CA7&gt;Assumptions!$AB$80*12,0,1)</f>
        <v>41174.299549941978</v>
      </c>
      <c r="CB60" s="32">
        <f>(CB44-CB51)*IF(CB7&gt;Assumptions!$AB$80*12,0,1)</f>
        <v>41174.299549941978</v>
      </c>
      <c r="CC60" s="32">
        <f>(CC44-CC51)*IF(CC7&gt;Assumptions!$AB$80*12,0,1)</f>
        <v>41174.299549941978</v>
      </c>
      <c r="CD60" s="32">
        <f>(CD44-CD51)*IF(CD7&gt;Assumptions!$AB$80*12,0,1)</f>
        <v>41174.299549941978</v>
      </c>
      <c r="CE60" s="32">
        <f>(CE44-CE51)*IF(CE7&gt;Assumptions!$AB$80*12,0,1)</f>
        <v>41174.299549941978</v>
      </c>
      <c r="CF60" s="32">
        <f>(CF44-CF51)*IF(CF7&gt;Assumptions!$AB$80*12,0,1)</f>
        <v>41174.299549941978</v>
      </c>
      <c r="CG60" s="32">
        <f>(CG44-CG51)*IF(CG7&gt;Assumptions!$AB$80*12,0,1)</f>
        <v>41174.299549941978</v>
      </c>
      <c r="CH60" s="32">
        <f>(CH44-CH51)*IF(CH7&gt;Assumptions!$AB$80*12,0,1)</f>
        <v>41174.299549941978</v>
      </c>
      <c r="CI60" s="32">
        <f>(CI44-CI51)*IF(CI7&gt;Assumptions!$AB$80*12,0,1)</f>
        <v>41174.299549941978</v>
      </c>
      <c r="CJ60" s="32">
        <f>(CJ44-CJ51)*IF(CJ7&gt;Assumptions!$AB$80*12,0,1)</f>
        <v>42441.731754662571</v>
      </c>
      <c r="CK60" s="32">
        <f>(CK44-CK51)*IF(CK7&gt;Assumptions!$AB$80*12,0,1)</f>
        <v>42441.731754662571</v>
      </c>
      <c r="CL60" s="32">
        <f>(CL44-CL51)*IF(CL7&gt;Assumptions!$AB$80*12,0,1)</f>
        <v>42441.731754662571</v>
      </c>
      <c r="CM60" s="32">
        <f>(CM44-CM51)*IF(CM7&gt;Assumptions!$AB$80*12,0,1)</f>
        <v>42441.731754662571</v>
      </c>
      <c r="CN60" s="32">
        <f>(CN44-CN51)*IF(CN7&gt;Assumptions!$AB$80*12,0,1)</f>
        <v>42441.731754662571</v>
      </c>
      <c r="CO60" s="32">
        <f>(CO44-CO51)*IF(CO7&gt;Assumptions!$AB$80*12,0,1)</f>
        <v>42441.731754662571</v>
      </c>
      <c r="CP60" s="32">
        <f>(CP44-CP51)*IF(CP7&gt;Assumptions!$AB$80*12,0,1)</f>
        <v>42441.731754662571</v>
      </c>
      <c r="CQ60" s="32">
        <f>(CQ44-CQ51)*IF(CQ7&gt;Assumptions!$AB$80*12,0,1)</f>
        <v>42441.731754662571</v>
      </c>
      <c r="CR60" s="32">
        <f>(CR44-CR51)*IF(CR7&gt;Assumptions!$AB$80*12,0,1)</f>
        <v>42441.731754662571</v>
      </c>
      <c r="CS60" s="32">
        <f>(CS44-CS51)*IF(CS7&gt;Assumptions!$AB$80*12,0,1)</f>
        <v>42441.731754662571</v>
      </c>
      <c r="CT60" s="32">
        <f>(CT44-CT51)*IF(CT7&gt;Assumptions!$AB$80*12,0,1)</f>
        <v>42441.731754662571</v>
      </c>
      <c r="CU60" s="32">
        <f>(CU44-CU51)*IF(CU7&gt;Assumptions!$AB$80*12,0,1)</f>
        <v>42441.731754662571</v>
      </c>
      <c r="CV60" s="32">
        <f>(CV44-CV51)*IF(CV7&gt;Assumptions!$AB$80*12,0,1)</f>
        <v>43718.33663278009</v>
      </c>
      <c r="CW60" s="32">
        <f>(CW44-CW51)*IF(CW7&gt;Assumptions!$AB$80*12,0,1)</f>
        <v>43718.33663278009</v>
      </c>
      <c r="CX60" s="32">
        <f>(CX44-CX51)*IF(CX7&gt;Assumptions!$AB$80*12,0,1)</f>
        <v>43718.33663278009</v>
      </c>
      <c r="CY60" s="32">
        <f>(CY44-CY51)*IF(CY7&gt;Assumptions!$AB$80*12,0,1)</f>
        <v>43718.33663278009</v>
      </c>
      <c r="CZ60" s="32">
        <f>(CZ44-CZ51)*IF(CZ7&gt;Assumptions!$AB$80*12,0,1)</f>
        <v>43718.33663278009</v>
      </c>
      <c r="DA60" s="32">
        <f>(DA44-DA51)*IF(DA7&gt;Assumptions!$AB$80*12,0,1)</f>
        <v>43718.33663278009</v>
      </c>
      <c r="DB60" s="32">
        <f>(DB44-DB51)*IF(DB7&gt;Assumptions!$AB$80*12,0,1)</f>
        <v>43718.33663278009</v>
      </c>
      <c r="DC60" s="32">
        <f>(DC44-DC51)*IF(DC7&gt;Assumptions!$AB$80*12,0,1)</f>
        <v>43718.33663278009</v>
      </c>
      <c r="DD60" s="32">
        <f>(DD44-DD51)*IF(DD7&gt;Assumptions!$AB$80*12,0,1)</f>
        <v>43718.33663278009</v>
      </c>
      <c r="DE60" s="32">
        <f>(DE44-DE51)*IF(DE7&gt;Assumptions!$AB$80*12,0,1)</f>
        <v>43718.33663278009</v>
      </c>
      <c r="DF60" s="32">
        <f>(DF44-DF51)*IF(DF7&gt;Assumptions!$AB$80*12,0,1)</f>
        <v>43718.33663278009</v>
      </c>
      <c r="DG60" s="32">
        <f>(DG44-DG51)*IF(DG7&gt;Assumptions!$AB$80*12,0,1)</f>
        <v>43718.33663278009</v>
      </c>
      <c r="DH60" s="32">
        <f>(DH44-DH51)*IF(DH7&gt;Assumptions!$AB$80*12,0,1)</f>
        <v>45004.054998202017</v>
      </c>
      <c r="DI60" s="32">
        <f>(DI44-DI51)*IF(DI7&gt;Assumptions!$AB$80*12,0,1)</f>
        <v>45004.054998202017</v>
      </c>
      <c r="DJ60" s="32">
        <f>(DJ44-DJ51)*IF(DJ7&gt;Assumptions!$AB$80*12,0,1)</f>
        <v>45004.054998202017</v>
      </c>
      <c r="DK60" s="32">
        <f>(DK44-DK51)*IF(DK7&gt;Assumptions!$AB$80*12,0,1)</f>
        <v>45004.054998202017</v>
      </c>
      <c r="DL60" s="32">
        <f>(DL44-DL51)*IF(DL7&gt;Assumptions!$AB$80*12,0,1)</f>
        <v>45004.054998202017</v>
      </c>
      <c r="DM60" s="32">
        <f>(DM44-DM51)*IF(DM7&gt;Assumptions!$AB$80*12,0,1)</f>
        <v>45004.054998202017</v>
      </c>
      <c r="DN60" s="32">
        <f>(DN44-DN51)*IF(DN7&gt;Assumptions!$AB$80*12,0,1)</f>
        <v>45004.054998202017</v>
      </c>
      <c r="DO60" s="32">
        <f>(DO44-DO51)*IF(DO7&gt;Assumptions!$AB$80*12,0,1)</f>
        <v>45004.054998202017</v>
      </c>
      <c r="DP60" s="32">
        <f>(DP44-DP51)*IF(DP7&gt;Assumptions!$AB$80*12,0,1)</f>
        <v>45004.054998202017</v>
      </c>
      <c r="DQ60" s="32">
        <f>(DQ44-DQ51)*IF(DQ7&gt;Assumptions!$AB$80*12,0,1)</f>
        <v>45004.054998202017</v>
      </c>
      <c r="DR60" s="32">
        <f>(DR44-DR51)*IF(DR7&gt;Assumptions!$AB$80*12,0,1)</f>
        <v>45004.054998202017</v>
      </c>
      <c r="DS60" s="32">
        <f>(DS44-DS51)*IF(DS7&gt;Assumptions!$AB$80*12,0,1)</f>
        <v>45004.054998202017</v>
      </c>
      <c r="DT60" s="32">
        <f>(DT44-DT51)*IF(DT7&gt;Assumptions!$AB$80*12,0,1)</f>
        <v>0</v>
      </c>
      <c r="DU60" s="32">
        <f>(DU44-DU51)*IF(DU7&gt;Assumptions!$AB$80*12,0,1)</f>
        <v>0</v>
      </c>
      <c r="DV60" s="32">
        <f>(DV44-DV51)*IF(DV7&gt;Assumptions!$AB$80*12,0,1)</f>
        <v>0</v>
      </c>
      <c r="DW60" s="32">
        <f>(DW44-DW51)*IF(DW7&gt;Assumptions!$AB$80*12,0,1)</f>
        <v>0</v>
      </c>
      <c r="DX60" s="32">
        <f>(DX44-DX51)*IF(DX7&gt;Assumptions!$AB$80*12,0,1)</f>
        <v>0</v>
      </c>
      <c r="DY60" s="32">
        <f>(DY44-DY51)*IF(DY7&gt;Assumptions!$AB$80*12,0,1)</f>
        <v>0</v>
      </c>
      <c r="DZ60" s="32">
        <f>(DZ44-DZ51)*IF(DZ7&gt;Assumptions!$AB$80*12,0,1)</f>
        <v>0</v>
      </c>
      <c r="EA60" s="32">
        <f>(EA44-EA51)*IF(EA7&gt;Assumptions!$AB$80*12,0,1)</f>
        <v>0</v>
      </c>
      <c r="EB60" s="32">
        <f>(EB44-EB51)*IF(EB7&gt;Assumptions!$AB$80*12,0,1)</f>
        <v>0</v>
      </c>
      <c r="EC60" s="32">
        <f>(EC44-EC51)*IF(EC7&gt;Assumptions!$AB$80*12,0,1)</f>
        <v>0</v>
      </c>
      <c r="ED60" s="32">
        <f>(ED44-ED51)*IF(ED7&gt;Assumptions!$AB$80*12,0,1)</f>
        <v>0</v>
      </c>
      <c r="EE60" s="32">
        <f>(EE44-EE51)*IF(EE7&gt;Assumptions!$AB$80*12,0,1)</f>
        <v>0</v>
      </c>
    </row>
    <row r="61" spans="2:135" x14ac:dyDescent="0.35">
      <c r="C61" t="s">
        <v>54</v>
      </c>
      <c r="D61" s="32">
        <f>D58</f>
        <v>0</v>
      </c>
      <c r="E61" s="32">
        <f t="shared" ref="E61:BP61" si="41">E58</f>
        <v>0</v>
      </c>
      <c r="F61" s="32">
        <f t="shared" si="41"/>
        <v>0</v>
      </c>
      <c r="G61" s="32">
        <f t="shared" si="41"/>
        <v>0</v>
      </c>
      <c r="H61" s="32">
        <f t="shared" si="41"/>
        <v>0</v>
      </c>
      <c r="I61" s="32">
        <f t="shared" si="41"/>
        <v>0</v>
      </c>
      <c r="J61" s="32">
        <f t="shared" si="41"/>
        <v>0</v>
      </c>
      <c r="K61" s="32">
        <f t="shared" si="41"/>
        <v>0</v>
      </c>
      <c r="L61" s="32">
        <f t="shared" si="41"/>
        <v>0</v>
      </c>
      <c r="M61" s="32">
        <f t="shared" si="41"/>
        <v>0</v>
      </c>
      <c r="N61" s="32">
        <f t="shared" si="41"/>
        <v>0</v>
      </c>
      <c r="O61" s="32">
        <f t="shared" si="41"/>
        <v>0</v>
      </c>
      <c r="P61" s="32">
        <f t="shared" si="41"/>
        <v>0</v>
      </c>
      <c r="Q61" s="32">
        <f t="shared" si="41"/>
        <v>0</v>
      </c>
      <c r="R61" s="32">
        <f t="shared" si="41"/>
        <v>0</v>
      </c>
      <c r="S61" s="32">
        <f t="shared" si="41"/>
        <v>0</v>
      </c>
      <c r="T61" s="32">
        <f t="shared" si="41"/>
        <v>0</v>
      </c>
      <c r="U61" s="32">
        <f t="shared" si="41"/>
        <v>0</v>
      </c>
      <c r="V61" s="32">
        <f t="shared" si="41"/>
        <v>0</v>
      </c>
      <c r="W61" s="32">
        <f t="shared" si="41"/>
        <v>0</v>
      </c>
      <c r="X61" s="32">
        <f t="shared" si="41"/>
        <v>0</v>
      </c>
      <c r="Y61" s="32">
        <f t="shared" si="41"/>
        <v>0</v>
      </c>
      <c r="Z61" s="32">
        <f t="shared" si="41"/>
        <v>0</v>
      </c>
      <c r="AA61" s="32">
        <f t="shared" si="41"/>
        <v>0</v>
      </c>
      <c r="AB61" s="32">
        <f t="shared" si="41"/>
        <v>0</v>
      </c>
      <c r="AC61" s="32">
        <f t="shared" si="41"/>
        <v>0</v>
      </c>
      <c r="AD61" s="32">
        <f t="shared" si="41"/>
        <v>0</v>
      </c>
      <c r="AE61" s="32">
        <f t="shared" si="41"/>
        <v>0</v>
      </c>
      <c r="AF61" s="32">
        <f t="shared" si="41"/>
        <v>0</v>
      </c>
      <c r="AG61" s="32">
        <f t="shared" si="41"/>
        <v>0</v>
      </c>
      <c r="AH61" s="32">
        <f t="shared" si="41"/>
        <v>0</v>
      </c>
      <c r="AI61" s="32">
        <f t="shared" si="41"/>
        <v>0</v>
      </c>
      <c r="AJ61" s="32">
        <f t="shared" si="41"/>
        <v>0</v>
      </c>
      <c r="AK61" s="32">
        <f t="shared" si="41"/>
        <v>0</v>
      </c>
      <c r="AL61" s="32">
        <f t="shared" si="41"/>
        <v>0</v>
      </c>
      <c r="AM61" s="32">
        <f t="shared" si="41"/>
        <v>0</v>
      </c>
      <c r="AN61" s="32">
        <f t="shared" si="41"/>
        <v>0</v>
      </c>
      <c r="AO61" s="32">
        <f t="shared" si="41"/>
        <v>0</v>
      </c>
      <c r="AP61" s="32">
        <f t="shared" si="41"/>
        <v>0</v>
      </c>
      <c r="AQ61" s="32">
        <f t="shared" si="41"/>
        <v>0</v>
      </c>
      <c r="AR61" s="32">
        <f t="shared" si="41"/>
        <v>0</v>
      </c>
      <c r="AS61" s="32">
        <f t="shared" si="41"/>
        <v>0</v>
      </c>
      <c r="AT61" s="32">
        <f t="shared" si="41"/>
        <v>0</v>
      </c>
      <c r="AU61" s="32">
        <f t="shared" si="41"/>
        <v>0</v>
      </c>
      <c r="AV61" s="32">
        <f t="shared" si="41"/>
        <v>0</v>
      </c>
      <c r="AW61" s="32">
        <f t="shared" si="41"/>
        <v>0</v>
      </c>
      <c r="AX61" s="32">
        <f t="shared" si="41"/>
        <v>0</v>
      </c>
      <c r="AY61" s="32">
        <f t="shared" si="41"/>
        <v>0</v>
      </c>
      <c r="AZ61" s="32">
        <f t="shared" si="41"/>
        <v>0</v>
      </c>
      <c r="BA61" s="32">
        <f t="shared" si="41"/>
        <v>0</v>
      </c>
      <c r="BB61" s="32">
        <f t="shared" si="41"/>
        <v>0</v>
      </c>
      <c r="BC61" s="32">
        <f t="shared" si="41"/>
        <v>0</v>
      </c>
      <c r="BD61" s="32">
        <f t="shared" si="41"/>
        <v>0</v>
      </c>
      <c r="BE61" s="32">
        <f t="shared" si="41"/>
        <v>0</v>
      </c>
      <c r="BF61" s="32">
        <f t="shared" si="41"/>
        <v>0</v>
      </c>
      <c r="BG61" s="32">
        <f t="shared" si="41"/>
        <v>0</v>
      </c>
      <c r="BH61" s="32">
        <f t="shared" si="41"/>
        <v>0</v>
      </c>
      <c r="BI61" s="32">
        <f t="shared" si="41"/>
        <v>0</v>
      </c>
      <c r="BJ61" s="32">
        <f t="shared" si="41"/>
        <v>0</v>
      </c>
      <c r="BK61" s="32">
        <f t="shared" si="41"/>
        <v>0</v>
      </c>
      <c r="BL61" s="32">
        <f t="shared" si="41"/>
        <v>0</v>
      </c>
      <c r="BM61" s="32">
        <f t="shared" si="41"/>
        <v>0</v>
      </c>
      <c r="BN61" s="32">
        <f t="shared" si="41"/>
        <v>0</v>
      </c>
      <c r="BO61" s="32">
        <f t="shared" si="41"/>
        <v>0</v>
      </c>
      <c r="BP61" s="32">
        <f t="shared" si="41"/>
        <v>0</v>
      </c>
      <c r="BQ61" s="32">
        <f t="shared" ref="BQ61:EB61" si="42">BQ58</f>
        <v>0</v>
      </c>
      <c r="BR61" s="32">
        <f t="shared" si="42"/>
        <v>0</v>
      </c>
      <c r="BS61" s="32">
        <f t="shared" si="42"/>
        <v>0</v>
      </c>
      <c r="BT61" s="32">
        <f t="shared" si="42"/>
        <v>0</v>
      </c>
      <c r="BU61" s="32">
        <f t="shared" si="42"/>
        <v>0</v>
      </c>
      <c r="BV61" s="32">
        <f t="shared" si="42"/>
        <v>0</v>
      </c>
      <c r="BW61" s="32">
        <f t="shared" si="42"/>
        <v>0</v>
      </c>
      <c r="BX61" s="32">
        <f t="shared" si="42"/>
        <v>0</v>
      </c>
      <c r="BY61" s="32">
        <f t="shared" si="42"/>
        <v>0</v>
      </c>
      <c r="BZ61" s="32">
        <f t="shared" si="42"/>
        <v>0</v>
      </c>
      <c r="CA61" s="32">
        <f t="shared" si="42"/>
        <v>0</v>
      </c>
      <c r="CB61" s="32">
        <f t="shared" si="42"/>
        <v>0</v>
      </c>
      <c r="CC61" s="32">
        <f t="shared" si="42"/>
        <v>0</v>
      </c>
      <c r="CD61" s="32">
        <f t="shared" si="42"/>
        <v>0</v>
      </c>
      <c r="CE61" s="32">
        <f t="shared" si="42"/>
        <v>0</v>
      </c>
      <c r="CF61" s="32">
        <f t="shared" si="42"/>
        <v>0</v>
      </c>
      <c r="CG61" s="32">
        <f t="shared" si="42"/>
        <v>0</v>
      </c>
      <c r="CH61" s="32">
        <f t="shared" si="42"/>
        <v>0</v>
      </c>
      <c r="CI61" s="32">
        <f t="shared" si="42"/>
        <v>0</v>
      </c>
      <c r="CJ61" s="32">
        <f t="shared" si="42"/>
        <v>0</v>
      </c>
      <c r="CK61" s="32">
        <f t="shared" si="42"/>
        <v>0</v>
      </c>
      <c r="CL61" s="32">
        <f t="shared" si="42"/>
        <v>0</v>
      </c>
      <c r="CM61" s="32">
        <f t="shared" si="42"/>
        <v>0</v>
      </c>
      <c r="CN61" s="32">
        <f t="shared" si="42"/>
        <v>0</v>
      </c>
      <c r="CO61" s="32">
        <f t="shared" si="42"/>
        <v>0</v>
      </c>
      <c r="CP61" s="32">
        <f t="shared" si="42"/>
        <v>0</v>
      </c>
      <c r="CQ61" s="32">
        <f t="shared" si="42"/>
        <v>0</v>
      </c>
      <c r="CR61" s="32">
        <f t="shared" si="42"/>
        <v>0</v>
      </c>
      <c r="CS61" s="32">
        <f t="shared" si="42"/>
        <v>0</v>
      </c>
      <c r="CT61" s="32">
        <f t="shared" si="42"/>
        <v>0</v>
      </c>
      <c r="CU61" s="32">
        <f t="shared" si="42"/>
        <v>0</v>
      </c>
      <c r="CV61" s="32">
        <f t="shared" si="42"/>
        <v>0</v>
      </c>
      <c r="CW61" s="32">
        <f t="shared" si="42"/>
        <v>0</v>
      </c>
      <c r="CX61" s="32">
        <f t="shared" si="42"/>
        <v>0</v>
      </c>
      <c r="CY61" s="32">
        <f t="shared" si="42"/>
        <v>0</v>
      </c>
      <c r="CZ61" s="32">
        <f t="shared" si="42"/>
        <v>0</v>
      </c>
      <c r="DA61" s="32">
        <f t="shared" si="42"/>
        <v>0</v>
      </c>
      <c r="DB61" s="32">
        <f t="shared" si="42"/>
        <v>0</v>
      </c>
      <c r="DC61" s="32">
        <f t="shared" si="42"/>
        <v>0</v>
      </c>
      <c r="DD61" s="32">
        <f t="shared" si="42"/>
        <v>0</v>
      </c>
      <c r="DE61" s="32">
        <f t="shared" si="42"/>
        <v>0</v>
      </c>
      <c r="DF61" s="32">
        <f t="shared" si="42"/>
        <v>0</v>
      </c>
      <c r="DG61" s="32">
        <f t="shared" si="42"/>
        <v>0</v>
      </c>
      <c r="DH61" s="32">
        <f t="shared" si="42"/>
        <v>0</v>
      </c>
      <c r="DI61" s="32">
        <f t="shared" si="42"/>
        <v>0</v>
      </c>
      <c r="DJ61" s="32">
        <f t="shared" si="42"/>
        <v>0</v>
      </c>
      <c r="DK61" s="32">
        <f t="shared" si="42"/>
        <v>0</v>
      </c>
      <c r="DL61" s="32">
        <f t="shared" si="42"/>
        <v>0</v>
      </c>
      <c r="DM61" s="32">
        <f t="shared" si="42"/>
        <v>0</v>
      </c>
      <c r="DN61" s="32">
        <f t="shared" si="42"/>
        <v>0</v>
      </c>
      <c r="DO61" s="32">
        <f t="shared" si="42"/>
        <v>0</v>
      </c>
      <c r="DP61" s="32">
        <f t="shared" si="42"/>
        <v>0</v>
      </c>
      <c r="DQ61" s="32">
        <f t="shared" si="42"/>
        <v>0</v>
      </c>
      <c r="DR61" s="32">
        <f t="shared" si="42"/>
        <v>0</v>
      </c>
      <c r="DS61" s="32">
        <f t="shared" si="42"/>
        <v>15965552.689689962</v>
      </c>
      <c r="DT61" s="32">
        <f t="shared" si="42"/>
        <v>0</v>
      </c>
      <c r="DU61" s="32">
        <f t="shared" si="42"/>
        <v>0</v>
      </c>
      <c r="DV61" s="32">
        <f t="shared" si="42"/>
        <v>0</v>
      </c>
      <c r="DW61" s="32">
        <f t="shared" si="42"/>
        <v>0</v>
      </c>
      <c r="DX61" s="32">
        <f t="shared" si="42"/>
        <v>0</v>
      </c>
      <c r="DY61" s="32">
        <f t="shared" si="42"/>
        <v>0</v>
      </c>
      <c r="DZ61" s="32">
        <f t="shared" si="42"/>
        <v>0</v>
      </c>
      <c r="EA61" s="32">
        <f t="shared" si="42"/>
        <v>0</v>
      </c>
      <c r="EB61" s="32">
        <f t="shared" si="42"/>
        <v>0</v>
      </c>
      <c r="EC61" s="32">
        <f t="shared" ref="EC61:EE61" si="43">EC58</f>
        <v>0</v>
      </c>
      <c r="ED61" s="32">
        <f t="shared" si="43"/>
        <v>0</v>
      </c>
      <c r="EE61" s="32">
        <f t="shared" si="43"/>
        <v>0</v>
      </c>
    </row>
    <row r="62" spans="2:135" x14ac:dyDescent="0.35">
      <c r="B62" s="5"/>
      <c r="C62" s="14" t="s">
        <v>55</v>
      </c>
      <c r="D62" s="29">
        <f>SUM(D60:D61)</f>
        <v>33765.075507559435</v>
      </c>
      <c r="E62" s="29">
        <f t="shared" ref="E62:BP62" si="44">SUM(E60:E61)</f>
        <v>33765.075507559435</v>
      </c>
      <c r="F62" s="29">
        <f t="shared" si="44"/>
        <v>33765.075507559435</v>
      </c>
      <c r="G62" s="29">
        <f t="shared" si="44"/>
        <v>33765.075507559435</v>
      </c>
      <c r="H62" s="29">
        <f t="shared" si="44"/>
        <v>33765.075507559435</v>
      </c>
      <c r="I62" s="29">
        <f t="shared" si="44"/>
        <v>33765.075507559435</v>
      </c>
      <c r="J62" s="29">
        <f t="shared" si="44"/>
        <v>33765.075507559435</v>
      </c>
      <c r="K62" s="29">
        <f t="shared" si="44"/>
        <v>33765.075507559435</v>
      </c>
      <c r="L62" s="29">
        <f t="shared" si="44"/>
        <v>33765.075507559435</v>
      </c>
      <c r="M62" s="29">
        <f t="shared" si="44"/>
        <v>33765.075507559435</v>
      </c>
      <c r="N62" s="29">
        <f t="shared" si="44"/>
        <v>33765.075507559435</v>
      </c>
      <c r="O62" s="29">
        <f t="shared" si="44"/>
        <v>33765.075507559435</v>
      </c>
      <c r="P62" s="29">
        <f t="shared" si="44"/>
        <v>36723.797049121902</v>
      </c>
      <c r="Q62" s="29">
        <f t="shared" si="44"/>
        <v>36723.797049121902</v>
      </c>
      <c r="R62" s="29">
        <f t="shared" si="44"/>
        <v>36723.797049121902</v>
      </c>
      <c r="S62" s="29">
        <f t="shared" si="44"/>
        <v>36723.797049121902</v>
      </c>
      <c r="T62" s="29">
        <f t="shared" si="44"/>
        <v>36723.797049121902</v>
      </c>
      <c r="U62" s="29">
        <f t="shared" si="44"/>
        <v>36723.797049121902</v>
      </c>
      <c r="V62" s="29">
        <f t="shared" si="44"/>
        <v>36723.797049121902</v>
      </c>
      <c r="W62" s="29">
        <f t="shared" si="44"/>
        <v>36723.797049121902</v>
      </c>
      <c r="X62" s="29">
        <f t="shared" si="44"/>
        <v>36723.797049121902</v>
      </c>
      <c r="Y62" s="29">
        <f t="shared" si="44"/>
        <v>36723.797049121902</v>
      </c>
      <c r="Z62" s="29">
        <f t="shared" si="44"/>
        <v>36723.797049121902</v>
      </c>
      <c r="AA62" s="29">
        <f t="shared" si="44"/>
        <v>36723.797049121902</v>
      </c>
      <c r="AB62" s="29">
        <f t="shared" si="44"/>
        <v>36197.320518021923</v>
      </c>
      <c r="AC62" s="29">
        <f t="shared" si="44"/>
        <v>36197.320518021923</v>
      </c>
      <c r="AD62" s="29">
        <f t="shared" si="44"/>
        <v>36197.320518021923</v>
      </c>
      <c r="AE62" s="29">
        <f t="shared" si="44"/>
        <v>36197.320518021923</v>
      </c>
      <c r="AF62" s="29">
        <f t="shared" si="44"/>
        <v>36197.320518021923</v>
      </c>
      <c r="AG62" s="29">
        <f t="shared" si="44"/>
        <v>36197.320518021923</v>
      </c>
      <c r="AH62" s="29">
        <f t="shared" si="44"/>
        <v>36197.320518021923</v>
      </c>
      <c r="AI62" s="29">
        <f t="shared" si="44"/>
        <v>36197.320518021923</v>
      </c>
      <c r="AJ62" s="29">
        <f t="shared" si="44"/>
        <v>36197.320518021923</v>
      </c>
      <c r="AK62" s="29">
        <f t="shared" si="44"/>
        <v>36197.320518021923</v>
      </c>
      <c r="AL62" s="29">
        <f t="shared" si="44"/>
        <v>36197.320518021923</v>
      </c>
      <c r="AM62" s="29">
        <f t="shared" si="44"/>
        <v>36197.320518021923</v>
      </c>
      <c r="AN62" s="29">
        <f t="shared" si="44"/>
        <v>37427.561555219872</v>
      </c>
      <c r="AO62" s="29">
        <f t="shared" si="44"/>
        <v>37427.561555219872</v>
      </c>
      <c r="AP62" s="29">
        <f t="shared" si="44"/>
        <v>37427.561555219872</v>
      </c>
      <c r="AQ62" s="29">
        <f t="shared" si="44"/>
        <v>37427.561555219872</v>
      </c>
      <c r="AR62" s="29">
        <f t="shared" si="44"/>
        <v>37427.561555219872</v>
      </c>
      <c r="AS62" s="29">
        <f t="shared" si="44"/>
        <v>37427.561555219872</v>
      </c>
      <c r="AT62" s="29">
        <f t="shared" si="44"/>
        <v>37427.561555219872</v>
      </c>
      <c r="AU62" s="29">
        <f t="shared" si="44"/>
        <v>37427.561555219872</v>
      </c>
      <c r="AV62" s="29">
        <f t="shared" si="44"/>
        <v>37427.561555219872</v>
      </c>
      <c r="AW62" s="29">
        <f t="shared" si="44"/>
        <v>37427.561555219872</v>
      </c>
      <c r="AX62" s="29">
        <f t="shared" si="44"/>
        <v>37427.561555219872</v>
      </c>
      <c r="AY62" s="29">
        <f t="shared" si="44"/>
        <v>37427.561555219872</v>
      </c>
      <c r="AZ62" s="29">
        <f t="shared" si="44"/>
        <v>38667.166668661099</v>
      </c>
      <c r="BA62" s="29">
        <f t="shared" si="44"/>
        <v>38667.166668661099</v>
      </c>
      <c r="BB62" s="29">
        <f t="shared" si="44"/>
        <v>38667.166668661099</v>
      </c>
      <c r="BC62" s="29">
        <f t="shared" si="44"/>
        <v>38667.166668661099</v>
      </c>
      <c r="BD62" s="29">
        <f t="shared" si="44"/>
        <v>38667.166668661099</v>
      </c>
      <c r="BE62" s="29">
        <f t="shared" si="44"/>
        <v>38667.166668661099</v>
      </c>
      <c r="BF62" s="29">
        <f t="shared" si="44"/>
        <v>38667.166668661099</v>
      </c>
      <c r="BG62" s="29">
        <f t="shared" si="44"/>
        <v>38667.166668661099</v>
      </c>
      <c r="BH62" s="29">
        <f t="shared" si="44"/>
        <v>38667.166668661099</v>
      </c>
      <c r="BI62" s="29">
        <f t="shared" si="44"/>
        <v>38667.166668661099</v>
      </c>
      <c r="BJ62" s="29">
        <f t="shared" si="44"/>
        <v>38667.166668661099</v>
      </c>
      <c r="BK62" s="29">
        <f t="shared" si="44"/>
        <v>38667.166668661099</v>
      </c>
      <c r="BL62" s="29">
        <f t="shared" si="44"/>
        <v>39916.094528702728</v>
      </c>
      <c r="BM62" s="29">
        <f t="shared" si="44"/>
        <v>39916.094528702728</v>
      </c>
      <c r="BN62" s="29">
        <f t="shared" si="44"/>
        <v>39916.094528702728</v>
      </c>
      <c r="BO62" s="29">
        <f t="shared" si="44"/>
        <v>39916.094528702728</v>
      </c>
      <c r="BP62" s="29">
        <f t="shared" si="44"/>
        <v>39916.094528702728</v>
      </c>
      <c r="BQ62" s="29">
        <f t="shared" ref="BQ62:EB62" si="45">SUM(BQ60:BQ61)</f>
        <v>39916.094528702728</v>
      </c>
      <c r="BR62" s="29">
        <f t="shared" si="45"/>
        <v>39916.094528702728</v>
      </c>
      <c r="BS62" s="29">
        <f t="shared" si="45"/>
        <v>39916.094528702728</v>
      </c>
      <c r="BT62" s="29">
        <f t="shared" si="45"/>
        <v>39916.094528702728</v>
      </c>
      <c r="BU62" s="29">
        <f t="shared" si="45"/>
        <v>39916.094528702728</v>
      </c>
      <c r="BV62" s="29">
        <f t="shared" si="45"/>
        <v>39916.094528702728</v>
      </c>
      <c r="BW62" s="29">
        <f t="shared" si="45"/>
        <v>39916.094528702728</v>
      </c>
      <c r="BX62" s="29">
        <f t="shared" si="45"/>
        <v>41174.299549941978</v>
      </c>
      <c r="BY62" s="29">
        <f t="shared" si="45"/>
        <v>41174.299549941978</v>
      </c>
      <c r="BZ62" s="29">
        <f t="shared" si="45"/>
        <v>41174.299549941978</v>
      </c>
      <c r="CA62" s="29">
        <f t="shared" si="45"/>
        <v>41174.299549941978</v>
      </c>
      <c r="CB62" s="29">
        <f t="shared" si="45"/>
        <v>41174.299549941978</v>
      </c>
      <c r="CC62" s="29">
        <f t="shared" si="45"/>
        <v>41174.299549941978</v>
      </c>
      <c r="CD62" s="29">
        <f t="shared" si="45"/>
        <v>41174.299549941978</v>
      </c>
      <c r="CE62" s="29">
        <f t="shared" si="45"/>
        <v>41174.299549941978</v>
      </c>
      <c r="CF62" s="29">
        <f t="shared" si="45"/>
        <v>41174.299549941978</v>
      </c>
      <c r="CG62" s="29">
        <f t="shared" si="45"/>
        <v>41174.299549941978</v>
      </c>
      <c r="CH62" s="29">
        <f t="shared" si="45"/>
        <v>41174.299549941978</v>
      </c>
      <c r="CI62" s="29">
        <f t="shared" si="45"/>
        <v>41174.299549941978</v>
      </c>
      <c r="CJ62" s="29">
        <f t="shared" si="45"/>
        <v>42441.731754662571</v>
      </c>
      <c r="CK62" s="29">
        <f t="shared" si="45"/>
        <v>42441.731754662571</v>
      </c>
      <c r="CL62" s="29">
        <f t="shared" si="45"/>
        <v>42441.731754662571</v>
      </c>
      <c r="CM62" s="29">
        <f t="shared" si="45"/>
        <v>42441.731754662571</v>
      </c>
      <c r="CN62" s="29">
        <f t="shared" si="45"/>
        <v>42441.731754662571</v>
      </c>
      <c r="CO62" s="29">
        <f t="shared" si="45"/>
        <v>42441.731754662571</v>
      </c>
      <c r="CP62" s="29">
        <f t="shared" si="45"/>
        <v>42441.731754662571</v>
      </c>
      <c r="CQ62" s="29">
        <f t="shared" si="45"/>
        <v>42441.731754662571</v>
      </c>
      <c r="CR62" s="29">
        <f t="shared" si="45"/>
        <v>42441.731754662571</v>
      </c>
      <c r="CS62" s="29">
        <f t="shared" si="45"/>
        <v>42441.731754662571</v>
      </c>
      <c r="CT62" s="29">
        <f t="shared" si="45"/>
        <v>42441.731754662571</v>
      </c>
      <c r="CU62" s="29">
        <f t="shared" si="45"/>
        <v>42441.731754662571</v>
      </c>
      <c r="CV62" s="29">
        <f t="shared" si="45"/>
        <v>43718.33663278009</v>
      </c>
      <c r="CW62" s="29">
        <f t="shared" si="45"/>
        <v>43718.33663278009</v>
      </c>
      <c r="CX62" s="29">
        <f t="shared" si="45"/>
        <v>43718.33663278009</v>
      </c>
      <c r="CY62" s="29">
        <f t="shared" si="45"/>
        <v>43718.33663278009</v>
      </c>
      <c r="CZ62" s="29">
        <f t="shared" si="45"/>
        <v>43718.33663278009</v>
      </c>
      <c r="DA62" s="29">
        <f t="shared" si="45"/>
        <v>43718.33663278009</v>
      </c>
      <c r="DB62" s="29">
        <f t="shared" si="45"/>
        <v>43718.33663278009</v>
      </c>
      <c r="DC62" s="29">
        <f t="shared" si="45"/>
        <v>43718.33663278009</v>
      </c>
      <c r="DD62" s="29">
        <f t="shared" si="45"/>
        <v>43718.33663278009</v>
      </c>
      <c r="DE62" s="29">
        <f t="shared" si="45"/>
        <v>43718.33663278009</v>
      </c>
      <c r="DF62" s="29">
        <f t="shared" si="45"/>
        <v>43718.33663278009</v>
      </c>
      <c r="DG62" s="29">
        <f t="shared" si="45"/>
        <v>43718.33663278009</v>
      </c>
      <c r="DH62" s="29">
        <f t="shared" si="45"/>
        <v>45004.054998202017</v>
      </c>
      <c r="DI62" s="29">
        <f t="shared" si="45"/>
        <v>45004.054998202017</v>
      </c>
      <c r="DJ62" s="29">
        <f t="shared" si="45"/>
        <v>45004.054998202017</v>
      </c>
      <c r="DK62" s="29">
        <f t="shared" si="45"/>
        <v>45004.054998202017</v>
      </c>
      <c r="DL62" s="29">
        <f t="shared" si="45"/>
        <v>45004.054998202017</v>
      </c>
      <c r="DM62" s="29">
        <f t="shared" si="45"/>
        <v>45004.054998202017</v>
      </c>
      <c r="DN62" s="29">
        <f t="shared" si="45"/>
        <v>45004.054998202017</v>
      </c>
      <c r="DO62" s="29">
        <f t="shared" si="45"/>
        <v>45004.054998202017</v>
      </c>
      <c r="DP62" s="29">
        <f t="shared" si="45"/>
        <v>45004.054998202017</v>
      </c>
      <c r="DQ62" s="29">
        <f t="shared" si="45"/>
        <v>45004.054998202017</v>
      </c>
      <c r="DR62" s="29">
        <f t="shared" si="45"/>
        <v>45004.054998202017</v>
      </c>
      <c r="DS62" s="29">
        <f t="shared" si="45"/>
        <v>16010556.744688164</v>
      </c>
      <c r="DT62" s="29">
        <f t="shared" si="45"/>
        <v>0</v>
      </c>
      <c r="DU62" s="29">
        <f t="shared" si="45"/>
        <v>0</v>
      </c>
      <c r="DV62" s="29">
        <f t="shared" si="45"/>
        <v>0</v>
      </c>
      <c r="DW62" s="29">
        <f t="shared" si="45"/>
        <v>0</v>
      </c>
      <c r="DX62" s="29">
        <f t="shared" si="45"/>
        <v>0</v>
      </c>
      <c r="DY62" s="29">
        <f t="shared" si="45"/>
        <v>0</v>
      </c>
      <c r="DZ62" s="29">
        <f t="shared" si="45"/>
        <v>0</v>
      </c>
      <c r="EA62" s="29">
        <f t="shared" si="45"/>
        <v>0</v>
      </c>
      <c r="EB62" s="29">
        <f t="shared" si="45"/>
        <v>0</v>
      </c>
      <c r="EC62" s="29">
        <f t="shared" ref="EC62:EE62" si="46">SUM(EC60:EC61)</f>
        <v>0</v>
      </c>
      <c r="ED62" s="29">
        <f t="shared" si="46"/>
        <v>0</v>
      </c>
      <c r="EE62" s="29">
        <f t="shared" si="46"/>
        <v>0</v>
      </c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f88869-7192-47ce-a707-6ef6acba17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9FBAF63DCEA4199EE89E84E02D05D" ma:contentTypeVersion="8" ma:contentTypeDescription="Create a new document." ma:contentTypeScope="" ma:versionID="2b681a547f86b7acb57053215032035c">
  <xsd:schema xmlns:xsd="http://www.w3.org/2001/XMLSchema" xmlns:xs="http://www.w3.org/2001/XMLSchema" xmlns:p="http://schemas.microsoft.com/office/2006/metadata/properties" xmlns:ns3="6df88869-7192-47ce-a707-6ef6acba1707" xmlns:ns4="22151824-7e94-4666-8a65-df49e980bac9" targetNamespace="http://schemas.microsoft.com/office/2006/metadata/properties" ma:root="true" ma:fieldsID="4d70cfddfc2196697f5982960a10e439" ns3:_="" ns4:_="">
    <xsd:import namespace="6df88869-7192-47ce-a707-6ef6acba1707"/>
    <xsd:import namespace="22151824-7e94-4666-8a65-df49e980b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88869-7192-47ce-a707-6ef6acba1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51824-7e94-4666-8a65-df49e980b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5AA99F-555B-4AFC-9259-735A0339611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22151824-7e94-4666-8a65-df49e980bac9"/>
    <ds:schemaRef ds:uri="6df88869-7192-47ce-a707-6ef6acba1707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6D1CE63-B65D-4E48-B9D2-EF873F747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88869-7192-47ce-a707-6ef6acba1707"/>
    <ds:schemaRef ds:uri="22151824-7e94-4666-8a65-df49e980b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88D7AB-C1AF-49A6-BB41-77E8D318E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Proforma Summary</vt:lpstr>
      <vt:lpstr>Waterfall</vt:lpstr>
      <vt:lpstr>Returns</vt:lpstr>
      <vt:lpstr>305 PF</vt:lpstr>
      <vt:lpstr>75 PF</vt:lpstr>
      <vt:lpstr>507 PF</vt:lpstr>
      <vt:lpstr>901 PF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Wang</dc:creator>
  <cp:lastModifiedBy>Kavin Sakthivel</cp:lastModifiedBy>
  <dcterms:created xsi:type="dcterms:W3CDTF">2024-01-25T22:21:33Z</dcterms:created>
  <dcterms:modified xsi:type="dcterms:W3CDTF">2025-04-15T14:47:06Z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0x0101005849FBAF63DCEA4199EE89E84E02D05D</vt:lpwstr>
  </property>
</Properties>
</file>