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2580" windowWidth="28800" windowHeight="13620"/>
  </bookViews>
  <sheets>
    <sheet name="Реестр контрактов 2021" sheetId="2" r:id="rId1"/>
    <sheet name="ТОРГИ" sheetId="3" r:id="rId2"/>
    <sheet name="ЕП с размещением" sheetId="7" r:id="rId3"/>
  </sheets>
  <definedNames>
    <definedName name="_xlnm._FilterDatabase" localSheetId="2" hidden="1">'ЕП с размещением'!$B$1:$AB$3</definedName>
    <definedName name="_xlnm._FilterDatabase" localSheetId="0" hidden="1">'Реестр контрактов 2021'!$A$1:$AA$33</definedName>
    <definedName name="_xlnm._FilterDatabase" localSheetId="1" hidden="1">ТОРГИ!$A$1:$R$1</definedName>
    <definedName name="_xlnm.Print_Area" localSheetId="0">'Реестр контрактов 2021'!#REF!</definedName>
    <definedName name="_xlnm.Print_Area" localSheetId="1">ТОРГИ!$A$1:$R$1</definedName>
  </definedNames>
  <calcPr calcId="162913" calcOnSave="0"/>
</workbook>
</file>

<file path=xl/calcChain.xml><?xml version="1.0" encoding="utf-8"?>
<calcChain xmlns="http://schemas.openxmlformats.org/spreadsheetml/2006/main">
  <c r="T49" i="2" l="1"/>
  <c r="R49" i="2" l="1"/>
  <c r="R41" i="2"/>
  <c r="R4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N35" i="2"/>
  <c r="N36" i="2"/>
  <c r="N37" i="2"/>
  <c r="N34" i="2"/>
  <c r="N41" i="2"/>
  <c r="N40" i="2"/>
  <c r="Q40" i="2"/>
  <c r="Q48" i="2" l="1"/>
  <c r="P48" i="2"/>
  <c r="Q44" i="2"/>
  <c r="P44" i="2"/>
  <c r="S49" i="2" l="1"/>
  <c r="R19" i="2" l="1"/>
  <c r="R23" i="2" l="1"/>
</calcChain>
</file>

<file path=xl/comments1.xml><?xml version="1.0" encoding="utf-8"?>
<comments xmlns="http://schemas.openxmlformats.org/spreadsheetml/2006/main">
  <authors>
    <author>Автор</author>
  </authors>
  <commentLis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03.03.2021 № 441998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03.03.2021 № 442004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03.03.2021 № 442001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03.03.2021 № 442007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03.03.2021 № 442010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42534</t>
        </r>
      </text>
    </comment>
    <comment ref="Q9" authorId="0" shapeId="0">
      <text>
        <r>
          <rPr>
            <sz val="9"/>
            <color indexed="81"/>
            <rFont val="Tahoma"/>
            <family val="2"/>
            <charset val="204"/>
          </rPr>
          <t>ПП от 04.02.2021 № 653298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04.02.2021 № 653301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42535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ПП от 15.04.2021 № 541781 за декабрь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>ПП от 15.04.2021 № 541786 за декабрь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42537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42536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04.02.2021 № 648331 (кредиторка)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ПП от 25.03.2021 № 332056 (за февраль)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ПП от 23.04.2021 № 242558 (за март)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548541 от 02.09.2020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743672 от 05.10.2020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№ 743672 от 05.10.2020; </t>
        </r>
      </text>
    </comment>
    <comment ref="Z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ПП № 817105 от 03.11.2020; ПП № 825365 от 19.11.2020;
</t>
        </r>
      </text>
    </comment>
    <comment ref="AA1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667579 от 28.12.2020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9" authorId="0" shapeId="0">
      <text>
        <r>
          <rPr>
            <b/>
            <sz val="9"/>
            <color indexed="81"/>
            <rFont val="Tahoma"/>
            <charset val="1"/>
          </rPr>
          <t>ПП от 02.03.2021 № 155163; ПП от 25.03.2021 № 332054</t>
        </r>
      </text>
    </comment>
    <comment ref="S19" authorId="0" shapeId="0">
      <text>
        <r>
          <rPr>
            <b/>
            <sz val="9"/>
            <color indexed="81"/>
            <rFont val="Tahoma"/>
            <charset val="1"/>
          </rPr>
          <t>ПП от 08.04.2021 № 720862 март</t>
        </r>
      </text>
    </comment>
    <comment ref="R20" authorId="0" shapeId="0">
      <text>
        <r>
          <rPr>
            <b/>
            <sz val="9"/>
            <color indexed="81"/>
            <rFont val="Tahoma"/>
            <charset val="1"/>
          </rPr>
          <t>ПП от 26.03.2021 № 534340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12.03.2021 № 88134 (за февраль)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23.04.2021 № 242555</t>
        </r>
      </text>
    </comment>
    <comment ref="R23" authorId="0" shapeId="0">
      <text>
        <r>
          <rPr>
            <b/>
            <sz val="9"/>
            <color indexed="81"/>
            <rFont val="Tahoma"/>
            <charset val="1"/>
          </rPr>
          <t>ПП от 02.03.2021 № 155166; ПП от 10.03.2021 № 864443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05.05.2021 № 179964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23.04.2021 № 234860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23.04.2021 № 234856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23.04.2021 № 235157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05.05.2021 № 175880 за апрель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26.04.2021 № 418212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12.02.2021 № 507172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12.03.2021 № 88118 за февраль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05.05.2021 № 179962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05.05.2021 № 179958</t>
        </r>
      </text>
    </comment>
    <comment ref="S31" authorId="0" shapeId="0">
      <text>
        <r>
          <rPr>
            <b/>
            <sz val="9"/>
            <color indexed="81"/>
            <rFont val="Tahoma"/>
            <charset val="1"/>
          </rPr>
          <t>ПП от 09.04.2021 № 861276; ПП от 23.04.2021 № 232626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26.03.2021 № 541533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41785</t>
        </r>
      </text>
    </comment>
    <comment ref="P40" authorId="0" shapeId="0">
      <text>
        <r>
          <rPr>
            <b/>
            <sz val="9"/>
            <color indexed="81"/>
            <rFont val="Tahoma"/>
            <charset val="1"/>
          </rPr>
          <t>ПП от 12.03.2021 № 88112 за январь</t>
        </r>
      </text>
    </comment>
    <comment ref="Q40" authorId="0" shapeId="0">
      <text>
        <r>
          <rPr>
            <b/>
            <sz val="9"/>
            <color indexed="81"/>
            <rFont val="Tahoma"/>
            <charset val="1"/>
          </rPr>
          <t>ПП от 12.03.2021 № 88115; ПП от 25.03.2021 № 332053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08.04.2021 № 720858 аванс за март; ПП от 23.04.2021 № 242565 (за март)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08.04.2021 № 720861 аванс за апрель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15.04.2021 № 541784 за январь; ПП от 15.04.2021 № 541783 за январь</t>
        </r>
      </text>
    </comment>
    <comment ref="Q4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15.04.2021 № 541785  за февраль; ПП от 15.04.2021 № 541782 за февраль</t>
        </r>
      </text>
    </comment>
    <comment ref="R44" authorId="0" shapeId="0">
      <text>
        <r>
          <rPr>
            <b/>
            <sz val="9"/>
            <color indexed="81"/>
            <rFont val="Tahoma"/>
            <charset val="1"/>
          </rPr>
          <t>ПП от 22.04.2021 № 1930844; ПП от 22.04.2021 № 193083</t>
        </r>
      </text>
    </comment>
    <comment ref="P47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28.01.2021 № 41788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12.03.2021 № 88130 (аванс 30 за январь); ПП от 12.03.2021 № 88132 (аванс 40 за январь); ПП от 10.03.2021 № 864446 за январь.</t>
        </r>
      </text>
    </comment>
    <comment ref="Q4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12.03.2021 № 88126 (аванс 40 за февраль); ПП от 12.03.2021 № 88128 (аванс 30 за февраль); ПП от 25.03.2021 № 332055 за февраль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12.03.2021 № 88123 (40 % за март) ПП от 12.03.2021 № 88121 (30% за март); ПП от 16.04.2021 № 589675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08.04.2021 № 720851, 720856  аванс за апрель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от 04.05.2021 № 48722 аванс 40; ПП от 04.05.2021 № 48717 аванс 30 </t>
        </r>
      </text>
    </comment>
    <comment ref="P53" authorId="0" shapeId="0">
      <text>
        <r>
          <rPr>
            <b/>
            <sz val="9"/>
            <color indexed="81"/>
            <rFont val="Tahoma"/>
            <charset val="1"/>
          </rPr>
          <t xml:space="preserve">ПП от 23.04.2021 № 242551 (за декабрь); </t>
        </r>
      </text>
    </comment>
    <comment ref="R53" authorId="0" shapeId="0">
      <text>
        <r>
          <rPr>
            <b/>
            <sz val="9"/>
            <color indexed="81"/>
            <rFont val="Tahoma"/>
            <charset val="1"/>
          </rPr>
          <t>ПП от 04.05.2021 № 48730 за янв-март</t>
        </r>
      </text>
    </comment>
  </commentList>
</comments>
</file>

<file path=xl/sharedStrings.xml><?xml version="1.0" encoding="utf-8"?>
<sst xmlns="http://schemas.openxmlformats.org/spreadsheetml/2006/main" count="331" uniqueCount="207">
  <si>
    <t>№ п/п</t>
  </si>
  <si>
    <t>Статус</t>
  </si>
  <si>
    <t>Наименование  организации</t>
  </si>
  <si>
    <t>Предмет договора</t>
  </si>
  <si>
    <t>Номер договора</t>
  </si>
  <si>
    <t>Дата заключения</t>
  </si>
  <si>
    <t>Дата начала выполнения</t>
  </si>
  <si>
    <t>Дата  окончания выполнения</t>
  </si>
  <si>
    <t xml:space="preserve">Сумма договора </t>
  </si>
  <si>
    <t>Ответственный исполнитель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</si>
  <si>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</si>
  <si>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</si>
  <si>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</si>
  <si>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</si>
  <si>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</si>
  <si>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</si>
  <si>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</si>
  <si>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</si>
  <si>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</si>
  <si>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</si>
  <si>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</si>
  <si>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</si>
  <si>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ПАО "МОЭК"</t>
  </si>
  <si>
    <t>Извещение</t>
  </si>
  <si>
    <t>Заключен</t>
  </si>
  <si>
    <t xml:space="preserve"> СМП</t>
  </si>
  <si>
    <t>НМЦК</t>
  </si>
  <si>
    <t>Экономия</t>
  </si>
  <si>
    <t>Номер контракта</t>
  </si>
  <si>
    <t>Отклоненные по первым частям</t>
  </si>
  <si>
    <t>Отклоненные по вторым частям</t>
  </si>
  <si>
    <t xml:space="preserve">Подано заявок </t>
  </si>
  <si>
    <t>Обоснованная/необоснованная</t>
  </si>
  <si>
    <t>Жалобы</t>
  </si>
  <si>
    <t>Запросы на разъяснение</t>
  </si>
  <si>
    <t>Дата регистрации контракта</t>
  </si>
  <si>
    <t>Способ закупки</t>
  </si>
  <si>
    <t>Обеспечние исполнения контракта</t>
  </si>
  <si>
    <t>Обеспечение гарантийных обязательств</t>
  </si>
  <si>
    <t>Предмет контракта</t>
  </si>
  <si>
    <t xml:space="preserve">Сумма контракта </t>
  </si>
  <si>
    <t>№ в ЭБ</t>
  </si>
  <si>
    <t>Итоговая фактическая оплата 2020</t>
  </si>
  <si>
    <t>АО "Мосэнергосбыт"</t>
  </si>
  <si>
    <t>27-29 разряд ИКЗ</t>
  </si>
  <si>
    <t>ОКПД 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</si>
  <si>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</si>
  <si>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</si>
  <si>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</si>
  <si>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</si>
  <si>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</si>
  <si>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</si>
  <si>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</si>
  <si>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</si>
  <si>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</si>
  <si>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</si>
  <si>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</si>
  <si>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</si>
  <si>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Итоговая фактическая оплата 2020 год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</si>
  <si>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</si>
  <si>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</si>
  <si>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</si>
  <si>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</si>
  <si>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</si>
  <si>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</si>
  <si>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</si>
  <si>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</si>
  <si>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</si>
  <si>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</si>
  <si>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</si>
  <si>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</si>
  <si>
    <t>Основание заключения с ЕП</t>
  </si>
  <si>
    <t>Документы о расторжении или доп. соглашения</t>
  </si>
  <si>
    <t>Итоговая фактическая оплата 2020-2021</t>
  </si>
  <si>
    <t>Дирекция инженерной эксплуатации МГУ имени М.В. Ломоносова</t>
  </si>
  <si>
    <t>Возмещение затрат за водоснабжение и обслуживание инженерных сетей и оборудования</t>
  </si>
  <si>
    <t>ООО "АЙТИ ВСЕМУ ГОЛОВА"</t>
  </si>
  <si>
    <t>У 01/06</t>
  </si>
  <si>
    <t>У 01/11</t>
  </si>
  <si>
    <t>0035173-1/2009</t>
  </si>
  <si>
    <t>пункт 29 часть 1 статьи 93 44-ФЗ</t>
  </si>
  <si>
    <t>пункт 23 часть 1 статьи 93 44-ФЗ</t>
  </si>
  <si>
    <t>пункт 8 часть 1 статьи 93 44-ФЗ</t>
  </si>
  <si>
    <t>пункт 5 часть 1 статьи 93 44-ФЗ</t>
  </si>
  <si>
    <t>пункт 4 часть 1 статьи 93 44-ФЗ</t>
  </si>
  <si>
    <t>Поставка электрической энергии</t>
  </si>
  <si>
    <t>Поставка тепловой энергии</t>
  </si>
  <si>
    <t>ФГУП РСВО</t>
  </si>
  <si>
    <t>Оказание услуг связи проводного радиовещания и оповещения</t>
  </si>
  <si>
    <t>ООО "ВСВ Бранд"</t>
  </si>
  <si>
    <t>Оказание услуг по ТО и планово-предупредительному ремонту систем АПС, оповещения и СОУЭ и АУПТ</t>
  </si>
  <si>
    <t>У 01/07</t>
  </si>
  <si>
    <t>ИП Корчевский Роман Валерьевич</t>
  </si>
  <si>
    <t>Оказание услуг по очистке кровли</t>
  </si>
  <si>
    <t>У 12/2</t>
  </si>
  <si>
    <t>ТОРГИ</t>
  </si>
  <si>
    <t>ООО "ЧОП "Кобра""</t>
  </si>
  <si>
    <t xml:space="preserve">Оказание услуг частной охраны (выставление поста охраны) на объекте </t>
  </si>
  <si>
    <t>б/н</t>
  </si>
  <si>
    <t>Услуги связи проводного радиовещания</t>
  </si>
  <si>
    <t>12558/К-9/01</t>
  </si>
  <si>
    <t>кредиторка</t>
  </si>
  <si>
    <t>Услуги телефонной  связи (дек 2020)</t>
  </si>
  <si>
    <t>Услуги телефонной  связи</t>
  </si>
  <si>
    <t>Интернет (дек 2020)</t>
  </si>
  <si>
    <t>И-19/12</t>
  </si>
  <si>
    <t xml:space="preserve"> 0035173-1/2009</t>
  </si>
  <si>
    <t>Международная и междугородняя связь</t>
  </si>
  <si>
    <t>Услуги теплоснабжения (дек 2020)</t>
  </si>
  <si>
    <t>Услуги водоснабжения, водотоведения  (дек 2020)</t>
  </si>
  <si>
    <t>К-10/01 от 30.12.2019</t>
  </si>
  <si>
    <t>Эксплуатационные услуги (инженерные сети) (дек 2020)</t>
  </si>
  <si>
    <t>Техническое обслуживание АПС (дек 2020)</t>
  </si>
  <si>
    <t>№ К-8/01 от 27.12.2019</t>
  </si>
  <si>
    <t>№ К-7/01 от 27.12.2019</t>
  </si>
  <si>
    <t>Техническое обслуживание тревожной сигнализации (дек 2020)</t>
  </si>
  <si>
    <t>Техническое обслуживание тревожной сигнализации</t>
  </si>
  <si>
    <t>Услуги вневедомственной охрана/реагирование на тревожную кнопку (дек 2020)</t>
  </si>
  <si>
    <t>Услуги вневедомственной охрана/реагирование на тревожную кнопку</t>
  </si>
  <si>
    <t>Сопровождение 1С</t>
  </si>
  <si>
    <t>Неисключительные права  комплекта программ 1С: Зарплата и кадры, Бухгалтерия государственного учреждения</t>
  </si>
  <si>
    <t>Лицензия Консультант плюс</t>
  </si>
  <si>
    <t>№ Б-12/19 от 23.12.2019</t>
  </si>
  <si>
    <t>Подписка на периодические издания Урал-Пресс (годовая)</t>
  </si>
  <si>
    <t>01.615037кТЭ</t>
  </si>
  <si>
    <t>пункт 33 часть 1 статьи 93 44-ФЗ</t>
  </si>
  <si>
    <t>(Пролонгирован? п.9.1 Договора)</t>
  </si>
  <si>
    <t xml:space="preserve">01-Ю-13276/17-861Д  </t>
  </si>
  <si>
    <t>01.515037кТЭ</t>
  </si>
  <si>
    <t xml:space="preserve">У 01/09  </t>
  </si>
  <si>
    <t>2/801</t>
  </si>
  <si>
    <t>У 01/08</t>
  </si>
  <si>
    <t>У 01/10</t>
  </si>
  <si>
    <t>У 12/4</t>
  </si>
  <si>
    <t xml:space="preserve">1460Y/018901 </t>
  </si>
  <si>
    <t>58.29.5</t>
  </si>
  <si>
    <t>58.14</t>
  </si>
  <si>
    <t>60.10</t>
  </si>
  <si>
    <t>61.10</t>
  </si>
  <si>
    <t>61.90</t>
  </si>
  <si>
    <t>80.20</t>
  </si>
  <si>
    <t>36.00</t>
  </si>
  <si>
    <t>35.11</t>
  </si>
  <si>
    <t>35.30</t>
  </si>
  <si>
    <t>80.10</t>
  </si>
  <si>
    <t>62.03</t>
  </si>
  <si>
    <t>81.22.12.000</t>
  </si>
  <si>
    <t>33.11.1</t>
  </si>
  <si>
    <t>Реквизиты</t>
  </si>
  <si>
    <t>старые</t>
  </si>
  <si>
    <t>ПАО МГТС</t>
  </si>
  <si>
    <t>Постоянный доступ к сети Интернет по ВОЛС</t>
  </si>
  <si>
    <t>ООО "АРЗИ"</t>
  </si>
  <si>
    <t>Счет от 05.02.2021 № 219</t>
  </si>
  <si>
    <t>Счет на 9600</t>
  </si>
  <si>
    <t>Счет на 533,4</t>
  </si>
  <si>
    <t>новые</t>
  </si>
  <si>
    <t>ООО "Безопасность - Высокие Технологии Охраны"</t>
  </si>
  <si>
    <t>УВО по ЦАО ФГКУ "УВО ВНГ России по городу Москве"</t>
  </si>
  <si>
    <t>На подписи</t>
  </si>
  <si>
    <t>Повышение квалификации</t>
  </si>
  <si>
    <t>DOI</t>
  </si>
  <si>
    <t>ООО "ИТЕОС"</t>
  </si>
  <si>
    <t>АНО ДПО "ИПТСУ"</t>
  </si>
  <si>
    <t>НОЧУ ДПО "Автодор"</t>
  </si>
  <si>
    <t>РИНЦ</t>
  </si>
  <si>
    <t>Включение периодических изданий в каталог</t>
  </si>
  <si>
    <t>ООО "Сертум-Про"</t>
  </si>
  <si>
    <t>ЭЦП для участия</t>
  </si>
  <si>
    <t>Е.А. Чаловский</t>
  </si>
  <si>
    <t>И. Шишкова</t>
  </si>
  <si>
    <t>М. Лобаскова</t>
  </si>
  <si>
    <t>А. Кузнецов</t>
  </si>
  <si>
    <t>Кулевацкая Ольга Николаевна</t>
  </si>
  <si>
    <t>Преподавательские услуги</t>
  </si>
  <si>
    <t>0 10/5</t>
  </si>
  <si>
    <t>0 10/4</t>
  </si>
  <si>
    <t>Дроздов Дмитрий Сергеевич</t>
  </si>
  <si>
    <t>Сафронова Екатерина Александровна</t>
  </si>
  <si>
    <t>Образовательные услуги</t>
  </si>
  <si>
    <t>Щукина Юлия Владимировна</t>
  </si>
  <si>
    <t>ООО "Информационно-сервисная компания Ю-Софт"</t>
  </si>
  <si>
    <t>69/1</t>
  </si>
  <si>
    <t>12 месяцев</t>
  </si>
  <si>
    <t>ООО "НЭБ"</t>
  </si>
  <si>
    <t>z059390105/21УЦ</t>
  </si>
  <si>
    <t>БТИ</t>
  </si>
  <si>
    <t>Оказание услуг по проведению технической инвентаризации</t>
  </si>
  <si>
    <t>14 50 350511</t>
  </si>
  <si>
    <t>Т.А. Ляшенко</t>
  </si>
  <si>
    <t>ФГКУ "УВО ВНГ России по городу Москве"</t>
  </si>
  <si>
    <t>ПАО "Ростелеком"</t>
  </si>
  <si>
    <t>ООО "Урал-Пресс Подписка"</t>
  </si>
  <si>
    <t>Счет за март на 18386,40</t>
  </si>
  <si>
    <t>Нет пп за январь</t>
  </si>
  <si>
    <t>ООО "ЦИУ"</t>
  </si>
  <si>
    <t>Расторгнут</t>
  </si>
  <si>
    <t>Соглашение о расторжении от 16.04.2021</t>
  </si>
  <si>
    <t>Новые</t>
  </si>
  <si>
    <t>Исполнен</t>
  </si>
  <si>
    <t>счет на 3236,59</t>
  </si>
  <si>
    <t>Счет за апрель  на 18386,40</t>
  </si>
  <si>
    <t>Счет за апрель на 625,86 + 1390,80</t>
  </si>
  <si>
    <t>новые, доп подписан</t>
  </si>
  <si>
    <t>5069-0421/02-01</t>
  </si>
  <si>
    <t>5069-0421/01-01</t>
  </si>
  <si>
    <t>хрен дождешься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</si>
</sst>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dd/mm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color theme="0" tint="-0.499984740745262"/>
      <name val="Times New Roman"/>
      <family val="1"/>
      <charset val="204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0" tint="-0.49998474074526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9"/>
      <color indexed="81"/>
      <name val="Tahoma"/>
      <charset val="1"/>
    </font>
    <font>
      <sz val="12"/>
      <color theme="3" tint="0.39997558519241921"/>
      <name val="Times New Roman"/>
      <family val="1"/>
      <charset val="204"/>
    </font>
    <font>
      <b/>
      <sz val="12"/>
      <color theme="3" tint="0.39997558519241921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  <font>
      <sz val="11"/>
      <color theme="3" tint="0.39997558519241921"/>
      <name val="Calibri"/>
      <family val="2"/>
      <scheme val="minor"/>
    </font>
    <font>
      <b/>
      <sz val="10"/>
      <color theme="3" tint="0.3999755851924192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7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</cellStyleXfs>
  <cellXfs count="187">
    <xf numFmtId="0" fontId="0" fillId="0" borderId="0" xfId="0"/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4" fontId="3" fillId="0" borderId="0" xfId="0" applyNumberFormat="1" applyFont="1"/>
    <xf numFmtId="4" fontId="9" fillId="0" borderId="0" xfId="0" applyNumberFormat="1" applyFont="1"/>
    <xf numFmtId="0" fontId="1" fillId="0" borderId="0" xfId="0" applyFont="1"/>
    <xf numFmtId="0" fontId="15" fillId="2" borderId="0" xfId="0" applyFont="1" applyFill="1"/>
    <xf numFmtId="4" fontId="5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14" fontId="10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4" borderId="0" xfId="0" applyFill="1"/>
    <xf numFmtId="0" fontId="0" fillId="0" borderId="0" xfId="0"/>
    <xf numFmtId="0" fontId="9" fillId="0" borderId="0" xfId="0" applyFont="1"/>
    <xf numFmtId="0" fontId="11" fillId="2" borderId="1" xfId="0" applyFont="1" applyFill="1" applyBorder="1" applyAlignment="1">
      <alignment horizontal="center" vertical="center"/>
    </xf>
    <xf numFmtId="4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 wrapText="1"/>
    </xf>
    <xf numFmtId="0" fontId="0" fillId="2" borderId="0" xfId="0" applyFill="1"/>
    <xf numFmtId="4" fontId="7" fillId="2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" fontId="19" fillId="2" borderId="0" xfId="0" applyNumberFormat="1" applyFont="1" applyFill="1"/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165" fontId="7" fillId="2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 wrapText="1"/>
    </xf>
    <xf numFmtId="164" fontId="7" fillId="0" borderId="1" xfId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4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4" fillId="0" borderId="0" xfId="0" applyNumberFormat="1" applyFont="1"/>
    <xf numFmtId="0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4" fontId="21" fillId="2" borderId="1" xfId="1" applyFont="1" applyFill="1" applyBorder="1" applyAlignment="1">
      <alignment horizontal="center" vertical="center" wrapText="1"/>
    </xf>
    <xf numFmtId="164" fontId="21" fillId="0" borderId="1" xfId="1" applyFont="1" applyBorder="1" applyAlignment="1">
      <alignment horizontal="center" vertical="center" wrapText="1"/>
    </xf>
    <xf numFmtId="164" fontId="22" fillId="0" borderId="1" xfId="1" applyFont="1" applyBorder="1" applyAlignment="1">
      <alignment horizontal="center" vertical="center" wrapText="1"/>
    </xf>
    <xf numFmtId="49" fontId="21" fillId="0" borderId="1" xfId="1" applyNumberFormat="1" applyFont="1" applyBorder="1" applyAlignment="1">
      <alignment horizontal="center" vertical="center" wrapText="1"/>
    </xf>
    <xf numFmtId="165" fontId="21" fillId="0" borderId="1" xfId="1" applyNumberFormat="1" applyFont="1" applyBorder="1" applyAlignment="1">
      <alignment horizontal="center" vertical="center" wrapText="1"/>
    </xf>
    <xf numFmtId="14" fontId="21" fillId="0" borderId="1" xfId="1" applyNumberFormat="1" applyFont="1" applyBorder="1" applyAlignment="1">
      <alignment horizontal="center" vertical="center" wrapText="1"/>
    </xf>
    <xf numFmtId="4" fontId="21" fillId="0" borderId="1" xfId="1" applyNumberFormat="1" applyFont="1" applyBorder="1" applyAlignment="1">
      <alignment horizontal="center" vertical="center" wrapText="1"/>
    </xf>
    <xf numFmtId="4" fontId="21" fillId="0" borderId="1" xfId="0" applyNumberFormat="1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14" fontId="24" fillId="2" borderId="1" xfId="0" applyNumberFormat="1" applyFont="1" applyFill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4" fontId="21" fillId="2" borderId="1" xfId="0" applyNumberFormat="1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center" wrapText="1"/>
    </xf>
    <xf numFmtId="4" fontId="26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4" fontId="22" fillId="2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4" fontId="23" fillId="0" borderId="1" xfId="0" applyNumberFormat="1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4" fontId="23" fillId="2" borderId="2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4" fontId="20" fillId="0" borderId="0" xfId="0" applyNumberFormat="1" applyFont="1"/>
    <xf numFmtId="4" fontId="26" fillId="5" borderId="1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164" fontId="21" fillId="6" borderId="3" xfId="1" applyFont="1" applyFill="1" applyBorder="1" applyAlignment="1">
      <alignment horizontal="center" vertical="center" wrapText="1"/>
    </xf>
    <xf numFmtId="49" fontId="21" fillId="6" borderId="1" xfId="1" applyNumberFormat="1" applyFont="1" applyFill="1" applyBorder="1" applyAlignment="1">
      <alignment horizontal="center" vertical="center" wrapText="1"/>
    </xf>
    <xf numFmtId="165" fontId="21" fillId="6" borderId="1" xfId="1" applyNumberFormat="1" applyFont="1" applyFill="1" applyBorder="1" applyAlignment="1">
      <alignment horizontal="center" vertical="center" wrapText="1"/>
    </xf>
    <xf numFmtId="14" fontId="21" fillId="6" borderId="1" xfId="1" applyNumberFormat="1" applyFont="1" applyFill="1" applyBorder="1" applyAlignment="1">
      <alignment horizontal="center" vertical="center" wrapText="1"/>
    </xf>
    <xf numFmtId="164" fontId="21" fillId="6" borderId="2" xfId="1" applyFont="1" applyFill="1" applyBorder="1" applyAlignment="1">
      <alignment horizontal="center" vertical="center" wrapText="1"/>
    </xf>
    <xf numFmtId="4" fontId="23" fillId="6" borderId="1" xfId="1" applyNumberFormat="1" applyFont="1" applyFill="1" applyBorder="1" applyAlignment="1">
      <alignment horizontal="center" vertical="center" wrapText="1"/>
    </xf>
    <xf numFmtId="4" fontId="21" fillId="6" borderId="1" xfId="0" applyNumberFormat="1" applyFont="1" applyFill="1" applyBorder="1" applyAlignment="1">
      <alignment horizontal="center" vertical="center" wrapText="1"/>
    </xf>
    <xf numFmtId="4" fontId="21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24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14" fontId="24" fillId="6" borderId="1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4" fontId="23" fillId="6" borderId="1" xfId="0" applyNumberFormat="1" applyFont="1" applyFill="1" applyBorder="1" applyAlignment="1">
      <alignment horizontal="center" vertical="center" wrapText="1"/>
    </xf>
    <xf numFmtId="4" fontId="21" fillId="6" borderId="1" xfId="0" applyNumberFormat="1" applyFont="1" applyFill="1" applyBorder="1" applyAlignment="1">
      <alignment horizontal="center" vertical="center"/>
    </xf>
    <xf numFmtId="4" fontId="25" fillId="6" borderId="1" xfId="0" applyNumberFormat="1" applyFont="1" applyFill="1" applyBorder="1" applyAlignment="1">
      <alignment horizontal="center" vertical="center"/>
    </xf>
    <xf numFmtId="4" fontId="23" fillId="6" borderId="1" xfId="0" applyNumberFormat="1" applyFont="1" applyFill="1" applyBorder="1" applyAlignment="1">
      <alignment horizontal="center" vertical="center"/>
    </xf>
    <xf numFmtId="4" fontId="26" fillId="6" borderId="1" xfId="0" applyNumberFormat="1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center" vertical="center"/>
    </xf>
    <xf numFmtId="17" fontId="26" fillId="0" borderId="1" xfId="0" applyNumberFormat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top" wrapText="1"/>
    </xf>
    <xf numFmtId="4" fontId="23" fillId="7" borderId="1" xfId="0" applyNumberFormat="1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0" fillId="2" borderId="0" xfId="0" applyFont="1" applyFill="1"/>
    <xf numFmtId="0" fontId="26" fillId="5" borderId="1" xfId="0" applyFont="1" applyFill="1" applyBorder="1" applyAlignment="1">
      <alignment horizontal="center" vertical="center" wrapText="1"/>
    </xf>
    <xf numFmtId="4" fontId="24" fillId="2" borderId="1" xfId="0" applyNumberFormat="1" applyFont="1" applyFill="1" applyBorder="1" applyAlignment="1">
      <alignment horizontal="center" vertical="center" wrapText="1"/>
    </xf>
    <xf numFmtId="17" fontId="24" fillId="0" borderId="1" xfId="0" applyNumberFormat="1" applyFont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4" fontId="26" fillId="9" borderId="1" xfId="0" applyNumberFormat="1" applyFont="1" applyFill="1" applyBorder="1" applyAlignment="1">
      <alignment horizontal="center" vertical="center" wrapText="1"/>
    </xf>
    <xf numFmtId="4" fontId="24" fillId="2" borderId="0" xfId="0" applyNumberFormat="1" applyFont="1" applyFill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14" fontId="26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4" fontId="23" fillId="7" borderId="1" xfId="0" applyNumberFormat="1" applyFont="1" applyFill="1" applyBorder="1" applyAlignment="1">
      <alignment horizontal="center" vertical="center"/>
    </xf>
    <xf numFmtId="14" fontId="23" fillId="7" borderId="1" xfId="0" applyNumberFormat="1" applyFont="1" applyFill="1" applyBorder="1" applyAlignment="1">
      <alignment horizontal="center" vertical="center" wrapText="1"/>
    </xf>
    <xf numFmtId="4" fontId="21" fillId="7" borderId="1" xfId="0" applyNumberFormat="1" applyFont="1" applyFill="1" applyBorder="1" applyAlignment="1">
      <alignment horizontal="center" vertical="center"/>
    </xf>
    <xf numFmtId="4" fontId="22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4" fillId="7" borderId="1" xfId="0" applyFont="1" applyFill="1" applyBorder="1" applyAlignment="1">
      <alignment horizontal="center" vertical="center" wrapText="1"/>
    </xf>
    <xf numFmtId="0" fontId="9" fillId="7" borderId="0" xfId="0" applyFont="1" applyFill="1"/>
    <xf numFmtId="4" fontId="28" fillId="7" borderId="1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" fontId="29" fillId="7" borderId="1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top" wrapText="1"/>
    </xf>
    <xf numFmtId="49" fontId="28" fillId="7" borderId="1" xfId="0" applyNumberFormat="1" applyFont="1" applyFill="1" applyBorder="1" applyAlignment="1">
      <alignment horizontal="center" vertical="center" wrapText="1"/>
    </xf>
    <xf numFmtId="14" fontId="28" fillId="7" borderId="1" xfId="0" applyNumberFormat="1" applyFont="1" applyFill="1" applyBorder="1" applyAlignment="1">
      <alignment horizontal="center" vertical="center"/>
    </xf>
    <xf numFmtId="0" fontId="31" fillId="7" borderId="0" xfId="0" applyFont="1" applyFill="1"/>
    <xf numFmtId="4" fontId="28" fillId="7" borderId="1" xfId="0" applyNumberFormat="1" applyFont="1" applyFill="1" applyBorder="1" applyAlignment="1">
      <alignment horizontal="center" vertical="center" wrapText="1"/>
    </xf>
    <xf numFmtId="4" fontId="32" fillId="7" borderId="2" xfId="0" applyNumberFormat="1" applyFont="1" applyFill="1" applyBorder="1" applyAlignment="1">
      <alignment horizontal="center" vertical="center"/>
    </xf>
    <xf numFmtId="4" fontId="29" fillId="7" borderId="1" xfId="0" applyNumberFormat="1" applyFont="1" applyFill="1" applyBorder="1" applyAlignment="1">
      <alignment horizontal="center" vertical="center" wrapText="1"/>
    </xf>
    <xf numFmtId="14" fontId="28" fillId="7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4" fontId="28" fillId="7" borderId="2" xfId="0" applyNumberFormat="1" applyFont="1" applyFill="1" applyBorder="1" applyAlignment="1">
      <alignment horizontal="center" vertical="center"/>
    </xf>
    <xf numFmtId="4" fontId="29" fillId="7" borderId="2" xfId="0" applyNumberFormat="1" applyFont="1" applyFill="1" applyBorder="1" applyAlignment="1">
      <alignment horizontal="center" vertical="center"/>
    </xf>
    <xf numFmtId="4" fontId="28" fillId="7" borderId="0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14" fontId="23" fillId="10" borderId="1" xfId="0" applyNumberFormat="1" applyFont="1" applyFill="1" applyBorder="1" applyAlignment="1">
      <alignment horizontal="center" vertical="center"/>
    </xf>
    <xf numFmtId="4" fontId="23" fillId="10" borderId="1" xfId="0" applyNumberFormat="1" applyFont="1" applyFill="1" applyBorder="1" applyAlignment="1">
      <alignment horizontal="center" vertical="center" wrapText="1"/>
    </xf>
    <xf numFmtId="4" fontId="21" fillId="10" borderId="1" xfId="0" applyNumberFormat="1" applyFont="1" applyFill="1" applyBorder="1" applyAlignment="1">
      <alignment horizontal="center" vertical="center"/>
    </xf>
    <xf numFmtId="4" fontId="22" fillId="10" borderId="1" xfId="0" applyNumberFormat="1" applyFont="1" applyFill="1" applyBorder="1" applyAlignment="1">
      <alignment horizontal="center" vertical="center"/>
    </xf>
    <xf numFmtId="4" fontId="23" fillId="10" borderId="1" xfId="0" applyNumberFormat="1" applyFont="1" applyFill="1" applyBorder="1" applyAlignment="1">
      <alignment horizontal="center" vertical="center"/>
    </xf>
    <xf numFmtId="0" fontId="0" fillId="10" borderId="0" xfId="0" applyFill="1"/>
    <xf numFmtId="17" fontId="24" fillId="10" borderId="1" xfId="0" applyNumberFormat="1" applyFont="1" applyFill="1" applyBorder="1" applyAlignment="1">
      <alignment horizontal="center" vertical="center" wrapText="1"/>
    </xf>
    <xf numFmtId="17" fontId="23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/>
    </xf>
    <xf numFmtId="17" fontId="23" fillId="0" borderId="1" xfId="0" applyNumberFormat="1" applyFont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164" fontId="21" fillId="6" borderId="4" xfId="1" applyFont="1" applyFill="1" applyBorder="1" applyAlignment="1">
      <alignment horizontal="center" vertical="center" wrapText="1"/>
    </xf>
    <xf numFmtId="164" fontId="21" fillId="6" borderId="5" xfId="1" applyFont="1" applyFill="1" applyBorder="1" applyAlignment="1">
      <alignment horizontal="center" vertical="center" wrapText="1"/>
    </xf>
    <xf numFmtId="164" fontId="21" fillId="6" borderId="3" xfId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2 2" xfId="4"/>
    <cellStyle name="Обычный 3" xfId="3"/>
    <cellStyle name="Финансовый 2" xfId="1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FC53"/>
  <sheetViews>
    <sheetView tabSelected="1" zoomScale="70" zoomScaleNormal="70" workbookViewId="0">
      <pane ySplit="1" topLeftCell="A38" activePane="bottomLeft" state="frozen"/>
      <selection pane="bottomLeft" activeCell="F48" sqref="F48"/>
    </sheetView>
  </sheetViews>
  <sheetFormatPr defaultRowHeight="15" x14ac:dyDescent="0.25"/>
  <cols>
    <col min="1" max="1" width="5.85546875" customWidth="1"/>
    <col min="2" max="2" width="16.85546875" style="2" customWidth="1"/>
    <col min="3" max="3" width="22.28515625" customWidth="1"/>
    <col min="4" max="4" width="10.5703125" style="16" hidden="1" customWidth="1"/>
    <col min="5" max="5" width="26" style="12" customWidth="1"/>
    <col min="6" max="6" width="17.85546875" style="12" customWidth="1"/>
    <col min="7" max="7" width="13.28515625" style="17" customWidth="1"/>
    <col min="8" max="8" width="9" style="17" customWidth="1"/>
    <col min="9" max="11" width="13.5703125" style="17" customWidth="1"/>
    <col min="12" max="12" width="18.42578125" style="17" customWidth="1"/>
    <col min="13" max="13" width="13.5703125" style="106" customWidth="1"/>
    <col min="14" max="14" width="14.85546875" style="4" customWidth="1"/>
    <col min="15" max="15" width="11.5703125" style="4" customWidth="1"/>
    <col min="16" max="16" width="12.7109375" style="32" customWidth="1"/>
    <col min="17" max="17" width="13.42578125" style="32" customWidth="1"/>
    <col min="18" max="18" width="12.42578125" style="32" customWidth="1"/>
    <col min="19" max="25" width="11" style="32" customWidth="1"/>
    <col min="26" max="26" width="11" style="31" customWidth="1"/>
    <col min="27" max="27" width="12.42578125" style="32" customWidth="1"/>
  </cols>
  <sheetData>
    <row r="1" spans="1:27 16383:16383" ht="78.75" x14ac:dyDescent="0.25">
      <c r="A1" s="79" t="s">
        <v>0</v>
      </c>
      <c r="B1" s="80" t="s">
        <v>1</v>
      </c>
      <c r="C1" s="79" t="s">
        <v>2</v>
      </c>
      <c r="D1" s="79" t="s">
        <v>45</v>
      </c>
      <c r="E1" s="81" t="s">
        <v>39</v>
      </c>
      <c r="F1" s="81" t="s">
        <v>148</v>
      </c>
      <c r="G1" s="82" t="s">
        <v>28</v>
      </c>
      <c r="H1" s="82" t="s">
        <v>41</v>
      </c>
      <c r="I1" s="83" t="s">
        <v>5</v>
      </c>
      <c r="J1" s="84" t="s">
        <v>6</v>
      </c>
      <c r="K1" s="84" t="s">
        <v>7</v>
      </c>
      <c r="L1" s="80" t="s">
        <v>9</v>
      </c>
      <c r="M1" s="85" t="s">
        <v>40</v>
      </c>
      <c r="N1" s="86" t="s">
        <v>73</v>
      </c>
      <c r="O1" s="86" t="s">
        <v>58</v>
      </c>
      <c r="P1" s="86" t="s">
        <v>10</v>
      </c>
      <c r="Q1" s="86" t="s">
        <v>11</v>
      </c>
      <c r="R1" s="86" t="s">
        <v>12</v>
      </c>
      <c r="S1" s="86" t="s">
        <v>13</v>
      </c>
      <c r="T1" s="86" t="s">
        <v>14</v>
      </c>
      <c r="U1" s="86" t="s">
        <v>15</v>
      </c>
      <c r="V1" s="86" t="s">
        <v>16</v>
      </c>
      <c r="W1" s="86" t="s">
        <v>17</v>
      </c>
      <c r="X1" s="86" t="s">
        <v>18</v>
      </c>
      <c r="Y1" s="86" t="s">
        <v>19</v>
      </c>
      <c r="Z1" s="86" t="s">
        <v>20</v>
      </c>
      <c r="AA1" s="86" t="s">
        <v>21</v>
      </c>
    </row>
    <row r="2" spans="1:27 16383:16383" s="117" customFormat="1" ht="16.5" customHeight="1" x14ac:dyDescent="0.25">
      <c r="A2" s="184" t="s">
        <v>84</v>
      </c>
      <c r="B2" s="185"/>
      <c r="C2" s="185"/>
      <c r="D2" s="185"/>
      <c r="E2" s="186"/>
      <c r="F2" s="109"/>
      <c r="G2" s="110"/>
      <c r="H2" s="110"/>
      <c r="I2" s="111"/>
      <c r="J2" s="112"/>
      <c r="K2" s="112"/>
      <c r="L2" s="113"/>
      <c r="M2" s="114"/>
      <c r="N2" s="115"/>
      <c r="O2" s="115"/>
      <c r="P2" s="115"/>
      <c r="Q2" s="115"/>
      <c r="R2" s="115"/>
      <c r="S2" s="115"/>
      <c r="T2" s="115"/>
      <c r="U2" s="115"/>
      <c r="V2" s="116"/>
      <c r="W2" s="115"/>
      <c r="X2" s="115"/>
      <c r="Y2" s="115"/>
      <c r="Z2" s="115"/>
      <c r="AA2" s="115"/>
    </row>
    <row r="3" spans="1:27 16383:16383" s="158" customFormat="1" ht="31.5" hidden="1" x14ac:dyDescent="0.25">
      <c r="A3" s="152"/>
      <c r="B3" s="153" t="s">
        <v>101</v>
      </c>
      <c r="C3" s="154" t="s">
        <v>173</v>
      </c>
      <c r="D3" s="155"/>
      <c r="E3" s="154" t="s">
        <v>174</v>
      </c>
      <c r="F3" s="154"/>
      <c r="G3" s="156" t="s">
        <v>175</v>
      </c>
      <c r="H3" s="152"/>
      <c r="I3" s="157">
        <v>44126</v>
      </c>
      <c r="J3" s="157">
        <v>44126</v>
      </c>
      <c r="K3" s="152"/>
      <c r="L3" s="152"/>
      <c r="M3" s="151"/>
      <c r="N3" s="151">
        <f>SUM(O3:AA3)</f>
        <v>17400</v>
      </c>
      <c r="O3" s="153"/>
      <c r="P3" s="151"/>
      <c r="Q3" s="151"/>
      <c r="R3" s="151">
        <v>17400</v>
      </c>
      <c r="S3" s="151"/>
      <c r="T3" s="151"/>
      <c r="U3" s="151"/>
      <c r="V3" s="151"/>
      <c r="W3" s="151"/>
      <c r="X3" s="151"/>
      <c r="Y3" s="151"/>
      <c r="Z3" s="151"/>
      <c r="AA3" s="151"/>
    </row>
    <row r="4" spans="1:27 16383:16383" s="158" customFormat="1" ht="31.5" hidden="1" x14ac:dyDescent="0.25">
      <c r="A4" s="152"/>
      <c r="B4" s="153" t="s">
        <v>101</v>
      </c>
      <c r="C4" s="154" t="s">
        <v>173</v>
      </c>
      <c r="D4" s="155"/>
      <c r="E4" s="154" t="s">
        <v>174</v>
      </c>
      <c r="F4" s="154"/>
      <c r="G4" s="156" t="s">
        <v>176</v>
      </c>
      <c r="H4" s="152"/>
      <c r="I4" s="157">
        <v>44126</v>
      </c>
      <c r="J4" s="157">
        <v>44126</v>
      </c>
      <c r="K4" s="152"/>
      <c r="L4" s="152"/>
      <c r="M4" s="151"/>
      <c r="N4" s="151">
        <f t="shared" ref="N4:N32" si="0">SUM(O4:AA4)</f>
        <v>78300</v>
      </c>
      <c r="O4" s="153"/>
      <c r="P4" s="151"/>
      <c r="Q4" s="151"/>
      <c r="R4" s="151">
        <v>78300</v>
      </c>
      <c r="S4" s="151"/>
      <c r="T4" s="151"/>
      <c r="U4" s="151"/>
      <c r="V4" s="151"/>
      <c r="W4" s="151"/>
      <c r="X4" s="151"/>
      <c r="Y4" s="151"/>
      <c r="Z4" s="151"/>
      <c r="AA4" s="151"/>
    </row>
    <row r="5" spans="1:27 16383:16383" s="158" customFormat="1" ht="31.5" hidden="1" x14ac:dyDescent="0.25">
      <c r="A5" s="152"/>
      <c r="B5" s="153" t="s">
        <v>101</v>
      </c>
      <c r="C5" s="154" t="s">
        <v>177</v>
      </c>
      <c r="D5" s="155"/>
      <c r="E5" s="154" t="s">
        <v>179</v>
      </c>
      <c r="F5" s="154"/>
      <c r="G5" s="156"/>
      <c r="H5" s="152"/>
      <c r="I5" s="157"/>
      <c r="J5" s="157"/>
      <c r="K5" s="152"/>
      <c r="L5" s="152"/>
      <c r="M5" s="151"/>
      <c r="N5" s="151">
        <f t="shared" si="0"/>
        <v>70470</v>
      </c>
      <c r="O5" s="153"/>
      <c r="P5" s="151"/>
      <c r="Q5" s="151"/>
      <c r="R5" s="151">
        <v>70470</v>
      </c>
      <c r="S5" s="151"/>
      <c r="T5" s="151"/>
      <c r="U5" s="151"/>
      <c r="V5" s="151"/>
      <c r="W5" s="151"/>
      <c r="X5" s="151"/>
      <c r="Y5" s="151"/>
      <c r="Z5" s="151"/>
      <c r="AA5" s="151"/>
    </row>
    <row r="6" spans="1:27 16383:16383" s="158" customFormat="1" ht="47.25" hidden="1" x14ac:dyDescent="0.25">
      <c r="A6" s="152"/>
      <c r="B6" s="153" t="s">
        <v>101</v>
      </c>
      <c r="C6" s="154" t="s">
        <v>178</v>
      </c>
      <c r="D6" s="155"/>
      <c r="E6" s="154" t="s">
        <v>179</v>
      </c>
      <c r="F6" s="154"/>
      <c r="G6" s="156"/>
      <c r="H6" s="152"/>
      <c r="I6" s="157"/>
      <c r="J6" s="157"/>
      <c r="K6" s="152"/>
      <c r="L6" s="152"/>
      <c r="M6" s="151"/>
      <c r="N6" s="151">
        <f t="shared" si="0"/>
        <v>78300</v>
      </c>
      <c r="O6" s="153"/>
      <c r="P6" s="151"/>
      <c r="Q6" s="151"/>
      <c r="R6" s="151">
        <v>78300</v>
      </c>
      <c r="S6" s="151"/>
      <c r="T6" s="151"/>
      <c r="U6" s="151"/>
      <c r="V6" s="151"/>
      <c r="W6" s="151"/>
      <c r="X6" s="151"/>
      <c r="Y6" s="151"/>
      <c r="Z6" s="151"/>
      <c r="AA6" s="151"/>
    </row>
    <row r="7" spans="1:27 16383:16383" s="158" customFormat="1" ht="31.5" hidden="1" x14ac:dyDescent="0.25">
      <c r="A7" s="152"/>
      <c r="B7" s="153" t="s">
        <v>101</v>
      </c>
      <c r="C7" s="154" t="s">
        <v>180</v>
      </c>
      <c r="D7" s="155"/>
      <c r="E7" s="154" t="s">
        <v>179</v>
      </c>
      <c r="F7" s="154"/>
      <c r="G7" s="156"/>
      <c r="H7" s="152"/>
      <c r="I7" s="157"/>
      <c r="J7" s="157"/>
      <c r="K7" s="152"/>
      <c r="L7" s="152"/>
      <c r="M7" s="151"/>
      <c r="N7" s="151">
        <f t="shared" si="0"/>
        <v>13050</v>
      </c>
      <c r="O7" s="153"/>
      <c r="P7" s="151"/>
      <c r="Q7" s="151"/>
      <c r="R7" s="151">
        <v>13050</v>
      </c>
      <c r="S7" s="151"/>
      <c r="T7" s="151"/>
      <c r="U7" s="151"/>
      <c r="V7" s="151"/>
      <c r="W7" s="151"/>
      <c r="X7" s="151"/>
      <c r="Y7" s="151"/>
      <c r="Z7" s="151"/>
      <c r="AA7" s="151"/>
    </row>
    <row r="8" spans="1:27 16383:16383" s="158" customFormat="1" ht="63" hidden="1" x14ac:dyDescent="0.25">
      <c r="A8" s="152"/>
      <c r="B8" s="153" t="s">
        <v>101</v>
      </c>
      <c r="C8" s="154" t="s">
        <v>181</v>
      </c>
      <c r="D8" s="155" t="s">
        <v>135</v>
      </c>
      <c r="E8" s="154" t="s">
        <v>121</v>
      </c>
      <c r="F8" s="154"/>
      <c r="G8" s="154" t="s">
        <v>122</v>
      </c>
      <c r="H8" s="152"/>
      <c r="I8" s="157">
        <v>43822</v>
      </c>
      <c r="J8" s="157">
        <v>43831</v>
      </c>
      <c r="K8" s="157">
        <v>44196</v>
      </c>
      <c r="L8" s="152"/>
      <c r="M8" s="151"/>
      <c r="N8" s="151">
        <f t="shared" si="0"/>
        <v>19926</v>
      </c>
      <c r="O8" s="153"/>
      <c r="P8" s="159">
        <v>19926</v>
      </c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</row>
    <row r="9" spans="1:27 16383:16383" s="158" customFormat="1" ht="47.25" hidden="1" x14ac:dyDescent="0.25">
      <c r="A9" s="152"/>
      <c r="B9" s="153" t="s">
        <v>101</v>
      </c>
      <c r="C9" s="154" t="s">
        <v>89</v>
      </c>
      <c r="D9" s="155" t="s">
        <v>140</v>
      </c>
      <c r="E9" s="154" t="s">
        <v>112</v>
      </c>
      <c r="F9" s="154"/>
      <c r="G9" s="154" t="s">
        <v>113</v>
      </c>
      <c r="H9" s="152"/>
      <c r="I9" s="157">
        <v>43826</v>
      </c>
      <c r="J9" s="157">
        <v>43831</v>
      </c>
      <c r="K9" s="157">
        <v>44196</v>
      </c>
      <c r="L9" s="152"/>
      <c r="M9" s="151"/>
      <c r="N9" s="151">
        <f t="shared" si="0"/>
        <v>8321.15</v>
      </c>
      <c r="O9" s="153"/>
      <c r="Q9" s="159">
        <v>8321.15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XFC9" s="160" t="s">
        <v>101</v>
      </c>
    </row>
    <row r="10" spans="1:27 16383:16383" s="158" customFormat="1" ht="63" hidden="1" x14ac:dyDescent="0.25">
      <c r="A10" s="152"/>
      <c r="B10" s="153" t="s">
        <v>101</v>
      </c>
      <c r="C10" s="154" t="s">
        <v>157</v>
      </c>
      <c r="D10" s="155" t="s">
        <v>140</v>
      </c>
      <c r="E10" s="154" t="s">
        <v>115</v>
      </c>
      <c r="F10" s="154"/>
      <c r="G10" s="154" t="s">
        <v>114</v>
      </c>
      <c r="H10" s="152"/>
      <c r="I10" s="157">
        <v>43826</v>
      </c>
      <c r="J10" s="157">
        <v>43831</v>
      </c>
      <c r="K10" s="157">
        <v>44196</v>
      </c>
      <c r="L10" s="152"/>
      <c r="M10" s="151"/>
      <c r="N10" s="151">
        <f t="shared" si="0"/>
        <v>1979.07</v>
      </c>
      <c r="O10" s="153"/>
      <c r="P10" s="151"/>
      <c r="Q10" s="159">
        <v>1979.07</v>
      </c>
      <c r="R10" s="151"/>
      <c r="S10" s="151"/>
      <c r="T10" s="151"/>
      <c r="U10" s="151"/>
      <c r="V10" s="151"/>
      <c r="W10" s="151"/>
      <c r="X10" s="151"/>
      <c r="Y10" s="151"/>
      <c r="Z10" s="151"/>
      <c r="AA10" s="151"/>
    </row>
    <row r="11" spans="1:27 16383:16383" s="158" customFormat="1" ht="31.5" hidden="1" x14ac:dyDescent="0.25">
      <c r="A11" s="152"/>
      <c r="B11" s="153" t="s">
        <v>101</v>
      </c>
      <c r="C11" s="154" t="s">
        <v>76</v>
      </c>
      <c r="D11" s="155" t="s">
        <v>139</v>
      </c>
      <c r="E11" s="154" t="s">
        <v>104</v>
      </c>
      <c r="F11" s="154"/>
      <c r="G11" s="154" t="s">
        <v>105</v>
      </c>
      <c r="H11" s="152"/>
      <c r="I11" s="157">
        <v>43829</v>
      </c>
      <c r="J11" s="157">
        <v>43831</v>
      </c>
      <c r="K11" s="157">
        <v>44196</v>
      </c>
      <c r="L11" s="152"/>
      <c r="M11" s="151"/>
      <c r="N11" s="151">
        <f t="shared" si="0"/>
        <v>14745.77</v>
      </c>
      <c r="O11" s="153"/>
      <c r="P11" s="159">
        <v>14745.77</v>
      </c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</row>
    <row r="12" spans="1:27 16383:16383" s="158" customFormat="1" ht="78.75" hidden="1" x14ac:dyDescent="0.25">
      <c r="A12" s="152"/>
      <c r="B12" s="153" t="s">
        <v>101</v>
      </c>
      <c r="C12" s="154" t="s">
        <v>74</v>
      </c>
      <c r="D12" s="155" t="s">
        <v>141</v>
      </c>
      <c r="E12" s="154" t="s">
        <v>109</v>
      </c>
      <c r="F12" s="154"/>
      <c r="G12" s="154" t="s">
        <v>110</v>
      </c>
      <c r="H12" s="152"/>
      <c r="I12" s="157">
        <v>43829</v>
      </c>
      <c r="J12" s="157">
        <v>43831</v>
      </c>
      <c r="K12" s="157">
        <v>44196</v>
      </c>
      <c r="L12" s="152"/>
      <c r="M12" s="151"/>
      <c r="N12" s="151">
        <f t="shared" si="0"/>
        <v>219.6</v>
      </c>
      <c r="O12" s="153"/>
      <c r="P12" s="151">
        <v>219.6</v>
      </c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</row>
    <row r="13" spans="1:27 16383:16383" s="158" customFormat="1" ht="78.75" hidden="1" x14ac:dyDescent="0.25">
      <c r="A13" s="152"/>
      <c r="B13" s="153" t="s">
        <v>101</v>
      </c>
      <c r="C13" s="154" t="s">
        <v>74</v>
      </c>
      <c r="D13" s="155" t="s">
        <v>147</v>
      </c>
      <c r="E13" s="154" t="s">
        <v>111</v>
      </c>
      <c r="F13" s="154"/>
      <c r="G13" s="154" t="s">
        <v>110</v>
      </c>
      <c r="H13" s="152"/>
      <c r="I13" s="157">
        <v>43829</v>
      </c>
      <c r="J13" s="157">
        <v>43831</v>
      </c>
      <c r="K13" s="157">
        <v>44196</v>
      </c>
      <c r="L13" s="152"/>
      <c r="M13" s="151"/>
      <c r="N13" s="151">
        <f t="shared" si="0"/>
        <v>98.82</v>
      </c>
      <c r="O13" s="153"/>
      <c r="P13" s="151">
        <v>98.82</v>
      </c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 spans="1:27 16383:16383" s="158" customFormat="1" ht="47.25" hidden="1" x14ac:dyDescent="0.25">
      <c r="A14" s="152"/>
      <c r="B14" s="153" t="s">
        <v>101</v>
      </c>
      <c r="C14" s="154" t="s">
        <v>87</v>
      </c>
      <c r="D14" s="155" t="s">
        <v>137</v>
      </c>
      <c r="E14" s="154" t="s">
        <v>99</v>
      </c>
      <c r="F14" s="154"/>
      <c r="G14" s="154" t="s">
        <v>100</v>
      </c>
      <c r="H14" s="152"/>
      <c r="I14" s="157">
        <v>43829</v>
      </c>
      <c r="J14" s="157">
        <v>43829</v>
      </c>
      <c r="K14" s="157">
        <v>44196</v>
      </c>
      <c r="L14" s="152"/>
      <c r="M14" s="151"/>
      <c r="N14" s="151">
        <f t="shared" si="0"/>
        <v>512.70000000000005</v>
      </c>
      <c r="O14" s="153"/>
      <c r="P14" s="151">
        <v>512.70000000000005</v>
      </c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</row>
    <row r="15" spans="1:27 16383:16383" s="158" customFormat="1" ht="31.5" hidden="1" x14ac:dyDescent="0.25">
      <c r="A15" s="152"/>
      <c r="B15" s="153" t="s">
        <v>101</v>
      </c>
      <c r="C15" s="154" t="s">
        <v>150</v>
      </c>
      <c r="D15" s="155" t="s">
        <v>138</v>
      </c>
      <c r="E15" s="154" t="s">
        <v>102</v>
      </c>
      <c r="F15" s="154"/>
      <c r="G15" s="154" t="s">
        <v>106</v>
      </c>
      <c r="H15" s="152"/>
      <c r="I15" s="157">
        <v>43839</v>
      </c>
      <c r="J15" s="157">
        <v>43839</v>
      </c>
      <c r="K15" s="157">
        <v>44196</v>
      </c>
      <c r="L15" s="152"/>
      <c r="M15" s="151"/>
      <c r="N15" s="151">
        <f t="shared" si="0"/>
        <v>5497.97</v>
      </c>
      <c r="O15" s="153"/>
      <c r="P15" s="159">
        <v>5497.97</v>
      </c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</row>
    <row r="16" spans="1:27 16383:16383" s="158" customFormat="1" ht="78.75" hidden="1" x14ac:dyDescent="0.25">
      <c r="A16" s="152"/>
      <c r="B16" s="153" t="s">
        <v>101</v>
      </c>
      <c r="C16" s="154" t="s">
        <v>158</v>
      </c>
      <c r="D16" s="152" t="s">
        <v>140</v>
      </c>
      <c r="E16" s="154" t="s">
        <v>117</v>
      </c>
      <c r="F16" s="154"/>
      <c r="G16" s="154" t="s">
        <v>130</v>
      </c>
      <c r="H16" s="152"/>
      <c r="I16" s="157">
        <v>43845</v>
      </c>
      <c r="J16" s="157">
        <v>43845</v>
      </c>
      <c r="K16" s="157">
        <v>44196</v>
      </c>
      <c r="L16" s="152"/>
      <c r="M16" s="151"/>
      <c r="N16" s="151">
        <f t="shared" si="0"/>
        <v>1502.4</v>
      </c>
      <c r="O16" s="153"/>
      <c r="P16" s="151">
        <v>1502.4</v>
      </c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</row>
    <row r="17" spans="1:27" s="23" customFormat="1" ht="120" customHeight="1" x14ac:dyDescent="0.25">
      <c r="A17" s="87">
        <v>1</v>
      </c>
      <c r="B17" s="87" t="s">
        <v>24</v>
      </c>
      <c r="C17" s="88" t="s">
        <v>76</v>
      </c>
      <c r="D17" s="88" t="s">
        <v>139</v>
      </c>
      <c r="E17" s="88" t="s">
        <v>151</v>
      </c>
      <c r="F17" s="183" t="s">
        <v>159</v>
      </c>
      <c r="G17" s="88" t="s">
        <v>77</v>
      </c>
      <c r="H17" s="87"/>
      <c r="I17" s="89">
        <v>44180</v>
      </c>
      <c r="J17" s="89">
        <v>44197</v>
      </c>
      <c r="K17" s="90">
        <v>44561</v>
      </c>
      <c r="L17" s="87"/>
      <c r="M17" s="94">
        <v>176949.24</v>
      </c>
      <c r="N17" s="91">
        <f t="shared" si="0"/>
        <v>29491.54</v>
      </c>
      <c r="O17" s="92"/>
      <c r="P17" s="93"/>
      <c r="Q17" s="135">
        <v>14745.77</v>
      </c>
      <c r="R17" s="135">
        <v>14745.77</v>
      </c>
      <c r="S17" s="93"/>
      <c r="T17" s="93"/>
      <c r="U17" s="93"/>
      <c r="V17" s="87"/>
      <c r="W17" s="94"/>
      <c r="X17" s="94"/>
      <c r="Y17" s="94"/>
      <c r="Z17" s="94"/>
      <c r="AA17" s="94"/>
    </row>
    <row r="18" spans="1:27" s="23" customFormat="1" ht="63" x14ac:dyDescent="0.25">
      <c r="A18" s="87">
        <v>2</v>
      </c>
      <c r="B18" s="87" t="s">
        <v>24</v>
      </c>
      <c r="C18" s="88" t="s">
        <v>87</v>
      </c>
      <c r="D18" s="78" t="s">
        <v>137</v>
      </c>
      <c r="E18" s="88" t="s">
        <v>88</v>
      </c>
      <c r="F18" s="183" t="s">
        <v>159</v>
      </c>
      <c r="G18" s="88">
        <v>12558</v>
      </c>
      <c r="H18" s="88"/>
      <c r="I18" s="89">
        <v>44175</v>
      </c>
      <c r="J18" s="89">
        <v>44197</v>
      </c>
      <c r="K18" s="90">
        <v>44561</v>
      </c>
      <c r="L18" s="87"/>
      <c r="M18" s="93">
        <v>6400.8</v>
      </c>
      <c r="N18" s="91">
        <f t="shared" si="0"/>
        <v>0</v>
      </c>
      <c r="O18" s="92"/>
      <c r="P18" s="95"/>
      <c r="Q18" s="107" t="s">
        <v>155</v>
      </c>
      <c r="R18" s="107" t="s">
        <v>155</v>
      </c>
      <c r="S18" s="107" t="s">
        <v>155</v>
      </c>
      <c r="T18" s="93"/>
      <c r="U18" s="93"/>
      <c r="V18" s="93"/>
      <c r="W18" s="95"/>
      <c r="X18" s="87"/>
      <c r="Y18" s="94"/>
      <c r="Z18" s="94"/>
      <c r="AA18" s="95"/>
    </row>
    <row r="19" spans="1:27" s="23" customFormat="1" ht="94.5" x14ac:dyDescent="0.25">
      <c r="A19" s="87">
        <v>3</v>
      </c>
      <c r="B19" s="87" t="s">
        <v>24</v>
      </c>
      <c r="C19" s="96" t="s">
        <v>89</v>
      </c>
      <c r="D19" s="96" t="s">
        <v>140</v>
      </c>
      <c r="E19" s="96" t="s">
        <v>90</v>
      </c>
      <c r="F19" s="98" t="s">
        <v>203</v>
      </c>
      <c r="G19" s="88" t="s">
        <v>91</v>
      </c>
      <c r="H19" s="87"/>
      <c r="I19" s="89">
        <v>44175</v>
      </c>
      <c r="J19" s="89">
        <v>44197</v>
      </c>
      <c r="K19" s="90">
        <v>44561</v>
      </c>
      <c r="L19" s="87"/>
      <c r="M19" s="94">
        <v>99853.8</v>
      </c>
      <c r="N19" s="91">
        <f t="shared" si="0"/>
        <v>24963.449999999997</v>
      </c>
      <c r="O19" s="92"/>
      <c r="P19" s="93"/>
      <c r="Q19" s="93"/>
      <c r="R19" s="93">
        <f>8321.15+8321.15</f>
        <v>16642.3</v>
      </c>
      <c r="S19" s="135">
        <v>8321.15</v>
      </c>
      <c r="T19" s="93"/>
      <c r="U19" s="93"/>
      <c r="V19" s="93"/>
      <c r="W19" s="95"/>
      <c r="X19" s="95"/>
      <c r="Y19" s="93"/>
      <c r="Z19" s="93"/>
      <c r="AA19" s="93"/>
    </row>
    <row r="20" spans="1:27" s="175" customFormat="1" ht="31.5" x14ac:dyDescent="0.25">
      <c r="A20" s="167">
        <v>4</v>
      </c>
      <c r="B20" s="167" t="s">
        <v>199</v>
      </c>
      <c r="C20" s="168" t="s">
        <v>92</v>
      </c>
      <c r="D20" s="169" t="s">
        <v>146</v>
      </c>
      <c r="E20" s="168" t="s">
        <v>93</v>
      </c>
      <c r="F20" s="168"/>
      <c r="G20" s="168" t="s">
        <v>94</v>
      </c>
      <c r="H20" s="167"/>
      <c r="I20" s="170">
        <v>44173</v>
      </c>
      <c r="J20" s="170">
        <v>44173</v>
      </c>
      <c r="K20" s="170">
        <v>44316</v>
      </c>
      <c r="L20" s="167"/>
      <c r="M20" s="174">
        <v>58800</v>
      </c>
      <c r="N20" s="172">
        <f t="shared" si="0"/>
        <v>47040</v>
      </c>
      <c r="O20" s="173"/>
      <c r="P20" s="174"/>
      <c r="Q20" s="174"/>
      <c r="R20" s="174">
        <v>47040</v>
      </c>
      <c r="S20" s="174"/>
      <c r="T20" s="174"/>
      <c r="U20" s="174"/>
      <c r="V20" s="174"/>
      <c r="W20" s="174"/>
      <c r="X20" s="174"/>
      <c r="Y20" s="174"/>
      <c r="Z20" s="174"/>
      <c r="AA20" s="174"/>
    </row>
    <row r="21" spans="1:27" s="23" customFormat="1" ht="31.5" x14ac:dyDescent="0.25">
      <c r="A21" s="87">
        <v>5</v>
      </c>
      <c r="B21" s="87" t="s">
        <v>24</v>
      </c>
      <c r="C21" s="88" t="s">
        <v>150</v>
      </c>
      <c r="D21" s="78" t="s">
        <v>138</v>
      </c>
      <c r="E21" s="98" t="s">
        <v>103</v>
      </c>
      <c r="F21" s="179" t="s">
        <v>149</v>
      </c>
      <c r="G21" s="98" t="s">
        <v>79</v>
      </c>
      <c r="H21" s="87"/>
      <c r="I21" s="90">
        <v>44173</v>
      </c>
      <c r="J21" s="90"/>
      <c r="K21" s="90"/>
      <c r="L21" s="87"/>
      <c r="M21" s="94">
        <v>60000</v>
      </c>
      <c r="N21" s="91">
        <f t="shared" si="0"/>
        <v>6494.04</v>
      </c>
      <c r="O21" s="97"/>
      <c r="P21" s="93"/>
      <c r="Q21" s="135">
        <v>3261.24</v>
      </c>
      <c r="R21" s="93">
        <v>3232.8</v>
      </c>
      <c r="S21" s="107" t="s">
        <v>200</v>
      </c>
      <c r="T21" s="93"/>
      <c r="U21" s="93"/>
      <c r="V21" s="93"/>
      <c r="W21" s="93"/>
      <c r="X21" s="93"/>
      <c r="Y21" s="93"/>
      <c r="Z21" s="93"/>
      <c r="AA21" s="93"/>
    </row>
    <row r="22" spans="1:27" s="148" customFormat="1" ht="47.25" hidden="1" x14ac:dyDescent="0.25">
      <c r="A22" s="140">
        <v>6</v>
      </c>
      <c r="B22" s="141" t="s">
        <v>196</v>
      </c>
      <c r="C22" s="142" t="s">
        <v>191</v>
      </c>
      <c r="D22" s="130" t="s">
        <v>138</v>
      </c>
      <c r="E22" s="142" t="s">
        <v>107</v>
      </c>
      <c r="F22" s="180"/>
      <c r="G22" s="149" t="s">
        <v>127</v>
      </c>
      <c r="H22" s="140"/>
      <c r="I22" s="144">
        <v>43101</v>
      </c>
      <c r="J22" s="145" t="s">
        <v>126</v>
      </c>
      <c r="K22" s="144"/>
      <c r="L22" s="140"/>
      <c r="M22" s="131">
        <v>700</v>
      </c>
      <c r="N22" s="146">
        <f t="shared" si="0"/>
        <v>0</v>
      </c>
      <c r="O22" s="147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</row>
    <row r="23" spans="1:27" s="23" customFormat="1" ht="63" x14ac:dyDescent="0.25">
      <c r="A23" s="87">
        <v>7</v>
      </c>
      <c r="B23" s="87" t="s">
        <v>24</v>
      </c>
      <c r="C23" s="88" t="s">
        <v>157</v>
      </c>
      <c r="D23" s="87" t="s">
        <v>140</v>
      </c>
      <c r="E23" s="98" t="s">
        <v>116</v>
      </c>
      <c r="F23" s="179" t="s">
        <v>149</v>
      </c>
      <c r="G23" s="98" t="s">
        <v>131</v>
      </c>
      <c r="H23" s="87"/>
      <c r="I23" s="90">
        <v>44175</v>
      </c>
      <c r="J23" s="90">
        <v>44197</v>
      </c>
      <c r="K23" s="90">
        <v>44561</v>
      </c>
      <c r="L23" s="87"/>
      <c r="M23" s="93">
        <v>25560</v>
      </c>
      <c r="N23" s="91">
        <f t="shared" si="0"/>
        <v>6390</v>
      </c>
      <c r="O23" s="97"/>
      <c r="P23" s="93"/>
      <c r="Q23" s="93"/>
      <c r="R23" s="93">
        <f>2130+2130</f>
        <v>4260</v>
      </c>
      <c r="S23" s="94">
        <v>2130</v>
      </c>
      <c r="T23" s="93"/>
      <c r="U23" s="93"/>
      <c r="V23" s="93"/>
      <c r="W23" s="93"/>
      <c r="X23" s="93"/>
      <c r="Y23" s="93"/>
      <c r="Z23" s="93"/>
      <c r="AA23" s="93"/>
    </row>
    <row r="24" spans="1:27" s="23" customFormat="1" ht="63" x14ac:dyDescent="0.25">
      <c r="A24" s="87">
        <v>8</v>
      </c>
      <c r="B24" s="87" t="s">
        <v>24</v>
      </c>
      <c r="C24" s="88" t="s">
        <v>190</v>
      </c>
      <c r="D24" s="78" t="s">
        <v>140</v>
      </c>
      <c r="E24" s="98" t="s">
        <v>118</v>
      </c>
      <c r="F24" s="98" t="s">
        <v>203</v>
      </c>
      <c r="G24" s="98" t="s">
        <v>130</v>
      </c>
      <c r="H24" s="87"/>
      <c r="I24" s="90">
        <v>44188</v>
      </c>
      <c r="J24" s="90">
        <v>44197</v>
      </c>
      <c r="K24" s="90">
        <v>44561</v>
      </c>
      <c r="L24" s="87"/>
      <c r="M24" s="93">
        <v>18095.400000000001</v>
      </c>
      <c r="N24" s="91">
        <f t="shared" si="0"/>
        <v>6031.8</v>
      </c>
      <c r="O24" s="97"/>
      <c r="P24" s="94">
        <v>1507.95</v>
      </c>
      <c r="Q24" s="94">
        <v>1507.95</v>
      </c>
      <c r="R24" s="94">
        <v>1507.95</v>
      </c>
      <c r="S24" s="93">
        <v>1507.95</v>
      </c>
      <c r="T24" s="93"/>
      <c r="U24" s="93"/>
      <c r="V24" s="93"/>
      <c r="W24" s="93"/>
      <c r="X24" s="93"/>
      <c r="Y24" s="93"/>
      <c r="Z24" s="93"/>
      <c r="AA24" s="93"/>
    </row>
    <row r="25" spans="1:27" s="175" customFormat="1" ht="15.75" x14ac:dyDescent="0.25">
      <c r="A25" s="167">
        <v>9</v>
      </c>
      <c r="B25" s="167" t="s">
        <v>199</v>
      </c>
      <c r="C25" s="168" t="s">
        <v>195</v>
      </c>
      <c r="D25" s="169" t="s">
        <v>145</v>
      </c>
      <c r="E25" s="168" t="s">
        <v>119</v>
      </c>
      <c r="F25" s="168"/>
      <c r="G25" s="168" t="s">
        <v>129</v>
      </c>
      <c r="H25" s="167"/>
      <c r="I25" s="170">
        <v>44190</v>
      </c>
      <c r="J25" s="170">
        <v>44197</v>
      </c>
      <c r="K25" s="170">
        <v>44270</v>
      </c>
      <c r="L25" s="167"/>
      <c r="M25" s="171">
        <v>37500</v>
      </c>
      <c r="N25" s="172">
        <f t="shared" si="0"/>
        <v>37500</v>
      </c>
      <c r="O25" s="173"/>
      <c r="P25" s="174"/>
      <c r="Q25" s="174"/>
      <c r="R25" s="174"/>
      <c r="S25" s="171">
        <v>37500</v>
      </c>
      <c r="T25" s="174"/>
      <c r="U25" s="174"/>
      <c r="V25" s="174"/>
      <c r="W25" s="174"/>
      <c r="X25" s="174"/>
      <c r="Y25" s="174"/>
      <c r="Z25" s="174"/>
      <c r="AA25" s="174"/>
    </row>
    <row r="26" spans="1:27" s="175" customFormat="1" ht="94.5" x14ac:dyDescent="0.25">
      <c r="A26" s="167">
        <v>10</v>
      </c>
      <c r="B26" s="167" t="s">
        <v>199</v>
      </c>
      <c r="C26" s="168" t="s">
        <v>195</v>
      </c>
      <c r="D26" s="169" t="s">
        <v>145</v>
      </c>
      <c r="E26" s="168" t="s">
        <v>120</v>
      </c>
      <c r="F26" s="168"/>
      <c r="G26" s="168" t="s">
        <v>132</v>
      </c>
      <c r="H26" s="167"/>
      <c r="I26" s="170">
        <v>44190</v>
      </c>
      <c r="J26" s="170">
        <v>44197</v>
      </c>
      <c r="K26" s="170">
        <v>44592</v>
      </c>
      <c r="L26" s="167"/>
      <c r="M26" s="171">
        <v>33816</v>
      </c>
      <c r="N26" s="172">
        <f t="shared" si="0"/>
        <v>33816</v>
      </c>
      <c r="O26" s="173"/>
      <c r="P26" s="174"/>
      <c r="Q26" s="174">
        <v>33816</v>
      </c>
      <c r="R26" s="174"/>
      <c r="S26" s="174"/>
      <c r="T26" s="174"/>
      <c r="U26" s="174"/>
      <c r="V26" s="174"/>
      <c r="W26" s="174"/>
      <c r="X26" s="174"/>
      <c r="Y26" s="174"/>
      <c r="Z26" s="174"/>
      <c r="AA26" s="174"/>
    </row>
    <row r="27" spans="1:27" s="23" customFormat="1" ht="63" x14ac:dyDescent="0.25">
      <c r="A27" s="87">
        <v>11</v>
      </c>
      <c r="B27" s="87" t="s">
        <v>24</v>
      </c>
      <c r="C27" s="88" t="s">
        <v>181</v>
      </c>
      <c r="D27" s="78" t="s">
        <v>135</v>
      </c>
      <c r="E27" s="98" t="s">
        <v>121</v>
      </c>
      <c r="F27" s="179" t="s">
        <v>149</v>
      </c>
      <c r="G27" s="98" t="s">
        <v>133</v>
      </c>
      <c r="H27" s="87"/>
      <c r="I27" s="90">
        <v>44187</v>
      </c>
      <c r="J27" s="90">
        <v>44197</v>
      </c>
      <c r="K27" s="90">
        <v>44561</v>
      </c>
      <c r="L27" s="87"/>
      <c r="M27" s="94">
        <v>220636.79999999999</v>
      </c>
      <c r="N27" s="91">
        <f t="shared" si="0"/>
        <v>18386.400000000001</v>
      </c>
      <c r="O27" s="97"/>
      <c r="P27" s="93"/>
      <c r="Q27" s="138" t="s">
        <v>194</v>
      </c>
      <c r="R27" s="93">
        <v>18386.400000000001</v>
      </c>
      <c r="S27" s="107" t="s">
        <v>193</v>
      </c>
      <c r="T27" s="93" t="s">
        <v>201</v>
      </c>
      <c r="U27" s="93"/>
      <c r="V27" s="93"/>
      <c r="W27" s="93"/>
      <c r="X27" s="93"/>
      <c r="Y27" s="93"/>
      <c r="Z27" s="93"/>
      <c r="AA27" s="93"/>
    </row>
    <row r="28" spans="1:27" s="148" customFormat="1" ht="47.25" hidden="1" x14ac:dyDescent="0.25">
      <c r="A28" s="140">
        <v>12</v>
      </c>
      <c r="B28" s="140" t="s">
        <v>196</v>
      </c>
      <c r="C28" s="142" t="s">
        <v>192</v>
      </c>
      <c r="D28" s="130" t="s">
        <v>136</v>
      </c>
      <c r="E28" s="142" t="s">
        <v>123</v>
      </c>
      <c r="F28" s="143"/>
      <c r="G28" s="142" t="s">
        <v>134</v>
      </c>
      <c r="H28" s="140"/>
      <c r="I28" s="144">
        <v>44183</v>
      </c>
      <c r="J28" s="144">
        <v>44183</v>
      </c>
      <c r="K28" s="144">
        <v>44377</v>
      </c>
      <c r="L28" s="150"/>
      <c r="M28" s="131">
        <v>12960.21</v>
      </c>
      <c r="N28" s="146">
        <f t="shared" si="0"/>
        <v>0</v>
      </c>
      <c r="O28" s="146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</row>
    <row r="29" spans="1:27" s="175" customFormat="1" ht="31.5" x14ac:dyDescent="0.25">
      <c r="A29" s="167">
        <v>13</v>
      </c>
      <c r="B29" s="167" t="s">
        <v>24</v>
      </c>
      <c r="C29" s="168" t="s">
        <v>164</v>
      </c>
      <c r="D29" s="169"/>
      <c r="E29" s="168" t="s">
        <v>160</v>
      </c>
      <c r="F29" s="168" t="s">
        <v>198</v>
      </c>
      <c r="G29" s="178">
        <v>69</v>
      </c>
      <c r="H29" s="167"/>
      <c r="I29" s="170">
        <v>44272</v>
      </c>
      <c r="J29" s="170">
        <v>44272</v>
      </c>
      <c r="K29" s="167"/>
      <c r="L29" s="167" t="s">
        <v>170</v>
      </c>
      <c r="M29" s="174">
        <v>4000</v>
      </c>
      <c r="N29" s="172">
        <f t="shared" si="0"/>
        <v>4000</v>
      </c>
      <c r="O29" s="172"/>
      <c r="P29" s="174"/>
      <c r="Q29" s="174"/>
      <c r="R29" s="174"/>
      <c r="S29" s="174"/>
      <c r="T29" s="174">
        <v>4000</v>
      </c>
      <c r="U29" s="174"/>
      <c r="V29" s="174"/>
      <c r="W29" s="174"/>
      <c r="X29" s="174"/>
      <c r="Y29" s="174"/>
      <c r="Z29" s="174"/>
      <c r="AA29" s="174"/>
    </row>
    <row r="30" spans="1:27" s="175" customFormat="1" ht="31.5" x14ac:dyDescent="0.25">
      <c r="A30" s="167">
        <v>14</v>
      </c>
      <c r="B30" s="167" t="s">
        <v>24</v>
      </c>
      <c r="C30" s="167" t="s">
        <v>163</v>
      </c>
      <c r="D30" s="169"/>
      <c r="E30" s="168" t="s">
        <v>160</v>
      </c>
      <c r="F30" s="168" t="s">
        <v>198</v>
      </c>
      <c r="G30" s="177" t="s">
        <v>182</v>
      </c>
      <c r="H30" s="167"/>
      <c r="I30" s="170">
        <v>44272</v>
      </c>
      <c r="J30" s="170">
        <v>44272</v>
      </c>
      <c r="K30" s="167"/>
      <c r="L30" s="167" t="s">
        <v>170</v>
      </c>
      <c r="M30" s="174">
        <v>23300</v>
      </c>
      <c r="N30" s="172">
        <f t="shared" si="0"/>
        <v>23300</v>
      </c>
      <c r="O30" s="172"/>
      <c r="P30" s="174"/>
      <c r="Q30" s="174"/>
      <c r="R30" s="174"/>
      <c r="S30" s="174"/>
      <c r="T30" s="174">
        <v>23300</v>
      </c>
      <c r="U30" s="174"/>
      <c r="V30" s="174"/>
      <c r="W30" s="174"/>
      <c r="X30" s="174"/>
      <c r="Y30" s="174"/>
      <c r="Z30" s="174"/>
      <c r="AA30" s="174"/>
    </row>
    <row r="31" spans="1:27" s="175" customFormat="1" ht="31.5" x14ac:dyDescent="0.25">
      <c r="A31" s="167">
        <v>15</v>
      </c>
      <c r="B31" s="167" t="s">
        <v>24</v>
      </c>
      <c r="C31" s="167" t="s">
        <v>167</v>
      </c>
      <c r="D31" s="169"/>
      <c r="E31" s="168" t="s">
        <v>168</v>
      </c>
      <c r="F31" s="168" t="s">
        <v>198</v>
      </c>
      <c r="G31" s="176" t="s">
        <v>185</v>
      </c>
      <c r="H31" s="167"/>
      <c r="I31" s="170">
        <v>44267</v>
      </c>
      <c r="J31" s="170">
        <v>44267</v>
      </c>
      <c r="K31" s="167"/>
      <c r="L31" s="167" t="s">
        <v>169</v>
      </c>
      <c r="M31" s="174">
        <v>6900</v>
      </c>
      <c r="N31" s="172">
        <f t="shared" si="0"/>
        <v>6900</v>
      </c>
      <c r="O31" s="172"/>
      <c r="P31" s="174"/>
      <c r="Q31" s="174"/>
      <c r="R31" s="174"/>
      <c r="S31" s="171">
        <v>6900</v>
      </c>
      <c r="T31" s="174"/>
      <c r="U31" s="174"/>
      <c r="V31" s="174"/>
      <c r="W31" s="174"/>
      <c r="X31" s="174"/>
      <c r="Y31" s="174"/>
      <c r="Z31" s="174"/>
      <c r="AA31" s="174"/>
    </row>
    <row r="32" spans="1:27" s="16" customFormat="1" ht="63" x14ac:dyDescent="0.25">
      <c r="A32" s="87">
        <v>16</v>
      </c>
      <c r="B32" s="87" t="s">
        <v>24</v>
      </c>
      <c r="C32" s="99" t="s">
        <v>186</v>
      </c>
      <c r="D32" s="78"/>
      <c r="E32" s="98" t="s">
        <v>187</v>
      </c>
      <c r="F32" s="88" t="s">
        <v>198</v>
      </c>
      <c r="G32" s="136" t="s">
        <v>188</v>
      </c>
      <c r="H32" s="99"/>
      <c r="I32" s="90">
        <v>44272</v>
      </c>
      <c r="J32" s="90">
        <v>44272</v>
      </c>
      <c r="K32" s="137">
        <v>44305</v>
      </c>
      <c r="L32" s="99" t="s">
        <v>189</v>
      </c>
      <c r="M32" s="101">
        <v>54884.74</v>
      </c>
      <c r="N32" s="91">
        <f t="shared" si="0"/>
        <v>16465.419999999998</v>
      </c>
      <c r="O32" s="100"/>
      <c r="P32" s="101"/>
      <c r="Q32" s="101"/>
      <c r="R32" s="101">
        <v>16465.419999999998</v>
      </c>
      <c r="S32" s="101"/>
      <c r="T32" s="101"/>
      <c r="U32" s="101"/>
      <c r="V32" s="101"/>
      <c r="W32" s="101"/>
      <c r="X32" s="101"/>
      <c r="Y32" s="101"/>
      <c r="Z32" s="101"/>
      <c r="AA32" s="101"/>
    </row>
    <row r="33" spans="1:27" s="117" customFormat="1" ht="56.25" customHeight="1" x14ac:dyDescent="0.25">
      <c r="A33" s="184" t="s">
        <v>83</v>
      </c>
      <c r="B33" s="185"/>
      <c r="C33" s="185"/>
      <c r="D33" s="185"/>
      <c r="E33" s="186"/>
      <c r="F33" s="109"/>
      <c r="G33" s="118"/>
      <c r="H33" s="119"/>
      <c r="I33" s="120"/>
      <c r="J33" s="120"/>
      <c r="K33" s="120"/>
      <c r="L33" s="121"/>
      <c r="M33" s="122"/>
      <c r="N33" s="123"/>
      <c r="O33" s="124"/>
      <c r="P33" s="125"/>
      <c r="Q33" s="125"/>
      <c r="R33" s="125"/>
      <c r="S33" s="125"/>
      <c r="T33" s="125"/>
      <c r="U33" s="125"/>
      <c r="V33" s="125"/>
      <c r="W33" s="126"/>
      <c r="X33" s="126"/>
      <c r="Y33" s="125"/>
      <c r="Z33" s="126"/>
      <c r="AA33" s="125"/>
    </row>
    <row r="34" spans="1:27" s="23" customFormat="1" ht="47.25" x14ac:dyDescent="0.25">
      <c r="A34" s="87">
        <v>1</v>
      </c>
      <c r="B34" s="87" t="s">
        <v>24</v>
      </c>
      <c r="C34" s="99" t="s">
        <v>152</v>
      </c>
      <c r="D34" s="78" t="s">
        <v>136</v>
      </c>
      <c r="E34" s="98" t="s">
        <v>166</v>
      </c>
      <c r="F34" s="88" t="s">
        <v>198</v>
      </c>
      <c r="G34" s="98" t="s">
        <v>153</v>
      </c>
      <c r="H34" s="99"/>
      <c r="I34" s="90">
        <v>44232</v>
      </c>
      <c r="J34" s="99"/>
      <c r="K34" s="99"/>
      <c r="L34" s="99" t="s">
        <v>171</v>
      </c>
      <c r="M34" s="101">
        <v>9600</v>
      </c>
      <c r="N34" s="91">
        <f>SUM(O34:AA34)</f>
        <v>0</v>
      </c>
      <c r="O34" s="100"/>
      <c r="P34" s="101"/>
      <c r="Q34" s="107" t="s">
        <v>154</v>
      </c>
      <c r="R34" s="103"/>
      <c r="S34" s="103"/>
      <c r="T34" s="103"/>
      <c r="U34" s="103"/>
      <c r="V34" s="103"/>
      <c r="W34" s="103"/>
      <c r="X34" s="103"/>
      <c r="Y34" s="103"/>
      <c r="Z34" s="103"/>
      <c r="AA34" s="103"/>
    </row>
    <row r="35" spans="1:27" s="16" customFormat="1" ht="15.75" x14ac:dyDescent="0.25">
      <c r="A35" s="87">
        <v>20</v>
      </c>
      <c r="B35" s="132" t="s">
        <v>159</v>
      </c>
      <c r="C35" s="99" t="s">
        <v>184</v>
      </c>
      <c r="D35" s="78"/>
      <c r="E35" s="98" t="s">
        <v>165</v>
      </c>
      <c r="F35" s="88" t="s">
        <v>198</v>
      </c>
      <c r="G35" s="129"/>
      <c r="H35" s="99"/>
      <c r="I35" s="90"/>
      <c r="J35" s="99"/>
      <c r="K35" s="99" t="s">
        <v>183</v>
      </c>
      <c r="L35" s="99" t="s">
        <v>172</v>
      </c>
      <c r="M35" s="101">
        <v>72000</v>
      </c>
      <c r="N35" s="91">
        <f t="shared" ref="N35:N37" si="1">SUM(O35:AA35)</f>
        <v>0</v>
      </c>
      <c r="O35" s="100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</row>
    <row r="36" spans="1:27" s="16" customFormat="1" ht="31.5" x14ac:dyDescent="0.25">
      <c r="A36" s="87">
        <v>18</v>
      </c>
      <c r="B36" s="87" t="s">
        <v>24</v>
      </c>
      <c r="C36" s="99" t="s">
        <v>162</v>
      </c>
      <c r="D36" s="78"/>
      <c r="E36" s="98" t="s">
        <v>161</v>
      </c>
      <c r="F36" s="88" t="s">
        <v>198</v>
      </c>
      <c r="G36" s="182" t="s">
        <v>205</v>
      </c>
      <c r="H36" s="99"/>
      <c r="I36" s="90">
        <v>44302</v>
      </c>
      <c r="J36" s="181">
        <v>44302</v>
      </c>
      <c r="K36" s="181">
        <v>44561</v>
      </c>
      <c r="L36" s="99" t="s">
        <v>172</v>
      </c>
      <c r="M36" s="101">
        <v>30000</v>
      </c>
      <c r="N36" s="91">
        <f t="shared" si="1"/>
        <v>0</v>
      </c>
      <c r="O36" s="100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</row>
    <row r="37" spans="1:27" s="16" customFormat="1" ht="31.5" x14ac:dyDescent="0.25">
      <c r="A37" s="87">
        <v>18</v>
      </c>
      <c r="B37" s="87" t="s">
        <v>24</v>
      </c>
      <c r="C37" s="99" t="s">
        <v>162</v>
      </c>
      <c r="D37" s="78"/>
      <c r="E37" s="98" t="s">
        <v>161</v>
      </c>
      <c r="F37" s="88" t="s">
        <v>198</v>
      </c>
      <c r="G37" s="182" t="s">
        <v>204</v>
      </c>
      <c r="H37" s="99"/>
      <c r="I37" s="90">
        <v>44302</v>
      </c>
      <c r="J37" s="181">
        <v>44302</v>
      </c>
      <c r="K37" s="181">
        <v>44561</v>
      </c>
      <c r="L37" s="99" t="s">
        <v>172</v>
      </c>
      <c r="M37" s="101">
        <v>9000</v>
      </c>
      <c r="N37" s="91">
        <f t="shared" si="1"/>
        <v>0</v>
      </c>
      <c r="O37" s="100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</row>
    <row r="38" spans="1:27" s="117" customFormat="1" ht="56.25" customHeight="1" x14ac:dyDescent="0.25">
      <c r="A38" s="184" t="s">
        <v>82</v>
      </c>
      <c r="B38" s="185"/>
      <c r="C38" s="185"/>
      <c r="D38" s="185"/>
      <c r="E38" s="186"/>
      <c r="F38" s="109"/>
      <c r="G38" s="118"/>
      <c r="H38" s="119"/>
      <c r="I38" s="120"/>
      <c r="J38" s="120"/>
      <c r="K38" s="120"/>
      <c r="L38" s="121"/>
      <c r="M38" s="122"/>
      <c r="N38" s="123"/>
      <c r="O38" s="124"/>
      <c r="P38" s="125"/>
      <c r="Q38" s="125"/>
      <c r="R38" s="125"/>
      <c r="S38" s="125"/>
      <c r="T38" s="125"/>
      <c r="U38" s="125"/>
      <c r="V38" s="125"/>
      <c r="W38" s="126"/>
      <c r="X38" s="126"/>
      <c r="Y38" s="125"/>
      <c r="Z38" s="126"/>
      <c r="AA38" s="125"/>
    </row>
    <row r="39" spans="1:27" s="158" customFormat="1" ht="31.5" hidden="1" x14ac:dyDescent="0.25">
      <c r="A39" s="152"/>
      <c r="B39" s="161" t="s">
        <v>101</v>
      </c>
      <c r="C39" s="154" t="s">
        <v>22</v>
      </c>
      <c r="D39" s="155" t="s">
        <v>143</v>
      </c>
      <c r="E39" s="154" t="s">
        <v>108</v>
      </c>
      <c r="F39" s="154"/>
      <c r="G39" s="154" t="s">
        <v>128</v>
      </c>
      <c r="H39" s="155"/>
      <c r="I39" s="162">
        <v>43781</v>
      </c>
      <c r="J39" s="157">
        <v>43831</v>
      </c>
      <c r="K39" s="157">
        <v>44196</v>
      </c>
      <c r="L39" s="163"/>
      <c r="M39" s="164" t="s">
        <v>101</v>
      </c>
      <c r="N39" s="165"/>
      <c r="O39" s="165"/>
      <c r="P39" s="159">
        <v>101863.77</v>
      </c>
      <c r="Q39" s="164"/>
      <c r="R39" s="164"/>
      <c r="S39" s="164"/>
      <c r="T39" s="164"/>
      <c r="U39" s="164"/>
      <c r="V39" s="166"/>
      <c r="W39" s="164"/>
      <c r="X39" s="164"/>
      <c r="Y39" s="164"/>
      <c r="Z39" s="164"/>
      <c r="AA39" s="164"/>
    </row>
    <row r="40" spans="1:27" s="158" customFormat="1" ht="48" hidden="1" customHeight="1" x14ac:dyDescent="0.25">
      <c r="A40" s="152">
        <v>1</v>
      </c>
      <c r="B40" s="152" t="s">
        <v>24</v>
      </c>
      <c r="C40" s="154" t="s">
        <v>22</v>
      </c>
      <c r="D40" s="155" t="s">
        <v>143</v>
      </c>
      <c r="E40" s="154" t="s">
        <v>86</v>
      </c>
      <c r="F40" s="154" t="s">
        <v>197</v>
      </c>
      <c r="G40" s="154" t="s">
        <v>124</v>
      </c>
      <c r="H40" s="155"/>
      <c r="I40" s="157">
        <v>44166</v>
      </c>
      <c r="J40" s="157">
        <v>44197</v>
      </c>
      <c r="K40" s="157">
        <v>44561</v>
      </c>
      <c r="L40" s="163"/>
      <c r="M40" s="159">
        <v>735369.18</v>
      </c>
      <c r="N40" s="153">
        <f>SUM(O40:AA40)</f>
        <v>325320.92000000004</v>
      </c>
      <c r="O40" s="153"/>
      <c r="P40" s="151">
        <v>157088.17000000001</v>
      </c>
      <c r="Q40" s="151">
        <f>34271.16+133961.59</f>
        <v>168232.75</v>
      </c>
      <c r="R40" s="151"/>
      <c r="S40" s="151"/>
      <c r="T40" s="151"/>
      <c r="U40" s="151"/>
      <c r="V40" s="151"/>
      <c r="W40" s="151"/>
      <c r="X40" s="151"/>
      <c r="Y40" s="151"/>
      <c r="Z40" s="151"/>
      <c r="AA40" s="151"/>
    </row>
    <row r="41" spans="1:27" s="133" customFormat="1" ht="31.5" x14ac:dyDescent="0.25">
      <c r="A41" s="87">
        <v>2</v>
      </c>
      <c r="B41" s="87" t="s">
        <v>24</v>
      </c>
      <c r="C41" s="88" t="s">
        <v>22</v>
      </c>
      <c r="D41" s="78" t="s">
        <v>143</v>
      </c>
      <c r="E41" s="88" t="s">
        <v>86</v>
      </c>
      <c r="F41" s="88" t="s">
        <v>198</v>
      </c>
      <c r="G41" s="88" t="s">
        <v>124</v>
      </c>
      <c r="H41" s="88"/>
      <c r="I41" s="90">
        <v>44267</v>
      </c>
      <c r="J41" s="90">
        <v>44256</v>
      </c>
      <c r="K41" s="90">
        <v>44561</v>
      </c>
      <c r="L41" s="102"/>
      <c r="M41" s="93">
        <v>476087.35</v>
      </c>
      <c r="N41" s="91">
        <f>SUM(O41:AA41)</f>
        <v>149892.26999999999</v>
      </c>
      <c r="O41" s="91"/>
      <c r="P41" s="94"/>
      <c r="Q41" s="93"/>
      <c r="R41" s="94">
        <f>25431.95+101700.22</f>
        <v>127132.17</v>
      </c>
      <c r="S41" s="139">
        <v>22760.1</v>
      </c>
      <c r="T41" s="93"/>
      <c r="U41" s="93"/>
      <c r="V41" s="93"/>
      <c r="W41" s="94"/>
      <c r="X41" s="104"/>
      <c r="Y41" s="94"/>
      <c r="Z41" s="94"/>
      <c r="AA41" s="94"/>
    </row>
    <row r="42" spans="1:27" s="23" customFormat="1" ht="15.75" x14ac:dyDescent="0.25">
      <c r="A42" s="87">
        <v>3</v>
      </c>
      <c r="B42" s="88"/>
      <c r="C42" s="96"/>
      <c r="D42" s="96"/>
      <c r="E42" s="96"/>
      <c r="F42" s="96"/>
      <c r="G42" s="88"/>
      <c r="H42" s="87"/>
      <c r="I42" s="89"/>
      <c r="J42" s="105"/>
      <c r="K42" s="105"/>
      <c r="L42" s="102"/>
      <c r="M42" s="94"/>
      <c r="N42" s="91"/>
      <c r="O42" s="92"/>
      <c r="P42" s="93"/>
      <c r="Q42" s="93"/>
      <c r="R42" s="93"/>
      <c r="S42" s="93"/>
      <c r="T42" s="93"/>
      <c r="U42" s="93"/>
      <c r="V42" s="93"/>
      <c r="W42" s="95"/>
      <c r="X42" s="95"/>
      <c r="Y42" s="93"/>
      <c r="Z42" s="93"/>
      <c r="AA42" s="93"/>
    </row>
    <row r="43" spans="1:27" s="117" customFormat="1" ht="56.25" customHeight="1" x14ac:dyDescent="0.25">
      <c r="A43" s="184" t="s">
        <v>81</v>
      </c>
      <c r="B43" s="185"/>
      <c r="C43" s="185"/>
      <c r="D43" s="185"/>
      <c r="E43" s="186"/>
      <c r="F43" s="109"/>
      <c r="G43" s="118"/>
      <c r="H43" s="119"/>
      <c r="I43" s="120"/>
      <c r="J43" s="120"/>
      <c r="K43" s="120"/>
      <c r="L43" s="121"/>
      <c r="M43" s="122"/>
      <c r="N43" s="123"/>
      <c r="O43" s="124"/>
      <c r="P43" s="125"/>
      <c r="Q43" s="125"/>
      <c r="R43" s="125"/>
      <c r="S43" s="125"/>
      <c r="T43" s="125"/>
      <c r="U43" s="125"/>
      <c r="V43" s="125"/>
      <c r="W43" s="126"/>
      <c r="X43" s="126"/>
      <c r="Y43" s="125"/>
      <c r="Z43" s="126"/>
      <c r="AA43" s="125"/>
    </row>
    <row r="44" spans="1:27" s="23" customFormat="1" ht="95.25" customHeight="1" x14ac:dyDescent="0.25">
      <c r="A44" s="87">
        <v>1</v>
      </c>
      <c r="B44" s="87" t="s">
        <v>24</v>
      </c>
      <c r="C44" s="88" t="s">
        <v>74</v>
      </c>
      <c r="D44" s="78" t="s">
        <v>141</v>
      </c>
      <c r="E44" s="88" t="s">
        <v>75</v>
      </c>
      <c r="F44" s="98" t="s">
        <v>203</v>
      </c>
      <c r="G44" s="88" t="s">
        <v>78</v>
      </c>
      <c r="H44" s="78"/>
      <c r="I44" s="89">
        <v>44187</v>
      </c>
      <c r="J44" s="89">
        <v>44197</v>
      </c>
      <c r="K44" s="90">
        <v>44561</v>
      </c>
      <c r="L44" s="102"/>
      <c r="M44" s="94">
        <v>37932</v>
      </c>
      <c r="N44" s="91">
        <v>0</v>
      </c>
      <c r="O44" s="92"/>
      <c r="P44" s="93">
        <f>691.74+1537.2</f>
        <v>2228.94</v>
      </c>
      <c r="Q44" s="93">
        <f>1537.2+691.74</f>
        <v>2228.94</v>
      </c>
      <c r="R44" s="93">
        <f>1756.8+790.56</f>
        <v>2547.3599999999997</v>
      </c>
      <c r="S44" s="107" t="s">
        <v>202</v>
      </c>
      <c r="T44" s="93"/>
      <c r="U44" s="93"/>
      <c r="V44" s="93"/>
      <c r="W44" s="93"/>
      <c r="X44" s="93"/>
      <c r="Y44" s="93"/>
      <c r="Z44" s="93"/>
      <c r="AA44" s="93"/>
    </row>
    <row r="45" spans="1:27" s="23" customFormat="1" ht="15.75" x14ac:dyDescent="0.25">
      <c r="A45" s="87">
        <v>2</v>
      </c>
      <c r="B45" s="88"/>
      <c r="C45" s="88"/>
      <c r="D45" s="88"/>
      <c r="E45" s="88"/>
      <c r="F45" s="88"/>
      <c r="G45" s="88"/>
      <c r="H45" s="88"/>
      <c r="I45" s="89"/>
      <c r="J45" s="89"/>
      <c r="K45" s="89"/>
      <c r="L45" s="102"/>
      <c r="M45" s="93"/>
      <c r="N45" s="91"/>
      <c r="O45" s="92"/>
      <c r="P45" s="95"/>
      <c r="Q45" s="93"/>
      <c r="R45" s="93"/>
      <c r="S45" s="93"/>
      <c r="T45" s="93"/>
      <c r="U45" s="93"/>
      <c r="V45" s="93"/>
      <c r="W45" s="95"/>
      <c r="X45" s="104"/>
      <c r="Y45" s="94"/>
      <c r="Z45" s="94"/>
      <c r="AA45" s="95"/>
    </row>
    <row r="46" spans="1:27" s="117" customFormat="1" ht="56.25" customHeight="1" x14ac:dyDescent="0.25">
      <c r="A46" s="184" t="s">
        <v>80</v>
      </c>
      <c r="B46" s="185"/>
      <c r="C46" s="185"/>
      <c r="D46" s="185"/>
      <c r="E46" s="186"/>
      <c r="F46" s="109"/>
      <c r="G46" s="118"/>
      <c r="H46" s="119"/>
      <c r="I46" s="120"/>
      <c r="J46" s="120"/>
      <c r="K46" s="120"/>
      <c r="L46" s="121"/>
      <c r="M46" s="122"/>
      <c r="N46" s="123"/>
      <c r="O46" s="124"/>
      <c r="P46" s="125"/>
      <c r="Q46" s="125"/>
      <c r="R46" s="125"/>
      <c r="S46" s="125"/>
      <c r="T46" s="125"/>
      <c r="U46" s="125"/>
      <c r="V46" s="125"/>
      <c r="W46" s="126"/>
      <c r="X46" s="126"/>
      <c r="Y46" s="125"/>
      <c r="Z46" s="126"/>
      <c r="AA46" s="125"/>
    </row>
    <row r="47" spans="1:27" s="158" customFormat="1" ht="48" hidden="1" customHeight="1" x14ac:dyDescent="0.25">
      <c r="A47" s="152"/>
      <c r="B47" s="161" t="s">
        <v>101</v>
      </c>
      <c r="C47" s="154" t="s">
        <v>43</v>
      </c>
      <c r="D47" s="155" t="s">
        <v>142</v>
      </c>
      <c r="E47" s="154" t="s">
        <v>85</v>
      </c>
      <c r="F47" s="154"/>
      <c r="G47" s="154">
        <v>38702764</v>
      </c>
      <c r="H47" s="155"/>
      <c r="I47" s="157">
        <v>43829</v>
      </c>
      <c r="J47" s="157">
        <v>43831</v>
      </c>
      <c r="K47" s="157">
        <v>44196</v>
      </c>
      <c r="L47" s="163"/>
      <c r="M47" s="159" t="s">
        <v>101</v>
      </c>
      <c r="N47" s="153"/>
      <c r="O47" s="153"/>
      <c r="P47" s="151">
        <v>3731.3</v>
      </c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</row>
    <row r="48" spans="1:27" s="23" customFormat="1" ht="87.75" customHeight="1" x14ac:dyDescent="0.25">
      <c r="A48" s="87">
        <v>1</v>
      </c>
      <c r="B48" s="87" t="s">
        <v>24</v>
      </c>
      <c r="C48" s="88" t="s">
        <v>43</v>
      </c>
      <c r="D48" s="78" t="s">
        <v>142</v>
      </c>
      <c r="E48" s="88" t="s">
        <v>85</v>
      </c>
      <c r="F48" s="134" t="s">
        <v>206</v>
      </c>
      <c r="G48" s="88">
        <v>38702764</v>
      </c>
      <c r="H48" s="78"/>
      <c r="I48" s="89">
        <v>44190</v>
      </c>
      <c r="J48" s="89">
        <v>44197</v>
      </c>
      <c r="K48" s="90">
        <v>44561</v>
      </c>
      <c r="L48" s="102"/>
      <c r="M48" s="94">
        <v>416250</v>
      </c>
      <c r="N48" s="91"/>
      <c r="O48" s="92"/>
      <c r="P48" s="135">
        <f>4941.9+6589.2+8200.82</f>
        <v>19731.919999999998</v>
      </c>
      <c r="Q48" s="93">
        <f>4552.86+6070.49+13657.6</f>
        <v>24280.949999999997</v>
      </c>
      <c r="R48" s="93"/>
      <c r="S48" s="93"/>
      <c r="T48" s="93"/>
      <c r="U48" s="93"/>
      <c r="V48" s="87"/>
      <c r="W48" s="93"/>
      <c r="X48" s="93"/>
      <c r="Y48" s="93"/>
      <c r="Z48" s="93"/>
      <c r="AA48" s="93"/>
    </row>
    <row r="49" spans="1:27" s="23" customFormat="1" ht="48" customHeight="1" x14ac:dyDescent="0.25">
      <c r="A49" s="87">
        <v>2</v>
      </c>
      <c r="B49" s="87" t="s">
        <v>24</v>
      </c>
      <c r="C49" s="88" t="s">
        <v>43</v>
      </c>
      <c r="D49" s="78" t="s">
        <v>142</v>
      </c>
      <c r="E49" s="88" t="s">
        <v>85</v>
      </c>
      <c r="F49" s="108" t="s">
        <v>156</v>
      </c>
      <c r="G49" s="88">
        <v>38702764</v>
      </c>
      <c r="H49" s="78"/>
      <c r="I49" s="89">
        <v>44260</v>
      </c>
      <c r="J49" s="89">
        <v>44256</v>
      </c>
      <c r="K49" s="90">
        <v>44561</v>
      </c>
      <c r="L49" s="102"/>
      <c r="M49" s="94">
        <v>164020</v>
      </c>
      <c r="N49" s="91"/>
      <c r="O49" s="92"/>
      <c r="P49" s="93"/>
      <c r="Q49" s="93"/>
      <c r="R49" s="94">
        <f>5913.49+7884.65+6476.44</f>
        <v>20274.579999999998</v>
      </c>
      <c r="S49" s="94">
        <f>7287.43+9719.03</f>
        <v>17006.46</v>
      </c>
      <c r="T49" s="93">
        <f>8109.83+6085.96</f>
        <v>14195.79</v>
      </c>
      <c r="U49" s="93"/>
      <c r="V49" s="87"/>
      <c r="W49" s="93"/>
      <c r="X49" s="93"/>
      <c r="Y49" s="93"/>
      <c r="Z49" s="93"/>
      <c r="AA49" s="93"/>
    </row>
    <row r="50" spans="1:27" s="117" customFormat="1" ht="48" customHeight="1" x14ac:dyDescent="0.25">
      <c r="A50" s="184" t="s">
        <v>125</v>
      </c>
      <c r="B50" s="185"/>
      <c r="C50" s="185"/>
      <c r="D50" s="185"/>
      <c r="E50" s="186"/>
      <c r="F50" s="109"/>
      <c r="G50" s="127"/>
      <c r="H50" s="119"/>
      <c r="I50" s="120"/>
      <c r="J50" s="120"/>
      <c r="K50" s="128"/>
      <c r="L50" s="121"/>
      <c r="M50" s="122"/>
      <c r="N50" s="123"/>
      <c r="O50" s="124"/>
      <c r="P50" s="125"/>
      <c r="Q50" s="125"/>
      <c r="R50" s="125"/>
      <c r="S50" s="125"/>
      <c r="T50" s="125"/>
      <c r="U50" s="125"/>
      <c r="V50" s="119"/>
      <c r="W50" s="125"/>
      <c r="X50" s="125"/>
      <c r="Y50" s="125"/>
      <c r="Z50" s="125"/>
      <c r="AA50" s="125"/>
    </row>
    <row r="51" spans="1:27" s="23" customFormat="1" ht="48" customHeight="1" x14ac:dyDescent="0.25">
      <c r="A51" s="87">
        <v>1</v>
      </c>
      <c r="B51" s="87"/>
      <c r="C51" s="88"/>
      <c r="D51" s="88"/>
      <c r="E51" s="88"/>
      <c r="F51" s="88"/>
      <c r="G51" s="88"/>
      <c r="H51" s="87"/>
      <c r="I51" s="89"/>
      <c r="J51" s="89"/>
      <c r="K51" s="90"/>
      <c r="L51" s="102"/>
      <c r="M51" s="94"/>
      <c r="N51" s="91"/>
      <c r="O51" s="92"/>
      <c r="P51" s="93"/>
      <c r="Q51" s="93"/>
      <c r="R51" s="93"/>
      <c r="S51" s="93"/>
      <c r="T51" s="93"/>
      <c r="U51" s="93"/>
      <c r="V51" s="87"/>
      <c r="W51" s="93"/>
      <c r="X51" s="93"/>
      <c r="Y51" s="93"/>
      <c r="Z51" s="93"/>
      <c r="AA51" s="93"/>
    </row>
    <row r="52" spans="1:27" s="117" customFormat="1" ht="56.25" customHeight="1" x14ac:dyDescent="0.25">
      <c r="A52" s="184" t="s">
        <v>95</v>
      </c>
      <c r="B52" s="185"/>
      <c r="C52" s="185"/>
      <c r="D52" s="185"/>
      <c r="E52" s="186"/>
      <c r="F52" s="109"/>
      <c r="G52" s="118"/>
      <c r="H52" s="119"/>
      <c r="I52" s="120"/>
      <c r="J52" s="120"/>
      <c r="K52" s="120"/>
      <c r="L52" s="121"/>
      <c r="M52" s="122"/>
      <c r="N52" s="123"/>
      <c r="O52" s="124"/>
      <c r="P52" s="125"/>
      <c r="Q52" s="125"/>
      <c r="R52" s="125"/>
      <c r="S52" s="125"/>
      <c r="T52" s="125"/>
      <c r="U52" s="125"/>
      <c r="V52" s="125"/>
      <c r="W52" s="126"/>
      <c r="X52" s="126"/>
      <c r="Y52" s="125"/>
      <c r="Z52" s="126"/>
      <c r="AA52" s="125"/>
    </row>
    <row r="53" spans="1:27" s="23" customFormat="1" ht="63" x14ac:dyDescent="0.25">
      <c r="A53" s="87">
        <v>1</v>
      </c>
      <c r="B53" s="87" t="s">
        <v>24</v>
      </c>
      <c r="C53" s="87" t="s">
        <v>96</v>
      </c>
      <c r="D53" s="78" t="s">
        <v>144</v>
      </c>
      <c r="E53" s="88" t="s">
        <v>97</v>
      </c>
      <c r="F53" s="179" t="s">
        <v>149</v>
      </c>
      <c r="G53" s="88" t="s">
        <v>98</v>
      </c>
      <c r="H53" s="87"/>
      <c r="I53" s="90">
        <v>44181</v>
      </c>
      <c r="J53" s="90">
        <v>44181</v>
      </c>
      <c r="K53" s="90">
        <v>44546</v>
      </c>
      <c r="L53" s="87"/>
      <c r="M53" s="93">
        <v>611741.19999999995</v>
      </c>
      <c r="N53" s="91"/>
      <c r="O53" s="97"/>
      <c r="P53" s="93">
        <v>26256.080000000002</v>
      </c>
      <c r="Q53" s="93"/>
      <c r="R53" s="94">
        <v>150832.79999999999</v>
      </c>
      <c r="S53" s="93"/>
      <c r="T53" s="93"/>
      <c r="U53" s="93"/>
      <c r="V53" s="93"/>
      <c r="W53" s="93"/>
      <c r="X53" s="93"/>
      <c r="Y53" s="93"/>
      <c r="Z53" s="93"/>
      <c r="AA53" s="93"/>
    </row>
  </sheetData>
  <autoFilter ref="A1:AA33"/>
  <mergeCells count="7">
    <mergeCell ref="A52:E52"/>
    <mergeCell ref="A2:E2"/>
    <mergeCell ref="A33:E33"/>
    <mergeCell ref="A38:E38"/>
    <mergeCell ref="A43:E43"/>
    <mergeCell ref="A46:E46"/>
    <mergeCell ref="A50:E50"/>
  </mergeCells>
  <phoneticPr fontId="16" type="noConversion"/>
  <pageMargins left="0.7" right="0.7" top="0.75" bottom="0.75" header="0.3" footer="0.3"/>
  <pageSetup paperSize="9" scale="56" fitToHeight="0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"/>
  <sheetViews>
    <sheetView zoomScale="85" zoomScaleNormal="85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3.7109375" customWidth="1"/>
    <col min="2" max="2" width="10" customWidth="1"/>
    <col min="3" max="3" width="6.140625" customWidth="1"/>
    <col min="4" max="4" width="9.140625" customWidth="1"/>
    <col min="5" max="5" width="20.85546875" style="3" customWidth="1"/>
    <col min="6" max="6" width="35.7109375" style="2" customWidth="1"/>
    <col min="7" max="7" width="19.42578125" customWidth="1"/>
    <col min="8" max="8" width="18" customWidth="1"/>
    <col min="9" max="9" width="12.140625" style="6" customWidth="1"/>
    <col min="10" max="10" width="12.140625" style="38" customWidth="1"/>
    <col min="11" max="11" width="11.28515625" style="10" customWidth="1"/>
    <col min="12" max="12" width="15.5703125" customWidth="1"/>
    <col min="13" max="13" width="16" style="9" customWidth="1"/>
    <col min="14" max="14" width="17.140625" style="11" customWidth="1"/>
    <col min="15" max="15" width="15.140625" style="74" customWidth="1"/>
    <col min="16" max="16" width="15.28515625" style="74" customWidth="1"/>
    <col min="17" max="17" width="18.7109375" customWidth="1"/>
    <col min="18" max="18" width="22.140625" bestFit="1" customWidth="1"/>
    <col min="19" max="19" width="12.85546875" style="5" customWidth="1"/>
    <col min="20" max="20" width="12" style="5" customWidth="1"/>
    <col min="21" max="21" width="11.85546875" style="5" customWidth="1"/>
    <col min="22" max="22" width="12" style="5" customWidth="1"/>
    <col min="23" max="23" width="11.85546875" style="5" customWidth="1"/>
    <col min="24" max="24" width="11.140625" style="5" customWidth="1"/>
    <col min="25" max="25" width="11.85546875" style="5" customWidth="1"/>
    <col min="26" max="26" width="12" style="5" customWidth="1"/>
    <col min="27" max="31" width="11.85546875" style="5" customWidth="1"/>
    <col min="32" max="32" width="10.5703125" style="5" customWidth="1"/>
    <col min="33" max="33" width="13.42578125" style="5" customWidth="1"/>
    <col min="34" max="34" width="14" style="5" customWidth="1"/>
    <col min="35" max="35" width="11" customWidth="1"/>
    <col min="36" max="36" width="14.7109375" customWidth="1"/>
    <col min="37" max="37" width="13.28515625" style="12" customWidth="1"/>
  </cols>
  <sheetData>
    <row r="1" spans="1:39" s="1" customFormat="1" ht="63.75" x14ac:dyDescent="0.25">
      <c r="A1" s="55" t="s">
        <v>0</v>
      </c>
      <c r="B1" s="48" t="s">
        <v>1</v>
      </c>
      <c r="C1" s="48" t="s">
        <v>36</v>
      </c>
      <c r="D1" s="48" t="s">
        <v>25</v>
      </c>
      <c r="E1" s="56" t="s">
        <v>23</v>
      </c>
      <c r="F1" s="48" t="s">
        <v>39</v>
      </c>
      <c r="G1" s="48" t="s">
        <v>2</v>
      </c>
      <c r="H1" s="57" t="s">
        <v>28</v>
      </c>
      <c r="I1" s="50" t="s">
        <v>5</v>
      </c>
      <c r="J1" s="37" t="s">
        <v>35</v>
      </c>
      <c r="K1" s="50" t="s">
        <v>6</v>
      </c>
      <c r="L1" s="58" t="s">
        <v>7</v>
      </c>
      <c r="M1" s="58" t="s">
        <v>9</v>
      </c>
      <c r="N1" s="59" t="s">
        <v>26</v>
      </c>
      <c r="O1" s="59" t="s">
        <v>27</v>
      </c>
      <c r="P1" s="59" t="s">
        <v>40</v>
      </c>
      <c r="Q1" s="60" t="s">
        <v>37</v>
      </c>
      <c r="R1" s="60" t="s">
        <v>38</v>
      </c>
      <c r="S1" s="54" t="s">
        <v>42</v>
      </c>
      <c r="T1" s="68" t="s">
        <v>46</v>
      </c>
      <c r="U1" s="68" t="s">
        <v>47</v>
      </c>
      <c r="V1" s="68" t="s">
        <v>48</v>
      </c>
      <c r="W1" s="68" t="s">
        <v>49</v>
      </c>
      <c r="X1" s="68" t="s">
        <v>50</v>
      </c>
      <c r="Y1" s="68" t="s">
        <v>51</v>
      </c>
      <c r="Z1" s="68" t="s">
        <v>52</v>
      </c>
      <c r="AA1" s="68" t="s">
        <v>53</v>
      </c>
      <c r="AB1" s="68" t="s">
        <v>54</v>
      </c>
      <c r="AC1" s="68" t="s">
        <v>55</v>
      </c>
      <c r="AD1" s="68" t="s">
        <v>56</v>
      </c>
      <c r="AE1" s="68" t="s">
        <v>57</v>
      </c>
      <c r="AF1" s="59" t="s">
        <v>31</v>
      </c>
      <c r="AG1" s="59" t="s">
        <v>29</v>
      </c>
      <c r="AH1" s="59" t="s">
        <v>30</v>
      </c>
      <c r="AI1" s="51" t="s">
        <v>33</v>
      </c>
      <c r="AJ1" s="51" t="s">
        <v>32</v>
      </c>
      <c r="AK1" s="60" t="s">
        <v>34</v>
      </c>
    </row>
    <row r="2" spans="1:39" x14ac:dyDescent="0.25">
      <c r="A2" s="70">
        <v>1</v>
      </c>
      <c r="B2" s="63"/>
      <c r="C2" s="61"/>
      <c r="D2" s="61"/>
      <c r="E2" s="66"/>
      <c r="F2" s="63"/>
      <c r="G2" s="63"/>
      <c r="H2" s="30"/>
      <c r="I2" s="49"/>
      <c r="J2" s="72"/>
      <c r="K2" s="71"/>
      <c r="L2" s="64"/>
      <c r="M2" s="62"/>
      <c r="N2" s="65"/>
      <c r="O2" s="8"/>
      <c r="P2" s="65"/>
      <c r="Q2" s="61"/>
      <c r="R2" s="70"/>
      <c r="S2" s="69"/>
      <c r="T2" s="73"/>
      <c r="U2" s="73"/>
      <c r="V2" s="69"/>
      <c r="W2" s="69"/>
      <c r="X2" s="69"/>
      <c r="Y2" s="69"/>
      <c r="Z2" s="69"/>
      <c r="AA2" s="69"/>
      <c r="AB2" s="69"/>
      <c r="AC2" s="69"/>
      <c r="AD2" s="69"/>
      <c r="AE2" s="69"/>
      <c r="AF2" s="33">
        <v>3</v>
      </c>
      <c r="AG2" s="33"/>
      <c r="AH2" s="33">
        <v>2</v>
      </c>
      <c r="AI2" s="33"/>
      <c r="AJ2" s="33"/>
      <c r="AK2" s="33">
        <v>3</v>
      </c>
      <c r="AL2" s="42"/>
      <c r="AM2" s="42"/>
    </row>
    <row r="3" spans="1:39" x14ac:dyDescent="0.25">
      <c r="A3" s="42"/>
      <c r="B3" s="42"/>
      <c r="C3" s="42"/>
      <c r="D3" s="42"/>
      <c r="E3" s="44"/>
      <c r="F3" s="40"/>
      <c r="G3" s="42"/>
      <c r="H3" s="42"/>
      <c r="I3" s="45"/>
      <c r="J3" s="45"/>
      <c r="K3" s="43"/>
      <c r="L3" s="42"/>
      <c r="M3" s="62"/>
      <c r="N3" s="65"/>
      <c r="O3" s="65"/>
      <c r="P3" s="65"/>
      <c r="Q3" s="42"/>
      <c r="R3" s="42"/>
      <c r="S3" s="41"/>
      <c r="T3" s="46"/>
      <c r="U3" s="73"/>
      <c r="V3" s="41"/>
      <c r="W3" s="41"/>
      <c r="X3" s="41"/>
      <c r="Y3" s="41"/>
      <c r="Z3" s="41"/>
      <c r="AA3" s="41"/>
      <c r="AB3" s="41"/>
      <c r="AC3" s="41"/>
      <c r="AD3" s="41"/>
      <c r="AE3" s="41"/>
      <c r="AF3" s="33"/>
      <c r="AG3" s="33"/>
      <c r="AH3" s="33"/>
      <c r="AI3" s="33"/>
      <c r="AJ3" s="33"/>
      <c r="AK3" s="33"/>
      <c r="AL3" s="42"/>
      <c r="AM3" s="42"/>
    </row>
    <row r="4" spans="1:39" x14ac:dyDescent="0.25"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5"/>
      <c r="AJ4" s="35"/>
      <c r="AK4" s="36"/>
    </row>
  </sheetData>
  <autoFilter ref="A1:R1"/>
  <phoneticPr fontId="16" type="noConversion"/>
  <pageMargins left="0.7" right="0.7" top="0.75" bottom="0.75" header="0.3" footer="0.3"/>
  <pageSetup paperSize="9" scale="37" fitToHeight="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06"/>
  <sheetViews>
    <sheetView zoomScaleNormal="100" workbookViewId="0">
      <pane ySplit="1" topLeftCell="A2" activePane="bottomLeft" state="frozen"/>
      <selection activeCell="P1" sqref="P1"/>
      <selection pane="bottomLeft" activeCell="D8" sqref="D8"/>
    </sheetView>
  </sheetViews>
  <sheetFormatPr defaultRowHeight="15" x14ac:dyDescent="0.25"/>
  <cols>
    <col min="1" max="1" width="6.85546875" style="21" customWidth="1"/>
    <col min="2" max="2" width="4.7109375" customWidth="1"/>
    <col min="3" max="3" width="9.140625" customWidth="1"/>
    <col min="4" max="4" width="19.5703125" customWidth="1"/>
    <col min="5" max="5" width="24.42578125" customWidth="1"/>
    <col min="6" max="6" width="15.42578125" style="20" customWidth="1"/>
    <col min="7" max="7" width="12" customWidth="1"/>
    <col min="8" max="8" width="11.28515625" customWidth="1"/>
    <col min="9" max="9" width="10.5703125" customWidth="1"/>
    <col min="10" max="10" width="10" customWidth="1"/>
    <col min="11" max="11" width="15.140625" style="14" customWidth="1"/>
    <col min="12" max="12" width="13.140625" style="14" customWidth="1"/>
    <col min="13" max="13" width="12.28515625" style="12" customWidth="1"/>
    <col min="14" max="14" width="15" customWidth="1"/>
    <col min="15" max="15" width="13.28515625" style="16" customWidth="1"/>
    <col min="16" max="16" width="17.85546875" style="15" customWidth="1"/>
    <col min="17" max="17" width="11.5703125" style="13" customWidth="1"/>
    <col min="18" max="18" width="11" style="13" customWidth="1"/>
    <col min="19" max="28" width="10.5703125" style="13" customWidth="1"/>
    <col min="29" max="99" width="9.140625" style="23"/>
  </cols>
  <sheetData>
    <row r="1" spans="1:99" ht="51" x14ac:dyDescent="0.25">
      <c r="A1" s="29" t="s">
        <v>44</v>
      </c>
      <c r="B1" s="22" t="s">
        <v>0</v>
      </c>
      <c r="C1" s="22" t="s">
        <v>1</v>
      </c>
      <c r="D1" s="22" t="s">
        <v>2</v>
      </c>
      <c r="E1" s="22" t="s">
        <v>3</v>
      </c>
      <c r="F1" s="25" t="s">
        <v>4</v>
      </c>
      <c r="G1" s="26" t="s">
        <v>5</v>
      </c>
      <c r="H1" s="37" t="s">
        <v>35</v>
      </c>
      <c r="I1" s="27" t="s">
        <v>6</v>
      </c>
      <c r="J1" s="27" t="s">
        <v>7</v>
      </c>
      <c r="K1" s="27" t="s">
        <v>71</v>
      </c>
      <c r="L1" s="22" t="s">
        <v>9</v>
      </c>
      <c r="M1" s="27" t="s">
        <v>8</v>
      </c>
      <c r="N1" s="39" t="s">
        <v>72</v>
      </c>
      <c r="O1" s="24" t="s">
        <v>73</v>
      </c>
      <c r="P1" s="24" t="s">
        <v>42</v>
      </c>
      <c r="Q1" s="28" t="s">
        <v>59</v>
      </c>
      <c r="R1" s="28" t="s">
        <v>60</v>
      </c>
      <c r="S1" s="28" t="s">
        <v>61</v>
      </c>
      <c r="T1" s="28" t="s">
        <v>62</v>
      </c>
      <c r="U1" s="28" t="s">
        <v>63</v>
      </c>
      <c r="V1" s="28" t="s">
        <v>64</v>
      </c>
      <c r="W1" s="28" t="s">
        <v>65</v>
      </c>
      <c r="X1" s="28" t="s">
        <v>66</v>
      </c>
      <c r="Y1" s="28" t="s">
        <v>67</v>
      </c>
      <c r="Z1" s="28" t="s">
        <v>68</v>
      </c>
      <c r="AA1" s="28" t="s">
        <v>69</v>
      </c>
      <c r="AB1" s="28" t="s">
        <v>70</v>
      </c>
    </row>
    <row r="2" spans="1:99" s="7" customFormat="1" x14ac:dyDescent="0.25">
      <c r="A2" s="75"/>
      <c r="B2" s="67"/>
      <c r="C2" s="18"/>
      <c r="D2" s="67"/>
      <c r="E2" s="67"/>
      <c r="F2" s="67"/>
      <c r="G2" s="53"/>
      <c r="H2" s="53"/>
      <c r="I2" s="76"/>
      <c r="J2" s="76"/>
      <c r="K2" s="67"/>
      <c r="L2" s="67"/>
      <c r="M2" s="77"/>
      <c r="N2" s="67"/>
      <c r="O2" s="52"/>
      <c r="P2" s="19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99" s="7" customFormat="1" x14ac:dyDescent="0.25">
      <c r="A3" s="75"/>
      <c r="B3" s="67"/>
      <c r="C3" s="18"/>
      <c r="D3" s="67"/>
      <c r="E3" s="67"/>
      <c r="F3" s="67"/>
      <c r="G3" s="53"/>
      <c r="H3" s="53"/>
      <c r="I3" s="76"/>
      <c r="J3" s="76"/>
      <c r="K3" s="67"/>
      <c r="L3" s="67"/>
      <c r="M3" s="77"/>
      <c r="N3" s="67"/>
      <c r="O3" s="52"/>
      <c r="P3" s="19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99" s="16" customFormat="1" x14ac:dyDescent="0.25">
      <c r="A4" s="21"/>
      <c r="F4" s="20"/>
      <c r="K4" s="14"/>
      <c r="L4" s="14"/>
      <c r="M4" s="12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</row>
    <row r="5" spans="1:99" s="16" customFormat="1" x14ac:dyDescent="0.25">
      <c r="A5" s="21"/>
      <c r="F5" s="20"/>
      <c r="K5" s="14"/>
      <c r="L5" s="14"/>
      <c r="M5" s="12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</row>
    <row r="6" spans="1:99" s="16" customFormat="1" x14ac:dyDescent="0.25">
      <c r="A6" s="21"/>
      <c r="F6" s="20"/>
      <c r="K6" s="14"/>
      <c r="L6" s="14"/>
      <c r="M6" s="12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</row>
    <row r="7" spans="1:99" s="16" customFormat="1" x14ac:dyDescent="0.25">
      <c r="A7" s="21"/>
      <c r="F7" s="20"/>
      <c r="K7" s="14"/>
      <c r="L7" s="14"/>
      <c r="M7" s="12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</row>
    <row r="8" spans="1:99" s="16" customFormat="1" x14ac:dyDescent="0.25">
      <c r="A8" s="21"/>
      <c r="F8" s="20"/>
      <c r="K8" s="14"/>
      <c r="L8" s="14"/>
      <c r="M8" s="12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</row>
    <row r="9" spans="1:99" s="16" customFormat="1" x14ac:dyDescent="0.25">
      <c r="A9" s="21"/>
      <c r="F9" s="20"/>
      <c r="K9" s="14"/>
      <c r="L9" s="14"/>
      <c r="M9" s="12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</row>
    <row r="10" spans="1:99" s="16" customFormat="1" x14ac:dyDescent="0.25">
      <c r="A10" s="21"/>
      <c r="F10" s="20"/>
      <c r="K10" s="14"/>
      <c r="L10" s="14"/>
      <c r="M10" s="12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</row>
    <row r="11" spans="1:99" s="16" customFormat="1" x14ac:dyDescent="0.25">
      <c r="A11" s="21"/>
      <c r="F11" s="20"/>
      <c r="K11" s="14"/>
      <c r="L11" s="14"/>
      <c r="M11" s="12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spans="1:99" s="16" customFormat="1" x14ac:dyDescent="0.25">
      <c r="A12" s="21"/>
      <c r="F12" s="20"/>
      <c r="K12" s="14"/>
      <c r="L12" s="14"/>
      <c r="M12" s="12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pans="1:99" s="16" customFormat="1" x14ac:dyDescent="0.25">
      <c r="A13" s="21"/>
      <c r="F13" s="20"/>
      <c r="K13" s="14"/>
      <c r="L13" s="14"/>
      <c r="M13" s="12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</row>
    <row r="14" spans="1:99" s="16" customFormat="1" x14ac:dyDescent="0.25">
      <c r="A14" s="21"/>
      <c r="F14" s="20"/>
      <c r="K14" s="14"/>
      <c r="L14" s="14"/>
      <c r="M14" s="12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</row>
    <row r="15" spans="1:99" s="16" customFormat="1" x14ac:dyDescent="0.25">
      <c r="A15" s="21"/>
      <c r="F15" s="20"/>
      <c r="K15" s="14"/>
      <c r="L15" s="14"/>
      <c r="M15" s="12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</row>
    <row r="16" spans="1:99" s="16" customFormat="1" x14ac:dyDescent="0.25">
      <c r="A16" s="21"/>
      <c r="F16" s="20"/>
      <c r="K16" s="14"/>
      <c r="L16" s="14"/>
      <c r="M16" s="12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</row>
    <row r="17" spans="1:99" s="16" customFormat="1" x14ac:dyDescent="0.25">
      <c r="A17" s="21"/>
      <c r="F17" s="20"/>
      <c r="K17" s="14"/>
      <c r="L17" s="14"/>
      <c r="M17" s="12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</row>
    <row r="18" spans="1:99" s="16" customFormat="1" x14ac:dyDescent="0.25">
      <c r="A18" s="21"/>
      <c r="F18" s="20"/>
      <c r="K18" s="14"/>
      <c r="L18" s="14"/>
      <c r="M18" s="12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</row>
    <row r="19" spans="1:99" s="16" customFormat="1" x14ac:dyDescent="0.25">
      <c r="A19" s="21"/>
      <c r="F19" s="20"/>
      <c r="K19" s="14"/>
      <c r="L19" s="14"/>
      <c r="M19" s="12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</row>
    <row r="20" spans="1:99" s="16" customFormat="1" x14ac:dyDescent="0.25">
      <c r="A20" s="21"/>
      <c r="F20" s="20"/>
      <c r="K20" s="14"/>
      <c r="L20" s="14"/>
      <c r="M20" s="12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</row>
    <row r="21" spans="1:99" s="16" customFormat="1" x14ac:dyDescent="0.25">
      <c r="A21" s="21"/>
      <c r="F21" s="20"/>
      <c r="K21" s="14"/>
      <c r="L21" s="14"/>
      <c r="M21" s="12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</row>
    <row r="22" spans="1:99" s="16" customFormat="1" x14ac:dyDescent="0.25">
      <c r="A22" s="21"/>
      <c r="F22" s="20"/>
      <c r="K22" s="14"/>
      <c r="L22" s="14"/>
      <c r="M22" s="12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</row>
    <row r="23" spans="1:99" s="16" customFormat="1" x14ac:dyDescent="0.25">
      <c r="A23" s="21"/>
      <c r="F23" s="20"/>
      <c r="K23" s="14"/>
      <c r="L23" s="14"/>
      <c r="M23" s="12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</row>
    <row r="24" spans="1:99" s="16" customFormat="1" x14ac:dyDescent="0.25">
      <c r="A24" s="21"/>
      <c r="F24" s="20"/>
      <c r="K24" s="14"/>
      <c r="L24" s="14"/>
      <c r="M24" s="12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</row>
    <row r="25" spans="1:99" s="16" customFormat="1" x14ac:dyDescent="0.25">
      <c r="A25" s="21"/>
      <c r="F25" s="20"/>
      <c r="K25" s="14"/>
      <c r="L25" s="14"/>
      <c r="M25" s="12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</row>
    <row r="26" spans="1:99" s="16" customFormat="1" x14ac:dyDescent="0.25">
      <c r="A26" s="21"/>
      <c r="F26" s="20"/>
      <c r="K26" s="14"/>
      <c r="L26" s="14"/>
      <c r="M26" s="12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</row>
    <row r="27" spans="1:99" s="16" customFormat="1" x14ac:dyDescent="0.25">
      <c r="A27" s="21"/>
      <c r="F27" s="20"/>
      <c r="K27" s="14"/>
      <c r="L27" s="14"/>
      <c r="M27" s="12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</row>
    <row r="28" spans="1:99" s="16" customFormat="1" x14ac:dyDescent="0.25">
      <c r="A28" s="21"/>
      <c r="F28" s="20"/>
      <c r="K28" s="14"/>
      <c r="L28" s="14"/>
      <c r="M28" s="12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</row>
    <row r="29" spans="1:99" x14ac:dyDescent="0.25">
      <c r="P29" s="16"/>
      <c r="Q29" s="16"/>
    </row>
    <row r="30" spans="1:99" x14ac:dyDescent="0.25">
      <c r="P30" s="16"/>
      <c r="Q30" s="16"/>
    </row>
    <row r="31" spans="1:99" x14ac:dyDescent="0.25">
      <c r="P31" s="16"/>
      <c r="Q31" s="16"/>
    </row>
    <row r="32" spans="1:99" x14ac:dyDescent="0.25">
      <c r="P32" s="16"/>
      <c r="Q32" s="16"/>
    </row>
    <row r="33" spans="16:17" x14ac:dyDescent="0.25">
      <c r="P33" s="16"/>
      <c r="Q33" s="16"/>
    </row>
    <row r="34" spans="16:17" x14ac:dyDescent="0.25">
      <c r="P34" s="16"/>
      <c r="Q34" s="16"/>
    </row>
    <row r="35" spans="16:17" x14ac:dyDescent="0.25">
      <c r="P35" s="16"/>
      <c r="Q35" s="16"/>
    </row>
    <row r="36" spans="16:17" x14ac:dyDescent="0.25">
      <c r="P36" s="16"/>
      <c r="Q36" s="16"/>
    </row>
    <row r="37" spans="16:17" x14ac:dyDescent="0.25">
      <c r="P37" s="16"/>
      <c r="Q37" s="16"/>
    </row>
    <row r="38" spans="16:17" x14ac:dyDescent="0.25">
      <c r="P38" s="16"/>
      <c r="Q38" s="16"/>
    </row>
    <row r="39" spans="16:17" x14ac:dyDescent="0.25">
      <c r="P39" s="16"/>
      <c r="Q39" s="16"/>
    </row>
    <row r="40" spans="16:17" x14ac:dyDescent="0.25">
      <c r="P40" s="16"/>
      <c r="Q40" s="16"/>
    </row>
    <row r="41" spans="16:17" x14ac:dyDescent="0.25">
      <c r="P41" s="16"/>
      <c r="Q41" s="16"/>
    </row>
    <row r="42" spans="16:17" x14ac:dyDescent="0.25">
      <c r="P42" s="16"/>
      <c r="Q42" s="16"/>
    </row>
    <row r="43" spans="16:17" x14ac:dyDescent="0.25">
      <c r="P43" s="16"/>
      <c r="Q43" s="16"/>
    </row>
    <row r="44" spans="16:17" x14ac:dyDescent="0.25">
      <c r="P44" s="16"/>
      <c r="Q44" s="16"/>
    </row>
    <row r="45" spans="16:17" x14ac:dyDescent="0.25">
      <c r="P45" s="16"/>
      <c r="Q45" s="16"/>
    </row>
    <row r="46" spans="16:17" x14ac:dyDescent="0.25">
      <c r="P46" s="16"/>
      <c r="Q46" s="16"/>
    </row>
    <row r="47" spans="16:17" x14ac:dyDescent="0.25">
      <c r="P47" s="16"/>
      <c r="Q47" s="16"/>
    </row>
    <row r="48" spans="16:17" x14ac:dyDescent="0.25">
      <c r="P48" s="16"/>
      <c r="Q48" s="16"/>
    </row>
    <row r="49" spans="16:17" x14ac:dyDescent="0.25">
      <c r="P49" s="16"/>
      <c r="Q49" s="16"/>
    </row>
    <row r="50" spans="16:17" x14ac:dyDescent="0.25">
      <c r="P50" s="16"/>
      <c r="Q50" s="16"/>
    </row>
    <row r="51" spans="16:17" x14ac:dyDescent="0.25">
      <c r="P51" s="16"/>
      <c r="Q51" s="16"/>
    </row>
    <row r="52" spans="16:17" x14ac:dyDescent="0.25">
      <c r="P52" s="16"/>
      <c r="Q52" s="16"/>
    </row>
    <row r="53" spans="16:17" x14ac:dyDescent="0.25">
      <c r="P53" s="16"/>
      <c r="Q53" s="16"/>
    </row>
    <row r="54" spans="16:17" x14ac:dyDescent="0.25">
      <c r="P54" s="16"/>
      <c r="Q54" s="16"/>
    </row>
    <row r="55" spans="16:17" x14ac:dyDescent="0.25">
      <c r="P55" s="16"/>
      <c r="Q55" s="16"/>
    </row>
    <row r="56" spans="16:17" x14ac:dyDescent="0.25">
      <c r="P56" s="16"/>
      <c r="Q56" s="16"/>
    </row>
    <row r="57" spans="16:17" x14ac:dyDescent="0.25">
      <c r="P57" s="16"/>
      <c r="Q57" s="16"/>
    </row>
    <row r="58" spans="16:17" x14ac:dyDescent="0.25">
      <c r="P58" s="16"/>
      <c r="Q58" s="16"/>
    </row>
    <row r="59" spans="16:17" x14ac:dyDescent="0.25">
      <c r="P59" s="16"/>
      <c r="Q59" s="16"/>
    </row>
    <row r="60" spans="16:17" x14ac:dyDescent="0.25">
      <c r="P60" s="16"/>
      <c r="Q60" s="16"/>
    </row>
    <row r="61" spans="16:17" x14ac:dyDescent="0.25">
      <c r="P61" s="16"/>
      <c r="Q61" s="16"/>
    </row>
    <row r="62" spans="16:17" x14ac:dyDescent="0.25">
      <c r="P62" s="23"/>
    </row>
    <row r="63" spans="16:17" x14ac:dyDescent="0.25">
      <c r="P63" s="23"/>
    </row>
    <row r="64" spans="16:17" x14ac:dyDescent="0.25">
      <c r="P64" s="23"/>
    </row>
    <row r="65" spans="16:16" x14ac:dyDescent="0.25">
      <c r="P65" s="23"/>
    </row>
    <row r="66" spans="16:16" x14ac:dyDescent="0.25">
      <c r="P66" s="23"/>
    </row>
    <row r="67" spans="16:16" x14ac:dyDescent="0.25">
      <c r="P67" s="23"/>
    </row>
    <row r="68" spans="16:16" x14ac:dyDescent="0.25">
      <c r="P68" s="23"/>
    </row>
    <row r="69" spans="16:16" x14ac:dyDescent="0.25">
      <c r="P69" s="23"/>
    </row>
    <row r="70" spans="16:16" x14ac:dyDescent="0.25">
      <c r="P70" s="23"/>
    </row>
    <row r="71" spans="16:16" x14ac:dyDescent="0.25">
      <c r="P71" s="23"/>
    </row>
    <row r="72" spans="16:16" x14ac:dyDescent="0.25">
      <c r="P72" s="23"/>
    </row>
    <row r="73" spans="16:16" x14ac:dyDescent="0.25">
      <c r="P73" s="23"/>
    </row>
    <row r="74" spans="16:16" x14ac:dyDescent="0.25">
      <c r="P74" s="23"/>
    </row>
    <row r="75" spans="16:16" x14ac:dyDescent="0.25">
      <c r="P75" s="23"/>
    </row>
    <row r="76" spans="16:16" x14ac:dyDescent="0.25">
      <c r="P76" s="23"/>
    </row>
    <row r="77" spans="16:16" x14ac:dyDescent="0.25">
      <c r="P77" s="23"/>
    </row>
    <row r="78" spans="16:16" x14ac:dyDescent="0.25">
      <c r="P78" s="23"/>
    </row>
    <row r="79" spans="16:16" x14ac:dyDescent="0.25">
      <c r="P79" s="23"/>
    </row>
    <row r="80" spans="16:16" x14ac:dyDescent="0.25">
      <c r="P80" s="23"/>
    </row>
    <row r="81" spans="16:16" x14ac:dyDescent="0.25">
      <c r="P81" s="23"/>
    </row>
    <row r="82" spans="16:16" x14ac:dyDescent="0.25">
      <c r="P82" s="23"/>
    </row>
    <row r="83" spans="16:16" x14ac:dyDescent="0.25">
      <c r="P83" s="23"/>
    </row>
    <row r="84" spans="16:16" x14ac:dyDescent="0.25">
      <c r="P84" s="23"/>
    </row>
    <row r="85" spans="16:16" x14ac:dyDescent="0.25">
      <c r="P85" s="23"/>
    </row>
    <row r="86" spans="16:16" x14ac:dyDescent="0.25">
      <c r="P86" s="23"/>
    </row>
    <row r="87" spans="16:16" x14ac:dyDescent="0.25">
      <c r="P87" s="23"/>
    </row>
    <row r="88" spans="16:16" x14ac:dyDescent="0.25">
      <c r="P88" s="23"/>
    </row>
    <row r="89" spans="16:16" x14ac:dyDescent="0.25">
      <c r="P89" s="23"/>
    </row>
    <row r="90" spans="16:16" x14ac:dyDescent="0.25">
      <c r="P90" s="23"/>
    </row>
    <row r="91" spans="16:16" x14ac:dyDescent="0.25">
      <c r="P91" s="23"/>
    </row>
    <row r="92" spans="16:16" x14ac:dyDescent="0.25">
      <c r="P92" s="23"/>
    </row>
    <row r="93" spans="16:16" x14ac:dyDescent="0.25">
      <c r="P93" s="23"/>
    </row>
    <row r="94" spans="16:16" x14ac:dyDescent="0.25">
      <c r="P94" s="23"/>
    </row>
    <row r="95" spans="16:16" x14ac:dyDescent="0.25">
      <c r="P95" s="23"/>
    </row>
    <row r="96" spans="16:16" x14ac:dyDescent="0.25">
      <c r="P96" s="23"/>
    </row>
    <row r="97" spans="16:16" x14ac:dyDescent="0.25">
      <c r="P97" s="23"/>
    </row>
    <row r="98" spans="16:16" x14ac:dyDescent="0.25">
      <c r="P98" s="23"/>
    </row>
    <row r="99" spans="16:16" x14ac:dyDescent="0.25">
      <c r="P99" s="23"/>
    </row>
    <row r="100" spans="16:16" x14ac:dyDescent="0.25">
      <c r="P100" s="23"/>
    </row>
    <row r="101" spans="16:16" x14ac:dyDescent="0.25">
      <c r="P101" s="23"/>
    </row>
    <row r="102" spans="16:16" x14ac:dyDescent="0.25">
      <c r="P102" s="23"/>
    </row>
    <row r="103" spans="16:16" x14ac:dyDescent="0.25">
      <c r="P103" s="23"/>
    </row>
    <row r="104" spans="16:16" x14ac:dyDescent="0.25">
      <c r="P104" s="23"/>
    </row>
    <row r="105" spans="16:16" x14ac:dyDescent="0.25">
      <c r="P105" s="23"/>
    </row>
    <row r="106" spans="16:16" x14ac:dyDescent="0.25">
      <c r="P106" s="23"/>
    </row>
    <row r="107" spans="16:16" x14ac:dyDescent="0.25">
      <c r="P107" s="23"/>
    </row>
    <row r="108" spans="16:16" x14ac:dyDescent="0.25">
      <c r="P108" s="23"/>
    </row>
    <row r="109" spans="16:16" x14ac:dyDescent="0.25">
      <c r="P109" s="23"/>
    </row>
    <row r="110" spans="16:16" x14ac:dyDescent="0.25">
      <c r="P110" s="23"/>
    </row>
    <row r="111" spans="16:16" x14ac:dyDescent="0.25">
      <c r="P111" s="23"/>
    </row>
    <row r="112" spans="16:16" x14ac:dyDescent="0.25">
      <c r="P112" s="23"/>
    </row>
    <row r="113" spans="16:16" x14ac:dyDescent="0.25">
      <c r="P113" s="23"/>
    </row>
    <row r="114" spans="16:16" x14ac:dyDescent="0.25">
      <c r="P114" s="23"/>
    </row>
    <row r="115" spans="16:16" x14ac:dyDescent="0.25">
      <c r="P115" s="23"/>
    </row>
    <row r="116" spans="16:16" x14ac:dyDescent="0.25">
      <c r="P116" s="23"/>
    </row>
    <row r="117" spans="16:16" x14ac:dyDescent="0.25">
      <c r="P117" s="23"/>
    </row>
    <row r="118" spans="16:16" x14ac:dyDescent="0.25">
      <c r="P118" s="23"/>
    </row>
    <row r="119" spans="16:16" x14ac:dyDescent="0.25">
      <c r="P119" s="23"/>
    </row>
    <row r="120" spans="16:16" x14ac:dyDescent="0.25">
      <c r="P120" s="23"/>
    </row>
    <row r="121" spans="16:16" x14ac:dyDescent="0.25">
      <c r="P121" s="23"/>
    </row>
    <row r="122" spans="16:16" x14ac:dyDescent="0.25">
      <c r="P122" s="23"/>
    </row>
    <row r="123" spans="16:16" x14ac:dyDescent="0.25">
      <c r="P123" s="23"/>
    </row>
    <row r="124" spans="16:16" x14ac:dyDescent="0.25">
      <c r="P124" s="23"/>
    </row>
    <row r="125" spans="16:16" x14ac:dyDescent="0.25">
      <c r="P125" s="23"/>
    </row>
    <row r="126" spans="16:16" x14ac:dyDescent="0.25">
      <c r="P126" s="23"/>
    </row>
    <row r="127" spans="16:16" x14ac:dyDescent="0.25">
      <c r="P127" s="23"/>
    </row>
    <row r="128" spans="16:16" x14ac:dyDescent="0.25">
      <c r="P128" s="23"/>
    </row>
    <row r="129" spans="16:16" x14ac:dyDescent="0.25">
      <c r="P129" s="23"/>
    </row>
    <row r="130" spans="16:16" x14ac:dyDescent="0.25">
      <c r="P130" s="23"/>
    </row>
    <row r="131" spans="16:16" x14ac:dyDescent="0.25">
      <c r="P131" s="23"/>
    </row>
    <row r="132" spans="16:16" x14ac:dyDescent="0.25">
      <c r="P132" s="23"/>
    </row>
    <row r="133" spans="16:16" x14ac:dyDescent="0.25">
      <c r="P133" s="23"/>
    </row>
    <row r="134" spans="16:16" x14ac:dyDescent="0.25">
      <c r="P134" s="23"/>
    </row>
    <row r="135" spans="16:16" x14ac:dyDescent="0.25">
      <c r="P135" s="23"/>
    </row>
    <row r="136" spans="16:16" x14ac:dyDescent="0.25">
      <c r="P136" s="23"/>
    </row>
    <row r="137" spans="16:16" x14ac:dyDescent="0.25">
      <c r="P137" s="23"/>
    </row>
    <row r="138" spans="16:16" x14ac:dyDescent="0.25">
      <c r="P138" s="23"/>
    </row>
    <row r="139" spans="16:16" x14ac:dyDescent="0.25">
      <c r="P139" s="23"/>
    </row>
    <row r="140" spans="16:16" x14ac:dyDescent="0.25">
      <c r="P140" s="23"/>
    </row>
    <row r="141" spans="16:16" x14ac:dyDescent="0.25">
      <c r="P141" s="23"/>
    </row>
    <row r="142" spans="16:16" x14ac:dyDescent="0.25">
      <c r="P142" s="23"/>
    </row>
    <row r="143" spans="16:16" x14ac:dyDescent="0.25">
      <c r="P143" s="23"/>
    </row>
    <row r="144" spans="16:16" x14ac:dyDescent="0.25">
      <c r="P144" s="23"/>
    </row>
    <row r="145" spans="16:16" x14ac:dyDescent="0.25">
      <c r="P145" s="23"/>
    </row>
    <row r="146" spans="16:16" x14ac:dyDescent="0.25">
      <c r="P146" s="23"/>
    </row>
    <row r="147" spans="16:16" x14ac:dyDescent="0.25">
      <c r="P147" s="23"/>
    </row>
    <row r="148" spans="16:16" x14ac:dyDescent="0.25">
      <c r="P148" s="23"/>
    </row>
    <row r="149" spans="16:16" x14ac:dyDescent="0.25">
      <c r="P149" s="23"/>
    </row>
    <row r="150" spans="16:16" x14ac:dyDescent="0.25">
      <c r="P150" s="23"/>
    </row>
    <row r="151" spans="16:16" x14ac:dyDescent="0.25">
      <c r="P151" s="23"/>
    </row>
    <row r="152" spans="16:16" x14ac:dyDescent="0.25">
      <c r="P152" s="23"/>
    </row>
    <row r="153" spans="16:16" x14ac:dyDescent="0.25">
      <c r="P153" s="23"/>
    </row>
    <row r="154" spans="16:16" x14ac:dyDescent="0.25">
      <c r="P154" s="23"/>
    </row>
    <row r="155" spans="16:16" x14ac:dyDescent="0.25">
      <c r="P155" s="23"/>
    </row>
    <row r="156" spans="16:16" x14ac:dyDescent="0.25">
      <c r="P156" s="23"/>
    </row>
    <row r="157" spans="16:16" x14ac:dyDescent="0.25">
      <c r="P157" s="23"/>
    </row>
    <row r="158" spans="16:16" x14ac:dyDescent="0.25">
      <c r="P158" s="23"/>
    </row>
    <row r="159" spans="16:16" x14ac:dyDescent="0.25">
      <c r="P159" s="23"/>
    </row>
    <row r="160" spans="16:16" x14ac:dyDescent="0.25">
      <c r="P160" s="23"/>
    </row>
    <row r="161" spans="16:16" x14ac:dyDescent="0.25">
      <c r="P161" s="23"/>
    </row>
    <row r="162" spans="16:16" x14ac:dyDescent="0.25">
      <c r="P162" s="23"/>
    </row>
    <row r="163" spans="16:16" x14ac:dyDescent="0.25">
      <c r="P163" s="23"/>
    </row>
    <row r="164" spans="16:16" x14ac:dyDescent="0.25">
      <c r="P164" s="23"/>
    </row>
    <row r="165" spans="16:16" x14ac:dyDescent="0.25">
      <c r="P165" s="23"/>
    </row>
    <row r="166" spans="16:16" x14ac:dyDescent="0.25">
      <c r="P166" s="23"/>
    </row>
    <row r="167" spans="16:16" x14ac:dyDescent="0.25">
      <c r="P167" s="23"/>
    </row>
    <row r="168" spans="16:16" x14ac:dyDescent="0.25">
      <c r="P168" s="23"/>
    </row>
    <row r="169" spans="16:16" x14ac:dyDescent="0.25">
      <c r="P169" s="23"/>
    </row>
    <row r="170" spans="16:16" x14ac:dyDescent="0.25">
      <c r="P170" s="23"/>
    </row>
    <row r="171" spans="16:16" x14ac:dyDescent="0.25">
      <c r="P171" s="23"/>
    </row>
    <row r="172" spans="16:16" x14ac:dyDescent="0.25">
      <c r="P172" s="23"/>
    </row>
    <row r="173" spans="16:16" x14ac:dyDescent="0.25">
      <c r="P173" s="23"/>
    </row>
    <row r="174" spans="16:16" x14ac:dyDescent="0.25">
      <c r="P174" s="23"/>
    </row>
    <row r="175" spans="16:16" x14ac:dyDescent="0.25">
      <c r="P175" s="23"/>
    </row>
    <row r="176" spans="16:16" x14ac:dyDescent="0.25">
      <c r="P176" s="23"/>
    </row>
    <row r="177" spans="16:16" x14ac:dyDescent="0.25">
      <c r="P177" s="23"/>
    </row>
    <row r="178" spans="16:16" x14ac:dyDescent="0.25">
      <c r="P178" s="23"/>
    </row>
    <row r="179" spans="16:16" x14ac:dyDescent="0.25">
      <c r="P179" s="23"/>
    </row>
    <row r="180" spans="16:16" x14ac:dyDescent="0.25">
      <c r="P180" s="23"/>
    </row>
    <row r="181" spans="16:16" x14ac:dyDescent="0.25">
      <c r="P181" s="23"/>
    </row>
    <row r="182" spans="16:16" x14ac:dyDescent="0.25">
      <c r="P182" s="23"/>
    </row>
    <row r="183" spans="16:16" x14ac:dyDescent="0.25">
      <c r="P183" s="23"/>
    </row>
    <row r="184" spans="16:16" x14ac:dyDescent="0.25">
      <c r="P184" s="23"/>
    </row>
    <row r="185" spans="16:16" x14ac:dyDescent="0.25">
      <c r="P185" s="23"/>
    </row>
    <row r="186" spans="16:16" x14ac:dyDescent="0.25">
      <c r="P186" s="23"/>
    </row>
    <row r="187" spans="16:16" x14ac:dyDescent="0.25">
      <c r="P187" s="23"/>
    </row>
    <row r="188" spans="16:16" x14ac:dyDescent="0.25">
      <c r="P188" s="23"/>
    </row>
    <row r="189" spans="16:16" x14ac:dyDescent="0.25">
      <c r="P189" s="23"/>
    </row>
    <row r="190" spans="16:16" x14ac:dyDescent="0.25">
      <c r="P190" s="23"/>
    </row>
    <row r="191" spans="16:16" x14ac:dyDescent="0.25">
      <c r="P191" s="23"/>
    </row>
    <row r="192" spans="16:16" x14ac:dyDescent="0.25">
      <c r="P192" s="23"/>
    </row>
    <row r="193" spans="16:16" x14ac:dyDescent="0.25">
      <c r="P193" s="23"/>
    </row>
    <row r="194" spans="16:16" x14ac:dyDescent="0.25">
      <c r="P194" s="23"/>
    </row>
    <row r="195" spans="16:16" x14ac:dyDescent="0.25">
      <c r="P195" s="23"/>
    </row>
    <row r="196" spans="16:16" x14ac:dyDescent="0.25">
      <c r="P196" s="23"/>
    </row>
    <row r="197" spans="16:16" x14ac:dyDescent="0.25">
      <c r="P197" s="23"/>
    </row>
    <row r="198" spans="16:16" x14ac:dyDescent="0.25">
      <c r="P198" s="23"/>
    </row>
    <row r="199" spans="16:16" x14ac:dyDescent="0.25">
      <c r="P199" s="23"/>
    </row>
    <row r="200" spans="16:16" x14ac:dyDescent="0.25">
      <c r="P200" s="23"/>
    </row>
    <row r="201" spans="16:16" x14ac:dyDescent="0.25">
      <c r="P201" s="23"/>
    </row>
    <row r="202" spans="16:16" x14ac:dyDescent="0.25">
      <c r="P202" s="23"/>
    </row>
    <row r="203" spans="16:16" x14ac:dyDescent="0.25">
      <c r="P203" s="23"/>
    </row>
    <row r="204" spans="16:16" x14ac:dyDescent="0.25">
      <c r="P204" s="23"/>
    </row>
    <row r="205" spans="16:16" x14ac:dyDescent="0.25">
      <c r="P205" s="23"/>
    </row>
    <row r="206" spans="16:16" x14ac:dyDescent="0.25">
      <c r="P206" s="23"/>
    </row>
    <row r="207" spans="16:16" x14ac:dyDescent="0.25">
      <c r="P207" s="23"/>
    </row>
    <row r="208" spans="16:16" x14ac:dyDescent="0.25">
      <c r="P208" s="23"/>
    </row>
    <row r="209" spans="16:16" x14ac:dyDescent="0.25">
      <c r="P209" s="23"/>
    </row>
    <row r="210" spans="16:16" x14ac:dyDescent="0.25">
      <c r="P210" s="23"/>
    </row>
    <row r="211" spans="16:16" x14ac:dyDescent="0.25">
      <c r="P211" s="23"/>
    </row>
    <row r="212" spans="16:16" x14ac:dyDescent="0.25">
      <c r="P212" s="23"/>
    </row>
    <row r="213" spans="16:16" x14ac:dyDescent="0.25">
      <c r="P213" s="23"/>
    </row>
    <row r="214" spans="16:16" x14ac:dyDescent="0.25">
      <c r="P214" s="23"/>
    </row>
    <row r="215" spans="16:16" x14ac:dyDescent="0.25">
      <c r="P215" s="23"/>
    </row>
    <row r="216" spans="16:16" x14ac:dyDescent="0.25">
      <c r="P216" s="23"/>
    </row>
    <row r="217" spans="16:16" x14ac:dyDescent="0.25">
      <c r="P217" s="23"/>
    </row>
    <row r="218" spans="16:16" x14ac:dyDescent="0.25">
      <c r="P218" s="23"/>
    </row>
    <row r="219" spans="16:16" x14ac:dyDescent="0.25">
      <c r="P219" s="23"/>
    </row>
    <row r="220" spans="16:16" x14ac:dyDescent="0.25">
      <c r="P220" s="23"/>
    </row>
    <row r="221" spans="16:16" x14ac:dyDescent="0.25">
      <c r="P221" s="23"/>
    </row>
    <row r="222" spans="16:16" x14ac:dyDescent="0.25">
      <c r="P222" s="23"/>
    </row>
    <row r="223" spans="16:16" x14ac:dyDescent="0.25">
      <c r="P223" s="23"/>
    </row>
    <row r="224" spans="16:16" x14ac:dyDescent="0.25">
      <c r="P224" s="23"/>
    </row>
    <row r="225" spans="16:16" x14ac:dyDescent="0.25">
      <c r="P225" s="23"/>
    </row>
    <row r="226" spans="16:16" x14ac:dyDescent="0.25">
      <c r="P226" s="23"/>
    </row>
    <row r="227" spans="16:16" x14ac:dyDescent="0.25">
      <c r="P227" s="23"/>
    </row>
    <row r="228" spans="16:16" x14ac:dyDescent="0.25">
      <c r="P228" s="23"/>
    </row>
    <row r="229" spans="16:16" x14ac:dyDescent="0.25">
      <c r="P229" s="23"/>
    </row>
    <row r="230" spans="16:16" x14ac:dyDescent="0.25">
      <c r="P230" s="23"/>
    </row>
    <row r="231" spans="16:16" x14ac:dyDescent="0.25">
      <c r="P231" s="23"/>
    </row>
    <row r="232" spans="16:16" x14ac:dyDescent="0.25">
      <c r="P232" s="23"/>
    </row>
    <row r="233" spans="16:16" x14ac:dyDescent="0.25">
      <c r="P233" s="23"/>
    </row>
    <row r="234" spans="16:16" x14ac:dyDescent="0.25">
      <c r="P234" s="23"/>
    </row>
    <row r="235" spans="16:16" x14ac:dyDescent="0.25">
      <c r="P235" s="23"/>
    </row>
    <row r="236" spans="16:16" x14ac:dyDescent="0.25">
      <c r="P236" s="23"/>
    </row>
    <row r="237" spans="16:16" x14ac:dyDescent="0.25">
      <c r="P237" s="23"/>
    </row>
    <row r="238" spans="16:16" x14ac:dyDescent="0.25">
      <c r="P238" s="23"/>
    </row>
    <row r="239" spans="16:16" x14ac:dyDescent="0.25">
      <c r="P239" s="23"/>
    </row>
    <row r="240" spans="16:16" x14ac:dyDescent="0.25">
      <c r="P240" s="23"/>
    </row>
    <row r="241" spans="16:16" x14ac:dyDescent="0.25">
      <c r="P241" s="23"/>
    </row>
    <row r="242" spans="16:16" x14ac:dyDescent="0.25">
      <c r="P242" s="23"/>
    </row>
    <row r="243" spans="16:16" x14ac:dyDescent="0.25">
      <c r="P243" s="23"/>
    </row>
    <row r="244" spans="16:16" x14ac:dyDescent="0.25">
      <c r="P244" s="23"/>
    </row>
    <row r="245" spans="16:16" x14ac:dyDescent="0.25">
      <c r="P245" s="23"/>
    </row>
    <row r="246" spans="16:16" x14ac:dyDescent="0.25">
      <c r="P246" s="23"/>
    </row>
    <row r="247" spans="16:16" x14ac:dyDescent="0.25">
      <c r="P247" s="23"/>
    </row>
    <row r="248" spans="16:16" x14ac:dyDescent="0.25">
      <c r="P248" s="23"/>
    </row>
    <row r="249" spans="16:16" x14ac:dyDescent="0.25">
      <c r="P249" s="23"/>
    </row>
    <row r="250" spans="16:16" x14ac:dyDescent="0.25">
      <c r="P250" s="23"/>
    </row>
    <row r="251" spans="16:16" x14ac:dyDescent="0.25">
      <c r="P251" s="23"/>
    </row>
    <row r="252" spans="16:16" x14ac:dyDescent="0.25">
      <c r="P252" s="23"/>
    </row>
    <row r="253" spans="16:16" x14ac:dyDescent="0.25">
      <c r="P253" s="23"/>
    </row>
    <row r="254" spans="16:16" x14ac:dyDescent="0.25">
      <c r="P254" s="23"/>
    </row>
    <row r="255" spans="16:16" x14ac:dyDescent="0.25">
      <c r="P255" s="23"/>
    </row>
    <row r="256" spans="16:16" x14ac:dyDescent="0.25">
      <c r="P256" s="23"/>
    </row>
    <row r="257" spans="16:16" x14ac:dyDescent="0.25">
      <c r="P257" s="23"/>
    </row>
    <row r="258" spans="16:16" x14ac:dyDescent="0.25">
      <c r="P258" s="23"/>
    </row>
    <row r="259" spans="16:16" x14ac:dyDescent="0.25">
      <c r="P259" s="23"/>
    </row>
    <row r="260" spans="16:16" x14ac:dyDescent="0.25">
      <c r="P260" s="23"/>
    </row>
    <row r="261" spans="16:16" x14ac:dyDescent="0.25">
      <c r="P261" s="23"/>
    </row>
    <row r="262" spans="16:16" x14ac:dyDescent="0.25">
      <c r="P262" s="23"/>
    </row>
    <row r="263" spans="16:16" x14ac:dyDescent="0.25">
      <c r="P263" s="23"/>
    </row>
    <row r="264" spans="16:16" x14ac:dyDescent="0.25">
      <c r="P264" s="23"/>
    </row>
    <row r="265" spans="16:16" x14ac:dyDescent="0.25">
      <c r="P265" s="23"/>
    </row>
    <row r="266" spans="16:16" x14ac:dyDescent="0.25">
      <c r="P266" s="23"/>
    </row>
    <row r="267" spans="16:16" x14ac:dyDescent="0.25">
      <c r="P267" s="23"/>
    </row>
    <row r="268" spans="16:16" x14ac:dyDescent="0.25">
      <c r="P268" s="23"/>
    </row>
    <row r="269" spans="16:16" x14ac:dyDescent="0.25">
      <c r="P269" s="23"/>
    </row>
    <row r="270" spans="16:16" x14ac:dyDescent="0.25">
      <c r="P270" s="23"/>
    </row>
    <row r="271" spans="16:16" x14ac:dyDescent="0.25">
      <c r="P271" s="23"/>
    </row>
    <row r="272" spans="16:16" x14ac:dyDescent="0.25">
      <c r="P272" s="23"/>
    </row>
    <row r="273" spans="16:16" x14ac:dyDescent="0.25">
      <c r="P273" s="23"/>
    </row>
    <row r="274" spans="16:16" x14ac:dyDescent="0.25">
      <c r="P274" s="23"/>
    </row>
    <row r="275" spans="16:16" x14ac:dyDescent="0.25">
      <c r="P275" s="23"/>
    </row>
    <row r="276" spans="16:16" x14ac:dyDescent="0.25">
      <c r="P276" s="23"/>
    </row>
    <row r="277" spans="16:16" x14ac:dyDescent="0.25">
      <c r="P277" s="23"/>
    </row>
    <row r="278" spans="16:16" x14ac:dyDescent="0.25">
      <c r="P278" s="23"/>
    </row>
    <row r="279" spans="16:16" x14ac:dyDescent="0.25">
      <c r="P279" s="23"/>
    </row>
    <row r="280" spans="16:16" x14ac:dyDescent="0.25">
      <c r="P280" s="23"/>
    </row>
    <row r="281" spans="16:16" x14ac:dyDescent="0.25">
      <c r="P281" s="23"/>
    </row>
    <row r="282" spans="16:16" x14ac:dyDescent="0.25">
      <c r="P282" s="23"/>
    </row>
    <row r="283" spans="16:16" x14ac:dyDescent="0.25">
      <c r="P283" s="23"/>
    </row>
    <row r="284" spans="16:16" x14ac:dyDescent="0.25">
      <c r="P284" s="23"/>
    </row>
    <row r="285" spans="16:16" x14ac:dyDescent="0.25">
      <c r="P285" s="23"/>
    </row>
    <row r="286" spans="16:16" x14ac:dyDescent="0.25">
      <c r="P286" s="23"/>
    </row>
    <row r="287" spans="16:16" x14ac:dyDescent="0.25">
      <c r="P287" s="23"/>
    </row>
    <row r="288" spans="16:16" x14ac:dyDescent="0.25">
      <c r="P288" s="23"/>
    </row>
    <row r="289" spans="16:16" x14ac:dyDescent="0.25">
      <c r="P289" s="23"/>
    </row>
    <row r="290" spans="16:16" x14ac:dyDescent="0.25">
      <c r="P290" s="23"/>
    </row>
    <row r="291" spans="16:16" x14ac:dyDescent="0.25">
      <c r="P291" s="23"/>
    </row>
    <row r="292" spans="16:16" x14ac:dyDescent="0.25">
      <c r="P292" s="23"/>
    </row>
    <row r="293" spans="16:16" x14ac:dyDescent="0.25">
      <c r="P293" s="23"/>
    </row>
    <row r="294" spans="16:16" x14ac:dyDescent="0.25">
      <c r="P294" s="23"/>
    </row>
    <row r="295" spans="16:16" x14ac:dyDescent="0.25">
      <c r="P295" s="23"/>
    </row>
    <row r="296" spans="16:16" x14ac:dyDescent="0.25">
      <c r="P296" s="23"/>
    </row>
    <row r="297" spans="16:16" x14ac:dyDescent="0.25">
      <c r="P297" s="23"/>
    </row>
    <row r="298" spans="16:16" x14ac:dyDescent="0.25">
      <c r="P298" s="23"/>
    </row>
    <row r="299" spans="16:16" x14ac:dyDescent="0.25">
      <c r="P299" s="23"/>
    </row>
    <row r="300" spans="16:16" x14ac:dyDescent="0.25">
      <c r="P300" s="23"/>
    </row>
    <row r="301" spans="16:16" x14ac:dyDescent="0.25">
      <c r="P301" s="23"/>
    </row>
    <row r="302" spans="16:16" x14ac:dyDescent="0.25">
      <c r="P302" s="23"/>
    </row>
    <row r="303" spans="16:16" x14ac:dyDescent="0.25">
      <c r="P303" s="23"/>
    </row>
    <row r="304" spans="16:16" x14ac:dyDescent="0.25">
      <c r="P304" s="23"/>
    </row>
    <row r="305" spans="16:16" x14ac:dyDescent="0.25">
      <c r="P305" s="23"/>
    </row>
    <row r="306" spans="16:16" x14ac:dyDescent="0.25">
      <c r="P306" s="23"/>
    </row>
    <row r="307" spans="16:16" x14ac:dyDescent="0.25">
      <c r="P307" s="23"/>
    </row>
    <row r="308" spans="16:16" x14ac:dyDescent="0.25">
      <c r="P308" s="23"/>
    </row>
    <row r="309" spans="16:16" x14ac:dyDescent="0.25">
      <c r="P309" s="23"/>
    </row>
    <row r="310" spans="16:16" x14ac:dyDescent="0.25">
      <c r="P310" s="23"/>
    </row>
    <row r="311" spans="16:16" x14ac:dyDescent="0.25">
      <c r="P311" s="23"/>
    </row>
    <row r="312" spans="16:16" x14ac:dyDescent="0.25">
      <c r="P312" s="23"/>
    </row>
    <row r="313" spans="16:16" x14ac:dyDescent="0.25">
      <c r="P313" s="23"/>
    </row>
    <row r="314" spans="16:16" x14ac:dyDescent="0.25">
      <c r="P314" s="23"/>
    </row>
    <row r="315" spans="16:16" x14ac:dyDescent="0.25">
      <c r="P315" s="23"/>
    </row>
    <row r="316" spans="16:16" x14ac:dyDescent="0.25">
      <c r="P316" s="23"/>
    </row>
    <row r="317" spans="16:16" x14ac:dyDescent="0.25">
      <c r="P317" s="23"/>
    </row>
    <row r="318" spans="16:16" x14ac:dyDescent="0.25">
      <c r="P318" s="23"/>
    </row>
    <row r="319" spans="16:16" x14ac:dyDescent="0.25">
      <c r="P319" s="23"/>
    </row>
    <row r="320" spans="16:16" x14ac:dyDescent="0.25">
      <c r="P320" s="23"/>
    </row>
    <row r="321" spans="16:16" x14ac:dyDescent="0.25">
      <c r="P321" s="23"/>
    </row>
    <row r="322" spans="16:16" x14ac:dyDescent="0.25">
      <c r="P322" s="23"/>
    </row>
    <row r="323" spans="16:16" x14ac:dyDescent="0.25">
      <c r="P323" s="23"/>
    </row>
    <row r="324" spans="16:16" x14ac:dyDescent="0.25">
      <c r="P324" s="23"/>
    </row>
    <row r="325" spans="16:16" x14ac:dyDescent="0.25">
      <c r="P325" s="23"/>
    </row>
    <row r="326" spans="16:16" x14ac:dyDescent="0.25">
      <c r="P326" s="23"/>
    </row>
    <row r="327" spans="16:16" x14ac:dyDescent="0.25">
      <c r="P327" s="23"/>
    </row>
    <row r="328" spans="16:16" x14ac:dyDescent="0.25">
      <c r="P328" s="23"/>
    </row>
    <row r="329" spans="16:16" x14ac:dyDescent="0.25">
      <c r="P329" s="23"/>
    </row>
    <row r="330" spans="16:16" x14ac:dyDescent="0.25">
      <c r="P330" s="23"/>
    </row>
    <row r="331" spans="16:16" x14ac:dyDescent="0.25">
      <c r="P331" s="23"/>
    </row>
    <row r="332" spans="16:16" x14ac:dyDescent="0.25">
      <c r="P332" s="23"/>
    </row>
    <row r="333" spans="16:16" x14ac:dyDescent="0.25">
      <c r="P333" s="23"/>
    </row>
    <row r="334" spans="16:16" x14ac:dyDescent="0.25">
      <c r="P334" s="23"/>
    </row>
    <row r="335" spans="16:16" x14ac:dyDescent="0.25">
      <c r="P335" s="23"/>
    </row>
    <row r="336" spans="16:16" x14ac:dyDescent="0.25">
      <c r="P336" s="23"/>
    </row>
    <row r="337" spans="16:16" x14ac:dyDescent="0.25">
      <c r="P337" s="23"/>
    </row>
    <row r="338" spans="16:16" x14ac:dyDescent="0.25">
      <c r="P338" s="23"/>
    </row>
    <row r="339" spans="16:16" x14ac:dyDescent="0.25">
      <c r="P339" s="23"/>
    </row>
    <row r="340" spans="16:16" x14ac:dyDescent="0.25">
      <c r="P340" s="23"/>
    </row>
    <row r="341" spans="16:16" x14ac:dyDescent="0.25">
      <c r="P341" s="23"/>
    </row>
    <row r="342" spans="16:16" x14ac:dyDescent="0.25">
      <c r="P342" s="23"/>
    </row>
    <row r="343" spans="16:16" x14ac:dyDescent="0.25">
      <c r="P343" s="23"/>
    </row>
    <row r="344" spans="16:16" x14ac:dyDescent="0.25">
      <c r="P344" s="23"/>
    </row>
    <row r="345" spans="16:16" x14ac:dyDescent="0.25">
      <c r="P345" s="23"/>
    </row>
    <row r="346" spans="16:16" x14ac:dyDescent="0.25">
      <c r="P346" s="23"/>
    </row>
    <row r="347" spans="16:16" x14ac:dyDescent="0.25">
      <c r="P347" s="23"/>
    </row>
    <row r="348" spans="16:16" x14ac:dyDescent="0.25">
      <c r="P348" s="23"/>
    </row>
    <row r="349" spans="16:16" x14ac:dyDescent="0.25">
      <c r="P349" s="23"/>
    </row>
    <row r="350" spans="16:16" x14ac:dyDescent="0.25">
      <c r="P350" s="23"/>
    </row>
    <row r="351" spans="16:16" x14ac:dyDescent="0.25">
      <c r="P351" s="23"/>
    </row>
    <row r="352" spans="16:16" x14ac:dyDescent="0.25">
      <c r="P352" s="23"/>
    </row>
    <row r="353" spans="16:16" x14ac:dyDescent="0.25">
      <c r="P353" s="23"/>
    </row>
    <row r="354" spans="16:16" x14ac:dyDescent="0.25">
      <c r="P354" s="23"/>
    </row>
    <row r="355" spans="16:16" x14ac:dyDescent="0.25">
      <c r="P355" s="23"/>
    </row>
    <row r="356" spans="16:16" x14ac:dyDescent="0.25">
      <c r="P356" s="23"/>
    </row>
    <row r="357" spans="16:16" x14ac:dyDescent="0.25">
      <c r="P357" s="23"/>
    </row>
    <row r="358" spans="16:16" x14ac:dyDescent="0.25">
      <c r="P358" s="23"/>
    </row>
    <row r="359" spans="16:16" x14ac:dyDescent="0.25">
      <c r="P359" s="23"/>
    </row>
    <row r="360" spans="16:16" x14ac:dyDescent="0.25">
      <c r="P360" s="23"/>
    </row>
    <row r="361" spans="16:16" x14ac:dyDescent="0.25">
      <c r="P361" s="23"/>
    </row>
    <row r="362" spans="16:16" x14ac:dyDescent="0.25">
      <c r="P362" s="23"/>
    </row>
    <row r="363" spans="16:16" x14ac:dyDescent="0.25">
      <c r="P363" s="23"/>
    </row>
    <row r="364" spans="16:16" x14ac:dyDescent="0.25">
      <c r="P364" s="23"/>
    </row>
    <row r="365" spans="16:16" x14ac:dyDescent="0.25">
      <c r="P365" s="23"/>
    </row>
    <row r="366" spans="16:16" x14ac:dyDescent="0.25">
      <c r="P366" s="23"/>
    </row>
    <row r="367" spans="16:16" x14ac:dyDescent="0.25">
      <c r="P367" s="23"/>
    </row>
    <row r="368" spans="16:16" x14ac:dyDescent="0.25">
      <c r="P368" s="23"/>
    </row>
    <row r="369" spans="16:16" x14ac:dyDescent="0.25">
      <c r="P369" s="23"/>
    </row>
    <row r="370" spans="16:16" x14ac:dyDescent="0.25">
      <c r="P370" s="23"/>
    </row>
    <row r="371" spans="16:16" x14ac:dyDescent="0.25">
      <c r="P371" s="23"/>
    </row>
    <row r="372" spans="16:16" x14ac:dyDescent="0.25">
      <c r="P372" s="23"/>
    </row>
    <row r="373" spans="16:16" x14ac:dyDescent="0.25">
      <c r="P373" s="23"/>
    </row>
    <row r="374" spans="16:16" x14ac:dyDescent="0.25">
      <c r="P374" s="23"/>
    </row>
    <row r="375" spans="16:16" x14ac:dyDescent="0.25">
      <c r="P375" s="23"/>
    </row>
    <row r="376" spans="16:16" x14ac:dyDescent="0.25">
      <c r="P376" s="23"/>
    </row>
    <row r="377" spans="16:16" x14ac:dyDescent="0.25">
      <c r="P377" s="23"/>
    </row>
    <row r="378" spans="16:16" x14ac:dyDescent="0.25">
      <c r="P378" s="23"/>
    </row>
    <row r="379" spans="16:16" x14ac:dyDescent="0.25">
      <c r="P379" s="23"/>
    </row>
    <row r="380" spans="16:16" x14ac:dyDescent="0.25">
      <c r="P380" s="23"/>
    </row>
    <row r="381" spans="16:16" x14ac:dyDescent="0.25">
      <c r="P381" s="23"/>
    </row>
    <row r="382" spans="16:16" x14ac:dyDescent="0.25">
      <c r="P382" s="23"/>
    </row>
    <row r="383" spans="16:16" x14ac:dyDescent="0.25">
      <c r="P383" s="23"/>
    </row>
    <row r="384" spans="16:16" x14ac:dyDescent="0.25">
      <c r="P384" s="23"/>
    </row>
    <row r="385" spans="16:16" x14ac:dyDescent="0.25">
      <c r="P385" s="23"/>
    </row>
    <row r="386" spans="16:16" x14ac:dyDescent="0.25">
      <c r="P386" s="23"/>
    </row>
    <row r="387" spans="16:16" x14ac:dyDescent="0.25">
      <c r="P387" s="23"/>
    </row>
    <row r="388" spans="16:16" x14ac:dyDescent="0.25">
      <c r="P388" s="23"/>
    </row>
    <row r="389" spans="16:16" x14ac:dyDescent="0.25">
      <c r="P389" s="23"/>
    </row>
    <row r="390" spans="16:16" x14ac:dyDescent="0.25">
      <c r="P390" s="23"/>
    </row>
    <row r="391" spans="16:16" x14ac:dyDescent="0.25">
      <c r="P391" s="23"/>
    </row>
    <row r="392" spans="16:16" x14ac:dyDescent="0.25">
      <c r="P392" s="23"/>
    </row>
    <row r="393" spans="16:16" x14ac:dyDescent="0.25">
      <c r="P393" s="23"/>
    </row>
    <row r="394" spans="16:16" x14ac:dyDescent="0.25">
      <c r="P394" s="23"/>
    </row>
    <row r="395" spans="16:16" x14ac:dyDescent="0.25">
      <c r="P395" s="23"/>
    </row>
    <row r="396" spans="16:16" x14ac:dyDescent="0.25">
      <c r="P396" s="23"/>
    </row>
    <row r="397" spans="16:16" x14ac:dyDescent="0.25">
      <c r="P397" s="23"/>
    </row>
    <row r="398" spans="16:16" x14ac:dyDescent="0.25">
      <c r="P398" s="23"/>
    </row>
    <row r="399" spans="16:16" x14ac:dyDescent="0.25">
      <c r="P399" s="23"/>
    </row>
    <row r="400" spans="16:16" x14ac:dyDescent="0.25">
      <c r="P400" s="23"/>
    </row>
    <row r="401" spans="16:16" x14ac:dyDescent="0.25">
      <c r="P401" s="23"/>
    </row>
    <row r="402" spans="16:16" x14ac:dyDescent="0.25">
      <c r="P402" s="23"/>
    </row>
    <row r="403" spans="16:16" x14ac:dyDescent="0.25">
      <c r="P403" s="23"/>
    </row>
    <row r="404" spans="16:16" x14ac:dyDescent="0.25">
      <c r="P404" s="23"/>
    </row>
    <row r="405" spans="16:16" x14ac:dyDescent="0.25">
      <c r="P405" s="23"/>
    </row>
    <row r="406" spans="16:16" x14ac:dyDescent="0.25">
      <c r="P406" s="23"/>
    </row>
    <row r="407" spans="16:16" x14ac:dyDescent="0.25">
      <c r="P407" s="23"/>
    </row>
    <row r="408" spans="16:16" x14ac:dyDescent="0.25">
      <c r="P408" s="23"/>
    </row>
    <row r="409" spans="16:16" x14ac:dyDescent="0.25">
      <c r="P409" s="23"/>
    </row>
    <row r="410" spans="16:16" x14ac:dyDescent="0.25">
      <c r="P410" s="23"/>
    </row>
    <row r="411" spans="16:16" x14ac:dyDescent="0.25">
      <c r="P411" s="23"/>
    </row>
    <row r="412" spans="16:16" x14ac:dyDescent="0.25">
      <c r="P412" s="23"/>
    </row>
    <row r="413" spans="16:16" x14ac:dyDescent="0.25">
      <c r="P413" s="23"/>
    </row>
    <row r="414" spans="16:16" x14ac:dyDescent="0.25">
      <c r="P414" s="23"/>
    </row>
    <row r="415" spans="16:16" x14ac:dyDescent="0.25">
      <c r="P415" s="23"/>
    </row>
    <row r="416" spans="16:16" x14ac:dyDescent="0.25">
      <c r="P416" s="23"/>
    </row>
    <row r="417" spans="16:16" x14ac:dyDescent="0.25">
      <c r="P417" s="23"/>
    </row>
    <row r="418" spans="16:16" x14ac:dyDescent="0.25">
      <c r="P418" s="23"/>
    </row>
    <row r="419" spans="16:16" x14ac:dyDescent="0.25">
      <c r="P419" s="23"/>
    </row>
    <row r="420" spans="16:16" x14ac:dyDescent="0.25">
      <c r="P420" s="23"/>
    </row>
    <row r="421" spans="16:16" x14ac:dyDescent="0.25">
      <c r="P421" s="23"/>
    </row>
    <row r="422" spans="16:16" x14ac:dyDescent="0.25">
      <c r="P422" s="23"/>
    </row>
    <row r="423" spans="16:16" x14ac:dyDescent="0.25">
      <c r="P423" s="23"/>
    </row>
    <row r="424" spans="16:16" x14ac:dyDescent="0.25">
      <c r="P424" s="23"/>
    </row>
    <row r="425" spans="16:16" x14ac:dyDescent="0.25">
      <c r="P425" s="23"/>
    </row>
    <row r="426" spans="16:16" x14ac:dyDescent="0.25">
      <c r="P426" s="23"/>
    </row>
    <row r="427" spans="16:16" x14ac:dyDescent="0.25">
      <c r="P427" s="23"/>
    </row>
    <row r="428" spans="16:16" x14ac:dyDescent="0.25">
      <c r="P428" s="23"/>
    </row>
    <row r="429" spans="16:16" x14ac:dyDescent="0.25">
      <c r="P429" s="23"/>
    </row>
    <row r="430" spans="16:16" x14ac:dyDescent="0.25">
      <c r="P430" s="23"/>
    </row>
    <row r="431" spans="16:16" x14ac:dyDescent="0.25">
      <c r="P431" s="23"/>
    </row>
    <row r="432" spans="16:16" x14ac:dyDescent="0.25">
      <c r="P432" s="23"/>
    </row>
    <row r="433" spans="16:16" x14ac:dyDescent="0.25">
      <c r="P433" s="23"/>
    </row>
    <row r="434" spans="16:16" x14ac:dyDescent="0.25">
      <c r="P434" s="23"/>
    </row>
    <row r="435" spans="16:16" x14ac:dyDescent="0.25">
      <c r="P435" s="23"/>
    </row>
    <row r="436" spans="16:16" x14ac:dyDescent="0.25">
      <c r="P436" s="23"/>
    </row>
    <row r="437" spans="16:16" x14ac:dyDescent="0.25">
      <c r="P437" s="23"/>
    </row>
    <row r="438" spans="16:16" x14ac:dyDescent="0.25">
      <c r="P438" s="23"/>
    </row>
    <row r="439" spans="16:16" x14ac:dyDescent="0.25">
      <c r="P439" s="23"/>
    </row>
    <row r="440" spans="16:16" x14ac:dyDescent="0.25">
      <c r="P440" s="23"/>
    </row>
    <row r="441" spans="16:16" x14ac:dyDescent="0.25">
      <c r="P441" s="23"/>
    </row>
    <row r="442" spans="16:16" x14ac:dyDescent="0.25">
      <c r="P442" s="23"/>
    </row>
    <row r="443" spans="16:16" x14ac:dyDescent="0.25">
      <c r="P443" s="23"/>
    </row>
    <row r="444" spans="16:16" x14ac:dyDescent="0.25">
      <c r="P444" s="23"/>
    </row>
    <row r="445" spans="16:16" x14ac:dyDescent="0.25">
      <c r="P445" s="23"/>
    </row>
    <row r="446" spans="16:16" x14ac:dyDescent="0.25">
      <c r="P446" s="23"/>
    </row>
    <row r="447" spans="16:16" x14ac:dyDescent="0.25">
      <c r="P447" s="23"/>
    </row>
    <row r="448" spans="16:16" x14ac:dyDescent="0.25">
      <c r="P448" s="23"/>
    </row>
    <row r="449" spans="16:16" x14ac:dyDescent="0.25">
      <c r="P449" s="23"/>
    </row>
    <row r="450" spans="16:16" x14ac:dyDescent="0.25">
      <c r="P450" s="23"/>
    </row>
    <row r="451" spans="16:16" x14ac:dyDescent="0.25">
      <c r="P451" s="23"/>
    </row>
    <row r="452" spans="16:16" x14ac:dyDescent="0.25">
      <c r="P452" s="23"/>
    </row>
    <row r="453" spans="16:16" x14ac:dyDescent="0.25">
      <c r="P453" s="23"/>
    </row>
    <row r="454" spans="16:16" x14ac:dyDescent="0.25">
      <c r="P454" s="23"/>
    </row>
    <row r="455" spans="16:16" x14ac:dyDescent="0.25">
      <c r="P455" s="23"/>
    </row>
    <row r="456" spans="16:16" x14ac:dyDescent="0.25">
      <c r="P456" s="23"/>
    </row>
    <row r="457" spans="16:16" x14ac:dyDescent="0.25">
      <c r="P457" s="23"/>
    </row>
    <row r="458" spans="16:16" x14ac:dyDescent="0.25">
      <c r="P458" s="23"/>
    </row>
    <row r="459" spans="16:16" x14ac:dyDescent="0.25">
      <c r="P459" s="23"/>
    </row>
    <row r="460" spans="16:16" x14ac:dyDescent="0.25">
      <c r="P460" s="23"/>
    </row>
    <row r="461" spans="16:16" x14ac:dyDescent="0.25">
      <c r="P461" s="23"/>
    </row>
    <row r="462" spans="16:16" x14ac:dyDescent="0.25">
      <c r="P462" s="23"/>
    </row>
    <row r="463" spans="16:16" x14ac:dyDescent="0.25">
      <c r="P463" s="23"/>
    </row>
    <row r="464" spans="16:16" x14ac:dyDescent="0.25">
      <c r="P464" s="23"/>
    </row>
    <row r="465" spans="16:16" x14ac:dyDescent="0.25">
      <c r="P465" s="23"/>
    </row>
    <row r="466" spans="16:16" x14ac:dyDescent="0.25">
      <c r="P466" s="23"/>
    </row>
    <row r="467" spans="16:16" x14ac:dyDescent="0.25">
      <c r="P467" s="23"/>
    </row>
    <row r="468" spans="16:16" x14ac:dyDescent="0.25">
      <c r="P468" s="23"/>
    </row>
    <row r="469" spans="16:16" x14ac:dyDescent="0.25">
      <c r="P469" s="23"/>
    </row>
    <row r="470" spans="16:16" x14ac:dyDescent="0.25">
      <c r="P470" s="23"/>
    </row>
    <row r="471" spans="16:16" x14ac:dyDescent="0.25">
      <c r="P471" s="23"/>
    </row>
    <row r="472" spans="16:16" x14ac:dyDescent="0.25">
      <c r="P472" s="23"/>
    </row>
    <row r="473" spans="16:16" x14ac:dyDescent="0.25">
      <c r="P473" s="23"/>
    </row>
    <row r="474" spans="16:16" x14ac:dyDescent="0.25">
      <c r="P474" s="23"/>
    </row>
    <row r="475" spans="16:16" x14ac:dyDescent="0.25">
      <c r="P475" s="23"/>
    </row>
    <row r="476" spans="16:16" x14ac:dyDescent="0.25">
      <c r="P476" s="23"/>
    </row>
    <row r="477" spans="16:16" x14ac:dyDescent="0.25">
      <c r="P477" s="23"/>
    </row>
    <row r="478" spans="16:16" x14ac:dyDescent="0.25">
      <c r="P478" s="23"/>
    </row>
    <row r="479" spans="16:16" x14ac:dyDescent="0.25">
      <c r="P479" s="23"/>
    </row>
    <row r="480" spans="16:16" x14ac:dyDescent="0.25">
      <c r="P480" s="23"/>
    </row>
    <row r="481" spans="16:16" x14ac:dyDescent="0.25">
      <c r="P481" s="23"/>
    </row>
    <row r="482" spans="16:16" x14ac:dyDescent="0.25">
      <c r="P482" s="23"/>
    </row>
    <row r="483" spans="16:16" x14ac:dyDescent="0.25">
      <c r="P483" s="23"/>
    </row>
    <row r="484" spans="16:16" x14ac:dyDescent="0.25">
      <c r="P484" s="23"/>
    </row>
    <row r="485" spans="16:16" x14ac:dyDescent="0.25">
      <c r="P485" s="23"/>
    </row>
    <row r="486" spans="16:16" x14ac:dyDescent="0.25">
      <c r="P486" s="23"/>
    </row>
    <row r="487" spans="16:16" x14ac:dyDescent="0.25">
      <c r="P487" s="23"/>
    </row>
    <row r="488" spans="16:16" x14ac:dyDescent="0.25">
      <c r="P488" s="23"/>
    </row>
    <row r="489" spans="16:16" x14ac:dyDescent="0.25">
      <c r="P489" s="23"/>
    </row>
    <row r="490" spans="16:16" x14ac:dyDescent="0.25">
      <c r="P490" s="23"/>
    </row>
    <row r="491" spans="16:16" x14ac:dyDescent="0.25">
      <c r="P491" s="23"/>
    </row>
    <row r="492" spans="16:16" x14ac:dyDescent="0.25">
      <c r="P492" s="23"/>
    </row>
    <row r="493" spans="16:16" x14ac:dyDescent="0.25">
      <c r="P493" s="23"/>
    </row>
    <row r="494" spans="16:16" x14ac:dyDescent="0.25">
      <c r="P494" s="23"/>
    </row>
    <row r="495" spans="16:16" x14ac:dyDescent="0.25">
      <c r="P495" s="23"/>
    </row>
    <row r="496" spans="16:16" x14ac:dyDescent="0.25">
      <c r="P496" s="23"/>
    </row>
    <row r="497" spans="16:16" x14ac:dyDescent="0.25">
      <c r="P497" s="23"/>
    </row>
    <row r="498" spans="16:16" x14ac:dyDescent="0.25">
      <c r="P498" s="23"/>
    </row>
    <row r="499" spans="16:16" x14ac:dyDescent="0.25">
      <c r="P499" s="23"/>
    </row>
    <row r="500" spans="16:16" x14ac:dyDescent="0.25">
      <c r="P500" s="23"/>
    </row>
    <row r="501" spans="16:16" x14ac:dyDescent="0.25">
      <c r="P501" s="23"/>
    </row>
    <row r="502" spans="16:16" x14ac:dyDescent="0.25">
      <c r="P502" s="23"/>
    </row>
    <row r="503" spans="16:16" x14ac:dyDescent="0.25">
      <c r="P503" s="23"/>
    </row>
    <row r="504" spans="16:16" x14ac:dyDescent="0.25">
      <c r="P504" s="23"/>
    </row>
    <row r="505" spans="16:16" x14ac:dyDescent="0.25">
      <c r="P505" s="23"/>
    </row>
    <row r="506" spans="16:16" x14ac:dyDescent="0.25">
      <c r="P506" s="23"/>
    </row>
  </sheetData>
  <autoFilter ref="B1:AB3"/>
  <pageMargins left="0.7" right="0.7" top="0.75" bottom="0.75" header="0.3" footer="0.3"/>
  <pageSetup paperSize="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Реестр контрактов 2021</vt:lpstr>
      <vt:lpstr>ТОРГИ</vt:lpstr>
      <vt:lpstr>ЕП с размещением</vt:lpstr>
      <vt:lpstr>ТОРГИ!Область_печати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2021-05-14T10:47:59Z</dcterms:modified>
</cp:coreProperties>
</file>