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lakhs/Documents/Collaborations/Auxotroph co culture screen/Data/"/>
    </mc:Choice>
  </mc:AlternateContent>
  <xr:revisionPtr revIDLastSave="0" documentId="13_ncr:1_{A2AA13E9-AB2A-DE4C-82D7-B6B6C059D502}" xr6:coauthVersionLast="47" xr6:coauthVersionMax="47" xr10:uidLastSave="{00000000-0000-0000-0000-000000000000}"/>
  <bookViews>
    <workbookView xWindow="1620" yWindow="500" windowWidth="27160" windowHeight="15840" firstSheet="1" activeTab="6" xr2:uid="{00000000-000D-0000-FFFF-FFFF00000000}"/>
  </bookViews>
  <sheets>
    <sheet name="3HP Coculture Plan" sheetId="1" r:id="rId1"/>
    <sheet name="OD, glucose, 3HP, beta alanine" sheetId="2" r:id="rId2"/>
    <sheet name="OD600" sheetId="3" r:id="rId3"/>
    <sheet name="Glucose mg_per_mL" sheetId="4" r:id="rId4"/>
    <sheet name="beta Alanine" sheetId="5" r:id="rId5"/>
    <sheet name="3HP" sheetId="6" r:id="rId6"/>
    <sheet name="Malonic semialdehyd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4" i="2" l="1"/>
  <c r="BI14" i="2"/>
  <c r="BH52" i="2"/>
  <c r="BH37" i="2"/>
  <c r="BI37" i="2"/>
  <c r="BJ37" i="2"/>
  <c r="BK37" i="2"/>
  <c r="BL37" i="2"/>
  <c r="BM37" i="2"/>
  <c r="BN37" i="2"/>
  <c r="BO37" i="2"/>
  <c r="BP37" i="2"/>
  <c r="BH38" i="2"/>
  <c r="BI38" i="2"/>
  <c r="BJ38" i="2"/>
  <c r="BK38" i="2"/>
  <c r="BL38" i="2"/>
  <c r="BM38" i="2"/>
  <c r="BN38" i="2"/>
  <c r="BO38" i="2"/>
  <c r="BP38" i="2"/>
  <c r="BH39" i="2"/>
  <c r="BI39" i="2"/>
  <c r="BJ39" i="2"/>
  <c r="BK39" i="2"/>
  <c r="BL39" i="2"/>
  <c r="BM39" i="2"/>
  <c r="BN39" i="2"/>
  <c r="BO39" i="2"/>
  <c r="BP39" i="2"/>
  <c r="BH40" i="2"/>
  <c r="BI40" i="2"/>
  <c r="BJ40" i="2"/>
  <c r="BK40" i="2"/>
  <c r="BL40" i="2"/>
  <c r="BM40" i="2"/>
  <c r="BN40" i="2"/>
  <c r="BO40" i="2"/>
  <c r="BP40" i="2"/>
  <c r="BH41" i="2"/>
  <c r="BI41" i="2"/>
  <c r="BJ41" i="2"/>
  <c r="BK41" i="2"/>
  <c r="BL41" i="2"/>
  <c r="BM41" i="2"/>
  <c r="BN41" i="2"/>
  <c r="BO41" i="2"/>
  <c r="BP41" i="2"/>
  <c r="BH42" i="2"/>
  <c r="BI42" i="2"/>
  <c r="BJ42" i="2"/>
  <c r="BK42" i="2"/>
  <c r="BL42" i="2"/>
  <c r="BM42" i="2"/>
  <c r="BN42" i="2"/>
  <c r="BO42" i="2"/>
  <c r="BP42" i="2"/>
  <c r="BH43" i="2"/>
  <c r="BI43" i="2"/>
  <c r="BJ43" i="2"/>
  <c r="BK43" i="2"/>
  <c r="BL43" i="2"/>
  <c r="BM43" i="2"/>
  <c r="BN43" i="2"/>
  <c r="BO43" i="2"/>
  <c r="BP43" i="2"/>
  <c r="BH44" i="2"/>
  <c r="BI44" i="2"/>
  <c r="BJ44" i="2"/>
  <c r="BK44" i="2"/>
  <c r="BL44" i="2"/>
  <c r="BM44" i="2"/>
  <c r="BN44" i="2"/>
  <c r="BO44" i="2"/>
  <c r="BP44" i="2"/>
  <c r="BH45" i="2"/>
  <c r="BI45" i="2"/>
  <c r="BJ45" i="2"/>
  <c r="BK45" i="2"/>
  <c r="BL45" i="2"/>
  <c r="BM45" i="2"/>
  <c r="BN45" i="2"/>
  <c r="BO45" i="2"/>
  <c r="BP45" i="2"/>
  <c r="BH46" i="2"/>
  <c r="BI46" i="2"/>
  <c r="BJ46" i="2"/>
  <c r="BK46" i="2"/>
  <c r="BL46" i="2"/>
  <c r="BM46" i="2"/>
  <c r="BN46" i="2"/>
  <c r="BO46" i="2"/>
  <c r="BP46" i="2"/>
  <c r="BH47" i="2"/>
  <c r="BI47" i="2"/>
  <c r="BJ47" i="2"/>
  <c r="BK47" i="2"/>
  <c r="BL47" i="2"/>
  <c r="BM47" i="2"/>
  <c r="BN47" i="2"/>
  <c r="BO47" i="2"/>
  <c r="BP47" i="2"/>
  <c r="BH48" i="2"/>
  <c r="BI48" i="2"/>
  <c r="BJ48" i="2"/>
  <c r="BK48" i="2"/>
  <c r="BL48" i="2"/>
  <c r="BM48" i="2"/>
  <c r="BN48" i="2"/>
  <c r="BO48" i="2"/>
  <c r="BP48" i="2"/>
  <c r="BH49" i="2"/>
  <c r="BI49" i="2"/>
  <c r="BJ49" i="2"/>
  <c r="BK49" i="2"/>
  <c r="BL49" i="2"/>
  <c r="BM49" i="2"/>
  <c r="BN49" i="2"/>
  <c r="BO49" i="2"/>
  <c r="BP49" i="2"/>
  <c r="BH50" i="2"/>
  <c r="BI50" i="2"/>
  <c r="BJ50" i="2"/>
  <c r="BK50" i="2"/>
  <c r="BL50" i="2"/>
  <c r="BM50" i="2"/>
  <c r="BN50" i="2"/>
  <c r="BO50" i="2"/>
  <c r="BP50" i="2"/>
  <c r="BH51" i="2"/>
  <c r="BI51" i="2"/>
  <c r="BJ51" i="2"/>
  <c r="BK51" i="2"/>
  <c r="BL51" i="2"/>
  <c r="BM51" i="2"/>
  <c r="BN51" i="2"/>
  <c r="BO51" i="2"/>
  <c r="BP51" i="2"/>
  <c r="BI52" i="2"/>
  <c r="BJ52" i="2"/>
  <c r="BK52" i="2"/>
  <c r="BL52" i="2"/>
  <c r="BM52" i="2"/>
  <c r="BN52" i="2"/>
  <c r="BO52" i="2"/>
  <c r="BP52" i="2"/>
  <c r="BH53" i="2"/>
  <c r="BI53" i="2"/>
  <c r="BJ53" i="2"/>
  <c r="BK53" i="2"/>
  <c r="BL53" i="2"/>
  <c r="BM53" i="2"/>
  <c r="BN53" i="2"/>
  <c r="BO53" i="2"/>
  <c r="BP53" i="2"/>
  <c r="BH54" i="2"/>
  <c r="BI54" i="2"/>
  <c r="BJ54" i="2"/>
  <c r="BK54" i="2"/>
  <c r="BL54" i="2"/>
  <c r="BM54" i="2"/>
  <c r="BN54" i="2"/>
  <c r="BO54" i="2"/>
  <c r="BP54" i="2"/>
  <c r="BH55" i="2"/>
  <c r="BI55" i="2"/>
  <c r="BJ55" i="2"/>
  <c r="BK55" i="2"/>
  <c r="BL55" i="2"/>
  <c r="BM55" i="2"/>
  <c r="BN55" i="2"/>
  <c r="BO55" i="2"/>
  <c r="BP55" i="2"/>
  <c r="BH56" i="2"/>
  <c r="BI56" i="2"/>
  <c r="BJ56" i="2"/>
  <c r="BK56" i="2"/>
  <c r="BL56" i="2"/>
  <c r="BM56" i="2"/>
  <c r="BN56" i="2"/>
  <c r="BO56" i="2"/>
  <c r="BP56" i="2"/>
  <c r="BH57" i="2"/>
  <c r="BI57" i="2"/>
  <c r="BJ57" i="2"/>
  <c r="BK57" i="2"/>
  <c r="BL57" i="2"/>
  <c r="BM57" i="2"/>
  <c r="BN57" i="2"/>
  <c r="BO57" i="2"/>
  <c r="BP57" i="2"/>
  <c r="BH58" i="2"/>
  <c r="BI58" i="2"/>
  <c r="BJ58" i="2"/>
  <c r="BK58" i="2"/>
  <c r="BL58" i="2"/>
  <c r="BM58" i="2"/>
  <c r="BN58" i="2"/>
  <c r="BO58" i="2"/>
  <c r="BP58" i="2"/>
  <c r="BH59" i="2"/>
  <c r="BI59" i="2"/>
  <c r="BJ59" i="2"/>
  <c r="BK59" i="2"/>
  <c r="BL59" i="2"/>
  <c r="BM59" i="2"/>
  <c r="BN59" i="2"/>
  <c r="BO59" i="2"/>
  <c r="BP59" i="2"/>
  <c r="BH60" i="2"/>
  <c r="BI60" i="2"/>
  <c r="BJ60" i="2"/>
  <c r="BK60" i="2"/>
  <c r="BL60" i="2"/>
  <c r="BM60" i="2"/>
  <c r="BN60" i="2"/>
  <c r="BO60" i="2"/>
  <c r="BP60" i="2"/>
  <c r="BH61" i="2"/>
  <c r="BI61" i="2"/>
  <c r="BJ61" i="2"/>
  <c r="BK61" i="2"/>
  <c r="BL61" i="2"/>
  <c r="BM61" i="2"/>
  <c r="BN61" i="2"/>
  <c r="BO61" i="2"/>
  <c r="BP61" i="2"/>
  <c r="BH62" i="2"/>
  <c r="BI62" i="2"/>
  <c r="BJ62" i="2"/>
  <c r="BK62" i="2"/>
  <c r="BL62" i="2"/>
  <c r="BM62" i="2"/>
  <c r="BN62" i="2"/>
  <c r="BO62" i="2"/>
  <c r="BP62" i="2"/>
  <c r="BH63" i="2"/>
  <c r="BI63" i="2"/>
  <c r="BJ63" i="2"/>
  <c r="BK63" i="2"/>
  <c r="BL63" i="2"/>
  <c r="BM63" i="2"/>
  <c r="BN63" i="2"/>
  <c r="BO63" i="2"/>
  <c r="BP63" i="2"/>
  <c r="BH64" i="2"/>
  <c r="BI64" i="2"/>
  <c r="BJ64" i="2"/>
  <c r="BK64" i="2"/>
  <c r="BL64" i="2"/>
  <c r="BM64" i="2"/>
  <c r="BN64" i="2"/>
  <c r="BO64" i="2"/>
  <c r="BP64" i="2"/>
  <c r="BI36" i="2"/>
  <c r="BJ36" i="2"/>
  <c r="BK36" i="2"/>
  <c r="BL36" i="2"/>
  <c r="BM36" i="2"/>
  <c r="BN36" i="2"/>
  <c r="BO36" i="2"/>
  <c r="BP36" i="2"/>
  <c r="BH36" i="2"/>
  <c r="S37" i="2"/>
  <c r="T37" i="2"/>
  <c r="U37" i="2"/>
  <c r="V37" i="2"/>
  <c r="W37" i="2"/>
  <c r="X37" i="2"/>
  <c r="Y37" i="2"/>
  <c r="Z37" i="2"/>
  <c r="AA37" i="2"/>
  <c r="S38" i="2"/>
  <c r="T38" i="2"/>
  <c r="U38" i="2"/>
  <c r="V38" i="2"/>
  <c r="W38" i="2"/>
  <c r="X38" i="2"/>
  <c r="Y38" i="2"/>
  <c r="Z38" i="2"/>
  <c r="AA38" i="2"/>
  <c r="S39" i="2"/>
  <c r="T39" i="2"/>
  <c r="U39" i="2"/>
  <c r="V39" i="2"/>
  <c r="W39" i="2"/>
  <c r="X39" i="2"/>
  <c r="Y39" i="2"/>
  <c r="Z39" i="2"/>
  <c r="AA39" i="2"/>
  <c r="S40" i="2"/>
  <c r="T40" i="2"/>
  <c r="U40" i="2"/>
  <c r="V40" i="2"/>
  <c r="W40" i="2"/>
  <c r="X40" i="2"/>
  <c r="Y40" i="2"/>
  <c r="Z40" i="2"/>
  <c r="AA40" i="2"/>
  <c r="S41" i="2"/>
  <c r="T41" i="2"/>
  <c r="U41" i="2"/>
  <c r="V41" i="2"/>
  <c r="W41" i="2"/>
  <c r="X41" i="2"/>
  <c r="Y41" i="2"/>
  <c r="Z41" i="2"/>
  <c r="AA41" i="2"/>
  <c r="S42" i="2"/>
  <c r="T42" i="2"/>
  <c r="U42" i="2"/>
  <c r="V42" i="2"/>
  <c r="W42" i="2"/>
  <c r="X42" i="2"/>
  <c r="Y42" i="2"/>
  <c r="Z42" i="2"/>
  <c r="AA42" i="2"/>
  <c r="S43" i="2"/>
  <c r="T43" i="2"/>
  <c r="U43" i="2"/>
  <c r="V43" i="2"/>
  <c r="W43" i="2"/>
  <c r="X43" i="2"/>
  <c r="Y43" i="2"/>
  <c r="Z43" i="2"/>
  <c r="AA43" i="2"/>
  <c r="S44" i="2"/>
  <c r="T44" i="2"/>
  <c r="U44" i="2"/>
  <c r="V44" i="2"/>
  <c r="W44" i="2"/>
  <c r="X44" i="2"/>
  <c r="Y44" i="2"/>
  <c r="Z44" i="2"/>
  <c r="AA44" i="2"/>
  <c r="S45" i="2"/>
  <c r="T45" i="2"/>
  <c r="U45" i="2"/>
  <c r="V45" i="2"/>
  <c r="W45" i="2"/>
  <c r="X45" i="2"/>
  <c r="Y45" i="2"/>
  <c r="Z45" i="2"/>
  <c r="AA45" i="2"/>
  <c r="S46" i="2"/>
  <c r="T46" i="2"/>
  <c r="U46" i="2"/>
  <c r="V46" i="2"/>
  <c r="W46" i="2"/>
  <c r="X46" i="2"/>
  <c r="Y46" i="2"/>
  <c r="Z46" i="2"/>
  <c r="AA46" i="2"/>
  <c r="S47" i="2"/>
  <c r="T47" i="2"/>
  <c r="U47" i="2"/>
  <c r="V47" i="2"/>
  <c r="W47" i="2"/>
  <c r="X47" i="2"/>
  <c r="Y47" i="2"/>
  <c r="Z47" i="2"/>
  <c r="AA47" i="2"/>
  <c r="S48" i="2"/>
  <c r="T48" i="2"/>
  <c r="U48" i="2"/>
  <c r="V48" i="2"/>
  <c r="W48" i="2"/>
  <c r="X48" i="2"/>
  <c r="Y48" i="2"/>
  <c r="Z48" i="2"/>
  <c r="AA48" i="2"/>
  <c r="S49" i="2"/>
  <c r="T49" i="2"/>
  <c r="U49" i="2"/>
  <c r="V49" i="2"/>
  <c r="W49" i="2"/>
  <c r="X49" i="2"/>
  <c r="Y49" i="2"/>
  <c r="Z49" i="2"/>
  <c r="AA49" i="2"/>
  <c r="S50" i="2"/>
  <c r="T50" i="2"/>
  <c r="U50" i="2"/>
  <c r="V50" i="2"/>
  <c r="W50" i="2"/>
  <c r="X50" i="2"/>
  <c r="Y50" i="2"/>
  <c r="Z50" i="2"/>
  <c r="AA50" i="2"/>
  <c r="S51" i="2"/>
  <c r="T51" i="2"/>
  <c r="U51" i="2"/>
  <c r="V51" i="2"/>
  <c r="W51" i="2"/>
  <c r="X51" i="2"/>
  <c r="Y51" i="2"/>
  <c r="Z51" i="2"/>
  <c r="AA51" i="2"/>
  <c r="S52" i="2"/>
  <c r="T52" i="2"/>
  <c r="U52" i="2"/>
  <c r="V52" i="2"/>
  <c r="W52" i="2"/>
  <c r="X52" i="2"/>
  <c r="Y52" i="2"/>
  <c r="Z52" i="2"/>
  <c r="AA52" i="2"/>
  <c r="S53" i="2"/>
  <c r="T53" i="2"/>
  <c r="U53" i="2"/>
  <c r="V53" i="2"/>
  <c r="W53" i="2"/>
  <c r="X53" i="2"/>
  <c r="Y53" i="2"/>
  <c r="Z53" i="2"/>
  <c r="AA53" i="2"/>
  <c r="S54" i="2"/>
  <c r="T54" i="2"/>
  <c r="U54" i="2"/>
  <c r="V54" i="2"/>
  <c r="W54" i="2"/>
  <c r="X54" i="2"/>
  <c r="Y54" i="2"/>
  <c r="Z54" i="2"/>
  <c r="AA54" i="2"/>
  <c r="S55" i="2"/>
  <c r="T55" i="2"/>
  <c r="U55" i="2"/>
  <c r="V55" i="2"/>
  <c r="W55" i="2"/>
  <c r="X55" i="2"/>
  <c r="Y55" i="2"/>
  <c r="Z55" i="2"/>
  <c r="AA55" i="2"/>
  <c r="S56" i="2"/>
  <c r="T56" i="2"/>
  <c r="U56" i="2"/>
  <c r="V56" i="2"/>
  <c r="W56" i="2"/>
  <c r="X56" i="2"/>
  <c r="Y56" i="2"/>
  <c r="Z56" i="2"/>
  <c r="AA56" i="2"/>
  <c r="S57" i="2"/>
  <c r="T57" i="2"/>
  <c r="U57" i="2"/>
  <c r="V57" i="2"/>
  <c r="W57" i="2"/>
  <c r="X57" i="2"/>
  <c r="Y57" i="2"/>
  <c r="Z57" i="2"/>
  <c r="AA57" i="2"/>
  <c r="S58" i="2"/>
  <c r="T58" i="2"/>
  <c r="U58" i="2"/>
  <c r="V58" i="2"/>
  <c r="W58" i="2"/>
  <c r="X58" i="2"/>
  <c r="Y58" i="2"/>
  <c r="Z58" i="2"/>
  <c r="AA58" i="2"/>
  <c r="S59" i="2"/>
  <c r="T59" i="2"/>
  <c r="U59" i="2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S63" i="2"/>
  <c r="T63" i="2"/>
  <c r="U63" i="2"/>
  <c r="V63" i="2"/>
  <c r="W63" i="2"/>
  <c r="X63" i="2"/>
  <c r="Y63" i="2"/>
  <c r="Z63" i="2"/>
  <c r="AA63" i="2"/>
  <c r="S64" i="2"/>
  <c r="T64" i="2"/>
  <c r="U64" i="2"/>
  <c r="V64" i="2"/>
  <c r="W64" i="2"/>
  <c r="X64" i="2"/>
  <c r="Y64" i="2"/>
  <c r="Z64" i="2"/>
  <c r="AA64" i="2"/>
  <c r="T36" i="2"/>
  <c r="U36" i="2"/>
  <c r="V36" i="2"/>
  <c r="W36" i="2"/>
  <c r="X36" i="2"/>
  <c r="Y36" i="2"/>
  <c r="Z36" i="2"/>
  <c r="AA36" i="2"/>
  <c r="S36" i="2"/>
  <c r="BH3" i="2" l="1"/>
  <c r="BH31" i="2"/>
  <c r="BH4" i="2"/>
  <c r="BI4" i="2"/>
  <c r="BJ4" i="2"/>
  <c r="BK4" i="2"/>
  <c r="BL4" i="2"/>
  <c r="BM4" i="2"/>
  <c r="BN4" i="2"/>
  <c r="BO4" i="2"/>
  <c r="BP4" i="2"/>
  <c r="BH5" i="2"/>
  <c r="BI5" i="2"/>
  <c r="BJ5" i="2"/>
  <c r="BK5" i="2"/>
  <c r="BL5" i="2"/>
  <c r="BM5" i="2"/>
  <c r="BN5" i="2"/>
  <c r="BO5" i="2"/>
  <c r="BP5" i="2"/>
  <c r="BH6" i="2"/>
  <c r="BI6" i="2"/>
  <c r="BJ6" i="2"/>
  <c r="BK6" i="2"/>
  <c r="BL6" i="2"/>
  <c r="BM6" i="2"/>
  <c r="BN6" i="2"/>
  <c r="BO6" i="2"/>
  <c r="BP6" i="2"/>
  <c r="BH7" i="2"/>
  <c r="BI7" i="2"/>
  <c r="BJ7" i="2"/>
  <c r="BK7" i="2"/>
  <c r="BL7" i="2"/>
  <c r="BM7" i="2"/>
  <c r="BN7" i="2"/>
  <c r="BO7" i="2"/>
  <c r="BP7" i="2"/>
  <c r="BH8" i="2"/>
  <c r="BI8" i="2"/>
  <c r="BJ8" i="2"/>
  <c r="BK8" i="2"/>
  <c r="BL8" i="2"/>
  <c r="BM8" i="2"/>
  <c r="BN8" i="2"/>
  <c r="BO8" i="2"/>
  <c r="BP8" i="2"/>
  <c r="BH9" i="2"/>
  <c r="BI9" i="2"/>
  <c r="BJ9" i="2"/>
  <c r="BK9" i="2"/>
  <c r="BL9" i="2"/>
  <c r="BM9" i="2"/>
  <c r="BN9" i="2"/>
  <c r="BO9" i="2"/>
  <c r="BP9" i="2"/>
  <c r="BH10" i="2"/>
  <c r="BI10" i="2"/>
  <c r="BJ10" i="2"/>
  <c r="BK10" i="2"/>
  <c r="BL10" i="2"/>
  <c r="BM10" i="2"/>
  <c r="BN10" i="2"/>
  <c r="BO10" i="2"/>
  <c r="BP10" i="2"/>
  <c r="BH11" i="2"/>
  <c r="BI11" i="2"/>
  <c r="BJ11" i="2"/>
  <c r="BK11" i="2"/>
  <c r="BL11" i="2"/>
  <c r="BM11" i="2"/>
  <c r="BN11" i="2"/>
  <c r="BO11" i="2"/>
  <c r="BP11" i="2"/>
  <c r="BH12" i="2"/>
  <c r="BI12" i="2"/>
  <c r="BJ12" i="2"/>
  <c r="BK12" i="2"/>
  <c r="BL12" i="2"/>
  <c r="BM12" i="2"/>
  <c r="BN12" i="2"/>
  <c r="BO12" i="2"/>
  <c r="BP12" i="2"/>
  <c r="BH13" i="2"/>
  <c r="BI13" i="2"/>
  <c r="BJ13" i="2"/>
  <c r="BK13" i="2"/>
  <c r="BL13" i="2"/>
  <c r="BM13" i="2"/>
  <c r="BN13" i="2"/>
  <c r="BO13" i="2"/>
  <c r="BP13" i="2"/>
  <c r="BJ14" i="2"/>
  <c r="BK14" i="2"/>
  <c r="BL14" i="2"/>
  <c r="BM14" i="2"/>
  <c r="BN14" i="2"/>
  <c r="BO14" i="2"/>
  <c r="BP14" i="2"/>
  <c r="BH15" i="2"/>
  <c r="BI15" i="2"/>
  <c r="BJ15" i="2"/>
  <c r="BK15" i="2"/>
  <c r="BL15" i="2"/>
  <c r="BM15" i="2"/>
  <c r="BN15" i="2"/>
  <c r="BO15" i="2"/>
  <c r="BP15" i="2"/>
  <c r="BH16" i="2"/>
  <c r="BI16" i="2"/>
  <c r="BJ16" i="2"/>
  <c r="BK16" i="2"/>
  <c r="BL16" i="2"/>
  <c r="BM16" i="2"/>
  <c r="BN16" i="2"/>
  <c r="BO16" i="2"/>
  <c r="BP16" i="2"/>
  <c r="BH17" i="2"/>
  <c r="BI17" i="2"/>
  <c r="BJ17" i="2"/>
  <c r="BK17" i="2"/>
  <c r="BL17" i="2"/>
  <c r="BM17" i="2"/>
  <c r="BN17" i="2"/>
  <c r="BO17" i="2"/>
  <c r="BP17" i="2"/>
  <c r="BH18" i="2"/>
  <c r="BI18" i="2"/>
  <c r="BJ18" i="2"/>
  <c r="BK18" i="2"/>
  <c r="BL18" i="2"/>
  <c r="BM18" i="2"/>
  <c r="BN18" i="2"/>
  <c r="BO18" i="2"/>
  <c r="BP18" i="2"/>
  <c r="BH19" i="2"/>
  <c r="BI19" i="2"/>
  <c r="BJ19" i="2"/>
  <c r="BK19" i="2"/>
  <c r="BL19" i="2"/>
  <c r="BM19" i="2"/>
  <c r="BN19" i="2"/>
  <c r="BO19" i="2"/>
  <c r="BP19" i="2"/>
  <c r="BH20" i="2"/>
  <c r="BI20" i="2"/>
  <c r="BJ20" i="2"/>
  <c r="BK20" i="2"/>
  <c r="BL20" i="2"/>
  <c r="BM20" i="2"/>
  <c r="BN20" i="2"/>
  <c r="BO20" i="2"/>
  <c r="BP20" i="2"/>
  <c r="BH21" i="2"/>
  <c r="BI21" i="2"/>
  <c r="BJ21" i="2"/>
  <c r="BK21" i="2"/>
  <c r="BL21" i="2"/>
  <c r="BM21" i="2"/>
  <c r="BN21" i="2"/>
  <c r="BO21" i="2"/>
  <c r="BP21" i="2"/>
  <c r="BH22" i="2"/>
  <c r="BI22" i="2"/>
  <c r="BJ22" i="2"/>
  <c r="BK22" i="2"/>
  <c r="BL22" i="2"/>
  <c r="BM22" i="2"/>
  <c r="BN22" i="2"/>
  <c r="BO22" i="2"/>
  <c r="BP22" i="2"/>
  <c r="BH23" i="2"/>
  <c r="BI23" i="2"/>
  <c r="BJ23" i="2"/>
  <c r="BK23" i="2"/>
  <c r="BL23" i="2"/>
  <c r="BM23" i="2"/>
  <c r="BN23" i="2"/>
  <c r="BO23" i="2"/>
  <c r="BP23" i="2"/>
  <c r="BH24" i="2"/>
  <c r="BI24" i="2"/>
  <c r="BJ24" i="2"/>
  <c r="BK24" i="2"/>
  <c r="BL24" i="2"/>
  <c r="BM24" i="2"/>
  <c r="BN24" i="2"/>
  <c r="BO24" i="2"/>
  <c r="BP24" i="2"/>
  <c r="BH25" i="2"/>
  <c r="BI25" i="2"/>
  <c r="BJ25" i="2"/>
  <c r="BK25" i="2"/>
  <c r="BL25" i="2"/>
  <c r="BM25" i="2"/>
  <c r="BN25" i="2"/>
  <c r="BO25" i="2"/>
  <c r="BP25" i="2"/>
  <c r="BH26" i="2"/>
  <c r="BI26" i="2"/>
  <c r="BJ26" i="2"/>
  <c r="BK26" i="2"/>
  <c r="BL26" i="2"/>
  <c r="BM26" i="2"/>
  <c r="BN26" i="2"/>
  <c r="BO26" i="2"/>
  <c r="BP26" i="2"/>
  <c r="BH27" i="2"/>
  <c r="BI27" i="2"/>
  <c r="BJ27" i="2"/>
  <c r="BK27" i="2"/>
  <c r="BL27" i="2"/>
  <c r="BM27" i="2"/>
  <c r="BN27" i="2"/>
  <c r="BO27" i="2"/>
  <c r="BP27" i="2"/>
  <c r="BH28" i="2"/>
  <c r="BI28" i="2"/>
  <c r="BJ28" i="2"/>
  <c r="BK28" i="2"/>
  <c r="BL28" i="2"/>
  <c r="BM28" i="2"/>
  <c r="BN28" i="2"/>
  <c r="BO28" i="2"/>
  <c r="BP28" i="2"/>
  <c r="BH29" i="2"/>
  <c r="BI29" i="2"/>
  <c r="BJ29" i="2"/>
  <c r="BK29" i="2"/>
  <c r="BL29" i="2"/>
  <c r="BM29" i="2"/>
  <c r="BN29" i="2"/>
  <c r="BO29" i="2"/>
  <c r="BP29" i="2"/>
  <c r="BH30" i="2"/>
  <c r="BI30" i="2"/>
  <c r="BJ30" i="2"/>
  <c r="BK30" i="2"/>
  <c r="BL30" i="2"/>
  <c r="BM30" i="2"/>
  <c r="BN30" i="2"/>
  <c r="BO30" i="2"/>
  <c r="BP30" i="2"/>
  <c r="BI31" i="2"/>
  <c r="BJ31" i="2"/>
  <c r="BK31" i="2"/>
  <c r="BL31" i="2"/>
  <c r="BM31" i="2"/>
  <c r="BN31" i="2"/>
  <c r="BO31" i="2"/>
  <c r="BP31" i="2"/>
  <c r="BI3" i="2"/>
  <c r="BJ3" i="2"/>
  <c r="BK3" i="2"/>
  <c r="BL3" i="2"/>
  <c r="BM3" i="2"/>
  <c r="BN3" i="2"/>
  <c r="BO3" i="2"/>
  <c r="BP3" i="2"/>
  <c r="J83" i="1"/>
  <c r="E83" i="1"/>
  <c r="B80" i="1"/>
  <c r="E80" i="1" s="1"/>
  <c r="C68" i="1"/>
  <c r="C69" i="1" s="1"/>
  <c r="C70" i="1" s="1"/>
  <c r="C57" i="1"/>
  <c r="C58" i="1"/>
  <c r="C59" i="1"/>
  <c r="C60" i="1"/>
  <c r="C61" i="1"/>
  <c r="C62" i="1"/>
  <c r="C63" i="1"/>
  <c r="C56" i="1"/>
  <c r="J5" i="1" l="1"/>
  <c r="K5" i="1" s="1"/>
  <c r="M5" i="1" s="1"/>
  <c r="J6" i="1"/>
  <c r="N6" i="1" s="1"/>
  <c r="K6" i="1"/>
  <c r="M6" i="1" s="1"/>
  <c r="J7" i="1"/>
  <c r="K7" i="1" s="1"/>
  <c r="M7" i="1" s="1"/>
  <c r="N7" i="1"/>
  <c r="G8" i="1"/>
  <c r="H9" i="1" s="1"/>
  <c r="J8" i="1"/>
  <c r="N8" i="1" s="1"/>
  <c r="J9" i="1"/>
  <c r="J11" i="1" s="1"/>
  <c r="J13" i="1" s="1"/>
  <c r="K9" i="1"/>
  <c r="K11" i="1" s="1"/>
  <c r="K13" i="1" s="1"/>
  <c r="N9" i="1"/>
  <c r="N10" i="1" s="1"/>
  <c r="N12" i="1" s="1"/>
  <c r="G10" i="1"/>
  <c r="H10" i="1" s="1"/>
  <c r="J10" i="1"/>
  <c r="N11" i="1" s="1"/>
  <c r="N13" i="1" s="1"/>
  <c r="H11" i="1"/>
  <c r="H13" i="1" s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10" i="1" l="1"/>
  <c r="H8" i="1"/>
  <c r="G9" i="1" s="1"/>
  <c r="J12" i="1"/>
  <c r="G12" i="1"/>
  <c r="K8" i="1"/>
  <c r="M8" i="1" s="1"/>
  <c r="M9" i="1"/>
  <c r="M10" i="1" s="1"/>
  <c r="M12" i="1" s="1"/>
  <c r="H12" i="1"/>
  <c r="G11" i="1"/>
  <c r="G13" i="1" s="1"/>
  <c r="N5" i="1"/>
  <c r="M11" i="1" l="1"/>
  <c r="M13" i="1" s="1"/>
  <c r="K12" i="1"/>
</calcChain>
</file>

<file path=xl/sharedStrings.xml><?xml version="1.0" encoding="utf-8"?>
<sst xmlns="http://schemas.openxmlformats.org/spreadsheetml/2006/main" count="1029" uniqueCount="248">
  <si>
    <t>BY4741 ∆TRP2/pTDH3-TcPAND-tADH1 + pHLM</t>
  </si>
  <si>
    <t>BY4741 ∆MET5/pTDH3-TcPAND-tADH1 + pHLM</t>
  </si>
  <si>
    <t>BY4741 ∆TRP4/pTDH3-BcBAPAT-tADH1+pTDH3-EcYDFG-tADH1+ pHLM</t>
  </si>
  <si>
    <t>BY4741 ∆HIS2/pTDH3-TcPAND-tADH1 + pHLM</t>
  </si>
  <si>
    <t>BY4741 ∆MET3/pTDH3-BcBAPAT-tADH1+pTDH3-EcYDFG-tADH1+ pHLM</t>
  </si>
  <si>
    <t>BY4741 /pTDH3-TcPAND-tADH1 + pTDH3-BcBAPAT-tADH1+pTDH3-EcYDFG-tADH1 +pHLM</t>
  </si>
  <si>
    <t>BY4741 ∆HIS2/pTDH3-BcBAPAT-tADH1+pTDH3-EcYDFG-tADH1+ pHLM</t>
  </si>
  <si>
    <t>BY4741 ∆MET5/pTDH3-BcBAPAT-tADH1+pTDH3-EcYDFG-tADH1+ pHLM</t>
  </si>
  <si>
    <t>BY4741 ∆TRP2/pTDH3-BcBAPAT-tADH1+pTDH3-EcYDFG-tADH1+ pHLM</t>
  </si>
  <si>
    <t>BY4741 ∆TRP4/pTDH3-TcPAND-tADH1 + pHLM</t>
  </si>
  <si>
    <t>BY4741 ∆MET14/pTDH3-BcBAPAT-tADH1+pTDH3-EcYDFG-tADH1+ pHLM</t>
  </si>
  <si>
    <t>BY4741 ∆MET3/pTDH3-TcPAND-tADH1 + pHLM</t>
  </si>
  <si>
    <t>BY4741 ∆MET14/pTDH3-TcPAND-tADH1 + pHLM</t>
  </si>
  <si>
    <t>sHP502</t>
    <phoneticPr fontId="2" type="noConversion"/>
  </si>
  <si>
    <t>sHP501</t>
    <phoneticPr fontId="2" type="noConversion"/>
  </si>
  <si>
    <t>sHP413</t>
    <phoneticPr fontId="2" type="noConversion"/>
  </si>
  <si>
    <t>OD 10 volume</t>
    <phoneticPr fontId="2" type="noConversion"/>
  </si>
  <si>
    <t>OD</t>
    <phoneticPr fontId="2" type="noConversion"/>
  </si>
  <si>
    <t>3HP strains list</t>
    <phoneticPr fontId="2" type="noConversion"/>
  </si>
  <si>
    <t>H</t>
    <phoneticPr fontId="2" type="noConversion"/>
  </si>
  <si>
    <t>7-2</t>
    <phoneticPr fontId="2" type="noConversion"/>
  </si>
  <si>
    <t>7-1</t>
    <phoneticPr fontId="2" type="noConversion"/>
  </si>
  <si>
    <t>4-3</t>
    <phoneticPr fontId="2" type="noConversion"/>
  </si>
  <si>
    <t>11-3</t>
    <phoneticPr fontId="2" type="noConversion"/>
  </si>
  <si>
    <t>G</t>
    <phoneticPr fontId="2" type="noConversion"/>
  </si>
  <si>
    <t>6-3</t>
    <phoneticPr fontId="2" type="noConversion"/>
  </si>
  <si>
    <t>6-2</t>
    <phoneticPr fontId="2" type="noConversion"/>
  </si>
  <si>
    <t>11-2</t>
    <phoneticPr fontId="2" type="noConversion"/>
  </si>
  <si>
    <t>11-1</t>
    <phoneticPr fontId="2" type="noConversion"/>
  </si>
  <si>
    <t>F</t>
    <phoneticPr fontId="2" type="noConversion"/>
  </si>
  <si>
    <t>6-1</t>
    <phoneticPr fontId="2" type="noConversion"/>
  </si>
  <si>
    <t>5-3</t>
    <phoneticPr fontId="2" type="noConversion"/>
  </si>
  <si>
    <t>10-3</t>
    <phoneticPr fontId="2" type="noConversion"/>
  </si>
  <si>
    <t>10-2</t>
    <phoneticPr fontId="2" type="noConversion"/>
  </si>
  <si>
    <t>E</t>
    <phoneticPr fontId="2" type="noConversion"/>
  </si>
  <si>
    <t>5-2</t>
    <phoneticPr fontId="2" type="noConversion"/>
  </si>
  <si>
    <t>5-1</t>
    <phoneticPr fontId="2" type="noConversion"/>
  </si>
  <si>
    <t>10-1</t>
    <phoneticPr fontId="2" type="noConversion"/>
  </si>
  <si>
    <t>9-3</t>
    <phoneticPr fontId="2" type="noConversion"/>
  </si>
  <si>
    <t>D</t>
    <phoneticPr fontId="2" type="noConversion"/>
  </si>
  <si>
    <t>4-2</t>
    <phoneticPr fontId="2" type="noConversion"/>
  </si>
  <si>
    <t>9-2</t>
    <phoneticPr fontId="2" type="noConversion"/>
  </si>
  <si>
    <t>9-1</t>
    <phoneticPr fontId="2" type="noConversion"/>
  </si>
  <si>
    <t>C</t>
    <phoneticPr fontId="2" type="noConversion"/>
  </si>
  <si>
    <t>4-1</t>
    <phoneticPr fontId="2" type="noConversion"/>
  </si>
  <si>
    <t>3-3</t>
    <phoneticPr fontId="2" type="noConversion"/>
  </si>
  <si>
    <t>8-3</t>
    <phoneticPr fontId="2" type="noConversion"/>
  </si>
  <si>
    <t>8-2</t>
    <phoneticPr fontId="2" type="noConversion"/>
  </si>
  <si>
    <t>B</t>
    <phoneticPr fontId="2" type="noConversion"/>
  </si>
  <si>
    <t>3-2</t>
    <phoneticPr fontId="2" type="noConversion"/>
  </si>
  <si>
    <t>3-1</t>
    <phoneticPr fontId="2" type="noConversion"/>
  </si>
  <si>
    <t>8-1</t>
    <phoneticPr fontId="2" type="noConversion"/>
  </si>
  <si>
    <t>7-3</t>
    <phoneticPr fontId="2" type="noConversion"/>
  </si>
  <si>
    <t>A</t>
    <phoneticPr fontId="2" type="noConversion"/>
  </si>
  <si>
    <t>2</t>
    <phoneticPr fontId="2" type="noConversion"/>
  </si>
  <si>
    <t>Deep 48 well plate 2</t>
    <phoneticPr fontId="2" type="noConversion"/>
  </si>
  <si>
    <t>Deep 48 well plate 1</t>
    <phoneticPr fontId="2" type="noConversion"/>
  </si>
  <si>
    <t>Seed culture, overnight, wash cells three times, adjust the cells OD to OD 10 each cell, then prepare the cells at initial OD 0.1 in 48 well plate</t>
    <phoneticPr fontId="2" type="noConversion"/>
  </si>
  <si>
    <t>20:1</t>
    <phoneticPr fontId="2" type="noConversion"/>
  </si>
  <si>
    <t>1:10</t>
    <phoneticPr fontId="2" type="noConversion"/>
  </si>
  <si>
    <t>5:1</t>
    <phoneticPr fontId="2" type="noConversion"/>
  </si>
  <si>
    <t>RLAs893</t>
    <phoneticPr fontId="2" type="noConversion"/>
  </si>
  <si>
    <t>RLAs895</t>
    <phoneticPr fontId="2" type="noConversion"/>
  </si>
  <si>
    <t>HIS2-MET3</t>
    <phoneticPr fontId="2" type="noConversion"/>
  </si>
  <si>
    <t>10:1</t>
    <phoneticPr fontId="2" type="noConversion"/>
  </si>
  <si>
    <t>1:20</t>
    <phoneticPr fontId="2" type="noConversion"/>
  </si>
  <si>
    <t>1:5</t>
    <phoneticPr fontId="2" type="noConversion"/>
  </si>
  <si>
    <t>RLAs878</t>
    <phoneticPr fontId="2" type="noConversion"/>
  </si>
  <si>
    <t>MET3-HIS2</t>
    <phoneticPr fontId="2" type="noConversion"/>
  </si>
  <si>
    <t>RLAs874</t>
    <phoneticPr fontId="2" type="noConversion"/>
  </si>
  <si>
    <t>RLAs914</t>
    <phoneticPr fontId="2" type="noConversion"/>
  </si>
  <si>
    <t>MET5-MET14</t>
    <phoneticPr fontId="2" type="noConversion"/>
  </si>
  <si>
    <t>RLAs877</t>
    <phoneticPr fontId="2" type="noConversion"/>
  </si>
  <si>
    <t>MET14-MET5</t>
    <phoneticPr fontId="2" type="noConversion"/>
  </si>
  <si>
    <t>1:2</t>
    <phoneticPr fontId="2" type="noConversion"/>
  </si>
  <si>
    <t>RLAs894</t>
    <phoneticPr fontId="2" type="noConversion"/>
  </si>
  <si>
    <t>RLAs852</t>
    <phoneticPr fontId="2" type="noConversion"/>
  </si>
  <si>
    <t>MET14-TRP4</t>
    <phoneticPr fontId="2" type="noConversion"/>
  </si>
  <si>
    <t>2:1</t>
    <phoneticPr fontId="2" type="noConversion"/>
  </si>
  <si>
    <t>RLAs875</t>
    <phoneticPr fontId="2" type="noConversion"/>
  </si>
  <si>
    <t>TRP4-MET14</t>
    <phoneticPr fontId="2" type="noConversion"/>
  </si>
  <si>
    <t>1:1</t>
    <phoneticPr fontId="2" type="noConversion"/>
  </si>
  <si>
    <t>RLAs935</t>
    <phoneticPr fontId="2" type="noConversion"/>
  </si>
  <si>
    <t>TRP2-TRP4</t>
    <phoneticPr fontId="2" type="noConversion"/>
  </si>
  <si>
    <t>RLAs876</t>
    <phoneticPr fontId="2" type="noConversion"/>
  </si>
  <si>
    <t>TRP4-TRP2</t>
    <phoneticPr fontId="2" type="noConversion"/>
  </si>
  <si>
    <t>sHP502</t>
  </si>
  <si>
    <t>BY4741-BY4741</t>
    <phoneticPr fontId="2" type="noConversion"/>
  </si>
  <si>
    <t>Monoculture</t>
    <phoneticPr fontId="2" type="noConversion"/>
  </si>
  <si>
    <t>RLAs879</t>
    <phoneticPr fontId="2" type="noConversion"/>
  </si>
  <si>
    <t>Cell 2</t>
    <phoneticPr fontId="2" type="noConversion"/>
  </si>
  <si>
    <t>Cell 1</t>
    <phoneticPr fontId="2" type="noConversion"/>
  </si>
  <si>
    <t>Ratio 3</t>
    <phoneticPr fontId="2" type="noConversion"/>
  </si>
  <si>
    <t>Ratio 2</t>
    <phoneticPr fontId="2" type="noConversion"/>
  </si>
  <si>
    <t>Optial ratio 1</t>
    <phoneticPr fontId="2" type="noConversion"/>
  </si>
  <si>
    <t>Cell2</t>
    <phoneticPr fontId="2" type="noConversion"/>
  </si>
  <si>
    <t>Cell1</t>
    <phoneticPr fontId="2" type="noConversion"/>
  </si>
  <si>
    <t>Pair</t>
    <phoneticPr fontId="2" type="noConversion"/>
  </si>
  <si>
    <t>Coculture producing 3HP</t>
    <phoneticPr fontId="2" type="noConversion"/>
  </si>
  <si>
    <t>Standards conc.</t>
    <phoneticPr fontId="2" type="noConversion"/>
  </si>
  <si>
    <t>No.</t>
    <phoneticPr fontId="2" type="noConversion"/>
  </si>
  <si>
    <t>3HP mg/ml</t>
    <phoneticPr fontId="2" type="noConversion"/>
  </si>
  <si>
    <t>Glucose/glycerol/acetic acid/ethanol (mg/mL)</t>
  </si>
  <si>
    <t>3HP std1</t>
    <phoneticPr fontId="2" type="noConversion"/>
  </si>
  <si>
    <t xml:space="preserve">mix std1 </t>
    <phoneticPr fontId="2" type="noConversion"/>
  </si>
  <si>
    <t>1.2/0.4/0.6/0.75</t>
  </si>
  <si>
    <t>3HP std2</t>
  </si>
  <si>
    <t>mix std2</t>
  </si>
  <si>
    <t>3/1/1.5/1.875</t>
  </si>
  <si>
    <t>3HP std3</t>
  </si>
  <si>
    <t>mix std3</t>
  </si>
  <si>
    <t>6/2/3/3.75</t>
  </si>
  <si>
    <t>3HP std4</t>
  </si>
  <si>
    <t>mix std4</t>
  </si>
  <si>
    <t>12/4/6/7.5</t>
  </si>
  <si>
    <t>3HP std5</t>
  </si>
  <si>
    <t>mix std5</t>
  </si>
  <si>
    <t>18/6/9/11.25</t>
  </si>
  <si>
    <t>3HP std6</t>
  </si>
  <si>
    <t>mix std6</t>
  </si>
  <si>
    <t>24/8/12/15</t>
  </si>
  <si>
    <t>3HP std7</t>
  </si>
  <si>
    <t>3HP std8</t>
  </si>
  <si>
    <t>Std1</t>
    <phoneticPr fontId="2" type="noConversion"/>
  </si>
  <si>
    <t>Std2</t>
  </si>
  <si>
    <t>Std3</t>
  </si>
  <si>
    <t>Std4</t>
  </si>
  <si>
    <t>Std5</t>
  </si>
  <si>
    <t>Std6</t>
  </si>
  <si>
    <t>g/mol</t>
    <phoneticPr fontId="2" type="noConversion"/>
  </si>
  <si>
    <t>mM</t>
    <phoneticPr fontId="2" type="noConversion"/>
  </si>
  <si>
    <t>std1</t>
    <phoneticPr fontId="2" type="noConversion"/>
  </si>
  <si>
    <t>std2</t>
  </si>
  <si>
    <t>std3</t>
  </si>
  <si>
    <t>std4</t>
  </si>
  <si>
    <t>std5</t>
  </si>
  <si>
    <t>std6</t>
  </si>
  <si>
    <t>1ml 30% 3HP solution</t>
    <phoneticPr fontId="2" type="noConversion"/>
  </si>
  <si>
    <t>1.066g/mL</t>
    <phoneticPr fontId="2" type="noConversion"/>
  </si>
  <si>
    <t>g</t>
    <phoneticPr fontId="2" type="noConversion"/>
  </si>
  <si>
    <t>mM</t>
    <phoneticPr fontId="2" type="noConversion"/>
  </si>
  <si>
    <t>M</t>
    <phoneticPr fontId="2" type="noConversion"/>
  </si>
  <si>
    <t>beta-alaine</t>
    <phoneticPr fontId="2" type="noConversion"/>
  </si>
  <si>
    <t>89.09 g/mol</t>
    <phoneticPr fontId="2" type="noConversion"/>
  </si>
  <si>
    <t>g/L</t>
    <phoneticPr fontId="2" type="noConversion"/>
  </si>
  <si>
    <t>2ml</t>
    <phoneticPr fontId="2" type="noConversion"/>
  </si>
  <si>
    <t>mg</t>
    <phoneticPr fontId="2" type="noConversion"/>
  </si>
  <si>
    <t>Glucose</t>
    <phoneticPr fontId="2" type="noConversion"/>
  </si>
  <si>
    <t>g/mol</t>
    <phoneticPr fontId="2" type="noConversion"/>
  </si>
  <si>
    <t>0.11M</t>
    <phoneticPr fontId="2" type="noConversion"/>
  </si>
  <si>
    <t>10x Glucose, 1100mM</t>
    <phoneticPr fontId="2" type="noConversion"/>
  </si>
  <si>
    <t>prepare 10x 20mM beta-alaine stock solution 2ml , weigh 35.64 mg; 10x 110mM glucose 2 ml, weigh 0.396 g, 10x stock solution not soubile, so dilute to 1x.</t>
    <phoneticPr fontId="2" type="noConversion"/>
  </si>
  <si>
    <t>Empty</t>
    <phoneticPr fontId="2" type="noConversion"/>
  </si>
  <si>
    <t>Plate 1 3HP 24h</t>
    <phoneticPr fontId="2" type="noConversion"/>
  </si>
  <si>
    <t>Plate 2 3HP 48h</t>
    <phoneticPr fontId="2" type="noConversion"/>
  </si>
  <si>
    <t>Plate 3 3HP 72h</t>
    <phoneticPr fontId="2" type="noConversion"/>
  </si>
  <si>
    <t>Plate 4 beta-alanine 24h</t>
    <phoneticPr fontId="2" type="noConversion"/>
  </si>
  <si>
    <t>Plate 5 beta-alanine 48h</t>
    <phoneticPr fontId="2" type="noConversion"/>
  </si>
  <si>
    <t>Plate 6 beta-alanine 72h</t>
    <phoneticPr fontId="2" type="noConversion"/>
  </si>
  <si>
    <t>3HP stds</t>
    <phoneticPr fontId="2" type="noConversion"/>
  </si>
  <si>
    <t>Std mix</t>
    <phoneticPr fontId="2" type="noConversion"/>
  </si>
  <si>
    <t>std mix1</t>
    <phoneticPr fontId="2" type="noConversion"/>
  </si>
  <si>
    <t>std mix2</t>
  </si>
  <si>
    <t>std mix3</t>
  </si>
  <si>
    <t>std mix4</t>
  </si>
  <si>
    <t>std mix5</t>
  </si>
  <si>
    <t>std mix6</t>
  </si>
  <si>
    <t>3HP</t>
    <phoneticPr fontId="2" type="noConversion"/>
  </si>
  <si>
    <t>Std mix1</t>
    <phoneticPr fontId="2" type="noConversion"/>
  </si>
  <si>
    <t>Std mix2</t>
  </si>
  <si>
    <t>Std mix3</t>
  </si>
  <si>
    <t>Std mix4</t>
  </si>
  <si>
    <t>Std mix5</t>
  </si>
  <si>
    <t>Std mix6</t>
  </si>
  <si>
    <t>RLAs879</t>
  </si>
  <si>
    <t>sHP413</t>
  </si>
  <si>
    <t>BY-BY 1:1</t>
  </si>
  <si>
    <t>BY-BY 1:10</t>
  </si>
  <si>
    <t>BY-BY 10:1</t>
  </si>
  <si>
    <t>△TRP4-△TRP2 1:1</t>
  </si>
  <si>
    <t>△TRP4-△TRP2 1:10</t>
  </si>
  <si>
    <t>△TRP4-△TRP2 10:1</t>
  </si>
  <si>
    <t>△TRP2-△TRP4 1:1</t>
  </si>
  <si>
    <t>△TRP2-△TRP4 1:10</t>
  </si>
  <si>
    <t>△TRP2-△TRP4 10:1</t>
  </si>
  <si>
    <t>△TRP4-△MET14 2:1</t>
  </si>
  <si>
    <t>△TRP4-△MET14 1:10</t>
  </si>
  <si>
    <t>△TRP4-△MET14 10:1</t>
  </si>
  <si>
    <t>△MET14-△MET5 1:5</t>
  </si>
  <si>
    <t>△MET14-△TRP4 10:1</t>
  </si>
  <si>
    <t>△MET14-△TRP4 1:10</t>
  </si>
  <si>
    <t>△MET14-△TRP4 1:2</t>
  </si>
  <si>
    <t>△MET14-△MET5 1:20</t>
  </si>
  <si>
    <t>△MET14-△MET5 20:1</t>
  </si>
  <si>
    <t>△MET5-△MET14 5:1</t>
  </si>
  <si>
    <t>△MET5-△MET14 1:10</t>
  </si>
  <si>
    <t>△MET5-△MET14 20:1</t>
  </si>
  <si>
    <t>△MET3-△HIS2 1:5</t>
  </si>
  <si>
    <t>△MET3-△HIS2 1:20</t>
  </si>
  <si>
    <t>△MET3-△HIS2 10:1</t>
  </si>
  <si>
    <t>△HIS2-△MET3 5:1</t>
  </si>
  <si>
    <t>△HIS2-△MET3 1:10</t>
  </si>
  <si>
    <t>△HIS2-△MET3 20:1</t>
  </si>
  <si>
    <t>A</t>
  </si>
  <si>
    <t>B</t>
  </si>
  <si>
    <t>C</t>
  </si>
  <si>
    <t>D</t>
  </si>
  <si>
    <t>E</t>
  </si>
  <si>
    <t>F</t>
  </si>
  <si>
    <t>G</t>
  </si>
  <si>
    <t>H</t>
  </si>
  <si>
    <t>96 well plate sample display</t>
  </si>
  <si>
    <t>repeated</t>
  </si>
  <si>
    <t>wrong</t>
  </si>
  <si>
    <t>empty</t>
  </si>
  <si>
    <t>OD600 24h</t>
  </si>
  <si>
    <t>OD600 48h</t>
  </si>
  <si>
    <t>OD600 72h</t>
  </si>
  <si>
    <t>Sample list</t>
  </si>
  <si>
    <t>For 3HP analysis, just centrifuge the samples of fermentation liquid, so the buffer is the minimal medium (only containing glucose and yeast nitrogen base without amino acids (Y0626-250G)).</t>
  </si>
  <si>
    <t>For beta-alanine analysis, use 100 ul growth media plus 400 ul 50% ACN and centrifuge, taking 200 ul supernatant to the 96 well plates. 4x diluted</t>
  </si>
  <si>
    <t>24h</t>
  </si>
  <si>
    <t>48h</t>
  </si>
  <si>
    <t>72h</t>
  </si>
  <si>
    <t>OD600</t>
  </si>
  <si>
    <t>Normalised 3HP by OD</t>
  </si>
  <si>
    <t>3HP mM</t>
  </si>
  <si>
    <t>Beta-alanine mM</t>
  </si>
  <si>
    <t>Glucose mg/ml</t>
  </si>
  <si>
    <t>20g/L</t>
  </si>
  <si>
    <t>110 mM</t>
  </si>
  <si>
    <t>BY4741-pTDH3-TcPAND-tENO1- pCCW12-BcBAPAT-tSSA1- pPGK1-EcYDFG-tADH1-vLeu2, pHUM</t>
  </si>
  <si>
    <t>BY4741+pLS228 (BcBAPAT + EcYDFG)+pHLM</t>
  </si>
  <si>
    <t>BY4741+pLS229 (TcPAND) +pHLM</t>
  </si>
  <si>
    <t>2000 ul system (1980 ul plus 20 ul OD10 cells) in Deep 48 well plate, culture 30C 250 rpm, take 200 ul samples at 24h, 48h, 72h</t>
  </si>
  <si>
    <t>For 3HP analysis, just centrifuge the 100 ul samples of fermentation liquid, the mixed with 100 ul water into a 96 well plate, 2x diluted</t>
  </si>
  <si>
    <t>For beta-alanine analysis, use 100 ul growth media plus 400 ul 50% ACN and centrifuge, taking 200 ul supernatant to the 96 well plates. 5x diluted</t>
  </si>
  <si>
    <t>y = 10.792x (y = OD value by cuvettes spectrometry, x OD value from plate reader)</t>
  </si>
  <si>
    <t>Sample</t>
  </si>
  <si>
    <t>24h_rep1</t>
  </si>
  <si>
    <t>24h_rep2</t>
  </si>
  <si>
    <t>24h_rep3</t>
  </si>
  <si>
    <t>48h_rep1</t>
  </si>
  <si>
    <t>48h_rep2</t>
  </si>
  <si>
    <t>48h_rep3</t>
  </si>
  <si>
    <t>72h_rep1</t>
  </si>
  <si>
    <t>72h_rep2</t>
  </si>
  <si>
    <t>72h_rep3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</si>
</sst>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_);[Red]\(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rgb="FFFF0000"/>
      <name val="Calibri"/>
      <family val="2"/>
    </font>
    <font>
      <b/>
      <strike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C4043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/>
    <xf numFmtId="20" fontId="3" fillId="0" borderId="0" xfId="0" quotePrefix="1" applyNumberFormat="1" applyFont="1"/>
    <xf numFmtId="164" fontId="1" fillId="0" borderId="1" xfId="0" applyNumberFormat="1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20" fontId="3" fillId="3" borderId="1" xfId="0" quotePrefix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8" fillId="0" borderId="1" xfId="0" quotePrefix="1" applyFont="1" applyFill="1" applyBorder="1" applyAlignment="1">
      <alignment horizontal="center" vertical="center"/>
    </xf>
    <xf numFmtId="0" fontId="12" fillId="0" borderId="0" xfId="0" applyFont="1"/>
    <xf numFmtId="165" fontId="11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0" borderId="0" xfId="0" applyFont="1" applyBorder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14" fontId="3" fillId="0" borderId="0" xfId="0" quotePrefix="1" applyNumberFormat="1" applyFont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/>
    <xf numFmtId="14" fontId="9" fillId="0" borderId="0" xfId="0" quotePrefix="1" applyNumberFormat="1" applyFont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19" fillId="5" borderId="0" xfId="0" applyFont="1" applyFill="1"/>
    <xf numFmtId="14" fontId="9" fillId="0" borderId="0" xfId="0" quotePrefix="1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S94"/>
  <sheetViews>
    <sheetView zoomScale="85" zoomScaleNormal="85" workbookViewId="0">
      <selection activeCell="AS24" sqref="AS24"/>
    </sheetView>
  </sheetViews>
  <sheetFormatPr baseColWidth="10" defaultColWidth="9" defaultRowHeight="15" x14ac:dyDescent="0.2"/>
  <cols>
    <col min="1" max="2" width="9" style="1"/>
    <col min="3" max="3" width="15.33203125" style="1" customWidth="1"/>
    <col min="4" max="5" width="9" style="1"/>
    <col min="6" max="6" width="11.5" style="1" customWidth="1"/>
    <col min="7" max="9" width="9" style="1"/>
    <col min="10" max="10" width="9.1640625" style="1" bestFit="1" customWidth="1"/>
    <col min="11" max="11" width="9.83203125" style="1" bestFit="1" customWidth="1"/>
    <col min="12" max="16384" width="9" style="1"/>
  </cols>
  <sheetData>
    <row r="1" spans="2:30" x14ac:dyDescent="0.2">
      <c r="B1" s="2" t="s">
        <v>98</v>
      </c>
    </row>
    <row r="2" spans="2:30" x14ac:dyDescent="0.2">
      <c r="B2" s="10" t="s">
        <v>97</v>
      </c>
      <c r="C2" s="23"/>
      <c r="D2" s="10" t="s">
        <v>96</v>
      </c>
      <c r="E2" s="10" t="s">
        <v>95</v>
      </c>
      <c r="F2" s="25" t="s">
        <v>94</v>
      </c>
      <c r="G2" s="10" t="s">
        <v>91</v>
      </c>
      <c r="H2" s="10" t="s">
        <v>90</v>
      </c>
      <c r="I2" s="26" t="s">
        <v>93</v>
      </c>
      <c r="J2" s="10" t="s">
        <v>91</v>
      </c>
      <c r="K2" s="10" t="s">
        <v>90</v>
      </c>
      <c r="L2" s="25" t="s">
        <v>92</v>
      </c>
      <c r="M2" s="10" t="s">
        <v>91</v>
      </c>
      <c r="N2" s="10" t="s">
        <v>90</v>
      </c>
      <c r="R2" s="16" t="s">
        <v>211</v>
      </c>
      <c r="Z2" s="16"/>
    </row>
    <row r="3" spans="2:30" x14ac:dyDescent="0.2">
      <c r="B3" s="10">
        <v>1</v>
      </c>
      <c r="C3" s="10" t="s">
        <v>88</v>
      </c>
      <c r="D3" s="10" t="s">
        <v>89</v>
      </c>
      <c r="E3" s="10"/>
      <c r="F3" s="24"/>
      <c r="G3" s="23">
        <v>20</v>
      </c>
      <c r="H3" s="23"/>
      <c r="I3" s="24"/>
      <c r="J3" s="23"/>
      <c r="K3" s="23"/>
      <c r="L3" s="24"/>
      <c r="M3" s="23"/>
      <c r="N3" s="23"/>
      <c r="R3" s="14"/>
      <c r="S3" s="66">
        <v>1</v>
      </c>
      <c r="T3" s="66">
        <v>2</v>
      </c>
      <c r="U3" s="66">
        <v>3</v>
      </c>
      <c r="V3" s="66">
        <v>4</v>
      </c>
      <c r="W3" s="66">
        <v>5</v>
      </c>
      <c r="X3" s="66">
        <v>6</v>
      </c>
      <c r="Y3" s="10">
        <v>7</v>
      </c>
      <c r="Z3" s="10">
        <v>8</v>
      </c>
      <c r="AA3" s="10">
        <v>9</v>
      </c>
      <c r="AB3" s="10">
        <v>10</v>
      </c>
      <c r="AC3" s="10">
        <v>11</v>
      </c>
      <c r="AD3" s="10">
        <v>12</v>
      </c>
    </row>
    <row r="4" spans="2:30" x14ac:dyDescent="0.2">
      <c r="B4" s="10">
        <v>2</v>
      </c>
      <c r="C4" s="10" t="s">
        <v>88</v>
      </c>
      <c r="D4" s="10" t="s">
        <v>15</v>
      </c>
      <c r="E4" s="10"/>
      <c r="F4" s="24"/>
      <c r="G4" s="23">
        <v>20</v>
      </c>
      <c r="H4" s="23"/>
      <c r="I4" s="24"/>
      <c r="J4" s="23"/>
      <c r="K4" s="23"/>
      <c r="L4" s="24"/>
      <c r="M4" s="23"/>
      <c r="N4" s="23"/>
      <c r="R4" s="10" t="s">
        <v>53</v>
      </c>
      <c r="S4" s="66" t="s">
        <v>174</v>
      </c>
      <c r="T4" s="66"/>
      <c r="U4" s="66"/>
      <c r="V4" s="67" t="s">
        <v>175</v>
      </c>
      <c r="W4" s="66"/>
      <c r="X4" s="66"/>
      <c r="Y4" s="68" t="s">
        <v>189</v>
      </c>
      <c r="Z4" s="10"/>
      <c r="AA4" s="10"/>
      <c r="AB4" s="68" t="s">
        <v>188</v>
      </c>
      <c r="AC4" s="9"/>
      <c r="AD4" s="9"/>
    </row>
    <row r="5" spans="2:30" x14ac:dyDescent="0.2">
      <c r="B5" s="10">
        <v>3</v>
      </c>
      <c r="C5" s="10" t="s">
        <v>87</v>
      </c>
      <c r="D5" s="22" t="s">
        <v>14</v>
      </c>
      <c r="E5" s="22" t="s">
        <v>86</v>
      </c>
      <c r="F5" s="21" t="s">
        <v>81</v>
      </c>
      <c r="G5" s="23">
        <v>10</v>
      </c>
      <c r="H5" s="23">
        <v>10</v>
      </c>
      <c r="I5" s="20" t="s">
        <v>59</v>
      </c>
      <c r="J5" s="19">
        <f>20/11</f>
        <v>1.8181818181818181</v>
      </c>
      <c r="K5" s="19">
        <f t="shared" ref="K5:K10" si="0">20-J5</f>
        <v>18.181818181818183</v>
      </c>
      <c r="L5" s="20" t="s">
        <v>64</v>
      </c>
      <c r="M5" s="19">
        <f>K5</f>
        <v>18.181818181818183</v>
      </c>
      <c r="N5" s="19">
        <f>J5</f>
        <v>1.8181818181818181</v>
      </c>
      <c r="R5" s="10" t="s">
        <v>48</v>
      </c>
      <c r="S5" s="67" t="s">
        <v>176</v>
      </c>
      <c r="T5" s="66"/>
      <c r="U5" s="66"/>
      <c r="V5" s="67" t="s">
        <v>177</v>
      </c>
      <c r="W5" s="66"/>
      <c r="X5" s="66"/>
      <c r="Y5" s="68" t="s">
        <v>192</v>
      </c>
      <c r="Z5" s="10"/>
      <c r="AA5" s="10"/>
      <c r="AB5" s="68" t="s">
        <v>193</v>
      </c>
      <c r="AC5" s="9"/>
      <c r="AD5" s="14"/>
    </row>
    <row r="6" spans="2:30" x14ac:dyDescent="0.2">
      <c r="B6" s="10">
        <v>4</v>
      </c>
      <c r="C6" s="10" t="s">
        <v>85</v>
      </c>
      <c r="D6" s="10" t="s">
        <v>79</v>
      </c>
      <c r="E6" s="10" t="s">
        <v>84</v>
      </c>
      <c r="F6" s="21" t="s">
        <v>81</v>
      </c>
      <c r="G6" s="23">
        <v>10</v>
      </c>
      <c r="H6" s="23">
        <v>10</v>
      </c>
      <c r="I6" s="20" t="s">
        <v>59</v>
      </c>
      <c r="J6" s="19">
        <f>20/11</f>
        <v>1.8181818181818181</v>
      </c>
      <c r="K6" s="19">
        <f t="shared" si="0"/>
        <v>18.181818181818183</v>
      </c>
      <c r="L6" s="20" t="s">
        <v>64</v>
      </c>
      <c r="M6" s="19">
        <f>K6</f>
        <v>18.181818181818183</v>
      </c>
      <c r="N6" s="19">
        <f>J6</f>
        <v>1.8181818181818181</v>
      </c>
      <c r="R6" s="10" t="s">
        <v>43</v>
      </c>
      <c r="S6" s="67" t="s">
        <v>178</v>
      </c>
      <c r="T6" s="66"/>
      <c r="U6" s="66"/>
      <c r="V6" s="68" t="s">
        <v>179</v>
      </c>
      <c r="W6" s="66"/>
      <c r="X6" s="66"/>
      <c r="Y6" s="68" t="s">
        <v>194</v>
      </c>
      <c r="Z6" s="9"/>
      <c r="AA6" s="9"/>
      <c r="AB6" s="68" t="s">
        <v>195</v>
      </c>
      <c r="AC6" s="9"/>
      <c r="AD6" s="9"/>
    </row>
    <row r="7" spans="2:30" x14ac:dyDescent="0.2">
      <c r="B7" s="10">
        <v>5</v>
      </c>
      <c r="C7" s="10" t="s">
        <v>83</v>
      </c>
      <c r="D7" s="10" t="s">
        <v>82</v>
      </c>
      <c r="E7" s="22" t="s">
        <v>75</v>
      </c>
      <c r="F7" s="21" t="s">
        <v>81</v>
      </c>
      <c r="G7" s="23">
        <v>10</v>
      </c>
      <c r="H7" s="23">
        <v>10</v>
      </c>
      <c r="I7" s="20" t="s">
        <v>59</v>
      </c>
      <c r="J7" s="19">
        <f>20/11</f>
        <v>1.8181818181818181</v>
      </c>
      <c r="K7" s="19">
        <f t="shared" si="0"/>
        <v>18.181818181818183</v>
      </c>
      <c r="L7" s="20" t="s">
        <v>64</v>
      </c>
      <c r="M7" s="19">
        <f>K7</f>
        <v>18.181818181818183</v>
      </c>
      <c r="N7" s="19">
        <f>J7</f>
        <v>1.8181818181818181</v>
      </c>
      <c r="R7" s="10" t="s">
        <v>39</v>
      </c>
      <c r="S7" s="68" t="s">
        <v>180</v>
      </c>
      <c r="T7" s="66"/>
      <c r="U7" s="66"/>
      <c r="V7" s="71" t="s">
        <v>181</v>
      </c>
      <c r="W7" s="69"/>
      <c r="X7" s="69"/>
      <c r="Y7" s="68" t="s">
        <v>196</v>
      </c>
      <c r="Z7" s="10"/>
      <c r="AA7" s="10"/>
      <c r="AB7" s="68" t="s">
        <v>197</v>
      </c>
      <c r="AC7" s="9"/>
      <c r="AD7" s="9"/>
    </row>
    <row r="8" spans="2:30" x14ac:dyDescent="0.2">
      <c r="B8" s="10">
        <v>6</v>
      </c>
      <c r="C8" s="10" t="s">
        <v>80</v>
      </c>
      <c r="D8" s="10" t="s">
        <v>79</v>
      </c>
      <c r="E8" s="22" t="s">
        <v>69</v>
      </c>
      <c r="F8" s="21" t="s">
        <v>78</v>
      </c>
      <c r="G8" s="19">
        <f>20/3*2</f>
        <v>13.333333333333334</v>
      </c>
      <c r="H8" s="19">
        <f>20-G8</f>
        <v>6.6666666666666661</v>
      </c>
      <c r="I8" s="20" t="s">
        <v>59</v>
      </c>
      <c r="J8" s="19">
        <f>20/11</f>
        <v>1.8181818181818181</v>
      </c>
      <c r="K8" s="19">
        <f t="shared" si="0"/>
        <v>18.181818181818183</v>
      </c>
      <c r="L8" s="20" t="s">
        <v>64</v>
      </c>
      <c r="M8" s="19">
        <f>K8</f>
        <v>18.181818181818183</v>
      </c>
      <c r="N8" s="19">
        <f>J8</f>
        <v>1.8181818181818181</v>
      </c>
      <c r="R8" s="10" t="s">
        <v>34</v>
      </c>
      <c r="S8" s="68" t="s">
        <v>182</v>
      </c>
      <c r="T8" s="66"/>
      <c r="U8" s="66"/>
      <c r="V8" s="68" t="s">
        <v>183</v>
      </c>
      <c r="W8" s="66"/>
      <c r="X8" s="66"/>
      <c r="Y8" s="68" t="s">
        <v>198</v>
      </c>
      <c r="Z8" s="10"/>
      <c r="AA8" s="10"/>
      <c r="AB8" s="68" t="s">
        <v>199</v>
      </c>
      <c r="AC8" s="9"/>
      <c r="AD8" s="9"/>
    </row>
    <row r="9" spans="2:30" x14ac:dyDescent="0.2">
      <c r="B9" s="10">
        <v>7</v>
      </c>
      <c r="C9" s="10" t="s">
        <v>77</v>
      </c>
      <c r="D9" s="10" t="s">
        <v>76</v>
      </c>
      <c r="E9" s="22" t="s">
        <v>75</v>
      </c>
      <c r="F9" s="21" t="s">
        <v>74</v>
      </c>
      <c r="G9" s="19">
        <f>H8</f>
        <v>6.6666666666666661</v>
      </c>
      <c r="H9" s="19">
        <f>G8</f>
        <v>13.333333333333334</v>
      </c>
      <c r="I9" s="20" t="s">
        <v>59</v>
      </c>
      <c r="J9" s="19">
        <f>20/11</f>
        <v>1.8181818181818181</v>
      </c>
      <c r="K9" s="19">
        <f t="shared" si="0"/>
        <v>18.181818181818183</v>
      </c>
      <c r="L9" s="20" t="s">
        <v>64</v>
      </c>
      <c r="M9" s="19">
        <f>K9</f>
        <v>18.181818181818183</v>
      </c>
      <c r="N9" s="19">
        <f>J9</f>
        <v>1.8181818181818181</v>
      </c>
      <c r="R9" s="10" t="s">
        <v>29</v>
      </c>
      <c r="S9" s="68" t="s">
        <v>184</v>
      </c>
      <c r="T9" s="66"/>
      <c r="U9" s="66"/>
      <c r="V9" s="68" t="s">
        <v>185</v>
      </c>
      <c r="W9" s="66"/>
      <c r="X9" s="66"/>
      <c r="Y9" s="68" t="s">
        <v>200</v>
      </c>
      <c r="Z9" s="9"/>
      <c r="AA9" s="9"/>
      <c r="AB9" s="68" t="s">
        <v>201</v>
      </c>
      <c r="AC9" s="9"/>
      <c r="AD9" s="9"/>
    </row>
    <row r="10" spans="2:30" x14ac:dyDescent="0.2">
      <c r="B10" s="10">
        <v>8</v>
      </c>
      <c r="C10" s="10" t="s">
        <v>73</v>
      </c>
      <c r="D10" s="10" t="s">
        <v>69</v>
      </c>
      <c r="E10" s="10" t="s">
        <v>72</v>
      </c>
      <c r="F10" s="21" t="s">
        <v>66</v>
      </c>
      <c r="G10" s="19">
        <f>20/6</f>
        <v>3.3333333333333335</v>
      </c>
      <c r="H10" s="19">
        <f>20-G10</f>
        <v>16.666666666666668</v>
      </c>
      <c r="I10" s="20" t="s">
        <v>65</v>
      </c>
      <c r="J10" s="19">
        <f>20/21</f>
        <v>0.95238095238095233</v>
      </c>
      <c r="K10" s="19">
        <f t="shared" si="0"/>
        <v>19.047619047619047</v>
      </c>
      <c r="L10" s="20" t="s">
        <v>64</v>
      </c>
      <c r="M10" s="19">
        <f>M9</f>
        <v>18.181818181818183</v>
      </c>
      <c r="N10" s="19">
        <f>N9</f>
        <v>1.8181818181818181</v>
      </c>
      <c r="R10" s="10" t="s">
        <v>24</v>
      </c>
      <c r="S10" s="68" t="s">
        <v>186</v>
      </c>
      <c r="T10" s="66"/>
      <c r="U10" s="66"/>
      <c r="V10" s="68" t="s">
        <v>187</v>
      </c>
      <c r="W10" s="66"/>
      <c r="X10" s="66"/>
      <c r="Y10" s="68" t="s">
        <v>202</v>
      </c>
      <c r="Z10" s="9"/>
      <c r="AA10" s="9"/>
      <c r="AB10" s="70" t="s">
        <v>214</v>
      </c>
      <c r="AC10" s="9"/>
      <c r="AD10" s="9"/>
    </row>
    <row r="11" spans="2:30" x14ac:dyDescent="0.2">
      <c r="B11" s="10">
        <v>9</v>
      </c>
      <c r="C11" s="10" t="s">
        <v>71</v>
      </c>
      <c r="D11" s="10" t="s">
        <v>70</v>
      </c>
      <c r="E11" s="22" t="s">
        <v>69</v>
      </c>
      <c r="F11" s="21" t="s">
        <v>60</v>
      </c>
      <c r="G11" s="19">
        <f>H10</f>
        <v>16.666666666666668</v>
      </c>
      <c r="H11" s="19">
        <f>G10</f>
        <v>3.3333333333333335</v>
      </c>
      <c r="I11" s="20" t="s">
        <v>59</v>
      </c>
      <c r="J11" s="19">
        <f t="shared" ref="J11:K13" si="1">J9</f>
        <v>1.8181818181818181</v>
      </c>
      <c r="K11" s="19">
        <f t="shared" si="1"/>
        <v>18.181818181818183</v>
      </c>
      <c r="L11" s="20" t="s">
        <v>58</v>
      </c>
      <c r="M11" s="19">
        <f>K10</f>
        <v>19.047619047619047</v>
      </c>
      <c r="N11" s="19">
        <f>J10</f>
        <v>0.95238095238095233</v>
      </c>
      <c r="R11" s="10" t="s">
        <v>19</v>
      </c>
      <c r="S11" s="68" t="s">
        <v>191</v>
      </c>
      <c r="T11" s="66"/>
      <c r="U11" s="66"/>
      <c r="V11" s="68" t="s">
        <v>190</v>
      </c>
      <c r="W11" s="66"/>
      <c r="X11" s="66"/>
      <c r="Y11" s="9"/>
      <c r="Z11" s="9"/>
      <c r="AA11" s="9"/>
      <c r="AB11" s="9"/>
      <c r="AC11" s="9"/>
      <c r="AD11" s="9"/>
    </row>
    <row r="12" spans="2:30" x14ac:dyDescent="0.2">
      <c r="B12" s="10">
        <v>10</v>
      </c>
      <c r="C12" s="10" t="s">
        <v>68</v>
      </c>
      <c r="D12" s="10" t="s">
        <v>61</v>
      </c>
      <c r="E12" s="10" t="s">
        <v>67</v>
      </c>
      <c r="F12" s="21" t="s">
        <v>66</v>
      </c>
      <c r="G12" s="19">
        <f>G10</f>
        <v>3.3333333333333335</v>
      </c>
      <c r="H12" s="19">
        <f>H10</f>
        <v>16.666666666666668</v>
      </c>
      <c r="I12" s="20" t="s">
        <v>65</v>
      </c>
      <c r="J12" s="19">
        <f t="shared" si="1"/>
        <v>0.95238095238095233</v>
      </c>
      <c r="K12" s="19">
        <f t="shared" si="1"/>
        <v>19.047619047619047</v>
      </c>
      <c r="L12" s="20" t="s">
        <v>64</v>
      </c>
      <c r="M12" s="19">
        <f>M10</f>
        <v>18.181818181818183</v>
      </c>
      <c r="N12" s="19">
        <f>N10</f>
        <v>1.8181818181818181</v>
      </c>
    </row>
    <row r="13" spans="2:30" x14ac:dyDescent="0.2">
      <c r="B13" s="10">
        <v>11</v>
      </c>
      <c r="C13" s="10" t="s">
        <v>63</v>
      </c>
      <c r="D13" s="10" t="s">
        <v>62</v>
      </c>
      <c r="E13" s="10" t="s">
        <v>61</v>
      </c>
      <c r="F13" s="21" t="s">
        <v>60</v>
      </c>
      <c r="G13" s="19">
        <f>G11</f>
        <v>16.666666666666668</v>
      </c>
      <c r="H13" s="19">
        <f>H11</f>
        <v>3.3333333333333335</v>
      </c>
      <c r="I13" s="20" t="s">
        <v>59</v>
      </c>
      <c r="J13" s="19">
        <f t="shared" si="1"/>
        <v>1.8181818181818181</v>
      </c>
      <c r="K13" s="19">
        <f t="shared" si="1"/>
        <v>18.181818181818183</v>
      </c>
      <c r="L13" s="20" t="s">
        <v>58</v>
      </c>
      <c r="M13" s="19">
        <f>M11</f>
        <v>19.047619047619047</v>
      </c>
      <c r="N13" s="19">
        <f>N11</f>
        <v>0.95238095238095233</v>
      </c>
    </row>
    <row r="14" spans="2:30" x14ac:dyDescent="0.2">
      <c r="B14" s="42" t="s">
        <v>57</v>
      </c>
      <c r="C14" s="2"/>
      <c r="F14" s="18"/>
      <c r="I14" s="17"/>
      <c r="L14" s="17"/>
    </row>
    <row r="15" spans="2:30" x14ac:dyDescent="0.2">
      <c r="B15" s="42" t="s">
        <v>234</v>
      </c>
    </row>
    <row r="16" spans="2:30" x14ac:dyDescent="0.2">
      <c r="B16" s="42" t="s">
        <v>235</v>
      </c>
    </row>
    <row r="17" spans="2:45" x14ac:dyDescent="0.2">
      <c r="B17" s="42" t="s">
        <v>236</v>
      </c>
    </row>
    <row r="19" spans="2:45" x14ac:dyDescent="0.2">
      <c r="B19" s="16" t="s">
        <v>56</v>
      </c>
      <c r="J19" s="16" t="s">
        <v>55</v>
      </c>
      <c r="R19" s="16" t="s">
        <v>153</v>
      </c>
      <c r="AG19" s="16" t="s">
        <v>153</v>
      </c>
    </row>
    <row r="20" spans="2:45" x14ac:dyDescent="0.2">
      <c r="B20" s="14"/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>
        <v>6</v>
      </c>
      <c r="I20" s="3"/>
      <c r="J20" s="14"/>
      <c r="K20" s="10">
        <v>1</v>
      </c>
      <c r="L20" s="10">
        <v>2</v>
      </c>
      <c r="M20" s="10">
        <v>3</v>
      </c>
      <c r="N20" s="10">
        <v>4</v>
      </c>
      <c r="O20" s="10">
        <v>5</v>
      </c>
      <c r="P20" s="10">
        <v>6</v>
      </c>
      <c r="R20" s="14"/>
      <c r="S20" s="10">
        <v>1</v>
      </c>
      <c r="T20" s="10">
        <v>2</v>
      </c>
      <c r="U20" s="10">
        <v>3</v>
      </c>
      <c r="V20" s="10">
        <v>4</v>
      </c>
      <c r="W20" s="10">
        <v>5</v>
      </c>
      <c r="X20" s="10">
        <v>6</v>
      </c>
      <c r="Y20" s="10">
        <v>7</v>
      </c>
      <c r="Z20" s="10">
        <v>8</v>
      </c>
      <c r="AA20" s="10">
        <v>9</v>
      </c>
      <c r="AB20" s="10">
        <v>10</v>
      </c>
      <c r="AC20" s="10">
        <v>11</v>
      </c>
      <c r="AD20" s="10">
        <v>12</v>
      </c>
      <c r="AG20" s="14"/>
      <c r="AH20" s="10">
        <v>1</v>
      </c>
      <c r="AI20" s="10">
        <v>2</v>
      </c>
      <c r="AJ20" s="10">
        <v>3</v>
      </c>
      <c r="AK20" s="10">
        <v>4</v>
      </c>
      <c r="AL20" s="10">
        <v>5</v>
      </c>
      <c r="AM20" s="10">
        <v>6</v>
      </c>
      <c r="AN20" s="10">
        <v>7</v>
      </c>
      <c r="AO20" s="10">
        <v>8</v>
      </c>
      <c r="AP20" s="10">
        <v>9</v>
      </c>
      <c r="AQ20" s="10">
        <v>10</v>
      </c>
      <c r="AR20" s="10">
        <v>11</v>
      </c>
      <c r="AS20" s="10">
        <v>12</v>
      </c>
    </row>
    <row r="21" spans="2:45" x14ac:dyDescent="0.2">
      <c r="B21" s="10" t="s">
        <v>53</v>
      </c>
      <c r="C21" s="10">
        <v>1</v>
      </c>
      <c r="D21" s="10"/>
      <c r="E21" s="10"/>
      <c r="F21" s="15" t="s">
        <v>54</v>
      </c>
      <c r="G21" s="10"/>
      <c r="H21" s="10"/>
      <c r="J21" s="10" t="s">
        <v>53</v>
      </c>
      <c r="K21" s="11" t="s">
        <v>52</v>
      </c>
      <c r="L21" s="10"/>
      <c r="M21" s="10"/>
      <c r="N21" s="11" t="s">
        <v>51</v>
      </c>
      <c r="O21" s="9"/>
      <c r="P21" s="9"/>
      <c r="R21" s="10" t="s">
        <v>53</v>
      </c>
      <c r="S21" s="10">
        <v>1</v>
      </c>
      <c r="T21" s="10"/>
      <c r="U21" s="10"/>
      <c r="V21" s="15" t="s">
        <v>54</v>
      </c>
      <c r="W21" s="10"/>
      <c r="X21" s="10"/>
      <c r="Y21" s="11" t="s">
        <v>52</v>
      </c>
      <c r="Z21" s="10"/>
      <c r="AA21" s="10"/>
      <c r="AB21" s="11" t="s">
        <v>51</v>
      </c>
      <c r="AC21" s="9"/>
      <c r="AD21" s="9"/>
      <c r="AG21" s="10" t="s">
        <v>53</v>
      </c>
      <c r="AH21" s="64">
        <v>1</v>
      </c>
      <c r="AI21" s="64">
        <v>2</v>
      </c>
      <c r="AJ21" s="64">
        <v>3</v>
      </c>
      <c r="AK21" s="64">
        <v>4</v>
      </c>
      <c r="AL21" s="64">
        <v>5</v>
      </c>
      <c r="AM21" s="64">
        <v>6</v>
      </c>
      <c r="AN21" s="64">
        <v>7</v>
      </c>
      <c r="AO21" s="64">
        <v>8</v>
      </c>
      <c r="AP21" s="64">
        <v>9</v>
      </c>
      <c r="AQ21" s="64">
        <v>10</v>
      </c>
      <c r="AR21" s="64">
        <v>11</v>
      </c>
      <c r="AS21" s="64">
        <v>12</v>
      </c>
    </row>
    <row r="22" spans="2:45" x14ac:dyDescent="0.2">
      <c r="B22" s="10" t="s">
        <v>48</v>
      </c>
      <c r="C22" s="15" t="s">
        <v>50</v>
      </c>
      <c r="D22" s="10"/>
      <c r="E22" s="10"/>
      <c r="F22" s="15" t="s">
        <v>49</v>
      </c>
      <c r="G22" s="10"/>
      <c r="H22" s="10"/>
      <c r="J22" s="10" t="s">
        <v>48</v>
      </c>
      <c r="K22" s="11" t="s">
        <v>47</v>
      </c>
      <c r="L22" s="10"/>
      <c r="M22" s="10"/>
      <c r="N22" s="11" t="s">
        <v>46</v>
      </c>
      <c r="O22" s="9"/>
      <c r="P22" s="14"/>
      <c r="R22" s="10" t="s">
        <v>48</v>
      </c>
      <c r="S22" s="15" t="s">
        <v>50</v>
      </c>
      <c r="T22" s="10"/>
      <c r="U22" s="10"/>
      <c r="V22" s="15" t="s">
        <v>49</v>
      </c>
      <c r="W22" s="10"/>
      <c r="X22" s="10"/>
      <c r="Y22" s="11" t="s">
        <v>47</v>
      </c>
      <c r="Z22" s="10"/>
      <c r="AA22" s="10"/>
      <c r="AB22" s="11" t="s">
        <v>46</v>
      </c>
      <c r="AC22" s="9"/>
      <c r="AD22" s="14"/>
      <c r="AG22" s="10" t="s">
        <v>48</v>
      </c>
      <c r="AH22" s="65">
        <v>13</v>
      </c>
      <c r="AI22" s="64">
        <v>14</v>
      </c>
      <c r="AJ22" s="65">
        <v>15</v>
      </c>
      <c r="AK22" s="64">
        <v>16</v>
      </c>
      <c r="AL22" s="65">
        <v>17</v>
      </c>
      <c r="AM22" s="64">
        <v>18</v>
      </c>
      <c r="AN22" s="65">
        <v>19</v>
      </c>
      <c r="AO22" s="64">
        <v>20</v>
      </c>
      <c r="AP22" s="65">
        <v>21</v>
      </c>
      <c r="AQ22" s="64">
        <v>22</v>
      </c>
      <c r="AR22" s="65">
        <v>23</v>
      </c>
      <c r="AS22" s="64">
        <v>24</v>
      </c>
    </row>
    <row r="23" spans="2:45" x14ac:dyDescent="0.2">
      <c r="B23" s="10" t="s">
        <v>43</v>
      </c>
      <c r="C23" s="11" t="s">
        <v>45</v>
      </c>
      <c r="D23" s="10"/>
      <c r="E23" s="10"/>
      <c r="F23" s="11" t="s">
        <v>44</v>
      </c>
      <c r="G23" s="10"/>
      <c r="H23" s="10"/>
      <c r="J23" s="10" t="s">
        <v>43</v>
      </c>
      <c r="K23" s="11" t="s">
        <v>42</v>
      </c>
      <c r="L23" s="9"/>
      <c r="M23" s="9"/>
      <c r="N23" s="11" t="s">
        <v>41</v>
      </c>
      <c r="O23" s="9"/>
      <c r="P23" s="9"/>
      <c r="R23" s="10" t="s">
        <v>43</v>
      </c>
      <c r="S23" s="11" t="s">
        <v>45</v>
      </c>
      <c r="T23" s="10"/>
      <c r="U23" s="10"/>
      <c r="V23" s="11" t="s">
        <v>44</v>
      </c>
      <c r="W23" s="10"/>
      <c r="X23" s="10"/>
      <c r="Y23" s="11" t="s">
        <v>42</v>
      </c>
      <c r="Z23" s="9"/>
      <c r="AA23" s="9"/>
      <c r="AB23" s="11" t="s">
        <v>41</v>
      </c>
      <c r="AC23" s="9"/>
      <c r="AD23" s="9"/>
      <c r="AG23" s="10" t="s">
        <v>43</v>
      </c>
      <c r="AH23" s="65">
        <v>25</v>
      </c>
      <c r="AI23" s="64">
        <v>26</v>
      </c>
      <c r="AJ23" s="65">
        <v>27</v>
      </c>
      <c r="AK23" s="64">
        <v>28</v>
      </c>
      <c r="AL23" s="65">
        <v>29</v>
      </c>
      <c r="AM23" s="64">
        <v>30</v>
      </c>
      <c r="AN23" s="65">
        <v>31</v>
      </c>
      <c r="AO23" s="64">
        <v>32</v>
      </c>
      <c r="AP23" s="65">
        <v>33</v>
      </c>
      <c r="AQ23" s="64">
        <v>34</v>
      </c>
      <c r="AR23" s="65">
        <v>35</v>
      </c>
      <c r="AS23" s="64">
        <v>36</v>
      </c>
    </row>
    <row r="24" spans="2:45" x14ac:dyDescent="0.2">
      <c r="B24" s="10" t="s">
        <v>39</v>
      </c>
      <c r="C24" s="11" t="s">
        <v>40</v>
      </c>
      <c r="D24" s="10"/>
      <c r="E24" s="10"/>
      <c r="F24" s="27" t="s">
        <v>22</v>
      </c>
      <c r="G24" s="13" t="s">
        <v>213</v>
      </c>
      <c r="H24" s="13"/>
      <c r="J24" s="10" t="s">
        <v>39</v>
      </c>
      <c r="K24" s="11" t="s">
        <v>38</v>
      </c>
      <c r="L24" s="10"/>
      <c r="M24" s="10"/>
      <c r="N24" s="11" t="s">
        <v>37</v>
      </c>
      <c r="O24" s="9"/>
      <c r="P24" s="9"/>
      <c r="R24" s="10" t="s">
        <v>39</v>
      </c>
      <c r="S24" s="11" t="s">
        <v>40</v>
      </c>
      <c r="T24" s="10"/>
      <c r="U24" s="10"/>
      <c r="V24" s="34" t="s">
        <v>22</v>
      </c>
      <c r="W24" s="13"/>
      <c r="X24" s="13"/>
      <c r="Y24" s="11" t="s">
        <v>38</v>
      </c>
      <c r="Z24" s="10"/>
      <c r="AA24" s="10"/>
      <c r="AB24" s="11" t="s">
        <v>37</v>
      </c>
      <c r="AC24" s="9"/>
      <c r="AD24" s="9"/>
      <c r="AG24" s="10" t="s">
        <v>39</v>
      </c>
      <c r="AH24" s="65">
        <v>37</v>
      </c>
      <c r="AI24" s="64">
        <v>38</v>
      </c>
      <c r="AJ24" s="65">
        <v>39</v>
      </c>
      <c r="AK24" s="64">
        <v>40</v>
      </c>
      <c r="AL24" s="65">
        <v>41</v>
      </c>
      <c r="AM24" s="64">
        <v>42</v>
      </c>
      <c r="AN24" s="65">
        <v>43</v>
      </c>
      <c r="AO24" s="64">
        <v>44</v>
      </c>
      <c r="AP24" s="65">
        <v>45</v>
      </c>
      <c r="AQ24" s="64">
        <v>46</v>
      </c>
      <c r="AR24" s="65">
        <v>47</v>
      </c>
      <c r="AS24" s="64">
        <v>48</v>
      </c>
    </row>
    <row r="25" spans="2:45" x14ac:dyDescent="0.2">
      <c r="B25" s="10" t="s">
        <v>34</v>
      </c>
      <c r="C25" s="11" t="s">
        <v>36</v>
      </c>
      <c r="D25" s="10"/>
      <c r="E25" s="10"/>
      <c r="F25" s="11" t="s">
        <v>35</v>
      </c>
      <c r="G25" s="10"/>
      <c r="H25" s="10"/>
      <c r="I25" s="2"/>
      <c r="J25" s="10" t="s">
        <v>34</v>
      </c>
      <c r="K25" s="11" t="s">
        <v>33</v>
      </c>
      <c r="L25" s="10"/>
      <c r="M25" s="10"/>
      <c r="N25" s="11" t="s">
        <v>32</v>
      </c>
      <c r="O25" s="9"/>
      <c r="P25" s="9"/>
      <c r="R25" s="10" t="s">
        <v>34</v>
      </c>
      <c r="S25" s="11" t="s">
        <v>36</v>
      </c>
      <c r="T25" s="10"/>
      <c r="U25" s="10"/>
      <c r="V25" s="11" t="s">
        <v>35</v>
      </c>
      <c r="W25" s="10"/>
      <c r="X25" s="10"/>
      <c r="Y25" s="11" t="s">
        <v>33</v>
      </c>
      <c r="Z25" s="10"/>
      <c r="AA25" s="10"/>
      <c r="AB25" s="11" t="s">
        <v>32</v>
      </c>
      <c r="AC25" s="9"/>
      <c r="AD25" s="9"/>
      <c r="AG25" s="10" t="s">
        <v>34</v>
      </c>
      <c r="AH25" s="65">
        <v>49</v>
      </c>
      <c r="AI25" s="64">
        <v>50</v>
      </c>
      <c r="AJ25" s="65">
        <v>51</v>
      </c>
      <c r="AK25" s="64">
        <v>52</v>
      </c>
      <c r="AL25" s="65">
        <v>53</v>
      </c>
      <c r="AM25" s="64">
        <v>54</v>
      </c>
      <c r="AN25" s="65">
        <v>55</v>
      </c>
      <c r="AO25" s="64">
        <v>56</v>
      </c>
      <c r="AP25" s="65">
        <v>57</v>
      </c>
      <c r="AQ25" s="64">
        <v>58</v>
      </c>
      <c r="AR25" s="65">
        <v>59</v>
      </c>
      <c r="AS25" s="64">
        <v>60</v>
      </c>
    </row>
    <row r="26" spans="2:45" x14ac:dyDescent="0.2">
      <c r="B26" s="10" t="s">
        <v>29</v>
      </c>
      <c r="C26" s="11" t="s">
        <v>31</v>
      </c>
      <c r="D26" s="10"/>
      <c r="E26" s="10"/>
      <c r="F26" s="11" t="s">
        <v>30</v>
      </c>
      <c r="G26" s="10"/>
      <c r="H26" s="10"/>
      <c r="I26" s="2"/>
      <c r="J26" s="10" t="s">
        <v>29</v>
      </c>
      <c r="K26" s="11" t="s">
        <v>28</v>
      </c>
      <c r="L26" s="9"/>
      <c r="M26" s="9"/>
      <c r="N26" s="11" t="s">
        <v>27</v>
      </c>
      <c r="O26" s="9"/>
      <c r="P26" s="9"/>
      <c r="R26" s="10" t="s">
        <v>29</v>
      </c>
      <c r="S26" s="11" t="s">
        <v>31</v>
      </c>
      <c r="T26" s="10"/>
      <c r="U26" s="10"/>
      <c r="V26" s="11" t="s">
        <v>30</v>
      </c>
      <c r="W26" s="10"/>
      <c r="X26" s="10"/>
      <c r="Y26" s="11" t="s">
        <v>28</v>
      </c>
      <c r="Z26" s="9"/>
      <c r="AA26" s="9"/>
      <c r="AB26" s="11" t="s">
        <v>27</v>
      </c>
      <c r="AC26" s="9"/>
      <c r="AD26" s="9"/>
      <c r="AG26" s="10" t="s">
        <v>29</v>
      </c>
      <c r="AH26" s="65">
        <v>61</v>
      </c>
      <c r="AI26" s="64">
        <v>62</v>
      </c>
      <c r="AJ26" s="65">
        <v>63</v>
      </c>
      <c r="AK26" s="64">
        <v>64</v>
      </c>
      <c r="AL26" s="65">
        <v>65</v>
      </c>
      <c r="AM26" s="64">
        <v>66</v>
      </c>
      <c r="AN26" s="65">
        <v>67</v>
      </c>
      <c r="AO26" s="64">
        <v>68</v>
      </c>
      <c r="AP26" s="65">
        <v>69</v>
      </c>
      <c r="AQ26" s="64">
        <v>70</v>
      </c>
      <c r="AR26" s="65">
        <v>71</v>
      </c>
      <c r="AS26" s="64">
        <v>72</v>
      </c>
    </row>
    <row r="27" spans="2:45" x14ac:dyDescent="0.2">
      <c r="B27" s="10" t="s">
        <v>24</v>
      </c>
      <c r="C27" s="11" t="s">
        <v>26</v>
      </c>
      <c r="D27" s="10"/>
      <c r="E27" s="10"/>
      <c r="F27" s="11" t="s">
        <v>25</v>
      </c>
      <c r="G27" s="10"/>
      <c r="H27" s="10"/>
      <c r="I27" s="2"/>
      <c r="J27" s="10" t="s">
        <v>24</v>
      </c>
      <c r="K27" s="11" t="s">
        <v>23</v>
      </c>
      <c r="L27" s="9"/>
      <c r="M27" s="9"/>
      <c r="N27" s="12" t="s">
        <v>22</v>
      </c>
      <c r="O27" s="9" t="s">
        <v>212</v>
      </c>
      <c r="P27" s="9"/>
      <c r="R27" s="10" t="s">
        <v>24</v>
      </c>
      <c r="S27" s="11" t="s">
        <v>26</v>
      </c>
      <c r="T27" s="10"/>
      <c r="U27" s="10"/>
      <c r="V27" s="11" t="s">
        <v>25</v>
      </c>
      <c r="W27" s="10"/>
      <c r="X27" s="10"/>
      <c r="Y27" s="11" t="s">
        <v>23</v>
      </c>
      <c r="Z27" s="9"/>
      <c r="AA27" s="9"/>
      <c r="AB27" s="34" t="s">
        <v>152</v>
      </c>
      <c r="AC27" s="34" t="s">
        <v>152</v>
      </c>
      <c r="AD27" s="34" t="s">
        <v>152</v>
      </c>
      <c r="AG27" s="10" t="s">
        <v>24</v>
      </c>
      <c r="AH27" s="11">
        <v>73</v>
      </c>
      <c r="AI27" s="10">
        <v>74</v>
      </c>
      <c r="AJ27" s="11">
        <v>75</v>
      </c>
      <c r="AK27" s="10">
        <v>76</v>
      </c>
      <c r="AL27" s="11">
        <v>77</v>
      </c>
      <c r="AM27" s="10">
        <v>78</v>
      </c>
      <c r="AN27" s="11">
        <v>79</v>
      </c>
      <c r="AO27" s="10">
        <v>80</v>
      </c>
      <c r="AP27" s="11">
        <v>81</v>
      </c>
      <c r="AQ27" s="34" t="s">
        <v>152</v>
      </c>
      <c r="AR27" s="34" t="s">
        <v>152</v>
      </c>
      <c r="AS27" s="34" t="s">
        <v>152</v>
      </c>
    </row>
    <row r="28" spans="2:45" x14ac:dyDescent="0.2">
      <c r="B28" s="10" t="s">
        <v>19</v>
      </c>
      <c r="C28" s="11" t="s">
        <v>21</v>
      </c>
      <c r="D28" s="10"/>
      <c r="E28" s="10"/>
      <c r="F28" s="11" t="s">
        <v>20</v>
      </c>
      <c r="G28" s="10"/>
      <c r="H28" s="10"/>
      <c r="I28" s="2"/>
      <c r="J28" s="10" t="s">
        <v>19</v>
      </c>
      <c r="K28" s="9"/>
      <c r="L28" s="9"/>
      <c r="M28" s="9"/>
      <c r="N28" s="9"/>
      <c r="O28" s="9"/>
      <c r="P28" s="9"/>
      <c r="R28" s="10" t="s">
        <v>19</v>
      </c>
      <c r="S28" s="11" t="s">
        <v>21</v>
      </c>
      <c r="T28" s="10"/>
      <c r="U28" s="10"/>
      <c r="V28" s="11" t="s">
        <v>20</v>
      </c>
      <c r="W28" s="10"/>
      <c r="X28" s="10"/>
      <c r="Y28" s="43" t="s">
        <v>123</v>
      </c>
      <c r="Z28" s="43" t="s">
        <v>124</v>
      </c>
      <c r="AA28" s="43" t="s">
        <v>125</v>
      </c>
      <c r="AB28" s="43" t="s">
        <v>126</v>
      </c>
      <c r="AC28" s="43" t="s">
        <v>127</v>
      </c>
      <c r="AD28" s="43" t="s">
        <v>128</v>
      </c>
      <c r="AG28" s="10" t="s">
        <v>19</v>
      </c>
      <c r="AH28" s="11">
        <v>82</v>
      </c>
      <c r="AI28" s="10">
        <v>83</v>
      </c>
      <c r="AJ28" s="11">
        <v>84</v>
      </c>
      <c r="AK28" s="10">
        <v>85</v>
      </c>
      <c r="AL28" s="11">
        <v>86</v>
      </c>
      <c r="AM28" s="10">
        <v>87</v>
      </c>
      <c r="AN28" s="43" t="s">
        <v>123</v>
      </c>
      <c r="AO28" s="43" t="s">
        <v>124</v>
      </c>
      <c r="AP28" s="43" t="s">
        <v>125</v>
      </c>
      <c r="AQ28" s="43" t="s">
        <v>126</v>
      </c>
      <c r="AR28" s="43" t="s">
        <v>127</v>
      </c>
      <c r="AS28" s="43" t="s">
        <v>128</v>
      </c>
    </row>
    <row r="30" spans="2:45" x14ac:dyDescent="0.2">
      <c r="R30" s="16" t="s">
        <v>154</v>
      </c>
      <c r="AG30" s="16" t="s">
        <v>154</v>
      </c>
    </row>
    <row r="31" spans="2:45" x14ac:dyDescent="0.2">
      <c r="B31" s="3" t="s">
        <v>18</v>
      </c>
      <c r="J31" s="2" t="s">
        <v>17</v>
      </c>
      <c r="K31" s="2" t="s">
        <v>16</v>
      </c>
      <c r="R31" s="14"/>
      <c r="S31" s="10">
        <v>1</v>
      </c>
      <c r="T31" s="10">
        <v>2</v>
      </c>
      <c r="U31" s="10">
        <v>3</v>
      </c>
      <c r="V31" s="10">
        <v>4</v>
      </c>
      <c r="W31" s="10">
        <v>5</v>
      </c>
      <c r="X31" s="10">
        <v>6</v>
      </c>
      <c r="Y31" s="10">
        <v>7</v>
      </c>
      <c r="Z31" s="10">
        <v>8</v>
      </c>
      <c r="AA31" s="10">
        <v>9</v>
      </c>
      <c r="AB31" s="10">
        <v>10</v>
      </c>
      <c r="AC31" s="10">
        <v>11</v>
      </c>
      <c r="AD31" s="10">
        <v>12</v>
      </c>
      <c r="AG31" s="14"/>
      <c r="AH31" s="10">
        <v>1</v>
      </c>
      <c r="AI31" s="10">
        <v>2</v>
      </c>
      <c r="AJ31" s="10">
        <v>3</v>
      </c>
      <c r="AK31" s="10">
        <v>4</v>
      </c>
      <c r="AL31" s="10">
        <v>5</v>
      </c>
      <c r="AM31" s="10">
        <v>6</v>
      </c>
      <c r="AN31" s="10">
        <v>7</v>
      </c>
      <c r="AO31" s="10">
        <v>8</v>
      </c>
      <c r="AP31" s="10">
        <v>9</v>
      </c>
      <c r="AQ31" s="10">
        <v>10</v>
      </c>
      <c r="AR31" s="10">
        <v>11</v>
      </c>
      <c r="AS31" s="10">
        <v>12</v>
      </c>
    </row>
    <row r="32" spans="2:45" x14ac:dyDescent="0.2">
      <c r="B32" s="3" t="s">
        <v>15</v>
      </c>
      <c r="C32" s="1" t="s">
        <v>231</v>
      </c>
      <c r="J32" s="1">
        <v>10.4</v>
      </c>
      <c r="K32" s="1">
        <f t="shared" ref="K32:K48" si="2">900*J32/10</f>
        <v>936</v>
      </c>
      <c r="L32" s="2">
        <f t="shared" ref="L32:L48" si="3">400*J32/10</f>
        <v>416</v>
      </c>
      <c r="R32" s="10" t="s">
        <v>53</v>
      </c>
      <c r="S32" s="10">
        <v>1</v>
      </c>
      <c r="T32" s="10"/>
      <c r="U32" s="10"/>
      <c r="V32" s="15" t="s">
        <v>54</v>
      </c>
      <c r="W32" s="10"/>
      <c r="X32" s="10"/>
      <c r="Y32" s="11" t="s">
        <v>52</v>
      </c>
      <c r="Z32" s="10"/>
      <c r="AA32" s="10"/>
      <c r="AB32" s="11" t="s">
        <v>51</v>
      </c>
      <c r="AC32" s="9"/>
      <c r="AD32" s="9"/>
      <c r="AG32" s="10" t="s">
        <v>53</v>
      </c>
      <c r="AH32" s="64">
        <v>1</v>
      </c>
      <c r="AI32" s="64">
        <v>2</v>
      </c>
      <c r="AJ32" s="64">
        <v>3</v>
      </c>
      <c r="AK32" s="64">
        <v>4</v>
      </c>
      <c r="AL32" s="64">
        <v>5</v>
      </c>
      <c r="AM32" s="64">
        <v>6</v>
      </c>
      <c r="AN32" s="64">
        <v>7</v>
      </c>
      <c r="AO32" s="64">
        <v>8</v>
      </c>
      <c r="AP32" s="64">
        <v>9</v>
      </c>
      <c r="AQ32" s="64">
        <v>10</v>
      </c>
      <c r="AR32" s="64">
        <v>11</v>
      </c>
      <c r="AS32" s="64">
        <v>12</v>
      </c>
    </row>
    <row r="33" spans="2:45" x14ac:dyDescent="0.2">
      <c r="B33" s="3" t="s">
        <v>14</v>
      </c>
      <c r="C33" s="1" t="s">
        <v>232</v>
      </c>
      <c r="J33" s="1">
        <v>17.399999999999999</v>
      </c>
      <c r="K33" s="1">
        <f t="shared" si="2"/>
        <v>1565.9999999999998</v>
      </c>
      <c r="L33" s="2">
        <f t="shared" si="3"/>
        <v>695.99999999999989</v>
      </c>
      <c r="R33" s="10" t="s">
        <v>48</v>
      </c>
      <c r="S33" s="15" t="s">
        <v>50</v>
      </c>
      <c r="T33" s="10"/>
      <c r="U33" s="10"/>
      <c r="V33" s="15" t="s">
        <v>49</v>
      </c>
      <c r="W33" s="10"/>
      <c r="X33" s="10"/>
      <c r="Y33" s="11" t="s">
        <v>47</v>
      </c>
      <c r="Z33" s="10"/>
      <c r="AA33" s="10"/>
      <c r="AB33" s="11" t="s">
        <v>46</v>
      </c>
      <c r="AC33" s="9"/>
      <c r="AD33" s="14"/>
      <c r="AG33" s="10" t="s">
        <v>48</v>
      </c>
      <c r="AH33" s="65">
        <v>13</v>
      </c>
      <c r="AI33" s="64">
        <v>14</v>
      </c>
      <c r="AJ33" s="65">
        <v>15</v>
      </c>
      <c r="AK33" s="64">
        <v>16</v>
      </c>
      <c r="AL33" s="65">
        <v>17</v>
      </c>
      <c r="AM33" s="64">
        <v>18</v>
      </c>
      <c r="AN33" s="65">
        <v>19</v>
      </c>
      <c r="AO33" s="64">
        <v>20</v>
      </c>
      <c r="AP33" s="65">
        <v>21</v>
      </c>
      <c r="AQ33" s="64">
        <v>22</v>
      </c>
      <c r="AR33" s="65">
        <v>23</v>
      </c>
      <c r="AS33" s="64">
        <v>24</v>
      </c>
    </row>
    <row r="34" spans="2:45" x14ac:dyDescent="0.2">
      <c r="B34" s="3" t="s">
        <v>13</v>
      </c>
      <c r="C34" s="1" t="s">
        <v>233</v>
      </c>
      <c r="J34" s="1">
        <v>16.5</v>
      </c>
      <c r="K34" s="1">
        <f t="shared" si="2"/>
        <v>1485</v>
      </c>
      <c r="L34" s="2">
        <f t="shared" si="3"/>
        <v>660</v>
      </c>
      <c r="R34" s="10" t="s">
        <v>43</v>
      </c>
      <c r="S34" s="11" t="s">
        <v>45</v>
      </c>
      <c r="T34" s="10"/>
      <c r="U34" s="10"/>
      <c r="V34" s="11" t="s">
        <v>44</v>
      </c>
      <c r="W34" s="10"/>
      <c r="X34" s="10"/>
      <c r="Y34" s="11" t="s">
        <v>42</v>
      </c>
      <c r="Z34" s="9"/>
      <c r="AA34" s="9"/>
      <c r="AB34" s="11" t="s">
        <v>41</v>
      </c>
      <c r="AC34" s="9"/>
      <c r="AD34" s="9"/>
      <c r="AG34" s="10" t="s">
        <v>43</v>
      </c>
      <c r="AH34" s="65">
        <v>25</v>
      </c>
      <c r="AI34" s="64">
        <v>26</v>
      </c>
      <c r="AJ34" s="65">
        <v>27</v>
      </c>
      <c r="AK34" s="64">
        <v>28</v>
      </c>
      <c r="AL34" s="65">
        <v>29</v>
      </c>
      <c r="AM34" s="64">
        <v>30</v>
      </c>
      <c r="AN34" s="65">
        <v>31</v>
      </c>
      <c r="AO34" s="64">
        <v>32</v>
      </c>
      <c r="AP34" s="65">
        <v>33</v>
      </c>
      <c r="AQ34" s="64">
        <v>34</v>
      </c>
      <c r="AR34" s="65">
        <v>35</v>
      </c>
      <c r="AS34" s="64">
        <v>36</v>
      </c>
    </row>
    <row r="35" spans="2:45" x14ac:dyDescent="0.2">
      <c r="B35" s="3">
        <v>852</v>
      </c>
      <c r="C35" s="1" t="s">
        <v>12</v>
      </c>
      <c r="J35" s="1">
        <v>18.8</v>
      </c>
      <c r="K35" s="1">
        <f t="shared" si="2"/>
        <v>1692</v>
      </c>
      <c r="L35" s="2">
        <f t="shared" si="3"/>
        <v>752</v>
      </c>
      <c r="R35" s="10" t="s">
        <v>39</v>
      </c>
      <c r="S35" s="11" t="s">
        <v>40</v>
      </c>
      <c r="T35" s="10"/>
      <c r="U35" s="10"/>
      <c r="V35" s="34" t="s">
        <v>22</v>
      </c>
      <c r="W35" s="13"/>
      <c r="X35" s="13"/>
      <c r="Y35" s="11" t="s">
        <v>38</v>
      </c>
      <c r="Z35" s="10"/>
      <c r="AA35" s="10"/>
      <c r="AB35" s="11" t="s">
        <v>37</v>
      </c>
      <c r="AC35" s="9"/>
      <c r="AD35" s="9"/>
      <c r="AG35" s="10" t="s">
        <v>39</v>
      </c>
      <c r="AH35" s="65">
        <v>37</v>
      </c>
      <c r="AI35" s="64">
        <v>38</v>
      </c>
      <c r="AJ35" s="65">
        <v>39</v>
      </c>
      <c r="AK35" s="64">
        <v>40</v>
      </c>
      <c r="AL35" s="65">
        <v>41</v>
      </c>
      <c r="AM35" s="64">
        <v>42</v>
      </c>
      <c r="AN35" s="65">
        <v>43</v>
      </c>
      <c r="AO35" s="64">
        <v>44</v>
      </c>
      <c r="AP35" s="65">
        <v>45</v>
      </c>
      <c r="AQ35" s="64">
        <v>46</v>
      </c>
      <c r="AR35" s="65">
        <v>47</v>
      </c>
      <c r="AS35" s="64">
        <v>48</v>
      </c>
    </row>
    <row r="36" spans="2:45" x14ac:dyDescent="0.2">
      <c r="B36" s="3">
        <v>853</v>
      </c>
      <c r="C36" s="1" t="s">
        <v>11</v>
      </c>
      <c r="J36" s="1">
        <v>19.399999999999999</v>
      </c>
      <c r="K36" s="1">
        <f t="shared" si="2"/>
        <v>1746</v>
      </c>
      <c r="L36" s="2">
        <f t="shared" si="3"/>
        <v>775.99999999999989</v>
      </c>
      <c r="R36" s="10" t="s">
        <v>34</v>
      </c>
      <c r="S36" s="11" t="s">
        <v>36</v>
      </c>
      <c r="T36" s="10"/>
      <c r="U36" s="10"/>
      <c r="V36" s="11" t="s">
        <v>35</v>
      </c>
      <c r="W36" s="10"/>
      <c r="X36" s="10"/>
      <c r="Y36" s="11" t="s">
        <v>33</v>
      </c>
      <c r="Z36" s="10"/>
      <c r="AA36" s="10"/>
      <c r="AB36" s="11" t="s">
        <v>32</v>
      </c>
      <c r="AC36" s="9"/>
      <c r="AD36" s="9"/>
      <c r="AG36" s="10" t="s">
        <v>34</v>
      </c>
      <c r="AH36" s="65">
        <v>49</v>
      </c>
      <c r="AI36" s="64">
        <v>50</v>
      </c>
      <c r="AJ36" s="65">
        <v>51</v>
      </c>
      <c r="AK36" s="64">
        <v>52</v>
      </c>
      <c r="AL36" s="65">
        <v>53</v>
      </c>
      <c r="AM36" s="64">
        <v>54</v>
      </c>
      <c r="AN36" s="65">
        <v>55</v>
      </c>
      <c r="AO36" s="64">
        <v>56</v>
      </c>
      <c r="AP36" s="65">
        <v>57</v>
      </c>
      <c r="AQ36" s="64">
        <v>58</v>
      </c>
      <c r="AR36" s="65">
        <v>59</v>
      </c>
      <c r="AS36" s="64">
        <v>60</v>
      </c>
    </row>
    <row r="37" spans="2:45" x14ac:dyDescent="0.2">
      <c r="B37" s="3">
        <v>874</v>
      </c>
      <c r="C37" s="1" t="s">
        <v>10</v>
      </c>
      <c r="J37" s="1">
        <v>18.5</v>
      </c>
      <c r="K37" s="1">
        <f t="shared" si="2"/>
        <v>1665</v>
      </c>
      <c r="L37" s="2">
        <f t="shared" si="3"/>
        <v>740</v>
      </c>
      <c r="R37" s="10" t="s">
        <v>29</v>
      </c>
      <c r="S37" s="11" t="s">
        <v>31</v>
      </c>
      <c r="T37" s="10"/>
      <c r="U37" s="10"/>
      <c r="V37" s="11" t="s">
        <v>30</v>
      </c>
      <c r="W37" s="10"/>
      <c r="X37" s="10"/>
      <c r="Y37" s="11" t="s">
        <v>28</v>
      </c>
      <c r="Z37" s="9"/>
      <c r="AA37" s="9"/>
      <c r="AB37" s="11" t="s">
        <v>27</v>
      </c>
      <c r="AC37" s="9"/>
      <c r="AD37" s="9"/>
      <c r="AG37" s="10" t="s">
        <v>29</v>
      </c>
      <c r="AH37" s="65">
        <v>61</v>
      </c>
      <c r="AI37" s="64">
        <v>62</v>
      </c>
      <c r="AJ37" s="65">
        <v>63</v>
      </c>
      <c r="AK37" s="64">
        <v>64</v>
      </c>
      <c r="AL37" s="65">
        <v>65</v>
      </c>
      <c r="AM37" s="64">
        <v>66</v>
      </c>
      <c r="AN37" s="65">
        <v>67</v>
      </c>
      <c r="AO37" s="64">
        <v>68</v>
      </c>
      <c r="AP37" s="65">
        <v>69</v>
      </c>
      <c r="AQ37" s="64">
        <v>70</v>
      </c>
      <c r="AR37" s="65">
        <v>71</v>
      </c>
      <c r="AS37" s="64">
        <v>72</v>
      </c>
    </row>
    <row r="38" spans="2:45" x14ac:dyDescent="0.2">
      <c r="B38" s="3">
        <v>875</v>
      </c>
      <c r="C38" s="1" t="s">
        <v>9</v>
      </c>
      <c r="J38" s="1">
        <v>13.9</v>
      </c>
      <c r="K38" s="1">
        <f t="shared" si="2"/>
        <v>1251</v>
      </c>
      <c r="L38" s="2">
        <f t="shared" si="3"/>
        <v>556</v>
      </c>
      <c r="R38" s="10" t="s">
        <v>24</v>
      </c>
      <c r="S38" s="11" t="s">
        <v>26</v>
      </c>
      <c r="T38" s="10"/>
      <c r="U38" s="10"/>
      <c r="V38" s="11" t="s">
        <v>25</v>
      </c>
      <c r="W38" s="10"/>
      <c r="X38" s="10"/>
      <c r="Y38" s="11" t="s">
        <v>23</v>
      </c>
      <c r="Z38" s="9"/>
      <c r="AA38" s="9"/>
      <c r="AB38" s="34" t="s">
        <v>152</v>
      </c>
      <c r="AC38" s="34" t="s">
        <v>152</v>
      </c>
      <c r="AD38" s="34" t="s">
        <v>152</v>
      </c>
      <c r="AG38" s="10" t="s">
        <v>24</v>
      </c>
      <c r="AH38" s="11">
        <v>73</v>
      </c>
      <c r="AI38" s="10">
        <v>74</v>
      </c>
      <c r="AJ38" s="11">
        <v>75</v>
      </c>
      <c r="AK38" s="10">
        <v>76</v>
      </c>
      <c r="AL38" s="11">
        <v>77</v>
      </c>
      <c r="AM38" s="10">
        <v>78</v>
      </c>
      <c r="AN38" s="11">
        <v>79</v>
      </c>
      <c r="AO38" s="10">
        <v>80</v>
      </c>
      <c r="AP38" s="11">
        <v>81</v>
      </c>
      <c r="AQ38" s="34" t="s">
        <v>152</v>
      </c>
      <c r="AR38" s="34" t="s">
        <v>152</v>
      </c>
      <c r="AS38" s="34" t="s">
        <v>152</v>
      </c>
    </row>
    <row r="39" spans="2:45" x14ac:dyDescent="0.2">
      <c r="B39" s="3">
        <v>876</v>
      </c>
      <c r="C39" s="1" t="s">
        <v>8</v>
      </c>
      <c r="J39" s="1">
        <v>15.7</v>
      </c>
      <c r="K39" s="1">
        <f t="shared" si="2"/>
        <v>1413</v>
      </c>
      <c r="L39" s="2">
        <f t="shared" si="3"/>
        <v>628</v>
      </c>
      <c r="R39" s="10" t="s">
        <v>19</v>
      </c>
      <c r="S39" s="11" t="s">
        <v>21</v>
      </c>
      <c r="T39" s="10"/>
      <c r="U39" s="10"/>
      <c r="V39" s="11" t="s">
        <v>20</v>
      </c>
      <c r="W39" s="10"/>
      <c r="X39" s="10"/>
      <c r="Y39" s="43" t="s">
        <v>123</v>
      </c>
      <c r="Z39" s="43" t="s">
        <v>124</v>
      </c>
      <c r="AA39" s="43" t="s">
        <v>125</v>
      </c>
      <c r="AB39" s="43" t="s">
        <v>126</v>
      </c>
      <c r="AC39" s="43" t="s">
        <v>127</v>
      </c>
      <c r="AD39" s="43" t="s">
        <v>128</v>
      </c>
      <c r="AG39" s="10" t="s">
        <v>19</v>
      </c>
      <c r="AH39" s="11">
        <v>82</v>
      </c>
      <c r="AI39" s="10">
        <v>83</v>
      </c>
      <c r="AJ39" s="11">
        <v>84</v>
      </c>
      <c r="AK39" s="10">
        <v>85</v>
      </c>
      <c r="AL39" s="11">
        <v>86</v>
      </c>
      <c r="AM39" s="10">
        <v>87</v>
      </c>
      <c r="AN39" s="43" t="s">
        <v>123</v>
      </c>
      <c r="AO39" s="43" t="s">
        <v>124</v>
      </c>
      <c r="AP39" s="43" t="s">
        <v>125</v>
      </c>
      <c r="AQ39" s="43" t="s">
        <v>126</v>
      </c>
      <c r="AR39" s="43" t="s">
        <v>127</v>
      </c>
      <c r="AS39" s="43" t="s">
        <v>128</v>
      </c>
    </row>
    <row r="40" spans="2:45" x14ac:dyDescent="0.2">
      <c r="B40" s="3">
        <v>877</v>
      </c>
      <c r="C40" s="1" t="s">
        <v>7</v>
      </c>
      <c r="J40" s="1">
        <v>17.399999999999999</v>
      </c>
      <c r="K40" s="1">
        <f t="shared" si="2"/>
        <v>1565.9999999999998</v>
      </c>
      <c r="L40" s="2">
        <f t="shared" si="3"/>
        <v>695.99999999999989</v>
      </c>
    </row>
    <row r="41" spans="2:45" x14ac:dyDescent="0.2">
      <c r="B41" s="3">
        <v>878</v>
      </c>
      <c r="C41" s="1" t="s">
        <v>6</v>
      </c>
      <c r="J41" s="1">
        <v>14.6</v>
      </c>
      <c r="K41" s="1">
        <f t="shared" si="2"/>
        <v>1314</v>
      </c>
      <c r="L41" s="2">
        <f t="shared" si="3"/>
        <v>584</v>
      </c>
      <c r="R41" s="16" t="s">
        <v>155</v>
      </c>
      <c r="AG41" s="16" t="s">
        <v>155</v>
      </c>
    </row>
    <row r="42" spans="2:45" x14ac:dyDescent="0.2">
      <c r="B42" s="3">
        <v>879</v>
      </c>
      <c r="C42" s="1" t="s">
        <v>5</v>
      </c>
      <c r="J42" s="1">
        <v>16.100000000000001</v>
      </c>
      <c r="K42" s="1">
        <f t="shared" si="2"/>
        <v>1449.0000000000002</v>
      </c>
      <c r="L42" s="2">
        <f t="shared" si="3"/>
        <v>644.00000000000011</v>
      </c>
      <c r="R42" s="14"/>
      <c r="S42" s="10">
        <v>1</v>
      </c>
      <c r="T42" s="10">
        <v>2</v>
      </c>
      <c r="U42" s="10">
        <v>3</v>
      </c>
      <c r="V42" s="10">
        <v>4</v>
      </c>
      <c r="W42" s="10">
        <v>5</v>
      </c>
      <c r="X42" s="10">
        <v>6</v>
      </c>
      <c r="Y42" s="10">
        <v>7</v>
      </c>
      <c r="Z42" s="10">
        <v>8</v>
      </c>
      <c r="AA42" s="10">
        <v>9</v>
      </c>
      <c r="AB42" s="10">
        <v>10</v>
      </c>
      <c r="AC42" s="10">
        <v>11</v>
      </c>
      <c r="AD42" s="10">
        <v>12</v>
      </c>
      <c r="AG42" s="14"/>
      <c r="AH42" s="10">
        <v>1</v>
      </c>
      <c r="AI42" s="10">
        <v>2</v>
      </c>
      <c r="AJ42" s="10">
        <v>3</v>
      </c>
      <c r="AK42" s="10">
        <v>4</v>
      </c>
      <c r="AL42" s="10">
        <v>5</v>
      </c>
      <c r="AM42" s="10">
        <v>6</v>
      </c>
      <c r="AN42" s="10">
        <v>7</v>
      </c>
      <c r="AO42" s="10">
        <v>8</v>
      </c>
      <c r="AP42" s="10">
        <v>9</v>
      </c>
      <c r="AQ42" s="10">
        <v>10</v>
      </c>
      <c r="AR42" s="10">
        <v>11</v>
      </c>
      <c r="AS42" s="10">
        <v>12</v>
      </c>
    </row>
    <row r="43" spans="2:45" x14ac:dyDescent="0.2">
      <c r="B43" s="3">
        <v>893</v>
      </c>
      <c r="C43" s="1" t="s">
        <v>4</v>
      </c>
      <c r="J43" s="1">
        <v>15.2</v>
      </c>
      <c r="K43" s="1">
        <f t="shared" si="2"/>
        <v>1368</v>
      </c>
      <c r="L43" s="2">
        <f t="shared" si="3"/>
        <v>608</v>
      </c>
      <c r="R43" s="10" t="s">
        <v>53</v>
      </c>
      <c r="S43" s="10">
        <v>1</v>
      </c>
      <c r="T43" s="10"/>
      <c r="U43" s="10"/>
      <c r="V43" s="15" t="s">
        <v>54</v>
      </c>
      <c r="W43" s="10"/>
      <c r="X43" s="10"/>
      <c r="Y43" s="11" t="s">
        <v>52</v>
      </c>
      <c r="Z43" s="10"/>
      <c r="AA43" s="10"/>
      <c r="AB43" s="11" t="s">
        <v>51</v>
      </c>
      <c r="AC43" s="9"/>
      <c r="AD43" s="9"/>
      <c r="AG43" s="10" t="s">
        <v>53</v>
      </c>
      <c r="AH43" s="64">
        <v>1</v>
      </c>
      <c r="AI43" s="64">
        <v>2</v>
      </c>
      <c r="AJ43" s="64">
        <v>3</v>
      </c>
      <c r="AK43" s="64">
        <v>4</v>
      </c>
      <c r="AL43" s="64">
        <v>5</v>
      </c>
      <c r="AM43" s="64">
        <v>6</v>
      </c>
      <c r="AN43" s="64">
        <v>7</v>
      </c>
      <c r="AO43" s="64">
        <v>8</v>
      </c>
      <c r="AP43" s="64">
        <v>9</v>
      </c>
      <c r="AQ43" s="64">
        <v>10</v>
      </c>
      <c r="AR43" s="64">
        <v>11</v>
      </c>
      <c r="AS43" s="64">
        <v>12</v>
      </c>
    </row>
    <row r="44" spans="2:45" x14ac:dyDescent="0.2">
      <c r="B44" s="8">
        <v>894</v>
      </c>
      <c r="C44" s="7" t="s">
        <v>2</v>
      </c>
      <c r="J44" s="1">
        <v>10.8</v>
      </c>
      <c r="K44" s="1">
        <f t="shared" si="2"/>
        <v>972</v>
      </c>
      <c r="L44" s="2">
        <f t="shared" si="3"/>
        <v>432</v>
      </c>
      <c r="R44" s="10" t="s">
        <v>48</v>
      </c>
      <c r="S44" s="15" t="s">
        <v>50</v>
      </c>
      <c r="T44" s="10"/>
      <c r="U44" s="10"/>
      <c r="V44" s="15" t="s">
        <v>49</v>
      </c>
      <c r="W44" s="10"/>
      <c r="X44" s="10"/>
      <c r="Y44" s="11" t="s">
        <v>47</v>
      </c>
      <c r="Z44" s="10"/>
      <c r="AA44" s="10"/>
      <c r="AB44" s="11" t="s">
        <v>46</v>
      </c>
      <c r="AC44" s="9"/>
      <c r="AD44" s="14"/>
      <c r="AG44" s="10" t="s">
        <v>48</v>
      </c>
      <c r="AH44" s="65">
        <v>13</v>
      </c>
      <c r="AI44" s="64">
        <v>14</v>
      </c>
      <c r="AJ44" s="65">
        <v>15</v>
      </c>
      <c r="AK44" s="64">
        <v>16</v>
      </c>
      <c r="AL44" s="65">
        <v>17</v>
      </c>
      <c r="AM44" s="64">
        <v>18</v>
      </c>
      <c r="AN44" s="65">
        <v>19</v>
      </c>
      <c r="AO44" s="64">
        <v>20</v>
      </c>
      <c r="AP44" s="65">
        <v>21</v>
      </c>
      <c r="AQ44" s="64">
        <v>22</v>
      </c>
      <c r="AR44" s="65">
        <v>23</v>
      </c>
      <c r="AS44" s="64">
        <v>24</v>
      </c>
    </row>
    <row r="45" spans="2:45" x14ac:dyDescent="0.2">
      <c r="B45" s="3">
        <v>895</v>
      </c>
      <c r="C45" s="1" t="s">
        <v>3</v>
      </c>
      <c r="J45" s="1">
        <v>13.2</v>
      </c>
      <c r="K45" s="1">
        <f t="shared" si="2"/>
        <v>1188</v>
      </c>
      <c r="L45" s="2">
        <f t="shared" si="3"/>
        <v>528</v>
      </c>
      <c r="R45" s="10" t="s">
        <v>43</v>
      </c>
      <c r="S45" s="11" t="s">
        <v>45</v>
      </c>
      <c r="T45" s="10"/>
      <c r="U45" s="10"/>
      <c r="V45" s="11" t="s">
        <v>44</v>
      </c>
      <c r="W45" s="10"/>
      <c r="X45" s="10"/>
      <c r="Y45" s="11" t="s">
        <v>42</v>
      </c>
      <c r="Z45" s="9"/>
      <c r="AA45" s="9"/>
      <c r="AB45" s="11" t="s">
        <v>41</v>
      </c>
      <c r="AC45" s="9"/>
      <c r="AD45" s="9"/>
      <c r="AG45" s="10" t="s">
        <v>43</v>
      </c>
      <c r="AH45" s="65">
        <v>25</v>
      </c>
      <c r="AI45" s="64">
        <v>26</v>
      </c>
      <c r="AJ45" s="65">
        <v>27</v>
      </c>
      <c r="AK45" s="64">
        <v>28</v>
      </c>
      <c r="AL45" s="65">
        <v>29</v>
      </c>
      <c r="AM45" s="64">
        <v>30</v>
      </c>
      <c r="AN45" s="65">
        <v>31</v>
      </c>
      <c r="AO45" s="64">
        <v>32</v>
      </c>
      <c r="AP45" s="65">
        <v>33</v>
      </c>
      <c r="AQ45" s="64">
        <v>34</v>
      </c>
      <c r="AR45" s="65">
        <v>35</v>
      </c>
      <c r="AS45" s="64">
        <v>36</v>
      </c>
    </row>
    <row r="46" spans="2:45" s="4" customFormat="1" x14ac:dyDescent="0.2">
      <c r="B46" s="6">
        <v>913</v>
      </c>
      <c r="C46" s="5" t="s">
        <v>2</v>
      </c>
      <c r="K46" s="1">
        <f t="shared" si="2"/>
        <v>0</v>
      </c>
      <c r="L46" s="2">
        <f t="shared" si="3"/>
        <v>0</v>
      </c>
      <c r="R46" s="10" t="s">
        <v>39</v>
      </c>
      <c r="S46" s="11" t="s">
        <v>40</v>
      </c>
      <c r="T46" s="10"/>
      <c r="U46" s="10"/>
      <c r="V46" s="34" t="s">
        <v>22</v>
      </c>
      <c r="W46" s="13"/>
      <c r="X46" s="13"/>
      <c r="Y46" s="11" t="s">
        <v>38</v>
      </c>
      <c r="Z46" s="10"/>
      <c r="AA46" s="10"/>
      <c r="AB46" s="11" t="s">
        <v>37</v>
      </c>
      <c r="AC46" s="9"/>
      <c r="AD46" s="9"/>
      <c r="AG46" s="10" t="s">
        <v>39</v>
      </c>
      <c r="AH46" s="65">
        <v>37</v>
      </c>
      <c r="AI46" s="64">
        <v>38</v>
      </c>
      <c r="AJ46" s="65">
        <v>39</v>
      </c>
      <c r="AK46" s="64">
        <v>40</v>
      </c>
      <c r="AL46" s="65">
        <v>41</v>
      </c>
      <c r="AM46" s="64">
        <v>42</v>
      </c>
      <c r="AN46" s="65">
        <v>43</v>
      </c>
      <c r="AO46" s="64">
        <v>44</v>
      </c>
      <c r="AP46" s="65">
        <v>45</v>
      </c>
      <c r="AQ46" s="64">
        <v>46</v>
      </c>
      <c r="AR46" s="65">
        <v>47</v>
      </c>
      <c r="AS46" s="64">
        <v>48</v>
      </c>
    </row>
    <row r="47" spans="2:45" x14ac:dyDescent="0.2">
      <c r="B47" s="3">
        <v>914</v>
      </c>
      <c r="C47" s="1" t="s">
        <v>1</v>
      </c>
      <c r="J47" s="1">
        <v>18.2</v>
      </c>
      <c r="K47" s="1">
        <f t="shared" si="2"/>
        <v>1638</v>
      </c>
      <c r="L47" s="2">
        <f t="shared" si="3"/>
        <v>728</v>
      </c>
      <c r="R47" s="10" t="s">
        <v>34</v>
      </c>
      <c r="S47" s="11" t="s">
        <v>36</v>
      </c>
      <c r="T47" s="10"/>
      <c r="U47" s="10"/>
      <c r="V47" s="11" t="s">
        <v>35</v>
      </c>
      <c r="W47" s="10"/>
      <c r="X47" s="10"/>
      <c r="Y47" s="11" t="s">
        <v>33</v>
      </c>
      <c r="Z47" s="10"/>
      <c r="AA47" s="10"/>
      <c r="AB47" s="11" t="s">
        <v>32</v>
      </c>
      <c r="AC47" s="9"/>
      <c r="AD47" s="9"/>
      <c r="AG47" s="10" t="s">
        <v>34</v>
      </c>
      <c r="AH47" s="65">
        <v>49</v>
      </c>
      <c r="AI47" s="64">
        <v>50</v>
      </c>
      <c r="AJ47" s="65">
        <v>51</v>
      </c>
      <c r="AK47" s="64">
        <v>52</v>
      </c>
      <c r="AL47" s="65">
        <v>53</v>
      </c>
      <c r="AM47" s="64">
        <v>54</v>
      </c>
      <c r="AN47" s="65">
        <v>55</v>
      </c>
      <c r="AO47" s="64">
        <v>56</v>
      </c>
      <c r="AP47" s="65">
        <v>57</v>
      </c>
      <c r="AQ47" s="64">
        <v>58</v>
      </c>
      <c r="AR47" s="65">
        <v>59</v>
      </c>
      <c r="AS47" s="64">
        <v>60</v>
      </c>
    </row>
    <row r="48" spans="2:45" x14ac:dyDescent="0.2">
      <c r="B48" s="3">
        <v>935</v>
      </c>
      <c r="C48" s="1" t="s">
        <v>0</v>
      </c>
      <c r="J48" s="1">
        <v>19.100000000000001</v>
      </c>
      <c r="K48" s="1">
        <f t="shared" si="2"/>
        <v>1719</v>
      </c>
      <c r="L48" s="2">
        <f t="shared" si="3"/>
        <v>764.00000000000011</v>
      </c>
      <c r="R48" s="10" t="s">
        <v>29</v>
      </c>
      <c r="S48" s="11" t="s">
        <v>31</v>
      </c>
      <c r="T48" s="10"/>
      <c r="U48" s="10"/>
      <c r="V48" s="11" t="s">
        <v>30</v>
      </c>
      <c r="W48" s="10"/>
      <c r="X48" s="10"/>
      <c r="Y48" s="11" t="s">
        <v>28</v>
      </c>
      <c r="Z48" s="9"/>
      <c r="AA48" s="9"/>
      <c r="AB48" s="11" t="s">
        <v>27</v>
      </c>
      <c r="AC48" s="9"/>
      <c r="AD48" s="9"/>
      <c r="AG48" s="10" t="s">
        <v>29</v>
      </c>
      <c r="AH48" s="65">
        <v>61</v>
      </c>
      <c r="AI48" s="64">
        <v>62</v>
      </c>
      <c r="AJ48" s="65">
        <v>63</v>
      </c>
      <c r="AK48" s="64">
        <v>64</v>
      </c>
      <c r="AL48" s="65">
        <v>65</v>
      </c>
      <c r="AM48" s="64">
        <v>66</v>
      </c>
      <c r="AN48" s="65">
        <v>67</v>
      </c>
      <c r="AO48" s="64">
        <v>68</v>
      </c>
      <c r="AP48" s="65">
        <v>69</v>
      </c>
      <c r="AQ48" s="64">
        <v>70</v>
      </c>
      <c r="AR48" s="65">
        <v>71</v>
      </c>
      <c r="AS48" s="64">
        <v>72</v>
      </c>
    </row>
    <row r="49" spans="2:45" x14ac:dyDescent="0.2">
      <c r="R49" s="10" t="s">
        <v>24</v>
      </c>
      <c r="S49" s="11" t="s">
        <v>26</v>
      </c>
      <c r="T49" s="10"/>
      <c r="U49" s="10"/>
      <c r="V49" s="11" t="s">
        <v>25</v>
      </c>
      <c r="W49" s="10"/>
      <c r="X49" s="10"/>
      <c r="Y49" s="11" t="s">
        <v>23</v>
      </c>
      <c r="Z49" s="9"/>
      <c r="AA49" s="9"/>
      <c r="AB49" s="34" t="s">
        <v>152</v>
      </c>
      <c r="AC49" s="34" t="s">
        <v>152</v>
      </c>
      <c r="AD49" s="34" t="s">
        <v>152</v>
      </c>
      <c r="AG49" s="10" t="s">
        <v>24</v>
      </c>
      <c r="AH49" s="11">
        <v>73</v>
      </c>
      <c r="AI49" s="10">
        <v>74</v>
      </c>
      <c r="AJ49" s="11">
        <v>75</v>
      </c>
      <c r="AK49" s="10">
        <v>76</v>
      </c>
      <c r="AL49" s="11">
        <v>77</v>
      </c>
      <c r="AM49" s="10">
        <v>78</v>
      </c>
      <c r="AN49" s="11">
        <v>79</v>
      </c>
      <c r="AO49" s="10">
        <v>80</v>
      </c>
      <c r="AP49" s="11">
        <v>81</v>
      </c>
      <c r="AQ49" s="34" t="s">
        <v>152</v>
      </c>
      <c r="AR49" s="34" t="s">
        <v>152</v>
      </c>
      <c r="AS49" s="34" t="s">
        <v>152</v>
      </c>
    </row>
    <row r="50" spans="2:45" x14ac:dyDescent="0.2">
      <c r="R50" s="10" t="s">
        <v>19</v>
      </c>
      <c r="S50" s="11" t="s">
        <v>21</v>
      </c>
      <c r="T50" s="10"/>
      <c r="U50" s="10"/>
      <c r="V50" s="11" t="s">
        <v>20</v>
      </c>
      <c r="W50" s="10"/>
      <c r="X50" s="10"/>
      <c r="Y50" s="43" t="s">
        <v>123</v>
      </c>
      <c r="Z50" s="43" t="s">
        <v>124</v>
      </c>
      <c r="AA50" s="43" t="s">
        <v>125</v>
      </c>
      <c r="AB50" s="43" t="s">
        <v>126</v>
      </c>
      <c r="AC50" s="43" t="s">
        <v>127</v>
      </c>
      <c r="AD50" s="43" t="s">
        <v>128</v>
      </c>
      <c r="AG50" s="10" t="s">
        <v>19</v>
      </c>
      <c r="AH50" s="11">
        <v>82</v>
      </c>
      <c r="AI50" s="10">
        <v>83</v>
      </c>
      <c r="AJ50" s="11">
        <v>84</v>
      </c>
      <c r="AK50" s="10">
        <v>85</v>
      </c>
      <c r="AL50" s="11">
        <v>86</v>
      </c>
      <c r="AM50" s="10">
        <v>87</v>
      </c>
      <c r="AN50" s="43" t="s">
        <v>123</v>
      </c>
      <c r="AO50" s="43" t="s">
        <v>124</v>
      </c>
      <c r="AP50" s="43" t="s">
        <v>125</v>
      </c>
      <c r="AQ50" s="43" t="s">
        <v>126</v>
      </c>
      <c r="AR50" s="43" t="s">
        <v>127</v>
      </c>
      <c r="AS50" s="43" t="s">
        <v>128</v>
      </c>
    </row>
    <row r="52" spans="2:45" x14ac:dyDescent="0.2">
      <c r="R52" s="16" t="s">
        <v>156</v>
      </c>
      <c r="AG52" s="16" t="s">
        <v>156</v>
      </c>
    </row>
    <row r="53" spans="2:45" x14ac:dyDescent="0.2">
      <c r="R53" s="14"/>
      <c r="S53" s="10">
        <v>1</v>
      </c>
      <c r="T53" s="10">
        <v>2</v>
      </c>
      <c r="U53" s="10">
        <v>3</v>
      </c>
      <c r="V53" s="10">
        <v>4</v>
      </c>
      <c r="W53" s="10">
        <v>5</v>
      </c>
      <c r="X53" s="10">
        <v>6</v>
      </c>
      <c r="Y53" s="10">
        <v>7</v>
      </c>
      <c r="Z53" s="10">
        <v>8</v>
      </c>
      <c r="AA53" s="10">
        <v>9</v>
      </c>
      <c r="AB53" s="10">
        <v>10</v>
      </c>
      <c r="AC53" s="10">
        <v>11</v>
      </c>
      <c r="AD53" s="10">
        <v>12</v>
      </c>
      <c r="AG53" s="14"/>
      <c r="AH53" s="10">
        <v>1</v>
      </c>
      <c r="AI53" s="10">
        <v>2</v>
      </c>
      <c r="AJ53" s="10">
        <v>3</v>
      </c>
      <c r="AK53" s="10">
        <v>4</v>
      </c>
      <c r="AL53" s="10">
        <v>5</v>
      </c>
      <c r="AM53" s="10">
        <v>6</v>
      </c>
      <c r="AN53" s="10">
        <v>7</v>
      </c>
      <c r="AO53" s="10">
        <v>8</v>
      </c>
      <c r="AP53" s="10">
        <v>9</v>
      </c>
      <c r="AQ53" s="10">
        <v>10</v>
      </c>
      <c r="AR53" s="10">
        <v>11</v>
      </c>
      <c r="AS53" s="10">
        <v>12</v>
      </c>
    </row>
    <row r="54" spans="2:45" x14ac:dyDescent="0.2">
      <c r="B54" s="29"/>
      <c r="C54" s="29"/>
      <c r="D54" s="29"/>
      <c r="E54" s="28" t="s">
        <v>99</v>
      </c>
      <c r="F54" s="29"/>
      <c r="G54" s="29"/>
      <c r="H54" s="29"/>
      <c r="I54" s="29"/>
      <c r="J54" s="29"/>
      <c r="K54" s="29"/>
      <c r="L54" s="29"/>
      <c r="R54" s="10" t="s">
        <v>53</v>
      </c>
      <c r="S54" s="10">
        <v>1</v>
      </c>
      <c r="T54" s="10"/>
      <c r="U54" s="10"/>
      <c r="V54" s="15" t="s">
        <v>54</v>
      </c>
      <c r="W54" s="10"/>
      <c r="X54" s="10"/>
      <c r="Y54" s="11" t="s">
        <v>52</v>
      </c>
      <c r="Z54" s="10"/>
      <c r="AA54" s="10"/>
      <c r="AB54" s="11" t="s">
        <v>51</v>
      </c>
      <c r="AC54" s="9"/>
      <c r="AD54" s="9"/>
      <c r="AG54" s="10" t="s">
        <v>53</v>
      </c>
      <c r="AH54" s="64">
        <v>1</v>
      </c>
      <c r="AI54" s="64">
        <v>2</v>
      </c>
      <c r="AJ54" s="64">
        <v>3</v>
      </c>
      <c r="AK54" s="64">
        <v>4</v>
      </c>
      <c r="AL54" s="64">
        <v>5</v>
      </c>
      <c r="AM54" s="64">
        <v>6</v>
      </c>
      <c r="AN54" s="64">
        <v>7</v>
      </c>
      <c r="AO54" s="64">
        <v>8</v>
      </c>
      <c r="AP54" s="64">
        <v>9</v>
      </c>
      <c r="AQ54" s="64">
        <v>10</v>
      </c>
      <c r="AR54" s="64">
        <v>11</v>
      </c>
      <c r="AS54" s="64">
        <v>12</v>
      </c>
    </row>
    <row r="55" spans="2:45" x14ac:dyDescent="0.2">
      <c r="B55" s="29"/>
      <c r="C55" s="35">
        <v>90.08</v>
      </c>
      <c r="D55" s="29" t="s">
        <v>129</v>
      </c>
      <c r="E55" s="30" t="s">
        <v>100</v>
      </c>
      <c r="F55" s="30" t="s">
        <v>101</v>
      </c>
      <c r="G55" s="31" t="s">
        <v>100</v>
      </c>
      <c r="H55" s="31" t="s">
        <v>102</v>
      </c>
      <c r="I55" s="29"/>
      <c r="J55" s="29"/>
      <c r="K55" s="47"/>
      <c r="L55" s="47"/>
      <c r="M55" s="48"/>
      <c r="N55" s="48"/>
      <c r="R55" s="10" t="s">
        <v>48</v>
      </c>
      <c r="S55" s="15" t="s">
        <v>50</v>
      </c>
      <c r="T55" s="10"/>
      <c r="U55" s="10"/>
      <c r="V55" s="15" t="s">
        <v>49</v>
      </c>
      <c r="W55" s="10"/>
      <c r="X55" s="10"/>
      <c r="Y55" s="11" t="s">
        <v>47</v>
      </c>
      <c r="Z55" s="10"/>
      <c r="AA55" s="10"/>
      <c r="AB55" s="11" t="s">
        <v>46</v>
      </c>
      <c r="AC55" s="9"/>
      <c r="AD55" s="14"/>
      <c r="AG55" s="10" t="s">
        <v>48</v>
      </c>
      <c r="AH55" s="65">
        <v>13</v>
      </c>
      <c r="AI55" s="64">
        <v>14</v>
      </c>
      <c r="AJ55" s="65">
        <v>15</v>
      </c>
      <c r="AK55" s="64">
        <v>16</v>
      </c>
      <c r="AL55" s="65">
        <v>17</v>
      </c>
      <c r="AM55" s="64">
        <v>18</v>
      </c>
      <c r="AN55" s="65">
        <v>19</v>
      </c>
      <c r="AO55" s="64">
        <v>20</v>
      </c>
      <c r="AP55" s="65">
        <v>21</v>
      </c>
      <c r="AQ55" s="64">
        <v>22</v>
      </c>
      <c r="AR55" s="65">
        <v>23</v>
      </c>
      <c r="AS55" s="64">
        <v>24</v>
      </c>
    </row>
    <row r="56" spans="2:45" x14ac:dyDescent="0.2">
      <c r="B56" s="29"/>
      <c r="C56" s="36">
        <f>F56/$C$55*1000</f>
        <v>3.5523978685612786E-2</v>
      </c>
      <c r="D56" s="29" t="s">
        <v>130</v>
      </c>
      <c r="E56" s="32" t="s">
        <v>103</v>
      </c>
      <c r="F56" s="32">
        <v>3.2000000000000002E-3</v>
      </c>
      <c r="G56" s="33" t="s">
        <v>104</v>
      </c>
      <c r="H56" s="33" t="s">
        <v>105</v>
      </c>
      <c r="I56" s="29"/>
      <c r="J56" s="29"/>
      <c r="K56" s="47"/>
      <c r="L56" s="47"/>
      <c r="M56" s="48"/>
      <c r="N56" s="48"/>
      <c r="R56" s="10" t="s">
        <v>43</v>
      </c>
      <c r="S56" s="11" t="s">
        <v>45</v>
      </c>
      <c r="T56" s="10"/>
      <c r="U56" s="10"/>
      <c r="V56" s="11" t="s">
        <v>44</v>
      </c>
      <c r="W56" s="10"/>
      <c r="X56" s="10"/>
      <c r="Y56" s="11" t="s">
        <v>42</v>
      </c>
      <c r="Z56" s="9"/>
      <c r="AA56" s="9"/>
      <c r="AB56" s="11" t="s">
        <v>41</v>
      </c>
      <c r="AC56" s="9"/>
      <c r="AD56" s="9"/>
      <c r="AG56" s="10" t="s">
        <v>43</v>
      </c>
      <c r="AH56" s="65">
        <v>25</v>
      </c>
      <c r="AI56" s="64">
        <v>26</v>
      </c>
      <c r="AJ56" s="65">
        <v>27</v>
      </c>
      <c r="AK56" s="64">
        <v>28</v>
      </c>
      <c r="AL56" s="65">
        <v>29</v>
      </c>
      <c r="AM56" s="64">
        <v>30</v>
      </c>
      <c r="AN56" s="65">
        <v>31</v>
      </c>
      <c r="AO56" s="64">
        <v>32</v>
      </c>
      <c r="AP56" s="65">
        <v>33</v>
      </c>
      <c r="AQ56" s="64">
        <v>34</v>
      </c>
      <c r="AR56" s="65">
        <v>35</v>
      </c>
      <c r="AS56" s="64">
        <v>36</v>
      </c>
    </row>
    <row r="57" spans="2:45" x14ac:dyDescent="0.2">
      <c r="B57" s="28" t="s">
        <v>131</v>
      </c>
      <c r="C57" s="37">
        <f t="shared" ref="C57:C63" si="4">F57/$C$55*1000</f>
        <v>7.1047957371225573E-2</v>
      </c>
      <c r="D57" s="28" t="s">
        <v>130</v>
      </c>
      <c r="E57" s="32" t="s">
        <v>106</v>
      </c>
      <c r="F57" s="32">
        <v>6.4000000000000003E-3</v>
      </c>
      <c r="G57" s="33" t="s">
        <v>107</v>
      </c>
      <c r="H57" s="33" t="s">
        <v>108</v>
      </c>
      <c r="I57" s="29"/>
      <c r="J57" s="29"/>
      <c r="K57" s="47"/>
      <c r="L57" s="47"/>
      <c r="M57" s="48"/>
      <c r="N57" s="48"/>
      <c r="R57" s="10" t="s">
        <v>39</v>
      </c>
      <c r="S57" s="11" t="s">
        <v>40</v>
      </c>
      <c r="T57" s="10"/>
      <c r="U57" s="10"/>
      <c r="V57" s="34" t="s">
        <v>22</v>
      </c>
      <c r="W57" s="13"/>
      <c r="X57" s="13"/>
      <c r="Y57" s="11" t="s">
        <v>38</v>
      </c>
      <c r="Z57" s="10"/>
      <c r="AA57" s="10"/>
      <c r="AB57" s="11" t="s">
        <v>37</v>
      </c>
      <c r="AC57" s="9"/>
      <c r="AD57" s="9"/>
      <c r="AG57" s="10" t="s">
        <v>39</v>
      </c>
      <c r="AH57" s="65">
        <v>37</v>
      </c>
      <c r="AI57" s="64">
        <v>38</v>
      </c>
      <c r="AJ57" s="65">
        <v>39</v>
      </c>
      <c r="AK57" s="64">
        <v>40</v>
      </c>
      <c r="AL57" s="65">
        <v>41</v>
      </c>
      <c r="AM57" s="64">
        <v>42</v>
      </c>
      <c r="AN57" s="65">
        <v>43</v>
      </c>
      <c r="AO57" s="64">
        <v>44</v>
      </c>
      <c r="AP57" s="65">
        <v>45</v>
      </c>
      <c r="AQ57" s="64">
        <v>46</v>
      </c>
      <c r="AR57" s="65">
        <v>47</v>
      </c>
      <c r="AS57" s="64">
        <v>48</v>
      </c>
    </row>
    <row r="58" spans="2:45" x14ac:dyDescent="0.2">
      <c r="B58" s="28" t="s">
        <v>132</v>
      </c>
      <c r="C58" s="37">
        <f t="shared" si="4"/>
        <v>0.17761989342806397</v>
      </c>
      <c r="D58" s="28" t="s">
        <v>130</v>
      </c>
      <c r="E58" s="32" t="s">
        <v>109</v>
      </c>
      <c r="F58" s="32">
        <v>1.6E-2</v>
      </c>
      <c r="G58" s="33" t="s">
        <v>110</v>
      </c>
      <c r="H58" s="33" t="s">
        <v>111</v>
      </c>
      <c r="I58" s="29"/>
      <c r="J58" s="29"/>
      <c r="K58" s="47"/>
      <c r="L58" s="47"/>
      <c r="M58" s="48"/>
      <c r="N58" s="48"/>
      <c r="R58" s="10" t="s">
        <v>34</v>
      </c>
      <c r="S58" s="11" t="s">
        <v>36</v>
      </c>
      <c r="T58" s="10"/>
      <c r="U58" s="10"/>
      <c r="V58" s="11" t="s">
        <v>35</v>
      </c>
      <c r="W58" s="10"/>
      <c r="X58" s="10"/>
      <c r="Y58" s="11" t="s">
        <v>33</v>
      </c>
      <c r="Z58" s="10"/>
      <c r="AA58" s="10"/>
      <c r="AB58" s="11" t="s">
        <v>32</v>
      </c>
      <c r="AC58" s="9"/>
      <c r="AD58" s="9"/>
      <c r="AG58" s="10" t="s">
        <v>34</v>
      </c>
      <c r="AH58" s="65">
        <v>49</v>
      </c>
      <c r="AI58" s="64">
        <v>50</v>
      </c>
      <c r="AJ58" s="65">
        <v>51</v>
      </c>
      <c r="AK58" s="64">
        <v>52</v>
      </c>
      <c r="AL58" s="65">
        <v>53</v>
      </c>
      <c r="AM58" s="64">
        <v>54</v>
      </c>
      <c r="AN58" s="65">
        <v>55</v>
      </c>
      <c r="AO58" s="64">
        <v>56</v>
      </c>
      <c r="AP58" s="65">
        <v>57</v>
      </c>
      <c r="AQ58" s="64">
        <v>58</v>
      </c>
      <c r="AR58" s="65">
        <v>59</v>
      </c>
      <c r="AS58" s="64">
        <v>60</v>
      </c>
    </row>
    <row r="59" spans="2:45" x14ac:dyDescent="0.2">
      <c r="B59" s="28" t="s">
        <v>133</v>
      </c>
      <c r="C59" s="37">
        <f t="shared" si="4"/>
        <v>0.35523978685612795</v>
      </c>
      <c r="D59" s="28" t="s">
        <v>130</v>
      </c>
      <c r="E59" s="32" t="s">
        <v>112</v>
      </c>
      <c r="F59" s="32">
        <v>3.2000000000000001E-2</v>
      </c>
      <c r="G59" s="33" t="s">
        <v>113</v>
      </c>
      <c r="H59" s="33" t="s">
        <v>114</v>
      </c>
      <c r="I59" s="29"/>
      <c r="J59" s="29"/>
      <c r="K59" s="47"/>
      <c r="L59" s="47"/>
      <c r="M59" s="48"/>
      <c r="N59" s="48"/>
      <c r="R59" s="10" t="s">
        <v>29</v>
      </c>
      <c r="S59" s="11" t="s">
        <v>31</v>
      </c>
      <c r="T59" s="10"/>
      <c r="U59" s="10"/>
      <c r="V59" s="11" t="s">
        <v>30</v>
      </c>
      <c r="W59" s="10"/>
      <c r="X59" s="10"/>
      <c r="Y59" s="11" t="s">
        <v>28</v>
      </c>
      <c r="Z59" s="9"/>
      <c r="AA59" s="9"/>
      <c r="AB59" s="11" t="s">
        <v>27</v>
      </c>
      <c r="AC59" s="9"/>
      <c r="AD59" s="9"/>
      <c r="AG59" s="10" t="s">
        <v>29</v>
      </c>
      <c r="AH59" s="65">
        <v>61</v>
      </c>
      <c r="AI59" s="64">
        <v>62</v>
      </c>
      <c r="AJ59" s="65">
        <v>63</v>
      </c>
      <c r="AK59" s="64">
        <v>64</v>
      </c>
      <c r="AL59" s="65">
        <v>65</v>
      </c>
      <c r="AM59" s="64">
        <v>66</v>
      </c>
      <c r="AN59" s="65">
        <v>67</v>
      </c>
      <c r="AO59" s="64">
        <v>68</v>
      </c>
      <c r="AP59" s="65">
        <v>69</v>
      </c>
      <c r="AQ59" s="64">
        <v>70</v>
      </c>
      <c r="AR59" s="65">
        <v>71</v>
      </c>
      <c r="AS59" s="64">
        <v>72</v>
      </c>
    </row>
    <row r="60" spans="2:45" x14ac:dyDescent="0.2">
      <c r="B60" s="28" t="s">
        <v>134</v>
      </c>
      <c r="C60" s="37">
        <f t="shared" si="4"/>
        <v>0.7104795737122559</v>
      </c>
      <c r="D60" s="28" t="s">
        <v>130</v>
      </c>
      <c r="E60" s="32" t="s">
        <v>115</v>
      </c>
      <c r="F60" s="32">
        <v>6.4000000000000001E-2</v>
      </c>
      <c r="G60" s="33" t="s">
        <v>116</v>
      </c>
      <c r="H60" s="33" t="s">
        <v>117</v>
      </c>
      <c r="I60" s="29"/>
      <c r="J60" s="29"/>
      <c r="K60" s="47"/>
      <c r="L60" s="47"/>
      <c r="M60" s="48"/>
      <c r="N60" s="48"/>
      <c r="R60" s="10" t="s">
        <v>24</v>
      </c>
      <c r="S60" s="11" t="s">
        <v>26</v>
      </c>
      <c r="T60" s="10"/>
      <c r="U60" s="10"/>
      <c r="V60" s="11" t="s">
        <v>25</v>
      </c>
      <c r="W60" s="10"/>
      <c r="X60" s="10"/>
      <c r="Y60" s="11" t="s">
        <v>23</v>
      </c>
      <c r="Z60" s="9"/>
      <c r="AA60" s="9"/>
      <c r="AB60" s="34" t="s">
        <v>152</v>
      </c>
      <c r="AC60" s="34" t="s">
        <v>152</v>
      </c>
      <c r="AD60" s="34" t="s">
        <v>152</v>
      </c>
      <c r="AG60" s="10" t="s">
        <v>24</v>
      </c>
      <c r="AH60" s="11">
        <v>73</v>
      </c>
      <c r="AI60" s="10">
        <v>74</v>
      </c>
      <c r="AJ60" s="11">
        <v>75</v>
      </c>
      <c r="AK60" s="10">
        <v>76</v>
      </c>
      <c r="AL60" s="11">
        <v>77</v>
      </c>
      <c r="AM60" s="10">
        <v>78</v>
      </c>
      <c r="AN60" s="11">
        <v>79</v>
      </c>
      <c r="AO60" s="10">
        <v>80</v>
      </c>
      <c r="AP60" s="11">
        <v>81</v>
      </c>
      <c r="AQ60" s="34" t="s">
        <v>152</v>
      </c>
      <c r="AR60" s="34" t="s">
        <v>152</v>
      </c>
      <c r="AS60" s="34" t="s">
        <v>152</v>
      </c>
    </row>
    <row r="61" spans="2:45" x14ac:dyDescent="0.2">
      <c r="B61" s="28" t="s">
        <v>135</v>
      </c>
      <c r="C61" s="37">
        <f t="shared" si="4"/>
        <v>3.5523978685612789</v>
      </c>
      <c r="D61" s="28" t="s">
        <v>130</v>
      </c>
      <c r="E61" s="38" t="s">
        <v>118</v>
      </c>
      <c r="F61" s="32">
        <v>0.32</v>
      </c>
      <c r="G61" s="33" t="s">
        <v>119</v>
      </c>
      <c r="H61" s="33" t="s">
        <v>120</v>
      </c>
      <c r="I61" s="29"/>
      <c r="J61" s="29"/>
      <c r="K61" s="47"/>
      <c r="L61" s="47"/>
      <c r="M61" s="48"/>
      <c r="N61" s="48"/>
      <c r="R61" s="10" t="s">
        <v>19</v>
      </c>
      <c r="S61" s="11" t="s">
        <v>21</v>
      </c>
      <c r="T61" s="10"/>
      <c r="U61" s="10"/>
      <c r="V61" s="11" t="s">
        <v>20</v>
      </c>
      <c r="W61" s="10"/>
      <c r="X61" s="10"/>
      <c r="Y61" s="43" t="s">
        <v>168</v>
      </c>
      <c r="Z61" s="43" t="s">
        <v>169</v>
      </c>
      <c r="AA61" s="43" t="s">
        <v>170</v>
      </c>
      <c r="AB61" s="43" t="s">
        <v>171</v>
      </c>
      <c r="AC61" s="43" t="s">
        <v>172</v>
      </c>
      <c r="AD61" s="43" t="s">
        <v>173</v>
      </c>
      <c r="AG61" s="10" t="s">
        <v>19</v>
      </c>
      <c r="AH61" s="11">
        <v>82</v>
      </c>
      <c r="AI61" s="10">
        <v>83</v>
      </c>
      <c r="AJ61" s="11">
        <v>84</v>
      </c>
      <c r="AK61" s="10">
        <v>85</v>
      </c>
      <c r="AL61" s="11">
        <v>86</v>
      </c>
      <c r="AM61" s="10">
        <v>87</v>
      </c>
      <c r="AN61" s="43" t="s">
        <v>168</v>
      </c>
      <c r="AO61" s="43" t="s">
        <v>169</v>
      </c>
      <c r="AP61" s="43" t="s">
        <v>170</v>
      </c>
      <c r="AQ61" s="43" t="s">
        <v>171</v>
      </c>
      <c r="AR61" s="43" t="s">
        <v>172</v>
      </c>
      <c r="AS61" s="43" t="s">
        <v>173</v>
      </c>
    </row>
    <row r="62" spans="2:45" x14ac:dyDescent="0.2">
      <c r="B62" s="28" t="s">
        <v>136</v>
      </c>
      <c r="C62" s="37">
        <f t="shared" si="4"/>
        <v>17.761989342806398</v>
      </c>
      <c r="D62" s="28" t="s">
        <v>130</v>
      </c>
      <c r="E62" s="38" t="s">
        <v>121</v>
      </c>
      <c r="F62" s="32">
        <v>1.6</v>
      </c>
      <c r="G62" s="33"/>
      <c r="H62" s="33"/>
      <c r="I62" s="29"/>
      <c r="J62" s="29"/>
      <c r="K62" s="49"/>
      <c r="L62" s="50"/>
      <c r="M62" s="51"/>
      <c r="N62" s="51"/>
    </row>
    <row r="63" spans="2:45" x14ac:dyDescent="0.2">
      <c r="B63" s="29"/>
      <c r="C63" s="36">
        <f t="shared" si="4"/>
        <v>35.523978685612796</v>
      </c>
      <c r="D63" s="29" t="s">
        <v>130</v>
      </c>
      <c r="E63" s="38" t="s">
        <v>122</v>
      </c>
      <c r="F63" s="32">
        <v>3.2</v>
      </c>
      <c r="G63" s="33"/>
      <c r="H63" s="33"/>
      <c r="I63" s="29"/>
      <c r="J63" s="29"/>
      <c r="K63" s="50"/>
      <c r="L63" s="50"/>
      <c r="M63" s="51"/>
      <c r="N63" s="51"/>
      <c r="R63" s="16" t="s">
        <v>157</v>
      </c>
      <c r="AG63" s="16" t="s">
        <v>157</v>
      </c>
    </row>
    <row r="64" spans="2:45" x14ac:dyDescent="0.2">
      <c r="R64" s="14"/>
      <c r="S64" s="10">
        <v>1</v>
      </c>
      <c r="T64" s="10">
        <v>2</v>
      </c>
      <c r="U64" s="10">
        <v>3</v>
      </c>
      <c r="V64" s="10">
        <v>4</v>
      </c>
      <c r="W64" s="10">
        <v>5</v>
      </c>
      <c r="X64" s="10">
        <v>6</v>
      </c>
      <c r="Y64" s="10">
        <v>7</v>
      </c>
      <c r="Z64" s="10">
        <v>8</v>
      </c>
      <c r="AA64" s="10">
        <v>9</v>
      </c>
      <c r="AB64" s="10">
        <v>10</v>
      </c>
      <c r="AC64" s="10">
        <v>11</v>
      </c>
      <c r="AD64" s="10">
        <v>12</v>
      </c>
      <c r="AG64" s="14"/>
      <c r="AH64" s="10">
        <v>1</v>
      </c>
      <c r="AI64" s="10">
        <v>2</v>
      </c>
      <c r="AJ64" s="10">
        <v>3</v>
      </c>
      <c r="AK64" s="10">
        <v>4</v>
      </c>
      <c r="AL64" s="10">
        <v>5</v>
      </c>
      <c r="AM64" s="10">
        <v>6</v>
      </c>
      <c r="AN64" s="10">
        <v>7</v>
      </c>
      <c r="AO64" s="10">
        <v>8</v>
      </c>
      <c r="AP64" s="10">
        <v>9</v>
      </c>
      <c r="AQ64" s="10">
        <v>10</v>
      </c>
      <c r="AR64" s="10">
        <v>11</v>
      </c>
      <c r="AS64" s="10">
        <v>12</v>
      </c>
    </row>
    <row r="65" spans="2:45" x14ac:dyDescent="0.2">
      <c r="R65" s="10" t="s">
        <v>53</v>
      </c>
      <c r="S65" s="10">
        <v>1</v>
      </c>
      <c r="T65" s="10"/>
      <c r="U65" s="10"/>
      <c r="V65" s="15" t="s">
        <v>54</v>
      </c>
      <c r="W65" s="10"/>
      <c r="X65" s="10"/>
      <c r="Y65" s="11" t="s">
        <v>52</v>
      </c>
      <c r="Z65" s="10"/>
      <c r="AA65" s="10"/>
      <c r="AB65" s="11" t="s">
        <v>51</v>
      </c>
      <c r="AC65" s="9"/>
      <c r="AD65" s="9"/>
      <c r="AG65" s="10" t="s">
        <v>53</v>
      </c>
      <c r="AH65" s="64">
        <v>1</v>
      </c>
      <c r="AI65" s="64">
        <v>2</v>
      </c>
      <c r="AJ65" s="64">
        <v>3</v>
      </c>
      <c r="AK65" s="64">
        <v>4</v>
      </c>
      <c r="AL65" s="64">
        <v>5</v>
      </c>
      <c r="AM65" s="64">
        <v>6</v>
      </c>
      <c r="AN65" s="64">
        <v>7</v>
      </c>
      <c r="AO65" s="64">
        <v>8</v>
      </c>
      <c r="AP65" s="64">
        <v>9</v>
      </c>
      <c r="AQ65" s="64">
        <v>10</v>
      </c>
      <c r="AR65" s="64">
        <v>11</v>
      </c>
      <c r="AS65" s="64">
        <v>12</v>
      </c>
    </row>
    <row r="66" spans="2:45" x14ac:dyDescent="0.2">
      <c r="R66" s="10" t="s">
        <v>48</v>
      </c>
      <c r="S66" s="15" t="s">
        <v>50</v>
      </c>
      <c r="T66" s="10"/>
      <c r="U66" s="10"/>
      <c r="V66" s="15" t="s">
        <v>49</v>
      </c>
      <c r="W66" s="10"/>
      <c r="X66" s="10"/>
      <c r="Y66" s="11" t="s">
        <v>47</v>
      </c>
      <c r="Z66" s="10"/>
      <c r="AA66" s="10"/>
      <c r="AB66" s="11" t="s">
        <v>46</v>
      </c>
      <c r="AC66" s="9"/>
      <c r="AD66" s="14"/>
      <c r="AG66" s="10" t="s">
        <v>48</v>
      </c>
      <c r="AH66" s="65">
        <v>13</v>
      </c>
      <c r="AI66" s="64">
        <v>14</v>
      </c>
      <c r="AJ66" s="65">
        <v>15</v>
      </c>
      <c r="AK66" s="64">
        <v>16</v>
      </c>
      <c r="AL66" s="65">
        <v>17</v>
      </c>
      <c r="AM66" s="64">
        <v>18</v>
      </c>
      <c r="AN66" s="65">
        <v>19</v>
      </c>
      <c r="AO66" s="64">
        <v>20</v>
      </c>
      <c r="AP66" s="65">
        <v>21</v>
      </c>
      <c r="AQ66" s="64">
        <v>22</v>
      </c>
      <c r="AR66" s="65">
        <v>23</v>
      </c>
      <c r="AS66" s="64">
        <v>24</v>
      </c>
    </row>
    <row r="67" spans="2:45" x14ac:dyDescent="0.2">
      <c r="C67" s="1" t="s">
        <v>137</v>
      </c>
      <c r="E67" s="1" t="s">
        <v>138</v>
      </c>
      <c r="R67" s="10" t="s">
        <v>43</v>
      </c>
      <c r="S67" s="11" t="s">
        <v>45</v>
      </c>
      <c r="T67" s="10"/>
      <c r="U67" s="10"/>
      <c r="V67" s="11" t="s">
        <v>44</v>
      </c>
      <c r="W67" s="10"/>
      <c r="X67" s="10"/>
      <c r="Y67" s="11" t="s">
        <v>42</v>
      </c>
      <c r="Z67" s="9"/>
      <c r="AA67" s="9"/>
      <c r="AB67" s="11" t="s">
        <v>41</v>
      </c>
      <c r="AC67" s="9"/>
      <c r="AD67" s="9"/>
      <c r="AG67" s="10" t="s">
        <v>43</v>
      </c>
      <c r="AH67" s="65">
        <v>25</v>
      </c>
      <c r="AI67" s="64">
        <v>26</v>
      </c>
      <c r="AJ67" s="65">
        <v>27</v>
      </c>
      <c r="AK67" s="64">
        <v>28</v>
      </c>
      <c r="AL67" s="65">
        <v>29</v>
      </c>
      <c r="AM67" s="64">
        <v>30</v>
      </c>
      <c r="AN67" s="65">
        <v>31</v>
      </c>
      <c r="AO67" s="64">
        <v>32</v>
      </c>
      <c r="AP67" s="65">
        <v>33</v>
      </c>
      <c r="AQ67" s="64">
        <v>34</v>
      </c>
      <c r="AR67" s="65">
        <v>35</v>
      </c>
      <c r="AS67" s="64">
        <v>36</v>
      </c>
    </row>
    <row r="68" spans="2:45" x14ac:dyDescent="0.2">
      <c r="C68" s="1">
        <f>1*1.066</f>
        <v>1.0660000000000001</v>
      </c>
      <c r="D68" s="1" t="s">
        <v>139</v>
      </c>
      <c r="R68" s="10" t="s">
        <v>39</v>
      </c>
      <c r="S68" s="11" t="s">
        <v>40</v>
      </c>
      <c r="T68" s="10"/>
      <c r="U68" s="10"/>
      <c r="V68" s="34" t="s">
        <v>22</v>
      </c>
      <c r="W68" s="13"/>
      <c r="X68" s="13"/>
      <c r="Y68" s="11" t="s">
        <v>38</v>
      </c>
      <c r="Z68" s="10"/>
      <c r="AA68" s="10"/>
      <c r="AB68" s="11" t="s">
        <v>37</v>
      </c>
      <c r="AC68" s="9"/>
      <c r="AD68" s="9"/>
      <c r="AG68" s="10" t="s">
        <v>39</v>
      </c>
      <c r="AH68" s="65">
        <v>37</v>
      </c>
      <c r="AI68" s="64">
        <v>38</v>
      </c>
      <c r="AJ68" s="65">
        <v>39</v>
      </c>
      <c r="AK68" s="64">
        <v>40</v>
      </c>
      <c r="AL68" s="65">
        <v>41</v>
      </c>
      <c r="AM68" s="64">
        <v>42</v>
      </c>
      <c r="AN68" s="65">
        <v>43</v>
      </c>
      <c r="AO68" s="64">
        <v>44</v>
      </c>
      <c r="AP68" s="65">
        <v>45</v>
      </c>
      <c r="AQ68" s="64">
        <v>46</v>
      </c>
      <c r="AR68" s="65">
        <v>47</v>
      </c>
      <c r="AS68" s="64">
        <v>48</v>
      </c>
    </row>
    <row r="69" spans="2:45" x14ac:dyDescent="0.2">
      <c r="C69" s="1">
        <f>C68*0.3</f>
        <v>0.31980000000000003</v>
      </c>
      <c r="D69" s="1" t="s">
        <v>139</v>
      </c>
      <c r="R69" s="10" t="s">
        <v>34</v>
      </c>
      <c r="S69" s="11" t="s">
        <v>36</v>
      </c>
      <c r="T69" s="10"/>
      <c r="U69" s="10"/>
      <c r="V69" s="11" t="s">
        <v>35</v>
      </c>
      <c r="W69" s="10"/>
      <c r="X69" s="10"/>
      <c r="Y69" s="11" t="s">
        <v>33</v>
      </c>
      <c r="Z69" s="10"/>
      <c r="AA69" s="10"/>
      <c r="AB69" s="11" t="s">
        <v>32</v>
      </c>
      <c r="AC69" s="9"/>
      <c r="AD69" s="9"/>
      <c r="AG69" s="10" t="s">
        <v>34</v>
      </c>
      <c r="AH69" s="65">
        <v>49</v>
      </c>
      <c r="AI69" s="64">
        <v>50</v>
      </c>
      <c r="AJ69" s="65">
        <v>51</v>
      </c>
      <c r="AK69" s="64">
        <v>52</v>
      </c>
      <c r="AL69" s="65">
        <v>53</v>
      </c>
      <c r="AM69" s="64">
        <v>54</v>
      </c>
      <c r="AN69" s="65">
        <v>55</v>
      </c>
      <c r="AO69" s="64">
        <v>56</v>
      </c>
      <c r="AP69" s="65">
        <v>57</v>
      </c>
      <c r="AQ69" s="64">
        <v>58</v>
      </c>
      <c r="AR69" s="65">
        <v>59</v>
      </c>
      <c r="AS69" s="64">
        <v>60</v>
      </c>
    </row>
    <row r="70" spans="2:45" x14ac:dyDescent="0.2">
      <c r="C70" s="39">
        <f>C69/90.08*1000</f>
        <v>3.5501776198934287</v>
      </c>
      <c r="D70" s="1" t="s">
        <v>141</v>
      </c>
      <c r="R70" s="10" t="s">
        <v>29</v>
      </c>
      <c r="S70" s="11" t="s">
        <v>31</v>
      </c>
      <c r="T70" s="10"/>
      <c r="U70" s="10"/>
      <c r="V70" s="11" t="s">
        <v>30</v>
      </c>
      <c r="W70" s="10"/>
      <c r="X70" s="10"/>
      <c r="Y70" s="11" t="s">
        <v>28</v>
      </c>
      <c r="Z70" s="9"/>
      <c r="AA70" s="9"/>
      <c r="AB70" s="11" t="s">
        <v>27</v>
      </c>
      <c r="AC70" s="9"/>
      <c r="AD70" s="9"/>
      <c r="AG70" s="10" t="s">
        <v>29</v>
      </c>
      <c r="AH70" s="65">
        <v>61</v>
      </c>
      <c r="AI70" s="64">
        <v>62</v>
      </c>
      <c r="AJ70" s="65">
        <v>63</v>
      </c>
      <c r="AK70" s="64">
        <v>64</v>
      </c>
      <c r="AL70" s="65">
        <v>65</v>
      </c>
      <c r="AM70" s="64">
        <v>66</v>
      </c>
      <c r="AN70" s="65">
        <v>67</v>
      </c>
      <c r="AO70" s="64">
        <v>68</v>
      </c>
      <c r="AP70" s="65">
        <v>69</v>
      </c>
      <c r="AQ70" s="64">
        <v>70</v>
      </c>
      <c r="AR70" s="65">
        <v>71</v>
      </c>
      <c r="AS70" s="64">
        <v>72</v>
      </c>
    </row>
    <row r="71" spans="2:45" x14ac:dyDescent="0.2">
      <c r="B71" s="2" t="s">
        <v>160</v>
      </c>
      <c r="R71" s="10" t="s">
        <v>24</v>
      </c>
      <c r="S71" s="11" t="s">
        <v>26</v>
      </c>
      <c r="T71" s="10"/>
      <c r="U71" s="10"/>
      <c r="V71" s="11" t="s">
        <v>25</v>
      </c>
      <c r="W71" s="10"/>
      <c r="X71" s="10"/>
      <c r="Y71" s="11" t="s">
        <v>23</v>
      </c>
      <c r="Z71" s="9"/>
      <c r="AA71" s="9"/>
      <c r="AB71" s="34" t="s">
        <v>152</v>
      </c>
      <c r="AC71" s="34" t="s">
        <v>152</v>
      </c>
      <c r="AD71" s="34" t="s">
        <v>152</v>
      </c>
      <c r="AG71" s="10" t="s">
        <v>24</v>
      </c>
      <c r="AH71" s="11">
        <v>73</v>
      </c>
      <c r="AI71" s="10">
        <v>74</v>
      </c>
      <c r="AJ71" s="11">
        <v>75</v>
      </c>
      <c r="AK71" s="10">
        <v>76</v>
      </c>
      <c r="AL71" s="11">
        <v>77</v>
      </c>
      <c r="AM71" s="10">
        <v>78</v>
      </c>
      <c r="AN71" s="11">
        <v>79</v>
      </c>
      <c r="AO71" s="10">
        <v>80</v>
      </c>
      <c r="AP71" s="11">
        <v>81</v>
      </c>
      <c r="AQ71" s="34" t="s">
        <v>152</v>
      </c>
      <c r="AR71" s="34" t="s">
        <v>152</v>
      </c>
      <c r="AS71" s="34" t="s">
        <v>152</v>
      </c>
    </row>
    <row r="72" spans="2:45" x14ac:dyDescent="0.2">
      <c r="B72" s="40"/>
      <c r="C72" s="16" t="s">
        <v>142</v>
      </c>
      <c r="D72" s="42" t="s">
        <v>143</v>
      </c>
      <c r="E72" s="2" t="s">
        <v>147</v>
      </c>
      <c r="R72" s="10" t="s">
        <v>19</v>
      </c>
      <c r="S72" s="11" t="s">
        <v>21</v>
      </c>
      <c r="T72" s="10"/>
      <c r="U72" s="10"/>
      <c r="V72" s="11" t="s">
        <v>20</v>
      </c>
      <c r="W72" s="10"/>
      <c r="X72" s="10"/>
      <c r="Y72" s="43" t="s">
        <v>168</v>
      </c>
      <c r="Z72" s="43" t="s">
        <v>169</v>
      </c>
      <c r="AA72" s="43" t="s">
        <v>170</v>
      </c>
      <c r="AB72" s="43" t="s">
        <v>171</v>
      </c>
      <c r="AC72" s="43" t="s">
        <v>172</v>
      </c>
      <c r="AD72" s="43" t="s">
        <v>173</v>
      </c>
      <c r="AG72" s="10" t="s">
        <v>19</v>
      </c>
      <c r="AH72" s="11">
        <v>82</v>
      </c>
      <c r="AI72" s="10">
        <v>83</v>
      </c>
      <c r="AJ72" s="11">
        <v>84</v>
      </c>
      <c r="AK72" s="10">
        <v>85</v>
      </c>
      <c r="AL72" s="11">
        <v>86</v>
      </c>
      <c r="AM72" s="10">
        <v>87</v>
      </c>
      <c r="AN72" s="43" t="s">
        <v>168</v>
      </c>
      <c r="AO72" s="43" t="s">
        <v>169</v>
      </c>
      <c r="AP72" s="43" t="s">
        <v>170</v>
      </c>
      <c r="AQ72" s="43" t="s">
        <v>171</v>
      </c>
      <c r="AR72" s="43" t="s">
        <v>172</v>
      </c>
      <c r="AS72" s="43" t="s">
        <v>173</v>
      </c>
    </row>
    <row r="73" spans="2:45" x14ac:dyDescent="0.2">
      <c r="B73" s="41" t="s">
        <v>161</v>
      </c>
      <c r="C73" s="40">
        <v>0.1</v>
      </c>
      <c r="D73" s="40" t="s">
        <v>140</v>
      </c>
      <c r="E73" s="1">
        <v>0.22</v>
      </c>
      <c r="F73" s="1" t="s">
        <v>140</v>
      </c>
    </row>
    <row r="74" spans="2:45" x14ac:dyDescent="0.2">
      <c r="B74" s="41" t="s">
        <v>162</v>
      </c>
      <c r="C74" s="40">
        <v>0.5</v>
      </c>
      <c r="D74" s="40" t="s">
        <v>140</v>
      </c>
      <c r="E74" s="1">
        <v>1.1000000000000001</v>
      </c>
      <c r="F74" s="1" t="s">
        <v>140</v>
      </c>
      <c r="R74" s="16" t="s">
        <v>158</v>
      </c>
      <c r="AG74" s="16" t="s">
        <v>158</v>
      </c>
    </row>
    <row r="75" spans="2:45" x14ac:dyDescent="0.2">
      <c r="B75" s="41" t="s">
        <v>163</v>
      </c>
      <c r="C75" s="40">
        <v>1</v>
      </c>
      <c r="D75" s="40" t="s">
        <v>140</v>
      </c>
      <c r="E75" s="1">
        <v>2.2000000000000002</v>
      </c>
      <c r="F75" s="1" t="s">
        <v>140</v>
      </c>
      <c r="R75" s="14"/>
      <c r="S75" s="10">
        <v>1</v>
      </c>
      <c r="T75" s="10">
        <v>2</v>
      </c>
      <c r="U75" s="10">
        <v>3</v>
      </c>
      <c r="V75" s="10">
        <v>4</v>
      </c>
      <c r="W75" s="10">
        <v>5</v>
      </c>
      <c r="X75" s="10">
        <v>6</v>
      </c>
      <c r="Y75" s="10">
        <v>7</v>
      </c>
      <c r="Z75" s="10">
        <v>8</v>
      </c>
      <c r="AA75" s="10">
        <v>9</v>
      </c>
      <c r="AB75" s="10">
        <v>10</v>
      </c>
      <c r="AC75" s="10">
        <v>11</v>
      </c>
      <c r="AD75" s="10">
        <v>12</v>
      </c>
      <c r="AG75" s="14"/>
      <c r="AH75" s="10">
        <v>1</v>
      </c>
      <c r="AI75" s="10">
        <v>2</v>
      </c>
      <c r="AJ75" s="10">
        <v>3</v>
      </c>
      <c r="AK75" s="10">
        <v>4</v>
      </c>
      <c r="AL75" s="10">
        <v>5</v>
      </c>
      <c r="AM75" s="10">
        <v>6</v>
      </c>
      <c r="AN75" s="10">
        <v>7</v>
      </c>
      <c r="AO75" s="10">
        <v>8</v>
      </c>
      <c r="AP75" s="10">
        <v>9</v>
      </c>
      <c r="AQ75" s="10">
        <v>10</v>
      </c>
      <c r="AR75" s="10">
        <v>11</v>
      </c>
      <c r="AS75" s="10">
        <v>12</v>
      </c>
    </row>
    <row r="76" spans="2:45" x14ac:dyDescent="0.2">
      <c r="B76" s="41" t="s">
        <v>164</v>
      </c>
      <c r="C76" s="40">
        <v>5</v>
      </c>
      <c r="D76" s="40" t="s">
        <v>140</v>
      </c>
      <c r="E76" s="1">
        <v>11</v>
      </c>
      <c r="F76" s="1" t="s">
        <v>140</v>
      </c>
      <c r="R76" s="10" t="s">
        <v>53</v>
      </c>
      <c r="S76" s="10">
        <v>1</v>
      </c>
      <c r="T76" s="10"/>
      <c r="U76" s="10"/>
      <c r="V76" s="15" t="s">
        <v>54</v>
      </c>
      <c r="W76" s="10"/>
      <c r="X76" s="10"/>
      <c r="Y76" s="11" t="s">
        <v>52</v>
      </c>
      <c r="Z76" s="10"/>
      <c r="AA76" s="10"/>
      <c r="AB76" s="11" t="s">
        <v>51</v>
      </c>
      <c r="AC76" s="9"/>
      <c r="AD76" s="9"/>
      <c r="AG76" s="10" t="s">
        <v>53</v>
      </c>
      <c r="AH76" s="64">
        <v>1</v>
      </c>
      <c r="AI76" s="64">
        <v>2</v>
      </c>
      <c r="AJ76" s="64">
        <v>3</v>
      </c>
      <c r="AK76" s="64">
        <v>4</v>
      </c>
      <c r="AL76" s="64">
        <v>5</v>
      </c>
      <c r="AM76" s="64">
        <v>6</v>
      </c>
      <c r="AN76" s="64">
        <v>7</v>
      </c>
      <c r="AO76" s="64">
        <v>8</v>
      </c>
      <c r="AP76" s="64">
        <v>9</v>
      </c>
      <c r="AQ76" s="64">
        <v>10</v>
      </c>
      <c r="AR76" s="64">
        <v>11</v>
      </c>
      <c r="AS76" s="64">
        <v>12</v>
      </c>
    </row>
    <row r="77" spans="2:45" x14ac:dyDescent="0.2">
      <c r="B77" s="41" t="s">
        <v>165</v>
      </c>
      <c r="C77" s="40">
        <v>10</v>
      </c>
      <c r="D77" s="40" t="s">
        <v>140</v>
      </c>
      <c r="E77" s="1">
        <v>55</v>
      </c>
      <c r="F77" s="1" t="s">
        <v>140</v>
      </c>
      <c r="R77" s="10" t="s">
        <v>48</v>
      </c>
      <c r="S77" s="15" t="s">
        <v>50</v>
      </c>
      <c r="T77" s="10"/>
      <c r="U77" s="10"/>
      <c r="V77" s="15" t="s">
        <v>49</v>
      </c>
      <c r="W77" s="10"/>
      <c r="X77" s="10"/>
      <c r="Y77" s="11" t="s">
        <v>47</v>
      </c>
      <c r="Z77" s="10"/>
      <c r="AA77" s="10"/>
      <c r="AB77" s="11" t="s">
        <v>46</v>
      </c>
      <c r="AC77" s="9"/>
      <c r="AD77" s="14"/>
      <c r="AG77" s="10" t="s">
        <v>48</v>
      </c>
      <c r="AH77" s="65">
        <v>13</v>
      </c>
      <c r="AI77" s="64">
        <v>14</v>
      </c>
      <c r="AJ77" s="65">
        <v>15</v>
      </c>
      <c r="AK77" s="64">
        <v>16</v>
      </c>
      <c r="AL77" s="65">
        <v>17</v>
      </c>
      <c r="AM77" s="64">
        <v>18</v>
      </c>
      <c r="AN77" s="65">
        <v>19</v>
      </c>
      <c r="AO77" s="64">
        <v>20</v>
      </c>
      <c r="AP77" s="65">
        <v>21</v>
      </c>
      <c r="AQ77" s="64">
        <v>22</v>
      </c>
      <c r="AR77" s="65">
        <v>23</v>
      </c>
      <c r="AS77" s="64">
        <v>24</v>
      </c>
    </row>
    <row r="78" spans="2:45" x14ac:dyDescent="0.2">
      <c r="B78" s="41" t="s">
        <v>166</v>
      </c>
      <c r="C78" s="40">
        <v>20</v>
      </c>
      <c r="D78" s="40" t="s">
        <v>140</v>
      </c>
      <c r="E78" s="1">
        <v>110</v>
      </c>
      <c r="F78" s="1" t="s">
        <v>140</v>
      </c>
      <c r="R78" s="10" t="s">
        <v>43</v>
      </c>
      <c r="S78" s="11" t="s">
        <v>45</v>
      </c>
      <c r="T78" s="10"/>
      <c r="U78" s="10"/>
      <c r="V78" s="11" t="s">
        <v>44</v>
      </c>
      <c r="W78" s="10"/>
      <c r="X78" s="10"/>
      <c r="Y78" s="11" t="s">
        <v>42</v>
      </c>
      <c r="Z78" s="9"/>
      <c r="AA78" s="9"/>
      <c r="AB78" s="11" t="s">
        <v>41</v>
      </c>
      <c r="AC78" s="9"/>
      <c r="AD78" s="9"/>
      <c r="AG78" s="10" t="s">
        <v>43</v>
      </c>
      <c r="AH78" s="65">
        <v>25</v>
      </c>
      <c r="AI78" s="64">
        <v>26</v>
      </c>
      <c r="AJ78" s="65">
        <v>27</v>
      </c>
      <c r="AK78" s="64">
        <v>28</v>
      </c>
      <c r="AL78" s="65">
        <v>29</v>
      </c>
      <c r="AM78" s="64">
        <v>30</v>
      </c>
      <c r="AN78" s="65">
        <v>31</v>
      </c>
      <c r="AO78" s="64">
        <v>32</v>
      </c>
      <c r="AP78" s="65">
        <v>33</v>
      </c>
      <c r="AQ78" s="64">
        <v>34</v>
      </c>
      <c r="AR78" s="65">
        <v>35</v>
      </c>
      <c r="AS78" s="64">
        <v>36</v>
      </c>
    </row>
    <row r="79" spans="2:45" x14ac:dyDescent="0.2">
      <c r="B79" s="41"/>
      <c r="C79" s="40"/>
      <c r="D79" s="40"/>
      <c r="R79" s="10" t="s">
        <v>39</v>
      </c>
      <c r="S79" s="11" t="s">
        <v>40</v>
      </c>
      <c r="T79" s="10"/>
      <c r="U79" s="10"/>
      <c r="V79" s="34" t="s">
        <v>22</v>
      </c>
      <c r="W79" s="13"/>
      <c r="X79" s="13"/>
      <c r="Y79" s="11" t="s">
        <v>38</v>
      </c>
      <c r="Z79" s="10"/>
      <c r="AA79" s="10"/>
      <c r="AB79" s="11" t="s">
        <v>37</v>
      </c>
      <c r="AC79" s="9"/>
      <c r="AD79" s="9"/>
      <c r="AG79" s="10" t="s">
        <v>39</v>
      </c>
      <c r="AH79" s="65">
        <v>37</v>
      </c>
      <c r="AI79" s="64">
        <v>38</v>
      </c>
      <c r="AJ79" s="65">
        <v>39</v>
      </c>
      <c r="AK79" s="64">
        <v>40</v>
      </c>
      <c r="AL79" s="65">
        <v>41</v>
      </c>
      <c r="AM79" s="64">
        <v>42</v>
      </c>
      <c r="AN79" s="65">
        <v>43</v>
      </c>
      <c r="AO79" s="64">
        <v>44</v>
      </c>
      <c r="AP79" s="65">
        <v>45</v>
      </c>
      <c r="AQ79" s="64">
        <v>46</v>
      </c>
      <c r="AR79" s="65">
        <v>47</v>
      </c>
      <c r="AS79" s="64">
        <v>48</v>
      </c>
    </row>
    <row r="80" spans="2:45" x14ac:dyDescent="0.2">
      <c r="B80" s="1">
        <f>C78*89.09/1000</f>
        <v>1.7818000000000003</v>
      </c>
      <c r="C80" s="1" t="s">
        <v>144</v>
      </c>
      <c r="D80" s="1" t="s">
        <v>145</v>
      </c>
      <c r="E80" s="1">
        <f>B80*2</f>
        <v>3.5636000000000005</v>
      </c>
      <c r="F80" s="1" t="s">
        <v>146</v>
      </c>
      <c r="R80" s="10" t="s">
        <v>34</v>
      </c>
      <c r="S80" s="11" t="s">
        <v>36</v>
      </c>
      <c r="T80" s="10"/>
      <c r="U80" s="10"/>
      <c r="V80" s="11" t="s">
        <v>35</v>
      </c>
      <c r="W80" s="10"/>
      <c r="X80" s="10"/>
      <c r="Y80" s="11" t="s">
        <v>33</v>
      </c>
      <c r="Z80" s="10"/>
      <c r="AA80" s="10"/>
      <c r="AB80" s="11" t="s">
        <v>32</v>
      </c>
      <c r="AC80" s="9"/>
      <c r="AD80" s="9"/>
      <c r="AG80" s="10" t="s">
        <v>34</v>
      </c>
      <c r="AH80" s="65">
        <v>49</v>
      </c>
      <c r="AI80" s="64">
        <v>50</v>
      </c>
      <c r="AJ80" s="65">
        <v>51</v>
      </c>
      <c r="AK80" s="64">
        <v>52</v>
      </c>
      <c r="AL80" s="65">
        <v>53</v>
      </c>
      <c r="AM80" s="64">
        <v>54</v>
      </c>
      <c r="AN80" s="65">
        <v>55</v>
      </c>
      <c r="AO80" s="64">
        <v>56</v>
      </c>
      <c r="AP80" s="65">
        <v>57</v>
      </c>
      <c r="AQ80" s="64">
        <v>58</v>
      </c>
      <c r="AR80" s="65">
        <v>59</v>
      </c>
      <c r="AS80" s="64">
        <v>60</v>
      </c>
    </row>
    <row r="81" spans="2:45" x14ac:dyDescent="0.2">
      <c r="B81" s="1" t="s">
        <v>151</v>
      </c>
      <c r="R81" s="10" t="s">
        <v>29</v>
      </c>
      <c r="S81" s="11" t="s">
        <v>31</v>
      </c>
      <c r="T81" s="10"/>
      <c r="U81" s="10"/>
      <c r="V81" s="11" t="s">
        <v>30</v>
      </c>
      <c r="W81" s="10"/>
      <c r="X81" s="10"/>
      <c r="Y81" s="11" t="s">
        <v>28</v>
      </c>
      <c r="Z81" s="9"/>
      <c r="AA81" s="9"/>
      <c r="AB81" s="11" t="s">
        <v>27</v>
      </c>
      <c r="AC81" s="9"/>
      <c r="AD81" s="9"/>
      <c r="AG81" s="10" t="s">
        <v>29</v>
      </c>
      <c r="AH81" s="65">
        <v>61</v>
      </c>
      <c r="AI81" s="64">
        <v>62</v>
      </c>
      <c r="AJ81" s="65">
        <v>63</v>
      </c>
      <c r="AK81" s="64">
        <v>64</v>
      </c>
      <c r="AL81" s="65">
        <v>65</v>
      </c>
      <c r="AM81" s="64">
        <v>66</v>
      </c>
      <c r="AN81" s="65">
        <v>67</v>
      </c>
      <c r="AO81" s="64">
        <v>68</v>
      </c>
      <c r="AP81" s="65">
        <v>69</v>
      </c>
      <c r="AQ81" s="64">
        <v>70</v>
      </c>
      <c r="AR81" s="65">
        <v>71</v>
      </c>
      <c r="AS81" s="64">
        <v>72</v>
      </c>
    </row>
    <row r="82" spans="2:45" x14ac:dyDescent="0.2">
      <c r="R82" s="10" t="s">
        <v>24</v>
      </c>
      <c r="S82" s="11" t="s">
        <v>26</v>
      </c>
      <c r="T82" s="10"/>
      <c r="U82" s="10"/>
      <c r="V82" s="11" t="s">
        <v>25</v>
      </c>
      <c r="W82" s="10"/>
      <c r="X82" s="10"/>
      <c r="Y82" s="11" t="s">
        <v>23</v>
      </c>
      <c r="Z82" s="9"/>
      <c r="AA82" s="9"/>
      <c r="AB82" s="34" t="s">
        <v>152</v>
      </c>
      <c r="AC82" s="34" t="s">
        <v>152</v>
      </c>
      <c r="AD82" s="34" t="s">
        <v>152</v>
      </c>
      <c r="AG82" s="10" t="s">
        <v>24</v>
      </c>
      <c r="AH82" s="11">
        <v>73</v>
      </c>
      <c r="AI82" s="10">
        <v>74</v>
      </c>
      <c r="AJ82" s="11">
        <v>75</v>
      </c>
      <c r="AK82" s="10">
        <v>76</v>
      </c>
      <c r="AL82" s="11">
        <v>77</v>
      </c>
      <c r="AM82" s="10">
        <v>78</v>
      </c>
      <c r="AN82" s="11">
        <v>79</v>
      </c>
      <c r="AO82" s="10">
        <v>80</v>
      </c>
      <c r="AP82" s="11">
        <v>81</v>
      </c>
      <c r="AQ82" s="34" t="s">
        <v>152</v>
      </c>
      <c r="AR82" s="34" t="s">
        <v>152</v>
      </c>
      <c r="AS82" s="34" t="s">
        <v>152</v>
      </c>
    </row>
    <row r="83" spans="2:45" x14ac:dyDescent="0.2">
      <c r="B83" s="1" t="s">
        <v>147</v>
      </c>
      <c r="C83" s="1">
        <v>180</v>
      </c>
      <c r="D83" s="1" t="s">
        <v>148</v>
      </c>
      <c r="E83" s="1">
        <f>20/180</f>
        <v>0.1111111111111111</v>
      </c>
      <c r="F83" s="1" t="s">
        <v>149</v>
      </c>
      <c r="G83" s="1" t="s">
        <v>229</v>
      </c>
      <c r="J83" s="1">
        <f>180*1100/1000*2/1000</f>
        <v>0.39600000000000002</v>
      </c>
      <c r="R83" s="10" t="s">
        <v>19</v>
      </c>
      <c r="S83" s="11" t="s">
        <v>21</v>
      </c>
      <c r="T83" s="10"/>
      <c r="U83" s="10"/>
      <c r="V83" s="11" t="s">
        <v>20</v>
      </c>
      <c r="W83" s="10"/>
      <c r="X83" s="10"/>
      <c r="Y83" s="43" t="s">
        <v>168</v>
      </c>
      <c r="Z83" s="43" t="s">
        <v>169</v>
      </c>
      <c r="AA83" s="43" t="s">
        <v>170</v>
      </c>
      <c r="AB83" s="43" t="s">
        <v>171</v>
      </c>
      <c r="AC83" s="43" t="s">
        <v>172</v>
      </c>
      <c r="AD83" s="43" t="s">
        <v>173</v>
      </c>
      <c r="AG83" s="10" t="s">
        <v>19</v>
      </c>
      <c r="AH83" s="11">
        <v>82</v>
      </c>
      <c r="AI83" s="10">
        <v>83</v>
      </c>
      <c r="AJ83" s="11">
        <v>84</v>
      </c>
      <c r="AK83" s="10">
        <v>85</v>
      </c>
      <c r="AL83" s="11">
        <v>86</v>
      </c>
      <c r="AM83" s="10">
        <v>87</v>
      </c>
      <c r="AN83" s="43" t="s">
        <v>168</v>
      </c>
      <c r="AO83" s="43" t="s">
        <v>169</v>
      </c>
      <c r="AP83" s="43" t="s">
        <v>170</v>
      </c>
      <c r="AQ83" s="43" t="s">
        <v>171</v>
      </c>
      <c r="AR83" s="43" t="s">
        <v>172</v>
      </c>
      <c r="AS83" s="43" t="s">
        <v>173</v>
      </c>
    </row>
    <row r="84" spans="2:45" x14ac:dyDescent="0.2">
      <c r="B84" s="1" t="s">
        <v>150</v>
      </c>
      <c r="F84" s="1" t="s">
        <v>230</v>
      </c>
      <c r="R84" s="44"/>
      <c r="S84" s="45"/>
      <c r="T84" s="44"/>
      <c r="U84" s="44"/>
      <c r="V84" s="45"/>
      <c r="W84" s="44"/>
      <c r="X84" s="44"/>
      <c r="Y84" s="44"/>
      <c r="Z84" s="44"/>
      <c r="AA84" s="44"/>
      <c r="AB84" s="44"/>
      <c r="AC84" s="44"/>
      <c r="AD84" s="44"/>
    </row>
    <row r="85" spans="2:45" x14ac:dyDescent="0.2"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2:45" ht="16" thickBot="1" x14ac:dyDescent="0.25"/>
    <row r="87" spans="2:45" x14ac:dyDescent="0.2">
      <c r="B87" s="1" t="s">
        <v>219</v>
      </c>
      <c r="V87" s="52" t="s">
        <v>159</v>
      </c>
      <c r="W87" s="53"/>
      <c r="X87" s="54"/>
      <c r="Y87" s="52" t="s">
        <v>160</v>
      </c>
      <c r="Z87" s="53"/>
      <c r="AA87" s="53"/>
      <c r="AB87" s="53"/>
      <c r="AC87" s="54"/>
    </row>
    <row r="88" spans="2:45" x14ac:dyDescent="0.2">
      <c r="B88" s="1" t="s">
        <v>220</v>
      </c>
      <c r="V88" s="55"/>
      <c r="W88" s="56" t="s">
        <v>167</v>
      </c>
      <c r="X88" s="57"/>
      <c r="Y88" s="55"/>
      <c r="Z88" s="44" t="s">
        <v>142</v>
      </c>
      <c r="AA88" s="56"/>
      <c r="AB88" s="44" t="s">
        <v>147</v>
      </c>
      <c r="AC88" s="57"/>
    </row>
    <row r="89" spans="2:45" x14ac:dyDescent="0.2">
      <c r="V89" s="58" t="s">
        <v>131</v>
      </c>
      <c r="W89" s="62">
        <v>7.1047957371225601E-2</v>
      </c>
      <c r="X89" s="57" t="s">
        <v>130</v>
      </c>
      <c r="Y89" s="58" t="s">
        <v>161</v>
      </c>
      <c r="Z89" s="56">
        <v>0.1</v>
      </c>
      <c r="AA89" s="56" t="s">
        <v>130</v>
      </c>
      <c r="AB89" s="56">
        <v>0.22</v>
      </c>
      <c r="AC89" s="57" t="s">
        <v>130</v>
      </c>
    </row>
    <row r="90" spans="2:45" x14ac:dyDescent="0.2">
      <c r="V90" s="58" t="s">
        <v>132</v>
      </c>
      <c r="W90" s="62">
        <v>0.17761989342806397</v>
      </c>
      <c r="X90" s="57" t="s">
        <v>130</v>
      </c>
      <c r="Y90" s="58" t="s">
        <v>162</v>
      </c>
      <c r="Z90" s="56">
        <v>0.5</v>
      </c>
      <c r="AA90" s="56" t="s">
        <v>130</v>
      </c>
      <c r="AB90" s="56">
        <v>1.1000000000000001</v>
      </c>
      <c r="AC90" s="57" t="s">
        <v>130</v>
      </c>
    </row>
    <row r="91" spans="2:45" x14ac:dyDescent="0.2">
      <c r="V91" s="58" t="s">
        <v>133</v>
      </c>
      <c r="W91" s="62">
        <v>0.35523978685612795</v>
      </c>
      <c r="X91" s="57" t="s">
        <v>130</v>
      </c>
      <c r="Y91" s="58" t="s">
        <v>163</v>
      </c>
      <c r="Z91" s="56">
        <v>1</v>
      </c>
      <c r="AA91" s="56" t="s">
        <v>130</v>
      </c>
      <c r="AB91" s="56">
        <v>2.2000000000000002</v>
      </c>
      <c r="AC91" s="57" t="s">
        <v>130</v>
      </c>
    </row>
    <row r="92" spans="2:45" x14ac:dyDescent="0.2">
      <c r="V92" s="58" t="s">
        <v>134</v>
      </c>
      <c r="W92" s="62">
        <v>0.7104795737122559</v>
      </c>
      <c r="X92" s="57" t="s">
        <v>130</v>
      </c>
      <c r="Y92" s="58" t="s">
        <v>164</v>
      </c>
      <c r="Z92" s="56">
        <v>5</v>
      </c>
      <c r="AA92" s="56" t="s">
        <v>130</v>
      </c>
      <c r="AB92" s="56">
        <v>11</v>
      </c>
      <c r="AC92" s="57" t="s">
        <v>130</v>
      </c>
    </row>
    <row r="93" spans="2:45" x14ac:dyDescent="0.2">
      <c r="V93" s="58" t="s">
        <v>135</v>
      </c>
      <c r="W93" s="62">
        <v>3.5523978685612789</v>
      </c>
      <c r="X93" s="57" t="s">
        <v>130</v>
      </c>
      <c r="Y93" s="58" t="s">
        <v>165</v>
      </c>
      <c r="Z93" s="56">
        <v>10</v>
      </c>
      <c r="AA93" s="56" t="s">
        <v>130</v>
      </c>
      <c r="AB93" s="56">
        <v>55</v>
      </c>
      <c r="AC93" s="57" t="s">
        <v>130</v>
      </c>
    </row>
    <row r="94" spans="2:45" ht="16" thickBot="1" x14ac:dyDescent="0.25">
      <c r="V94" s="59" t="s">
        <v>136</v>
      </c>
      <c r="W94" s="63">
        <v>17.761989342806398</v>
      </c>
      <c r="X94" s="61" t="s">
        <v>130</v>
      </c>
      <c r="Y94" s="59" t="s">
        <v>166</v>
      </c>
      <c r="Z94" s="60">
        <v>20</v>
      </c>
      <c r="AA94" s="60" t="s">
        <v>130</v>
      </c>
      <c r="AB94" s="60">
        <v>110</v>
      </c>
      <c r="AC94" s="61" t="s">
        <v>130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3D3-1ABF-4B94-AA26-040391C15C4B}">
  <dimension ref="B1:BP89"/>
  <sheetViews>
    <sheetView zoomScale="70" zoomScaleNormal="70" workbookViewId="0">
      <selection activeCell="AX36" sqref="AX36"/>
    </sheetView>
  </sheetViews>
  <sheetFormatPr baseColWidth="10" defaultColWidth="8.83203125" defaultRowHeight="15" x14ac:dyDescent="0.2"/>
  <cols>
    <col min="18" max="18" width="17.1640625" customWidth="1"/>
  </cols>
  <sheetData>
    <row r="1" spans="2:68" x14ac:dyDescent="0.2">
      <c r="S1" s="80" t="s">
        <v>224</v>
      </c>
      <c r="AC1" s="79" t="s">
        <v>228</v>
      </c>
      <c r="AM1" s="79" t="s">
        <v>227</v>
      </c>
      <c r="AW1" s="79" t="s">
        <v>226</v>
      </c>
      <c r="BH1" s="82" t="s">
        <v>225</v>
      </c>
    </row>
    <row r="2" spans="2:68" x14ac:dyDescent="0.2">
      <c r="B2" s="16" t="s">
        <v>211</v>
      </c>
      <c r="C2" s="1"/>
      <c r="D2" s="1"/>
      <c r="E2" s="1"/>
      <c r="F2" s="1"/>
      <c r="G2" s="1"/>
      <c r="H2" s="1"/>
      <c r="I2" s="1"/>
      <c r="J2" s="16"/>
      <c r="K2" s="1"/>
      <c r="L2" s="1"/>
      <c r="M2" s="1"/>
      <c r="N2" s="1"/>
      <c r="Q2" s="79" t="s">
        <v>218</v>
      </c>
      <c r="R2" s="79"/>
      <c r="S2" s="79" t="s">
        <v>221</v>
      </c>
      <c r="T2" s="79"/>
      <c r="U2" s="79"/>
      <c r="V2" s="79" t="s">
        <v>222</v>
      </c>
      <c r="W2" s="79"/>
      <c r="X2" s="79"/>
      <c r="Y2" s="79" t="s">
        <v>223</v>
      </c>
      <c r="AB2" s="79"/>
      <c r="AC2" s="79" t="s">
        <v>221</v>
      </c>
      <c r="AD2" s="79"/>
      <c r="AE2" s="79"/>
      <c r="AF2" s="79" t="s">
        <v>222</v>
      </c>
      <c r="AG2" s="79"/>
      <c r="AH2" s="79"/>
      <c r="AI2" s="79" t="s">
        <v>223</v>
      </c>
      <c r="AM2" s="79" t="s">
        <v>221</v>
      </c>
      <c r="AN2" s="79"/>
      <c r="AP2" s="79" t="s">
        <v>222</v>
      </c>
      <c r="AQ2" s="79"/>
      <c r="AS2" s="79" t="s">
        <v>223</v>
      </c>
      <c r="AT2" s="79"/>
      <c r="AU2" s="79"/>
      <c r="AV2" s="79"/>
      <c r="AW2" s="79" t="s">
        <v>221</v>
      </c>
      <c r="AX2" s="79"/>
      <c r="AZ2" s="79" t="s">
        <v>222</v>
      </c>
      <c r="BA2" s="79"/>
      <c r="BC2" s="79" t="s">
        <v>223</v>
      </c>
      <c r="BD2" s="79"/>
      <c r="BE2" s="79"/>
      <c r="BH2" s="79" t="s">
        <v>221</v>
      </c>
      <c r="BI2" s="79"/>
      <c r="BK2" s="79" t="s">
        <v>222</v>
      </c>
      <c r="BL2" s="79"/>
      <c r="BN2" s="79" t="s">
        <v>223</v>
      </c>
      <c r="BO2" s="79"/>
      <c r="BP2" s="79"/>
    </row>
    <row r="3" spans="2:68" x14ac:dyDescent="0.2">
      <c r="B3" s="74"/>
      <c r="C3" s="66">
        <v>1</v>
      </c>
      <c r="D3" s="66">
        <v>2</v>
      </c>
      <c r="E3" s="66">
        <v>3</v>
      </c>
      <c r="F3" s="66">
        <v>4</v>
      </c>
      <c r="G3" s="66">
        <v>5</v>
      </c>
      <c r="H3" s="66">
        <v>6</v>
      </c>
      <c r="I3" s="66">
        <v>7</v>
      </c>
      <c r="J3" s="66">
        <v>8</v>
      </c>
      <c r="K3" s="66">
        <v>9</v>
      </c>
      <c r="L3" s="66">
        <v>10</v>
      </c>
      <c r="M3" s="66">
        <v>11</v>
      </c>
      <c r="N3" s="66">
        <v>12</v>
      </c>
      <c r="Q3" s="76" t="s">
        <v>174</v>
      </c>
      <c r="S3">
        <v>0.69299999999999995</v>
      </c>
      <c r="T3">
        <v>0.64700000000000002</v>
      </c>
      <c r="U3">
        <v>0.55200000000000005</v>
      </c>
      <c r="V3">
        <v>1.5720000000000001</v>
      </c>
      <c r="W3">
        <v>1.454</v>
      </c>
      <c r="X3">
        <v>1.4610000000000001</v>
      </c>
      <c r="Y3">
        <v>1.4570000000000001</v>
      </c>
      <c r="Z3">
        <v>1.425</v>
      </c>
      <c r="AA3">
        <v>1.425</v>
      </c>
      <c r="AC3">
        <v>1.6997008838997463</v>
      </c>
      <c r="AD3">
        <v>4.1554227787604967</v>
      </c>
      <c r="AE3">
        <v>4.6348446673215857</v>
      </c>
      <c r="AF3">
        <v>4.8961907599890296E-2</v>
      </c>
      <c r="AG3">
        <v>5.1133131002409231E-2</v>
      </c>
      <c r="AH3">
        <v>5.0192140812269539E-2</v>
      </c>
      <c r="AI3">
        <v>0</v>
      </c>
      <c r="AJ3">
        <v>0</v>
      </c>
      <c r="AK3">
        <v>0</v>
      </c>
      <c r="AM3">
        <v>1.07544</v>
      </c>
      <c r="AN3">
        <v>0.94185999999999992</v>
      </c>
      <c r="AO3">
        <v>0.88733999999999991</v>
      </c>
      <c r="AP3">
        <v>3.0579749999999999</v>
      </c>
      <c r="AQ3">
        <v>3.3023250000000006</v>
      </c>
      <c r="AR3">
        <v>4.1261000000000001</v>
      </c>
      <c r="AS3">
        <v>5.6183399999999999</v>
      </c>
      <c r="AT3">
        <v>5.1817000000000002</v>
      </c>
      <c r="AU3">
        <v>5.3786800000000001</v>
      </c>
      <c r="AW3">
        <v>16.150077929062114</v>
      </c>
      <c r="AX3">
        <v>15.447617880981417</v>
      </c>
      <c r="AY3">
        <v>14.332917221942585</v>
      </c>
      <c r="AZ3">
        <v>24.96613332628311</v>
      </c>
      <c r="BA3">
        <v>23.18114719893174</v>
      </c>
      <c r="BB3">
        <v>23.057878324964275</v>
      </c>
      <c r="BC3" s="81">
        <v>10.678621170825066</v>
      </c>
      <c r="BD3" s="81">
        <v>10.678621170825066</v>
      </c>
      <c r="BE3" s="81">
        <v>10.678621170825066</v>
      </c>
      <c r="BH3">
        <f>AW3/S3</f>
        <v>23.304585756222387</v>
      </c>
      <c r="BI3">
        <f t="shared" ref="BI3:BP3" si="0">AX3/T3</f>
        <v>23.875761794407136</v>
      </c>
      <c r="BJ3">
        <f t="shared" si="0"/>
        <v>25.965429749895986</v>
      </c>
      <c r="BK3">
        <f t="shared" si="0"/>
        <v>15.881764202470171</v>
      </c>
      <c r="BL3">
        <f t="shared" si="0"/>
        <v>15.943017330764608</v>
      </c>
      <c r="BM3">
        <f t="shared" si="0"/>
        <v>15.782257580399913</v>
      </c>
      <c r="BN3">
        <f t="shared" si="0"/>
        <v>7.3291840568463043</v>
      </c>
      <c r="BO3">
        <f t="shared" si="0"/>
        <v>7.4937692426842561</v>
      </c>
      <c r="BP3">
        <f t="shared" si="0"/>
        <v>7.4937692426842561</v>
      </c>
    </row>
    <row r="4" spans="2:68" x14ac:dyDescent="0.2">
      <c r="B4" s="66" t="s">
        <v>53</v>
      </c>
      <c r="C4" s="66" t="s">
        <v>174</v>
      </c>
      <c r="D4" s="66"/>
      <c r="E4" s="66"/>
      <c r="F4" s="67" t="s">
        <v>175</v>
      </c>
      <c r="G4" s="66"/>
      <c r="H4" s="66"/>
      <c r="I4" s="68" t="s">
        <v>189</v>
      </c>
      <c r="J4" s="66"/>
      <c r="K4" s="66"/>
      <c r="L4" s="68" t="s">
        <v>188</v>
      </c>
      <c r="M4" s="75"/>
      <c r="N4" s="75"/>
      <c r="Q4" s="85" t="s">
        <v>175</v>
      </c>
      <c r="S4">
        <v>0.98799999999999999</v>
      </c>
      <c r="T4">
        <v>1.2250000000000001</v>
      </c>
      <c r="U4">
        <v>1.0820000000000001</v>
      </c>
      <c r="V4">
        <v>1.397</v>
      </c>
      <c r="W4">
        <v>1.413</v>
      </c>
      <c r="X4">
        <v>1.3680000000000001</v>
      </c>
      <c r="Y4">
        <v>1.5620000000000001</v>
      </c>
      <c r="Z4">
        <v>1.569</v>
      </c>
      <c r="AA4">
        <v>1.5289999999999999</v>
      </c>
      <c r="AC4">
        <v>0.10106915754633683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>
        <v>3.8163599999999995</v>
      </c>
      <c r="AN4">
        <v>2.0054600000000002</v>
      </c>
      <c r="AO4">
        <v>3.3806799999999999</v>
      </c>
      <c r="AP4">
        <v>2.0796250000000001</v>
      </c>
      <c r="AQ4">
        <v>1.8917000000000002</v>
      </c>
      <c r="AR4">
        <v>1.6189500000000001</v>
      </c>
      <c r="AS4">
        <v>0.91376000000000002</v>
      </c>
      <c r="AT4">
        <v>1.1375999999999999</v>
      </c>
      <c r="AU4">
        <v>0.72695999999999994</v>
      </c>
      <c r="AW4">
        <v>26.569608327416848</v>
      </c>
      <c r="AX4">
        <v>25.052126683593052</v>
      </c>
      <c r="AY4">
        <v>29.843295187849048</v>
      </c>
      <c r="AZ4">
        <v>38.645081710674035</v>
      </c>
      <c r="BA4">
        <v>42.855336144580356</v>
      </c>
      <c r="BB4">
        <v>49.382464936083998</v>
      </c>
      <c r="BC4">
        <v>51.200968382993892</v>
      </c>
      <c r="BD4">
        <v>59.963722371748709</v>
      </c>
      <c r="BE4">
        <v>68.366471007996537</v>
      </c>
      <c r="BH4">
        <f t="shared" ref="BH4:BH30" si="1">AW4/S4</f>
        <v>26.892316120867257</v>
      </c>
      <c r="BI4">
        <f t="shared" ref="BI4:BI31" si="2">AX4/T4</f>
        <v>20.450715660075961</v>
      </c>
      <c r="BJ4">
        <f t="shared" ref="BJ4:BJ31" si="3">AY4/U4</f>
        <v>27.581603685627584</v>
      </c>
      <c r="BK4">
        <f t="shared" ref="BK4:BK31" si="4">AZ4/V4</f>
        <v>27.662907452164664</v>
      </c>
      <c r="BL4">
        <f t="shared" ref="BL4:BL31" si="5">BA4/W4</f>
        <v>30.329324943085883</v>
      </c>
      <c r="BM4">
        <f t="shared" ref="BM4:BM31" si="6">BB4/X4</f>
        <v>36.098293081932745</v>
      </c>
      <c r="BN4">
        <f t="shared" ref="BN4:BN31" si="7">BC4/Y4</f>
        <v>32.779109080021698</v>
      </c>
      <c r="BO4">
        <f t="shared" ref="BO4:BO31" si="8">BD4/Z4</f>
        <v>38.217796285372025</v>
      </c>
      <c r="BP4">
        <f t="shared" ref="BP4:BP31" si="9">BE4/AA4</f>
        <v>44.713192287767519</v>
      </c>
    </row>
    <row r="5" spans="2:68" x14ac:dyDescent="0.2">
      <c r="B5" s="66" t="s">
        <v>48</v>
      </c>
      <c r="C5" s="67" t="s">
        <v>176</v>
      </c>
      <c r="D5" s="66"/>
      <c r="E5" s="66"/>
      <c r="F5" s="67" t="s">
        <v>177</v>
      </c>
      <c r="G5" s="66"/>
      <c r="H5" s="66"/>
      <c r="I5" s="68" t="s">
        <v>192</v>
      </c>
      <c r="J5" s="66"/>
      <c r="K5" s="66"/>
      <c r="L5" s="68" t="s">
        <v>193</v>
      </c>
      <c r="M5" s="75"/>
      <c r="N5" s="74"/>
      <c r="Q5" s="79" t="s">
        <v>176</v>
      </c>
      <c r="S5">
        <v>1.073</v>
      </c>
      <c r="T5">
        <v>1.391</v>
      </c>
      <c r="U5">
        <v>0.93600000000000005</v>
      </c>
      <c r="V5">
        <v>1.583</v>
      </c>
      <c r="W5">
        <v>1.605</v>
      </c>
      <c r="X5">
        <v>1.4850000000000001</v>
      </c>
      <c r="Y5">
        <v>1.6619999999999999</v>
      </c>
      <c r="Z5">
        <v>1.696</v>
      </c>
      <c r="AA5">
        <v>1.6120000000000001</v>
      </c>
      <c r="AC5">
        <v>4.5300634364329108E-2</v>
      </c>
      <c r="AD5">
        <v>4.3382352200857593E-2</v>
      </c>
      <c r="AE5">
        <v>6.4872579617785184E-2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>
        <v>1.9217199999999999</v>
      </c>
      <c r="AN5">
        <v>1.3516599999999999</v>
      </c>
      <c r="AO5">
        <v>1.6256199999999998</v>
      </c>
      <c r="AP5">
        <v>2.4178250000000001</v>
      </c>
      <c r="AQ5">
        <v>3.0865499999999999</v>
      </c>
      <c r="AR5">
        <v>1.6256250000000003</v>
      </c>
      <c r="AS5">
        <v>1.71208</v>
      </c>
      <c r="AT5">
        <v>2.8066999999999998</v>
      </c>
      <c r="AU5">
        <v>1.2035799999999999</v>
      </c>
      <c r="AW5">
        <v>16.712624978369121</v>
      </c>
      <c r="AX5">
        <v>21.013014780689794</v>
      </c>
      <c r="AY5">
        <v>14.3004904215423</v>
      </c>
      <c r="AZ5">
        <v>7.7353177421305634</v>
      </c>
      <c r="BA5">
        <v>6.7413338985374818</v>
      </c>
      <c r="BB5">
        <v>6.9120519312314341</v>
      </c>
      <c r="BC5">
        <v>11.715265495930916</v>
      </c>
      <c r="BD5">
        <v>11.760865036688452</v>
      </c>
      <c r="BE5">
        <v>8.9648945422184685</v>
      </c>
      <c r="BH5">
        <f t="shared" si="1"/>
        <v>15.575605758032731</v>
      </c>
      <c r="BI5">
        <f t="shared" si="2"/>
        <v>15.106408900567788</v>
      </c>
      <c r="BJ5">
        <f t="shared" si="3"/>
        <v>15.278301732416987</v>
      </c>
      <c r="BK5">
        <f t="shared" si="4"/>
        <v>4.8864925724134958</v>
      </c>
      <c r="BL5">
        <f t="shared" si="5"/>
        <v>4.2002080364719516</v>
      </c>
      <c r="BM5">
        <f t="shared" si="6"/>
        <v>4.6545804250716722</v>
      </c>
      <c r="BN5">
        <f t="shared" si="7"/>
        <v>7.0488962069379761</v>
      </c>
      <c r="BO5">
        <f t="shared" si="8"/>
        <v>6.934472309368191</v>
      </c>
      <c r="BP5">
        <f t="shared" si="9"/>
        <v>5.5613489715995454</v>
      </c>
    </row>
    <row r="6" spans="2:68" x14ac:dyDescent="0.2">
      <c r="B6" s="66" t="s">
        <v>43</v>
      </c>
      <c r="C6" s="67" t="s">
        <v>178</v>
      </c>
      <c r="D6" s="66"/>
      <c r="E6" s="66"/>
      <c r="F6" s="68" t="s">
        <v>179</v>
      </c>
      <c r="G6" s="66"/>
      <c r="H6" s="66"/>
      <c r="I6" s="68" t="s">
        <v>194</v>
      </c>
      <c r="J6" s="75"/>
      <c r="K6" s="75"/>
      <c r="L6" s="68" t="s">
        <v>195</v>
      </c>
      <c r="M6" s="75"/>
      <c r="N6" s="75"/>
      <c r="Q6" s="79" t="s">
        <v>177</v>
      </c>
      <c r="S6">
        <v>0.91500000000000004</v>
      </c>
      <c r="T6">
        <v>1.36</v>
      </c>
      <c r="U6">
        <v>1.375</v>
      </c>
      <c r="V6">
        <v>1.4650000000000001</v>
      </c>
      <c r="W6">
        <v>1.5409999999999999</v>
      </c>
      <c r="X6">
        <v>1.5149999999999999</v>
      </c>
      <c r="Y6">
        <v>1.607</v>
      </c>
      <c r="Z6">
        <v>1.665</v>
      </c>
      <c r="AA6">
        <v>1.6160000000000001</v>
      </c>
      <c r="AC6">
        <v>7.5643487473518595E-2</v>
      </c>
      <c r="AD6">
        <v>4.4804719041170962E-2</v>
      </c>
      <c r="AE6">
        <v>4.5200442852459319E-2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>
        <v>2.0859999999999999</v>
      </c>
      <c r="AN6">
        <v>1.5185599999999999</v>
      </c>
      <c r="AO6">
        <v>1.4132400000000001</v>
      </c>
      <c r="AP6">
        <v>1.9381000000000002</v>
      </c>
      <c r="AQ6">
        <v>2.5410250000000003</v>
      </c>
      <c r="AR6">
        <v>2.4644250000000003</v>
      </c>
      <c r="AS6">
        <v>1.2766</v>
      </c>
      <c r="AT6">
        <v>2.8671799999999998</v>
      </c>
      <c r="AU6">
        <v>2.5545799999999996</v>
      </c>
      <c r="AW6">
        <v>15.546751555522706</v>
      </c>
      <c r="AX6">
        <v>21.507247810861703</v>
      </c>
      <c r="AY6">
        <v>22.60273340048662</v>
      </c>
      <c r="AZ6">
        <v>3.1052618659737328</v>
      </c>
      <c r="BA6">
        <v>4.5855435374839262</v>
      </c>
      <c r="BB6">
        <v>6.4702747002566374</v>
      </c>
      <c r="BC6">
        <v>8.474596519444928</v>
      </c>
      <c r="BD6">
        <v>9.9042811481556594</v>
      </c>
      <c r="BE6">
        <v>9.7383650551294458</v>
      </c>
      <c r="BH6">
        <f t="shared" si="1"/>
        <v>16.990985306582193</v>
      </c>
      <c r="BI6">
        <f t="shared" si="2"/>
        <v>15.814152802104193</v>
      </c>
      <c r="BJ6">
        <f t="shared" si="3"/>
        <v>16.43835156399027</v>
      </c>
      <c r="BK6">
        <f t="shared" si="4"/>
        <v>2.1196326730196127</v>
      </c>
      <c r="BL6">
        <f t="shared" si="5"/>
        <v>2.9756934052458965</v>
      </c>
      <c r="BM6">
        <f t="shared" si="6"/>
        <v>4.2708083830076822</v>
      </c>
      <c r="BN6">
        <f t="shared" si="7"/>
        <v>5.2735510388580762</v>
      </c>
      <c r="BO6">
        <f t="shared" si="8"/>
        <v>5.9485172060994946</v>
      </c>
      <c r="BP6">
        <f t="shared" si="9"/>
        <v>6.0262159994612903</v>
      </c>
    </row>
    <row r="7" spans="2:68" x14ac:dyDescent="0.2">
      <c r="B7" s="66" t="s">
        <v>39</v>
      </c>
      <c r="C7" s="68" t="s">
        <v>180</v>
      </c>
      <c r="D7" s="66"/>
      <c r="E7" s="66"/>
      <c r="F7" s="71" t="s">
        <v>181</v>
      </c>
      <c r="G7" s="69"/>
      <c r="H7" s="69"/>
      <c r="I7" s="68" t="s">
        <v>196</v>
      </c>
      <c r="J7" s="66"/>
      <c r="K7" s="66"/>
      <c r="L7" s="68" t="s">
        <v>197</v>
      </c>
      <c r="M7" s="75"/>
      <c r="N7" s="75"/>
      <c r="Q7" s="79" t="s">
        <v>178</v>
      </c>
      <c r="S7">
        <v>1.109</v>
      </c>
      <c r="T7">
        <v>0.92500000000000004</v>
      </c>
      <c r="U7">
        <v>0.95399999999999996</v>
      </c>
      <c r="V7">
        <v>1.587</v>
      </c>
      <c r="W7">
        <v>1.4990000000000001</v>
      </c>
      <c r="X7">
        <v>1.504</v>
      </c>
      <c r="Y7">
        <v>1.641</v>
      </c>
      <c r="Z7">
        <v>1.649</v>
      </c>
      <c r="AA7">
        <v>1.6479999999999999</v>
      </c>
      <c r="AC7">
        <v>4.3245867595976782E-2</v>
      </c>
      <c r="AD7">
        <v>6.6646822995058613E-2</v>
      </c>
      <c r="AE7">
        <v>5.257769111689483E-2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v>2.7273399999999999</v>
      </c>
      <c r="AN7">
        <v>2.0486399999999998</v>
      </c>
      <c r="AO7">
        <v>2.7683199999999997</v>
      </c>
      <c r="AP7">
        <v>1.6501500000000002</v>
      </c>
      <c r="AQ7">
        <v>1.1582000000000001</v>
      </c>
      <c r="AR7">
        <v>1.22485</v>
      </c>
      <c r="AS7">
        <v>1.3166600000000002</v>
      </c>
      <c r="AT7">
        <v>1.05054</v>
      </c>
      <c r="AU7">
        <v>1.4235799999999998</v>
      </c>
      <c r="AW7">
        <v>15.042935359787041</v>
      </c>
      <c r="AX7">
        <v>15.104383372825287</v>
      </c>
      <c r="AY7">
        <v>15.658512101613544</v>
      </c>
      <c r="AZ7">
        <v>3.6695266352621161</v>
      </c>
      <c r="BA7">
        <v>4.375494621506582</v>
      </c>
      <c r="BB7">
        <v>6.8463563765332696</v>
      </c>
      <c r="BC7">
        <v>3.9748354458546751</v>
      </c>
      <c r="BD7">
        <v>6.7756212830211577</v>
      </c>
      <c r="BE7">
        <v>8.5199085043126939</v>
      </c>
      <c r="BH7">
        <f t="shared" si="1"/>
        <v>13.564414210808874</v>
      </c>
      <c r="BI7">
        <f t="shared" si="2"/>
        <v>16.329063105757065</v>
      </c>
      <c r="BJ7">
        <f t="shared" si="3"/>
        <v>16.413534697708119</v>
      </c>
      <c r="BK7">
        <f t="shared" si="4"/>
        <v>2.3122411060252781</v>
      </c>
      <c r="BL7">
        <f t="shared" si="5"/>
        <v>2.9189423759216688</v>
      </c>
      <c r="BM7">
        <f t="shared" si="6"/>
        <v>4.5520986546098863</v>
      </c>
      <c r="BN7">
        <f t="shared" si="7"/>
        <v>2.4222031967426418</v>
      </c>
      <c r="BO7">
        <f t="shared" si="8"/>
        <v>4.1089274002554017</v>
      </c>
      <c r="BP7">
        <f t="shared" si="9"/>
        <v>5.1698473933936251</v>
      </c>
    </row>
    <row r="8" spans="2:68" x14ac:dyDescent="0.2">
      <c r="B8" s="66" t="s">
        <v>34</v>
      </c>
      <c r="C8" s="68" t="s">
        <v>182</v>
      </c>
      <c r="D8" s="66"/>
      <c r="E8" s="66"/>
      <c r="F8" s="68" t="s">
        <v>183</v>
      </c>
      <c r="G8" s="66"/>
      <c r="H8" s="66"/>
      <c r="I8" s="68" t="s">
        <v>198</v>
      </c>
      <c r="J8" s="66"/>
      <c r="K8" s="66"/>
      <c r="L8" s="68" t="s">
        <v>199</v>
      </c>
      <c r="M8" s="75"/>
      <c r="N8" s="75"/>
      <c r="Q8" s="79" t="s">
        <v>179</v>
      </c>
      <c r="S8">
        <v>0.34599999999999997</v>
      </c>
      <c r="T8">
        <v>0.60799999999999998</v>
      </c>
      <c r="U8">
        <v>0.44700000000000001</v>
      </c>
      <c r="V8">
        <v>1.071</v>
      </c>
      <c r="W8">
        <v>1.002</v>
      </c>
      <c r="X8">
        <v>1.052</v>
      </c>
      <c r="Y8">
        <v>1.1970000000000001</v>
      </c>
      <c r="Z8">
        <v>1.1339999999999999</v>
      </c>
      <c r="AA8">
        <v>1.1519999999999999</v>
      </c>
      <c r="AC8">
        <v>13.339418007449783</v>
      </c>
      <c r="AD8">
        <v>10.735746930285369</v>
      </c>
      <c r="AE8">
        <v>11.729485654561358</v>
      </c>
      <c r="AF8">
        <v>3.0532063699628389</v>
      </c>
      <c r="AG8">
        <v>3.9534724248556978</v>
      </c>
      <c r="AH8">
        <v>2.93166038337464</v>
      </c>
      <c r="AI8">
        <v>0</v>
      </c>
      <c r="AJ8">
        <v>0.20572179512775243</v>
      </c>
      <c r="AK8">
        <v>0</v>
      </c>
      <c r="AM8">
        <v>0.42996000000000001</v>
      </c>
      <c r="AN8">
        <v>1.05142</v>
      </c>
      <c r="AO8">
        <v>0.52742</v>
      </c>
      <c r="AP8">
        <v>0.68054999999999999</v>
      </c>
      <c r="AQ8">
        <v>1.1386500000000002</v>
      </c>
      <c r="AR8">
        <v>0.59752500000000008</v>
      </c>
      <c r="AS8">
        <v>1.1206</v>
      </c>
      <c r="AT8">
        <v>1.1296599999999999</v>
      </c>
      <c r="AU8">
        <v>1.0094399999999999</v>
      </c>
      <c r="AW8">
        <v>7.0273289446861629</v>
      </c>
      <c r="AX8">
        <v>8.8868663733749056</v>
      </c>
      <c r="AY8">
        <v>9.773498658110773</v>
      </c>
      <c r="AZ8">
        <v>12.730246402534478</v>
      </c>
      <c r="BA8">
        <v>25.690949150827187</v>
      </c>
      <c r="BB8">
        <v>40.703277130829306</v>
      </c>
      <c r="BC8">
        <v>0</v>
      </c>
      <c r="BD8">
        <v>20.899780646571188</v>
      </c>
      <c r="BE8">
        <v>21.858014347422387</v>
      </c>
      <c r="BH8">
        <f t="shared" si="1"/>
        <v>20.310199262098738</v>
      </c>
      <c r="BI8">
        <f t="shared" si="2"/>
        <v>14.616556535156095</v>
      </c>
      <c r="BJ8">
        <f t="shared" si="3"/>
        <v>21.864650241858552</v>
      </c>
      <c r="BK8">
        <f t="shared" si="4"/>
        <v>11.886317836166647</v>
      </c>
      <c r="BL8">
        <f t="shared" si="5"/>
        <v>25.639669811204776</v>
      </c>
      <c r="BM8">
        <f t="shared" si="6"/>
        <v>38.691328071130521</v>
      </c>
      <c r="BN8">
        <f t="shared" si="7"/>
        <v>0</v>
      </c>
      <c r="BO8">
        <f t="shared" si="8"/>
        <v>18.430141663643024</v>
      </c>
      <c r="BP8">
        <f t="shared" si="9"/>
        <v>18.973970787693045</v>
      </c>
    </row>
    <row r="9" spans="2:68" x14ac:dyDescent="0.2">
      <c r="B9" s="66" t="s">
        <v>29</v>
      </c>
      <c r="C9" s="68" t="s">
        <v>184</v>
      </c>
      <c r="D9" s="66"/>
      <c r="E9" s="66"/>
      <c r="F9" s="68" t="s">
        <v>185</v>
      </c>
      <c r="G9" s="66"/>
      <c r="H9" s="66"/>
      <c r="I9" s="68" t="s">
        <v>200</v>
      </c>
      <c r="J9" s="75"/>
      <c r="K9" s="75"/>
      <c r="L9" s="68" t="s">
        <v>201</v>
      </c>
      <c r="M9" s="75"/>
      <c r="N9" s="75"/>
      <c r="Q9" s="79" t="s">
        <v>180</v>
      </c>
      <c r="S9">
        <v>0.153</v>
      </c>
      <c r="T9">
        <v>0.153</v>
      </c>
      <c r="U9">
        <v>0.14699999999999999</v>
      </c>
      <c r="V9">
        <v>0.41499999999999998</v>
      </c>
      <c r="W9">
        <v>0.33300000000000002</v>
      </c>
      <c r="X9">
        <v>0.33500000000000002</v>
      </c>
      <c r="Y9">
        <v>0.51600000000000001</v>
      </c>
      <c r="Z9">
        <v>0.47199999999999998</v>
      </c>
      <c r="AA9">
        <v>0.45400000000000001</v>
      </c>
      <c r="AC9" s="78">
        <v>20.007617764657766</v>
      </c>
      <c r="AD9" s="78">
        <v>19.785936173031541</v>
      </c>
      <c r="AE9" s="78">
        <v>18.340995459512069</v>
      </c>
      <c r="AF9" s="78">
        <v>19.638762788299864</v>
      </c>
      <c r="AG9" s="78">
        <v>18.222448350140162</v>
      </c>
      <c r="AH9" s="78">
        <v>17.829046678836082</v>
      </c>
      <c r="AI9" s="78">
        <v>21.727840179890968</v>
      </c>
      <c r="AJ9" s="78">
        <v>19.73585205614587</v>
      </c>
      <c r="AK9" s="78">
        <v>18.813012603110138</v>
      </c>
      <c r="AM9">
        <v>1.0123</v>
      </c>
      <c r="AN9">
        <v>0.66722000000000004</v>
      </c>
      <c r="AO9">
        <v>0.40567999999999999</v>
      </c>
      <c r="AP9">
        <v>0.56242500000000006</v>
      </c>
      <c r="AQ9">
        <v>0.63870000000000005</v>
      </c>
      <c r="AR9">
        <v>0.65529999999999999</v>
      </c>
      <c r="AS9">
        <v>0.54930000000000001</v>
      </c>
      <c r="AT9">
        <v>0.52614000000000005</v>
      </c>
      <c r="AU9">
        <v>0.50478000000000001</v>
      </c>
      <c r="AW9">
        <v>2.2631017445080701</v>
      </c>
      <c r="AX9">
        <v>2.8419176338160055</v>
      </c>
      <c r="AY9">
        <v>3.0258403913676579</v>
      </c>
      <c r="AZ9">
        <v>4.8355045408100059</v>
      </c>
      <c r="BA9">
        <v>8.2541629977068069</v>
      </c>
      <c r="BB9">
        <v>10.96330684418054</v>
      </c>
      <c r="BC9">
        <v>6.633057530695794</v>
      </c>
      <c r="BD9">
        <v>15.197362620251187</v>
      </c>
      <c r="BE9">
        <v>20.260958179337059</v>
      </c>
      <c r="BH9">
        <f t="shared" si="1"/>
        <v>14.791514669987386</v>
      </c>
      <c r="BI9">
        <f t="shared" si="2"/>
        <v>18.574625057620953</v>
      </c>
      <c r="BJ9">
        <f t="shared" si="3"/>
        <v>20.583948240596314</v>
      </c>
      <c r="BK9">
        <f t="shared" si="4"/>
        <v>11.651818170626521</v>
      </c>
      <c r="BL9">
        <f t="shared" si="5"/>
        <v>24.78727626938981</v>
      </c>
      <c r="BM9">
        <f t="shared" si="6"/>
        <v>32.726289087106089</v>
      </c>
      <c r="BN9">
        <f t="shared" si="7"/>
        <v>12.854762656387198</v>
      </c>
      <c r="BO9">
        <f t="shared" si="8"/>
        <v>32.197802161549127</v>
      </c>
      <c r="BP9">
        <f t="shared" si="9"/>
        <v>44.627661187967092</v>
      </c>
    </row>
    <row r="10" spans="2:68" x14ac:dyDescent="0.2">
      <c r="B10" s="66" t="s">
        <v>24</v>
      </c>
      <c r="C10" s="68" t="s">
        <v>186</v>
      </c>
      <c r="D10" s="66"/>
      <c r="E10" s="66"/>
      <c r="F10" s="68" t="s">
        <v>187</v>
      </c>
      <c r="G10" s="66"/>
      <c r="H10" s="66"/>
      <c r="I10" s="68" t="s">
        <v>202</v>
      </c>
      <c r="J10" s="75"/>
      <c r="K10" s="75"/>
      <c r="L10" s="70" t="s">
        <v>214</v>
      </c>
      <c r="M10" s="75"/>
      <c r="N10" s="75"/>
      <c r="Q10" s="79" t="s">
        <v>181</v>
      </c>
      <c r="S10">
        <v>0.42699999999999999</v>
      </c>
      <c r="T10">
        <v>0.34799999999999998</v>
      </c>
      <c r="U10">
        <v>0.36799999999999999</v>
      </c>
      <c r="V10">
        <v>1.306</v>
      </c>
      <c r="W10">
        <v>1.325</v>
      </c>
      <c r="X10">
        <v>1.3220000000000001</v>
      </c>
      <c r="Y10">
        <v>1.4590000000000001</v>
      </c>
      <c r="Z10">
        <v>1.4570000000000001</v>
      </c>
      <c r="AA10">
        <v>1.462</v>
      </c>
      <c r="AC10">
        <v>7.6917990514150434</v>
      </c>
      <c r="AD10">
        <v>8.4356990703400889</v>
      </c>
      <c r="AE10">
        <v>8.1104706879204027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v>0.57716000000000001</v>
      </c>
      <c r="AN10">
        <v>0.74794000000000005</v>
      </c>
      <c r="AO10">
        <v>0.72093999999999991</v>
      </c>
      <c r="AP10">
        <v>0.91032500000000005</v>
      </c>
      <c r="AQ10">
        <v>1.468075</v>
      </c>
      <c r="AR10">
        <v>0.99282500000000007</v>
      </c>
      <c r="AS10">
        <v>0.92527999999999999</v>
      </c>
      <c r="AT10">
        <v>0.64923999999999993</v>
      </c>
      <c r="AU10">
        <v>0.57355999999999996</v>
      </c>
      <c r="AW10">
        <v>7.4306815198903493</v>
      </c>
      <c r="AX10">
        <v>0</v>
      </c>
      <c r="AY10">
        <v>0</v>
      </c>
      <c r="AZ10">
        <v>19.894870761716678</v>
      </c>
      <c r="BA10">
        <v>24.089287689456725</v>
      </c>
      <c r="BB10">
        <v>28.96966431841614</v>
      </c>
      <c r="BC10">
        <v>15.150378441463996</v>
      </c>
      <c r="BD10">
        <v>19.941546945719992</v>
      </c>
      <c r="BE10">
        <v>0</v>
      </c>
      <c r="BH10">
        <f t="shared" si="1"/>
        <v>17.402064449391919</v>
      </c>
      <c r="BI10">
        <f t="shared" si="2"/>
        <v>0</v>
      </c>
      <c r="BJ10">
        <f t="shared" si="3"/>
        <v>0</v>
      </c>
      <c r="BK10">
        <f t="shared" si="4"/>
        <v>15.233438561804501</v>
      </c>
      <c r="BL10">
        <f t="shared" si="5"/>
        <v>18.18059448260885</v>
      </c>
      <c r="BM10">
        <f t="shared" si="6"/>
        <v>21.913513100163492</v>
      </c>
      <c r="BN10">
        <f t="shared" si="7"/>
        <v>10.384083921496913</v>
      </c>
      <c r="BO10">
        <f t="shared" si="8"/>
        <v>13.686717189924495</v>
      </c>
      <c r="BP10">
        <f t="shared" si="9"/>
        <v>0</v>
      </c>
    </row>
    <row r="11" spans="2:68" x14ac:dyDescent="0.2">
      <c r="B11" s="66" t="s">
        <v>19</v>
      </c>
      <c r="C11" s="68" t="s">
        <v>191</v>
      </c>
      <c r="D11" s="66"/>
      <c r="E11" s="66"/>
      <c r="F11" s="68" t="s">
        <v>190</v>
      </c>
      <c r="G11" s="66"/>
      <c r="H11" s="66"/>
      <c r="I11" s="75"/>
      <c r="J11" s="75"/>
      <c r="K11" s="75"/>
      <c r="L11" s="75"/>
      <c r="M11" s="75"/>
      <c r="N11" s="75"/>
      <c r="Q11" s="79" t="s">
        <v>182</v>
      </c>
      <c r="S11">
        <v>0.436</v>
      </c>
      <c r="T11">
        <v>0.50800000000000001</v>
      </c>
      <c r="U11">
        <v>0.39500000000000002</v>
      </c>
      <c r="V11">
        <v>1.2909999999999999</v>
      </c>
      <c r="W11">
        <v>1.262</v>
      </c>
      <c r="X11">
        <v>1.2430000000000001</v>
      </c>
      <c r="Y11">
        <v>1.2609999999999999</v>
      </c>
      <c r="Z11">
        <v>1.2390000000000001</v>
      </c>
      <c r="AA11">
        <v>1.2629999999999999</v>
      </c>
      <c r="AC11">
        <v>10.075324559292669</v>
      </c>
      <c r="AD11">
        <v>8.8272191513564664</v>
      </c>
      <c r="AE11">
        <v>11.144741181114998</v>
      </c>
      <c r="AF11">
        <v>6.758286943772665E-2</v>
      </c>
      <c r="AG11">
        <v>0</v>
      </c>
      <c r="AH11">
        <v>0</v>
      </c>
      <c r="AI11">
        <v>0</v>
      </c>
      <c r="AJ11">
        <v>0</v>
      </c>
      <c r="AK11">
        <v>0</v>
      </c>
      <c r="AM11">
        <v>0.61258000000000001</v>
      </c>
      <c r="AN11">
        <v>0.78201999999999994</v>
      </c>
      <c r="AO11">
        <v>0.70467999999999997</v>
      </c>
      <c r="AP11">
        <v>2.0406249999999999</v>
      </c>
      <c r="AQ11">
        <v>2.5030749999999999</v>
      </c>
      <c r="AR11">
        <v>2.2575250000000002</v>
      </c>
      <c r="AS11">
        <v>1.04068</v>
      </c>
      <c r="AT11">
        <v>0.93673999999999991</v>
      </c>
      <c r="AU11">
        <v>0.72641999999999995</v>
      </c>
      <c r="AW11">
        <v>8.3559230566565734</v>
      </c>
      <c r="AX11">
        <v>7.6522086069296114</v>
      </c>
      <c r="AY11">
        <v>0</v>
      </c>
      <c r="AZ11">
        <v>14.656348145876498</v>
      </c>
      <c r="BA11">
        <v>19.558253465379511</v>
      </c>
      <c r="BB11">
        <v>17.705668310400526</v>
      </c>
      <c r="BC11">
        <v>0</v>
      </c>
      <c r="BD11">
        <v>32.079173823168517</v>
      </c>
      <c r="BE11">
        <v>44.216800700617036</v>
      </c>
      <c r="BH11">
        <f t="shared" si="1"/>
        <v>19.164961139120582</v>
      </c>
      <c r="BI11">
        <f t="shared" si="2"/>
        <v>15.063402769546478</v>
      </c>
      <c r="BJ11">
        <f t="shared" si="3"/>
        <v>0</v>
      </c>
      <c r="BK11">
        <f t="shared" si="4"/>
        <v>11.352709640493028</v>
      </c>
      <c r="BL11">
        <f t="shared" si="5"/>
        <v>15.497823665118471</v>
      </c>
      <c r="BM11">
        <f t="shared" si="6"/>
        <v>14.244302743685056</v>
      </c>
      <c r="BN11">
        <f t="shared" si="7"/>
        <v>0</v>
      </c>
      <c r="BO11">
        <f t="shared" si="8"/>
        <v>25.891181455341819</v>
      </c>
      <c r="BP11">
        <f t="shared" si="9"/>
        <v>35.00934338924548</v>
      </c>
    </row>
    <row r="12" spans="2:68" x14ac:dyDescent="0.2">
      <c r="Q12" s="79" t="s">
        <v>183</v>
      </c>
      <c r="S12">
        <v>0.29299999999999998</v>
      </c>
      <c r="T12">
        <v>0.28699999999999998</v>
      </c>
      <c r="U12">
        <v>0.34799999999999998</v>
      </c>
      <c r="V12">
        <v>1.363</v>
      </c>
      <c r="W12">
        <v>1.3480000000000001</v>
      </c>
      <c r="X12">
        <v>1.3480000000000001</v>
      </c>
      <c r="Y12">
        <v>1.478</v>
      </c>
      <c r="Z12">
        <v>1.5049999999999999</v>
      </c>
      <c r="AA12">
        <v>1.4530000000000001</v>
      </c>
      <c r="AC12">
        <v>9.9701888480618255</v>
      </c>
      <c r="AD12">
        <v>9.1186678960519441</v>
      </c>
      <c r="AE12">
        <v>8.9109573347805657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v>0.61424000000000001</v>
      </c>
      <c r="AN12">
        <v>0.37857999999999997</v>
      </c>
      <c r="AO12">
        <v>0.54543999999999992</v>
      </c>
      <c r="AP12">
        <v>2.4421750000000002</v>
      </c>
      <c r="AQ12">
        <v>2.4253</v>
      </c>
      <c r="AR12">
        <v>2.8528000000000002</v>
      </c>
      <c r="AS12">
        <v>0.89629999999999999</v>
      </c>
      <c r="AT12">
        <v>0.61023999999999989</v>
      </c>
      <c r="AU12">
        <v>0.75790000000000002</v>
      </c>
      <c r="AW12">
        <v>7.4001384542594932</v>
      </c>
      <c r="AX12">
        <v>6.9851770284629744</v>
      </c>
      <c r="AY12">
        <v>0</v>
      </c>
      <c r="AZ12">
        <v>22.816248048273586</v>
      </c>
      <c r="BA12">
        <v>0</v>
      </c>
      <c r="BB12">
        <v>15.469789675081062</v>
      </c>
      <c r="BC12">
        <v>43.577978233382908</v>
      </c>
      <c r="BD12">
        <v>26.96859408529545</v>
      </c>
      <c r="BE12">
        <v>19.119487271064429</v>
      </c>
      <c r="BH12">
        <f t="shared" si="1"/>
        <v>25.256445236380525</v>
      </c>
      <c r="BI12">
        <f t="shared" si="2"/>
        <v>24.338595917989458</v>
      </c>
      <c r="BJ12">
        <f t="shared" si="3"/>
        <v>0</v>
      </c>
      <c r="BK12">
        <f t="shared" si="4"/>
        <v>16.739727108051053</v>
      </c>
      <c r="BL12">
        <f t="shared" si="5"/>
        <v>0</v>
      </c>
      <c r="BM12">
        <f t="shared" si="6"/>
        <v>11.476105100208501</v>
      </c>
      <c r="BN12">
        <f t="shared" si="7"/>
        <v>29.484423703236068</v>
      </c>
      <c r="BO12">
        <f t="shared" si="8"/>
        <v>17.919331618136514</v>
      </c>
      <c r="BP12">
        <f t="shared" si="9"/>
        <v>13.158628541682331</v>
      </c>
    </row>
    <row r="13" spans="2:68" x14ac:dyDescent="0.2">
      <c r="B13" s="72" t="s">
        <v>215</v>
      </c>
      <c r="Q13" s="79" t="s">
        <v>184</v>
      </c>
      <c r="S13">
        <v>0.17699999999999999</v>
      </c>
      <c r="T13">
        <v>0.185</v>
      </c>
      <c r="U13">
        <v>0.16700000000000001</v>
      </c>
      <c r="V13">
        <v>0.46800000000000003</v>
      </c>
      <c r="W13">
        <v>0.43099999999999999</v>
      </c>
      <c r="X13">
        <v>0.39500000000000002</v>
      </c>
      <c r="Y13">
        <v>0.60799999999999998</v>
      </c>
      <c r="Z13">
        <v>0.56699999999999995</v>
      </c>
      <c r="AA13">
        <v>0.56499999999999995</v>
      </c>
      <c r="AC13" s="78">
        <v>19.730959723647935</v>
      </c>
      <c r="AD13" s="78">
        <v>20.076685871834528</v>
      </c>
      <c r="AE13" s="78">
        <v>19.513432857396875</v>
      </c>
      <c r="AF13" s="78">
        <v>19.271048828858412</v>
      </c>
      <c r="AG13" s="78">
        <v>18.525272657767886</v>
      </c>
      <c r="AH13" s="78">
        <v>18.419015704610473</v>
      </c>
      <c r="AI13" s="78">
        <v>18.69141421279874</v>
      </c>
      <c r="AJ13" s="78">
        <v>18.464990578597718</v>
      </c>
      <c r="AK13" s="78">
        <v>18.156773631227939</v>
      </c>
      <c r="AM13">
        <v>0.70253999999999994</v>
      </c>
      <c r="AN13">
        <v>0.70365999999999995</v>
      </c>
      <c r="AO13">
        <v>0.62125999999999992</v>
      </c>
      <c r="AP13">
        <v>0.50550000000000006</v>
      </c>
      <c r="AQ13">
        <v>0.76692500000000008</v>
      </c>
      <c r="AR13">
        <v>0.64860000000000007</v>
      </c>
      <c r="AS13">
        <v>0.40405999999999997</v>
      </c>
      <c r="AT13">
        <v>0.41608000000000001</v>
      </c>
      <c r="AU13">
        <v>0.40065999999999996</v>
      </c>
      <c r="AW13">
        <v>2.9412605783745311</v>
      </c>
      <c r="AX13">
        <v>3.1802277473598122</v>
      </c>
      <c r="AY13">
        <v>4.347743955072259</v>
      </c>
      <c r="AZ13">
        <v>6.9454163344163753</v>
      </c>
      <c r="BA13">
        <v>10.063028448480745</v>
      </c>
      <c r="BB13">
        <v>14.861574103800093</v>
      </c>
      <c r="BC13">
        <v>10.387646149688543</v>
      </c>
      <c r="BD13">
        <v>17.066845843166394</v>
      </c>
      <c r="BE13">
        <v>28.565650253380785</v>
      </c>
      <c r="BH13">
        <f t="shared" si="1"/>
        <v>16.61729140324594</v>
      </c>
      <c r="BI13">
        <f t="shared" si="2"/>
        <v>17.190420255998983</v>
      </c>
      <c r="BJ13">
        <f t="shared" si="3"/>
        <v>26.034394940552449</v>
      </c>
      <c r="BK13">
        <f t="shared" si="4"/>
        <v>14.840633193197382</v>
      </c>
      <c r="BL13">
        <f t="shared" si="5"/>
        <v>23.348093847983169</v>
      </c>
      <c r="BM13">
        <f t="shared" si="6"/>
        <v>37.624238237468589</v>
      </c>
      <c r="BN13">
        <f t="shared" si="7"/>
        <v>17.084944325145631</v>
      </c>
      <c r="BO13">
        <f t="shared" si="8"/>
        <v>30.100257218988354</v>
      </c>
      <c r="BP13">
        <f t="shared" si="9"/>
        <v>50.558673014833253</v>
      </c>
    </row>
    <row r="14" spans="2:68" x14ac:dyDescent="0.2">
      <c r="B14" s="73"/>
      <c r="C14" s="73">
        <v>1</v>
      </c>
      <c r="D14" s="73">
        <v>2</v>
      </c>
      <c r="E14" s="73">
        <v>3</v>
      </c>
      <c r="F14" s="73">
        <v>4</v>
      </c>
      <c r="G14" s="73">
        <v>5</v>
      </c>
      <c r="H14" s="73">
        <v>6</v>
      </c>
      <c r="I14" s="73">
        <v>7</v>
      </c>
      <c r="J14" s="73">
        <v>8</v>
      </c>
      <c r="K14" s="73">
        <v>9</v>
      </c>
      <c r="L14" s="73">
        <v>10</v>
      </c>
      <c r="M14" s="73">
        <v>11</v>
      </c>
      <c r="N14" s="73">
        <v>12</v>
      </c>
      <c r="Q14" s="79" t="s">
        <v>185</v>
      </c>
      <c r="S14">
        <v>0.17399999999999999</v>
      </c>
      <c r="T14">
        <v>0.24199999999999999</v>
      </c>
      <c r="U14">
        <v>0.253</v>
      </c>
      <c r="V14">
        <v>1.135</v>
      </c>
      <c r="W14">
        <v>1.1020000000000001</v>
      </c>
      <c r="X14">
        <v>1.147</v>
      </c>
      <c r="Y14">
        <v>1.4910000000000001</v>
      </c>
      <c r="Z14">
        <v>1.4790000000000001</v>
      </c>
      <c r="AA14">
        <v>1.4890000000000001</v>
      </c>
      <c r="AC14">
        <v>16.821062051845825</v>
      </c>
      <c r="AD14">
        <v>16.920101133694644</v>
      </c>
      <c r="AE14">
        <v>18.222110197813105</v>
      </c>
      <c r="AF14">
        <v>4.4006801133294724</v>
      </c>
      <c r="AG14">
        <v>4.7918753901369611</v>
      </c>
      <c r="AH14">
        <v>4.6142045216274967</v>
      </c>
      <c r="AI14">
        <v>0</v>
      </c>
      <c r="AJ14">
        <v>0</v>
      </c>
      <c r="AK14">
        <v>0</v>
      </c>
      <c r="AM14">
        <v>0.55803999999999998</v>
      </c>
      <c r="AN14">
        <v>0.53225999999999996</v>
      </c>
      <c r="AO14">
        <v>0.63483999999999996</v>
      </c>
      <c r="AP14">
        <v>1.7588500000000002</v>
      </c>
      <c r="AQ14">
        <v>1.9989750000000002</v>
      </c>
      <c r="AR14">
        <v>2.8869750000000005</v>
      </c>
      <c r="AS14">
        <v>0.7363599999999999</v>
      </c>
      <c r="AT14">
        <v>0.92793999999999999</v>
      </c>
      <c r="AU14">
        <v>1.02014</v>
      </c>
      <c r="AW14">
        <v>4.2831867439758673</v>
      </c>
      <c r="AX14">
        <v>0</v>
      </c>
      <c r="AY14">
        <v>0</v>
      </c>
      <c r="AZ14">
        <v>15.439253172577706</v>
      </c>
      <c r="BA14">
        <v>15.16491266916486</v>
      </c>
      <c r="BB14">
        <v>14.992591146848289</v>
      </c>
      <c r="BC14">
        <v>24.885052313025053</v>
      </c>
      <c r="BD14">
        <v>20.899780646571188</v>
      </c>
      <c r="BE14">
        <v>26.649182851678386</v>
      </c>
      <c r="BH14">
        <f>AW14/S14</f>
        <v>24.616015769976251</v>
      </c>
      <c r="BI14">
        <f>AX14/T14</f>
        <v>0</v>
      </c>
      <c r="BJ14">
        <f t="shared" si="3"/>
        <v>0</v>
      </c>
      <c r="BK14">
        <f t="shared" si="4"/>
        <v>13.602866231345995</v>
      </c>
      <c r="BL14">
        <f t="shared" si="5"/>
        <v>13.761263765122376</v>
      </c>
      <c r="BM14">
        <f t="shared" si="6"/>
        <v>13.071134391323705</v>
      </c>
      <c r="BN14">
        <f t="shared" si="7"/>
        <v>16.690175930935649</v>
      </c>
      <c r="BO14">
        <f t="shared" si="8"/>
        <v>14.131021397275989</v>
      </c>
      <c r="BP14">
        <f t="shared" si="9"/>
        <v>17.897369275808185</v>
      </c>
    </row>
    <row r="15" spans="2:68" x14ac:dyDescent="0.2">
      <c r="B15" s="73" t="s">
        <v>203</v>
      </c>
      <c r="C15" s="73">
        <v>0.69299999999999995</v>
      </c>
      <c r="D15" s="73">
        <v>0.64700000000000002</v>
      </c>
      <c r="E15" s="73">
        <v>0.55200000000000005</v>
      </c>
      <c r="F15" s="73">
        <v>0.98799999999999999</v>
      </c>
      <c r="G15" s="73">
        <v>1.2250000000000001</v>
      </c>
      <c r="H15" s="73">
        <v>1.0820000000000001</v>
      </c>
      <c r="I15" s="73">
        <v>0.127</v>
      </c>
      <c r="J15" s="73">
        <v>0.13</v>
      </c>
      <c r="K15" s="73">
        <v>0.123</v>
      </c>
      <c r="L15" s="73">
        <v>0.30499999999999999</v>
      </c>
      <c r="M15" s="73">
        <v>0.27</v>
      </c>
      <c r="N15" s="73">
        <v>0.25900000000000001</v>
      </c>
      <c r="Q15" s="79" t="s">
        <v>186</v>
      </c>
      <c r="S15">
        <v>9.1999999999999998E-2</v>
      </c>
      <c r="T15">
        <v>0.11899999999999999</v>
      </c>
      <c r="U15">
        <v>0.11</v>
      </c>
      <c r="V15">
        <v>0.215</v>
      </c>
      <c r="W15">
        <v>0.191</v>
      </c>
      <c r="X15">
        <v>0.21</v>
      </c>
      <c r="Y15">
        <v>0.72699999999999998</v>
      </c>
      <c r="Z15">
        <v>0.222</v>
      </c>
      <c r="AA15">
        <v>0.26300000000000001</v>
      </c>
      <c r="AC15">
        <v>22.085322559565117</v>
      </c>
      <c r="AD15">
        <v>21.651860713748857</v>
      </c>
      <c r="AE15">
        <v>21.303199957063097</v>
      </c>
      <c r="AF15">
        <v>24.914583755106833</v>
      </c>
      <c r="AG15">
        <v>24.644218115878903</v>
      </c>
      <c r="AH15">
        <v>23.854197382416199</v>
      </c>
      <c r="AI15">
        <v>4.6260190893352178</v>
      </c>
      <c r="AJ15">
        <v>27.216819717683062</v>
      </c>
      <c r="AK15">
        <v>25.839280079692916</v>
      </c>
      <c r="AM15">
        <v>0.60481999999999991</v>
      </c>
      <c r="AN15">
        <v>0.43465999999999999</v>
      </c>
      <c r="AO15">
        <v>0.41152</v>
      </c>
      <c r="AP15">
        <v>0.39475000000000005</v>
      </c>
      <c r="AQ15">
        <v>0.3105</v>
      </c>
      <c r="AR15">
        <v>0.32535000000000003</v>
      </c>
      <c r="AS15">
        <v>2.7950999999999997</v>
      </c>
      <c r="AT15">
        <v>0.29723999999999995</v>
      </c>
      <c r="AU15">
        <v>0.55152000000000001</v>
      </c>
      <c r="AW15">
        <v>0</v>
      </c>
      <c r="AX15">
        <v>0</v>
      </c>
      <c r="AY15">
        <v>0</v>
      </c>
      <c r="AZ15">
        <v>2.7060531112637154</v>
      </c>
      <c r="BA15">
        <v>2.659274713203835</v>
      </c>
      <c r="BB15">
        <v>2.5409722706207134</v>
      </c>
      <c r="BC15">
        <v>8.515687768710297</v>
      </c>
      <c r="BD15">
        <v>4.0531213183875883</v>
      </c>
      <c r="BE15">
        <v>2.0412467401856111</v>
      </c>
      <c r="BH15">
        <f t="shared" si="1"/>
        <v>0</v>
      </c>
      <c r="BI15">
        <f t="shared" si="2"/>
        <v>0</v>
      </c>
      <c r="BJ15">
        <f t="shared" si="3"/>
        <v>0</v>
      </c>
      <c r="BK15">
        <f t="shared" si="4"/>
        <v>12.586293540761467</v>
      </c>
      <c r="BL15">
        <f t="shared" si="5"/>
        <v>13.922904257611702</v>
      </c>
      <c r="BM15">
        <f t="shared" si="6"/>
        <v>12.09986795533673</v>
      </c>
      <c r="BN15">
        <f t="shared" si="7"/>
        <v>11.713463230688166</v>
      </c>
      <c r="BO15">
        <f t="shared" si="8"/>
        <v>18.257303235980128</v>
      </c>
      <c r="BP15">
        <f t="shared" si="9"/>
        <v>7.7613944493749472</v>
      </c>
    </row>
    <row r="16" spans="2:68" x14ac:dyDescent="0.2">
      <c r="B16" s="73" t="s">
        <v>204</v>
      </c>
      <c r="C16" s="73">
        <v>1.073</v>
      </c>
      <c r="D16" s="73">
        <v>1.391</v>
      </c>
      <c r="E16" s="73">
        <v>0.93600000000000005</v>
      </c>
      <c r="F16" s="73">
        <v>0.91500000000000004</v>
      </c>
      <c r="G16" s="73">
        <v>1.36</v>
      </c>
      <c r="H16" s="73">
        <v>1.375</v>
      </c>
      <c r="I16" s="73">
        <v>0.20200000000000001</v>
      </c>
      <c r="J16" s="73">
        <v>0.191</v>
      </c>
      <c r="K16" s="73">
        <v>0.20899999999999999</v>
      </c>
      <c r="L16" s="73">
        <v>0.13400000000000001</v>
      </c>
      <c r="M16" s="73">
        <v>0.125</v>
      </c>
      <c r="N16" s="73">
        <v>0.122</v>
      </c>
      <c r="Q16" s="79" t="s">
        <v>187</v>
      </c>
      <c r="S16">
        <v>0.13200000000000001</v>
      </c>
      <c r="T16">
        <v>0.151</v>
      </c>
      <c r="U16">
        <v>0.14299999999999999</v>
      </c>
      <c r="V16">
        <v>0.82499999999999996</v>
      </c>
      <c r="W16">
        <v>0.92800000000000005</v>
      </c>
      <c r="X16">
        <v>0.84099999999999997</v>
      </c>
      <c r="Y16">
        <v>1.474</v>
      </c>
      <c r="Z16">
        <v>1.4730000000000001</v>
      </c>
      <c r="AA16">
        <v>1.462</v>
      </c>
      <c r="AC16">
        <v>18.783249265831888</v>
      </c>
      <c r="AD16">
        <v>19.971267378248307</v>
      </c>
      <c r="AE16">
        <v>19.078161600005995</v>
      </c>
      <c r="AF16">
        <v>10.464666425173039</v>
      </c>
      <c r="AG16">
        <v>8.5805666912509952</v>
      </c>
      <c r="AH16">
        <v>10.576292288084652</v>
      </c>
      <c r="AI16">
        <v>0</v>
      </c>
      <c r="AJ16">
        <v>0</v>
      </c>
      <c r="AK16">
        <v>0</v>
      </c>
      <c r="AM16">
        <v>0.68257999999999996</v>
      </c>
      <c r="AN16">
        <v>0.5186599999999999</v>
      </c>
      <c r="AO16">
        <v>0.36573999999999995</v>
      </c>
      <c r="AP16">
        <v>1.9972500000000002</v>
      </c>
      <c r="AQ16">
        <v>2.3014000000000001</v>
      </c>
      <c r="AR16">
        <v>5.5761000000000003</v>
      </c>
      <c r="AS16">
        <v>1.4844599999999999</v>
      </c>
      <c r="AT16">
        <v>1.5373399999999999</v>
      </c>
      <c r="AU16">
        <v>1.7507999999999999</v>
      </c>
      <c r="AW16">
        <v>1.252375309539524</v>
      </c>
      <c r="AX16">
        <v>1.4491272786828666</v>
      </c>
      <c r="AY16">
        <v>3.3014572286556523</v>
      </c>
      <c r="AZ16">
        <v>0</v>
      </c>
      <c r="BA16">
        <v>8.1572974811689427</v>
      </c>
      <c r="BB16">
        <v>10.049152658342148</v>
      </c>
      <c r="BC16">
        <v>0</v>
      </c>
      <c r="BD16">
        <v>13.092429137986473</v>
      </c>
      <c r="BE16">
        <v>26.329771618061319</v>
      </c>
      <c r="BH16">
        <f t="shared" si="1"/>
        <v>9.4876917389357871</v>
      </c>
      <c r="BI16">
        <f t="shared" si="2"/>
        <v>9.5968693952507724</v>
      </c>
      <c r="BJ16">
        <f t="shared" si="3"/>
        <v>23.087113487102464</v>
      </c>
      <c r="BK16">
        <f t="shared" si="4"/>
        <v>0</v>
      </c>
      <c r="BL16">
        <f t="shared" si="5"/>
        <v>8.7901912512596354</v>
      </c>
      <c r="BM16">
        <f t="shared" si="6"/>
        <v>11.949051912416348</v>
      </c>
      <c r="BN16">
        <f t="shared" si="7"/>
        <v>0</v>
      </c>
      <c r="BO16">
        <f t="shared" si="8"/>
        <v>8.8882750427606734</v>
      </c>
      <c r="BP16">
        <f t="shared" si="9"/>
        <v>18.009419711396252</v>
      </c>
    </row>
    <row r="17" spans="2:68" x14ac:dyDescent="0.2">
      <c r="B17" s="73" t="s">
        <v>205</v>
      </c>
      <c r="C17" s="73">
        <v>1.109</v>
      </c>
      <c r="D17" s="73">
        <v>0.92500000000000004</v>
      </c>
      <c r="E17" s="73">
        <v>0.95399999999999996</v>
      </c>
      <c r="F17" s="73">
        <v>0.34599999999999997</v>
      </c>
      <c r="G17" s="73">
        <v>0.60799999999999998</v>
      </c>
      <c r="H17" s="73">
        <v>0.44700000000000001</v>
      </c>
      <c r="I17" s="73">
        <v>9.6000000000000002E-2</v>
      </c>
      <c r="J17" s="73">
        <v>9.7000000000000003E-2</v>
      </c>
      <c r="K17" s="73">
        <v>9.9000000000000005E-2</v>
      </c>
      <c r="L17" s="73">
        <v>9.8000000000000004E-2</v>
      </c>
      <c r="M17" s="73">
        <v>9.6000000000000002E-2</v>
      </c>
      <c r="N17" s="73">
        <v>9.0999999999999998E-2</v>
      </c>
      <c r="Q17" s="79" t="s">
        <v>191</v>
      </c>
      <c r="S17">
        <v>0.22700000000000001</v>
      </c>
      <c r="T17">
        <v>0.26200000000000001</v>
      </c>
      <c r="U17">
        <v>0.22</v>
      </c>
      <c r="V17">
        <v>1.236</v>
      </c>
      <c r="W17">
        <v>1.17</v>
      </c>
      <c r="X17">
        <v>1.1830000000000001</v>
      </c>
      <c r="Y17">
        <v>1.542</v>
      </c>
      <c r="Z17">
        <v>1.542</v>
      </c>
      <c r="AA17">
        <v>1.55</v>
      </c>
      <c r="AC17">
        <v>19.381148062550782</v>
      </c>
      <c r="AD17">
        <v>18.630829576283308</v>
      </c>
      <c r="AE17">
        <v>22.06966867757092</v>
      </c>
      <c r="AF17">
        <v>5.5117013363741183</v>
      </c>
      <c r="AG17">
        <v>5.2768392196137563</v>
      </c>
      <c r="AH17">
        <v>1.2483121445955208</v>
      </c>
      <c r="AI17">
        <v>0</v>
      </c>
      <c r="AJ17">
        <v>0</v>
      </c>
      <c r="AK17">
        <v>0</v>
      </c>
      <c r="AM17">
        <v>1.2563800000000001</v>
      </c>
      <c r="AN17">
        <v>0.50888</v>
      </c>
      <c r="AO17">
        <v>0.57731999999999994</v>
      </c>
      <c r="AP17">
        <v>1.8263000000000003</v>
      </c>
      <c r="AQ17">
        <v>4.3291500000000003</v>
      </c>
      <c r="AR17">
        <v>2.9198250000000003</v>
      </c>
      <c r="AS17">
        <v>1.08344</v>
      </c>
      <c r="AT17">
        <v>1.12462</v>
      </c>
      <c r="AU17">
        <v>1.12758</v>
      </c>
      <c r="AW17">
        <v>2.7205002055032281</v>
      </c>
      <c r="AX17">
        <v>3.9530981701194663</v>
      </c>
      <c r="AY17">
        <v>3.2698592837384868</v>
      </c>
      <c r="AZ17">
        <v>15.373717235767508</v>
      </c>
      <c r="BA17">
        <v>14.793712132271368</v>
      </c>
      <c r="BB17">
        <v>10.678621170825066</v>
      </c>
      <c r="BC17">
        <v>14.225565053856791</v>
      </c>
      <c r="BD17">
        <v>19.585690912726655</v>
      </c>
      <c r="BE17">
        <v>30.162706421466115</v>
      </c>
      <c r="BH17">
        <f t="shared" si="1"/>
        <v>11.984582403097921</v>
      </c>
      <c r="BI17">
        <f t="shared" si="2"/>
        <v>15.088160954654452</v>
      </c>
      <c r="BJ17">
        <f t="shared" si="3"/>
        <v>14.86299674426585</v>
      </c>
      <c r="BK17">
        <f t="shared" si="4"/>
        <v>12.438282553209959</v>
      </c>
      <c r="BL17">
        <f t="shared" si="5"/>
        <v>12.644198403650742</v>
      </c>
      <c r="BM17">
        <f t="shared" si="6"/>
        <v>9.0267296456678494</v>
      </c>
      <c r="BN17">
        <f t="shared" si="7"/>
        <v>9.2253988676114069</v>
      </c>
      <c r="BO17">
        <f t="shared" si="8"/>
        <v>12.701485676217025</v>
      </c>
      <c r="BP17">
        <f t="shared" si="9"/>
        <v>19.459810594494268</v>
      </c>
    </row>
    <row r="18" spans="2:68" x14ac:dyDescent="0.2">
      <c r="B18" s="73" t="s">
        <v>206</v>
      </c>
      <c r="C18" s="73">
        <v>0.153</v>
      </c>
      <c r="D18" s="73">
        <v>0.153</v>
      </c>
      <c r="E18" s="73">
        <v>0.14699999999999999</v>
      </c>
      <c r="F18" s="73">
        <v>0.42699999999999999</v>
      </c>
      <c r="G18" s="73">
        <v>0.34799999999999998</v>
      </c>
      <c r="H18" s="73">
        <v>0.36799999999999999</v>
      </c>
      <c r="I18" s="73">
        <v>0.1</v>
      </c>
      <c r="J18" s="73">
        <v>5.3999999999999999E-2</v>
      </c>
      <c r="K18" s="73">
        <v>3.5999999999999997E-2</v>
      </c>
      <c r="L18" s="73">
        <v>0.17199999999999999</v>
      </c>
      <c r="M18" s="73">
        <v>0.128</v>
      </c>
      <c r="N18" s="73">
        <v>0.19500000000000001</v>
      </c>
      <c r="Q18" s="79" t="s">
        <v>190</v>
      </c>
      <c r="S18">
        <v>0.18</v>
      </c>
      <c r="T18">
        <v>0.21099999999999999</v>
      </c>
      <c r="U18">
        <v>0.19</v>
      </c>
      <c r="V18">
        <v>0.96699999999999997</v>
      </c>
      <c r="W18">
        <v>1.016</v>
      </c>
      <c r="X18">
        <v>0.82399999999999995</v>
      </c>
      <c r="Y18">
        <v>1.514</v>
      </c>
      <c r="Z18">
        <v>1.4790000000000001</v>
      </c>
      <c r="AA18">
        <v>1.472</v>
      </c>
      <c r="AC18">
        <v>20.21051904838874</v>
      </c>
      <c r="AD18">
        <v>19.035222186966337</v>
      </c>
      <c r="AE18">
        <v>19.266832801014605</v>
      </c>
      <c r="AF18">
        <v>7.889890563230856</v>
      </c>
      <c r="AG18">
        <v>6.9503303674965498</v>
      </c>
      <c r="AH18">
        <v>12.20118343207276</v>
      </c>
      <c r="AI18">
        <v>0</v>
      </c>
      <c r="AJ18">
        <v>0</v>
      </c>
      <c r="AK18">
        <v>0</v>
      </c>
      <c r="AM18">
        <v>0.68062</v>
      </c>
      <c r="AN18">
        <v>0.48411999999999999</v>
      </c>
      <c r="AO18">
        <v>0.45779999999999998</v>
      </c>
      <c r="AP18">
        <v>2.1163500000000002</v>
      </c>
      <c r="AQ18">
        <v>2.0900250000000002</v>
      </c>
      <c r="AR18">
        <v>4.2103999999999999</v>
      </c>
      <c r="AS18">
        <v>1.28698</v>
      </c>
      <c r="AT18">
        <v>1.24478</v>
      </c>
      <c r="AU18">
        <v>1.6516999999999999</v>
      </c>
      <c r="AW18">
        <v>5.3009268468183519</v>
      </c>
      <c r="AX18">
        <v>4.4572470046598234</v>
      </c>
      <c r="AY18">
        <v>3.7666462001178496</v>
      </c>
      <c r="AZ18">
        <v>0</v>
      </c>
      <c r="BA18">
        <v>8.8613415235576962</v>
      </c>
      <c r="BB18">
        <v>10.408214315778688</v>
      </c>
      <c r="BC18" s="81">
        <v>29.523883954231984</v>
      </c>
      <c r="BD18" s="81">
        <v>27.607416552529585</v>
      </c>
      <c r="BE18" s="81">
        <v>26.649182851678386</v>
      </c>
      <c r="BH18">
        <f t="shared" si="1"/>
        <v>29.449593593435289</v>
      </c>
      <c r="BI18">
        <f t="shared" si="2"/>
        <v>21.124393387013381</v>
      </c>
      <c r="BJ18">
        <f t="shared" si="3"/>
        <v>19.824453684830786</v>
      </c>
      <c r="BK18">
        <f t="shared" si="4"/>
        <v>0</v>
      </c>
      <c r="BL18">
        <f t="shared" si="5"/>
        <v>8.7217928381473389</v>
      </c>
      <c r="BM18">
        <f t="shared" si="6"/>
        <v>12.631328053129476</v>
      </c>
      <c r="BN18">
        <f t="shared" si="7"/>
        <v>19.500583853521785</v>
      </c>
      <c r="BO18">
        <f t="shared" si="8"/>
        <v>18.666272178857053</v>
      </c>
      <c r="BP18">
        <f t="shared" si="9"/>
        <v>18.104064437281512</v>
      </c>
    </row>
    <row r="19" spans="2:68" x14ac:dyDescent="0.2">
      <c r="B19" s="73" t="s">
        <v>207</v>
      </c>
      <c r="C19" s="73">
        <v>0.436</v>
      </c>
      <c r="D19" s="73">
        <v>0.50800000000000001</v>
      </c>
      <c r="E19" s="73">
        <v>0.39500000000000002</v>
      </c>
      <c r="F19" s="73">
        <v>0.29299999999999998</v>
      </c>
      <c r="G19" s="73">
        <v>0.28699999999999998</v>
      </c>
      <c r="H19" s="73">
        <v>0.34799999999999998</v>
      </c>
      <c r="I19" s="73">
        <v>0.13900000000000001</v>
      </c>
      <c r="J19" s="73">
        <v>0.156</v>
      </c>
      <c r="K19" s="73">
        <v>0.14099999999999999</v>
      </c>
      <c r="L19" s="73">
        <v>0.11700000000000001</v>
      </c>
      <c r="M19" s="73">
        <v>3.6999999999999998E-2</v>
      </c>
      <c r="N19" s="73">
        <v>0.13200000000000001</v>
      </c>
      <c r="Q19" s="79" t="s">
        <v>189</v>
      </c>
      <c r="S19">
        <v>0.127</v>
      </c>
      <c r="T19">
        <v>0.13</v>
      </c>
      <c r="U19">
        <v>0.123</v>
      </c>
      <c r="V19">
        <v>0.19800000000000001</v>
      </c>
      <c r="W19">
        <v>0.19700000000000001</v>
      </c>
      <c r="X19">
        <v>0.2</v>
      </c>
      <c r="Y19">
        <v>0.38</v>
      </c>
      <c r="Z19">
        <v>0.34300000000000003</v>
      </c>
      <c r="AA19">
        <v>0.59599999999999997</v>
      </c>
      <c r="AC19" s="78">
        <v>21.837085134020239</v>
      </c>
      <c r="AD19" s="78">
        <v>21.703028500080308</v>
      </c>
      <c r="AE19" s="78">
        <v>20.154002127292969</v>
      </c>
      <c r="AF19" s="78">
        <v>22.691153104727505</v>
      </c>
      <c r="AG19" s="78">
        <v>21.963945649140445</v>
      </c>
      <c r="AH19" s="78">
        <v>22.713773715658732</v>
      </c>
      <c r="AI19" s="78">
        <v>23.667183325560085</v>
      </c>
      <c r="AJ19" s="78">
        <v>23.768292848850027</v>
      </c>
      <c r="AK19" s="78">
        <v>18.593874075183322</v>
      </c>
      <c r="AM19">
        <v>0.56673999999999991</v>
      </c>
      <c r="AN19">
        <v>0.36175999999999997</v>
      </c>
      <c r="AO19">
        <v>0.71882000000000001</v>
      </c>
      <c r="AP19">
        <v>0.25475000000000003</v>
      </c>
      <c r="AQ19">
        <v>0.36792500000000006</v>
      </c>
      <c r="AR19">
        <v>0.82340000000000013</v>
      </c>
      <c r="AS19">
        <v>0.52191999999999994</v>
      </c>
      <c r="AT19">
        <v>0.76535999999999993</v>
      </c>
      <c r="AU19">
        <v>0.33326</v>
      </c>
      <c r="AW19">
        <v>4.117596892854257</v>
      </c>
      <c r="AX19">
        <v>1.3060427882287282</v>
      </c>
      <c r="AY19">
        <v>0.8944862648123838</v>
      </c>
      <c r="AZ19">
        <v>17.094752639073899</v>
      </c>
      <c r="BA19">
        <v>16.944904340617203</v>
      </c>
      <c r="BB19">
        <v>4.865336718994457</v>
      </c>
      <c r="BC19">
        <v>9.7203874699738666</v>
      </c>
      <c r="BD19">
        <v>14.998275249499899</v>
      </c>
      <c r="BE19">
        <v>6.8670744128540999</v>
      </c>
      <c r="BH19">
        <f t="shared" si="1"/>
        <v>32.422022778379976</v>
      </c>
      <c r="BI19">
        <f t="shared" si="2"/>
        <v>10.046482986374832</v>
      </c>
      <c r="BJ19">
        <f t="shared" si="3"/>
        <v>7.2722460553852342</v>
      </c>
      <c r="BK19">
        <f t="shared" si="4"/>
        <v>86.337134540777271</v>
      </c>
      <c r="BL19">
        <f t="shared" si="5"/>
        <v>86.014742845772602</v>
      </c>
      <c r="BM19">
        <f t="shared" si="6"/>
        <v>24.326683594972284</v>
      </c>
      <c r="BN19">
        <f t="shared" si="7"/>
        <v>25.579967026247019</v>
      </c>
      <c r="BO19">
        <f t="shared" si="8"/>
        <v>43.726749998541976</v>
      </c>
      <c r="BP19">
        <f t="shared" si="9"/>
        <v>11.52193693431896</v>
      </c>
    </row>
    <row r="20" spans="2:68" x14ac:dyDescent="0.2">
      <c r="B20" s="73" t="s">
        <v>208</v>
      </c>
      <c r="C20" s="73">
        <v>0.17699999999999999</v>
      </c>
      <c r="D20" s="73">
        <v>0.185</v>
      </c>
      <c r="E20" s="73">
        <v>0.16700000000000001</v>
      </c>
      <c r="F20" s="73">
        <v>0.17399999999999999</v>
      </c>
      <c r="G20" s="73">
        <v>0.24199999999999999</v>
      </c>
      <c r="H20" s="73">
        <v>0.253</v>
      </c>
      <c r="I20" s="73">
        <v>0.159</v>
      </c>
      <c r="J20" s="73">
        <v>0.183</v>
      </c>
      <c r="K20" s="73">
        <v>0.186</v>
      </c>
      <c r="L20" s="73">
        <v>0.13500000000000001</v>
      </c>
      <c r="M20" s="73">
        <v>9.1999999999999998E-2</v>
      </c>
      <c r="N20" s="73">
        <v>0.12</v>
      </c>
      <c r="Q20" s="84" t="s">
        <v>188</v>
      </c>
      <c r="R20" s="78"/>
      <c r="S20">
        <v>0.30499999999999999</v>
      </c>
      <c r="T20">
        <v>0.27</v>
      </c>
      <c r="U20">
        <v>0.25900000000000001</v>
      </c>
      <c r="V20">
        <v>1.3460000000000001</v>
      </c>
      <c r="W20">
        <v>1.3080000000000001</v>
      </c>
      <c r="X20">
        <v>1.2989999999999999</v>
      </c>
      <c r="Y20">
        <v>1.627</v>
      </c>
      <c r="Z20">
        <v>1.6020000000000001</v>
      </c>
      <c r="AA20">
        <v>1.5669999999999999</v>
      </c>
      <c r="AC20">
        <v>14.86856161665569</v>
      </c>
      <c r="AD20">
        <v>18.41727155050248</v>
      </c>
      <c r="AE20">
        <v>19.909082945051054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>
        <v>0.64645999999999992</v>
      </c>
      <c r="AN20">
        <v>0.6172399999999999</v>
      </c>
      <c r="AO20">
        <v>0.58379999999999999</v>
      </c>
      <c r="AP20">
        <v>2.9341250000000003</v>
      </c>
      <c r="AQ20">
        <v>3.2849750000000006</v>
      </c>
      <c r="AR20">
        <v>4.5971750000000009</v>
      </c>
      <c r="AS20">
        <v>0.45474000000000003</v>
      </c>
      <c r="AT20">
        <v>0.48462</v>
      </c>
      <c r="AU20">
        <v>0.83386000000000005</v>
      </c>
      <c r="AW20">
        <v>3.04524767239857</v>
      </c>
      <c r="AX20">
        <v>2.9515285168622332</v>
      </c>
      <c r="AY20">
        <v>4.6084953103934101</v>
      </c>
      <c r="AZ20">
        <v>11.916838519288696</v>
      </c>
      <c r="BA20">
        <v>13.572541468130616</v>
      </c>
      <c r="BB20">
        <v>17.242898752878009</v>
      </c>
      <c r="BC20">
        <v>5.0368685987648378</v>
      </c>
      <c r="BD20">
        <v>10.154376181769344</v>
      </c>
      <c r="BE20">
        <v>10.947052625665535</v>
      </c>
      <c r="BH20">
        <f t="shared" si="1"/>
        <v>9.9844185980280979</v>
      </c>
      <c r="BI20">
        <f t="shared" si="2"/>
        <v>10.931587099489752</v>
      </c>
      <c r="BJ20">
        <f t="shared" si="3"/>
        <v>17.793418186847141</v>
      </c>
      <c r="BK20">
        <f t="shared" si="4"/>
        <v>8.8535204452367715</v>
      </c>
      <c r="BL20">
        <f t="shared" si="5"/>
        <v>10.376560755451541</v>
      </c>
      <c r="BM20">
        <f t="shared" si="6"/>
        <v>13.273979024540424</v>
      </c>
      <c r="BN20">
        <f t="shared" si="7"/>
        <v>3.0958012284971343</v>
      </c>
      <c r="BO20">
        <f t="shared" si="8"/>
        <v>6.3385619112168188</v>
      </c>
      <c r="BP20">
        <f t="shared" si="9"/>
        <v>6.9859940176550959</v>
      </c>
    </row>
    <row r="21" spans="2:68" x14ac:dyDescent="0.2">
      <c r="B21" s="73" t="s">
        <v>209</v>
      </c>
      <c r="C21" s="73">
        <v>9.1999999999999998E-2</v>
      </c>
      <c r="D21" s="73">
        <v>0.11899999999999999</v>
      </c>
      <c r="E21" s="73">
        <v>0.11</v>
      </c>
      <c r="F21" s="73">
        <v>0.13200000000000001</v>
      </c>
      <c r="G21" s="73">
        <v>0.151</v>
      </c>
      <c r="H21" s="73">
        <v>0.14299999999999999</v>
      </c>
      <c r="I21" s="73">
        <v>0.14099999999999999</v>
      </c>
      <c r="J21" s="73">
        <v>0.155</v>
      </c>
      <c r="K21" s="73">
        <v>0.15</v>
      </c>
      <c r="L21" s="73"/>
      <c r="M21" s="73"/>
      <c r="N21" s="73"/>
      <c r="Q21" s="84" t="s">
        <v>192</v>
      </c>
      <c r="R21" s="78"/>
      <c r="S21">
        <v>0.20200000000000001</v>
      </c>
      <c r="T21">
        <v>0.191</v>
      </c>
      <c r="U21">
        <v>0.20899999999999999</v>
      </c>
      <c r="V21">
        <v>1.365</v>
      </c>
      <c r="W21">
        <v>1.3089999999999999</v>
      </c>
      <c r="X21">
        <v>1.3740000000000001</v>
      </c>
      <c r="Y21">
        <v>1.607</v>
      </c>
      <c r="Z21">
        <v>1.5920000000000001</v>
      </c>
      <c r="AA21">
        <v>1.6319999999999999</v>
      </c>
      <c r="AC21">
        <v>15.727287586230736</v>
      </c>
      <c r="AD21">
        <v>19.05118455880276</v>
      </c>
      <c r="AE21">
        <v>18.535490395042263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>
        <v>0.41770000000000002</v>
      </c>
      <c r="AN21">
        <v>0.35668</v>
      </c>
      <c r="AO21">
        <v>0.57977999999999996</v>
      </c>
      <c r="AP21">
        <v>2.1534250000000004</v>
      </c>
      <c r="AQ21">
        <v>1.5826500000000001</v>
      </c>
      <c r="AR21">
        <v>2.06765</v>
      </c>
      <c r="AS21">
        <v>0.68973999999999991</v>
      </c>
      <c r="AT21">
        <v>0.44485999999999998</v>
      </c>
      <c r="AU21">
        <v>0.59223999999999999</v>
      </c>
      <c r="AW21">
        <v>2.9223632216650981</v>
      </c>
      <c r="AX21">
        <v>3.1156623116775899</v>
      </c>
      <c r="AY21">
        <v>2.8177269945890453</v>
      </c>
      <c r="AZ21">
        <v>15.658709491673472</v>
      </c>
      <c r="BA21">
        <v>14.344027114327879</v>
      </c>
      <c r="BB21">
        <v>17.078187713983084</v>
      </c>
      <c r="BC21">
        <v>7.868419565379595</v>
      </c>
      <c r="BD21">
        <v>8.6011564462016761</v>
      </c>
      <c r="BE21">
        <v>10.187705249696643</v>
      </c>
      <c r="BH21">
        <f t="shared" si="1"/>
        <v>14.467144661708405</v>
      </c>
      <c r="BI21">
        <f t="shared" si="2"/>
        <v>16.31236812396644</v>
      </c>
      <c r="BJ21">
        <f t="shared" si="3"/>
        <v>13.481947342531317</v>
      </c>
      <c r="BK21">
        <f t="shared" si="4"/>
        <v>11.47158204518203</v>
      </c>
      <c r="BL21">
        <f t="shared" si="5"/>
        <v>10.958003907049564</v>
      </c>
      <c r="BM21">
        <f t="shared" si="6"/>
        <v>12.429539820948387</v>
      </c>
      <c r="BN21">
        <f t="shared" si="7"/>
        <v>4.8963407376350938</v>
      </c>
      <c r="BO21">
        <f t="shared" si="8"/>
        <v>5.4027364611819575</v>
      </c>
      <c r="BP21">
        <f t="shared" si="9"/>
        <v>6.2424664520200022</v>
      </c>
    </row>
    <row r="22" spans="2:68" x14ac:dyDescent="0.2">
      <c r="B22" s="73" t="s">
        <v>210</v>
      </c>
      <c r="C22" s="73">
        <v>0.22700000000000001</v>
      </c>
      <c r="D22" s="73">
        <v>0.26200000000000001</v>
      </c>
      <c r="E22" s="73">
        <v>0.22</v>
      </c>
      <c r="F22" s="73">
        <v>0.18</v>
      </c>
      <c r="G22" s="73">
        <v>0.21099999999999999</v>
      </c>
      <c r="H22" s="73">
        <v>0.19</v>
      </c>
      <c r="I22" s="73"/>
      <c r="J22" s="73"/>
      <c r="K22" s="73"/>
      <c r="L22" s="73"/>
      <c r="M22" s="73"/>
      <c r="N22" s="73"/>
      <c r="Q22" s="84" t="s">
        <v>193</v>
      </c>
      <c r="R22" s="78"/>
      <c r="S22">
        <v>0.13400000000000001</v>
      </c>
      <c r="T22">
        <v>0.125</v>
      </c>
      <c r="U22">
        <v>0.122</v>
      </c>
      <c r="V22">
        <v>0.254</v>
      </c>
      <c r="W22">
        <v>0.222</v>
      </c>
      <c r="X22">
        <v>0.214</v>
      </c>
      <c r="Y22">
        <v>0.23699999999999999</v>
      </c>
      <c r="Z22">
        <v>0.23599999999999999</v>
      </c>
      <c r="AA22">
        <v>0.247</v>
      </c>
      <c r="AC22" s="78">
        <v>20.37565603393336</v>
      </c>
      <c r="AD22" s="78">
        <v>20.851863497888385</v>
      </c>
      <c r="AE22" s="78">
        <v>23.400343567028926</v>
      </c>
      <c r="AF22" s="78">
        <v>21.959589218868437</v>
      </c>
      <c r="AG22" s="78">
        <v>22.243652993590782</v>
      </c>
      <c r="AH22" s="78">
        <v>23.61872471284309</v>
      </c>
      <c r="AI22" s="78">
        <v>25.647302500375279</v>
      </c>
      <c r="AJ22" s="78">
        <v>25.739244338353814</v>
      </c>
      <c r="AK22" s="78">
        <v>28.236307456290326</v>
      </c>
      <c r="AM22">
        <v>0.47169999999999995</v>
      </c>
      <c r="AN22">
        <v>0.57582</v>
      </c>
      <c r="AO22">
        <v>0.60802</v>
      </c>
      <c r="AP22">
        <v>0.47205000000000003</v>
      </c>
      <c r="AQ22">
        <v>0.26877500000000004</v>
      </c>
      <c r="AR22">
        <v>0.67195000000000005</v>
      </c>
      <c r="AS22">
        <v>0.30049999999999999</v>
      </c>
      <c r="AT22">
        <v>0.41543999999999998</v>
      </c>
      <c r="AU22">
        <v>0.34976000000000002</v>
      </c>
      <c r="AW22">
        <v>0</v>
      </c>
      <c r="AX22">
        <v>0</v>
      </c>
      <c r="AY22">
        <v>0</v>
      </c>
      <c r="AZ22">
        <v>7.5329204325040129</v>
      </c>
      <c r="BA22">
        <v>6.8736473800039652</v>
      </c>
      <c r="BB22">
        <v>1.3492616160026811</v>
      </c>
      <c r="BC22">
        <v>12.509009917527887</v>
      </c>
      <c r="BD22">
        <v>9.0383011030539802</v>
      </c>
      <c r="BE22">
        <v>2.3637555966636601</v>
      </c>
      <c r="BH22">
        <f t="shared" si="1"/>
        <v>0</v>
      </c>
      <c r="BI22">
        <f t="shared" si="2"/>
        <v>0</v>
      </c>
      <c r="BJ22">
        <f t="shared" si="3"/>
        <v>0</v>
      </c>
      <c r="BK22">
        <f t="shared" si="4"/>
        <v>29.657167057102413</v>
      </c>
      <c r="BL22">
        <f t="shared" si="5"/>
        <v>30.962375585603446</v>
      </c>
      <c r="BM22">
        <f t="shared" si="6"/>
        <v>6.3049608224424354</v>
      </c>
      <c r="BN22">
        <f t="shared" si="7"/>
        <v>52.780632563408808</v>
      </c>
      <c r="BO22">
        <f t="shared" si="8"/>
        <v>38.297886029889746</v>
      </c>
      <c r="BP22">
        <f t="shared" si="9"/>
        <v>9.5698607152374908</v>
      </c>
    </row>
    <row r="23" spans="2:68" x14ac:dyDescent="0.2">
      <c r="Q23" s="84" t="s">
        <v>194</v>
      </c>
      <c r="R23" s="78"/>
      <c r="S23">
        <v>9.6000000000000002E-2</v>
      </c>
      <c r="T23">
        <v>9.7000000000000003E-2</v>
      </c>
      <c r="U23">
        <v>9.9000000000000005E-2</v>
      </c>
      <c r="V23">
        <v>0.127</v>
      </c>
      <c r="W23">
        <v>0.13200000000000001</v>
      </c>
      <c r="X23">
        <v>0.15</v>
      </c>
      <c r="Y23">
        <v>0.126</v>
      </c>
      <c r="Z23">
        <v>0.125</v>
      </c>
      <c r="AA23">
        <v>0.13100000000000001</v>
      </c>
      <c r="AC23" s="78">
        <v>20.952055461647593</v>
      </c>
      <c r="AD23" s="78">
        <v>20.80364416254902</v>
      </c>
      <c r="AE23" s="78">
        <v>20.179972621510981</v>
      </c>
      <c r="AF23" s="78">
        <v>22.463491556159585</v>
      </c>
      <c r="AG23" s="78">
        <v>22.508485590648458</v>
      </c>
      <c r="AH23" s="78">
        <v>23.048459486991661</v>
      </c>
      <c r="AI23" s="78">
        <v>25.581922428812355</v>
      </c>
      <c r="AJ23" s="78">
        <v>26.422984388671242</v>
      </c>
      <c r="AK23" s="78">
        <v>26.939220387154627</v>
      </c>
      <c r="AM23">
        <v>0.41011999999999998</v>
      </c>
      <c r="AN23">
        <v>0.58345999999999998</v>
      </c>
      <c r="AO23">
        <v>0.42088000000000003</v>
      </c>
      <c r="AP23">
        <v>0.38000000000000006</v>
      </c>
      <c r="AQ23">
        <v>0.55572500000000002</v>
      </c>
      <c r="AR23">
        <v>0.30497500000000005</v>
      </c>
      <c r="AS23">
        <v>0.36233999999999994</v>
      </c>
      <c r="AT23">
        <v>0.31744</v>
      </c>
      <c r="AU23">
        <v>0.36799999999999999</v>
      </c>
      <c r="AW23">
        <v>5.2486301993349365</v>
      </c>
      <c r="AX23">
        <v>1.1898665533898858</v>
      </c>
      <c r="AY23">
        <v>1.0418677205949947</v>
      </c>
      <c r="AZ23">
        <v>41.661510831680509</v>
      </c>
      <c r="BA23">
        <v>23.774481749124789</v>
      </c>
      <c r="BB23">
        <v>1.1530729548351419</v>
      </c>
      <c r="BC23">
        <v>63.381474717641026</v>
      </c>
      <c r="BD23">
        <v>40.383865897212239</v>
      </c>
      <c r="BE23">
        <v>4.0668086349517907</v>
      </c>
      <c r="BH23">
        <f t="shared" si="1"/>
        <v>54.673231243072252</v>
      </c>
      <c r="BI23">
        <f t="shared" si="2"/>
        <v>12.266665498864802</v>
      </c>
      <c r="BJ23">
        <f t="shared" si="3"/>
        <v>10.523916369646411</v>
      </c>
      <c r="BK23">
        <f t="shared" si="4"/>
        <v>328.04339237543707</v>
      </c>
      <c r="BL23">
        <f t="shared" si="5"/>
        <v>180.10971022064234</v>
      </c>
      <c r="BM23">
        <f t="shared" si="6"/>
        <v>7.6871530322342796</v>
      </c>
      <c r="BN23">
        <f t="shared" si="7"/>
        <v>503.02757712413512</v>
      </c>
      <c r="BO23">
        <f t="shared" si="8"/>
        <v>323.07092717769791</v>
      </c>
      <c r="BP23">
        <f t="shared" si="9"/>
        <v>31.044340724822828</v>
      </c>
    </row>
    <row r="24" spans="2:68" x14ac:dyDescent="0.2">
      <c r="Q24" s="84" t="s">
        <v>195</v>
      </c>
      <c r="R24" s="78"/>
      <c r="S24">
        <v>9.8000000000000004E-2</v>
      </c>
      <c r="T24">
        <v>9.6000000000000002E-2</v>
      </c>
      <c r="U24">
        <v>9.0999999999999998E-2</v>
      </c>
      <c r="V24">
        <v>0.157</v>
      </c>
      <c r="W24">
        <v>0.14299999999999999</v>
      </c>
      <c r="X24">
        <v>0.14000000000000001</v>
      </c>
      <c r="Y24">
        <v>0.126</v>
      </c>
      <c r="Z24">
        <v>0.129</v>
      </c>
      <c r="AA24">
        <v>0.14199999999999999</v>
      </c>
      <c r="AC24" s="78">
        <v>20.429863236210373</v>
      </c>
      <c r="AD24" s="78">
        <v>21.020273244259233</v>
      </c>
      <c r="AE24" s="78">
        <v>22.131534733431</v>
      </c>
      <c r="AF24" s="78">
        <v>23.403390892970446</v>
      </c>
      <c r="AG24" s="78">
        <v>23.150747599678844</v>
      </c>
      <c r="AH24" s="78">
        <v>24.21576132000293</v>
      </c>
      <c r="AI24" s="78">
        <v>27.284139715753852</v>
      </c>
      <c r="AJ24" s="78">
        <v>27.974866269998195</v>
      </c>
      <c r="AK24" s="78">
        <v>32.600250246955682</v>
      </c>
      <c r="AM24">
        <v>0.40864</v>
      </c>
      <c r="AN24">
        <v>0.57864000000000004</v>
      </c>
      <c r="AO24">
        <v>0.48535999999999996</v>
      </c>
      <c r="AP24">
        <v>0.37240000000000001</v>
      </c>
      <c r="AQ24">
        <v>0.20135</v>
      </c>
      <c r="AR24">
        <v>0.29862500000000003</v>
      </c>
      <c r="AS24">
        <v>0.23219999999999996</v>
      </c>
      <c r="AT24">
        <v>0.28874</v>
      </c>
      <c r="AU24">
        <v>0.38252000000000003</v>
      </c>
      <c r="AW24">
        <v>0.76655336529698159</v>
      </c>
      <c r="AX24">
        <v>0.69203663768152412</v>
      </c>
      <c r="AY24">
        <v>0</v>
      </c>
      <c r="AZ24">
        <v>2.2282578297165441</v>
      </c>
      <c r="BA24">
        <v>0</v>
      </c>
      <c r="BB24">
        <v>0.88804907948229173</v>
      </c>
      <c r="BC24">
        <v>2.6099584211867253</v>
      </c>
      <c r="BD24">
        <v>2.5543390502807006</v>
      </c>
      <c r="BE24">
        <v>0</v>
      </c>
      <c r="BH24">
        <f t="shared" si="1"/>
        <v>7.8219731152753225</v>
      </c>
      <c r="BI24">
        <f t="shared" si="2"/>
        <v>7.2087149758492091</v>
      </c>
      <c r="BJ24">
        <f t="shared" si="3"/>
        <v>0</v>
      </c>
      <c r="BK24">
        <f t="shared" si="4"/>
        <v>14.192725030041682</v>
      </c>
      <c r="BL24">
        <f t="shared" si="5"/>
        <v>0</v>
      </c>
      <c r="BM24">
        <f t="shared" si="6"/>
        <v>6.3432077105877971</v>
      </c>
      <c r="BN24">
        <f t="shared" si="7"/>
        <v>20.713955723704167</v>
      </c>
      <c r="BO24">
        <f t="shared" si="8"/>
        <v>19.801077909152717</v>
      </c>
      <c r="BP24">
        <f t="shared" si="9"/>
        <v>0</v>
      </c>
    </row>
    <row r="25" spans="2:68" x14ac:dyDescent="0.2">
      <c r="B25" s="72" t="s">
        <v>216</v>
      </c>
      <c r="Q25" s="84" t="s">
        <v>196</v>
      </c>
      <c r="R25" s="78"/>
      <c r="S25">
        <v>0.1</v>
      </c>
      <c r="T25">
        <v>5.3999999999999999E-2</v>
      </c>
      <c r="U25">
        <v>3.5999999999999997E-2</v>
      </c>
      <c r="V25">
        <v>0.13800000000000001</v>
      </c>
      <c r="W25">
        <v>0.13900000000000001</v>
      </c>
      <c r="X25">
        <v>0.152</v>
      </c>
      <c r="Y25">
        <v>0.121</v>
      </c>
      <c r="Z25">
        <v>0.128</v>
      </c>
      <c r="AA25">
        <v>0.13200000000000001</v>
      </c>
      <c r="AC25" s="78">
        <v>20.404958613947247</v>
      </c>
      <c r="AD25" s="78">
        <v>21.07915723164442</v>
      </c>
      <c r="AE25" s="78">
        <v>21.109701681023186</v>
      </c>
      <c r="AF25" s="78">
        <v>22.730242327236255</v>
      </c>
      <c r="AG25" s="78">
        <v>23.069901508525653</v>
      </c>
      <c r="AH25" s="78">
        <v>23.054069651622481</v>
      </c>
      <c r="AI25" s="78">
        <v>26.719990894274336</v>
      </c>
      <c r="AJ25" s="78">
        <v>27.478409216399342</v>
      </c>
      <c r="AK25" s="78">
        <v>27.010697088099576</v>
      </c>
      <c r="AM25">
        <v>0.54045999999999994</v>
      </c>
      <c r="AN25">
        <v>0.35791999999999996</v>
      </c>
      <c r="AO25">
        <v>0.56374000000000002</v>
      </c>
      <c r="AP25">
        <v>0.31882500000000003</v>
      </c>
      <c r="AQ25">
        <v>0.45320000000000005</v>
      </c>
      <c r="AR25">
        <v>0.27172499999999999</v>
      </c>
      <c r="AS25">
        <v>0.24163999999999997</v>
      </c>
      <c r="AT25">
        <v>0.36291999999999996</v>
      </c>
      <c r="AU25">
        <v>0.35347999999999996</v>
      </c>
      <c r="AW25">
        <v>10.387064945623202</v>
      </c>
      <c r="AX25">
        <v>9.5705414674191829</v>
      </c>
      <c r="AY25">
        <v>0</v>
      </c>
      <c r="AZ25">
        <v>18.663902011251725</v>
      </c>
      <c r="BA25">
        <v>10.039798703590932</v>
      </c>
      <c r="BB25">
        <v>3.5876917845261911</v>
      </c>
      <c r="BC25">
        <v>18.663902011251725</v>
      </c>
      <c r="BD25">
        <v>26.96859408529545</v>
      </c>
      <c r="BE25">
        <v>4.1945731283986172</v>
      </c>
      <c r="BH25">
        <f t="shared" si="1"/>
        <v>103.87064945623202</v>
      </c>
      <c r="BI25">
        <f t="shared" si="2"/>
        <v>177.23224939665153</v>
      </c>
      <c r="BJ25">
        <f t="shared" si="3"/>
        <v>0</v>
      </c>
      <c r="BK25">
        <f t="shared" si="4"/>
        <v>135.2456667482009</v>
      </c>
      <c r="BL25">
        <f t="shared" si="5"/>
        <v>72.228767651733321</v>
      </c>
      <c r="BM25">
        <f t="shared" si="6"/>
        <v>23.603235424514416</v>
      </c>
      <c r="BN25">
        <f t="shared" si="7"/>
        <v>154.24712405993162</v>
      </c>
      <c r="BO25">
        <f t="shared" si="8"/>
        <v>210.69214129137069</v>
      </c>
      <c r="BP25">
        <f t="shared" si="9"/>
        <v>31.777069154534978</v>
      </c>
    </row>
    <row r="26" spans="2:68" x14ac:dyDescent="0.2">
      <c r="B26" s="73"/>
      <c r="C26" s="73">
        <v>1</v>
      </c>
      <c r="D26" s="73">
        <v>2</v>
      </c>
      <c r="E26" s="73">
        <v>3</v>
      </c>
      <c r="F26" s="73">
        <v>4</v>
      </c>
      <c r="G26" s="73">
        <v>5</v>
      </c>
      <c r="H26" s="73">
        <v>6</v>
      </c>
      <c r="I26" s="73">
        <v>7</v>
      </c>
      <c r="J26" s="73">
        <v>8</v>
      </c>
      <c r="K26" s="73">
        <v>9</v>
      </c>
      <c r="L26" s="73">
        <v>10</v>
      </c>
      <c r="M26" s="73">
        <v>11</v>
      </c>
      <c r="N26" s="73">
        <v>12</v>
      </c>
      <c r="Q26" s="79" t="s">
        <v>197</v>
      </c>
      <c r="S26">
        <v>0.17199999999999999</v>
      </c>
      <c r="T26">
        <v>0.128</v>
      </c>
      <c r="U26">
        <v>0.19500000000000001</v>
      </c>
      <c r="V26">
        <v>0.83799999999999997</v>
      </c>
      <c r="W26">
        <v>0.80200000000000005</v>
      </c>
      <c r="X26">
        <v>0.80400000000000005</v>
      </c>
      <c r="Y26">
        <v>1.494</v>
      </c>
      <c r="Z26">
        <v>1.474</v>
      </c>
      <c r="AA26">
        <v>1.506</v>
      </c>
      <c r="AC26">
        <v>18.870320523801364</v>
      </c>
      <c r="AD26">
        <v>19.199625520386167</v>
      </c>
      <c r="AE26">
        <v>20.229360658752643</v>
      </c>
      <c r="AF26">
        <v>9.2217885358133476</v>
      </c>
      <c r="AG26">
        <v>9.2508646921930389</v>
      </c>
      <c r="AH26">
        <v>9.8212475792342921</v>
      </c>
      <c r="AI26">
        <v>0</v>
      </c>
      <c r="AJ26">
        <v>0</v>
      </c>
      <c r="AK26">
        <v>0</v>
      </c>
      <c r="AM26">
        <v>0.50524000000000002</v>
      </c>
      <c r="AN26">
        <v>0.67627999999999999</v>
      </c>
      <c r="AO26">
        <v>0.77527999999999997</v>
      </c>
      <c r="AP26">
        <v>2.427775</v>
      </c>
      <c r="AQ26">
        <v>3.0192750000000004</v>
      </c>
      <c r="AR26">
        <v>3.8429250000000001</v>
      </c>
      <c r="AS26">
        <v>1.0218400000000001</v>
      </c>
      <c r="AT26">
        <v>1.1477599999999999</v>
      </c>
      <c r="AU26">
        <v>1.2881799999999999</v>
      </c>
      <c r="AW26">
        <v>2.2593857547842222</v>
      </c>
      <c r="AX26">
        <v>3.2590058765853831</v>
      </c>
      <c r="AY26">
        <v>3.6845069568162936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H26">
        <f t="shared" si="1"/>
        <v>13.135963690605944</v>
      </c>
      <c r="BI26">
        <f t="shared" si="2"/>
        <v>25.460983410823307</v>
      </c>
      <c r="BJ26">
        <f t="shared" si="3"/>
        <v>18.894907470852786</v>
      </c>
      <c r="BK26">
        <f t="shared" si="4"/>
        <v>0</v>
      </c>
      <c r="BL26">
        <f t="shared" si="5"/>
        <v>0</v>
      </c>
      <c r="BM26">
        <f t="shared" si="6"/>
        <v>0</v>
      </c>
      <c r="BN26">
        <f t="shared" si="7"/>
        <v>0</v>
      </c>
      <c r="BO26">
        <f t="shared" si="8"/>
        <v>0</v>
      </c>
      <c r="BP26">
        <f t="shared" si="9"/>
        <v>0</v>
      </c>
    </row>
    <row r="27" spans="2:68" x14ac:dyDescent="0.2">
      <c r="B27" s="73" t="s">
        <v>203</v>
      </c>
      <c r="C27" s="73">
        <v>1.5720000000000001</v>
      </c>
      <c r="D27" s="73">
        <v>1.454</v>
      </c>
      <c r="E27" s="73">
        <v>1.4610000000000001</v>
      </c>
      <c r="F27" s="73">
        <v>1.397</v>
      </c>
      <c r="G27" s="73">
        <v>1.413</v>
      </c>
      <c r="H27" s="73">
        <v>1.3680000000000001</v>
      </c>
      <c r="I27" s="73">
        <v>0.19800000000000001</v>
      </c>
      <c r="J27" s="73">
        <v>0.19700000000000001</v>
      </c>
      <c r="K27" s="73">
        <v>0.2</v>
      </c>
      <c r="L27" s="73">
        <v>1.3460000000000001</v>
      </c>
      <c r="M27" s="73">
        <v>1.3080000000000001</v>
      </c>
      <c r="N27" s="73">
        <v>1.2989999999999999</v>
      </c>
      <c r="Q27" s="79" t="s">
        <v>198</v>
      </c>
      <c r="S27">
        <v>0.13900000000000001</v>
      </c>
      <c r="T27">
        <v>0.156</v>
      </c>
      <c r="U27">
        <v>0.14099999999999999</v>
      </c>
      <c r="V27">
        <v>0.76700000000000002</v>
      </c>
      <c r="W27">
        <v>0.78600000000000003</v>
      </c>
      <c r="X27">
        <v>0.74399999999999999</v>
      </c>
      <c r="Y27">
        <v>1.4590000000000001</v>
      </c>
      <c r="Z27">
        <v>1.478</v>
      </c>
      <c r="AA27">
        <v>1.4670000000000001</v>
      </c>
      <c r="AC27">
        <v>19.355385205726584</v>
      </c>
      <c r="AD27">
        <v>19.21254452127905</v>
      </c>
      <c r="AE27">
        <v>18.081355774798606</v>
      </c>
      <c r="AF27">
        <v>9.1856161243128671</v>
      </c>
      <c r="AG27">
        <v>9.2480091836534211</v>
      </c>
      <c r="AH27">
        <v>10.192368769433193</v>
      </c>
      <c r="AI27">
        <v>0</v>
      </c>
      <c r="AJ27">
        <v>0</v>
      </c>
      <c r="AK27">
        <v>0</v>
      </c>
      <c r="AM27">
        <v>0.46292</v>
      </c>
      <c r="AN27">
        <v>0.76095999999999997</v>
      </c>
      <c r="AO27">
        <v>0.5700599999999999</v>
      </c>
      <c r="AP27">
        <v>3.3420500000000004</v>
      </c>
      <c r="AQ27">
        <v>3.374225</v>
      </c>
      <c r="AR27">
        <v>2.923025</v>
      </c>
      <c r="AS27">
        <v>1.19218</v>
      </c>
      <c r="AT27">
        <v>1.0187199999999998</v>
      </c>
      <c r="AU27">
        <v>1.0073599999999998</v>
      </c>
      <c r="AW27">
        <v>7.8039200682714682</v>
      </c>
      <c r="AX27">
        <v>8.123331301888534</v>
      </c>
      <c r="AY27">
        <v>4.5139843620156839</v>
      </c>
      <c r="AZ27">
        <v>0</v>
      </c>
      <c r="BA27">
        <v>0</v>
      </c>
      <c r="BB27">
        <v>0</v>
      </c>
      <c r="BC27">
        <v>20.260958179337059</v>
      </c>
      <c r="BD27">
        <v>22.748831287804695</v>
      </c>
      <c r="BE27">
        <v>0</v>
      </c>
      <c r="BH27">
        <f t="shared" si="1"/>
        <v>56.143309843679624</v>
      </c>
      <c r="BI27">
        <f t="shared" si="2"/>
        <v>52.072636550567523</v>
      </c>
      <c r="BJ27">
        <f t="shared" si="3"/>
        <v>32.014073489472935</v>
      </c>
      <c r="BK27">
        <f t="shared" si="4"/>
        <v>0</v>
      </c>
      <c r="BL27">
        <f t="shared" si="5"/>
        <v>0</v>
      </c>
      <c r="BM27">
        <f t="shared" si="6"/>
        <v>0</v>
      </c>
      <c r="BN27">
        <f t="shared" si="7"/>
        <v>13.886880177749868</v>
      </c>
      <c r="BO27">
        <f t="shared" si="8"/>
        <v>15.39163145318315</v>
      </c>
      <c r="BP27">
        <f t="shared" si="9"/>
        <v>0</v>
      </c>
    </row>
    <row r="28" spans="2:68" x14ac:dyDescent="0.2">
      <c r="B28" s="73" t="s">
        <v>204</v>
      </c>
      <c r="C28" s="73">
        <v>1.583</v>
      </c>
      <c r="D28" s="73">
        <v>1.605</v>
      </c>
      <c r="E28" s="73">
        <v>1.4850000000000001</v>
      </c>
      <c r="F28" s="73">
        <v>1.4650000000000001</v>
      </c>
      <c r="G28" s="73">
        <v>1.5409999999999999</v>
      </c>
      <c r="H28" s="73">
        <v>1.5149999999999999</v>
      </c>
      <c r="I28" s="73">
        <v>1.365</v>
      </c>
      <c r="J28" s="73">
        <v>1.3089999999999999</v>
      </c>
      <c r="K28" s="73">
        <v>1.3740000000000001</v>
      </c>
      <c r="L28" s="73">
        <v>0.254</v>
      </c>
      <c r="M28" s="73">
        <v>0.222</v>
      </c>
      <c r="N28" s="73">
        <v>0.214</v>
      </c>
      <c r="Q28" s="79" t="s">
        <v>199</v>
      </c>
      <c r="S28">
        <v>0.11700000000000001</v>
      </c>
      <c r="T28">
        <v>3.6999999999999998E-2</v>
      </c>
      <c r="U28">
        <v>0.13200000000000001</v>
      </c>
      <c r="V28">
        <v>0.29199999999999998</v>
      </c>
      <c r="W28">
        <v>0.32300000000000001</v>
      </c>
      <c r="X28">
        <v>0.28699999999999998</v>
      </c>
      <c r="Y28">
        <v>0.621</v>
      </c>
      <c r="Z28">
        <v>0.66400000000000003</v>
      </c>
      <c r="AA28">
        <v>0.63600000000000001</v>
      </c>
      <c r="AC28" s="78">
        <v>20.565401016892803</v>
      </c>
      <c r="AD28" s="78">
        <v>20.824020312128123</v>
      </c>
      <c r="AE28" s="78">
        <v>21.913958429705222</v>
      </c>
      <c r="AF28" s="78">
        <v>22.148916949541277</v>
      </c>
      <c r="AG28" s="78">
        <v>22.45159096724586</v>
      </c>
      <c r="AH28" s="78">
        <v>23.319825740707852</v>
      </c>
      <c r="AI28" s="78">
        <v>20.354257517377118</v>
      </c>
      <c r="AJ28" s="78">
        <v>21.091949672602027</v>
      </c>
      <c r="AK28" s="78">
        <v>22.331932503442328</v>
      </c>
      <c r="AM28">
        <v>0.29283999999999999</v>
      </c>
      <c r="AN28">
        <v>0.74025999999999992</v>
      </c>
      <c r="AO28">
        <v>0.38517999999999997</v>
      </c>
      <c r="AP28">
        <v>0.58005000000000007</v>
      </c>
      <c r="AQ28">
        <v>0.59097500000000003</v>
      </c>
      <c r="AR28">
        <v>0.98325000000000007</v>
      </c>
      <c r="AS28">
        <v>0.83419999999999994</v>
      </c>
      <c r="AT28">
        <v>0.69344000000000006</v>
      </c>
      <c r="AU28">
        <v>0.51053999999999999</v>
      </c>
      <c r="AW28">
        <v>3.2850001370235002</v>
      </c>
      <c r="AX28">
        <v>2.3559052294886329</v>
      </c>
      <c r="AY28">
        <v>1.2467215160097687</v>
      </c>
      <c r="AZ28">
        <v>9.0691311153460266</v>
      </c>
      <c r="BA28">
        <v>7.4239739132242999</v>
      </c>
      <c r="BB28">
        <v>3.6814833553736412</v>
      </c>
      <c r="BC28">
        <v>12.91449980614453</v>
      </c>
      <c r="BD28">
        <v>0</v>
      </c>
      <c r="BE28">
        <v>0</v>
      </c>
      <c r="BH28">
        <f t="shared" si="1"/>
        <v>28.076924248064103</v>
      </c>
      <c r="BI28">
        <f t="shared" si="2"/>
        <v>63.673114310503593</v>
      </c>
      <c r="BJ28">
        <f t="shared" si="3"/>
        <v>9.4448599697709739</v>
      </c>
      <c r="BK28">
        <f t="shared" si="4"/>
        <v>31.058668203239819</v>
      </c>
      <c r="BL28">
        <f t="shared" si="5"/>
        <v>22.984439359827554</v>
      </c>
      <c r="BM28">
        <f t="shared" si="6"/>
        <v>12.827468137190388</v>
      </c>
      <c r="BN28">
        <f t="shared" si="7"/>
        <v>20.796295984129678</v>
      </c>
      <c r="BO28">
        <f t="shared" si="8"/>
        <v>0</v>
      </c>
      <c r="BP28">
        <f t="shared" si="9"/>
        <v>0</v>
      </c>
    </row>
    <row r="29" spans="2:68" x14ac:dyDescent="0.2">
      <c r="B29" s="73" t="s">
        <v>205</v>
      </c>
      <c r="C29" s="73">
        <v>1.587</v>
      </c>
      <c r="D29" s="73">
        <v>1.4990000000000001</v>
      </c>
      <c r="E29" s="73">
        <v>1.504</v>
      </c>
      <c r="F29" s="73">
        <v>1.071</v>
      </c>
      <c r="G29" s="73">
        <v>1.002</v>
      </c>
      <c r="H29" s="73">
        <v>1.052</v>
      </c>
      <c r="I29" s="73">
        <v>0.127</v>
      </c>
      <c r="J29" s="73">
        <v>0.13200000000000001</v>
      </c>
      <c r="K29" s="73">
        <v>0.15</v>
      </c>
      <c r="L29" s="73">
        <v>0.157</v>
      </c>
      <c r="M29" s="73">
        <v>0.14299999999999999</v>
      </c>
      <c r="N29" s="73">
        <v>0.14000000000000001</v>
      </c>
      <c r="Q29" s="79" t="s">
        <v>200</v>
      </c>
      <c r="S29">
        <v>0.159</v>
      </c>
      <c r="T29">
        <v>0.183</v>
      </c>
      <c r="U29">
        <v>0.186</v>
      </c>
      <c r="V29">
        <v>0.88200000000000001</v>
      </c>
      <c r="W29">
        <v>0.92500000000000004</v>
      </c>
      <c r="X29">
        <v>0.92500000000000004</v>
      </c>
      <c r="Y29">
        <v>1.474</v>
      </c>
      <c r="Z29">
        <v>1.5229999999999999</v>
      </c>
      <c r="AA29">
        <v>1.5009999999999999</v>
      </c>
      <c r="AC29">
        <v>19.02037907955749</v>
      </c>
      <c r="AD29">
        <v>19.059284394660295</v>
      </c>
      <c r="AE29">
        <v>18.979310380561099</v>
      </c>
      <c r="AF29">
        <v>7.3616748758741943</v>
      </c>
      <c r="AG29">
        <v>7.2387614487353398</v>
      </c>
      <c r="AH29">
        <v>6.1610062080525996</v>
      </c>
      <c r="AI29">
        <v>0</v>
      </c>
      <c r="AJ29">
        <v>0</v>
      </c>
      <c r="AK29">
        <v>0</v>
      </c>
      <c r="AM29">
        <v>0.53769999999999996</v>
      </c>
      <c r="AN29">
        <v>0.65813999999999995</v>
      </c>
      <c r="AO29">
        <v>0.46904000000000001</v>
      </c>
      <c r="AP29">
        <v>3.0864000000000003</v>
      </c>
      <c r="AQ29">
        <v>5.4006500000000006</v>
      </c>
      <c r="AR29">
        <v>2.315375</v>
      </c>
      <c r="AS29">
        <v>1.21156</v>
      </c>
      <c r="AT29">
        <v>1.03054</v>
      </c>
      <c r="AU29">
        <v>0.83431999999999995</v>
      </c>
      <c r="AW29">
        <v>6.2500458793214042</v>
      </c>
      <c r="AX29">
        <v>7.1650976010373348</v>
      </c>
      <c r="AY29">
        <v>3.716577967725847</v>
      </c>
      <c r="AZ29">
        <v>0</v>
      </c>
      <c r="BA29">
        <v>0</v>
      </c>
      <c r="BB29">
        <v>0</v>
      </c>
      <c r="BC29">
        <v>28.565650253380785</v>
      </c>
      <c r="BD29">
        <v>24.732715449975988</v>
      </c>
      <c r="BE29">
        <v>15.903982481076277</v>
      </c>
      <c r="BH29">
        <f t="shared" si="1"/>
        <v>39.308464649820152</v>
      </c>
      <c r="BI29">
        <f t="shared" si="2"/>
        <v>39.153538803482704</v>
      </c>
      <c r="BJ29">
        <f t="shared" si="3"/>
        <v>19.981601977020684</v>
      </c>
      <c r="BK29">
        <f t="shared" si="4"/>
        <v>0</v>
      </c>
      <c r="BL29">
        <f t="shared" si="5"/>
        <v>0</v>
      </c>
      <c r="BM29">
        <f t="shared" si="6"/>
        <v>0</v>
      </c>
      <c r="BN29">
        <f t="shared" si="7"/>
        <v>19.379681311655894</v>
      </c>
      <c r="BO29">
        <f t="shared" si="8"/>
        <v>16.239471733405114</v>
      </c>
      <c r="BP29">
        <f t="shared" si="9"/>
        <v>10.595591259877601</v>
      </c>
    </row>
    <row r="30" spans="2:68" x14ac:dyDescent="0.2">
      <c r="B30" s="73" t="s">
        <v>206</v>
      </c>
      <c r="C30" s="73">
        <v>0.41499999999999998</v>
      </c>
      <c r="D30" s="73">
        <v>0.33300000000000002</v>
      </c>
      <c r="E30" s="73">
        <v>0.33500000000000002</v>
      </c>
      <c r="F30" s="73">
        <v>1.306</v>
      </c>
      <c r="G30" s="73">
        <v>1.325</v>
      </c>
      <c r="H30" s="73">
        <v>1.3220000000000001</v>
      </c>
      <c r="I30" s="73">
        <v>0.13800000000000001</v>
      </c>
      <c r="J30" s="73">
        <v>0.13900000000000001</v>
      </c>
      <c r="K30" s="73">
        <v>0.152</v>
      </c>
      <c r="L30" s="73">
        <v>0.83799999999999997</v>
      </c>
      <c r="M30" s="73">
        <v>0.80200000000000005</v>
      </c>
      <c r="N30" s="73">
        <v>0.80400000000000005</v>
      </c>
      <c r="Q30" s="79" t="s">
        <v>201</v>
      </c>
      <c r="S30">
        <v>0.13500000000000001</v>
      </c>
      <c r="T30">
        <v>9.1999999999999998E-2</v>
      </c>
      <c r="U30">
        <v>0.12</v>
      </c>
      <c r="V30">
        <v>0.34</v>
      </c>
      <c r="W30">
        <v>0.32800000000000001</v>
      </c>
      <c r="X30">
        <v>0.32500000000000001</v>
      </c>
      <c r="Y30">
        <v>0.71299999999999997</v>
      </c>
      <c r="Z30">
        <v>0.747</v>
      </c>
      <c r="AA30">
        <v>0.76300000000000001</v>
      </c>
      <c r="AC30" s="78">
        <v>21.114226198709229</v>
      </c>
      <c r="AD30" s="78">
        <v>21.117057977260984</v>
      </c>
      <c r="AE30" s="78">
        <v>24.367888339701189</v>
      </c>
      <c r="AF30" s="78">
        <v>22.122683447957776</v>
      </c>
      <c r="AG30" s="78">
        <v>22.559141204741849</v>
      </c>
      <c r="AH30" s="78">
        <v>22.852271812327182</v>
      </c>
      <c r="AI30" s="78">
        <v>18.389011112455606</v>
      </c>
      <c r="AJ30" s="78">
        <v>19.255450316835901</v>
      </c>
      <c r="AK30" s="78">
        <v>19.362195712243508</v>
      </c>
      <c r="AM30">
        <v>0.36743999999999999</v>
      </c>
      <c r="AN30">
        <v>0.33681999999999995</v>
      </c>
      <c r="AO30">
        <v>0.24305999999999997</v>
      </c>
      <c r="AP30">
        <v>0.53292500000000009</v>
      </c>
      <c r="AQ30">
        <v>1.1578000000000002</v>
      </c>
      <c r="AR30">
        <v>0.63580000000000014</v>
      </c>
      <c r="AS30">
        <v>0.69650000000000001</v>
      </c>
      <c r="AT30">
        <v>0.72326000000000001</v>
      </c>
      <c r="AU30">
        <v>0.62956000000000001</v>
      </c>
      <c r="AW30">
        <v>4.8921253311944426</v>
      </c>
      <c r="AX30">
        <v>1.2328067352420509</v>
      </c>
      <c r="AY30">
        <v>1.2393316494876661</v>
      </c>
      <c r="AZ30">
        <v>8.0705524698024149</v>
      </c>
      <c r="BA30">
        <v>6.8656494272054269</v>
      </c>
      <c r="BB30">
        <v>3.590042105498009</v>
      </c>
      <c r="BC30">
        <v>18.270284771827995</v>
      </c>
      <c r="BD30">
        <v>0</v>
      </c>
      <c r="BE30">
        <v>0</v>
      </c>
      <c r="BH30">
        <f t="shared" si="1"/>
        <v>36.237965416255129</v>
      </c>
      <c r="BI30">
        <f t="shared" si="2"/>
        <v>13.400073209152726</v>
      </c>
      <c r="BJ30">
        <f t="shared" si="3"/>
        <v>10.32776374573055</v>
      </c>
      <c r="BK30">
        <f t="shared" si="4"/>
        <v>23.736919028830631</v>
      </c>
      <c r="BL30">
        <f t="shared" si="5"/>
        <v>20.931858009772643</v>
      </c>
      <c r="BM30">
        <f t="shared" si="6"/>
        <v>11.046283401532335</v>
      </c>
      <c r="BN30">
        <f t="shared" si="7"/>
        <v>25.624522821638145</v>
      </c>
      <c r="BO30">
        <f t="shared" si="8"/>
        <v>0</v>
      </c>
      <c r="BP30">
        <f t="shared" si="9"/>
        <v>0</v>
      </c>
    </row>
    <row r="31" spans="2:68" x14ac:dyDescent="0.2">
      <c r="B31" s="73" t="s">
        <v>207</v>
      </c>
      <c r="C31" s="73">
        <v>1.2909999999999999</v>
      </c>
      <c r="D31" s="73">
        <v>1.262</v>
      </c>
      <c r="E31" s="73">
        <v>1.2430000000000001</v>
      </c>
      <c r="F31" s="73">
        <v>1.363</v>
      </c>
      <c r="G31" s="73">
        <v>1.3480000000000001</v>
      </c>
      <c r="H31" s="73">
        <v>1.3480000000000001</v>
      </c>
      <c r="I31" s="73">
        <v>0.76700000000000002</v>
      </c>
      <c r="J31" s="73">
        <v>0.78600000000000003</v>
      </c>
      <c r="K31" s="73">
        <v>0.74399999999999999</v>
      </c>
      <c r="L31" s="73">
        <v>0.29199999999999998</v>
      </c>
      <c r="M31" s="73">
        <v>0.32300000000000001</v>
      </c>
      <c r="N31" s="73">
        <v>0.28699999999999998</v>
      </c>
      <c r="Q31" s="79" t="s">
        <v>202</v>
      </c>
      <c r="S31">
        <v>0.14099999999999999</v>
      </c>
      <c r="T31">
        <v>0.155</v>
      </c>
      <c r="U31">
        <v>0.15</v>
      </c>
      <c r="V31">
        <v>0.81399999999999995</v>
      </c>
      <c r="W31">
        <v>0.82399999999999995</v>
      </c>
      <c r="X31">
        <v>0.82</v>
      </c>
      <c r="Y31">
        <v>1.5009999999999999</v>
      </c>
      <c r="Z31">
        <v>1.498</v>
      </c>
      <c r="AA31">
        <v>1.5069999999999999</v>
      </c>
      <c r="AC31">
        <v>19.47786753808591</v>
      </c>
      <c r="AD31">
        <v>19.605447862837988</v>
      </c>
      <c r="AE31">
        <v>19.500766976374535</v>
      </c>
      <c r="AF31">
        <v>8.6644541758487374</v>
      </c>
      <c r="AG31">
        <v>8.2994632325146664</v>
      </c>
      <c r="AH31">
        <v>11.126564999160774</v>
      </c>
      <c r="AI31">
        <v>0</v>
      </c>
      <c r="AJ31">
        <v>0</v>
      </c>
      <c r="AK31">
        <v>0</v>
      </c>
      <c r="AM31">
        <v>0.37065999999999999</v>
      </c>
      <c r="AN31">
        <v>0.83031999999999995</v>
      </c>
      <c r="AO31">
        <v>0.55574000000000001</v>
      </c>
      <c r="AP31">
        <v>2.2297000000000002</v>
      </c>
      <c r="AQ31">
        <v>5.9821500000000007</v>
      </c>
      <c r="AR31">
        <v>1.701425</v>
      </c>
      <c r="AS31">
        <v>1.3473199999999999</v>
      </c>
      <c r="AT31">
        <v>1.20892</v>
      </c>
      <c r="AU31">
        <v>1.0516799999999999</v>
      </c>
      <c r="AW31">
        <v>5.2834197497285311</v>
      </c>
      <c r="AX31">
        <v>5.3670823690944331</v>
      </c>
      <c r="AY31">
        <v>3.7859624014760485</v>
      </c>
      <c r="AZ31">
        <v>0</v>
      </c>
      <c r="BA31">
        <v>0</v>
      </c>
      <c r="BB31">
        <v>0</v>
      </c>
      <c r="BC31">
        <v>25.371537917210119</v>
      </c>
      <c r="BD31">
        <v>26.649182851678386</v>
      </c>
      <c r="BE31">
        <v>17.136760168123622</v>
      </c>
      <c r="BH31">
        <f>AW31/S31</f>
        <v>37.471062054812279</v>
      </c>
      <c r="BI31">
        <f t="shared" si="2"/>
        <v>34.626337865125379</v>
      </c>
      <c r="BJ31">
        <f t="shared" si="3"/>
        <v>25.239749343173656</v>
      </c>
      <c r="BK31">
        <f t="shared" si="4"/>
        <v>0</v>
      </c>
      <c r="BL31">
        <f t="shared" si="5"/>
        <v>0</v>
      </c>
      <c r="BM31">
        <f t="shared" si="6"/>
        <v>0</v>
      </c>
      <c r="BN31">
        <f t="shared" si="7"/>
        <v>16.903089884883492</v>
      </c>
      <c r="BO31">
        <f t="shared" si="8"/>
        <v>17.789841690038976</v>
      </c>
      <c r="BP31">
        <f t="shared" si="9"/>
        <v>11.371440058476194</v>
      </c>
    </row>
    <row r="32" spans="2:68" x14ac:dyDescent="0.2">
      <c r="B32" s="73" t="s">
        <v>208</v>
      </c>
      <c r="C32" s="73">
        <v>0.46800000000000003</v>
      </c>
      <c r="D32" s="73">
        <v>0.43099999999999999</v>
      </c>
      <c r="E32" s="73">
        <v>0.39500000000000002</v>
      </c>
      <c r="F32" s="73">
        <v>1.135</v>
      </c>
      <c r="G32" s="73">
        <v>1.1020000000000001</v>
      </c>
      <c r="H32" s="73">
        <v>1.147</v>
      </c>
      <c r="I32" s="73">
        <v>0.88200000000000001</v>
      </c>
      <c r="J32" s="73">
        <v>0.92500000000000004</v>
      </c>
      <c r="K32" s="73">
        <v>0.92500000000000004</v>
      </c>
      <c r="L32" s="73">
        <v>0.34</v>
      </c>
      <c r="M32" s="73">
        <v>0.32800000000000001</v>
      </c>
      <c r="N32" s="73">
        <v>0.32500000000000001</v>
      </c>
    </row>
    <row r="33" spans="2:68" x14ac:dyDescent="0.2">
      <c r="B33" s="73" t="s">
        <v>209</v>
      </c>
      <c r="C33" s="73">
        <v>0.215</v>
      </c>
      <c r="D33" s="73">
        <v>0.191</v>
      </c>
      <c r="E33" s="73">
        <v>0.21</v>
      </c>
      <c r="F33" s="73">
        <v>0.82499999999999996</v>
      </c>
      <c r="G33" s="73">
        <v>0.92800000000000005</v>
      </c>
      <c r="H33" s="73">
        <v>0.84099999999999997</v>
      </c>
      <c r="I33" s="73">
        <v>0.81399999999999995</v>
      </c>
      <c r="J33" s="73">
        <v>0.82399999999999995</v>
      </c>
      <c r="K33" s="73">
        <v>0.82</v>
      </c>
      <c r="L33" s="73"/>
      <c r="M33" s="73"/>
      <c r="N33" s="73"/>
      <c r="P33" s="79" t="s">
        <v>237</v>
      </c>
    </row>
    <row r="34" spans="2:68" x14ac:dyDescent="0.2">
      <c r="B34" s="73" t="s">
        <v>210</v>
      </c>
      <c r="C34" s="73">
        <v>1.236</v>
      </c>
      <c r="D34" s="73">
        <v>1.17</v>
      </c>
      <c r="E34" s="73">
        <v>1.1830000000000001</v>
      </c>
      <c r="F34" s="73">
        <v>0.96699999999999997</v>
      </c>
      <c r="G34" s="73">
        <v>1.016</v>
      </c>
      <c r="H34" s="73">
        <v>0.82399999999999995</v>
      </c>
      <c r="I34" s="73"/>
      <c r="J34" s="73"/>
      <c r="K34" s="73"/>
      <c r="L34" s="73"/>
      <c r="M34" s="73"/>
      <c r="N34" s="73"/>
    </row>
    <row r="35" spans="2:68" x14ac:dyDescent="0.2">
      <c r="Q35" s="79" t="s">
        <v>218</v>
      </c>
      <c r="S35" s="79" t="s">
        <v>221</v>
      </c>
      <c r="T35" s="79"/>
      <c r="U35" s="79"/>
      <c r="V35" s="79" t="s">
        <v>222</v>
      </c>
      <c r="W35" s="79"/>
      <c r="X35" s="79"/>
      <c r="Y35" s="79" t="s">
        <v>223</v>
      </c>
    </row>
    <row r="36" spans="2:68" x14ac:dyDescent="0.2">
      <c r="Q36" s="76" t="s">
        <v>174</v>
      </c>
      <c r="S36" s="83">
        <f>S3*10.792</f>
        <v>7.4788559999999995</v>
      </c>
      <c r="T36" s="83">
        <f t="shared" ref="T36:AA36" si="10">T3*10.792</f>
        <v>6.982424</v>
      </c>
      <c r="U36" s="83">
        <f t="shared" si="10"/>
        <v>5.9571840000000007</v>
      </c>
      <c r="V36" s="83">
        <f t="shared" si="10"/>
        <v>16.965024</v>
      </c>
      <c r="W36" s="83">
        <f t="shared" si="10"/>
        <v>15.691567999999998</v>
      </c>
      <c r="X36" s="83">
        <f t="shared" si="10"/>
        <v>15.767112000000001</v>
      </c>
      <c r="Y36" s="83">
        <f t="shared" si="10"/>
        <v>15.723944000000001</v>
      </c>
      <c r="Z36" s="83">
        <f t="shared" si="10"/>
        <v>15.3786</v>
      </c>
      <c r="AA36" s="83">
        <f t="shared" si="10"/>
        <v>15.3786</v>
      </c>
      <c r="BH36">
        <f>AW3/S36</f>
        <v>2.1594315934231272</v>
      </c>
      <c r="BI36">
        <f t="shared" ref="BI36:BP36" si="11">AX3/T36</f>
        <v>2.2123574679769398</v>
      </c>
      <c r="BJ36">
        <f t="shared" si="11"/>
        <v>2.405988672154928</v>
      </c>
      <c r="BK36">
        <f t="shared" si="11"/>
        <v>1.4716238141651383</v>
      </c>
      <c r="BL36">
        <f t="shared" si="11"/>
        <v>1.4772996044073952</v>
      </c>
      <c r="BM36">
        <f t="shared" si="11"/>
        <v>1.4624034081171158</v>
      </c>
      <c r="BN36">
        <f t="shared" si="11"/>
        <v>0.6791312135698947</v>
      </c>
      <c r="BO36">
        <f t="shared" si="11"/>
        <v>0.69438187941848184</v>
      </c>
      <c r="BP36">
        <f t="shared" si="11"/>
        <v>0.69438187941848184</v>
      </c>
    </row>
    <row r="37" spans="2:68" x14ac:dyDescent="0.2">
      <c r="B37" s="72" t="s">
        <v>217</v>
      </c>
      <c r="O37" s="79"/>
      <c r="Q37" s="77" t="s">
        <v>175</v>
      </c>
      <c r="S37" s="83">
        <f t="shared" ref="S37:AA37" si="12">S4*10.792</f>
        <v>10.662495999999999</v>
      </c>
      <c r="T37" s="83">
        <f t="shared" si="12"/>
        <v>13.2202</v>
      </c>
      <c r="U37" s="83">
        <f t="shared" si="12"/>
        <v>11.676944000000001</v>
      </c>
      <c r="V37" s="83">
        <f t="shared" si="12"/>
        <v>15.076423999999999</v>
      </c>
      <c r="W37" s="83">
        <f t="shared" si="12"/>
        <v>15.249096</v>
      </c>
      <c r="X37" s="83">
        <f t="shared" si="12"/>
        <v>14.763456000000001</v>
      </c>
      <c r="Y37" s="83">
        <f t="shared" si="12"/>
        <v>16.857104</v>
      </c>
      <c r="Z37" s="83">
        <f t="shared" si="12"/>
        <v>16.932648</v>
      </c>
      <c r="AA37" s="83">
        <f t="shared" si="12"/>
        <v>16.500968</v>
      </c>
      <c r="BH37">
        <f t="shared" ref="BH37:BH64" si="13">AW4/S37</f>
        <v>2.4918751038609392</v>
      </c>
      <c r="BI37">
        <f t="shared" ref="BI37:BI64" si="14">AX4/T37</f>
        <v>1.8949884785096331</v>
      </c>
      <c r="BJ37">
        <f t="shared" ref="BJ37:BJ64" si="15">AY4/U37</f>
        <v>2.5557453378083381</v>
      </c>
      <c r="BK37">
        <f t="shared" ref="BK37:BK64" si="16">AZ4/V37</f>
        <v>2.5632790448632936</v>
      </c>
      <c r="BL37">
        <f t="shared" ref="BL37:BL64" si="17">BA4/W37</f>
        <v>2.8103525707084773</v>
      </c>
      <c r="BM37">
        <f t="shared" ref="BM37:BM64" si="18">BB4/X37</f>
        <v>3.3449122574066665</v>
      </c>
      <c r="BN37">
        <f t="shared" ref="BN37:BN64" si="19">BC4/Y37</f>
        <v>3.037352583397118</v>
      </c>
      <c r="BO37">
        <f t="shared" ref="BO37:BO64" si="20">BD4/Z37</f>
        <v>3.5413080323732418</v>
      </c>
      <c r="BP37">
        <f t="shared" ref="BP37:BP64" si="21">BE4/AA37</f>
        <v>4.14317941880722</v>
      </c>
    </row>
    <row r="38" spans="2:68" x14ac:dyDescent="0.2">
      <c r="B38" s="73"/>
      <c r="C38" s="73">
        <v>1</v>
      </c>
      <c r="D38" s="73">
        <v>2</v>
      </c>
      <c r="E38" s="73">
        <v>3</v>
      </c>
      <c r="F38" s="73">
        <v>4</v>
      </c>
      <c r="G38" s="73">
        <v>5</v>
      </c>
      <c r="H38" s="73">
        <v>6</v>
      </c>
      <c r="I38" s="73">
        <v>7</v>
      </c>
      <c r="J38" s="73">
        <v>8</v>
      </c>
      <c r="K38" s="73">
        <v>9</v>
      </c>
      <c r="L38" s="73">
        <v>10</v>
      </c>
      <c r="M38" s="73">
        <v>11</v>
      </c>
      <c r="N38" s="73">
        <v>12</v>
      </c>
      <c r="Q38" s="79" t="s">
        <v>176</v>
      </c>
      <c r="S38" s="83">
        <f t="shared" ref="S38:AA38" si="22">S5*10.792</f>
        <v>11.579815999999999</v>
      </c>
      <c r="T38" s="83">
        <f t="shared" si="22"/>
        <v>15.011671999999999</v>
      </c>
      <c r="U38" s="83">
        <f t="shared" si="22"/>
        <v>10.101312</v>
      </c>
      <c r="V38" s="83">
        <f t="shared" si="22"/>
        <v>17.083735999999998</v>
      </c>
      <c r="W38" s="83">
        <f t="shared" si="22"/>
        <v>17.321159999999999</v>
      </c>
      <c r="X38" s="83">
        <f t="shared" si="22"/>
        <v>16.026120000000002</v>
      </c>
      <c r="Y38" s="83">
        <f t="shared" si="22"/>
        <v>17.936304</v>
      </c>
      <c r="Z38" s="83">
        <f t="shared" si="22"/>
        <v>18.303231999999998</v>
      </c>
      <c r="AA38" s="83">
        <f t="shared" si="22"/>
        <v>17.396704</v>
      </c>
      <c r="BH38">
        <f t="shared" si="13"/>
        <v>1.4432547959630033</v>
      </c>
      <c r="BI38">
        <f t="shared" si="14"/>
        <v>1.3997784377842653</v>
      </c>
      <c r="BJ38">
        <f t="shared" si="15"/>
        <v>1.4157062391046134</v>
      </c>
      <c r="BK38">
        <f t="shared" si="16"/>
        <v>0.45278841478998294</v>
      </c>
      <c r="BL38">
        <f t="shared" si="17"/>
        <v>0.38919644518828311</v>
      </c>
      <c r="BM38">
        <f t="shared" si="18"/>
        <v>0.43129914983985101</v>
      </c>
      <c r="BN38">
        <f t="shared" si="19"/>
        <v>0.65315939649165833</v>
      </c>
      <c r="BO38">
        <f t="shared" si="20"/>
        <v>0.64255673733952856</v>
      </c>
      <c r="BP38">
        <f t="shared" si="21"/>
        <v>0.51532143917712625</v>
      </c>
    </row>
    <row r="39" spans="2:68" x14ac:dyDescent="0.2">
      <c r="B39" s="73" t="s">
        <v>203</v>
      </c>
      <c r="C39" s="73">
        <v>1.4570000000000001</v>
      </c>
      <c r="D39" s="73">
        <v>1.425</v>
      </c>
      <c r="E39" s="73">
        <v>1.425</v>
      </c>
      <c r="F39" s="73">
        <v>1.5620000000000001</v>
      </c>
      <c r="G39" s="73">
        <v>1.569</v>
      </c>
      <c r="H39" s="73">
        <v>1.5289999999999999</v>
      </c>
      <c r="I39" s="73">
        <v>0.38</v>
      </c>
      <c r="J39" s="73">
        <v>0.34300000000000003</v>
      </c>
      <c r="K39" s="73">
        <v>0.59599999999999997</v>
      </c>
      <c r="L39" s="73">
        <v>1.627</v>
      </c>
      <c r="M39" s="73">
        <v>1.6020000000000001</v>
      </c>
      <c r="N39" s="73">
        <v>1.5669999999999999</v>
      </c>
      <c r="Q39" s="79" t="s">
        <v>177</v>
      </c>
      <c r="S39" s="83">
        <f t="shared" ref="S39:AA39" si="23">S6*10.792</f>
        <v>9.8746799999999997</v>
      </c>
      <c r="T39" s="83">
        <f t="shared" si="23"/>
        <v>14.67712</v>
      </c>
      <c r="U39" s="83">
        <f t="shared" si="23"/>
        <v>14.839</v>
      </c>
      <c r="V39" s="83">
        <f t="shared" si="23"/>
        <v>15.810280000000001</v>
      </c>
      <c r="W39" s="83">
        <f t="shared" si="23"/>
        <v>16.630471999999997</v>
      </c>
      <c r="X39" s="83">
        <f t="shared" si="23"/>
        <v>16.349879999999999</v>
      </c>
      <c r="Y39" s="83">
        <f t="shared" si="23"/>
        <v>17.342744</v>
      </c>
      <c r="Z39" s="83">
        <f t="shared" si="23"/>
        <v>17.968679999999999</v>
      </c>
      <c r="AA39" s="83">
        <f t="shared" si="23"/>
        <v>17.439872000000001</v>
      </c>
      <c r="BH39">
        <f t="shared" si="13"/>
        <v>1.5744056066143617</v>
      </c>
      <c r="BI39">
        <f t="shared" si="14"/>
        <v>1.4653588586086168</v>
      </c>
      <c r="BJ39">
        <f t="shared" si="15"/>
        <v>1.5231978839872378</v>
      </c>
      <c r="BK39">
        <f t="shared" si="16"/>
        <v>0.19640777177720653</v>
      </c>
      <c r="BL39">
        <f t="shared" si="17"/>
        <v>0.27573141264324469</v>
      </c>
      <c r="BM39">
        <f t="shared" si="18"/>
        <v>0.39573836017491493</v>
      </c>
      <c r="BN39">
        <f t="shared" si="19"/>
        <v>0.48865372858210487</v>
      </c>
      <c r="BO39">
        <f t="shared" si="20"/>
        <v>0.5511969242123328</v>
      </c>
      <c r="BP39">
        <f t="shared" si="21"/>
        <v>0.55839659001679853</v>
      </c>
    </row>
    <row r="40" spans="2:68" x14ac:dyDescent="0.2">
      <c r="B40" s="73" t="s">
        <v>204</v>
      </c>
      <c r="C40" s="73">
        <v>1.6619999999999999</v>
      </c>
      <c r="D40" s="73">
        <v>1.696</v>
      </c>
      <c r="E40" s="73">
        <v>1.6120000000000001</v>
      </c>
      <c r="F40" s="73">
        <v>1.607</v>
      </c>
      <c r="G40" s="73">
        <v>1.665</v>
      </c>
      <c r="H40" s="73">
        <v>1.6160000000000001</v>
      </c>
      <c r="I40" s="73">
        <v>1.607</v>
      </c>
      <c r="J40" s="73">
        <v>1.5920000000000001</v>
      </c>
      <c r="K40" s="73">
        <v>1.6319999999999999</v>
      </c>
      <c r="L40" s="73">
        <v>0.23699999999999999</v>
      </c>
      <c r="M40" s="73">
        <v>0.23599999999999999</v>
      </c>
      <c r="N40" s="73">
        <v>0.247</v>
      </c>
      <c r="Q40" s="79" t="s">
        <v>178</v>
      </c>
      <c r="S40" s="83">
        <f t="shared" ref="S40:AA40" si="24">S7*10.792</f>
        <v>11.968328</v>
      </c>
      <c r="T40" s="83">
        <f t="shared" si="24"/>
        <v>9.9825999999999997</v>
      </c>
      <c r="U40" s="83">
        <f t="shared" si="24"/>
        <v>10.295567999999999</v>
      </c>
      <c r="V40" s="83">
        <f t="shared" si="24"/>
        <v>17.126904</v>
      </c>
      <c r="W40" s="83">
        <f t="shared" si="24"/>
        <v>16.177208</v>
      </c>
      <c r="X40" s="83">
        <f t="shared" si="24"/>
        <v>16.231168</v>
      </c>
      <c r="Y40" s="83">
        <f t="shared" si="24"/>
        <v>17.709672000000001</v>
      </c>
      <c r="Z40" s="83">
        <f t="shared" si="24"/>
        <v>17.796008</v>
      </c>
      <c r="AA40" s="83">
        <f t="shared" si="24"/>
        <v>17.785215999999998</v>
      </c>
      <c r="BH40">
        <f t="shared" si="13"/>
        <v>1.2568953123432982</v>
      </c>
      <c r="BI40">
        <f t="shared" si="14"/>
        <v>1.5130710809634051</v>
      </c>
      <c r="BJ40">
        <f t="shared" si="15"/>
        <v>1.5208983226193586</v>
      </c>
      <c r="BK40">
        <f t="shared" si="16"/>
        <v>0.21425510619211249</v>
      </c>
      <c r="BL40">
        <f t="shared" si="17"/>
        <v>0.27047279243158534</v>
      </c>
      <c r="BM40">
        <f t="shared" si="18"/>
        <v>0.42180306288082714</v>
      </c>
      <c r="BN40">
        <f t="shared" si="19"/>
        <v>0.22444432883086005</v>
      </c>
      <c r="BO40">
        <f t="shared" si="20"/>
        <v>0.38073826911187936</v>
      </c>
      <c r="BP40">
        <f t="shared" si="21"/>
        <v>0.4790444211817666</v>
      </c>
    </row>
    <row r="41" spans="2:68" x14ac:dyDescent="0.2">
      <c r="B41" s="73" t="s">
        <v>205</v>
      </c>
      <c r="C41" s="73">
        <v>1.641</v>
      </c>
      <c r="D41" s="73">
        <v>1.649</v>
      </c>
      <c r="E41" s="73">
        <v>1.6479999999999999</v>
      </c>
      <c r="F41" s="73">
        <v>1.1970000000000001</v>
      </c>
      <c r="G41" s="73">
        <v>1.1339999999999999</v>
      </c>
      <c r="H41" s="73">
        <v>1.1519999999999999</v>
      </c>
      <c r="I41" s="73">
        <v>0.126</v>
      </c>
      <c r="J41" s="73">
        <v>0.125</v>
      </c>
      <c r="K41" s="73">
        <v>0.13100000000000001</v>
      </c>
      <c r="L41" s="73">
        <v>0.126</v>
      </c>
      <c r="M41" s="73">
        <v>0.129</v>
      </c>
      <c r="N41" s="73">
        <v>0.14199999999999999</v>
      </c>
      <c r="Q41" s="79" t="s">
        <v>179</v>
      </c>
      <c r="S41" s="83">
        <f t="shared" ref="S41:AA41" si="25">S8*10.792</f>
        <v>3.7340319999999996</v>
      </c>
      <c r="T41" s="83">
        <f t="shared" si="25"/>
        <v>6.5615359999999994</v>
      </c>
      <c r="U41" s="83">
        <f t="shared" si="25"/>
        <v>4.8240239999999996</v>
      </c>
      <c r="V41" s="83">
        <f t="shared" si="25"/>
        <v>11.558231999999999</v>
      </c>
      <c r="W41" s="83">
        <f t="shared" si="25"/>
        <v>10.813584000000001</v>
      </c>
      <c r="X41" s="83">
        <f t="shared" si="25"/>
        <v>11.353184000000001</v>
      </c>
      <c r="Y41" s="83">
        <f t="shared" si="25"/>
        <v>12.918024000000001</v>
      </c>
      <c r="Z41" s="83">
        <f t="shared" si="25"/>
        <v>12.238127999999998</v>
      </c>
      <c r="AA41" s="83">
        <f t="shared" si="25"/>
        <v>12.432383999999999</v>
      </c>
      <c r="BH41">
        <f t="shared" si="13"/>
        <v>1.881968056161855</v>
      </c>
      <c r="BI41">
        <f t="shared" si="14"/>
        <v>1.3543881148217287</v>
      </c>
      <c r="BJ41">
        <f t="shared" si="15"/>
        <v>2.0260053967622826</v>
      </c>
      <c r="BK41">
        <f t="shared" si="16"/>
        <v>1.101400837302321</v>
      </c>
      <c r="BL41">
        <f t="shared" si="17"/>
        <v>2.3758033553747939</v>
      </c>
      <c r="BM41">
        <f t="shared" si="18"/>
        <v>3.585186070341968</v>
      </c>
      <c r="BN41">
        <f t="shared" si="19"/>
        <v>0</v>
      </c>
      <c r="BO41">
        <f t="shared" si="20"/>
        <v>1.7077596056007252</v>
      </c>
      <c r="BP41">
        <f t="shared" si="21"/>
        <v>1.7581514814393111</v>
      </c>
    </row>
    <row r="42" spans="2:68" x14ac:dyDescent="0.2">
      <c r="B42" s="73" t="s">
        <v>206</v>
      </c>
      <c r="C42" s="73">
        <v>0.51600000000000001</v>
      </c>
      <c r="D42" s="73">
        <v>0.47199999999999998</v>
      </c>
      <c r="E42" s="73">
        <v>0.45400000000000001</v>
      </c>
      <c r="F42" s="73">
        <v>1.4590000000000001</v>
      </c>
      <c r="G42" s="73">
        <v>1.4570000000000001</v>
      </c>
      <c r="H42" s="73">
        <v>1.462</v>
      </c>
      <c r="I42" s="73">
        <v>0.121</v>
      </c>
      <c r="J42" s="73">
        <v>0.128</v>
      </c>
      <c r="K42" s="73">
        <v>0.13200000000000001</v>
      </c>
      <c r="L42" s="73">
        <v>1.494</v>
      </c>
      <c r="M42" s="73">
        <v>1.474</v>
      </c>
      <c r="N42" s="73">
        <v>1.506</v>
      </c>
      <c r="Q42" s="79" t="s">
        <v>180</v>
      </c>
      <c r="S42" s="83">
        <f t="shared" ref="S42:AA42" si="26">S9*10.792</f>
        <v>1.651176</v>
      </c>
      <c r="T42" s="83">
        <f t="shared" si="26"/>
        <v>1.651176</v>
      </c>
      <c r="U42" s="83">
        <f t="shared" si="26"/>
        <v>1.5864239999999998</v>
      </c>
      <c r="V42" s="83">
        <f t="shared" si="26"/>
        <v>4.4786799999999998</v>
      </c>
      <c r="W42" s="83">
        <f t="shared" si="26"/>
        <v>3.5937360000000003</v>
      </c>
      <c r="X42" s="83">
        <f t="shared" si="26"/>
        <v>3.6153200000000001</v>
      </c>
      <c r="Y42" s="83">
        <f t="shared" si="26"/>
        <v>5.5686720000000003</v>
      </c>
      <c r="Z42" s="83">
        <f t="shared" si="26"/>
        <v>5.0938239999999997</v>
      </c>
      <c r="AA42" s="83">
        <f t="shared" si="26"/>
        <v>4.8995680000000004</v>
      </c>
      <c r="BH42">
        <f t="shared" si="13"/>
        <v>1.370599950888379</v>
      </c>
      <c r="BI42">
        <f t="shared" si="14"/>
        <v>1.7211476146794802</v>
      </c>
      <c r="BJ42">
        <f t="shared" si="15"/>
        <v>1.9073339733688208</v>
      </c>
      <c r="BK42">
        <f t="shared" si="16"/>
        <v>1.0796718097318867</v>
      </c>
      <c r="BL42">
        <f t="shared" si="17"/>
        <v>2.2968195208848972</v>
      </c>
      <c r="BM42">
        <f t="shared" si="18"/>
        <v>3.0324582178563833</v>
      </c>
      <c r="BN42">
        <f t="shared" si="19"/>
        <v>1.1911381260551517</v>
      </c>
      <c r="BO42">
        <f t="shared" si="20"/>
        <v>2.9834879690093707</v>
      </c>
      <c r="BP42">
        <f t="shared" si="21"/>
        <v>4.1352540018501749</v>
      </c>
    </row>
    <row r="43" spans="2:68" x14ac:dyDescent="0.2">
      <c r="B43" s="73" t="s">
        <v>207</v>
      </c>
      <c r="C43" s="73">
        <v>1.2609999999999999</v>
      </c>
      <c r="D43" s="73">
        <v>1.2390000000000001</v>
      </c>
      <c r="E43" s="73">
        <v>1.2629999999999999</v>
      </c>
      <c r="F43" s="73">
        <v>1.478</v>
      </c>
      <c r="G43" s="73">
        <v>1.5049999999999999</v>
      </c>
      <c r="H43" s="73">
        <v>1.4530000000000001</v>
      </c>
      <c r="I43" s="73">
        <v>1.4590000000000001</v>
      </c>
      <c r="J43" s="73">
        <v>1.478</v>
      </c>
      <c r="K43" s="73">
        <v>1.4670000000000001</v>
      </c>
      <c r="L43" s="73">
        <v>0.621</v>
      </c>
      <c r="M43" s="73">
        <v>0.66400000000000003</v>
      </c>
      <c r="N43" s="73">
        <v>0.63600000000000001</v>
      </c>
      <c r="Q43" s="79" t="s">
        <v>181</v>
      </c>
      <c r="S43" s="83">
        <f t="shared" ref="S43:AA43" si="27">S10*10.792</f>
        <v>4.6081839999999996</v>
      </c>
      <c r="T43" s="83">
        <f t="shared" si="27"/>
        <v>3.7556159999999998</v>
      </c>
      <c r="U43" s="83">
        <f t="shared" si="27"/>
        <v>3.9714559999999999</v>
      </c>
      <c r="V43" s="83">
        <f t="shared" si="27"/>
        <v>14.094352000000001</v>
      </c>
      <c r="W43" s="83">
        <f t="shared" si="27"/>
        <v>14.299399999999999</v>
      </c>
      <c r="X43" s="83">
        <f t="shared" si="27"/>
        <v>14.267024000000001</v>
      </c>
      <c r="Y43" s="83">
        <f t="shared" si="27"/>
        <v>15.745528</v>
      </c>
      <c r="Z43" s="83">
        <f t="shared" si="27"/>
        <v>15.723944000000001</v>
      </c>
      <c r="AA43" s="83">
        <f t="shared" si="27"/>
        <v>15.777903999999999</v>
      </c>
      <c r="BH43">
        <f t="shared" si="13"/>
        <v>1.6124967058369089</v>
      </c>
      <c r="BI43">
        <f t="shared" si="14"/>
        <v>0</v>
      </c>
      <c r="BJ43">
        <f t="shared" si="15"/>
        <v>0</v>
      </c>
      <c r="BK43">
        <f t="shared" si="16"/>
        <v>1.4115491625096832</v>
      </c>
      <c r="BL43">
        <f t="shared" si="17"/>
        <v>1.6846362567280255</v>
      </c>
      <c r="BM43">
        <f t="shared" si="18"/>
        <v>2.0305330893405755</v>
      </c>
      <c r="BN43">
        <f t="shared" si="19"/>
        <v>0.96220199420838703</v>
      </c>
      <c r="BO43">
        <f t="shared" si="20"/>
        <v>1.2682280568869992</v>
      </c>
      <c r="BP43">
        <f t="shared" si="21"/>
        <v>0</v>
      </c>
    </row>
    <row r="44" spans="2:68" x14ac:dyDescent="0.2">
      <c r="B44" s="73" t="s">
        <v>208</v>
      </c>
      <c r="C44" s="73">
        <v>0.60799999999999998</v>
      </c>
      <c r="D44" s="73">
        <v>0.56699999999999995</v>
      </c>
      <c r="E44" s="73">
        <v>0.56499999999999995</v>
      </c>
      <c r="F44" s="73">
        <v>1.4910000000000001</v>
      </c>
      <c r="G44" s="73">
        <v>1.4790000000000001</v>
      </c>
      <c r="H44" s="73">
        <v>1.4890000000000001</v>
      </c>
      <c r="I44" s="73">
        <v>1.474</v>
      </c>
      <c r="J44" s="73">
        <v>1.5229999999999999</v>
      </c>
      <c r="K44" s="73">
        <v>1.5009999999999999</v>
      </c>
      <c r="L44" s="73">
        <v>0.71299999999999997</v>
      </c>
      <c r="M44" s="73">
        <v>0.747</v>
      </c>
      <c r="N44" s="73">
        <v>0.76300000000000001</v>
      </c>
      <c r="Q44" s="79" t="s">
        <v>182</v>
      </c>
      <c r="S44" s="83">
        <f t="shared" ref="S44:AA44" si="28">S11*10.792</f>
        <v>4.7053120000000002</v>
      </c>
      <c r="T44" s="83">
        <f t="shared" si="28"/>
        <v>5.4823360000000001</v>
      </c>
      <c r="U44" s="83">
        <f t="shared" si="28"/>
        <v>4.2628399999999997</v>
      </c>
      <c r="V44" s="83">
        <f t="shared" si="28"/>
        <v>13.932471999999999</v>
      </c>
      <c r="W44" s="83">
        <f t="shared" si="28"/>
        <v>13.619503999999999</v>
      </c>
      <c r="X44" s="83">
        <f t="shared" si="28"/>
        <v>13.414456000000001</v>
      </c>
      <c r="Y44" s="83">
        <f t="shared" si="28"/>
        <v>13.608711999999999</v>
      </c>
      <c r="Z44" s="83">
        <f t="shared" si="28"/>
        <v>13.371288000000002</v>
      </c>
      <c r="AA44" s="83">
        <f t="shared" si="28"/>
        <v>13.630296</v>
      </c>
      <c r="BH44">
        <f t="shared" si="13"/>
        <v>1.7758488824240717</v>
      </c>
      <c r="BI44">
        <f t="shared" si="14"/>
        <v>1.3957934367630169</v>
      </c>
      <c r="BJ44">
        <f t="shared" si="15"/>
        <v>0</v>
      </c>
      <c r="BK44">
        <f t="shared" si="16"/>
        <v>1.051956045264365</v>
      </c>
      <c r="BL44">
        <f t="shared" si="17"/>
        <v>1.4360474115195028</v>
      </c>
      <c r="BM44">
        <f t="shared" si="18"/>
        <v>1.3198946204304165</v>
      </c>
      <c r="BN44">
        <f t="shared" si="19"/>
        <v>0</v>
      </c>
      <c r="BO44">
        <f t="shared" si="20"/>
        <v>2.3991087338159578</v>
      </c>
      <c r="BP44">
        <f t="shared" si="21"/>
        <v>3.2440088388848665</v>
      </c>
    </row>
    <row r="45" spans="2:68" x14ac:dyDescent="0.2">
      <c r="B45" s="73" t="s">
        <v>209</v>
      </c>
      <c r="C45" s="73">
        <v>0.72699999999999998</v>
      </c>
      <c r="D45" s="73">
        <v>0.222</v>
      </c>
      <c r="E45" s="73">
        <v>0.26300000000000001</v>
      </c>
      <c r="F45" s="73">
        <v>1.474</v>
      </c>
      <c r="G45" s="73">
        <v>1.4730000000000001</v>
      </c>
      <c r="H45" s="73">
        <v>1.462</v>
      </c>
      <c r="I45" s="73">
        <v>1.5009999999999999</v>
      </c>
      <c r="J45" s="73">
        <v>1.498</v>
      </c>
      <c r="K45" s="73">
        <v>1.5069999999999999</v>
      </c>
      <c r="L45" s="73"/>
      <c r="M45" s="73"/>
      <c r="N45" s="73"/>
      <c r="Q45" s="79" t="s">
        <v>183</v>
      </c>
      <c r="S45" s="83">
        <f t="shared" ref="S45:AA45" si="29">S12*10.792</f>
        <v>3.1620559999999998</v>
      </c>
      <c r="T45" s="83">
        <f t="shared" si="29"/>
        <v>3.0973039999999998</v>
      </c>
      <c r="U45" s="83">
        <f t="shared" si="29"/>
        <v>3.7556159999999998</v>
      </c>
      <c r="V45" s="83">
        <f t="shared" si="29"/>
        <v>14.709496</v>
      </c>
      <c r="W45" s="83">
        <f t="shared" si="29"/>
        <v>14.547616000000001</v>
      </c>
      <c r="X45" s="83">
        <f t="shared" si="29"/>
        <v>14.547616000000001</v>
      </c>
      <c r="Y45" s="83">
        <f t="shared" si="29"/>
        <v>15.950576</v>
      </c>
      <c r="Z45" s="83">
        <f t="shared" si="29"/>
        <v>16.241959999999999</v>
      </c>
      <c r="AA45" s="83">
        <f t="shared" si="29"/>
        <v>15.680776</v>
      </c>
      <c r="BH45">
        <f t="shared" si="13"/>
        <v>2.3402932946979731</v>
      </c>
      <c r="BI45">
        <f t="shared" si="14"/>
        <v>2.2552442474045087</v>
      </c>
      <c r="BJ45">
        <f t="shared" si="15"/>
        <v>0</v>
      </c>
      <c r="BK45">
        <f t="shared" si="16"/>
        <v>1.551123712754916</v>
      </c>
      <c r="BL45">
        <f t="shared" si="17"/>
        <v>0</v>
      </c>
      <c r="BM45">
        <f t="shared" si="18"/>
        <v>1.0633900204047908</v>
      </c>
      <c r="BN45">
        <f t="shared" si="19"/>
        <v>2.7320629821382569</v>
      </c>
      <c r="BO45">
        <f t="shared" si="20"/>
        <v>1.6604273182113152</v>
      </c>
      <c r="BP45">
        <f t="shared" si="21"/>
        <v>1.2192947129060723</v>
      </c>
    </row>
    <row r="46" spans="2:68" x14ac:dyDescent="0.2">
      <c r="B46" s="73" t="s">
        <v>210</v>
      </c>
      <c r="C46" s="73">
        <v>1.542</v>
      </c>
      <c r="D46" s="73">
        <v>1.542</v>
      </c>
      <c r="E46" s="73">
        <v>1.55</v>
      </c>
      <c r="F46" s="73">
        <v>1.514</v>
      </c>
      <c r="G46" s="73">
        <v>1.4790000000000001</v>
      </c>
      <c r="H46" s="73">
        <v>1.472</v>
      </c>
      <c r="I46" s="73"/>
      <c r="J46" s="73"/>
      <c r="K46" s="73"/>
      <c r="L46" s="73"/>
      <c r="M46" s="73"/>
      <c r="N46" s="73"/>
      <c r="Q46" s="79" t="s">
        <v>184</v>
      </c>
      <c r="S46" s="83">
        <f t="shared" ref="S46:AA46" si="30">S13*10.792</f>
        <v>1.9101839999999999</v>
      </c>
      <c r="T46" s="83">
        <f t="shared" si="30"/>
        <v>1.9965199999999999</v>
      </c>
      <c r="U46" s="83">
        <f t="shared" si="30"/>
        <v>1.8022640000000001</v>
      </c>
      <c r="V46" s="83">
        <f t="shared" si="30"/>
        <v>5.050656</v>
      </c>
      <c r="W46" s="83">
        <f t="shared" si="30"/>
        <v>4.6513520000000002</v>
      </c>
      <c r="X46" s="83">
        <f t="shared" si="30"/>
        <v>4.2628399999999997</v>
      </c>
      <c r="Y46" s="83">
        <f t="shared" si="30"/>
        <v>6.5615359999999994</v>
      </c>
      <c r="Z46" s="83">
        <f t="shared" si="30"/>
        <v>6.1190639999999989</v>
      </c>
      <c r="AA46" s="83">
        <f t="shared" si="30"/>
        <v>6.0974799999999991</v>
      </c>
      <c r="BH46">
        <f t="shared" si="13"/>
        <v>1.5397786696855023</v>
      </c>
      <c r="BI46">
        <f t="shared" si="14"/>
        <v>1.5928854944402322</v>
      </c>
      <c r="BJ46">
        <f t="shared" si="15"/>
        <v>2.4123790715856606</v>
      </c>
      <c r="BK46">
        <f t="shared" si="16"/>
        <v>1.375151333691381</v>
      </c>
      <c r="BL46">
        <f t="shared" si="17"/>
        <v>2.1634631067441776</v>
      </c>
      <c r="BM46">
        <f t="shared" si="18"/>
        <v>3.4863082132569119</v>
      </c>
      <c r="BN46">
        <f t="shared" si="19"/>
        <v>1.5831119648948879</v>
      </c>
      <c r="BO46">
        <f t="shared" si="20"/>
        <v>2.7891268735163415</v>
      </c>
      <c r="BP46">
        <f t="shared" si="21"/>
        <v>4.6848288560816584</v>
      </c>
    </row>
    <row r="47" spans="2:68" x14ac:dyDescent="0.2">
      <c r="Q47" s="79" t="s">
        <v>185</v>
      </c>
      <c r="S47" s="83">
        <f t="shared" ref="S47:AA47" si="31">S14*10.792</f>
        <v>1.8778079999999999</v>
      </c>
      <c r="T47" s="83">
        <f t="shared" si="31"/>
        <v>2.6116639999999998</v>
      </c>
      <c r="U47" s="83">
        <f t="shared" si="31"/>
        <v>2.7303760000000001</v>
      </c>
      <c r="V47" s="83">
        <f t="shared" si="31"/>
        <v>12.24892</v>
      </c>
      <c r="W47" s="83">
        <f t="shared" si="31"/>
        <v>11.892784000000001</v>
      </c>
      <c r="X47" s="83">
        <f t="shared" si="31"/>
        <v>12.378424000000001</v>
      </c>
      <c r="Y47" s="83">
        <f t="shared" si="31"/>
        <v>16.090872000000001</v>
      </c>
      <c r="Z47" s="83">
        <f t="shared" si="31"/>
        <v>15.961368</v>
      </c>
      <c r="AA47" s="83">
        <f t="shared" si="31"/>
        <v>16.069288</v>
      </c>
      <c r="BH47">
        <f t="shared" si="13"/>
        <v>2.2809503122661461</v>
      </c>
      <c r="BI47">
        <f t="shared" si="14"/>
        <v>0</v>
      </c>
      <c r="BJ47">
        <f t="shared" si="15"/>
        <v>0</v>
      </c>
      <c r="BK47">
        <f t="shared" si="16"/>
        <v>1.2604583238830611</v>
      </c>
      <c r="BL47">
        <f t="shared" si="17"/>
        <v>1.2751356342774627</v>
      </c>
      <c r="BM47">
        <f t="shared" si="18"/>
        <v>1.2111873972686902</v>
      </c>
      <c r="BN47">
        <f t="shared" si="19"/>
        <v>1.5465322397086405</v>
      </c>
      <c r="BO47">
        <f t="shared" si="20"/>
        <v>1.3093978314747952</v>
      </c>
      <c r="BP47">
        <f t="shared" si="21"/>
        <v>1.6583922605456063</v>
      </c>
    </row>
    <row r="48" spans="2:68" x14ac:dyDescent="0.2">
      <c r="Q48" s="79" t="s">
        <v>186</v>
      </c>
      <c r="S48" s="83">
        <f t="shared" ref="S48:AA48" si="32">S15*10.792</f>
        <v>0.99286399999999997</v>
      </c>
      <c r="T48" s="83">
        <f t="shared" si="32"/>
        <v>1.2842479999999998</v>
      </c>
      <c r="U48" s="83">
        <f t="shared" si="32"/>
        <v>1.18712</v>
      </c>
      <c r="V48" s="83">
        <f t="shared" si="32"/>
        <v>2.3202799999999999</v>
      </c>
      <c r="W48" s="83">
        <f t="shared" si="32"/>
        <v>2.0612720000000002</v>
      </c>
      <c r="X48" s="83">
        <f t="shared" si="32"/>
        <v>2.2663199999999999</v>
      </c>
      <c r="Y48" s="83">
        <f t="shared" si="32"/>
        <v>7.8457839999999992</v>
      </c>
      <c r="Z48" s="83">
        <f t="shared" si="32"/>
        <v>2.3958240000000002</v>
      </c>
      <c r="AA48" s="83">
        <f t="shared" si="32"/>
        <v>2.8382960000000002</v>
      </c>
      <c r="BH48">
        <f t="shared" si="13"/>
        <v>0</v>
      </c>
      <c r="BI48">
        <f t="shared" si="14"/>
        <v>0</v>
      </c>
      <c r="BJ48">
        <f t="shared" si="15"/>
        <v>0</v>
      </c>
      <c r="BK48">
        <f t="shared" si="16"/>
        <v>1.1662614474389796</v>
      </c>
      <c r="BL48">
        <f t="shared" si="17"/>
        <v>1.2901134412167996</v>
      </c>
      <c r="BM48">
        <f t="shared" si="18"/>
        <v>1.1211886541268283</v>
      </c>
      <c r="BN48">
        <f t="shared" si="19"/>
        <v>1.0853839168539814</v>
      </c>
      <c r="BO48">
        <f t="shared" si="20"/>
        <v>1.6917441842086847</v>
      </c>
      <c r="BP48">
        <f t="shared" si="21"/>
        <v>0.71918036039426858</v>
      </c>
    </row>
    <row r="49" spans="17:68" x14ac:dyDescent="0.2">
      <c r="Q49" s="79" t="s">
        <v>187</v>
      </c>
      <c r="S49" s="83">
        <f t="shared" ref="S49:AA49" si="33">S16*10.792</f>
        <v>1.424544</v>
      </c>
      <c r="T49" s="83">
        <f t="shared" si="33"/>
        <v>1.6295919999999999</v>
      </c>
      <c r="U49" s="83">
        <f t="shared" si="33"/>
        <v>1.5432559999999997</v>
      </c>
      <c r="V49" s="83">
        <f t="shared" si="33"/>
        <v>8.9033999999999995</v>
      </c>
      <c r="W49" s="83">
        <f t="shared" si="33"/>
        <v>10.014976000000001</v>
      </c>
      <c r="X49" s="83">
        <f t="shared" si="33"/>
        <v>9.0760719999999999</v>
      </c>
      <c r="Y49" s="83">
        <f t="shared" si="33"/>
        <v>15.907408</v>
      </c>
      <c r="Z49" s="83">
        <f t="shared" si="33"/>
        <v>15.896616</v>
      </c>
      <c r="AA49" s="83">
        <f t="shared" si="33"/>
        <v>15.777903999999999</v>
      </c>
      <c r="BH49">
        <f t="shared" si="13"/>
        <v>0.87914119152481351</v>
      </c>
      <c r="BI49">
        <f t="shared" si="14"/>
        <v>0.88925772750655785</v>
      </c>
      <c r="BJ49">
        <f t="shared" si="15"/>
        <v>2.1392803453579008</v>
      </c>
      <c r="BK49">
        <f t="shared" si="16"/>
        <v>0</v>
      </c>
      <c r="BL49">
        <f t="shared" si="17"/>
        <v>0.81450993803369498</v>
      </c>
      <c r="BM49">
        <f t="shared" si="18"/>
        <v>1.10721385400448</v>
      </c>
      <c r="BN49">
        <f t="shared" si="19"/>
        <v>0</v>
      </c>
      <c r="BO49">
        <f t="shared" si="20"/>
        <v>0.82359850285032188</v>
      </c>
      <c r="BP49">
        <f t="shared" si="21"/>
        <v>1.6687749917898675</v>
      </c>
    </row>
    <row r="50" spans="17:68" x14ac:dyDescent="0.2">
      <c r="Q50" s="79" t="s">
        <v>191</v>
      </c>
      <c r="S50" s="83">
        <f t="shared" ref="S50:AA50" si="34">S17*10.792</f>
        <v>2.4497840000000002</v>
      </c>
      <c r="T50" s="83">
        <f t="shared" si="34"/>
        <v>2.8275040000000002</v>
      </c>
      <c r="U50" s="83">
        <f t="shared" si="34"/>
        <v>2.3742399999999999</v>
      </c>
      <c r="V50" s="83">
        <f t="shared" si="34"/>
        <v>13.338911999999999</v>
      </c>
      <c r="W50" s="83">
        <f t="shared" si="34"/>
        <v>12.626639999999998</v>
      </c>
      <c r="X50" s="83">
        <f t="shared" si="34"/>
        <v>12.766936000000001</v>
      </c>
      <c r="Y50" s="83">
        <f t="shared" si="34"/>
        <v>16.641264</v>
      </c>
      <c r="Z50" s="83">
        <f t="shared" si="34"/>
        <v>16.641264</v>
      </c>
      <c r="AA50" s="83">
        <f t="shared" si="34"/>
        <v>16.727599999999999</v>
      </c>
      <c r="BH50">
        <f t="shared" si="13"/>
        <v>1.1105061529927651</v>
      </c>
      <c r="BI50">
        <f t="shared" si="14"/>
        <v>1.398087560661087</v>
      </c>
      <c r="BJ50">
        <f t="shared" si="15"/>
        <v>1.3772235678526548</v>
      </c>
      <c r="BK50">
        <f t="shared" si="16"/>
        <v>1.1525465671988473</v>
      </c>
      <c r="BL50">
        <f t="shared" si="17"/>
        <v>1.1716269832886159</v>
      </c>
      <c r="BM50">
        <f t="shared" si="18"/>
        <v>0.8364278767297858</v>
      </c>
      <c r="BN50">
        <f t="shared" si="19"/>
        <v>0.8548368113057272</v>
      </c>
      <c r="BO50">
        <f t="shared" si="20"/>
        <v>1.1769352924589536</v>
      </c>
      <c r="BP50">
        <f t="shared" si="21"/>
        <v>1.8031699957833829</v>
      </c>
    </row>
    <row r="51" spans="17:68" x14ac:dyDescent="0.2">
      <c r="Q51" s="79" t="s">
        <v>190</v>
      </c>
      <c r="S51" s="83">
        <f t="shared" ref="S51:AA51" si="35">S18*10.792</f>
        <v>1.9425599999999998</v>
      </c>
      <c r="T51" s="83">
        <f t="shared" si="35"/>
        <v>2.2771119999999998</v>
      </c>
      <c r="U51" s="83">
        <f t="shared" si="35"/>
        <v>2.0504799999999999</v>
      </c>
      <c r="V51" s="83">
        <f t="shared" si="35"/>
        <v>10.435863999999999</v>
      </c>
      <c r="W51" s="83">
        <f t="shared" si="35"/>
        <v>10.964672</v>
      </c>
      <c r="X51" s="83">
        <f t="shared" si="35"/>
        <v>8.8926079999999992</v>
      </c>
      <c r="Y51" s="83">
        <f t="shared" si="35"/>
        <v>16.339088</v>
      </c>
      <c r="Z51" s="83">
        <f t="shared" si="35"/>
        <v>15.961368</v>
      </c>
      <c r="AA51" s="83">
        <f t="shared" si="35"/>
        <v>15.885824</v>
      </c>
      <c r="BH51">
        <f t="shared" si="13"/>
        <v>2.7288355813042338</v>
      </c>
      <c r="BI51">
        <f t="shared" si="14"/>
        <v>1.9574122856758138</v>
      </c>
      <c r="BJ51">
        <f t="shared" si="15"/>
        <v>1.8369582732422896</v>
      </c>
      <c r="BK51">
        <f t="shared" si="16"/>
        <v>0</v>
      </c>
      <c r="BL51">
        <f t="shared" si="17"/>
        <v>0.80817205690764815</v>
      </c>
      <c r="BM51">
        <f t="shared" si="18"/>
        <v>1.1704344007718195</v>
      </c>
      <c r="BN51">
        <f t="shared" si="19"/>
        <v>1.8069480961380453</v>
      </c>
      <c r="BO51">
        <f t="shared" si="20"/>
        <v>1.729639749708771</v>
      </c>
      <c r="BP51">
        <f t="shared" si="21"/>
        <v>1.6775448885546249</v>
      </c>
    </row>
    <row r="52" spans="17:68" x14ac:dyDescent="0.2">
      <c r="Q52" s="79" t="s">
        <v>189</v>
      </c>
      <c r="S52" s="83">
        <f t="shared" ref="S52:AA52" si="36">S19*10.792</f>
        <v>1.370584</v>
      </c>
      <c r="T52" s="83">
        <f t="shared" si="36"/>
        <v>1.40296</v>
      </c>
      <c r="U52" s="83">
        <f t="shared" si="36"/>
        <v>1.3274159999999999</v>
      </c>
      <c r="V52" s="83">
        <f t="shared" si="36"/>
        <v>2.136816</v>
      </c>
      <c r="W52" s="83">
        <f t="shared" si="36"/>
        <v>2.1260240000000001</v>
      </c>
      <c r="X52" s="83">
        <f t="shared" si="36"/>
        <v>2.1583999999999999</v>
      </c>
      <c r="Y52" s="83">
        <f t="shared" si="36"/>
        <v>4.1009599999999997</v>
      </c>
      <c r="Z52" s="83">
        <f t="shared" si="36"/>
        <v>3.7016560000000003</v>
      </c>
      <c r="AA52" s="83">
        <f t="shared" si="36"/>
        <v>6.4320319999999995</v>
      </c>
      <c r="BH52">
        <f>AW19/S52</f>
        <v>3.004264527277611</v>
      </c>
      <c r="BI52">
        <f t="shared" si="14"/>
        <v>0.93091947612813497</v>
      </c>
      <c r="BJ52">
        <f t="shared" si="15"/>
        <v>0.67385526828995868</v>
      </c>
      <c r="BK52">
        <f t="shared" si="16"/>
        <v>8.0001051279445203</v>
      </c>
      <c r="BL52">
        <f t="shared" si="17"/>
        <v>7.9702319167691433</v>
      </c>
      <c r="BM52">
        <f t="shared" si="18"/>
        <v>2.2541404368951339</v>
      </c>
      <c r="BN52">
        <f t="shared" si="19"/>
        <v>2.3702712218538751</v>
      </c>
      <c r="BO52">
        <f t="shared" si="20"/>
        <v>4.0517744624297611</v>
      </c>
      <c r="BP52">
        <f t="shared" si="21"/>
        <v>1.0676368545514232</v>
      </c>
    </row>
    <row r="53" spans="17:68" x14ac:dyDescent="0.2">
      <c r="Q53" s="79" t="s">
        <v>188</v>
      </c>
      <c r="S53" s="83">
        <f t="shared" ref="S53:AA53" si="37">S20*10.792</f>
        <v>3.29156</v>
      </c>
      <c r="T53" s="83">
        <f t="shared" si="37"/>
        <v>2.91384</v>
      </c>
      <c r="U53" s="83">
        <f t="shared" si="37"/>
        <v>2.7951280000000001</v>
      </c>
      <c r="V53" s="83">
        <f t="shared" si="37"/>
        <v>14.526032000000001</v>
      </c>
      <c r="W53" s="83">
        <f t="shared" si="37"/>
        <v>14.115936</v>
      </c>
      <c r="X53" s="83">
        <f t="shared" si="37"/>
        <v>14.018807999999998</v>
      </c>
      <c r="Y53" s="83">
        <f t="shared" si="37"/>
        <v>17.558584</v>
      </c>
      <c r="Z53" s="83">
        <f t="shared" si="37"/>
        <v>17.288784</v>
      </c>
      <c r="AA53" s="83">
        <f t="shared" si="37"/>
        <v>16.911064</v>
      </c>
      <c r="BH53">
        <f t="shared" si="13"/>
        <v>0.92516851353114327</v>
      </c>
      <c r="BI53">
        <f t="shared" si="14"/>
        <v>1.0129343124063892</v>
      </c>
      <c r="BJ53">
        <f t="shared" si="15"/>
        <v>1.6487600247263847</v>
      </c>
      <c r="BK53">
        <f t="shared" si="16"/>
        <v>0.82037809907679504</v>
      </c>
      <c r="BL53">
        <f t="shared" si="17"/>
        <v>0.96150488838505765</v>
      </c>
      <c r="BM53">
        <f t="shared" si="18"/>
        <v>1.2299832305912179</v>
      </c>
      <c r="BN53">
        <f t="shared" si="19"/>
        <v>0.28686075134332234</v>
      </c>
      <c r="BO53">
        <f t="shared" si="20"/>
        <v>0.58733894655456065</v>
      </c>
      <c r="BP53">
        <f t="shared" si="21"/>
        <v>0.64733080222897477</v>
      </c>
    </row>
    <row r="54" spans="17:68" x14ac:dyDescent="0.2">
      <c r="Q54" s="79" t="s">
        <v>192</v>
      </c>
      <c r="S54" s="83">
        <f t="shared" ref="S54:AA54" si="38">S21*10.792</f>
        <v>2.1799840000000001</v>
      </c>
      <c r="T54" s="83">
        <f t="shared" si="38"/>
        <v>2.0612720000000002</v>
      </c>
      <c r="U54" s="83">
        <f t="shared" si="38"/>
        <v>2.255528</v>
      </c>
      <c r="V54" s="83">
        <f t="shared" si="38"/>
        <v>14.73108</v>
      </c>
      <c r="W54" s="83">
        <f t="shared" si="38"/>
        <v>14.126728</v>
      </c>
      <c r="X54" s="83">
        <f t="shared" si="38"/>
        <v>14.828208</v>
      </c>
      <c r="Y54" s="83">
        <f t="shared" si="38"/>
        <v>17.342744</v>
      </c>
      <c r="Z54" s="83">
        <f t="shared" si="38"/>
        <v>17.180864</v>
      </c>
      <c r="AA54" s="83">
        <f t="shared" si="38"/>
        <v>17.612544</v>
      </c>
      <c r="BH54">
        <f t="shared" si="13"/>
        <v>1.3405434267706084</v>
      </c>
      <c r="BI54">
        <f t="shared" si="14"/>
        <v>1.5115241034068234</v>
      </c>
      <c r="BJ54">
        <f t="shared" si="15"/>
        <v>1.2492538308498256</v>
      </c>
      <c r="BK54">
        <f t="shared" si="16"/>
        <v>1.0629709085602326</v>
      </c>
      <c r="BL54">
        <f t="shared" si="17"/>
        <v>1.0153821263018499</v>
      </c>
      <c r="BM54">
        <f t="shared" si="18"/>
        <v>1.1517364548691982</v>
      </c>
      <c r="BN54">
        <f t="shared" si="19"/>
        <v>0.45370095789798864</v>
      </c>
      <c r="BO54">
        <f t="shared" si="20"/>
        <v>0.50062420878261282</v>
      </c>
      <c r="BP54">
        <f t="shared" si="21"/>
        <v>0.5784346230559676</v>
      </c>
    </row>
    <row r="55" spans="17:68" x14ac:dyDescent="0.2">
      <c r="Q55" s="79" t="s">
        <v>193</v>
      </c>
      <c r="S55" s="83">
        <f t="shared" ref="S55:AA55" si="39">S22*10.792</f>
        <v>1.4461280000000001</v>
      </c>
      <c r="T55" s="83">
        <f t="shared" si="39"/>
        <v>1.349</v>
      </c>
      <c r="U55" s="83">
        <f t="shared" si="39"/>
        <v>1.316624</v>
      </c>
      <c r="V55" s="83">
        <f t="shared" si="39"/>
        <v>2.741168</v>
      </c>
      <c r="W55" s="83">
        <f t="shared" si="39"/>
        <v>2.3958240000000002</v>
      </c>
      <c r="X55" s="83">
        <f t="shared" si="39"/>
        <v>2.309488</v>
      </c>
      <c r="Y55" s="83">
        <f t="shared" si="39"/>
        <v>2.5577039999999998</v>
      </c>
      <c r="Z55" s="83">
        <f t="shared" si="39"/>
        <v>2.5469119999999998</v>
      </c>
      <c r="AA55" s="83">
        <f t="shared" si="39"/>
        <v>2.6656239999999998</v>
      </c>
      <c r="BH55">
        <f t="shared" si="13"/>
        <v>0</v>
      </c>
      <c r="BI55">
        <f t="shared" si="14"/>
        <v>0</v>
      </c>
      <c r="BJ55">
        <f t="shared" si="15"/>
        <v>0</v>
      </c>
      <c r="BK55">
        <f t="shared" si="16"/>
        <v>2.7480695938753161</v>
      </c>
      <c r="BL55">
        <f t="shared" si="17"/>
        <v>2.8690118222390146</v>
      </c>
      <c r="BM55">
        <f t="shared" si="18"/>
        <v>0.58422542832120417</v>
      </c>
      <c r="BN55">
        <f t="shared" si="19"/>
        <v>4.890718362065309</v>
      </c>
      <c r="BO55">
        <f t="shared" si="20"/>
        <v>3.5487292466539797</v>
      </c>
      <c r="BP55">
        <f t="shared" si="21"/>
        <v>0.88675506998123532</v>
      </c>
    </row>
    <row r="56" spans="17:68" x14ac:dyDescent="0.2">
      <c r="Q56" s="79" t="s">
        <v>194</v>
      </c>
      <c r="S56" s="83">
        <f t="shared" ref="S56:AA56" si="40">S23*10.792</f>
        <v>1.0360320000000001</v>
      </c>
      <c r="T56" s="83">
        <f t="shared" si="40"/>
        <v>1.046824</v>
      </c>
      <c r="U56" s="83">
        <f t="shared" si="40"/>
        <v>1.068408</v>
      </c>
      <c r="V56" s="83">
        <f t="shared" si="40"/>
        <v>1.370584</v>
      </c>
      <c r="W56" s="83">
        <f t="shared" si="40"/>
        <v>1.424544</v>
      </c>
      <c r="X56" s="83">
        <f t="shared" si="40"/>
        <v>1.6188</v>
      </c>
      <c r="Y56" s="83">
        <f t="shared" si="40"/>
        <v>1.3597919999999999</v>
      </c>
      <c r="Z56" s="83">
        <f t="shared" si="40"/>
        <v>1.349</v>
      </c>
      <c r="AA56" s="83">
        <f t="shared" si="40"/>
        <v>1.4137520000000001</v>
      </c>
      <c r="BH56">
        <f t="shared" si="13"/>
        <v>5.0660888846434631</v>
      </c>
      <c r="BI56">
        <f t="shared" si="14"/>
        <v>1.1366443197613789</v>
      </c>
      <c r="BJ56">
        <f t="shared" si="15"/>
        <v>0.97515904092349981</v>
      </c>
      <c r="BK56">
        <f t="shared" si="16"/>
        <v>30.396904408398544</v>
      </c>
      <c r="BL56">
        <f t="shared" si="17"/>
        <v>16.689187381453145</v>
      </c>
      <c r="BM56">
        <f t="shared" si="18"/>
        <v>0.71230105932489618</v>
      </c>
      <c r="BN56">
        <f t="shared" si="19"/>
        <v>46.611154292451367</v>
      </c>
      <c r="BO56">
        <f t="shared" si="20"/>
        <v>29.936149664353032</v>
      </c>
      <c r="BP56">
        <f t="shared" si="21"/>
        <v>2.8766068129005586</v>
      </c>
    </row>
    <row r="57" spans="17:68" x14ac:dyDescent="0.2">
      <c r="Q57" s="79" t="s">
        <v>195</v>
      </c>
      <c r="S57" s="83">
        <f t="shared" ref="S57:AA57" si="41">S24*10.792</f>
        <v>1.0576160000000001</v>
      </c>
      <c r="T57" s="83">
        <f t="shared" si="41"/>
        <v>1.0360320000000001</v>
      </c>
      <c r="U57" s="83">
        <f t="shared" si="41"/>
        <v>0.98207199999999994</v>
      </c>
      <c r="V57" s="83">
        <f t="shared" si="41"/>
        <v>1.6943440000000001</v>
      </c>
      <c r="W57" s="83">
        <f t="shared" si="41"/>
        <v>1.5432559999999997</v>
      </c>
      <c r="X57" s="83">
        <f t="shared" si="41"/>
        <v>1.5108800000000002</v>
      </c>
      <c r="Y57" s="83">
        <f t="shared" si="41"/>
        <v>1.3597919999999999</v>
      </c>
      <c r="Z57" s="83">
        <f t="shared" si="41"/>
        <v>1.3921680000000001</v>
      </c>
      <c r="AA57" s="83">
        <f t="shared" si="41"/>
        <v>1.5324639999999998</v>
      </c>
      <c r="BH57">
        <f t="shared" si="13"/>
        <v>0.72479365412113805</v>
      </c>
      <c r="BI57">
        <f t="shared" si="14"/>
        <v>0.66796840028254345</v>
      </c>
      <c r="BJ57">
        <f t="shared" si="15"/>
        <v>0</v>
      </c>
      <c r="BK57">
        <f t="shared" si="16"/>
        <v>1.3151153660157229</v>
      </c>
      <c r="BL57">
        <f t="shared" si="17"/>
        <v>0</v>
      </c>
      <c r="BM57">
        <f t="shared" si="18"/>
        <v>0.58776943204112275</v>
      </c>
      <c r="BN57">
        <f t="shared" si="19"/>
        <v>1.9193806267331515</v>
      </c>
      <c r="BO57">
        <f t="shared" si="20"/>
        <v>1.8347922451031058</v>
      </c>
      <c r="BP57">
        <f t="shared" si="21"/>
        <v>0</v>
      </c>
    </row>
    <row r="58" spans="17:68" x14ac:dyDescent="0.2">
      <c r="Q58" s="79" t="s">
        <v>196</v>
      </c>
      <c r="S58" s="83">
        <f t="shared" ref="S58:AA58" si="42">S25*10.792</f>
        <v>1.0791999999999999</v>
      </c>
      <c r="T58" s="83">
        <f t="shared" si="42"/>
        <v>0.58276799999999995</v>
      </c>
      <c r="U58" s="83">
        <f t="shared" si="42"/>
        <v>0.38851199999999997</v>
      </c>
      <c r="V58" s="83">
        <f t="shared" si="42"/>
        <v>1.4892960000000002</v>
      </c>
      <c r="W58" s="83">
        <f t="shared" si="42"/>
        <v>1.5000880000000001</v>
      </c>
      <c r="X58" s="83">
        <f t="shared" si="42"/>
        <v>1.6403839999999998</v>
      </c>
      <c r="Y58" s="83">
        <f t="shared" si="42"/>
        <v>1.3058319999999999</v>
      </c>
      <c r="Z58" s="83">
        <f t="shared" si="42"/>
        <v>1.3813759999999999</v>
      </c>
      <c r="AA58" s="83">
        <f t="shared" si="42"/>
        <v>1.424544</v>
      </c>
      <c r="BH58">
        <f t="shared" si="13"/>
        <v>9.6247821957220179</v>
      </c>
      <c r="BI58">
        <f t="shared" si="14"/>
        <v>16.42255832066823</v>
      </c>
      <c r="BJ58">
        <f t="shared" si="15"/>
        <v>0</v>
      </c>
      <c r="BK58">
        <f t="shared" si="16"/>
        <v>12.53202990624545</v>
      </c>
      <c r="BL58">
        <f t="shared" si="17"/>
        <v>6.6928064910798115</v>
      </c>
      <c r="BM58">
        <f t="shared" si="18"/>
        <v>2.1871048391877701</v>
      </c>
      <c r="BN58">
        <f t="shared" si="19"/>
        <v>14.292728322825392</v>
      </c>
      <c r="BO58">
        <f t="shared" si="20"/>
        <v>19.522993077406479</v>
      </c>
      <c r="BP58">
        <f t="shared" si="21"/>
        <v>2.9445023308501646</v>
      </c>
    </row>
    <row r="59" spans="17:68" x14ac:dyDescent="0.2">
      <c r="Q59" s="79" t="s">
        <v>197</v>
      </c>
      <c r="S59" s="83">
        <f t="shared" ref="S59:AA59" si="43">S26*10.792</f>
        <v>1.8562239999999999</v>
      </c>
      <c r="T59" s="83">
        <f t="shared" si="43"/>
        <v>1.3813759999999999</v>
      </c>
      <c r="U59" s="83">
        <f t="shared" si="43"/>
        <v>2.1044399999999999</v>
      </c>
      <c r="V59" s="83">
        <f t="shared" si="43"/>
        <v>9.0436959999999988</v>
      </c>
      <c r="W59" s="83">
        <f t="shared" si="43"/>
        <v>8.6551840000000002</v>
      </c>
      <c r="X59" s="83">
        <f t="shared" si="43"/>
        <v>8.6767680000000009</v>
      </c>
      <c r="Y59" s="83">
        <f t="shared" si="43"/>
        <v>16.123248</v>
      </c>
      <c r="Z59" s="83">
        <f t="shared" si="43"/>
        <v>15.907408</v>
      </c>
      <c r="AA59" s="83">
        <f t="shared" si="43"/>
        <v>16.252752000000001</v>
      </c>
      <c r="BH59">
        <f t="shared" si="13"/>
        <v>1.2171945599153025</v>
      </c>
      <c r="BI59">
        <f t="shared" si="14"/>
        <v>2.3592460536344797</v>
      </c>
      <c r="BJ59">
        <f t="shared" si="15"/>
        <v>1.7508253772102287</v>
      </c>
      <c r="BK59">
        <f t="shared" si="16"/>
        <v>0</v>
      </c>
      <c r="BL59">
        <f t="shared" si="17"/>
        <v>0</v>
      </c>
      <c r="BM59">
        <f t="shared" si="18"/>
        <v>0</v>
      </c>
      <c r="BN59">
        <f t="shared" si="19"/>
        <v>0</v>
      </c>
      <c r="BO59">
        <f t="shared" si="20"/>
        <v>0</v>
      </c>
      <c r="BP59">
        <f t="shared" si="21"/>
        <v>0</v>
      </c>
    </row>
    <row r="60" spans="17:68" x14ac:dyDescent="0.2">
      <c r="Q60" s="79" t="s">
        <v>198</v>
      </c>
      <c r="S60" s="83">
        <f t="shared" ref="S60:AA60" si="44">S27*10.792</f>
        <v>1.5000880000000001</v>
      </c>
      <c r="T60" s="83">
        <f t="shared" si="44"/>
        <v>1.6835519999999999</v>
      </c>
      <c r="U60" s="83">
        <f t="shared" si="44"/>
        <v>1.5216719999999999</v>
      </c>
      <c r="V60" s="83">
        <f t="shared" si="44"/>
        <v>8.2774640000000002</v>
      </c>
      <c r="W60" s="83">
        <f t="shared" si="44"/>
        <v>8.4825119999999998</v>
      </c>
      <c r="X60" s="83">
        <f t="shared" si="44"/>
        <v>8.0292479999999991</v>
      </c>
      <c r="Y60" s="83">
        <f t="shared" si="44"/>
        <v>15.745528</v>
      </c>
      <c r="Z60" s="83">
        <f t="shared" si="44"/>
        <v>15.950576</v>
      </c>
      <c r="AA60" s="83">
        <f t="shared" si="44"/>
        <v>15.831864000000001</v>
      </c>
      <c r="BH60">
        <f t="shared" si="13"/>
        <v>5.2023081767679411</v>
      </c>
      <c r="BI60">
        <f t="shared" si="14"/>
        <v>4.8251145802972131</v>
      </c>
      <c r="BJ60">
        <f t="shared" si="15"/>
        <v>2.9664634441691011</v>
      </c>
      <c r="BK60">
        <f t="shared" si="16"/>
        <v>0</v>
      </c>
      <c r="BL60">
        <f t="shared" si="17"/>
        <v>0</v>
      </c>
      <c r="BM60">
        <f t="shared" si="18"/>
        <v>0</v>
      </c>
      <c r="BN60">
        <f t="shared" si="19"/>
        <v>1.2867754056476899</v>
      </c>
      <c r="BO60">
        <f t="shared" si="20"/>
        <v>1.4262075104876899</v>
      </c>
      <c r="BP60">
        <f t="shared" si="21"/>
        <v>0</v>
      </c>
    </row>
    <row r="61" spans="17:68" x14ac:dyDescent="0.2">
      <c r="Q61" s="79" t="s">
        <v>199</v>
      </c>
      <c r="S61" s="83">
        <f t="shared" ref="S61:AA61" si="45">S28*10.792</f>
        <v>1.262664</v>
      </c>
      <c r="T61" s="83">
        <f t="shared" si="45"/>
        <v>0.39930399999999999</v>
      </c>
      <c r="U61" s="83">
        <f t="shared" si="45"/>
        <v>1.424544</v>
      </c>
      <c r="V61" s="83">
        <f t="shared" si="45"/>
        <v>3.1512639999999998</v>
      </c>
      <c r="W61" s="83">
        <f t="shared" si="45"/>
        <v>3.4858160000000002</v>
      </c>
      <c r="X61" s="83">
        <f t="shared" si="45"/>
        <v>3.0973039999999998</v>
      </c>
      <c r="Y61" s="83">
        <f t="shared" si="45"/>
        <v>6.7018319999999996</v>
      </c>
      <c r="Z61" s="83">
        <f t="shared" si="45"/>
        <v>7.1658879999999998</v>
      </c>
      <c r="AA61" s="83">
        <f t="shared" si="45"/>
        <v>6.8637119999999996</v>
      </c>
      <c r="BH61">
        <f t="shared" si="13"/>
        <v>2.6016423506360362</v>
      </c>
      <c r="BI61">
        <f t="shared" si="14"/>
        <v>5.900029124398035</v>
      </c>
      <c r="BJ61">
        <f t="shared" si="15"/>
        <v>0.87517234708774783</v>
      </c>
      <c r="BK61">
        <f t="shared" si="16"/>
        <v>2.8779344146812287</v>
      </c>
      <c r="BL61">
        <f t="shared" si="17"/>
        <v>2.1297664343798695</v>
      </c>
      <c r="BM61">
        <f t="shared" si="18"/>
        <v>1.1886089823193466</v>
      </c>
      <c r="BN61">
        <f t="shared" si="19"/>
        <v>1.927010376587257</v>
      </c>
      <c r="BO61">
        <f t="shared" si="20"/>
        <v>0</v>
      </c>
      <c r="BP61">
        <f t="shared" si="21"/>
        <v>0</v>
      </c>
    </row>
    <row r="62" spans="17:68" x14ac:dyDescent="0.2">
      <c r="Q62" s="79" t="s">
        <v>200</v>
      </c>
      <c r="S62" s="83">
        <f t="shared" ref="S62:AA62" si="46">S29*10.792</f>
        <v>1.7159279999999999</v>
      </c>
      <c r="T62" s="83">
        <f t="shared" si="46"/>
        <v>1.974936</v>
      </c>
      <c r="U62" s="83">
        <f t="shared" si="46"/>
        <v>2.0073119999999998</v>
      </c>
      <c r="V62" s="83">
        <f t="shared" si="46"/>
        <v>9.5185440000000003</v>
      </c>
      <c r="W62" s="83">
        <f t="shared" si="46"/>
        <v>9.9825999999999997</v>
      </c>
      <c r="X62" s="83">
        <f t="shared" si="46"/>
        <v>9.9825999999999997</v>
      </c>
      <c r="Y62" s="83">
        <f t="shared" si="46"/>
        <v>15.907408</v>
      </c>
      <c r="Z62" s="83">
        <f t="shared" si="46"/>
        <v>16.436215999999998</v>
      </c>
      <c r="AA62" s="83">
        <f t="shared" si="46"/>
        <v>16.198791999999997</v>
      </c>
      <c r="BH62">
        <f t="shared" si="13"/>
        <v>3.6423707051352996</v>
      </c>
      <c r="BI62">
        <f t="shared" si="14"/>
        <v>3.6280150855710436</v>
      </c>
      <c r="BJ62">
        <f t="shared" si="15"/>
        <v>1.8515198273740443</v>
      </c>
      <c r="BK62">
        <f t="shared" si="16"/>
        <v>0</v>
      </c>
      <c r="BL62">
        <f t="shared" si="17"/>
        <v>0</v>
      </c>
      <c r="BM62">
        <f t="shared" si="18"/>
        <v>0</v>
      </c>
      <c r="BN62">
        <f t="shared" si="19"/>
        <v>1.7957451178331998</v>
      </c>
      <c r="BO62">
        <f t="shared" si="20"/>
        <v>1.5047694341554037</v>
      </c>
      <c r="BP62">
        <f t="shared" si="21"/>
        <v>0.98180052445122323</v>
      </c>
    </row>
    <row r="63" spans="17:68" x14ac:dyDescent="0.2">
      <c r="Q63" s="79" t="s">
        <v>201</v>
      </c>
      <c r="S63" s="83">
        <f t="shared" ref="S63:AA63" si="47">S30*10.792</f>
        <v>1.45692</v>
      </c>
      <c r="T63" s="83">
        <f t="shared" si="47"/>
        <v>0.99286399999999997</v>
      </c>
      <c r="U63" s="83">
        <f t="shared" si="47"/>
        <v>1.29504</v>
      </c>
      <c r="V63" s="83">
        <f t="shared" si="47"/>
        <v>3.6692800000000001</v>
      </c>
      <c r="W63" s="83">
        <f t="shared" si="47"/>
        <v>3.5397760000000003</v>
      </c>
      <c r="X63" s="83">
        <f t="shared" si="47"/>
        <v>3.5074000000000001</v>
      </c>
      <c r="Y63" s="83">
        <f t="shared" si="47"/>
        <v>7.6946959999999995</v>
      </c>
      <c r="Z63" s="83">
        <f t="shared" si="47"/>
        <v>8.0616240000000001</v>
      </c>
      <c r="AA63" s="83">
        <f t="shared" si="47"/>
        <v>8.2342960000000005</v>
      </c>
      <c r="BH63">
        <f t="shared" si="13"/>
        <v>3.3578544677775324</v>
      </c>
      <c r="BI63">
        <f t="shared" si="14"/>
        <v>1.2416672729014759</v>
      </c>
      <c r="BJ63">
        <f t="shared" si="15"/>
        <v>0.95698329741758248</v>
      </c>
      <c r="BK63">
        <f t="shared" si="16"/>
        <v>2.1994921264668856</v>
      </c>
      <c r="BL63">
        <f t="shared" si="17"/>
        <v>1.9395717206979839</v>
      </c>
      <c r="BM63">
        <f t="shared" si="18"/>
        <v>1.0235622128921733</v>
      </c>
      <c r="BN63">
        <f t="shared" si="19"/>
        <v>2.3743998166825562</v>
      </c>
      <c r="BO63">
        <f t="shared" si="20"/>
        <v>0</v>
      </c>
      <c r="BP63">
        <f t="shared" si="21"/>
        <v>0</v>
      </c>
    </row>
    <row r="64" spans="17:68" x14ac:dyDescent="0.2">
      <c r="Q64" s="79" t="s">
        <v>202</v>
      </c>
      <c r="S64" s="83">
        <f t="shared" ref="S64:AA64" si="48">S31*10.792</f>
        <v>1.5216719999999999</v>
      </c>
      <c r="T64" s="83">
        <f t="shared" si="48"/>
        <v>1.67276</v>
      </c>
      <c r="U64" s="83">
        <f t="shared" si="48"/>
        <v>1.6188</v>
      </c>
      <c r="V64" s="83">
        <f t="shared" si="48"/>
        <v>8.7846879999999992</v>
      </c>
      <c r="W64" s="83">
        <f t="shared" si="48"/>
        <v>8.8926079999999992</v>
      </c>
      <c r="X64" s="83">
        <f t="shared" si="48"/>
        <v>8.8494399999999995</v>
      </c>
      <c r="Y64" s="83">
        <f t="shared" si="48"/>
        <v>16.198791999999997</v>
      </c>
      <c r="Z64" s="83">
        <f t="shared" si="48"/>
        <v>16.166415999999998</v>
      </c>
      <c r="AA64" s="83">
        <f t="shared" si="48"/>
        <v>16.263544</v>
      </c>
      <c r="BH64">
        <f t="shared" si="13"/>
        <v>3.4721147196823834</v>
      </c>
      <c r="BI64">
        <f t="shared" si="14"/>
        <v>3.2085190757158428</v>
      </c>
      <c r="BJ64">
        <f t="shared" si="15"/>
        <v>2.338746232688441</v>
      </c>
      <c r="BK64">
        <f t="shared" si="16"/>
        <v>0</v>
      </c>
      <c r="BL64">
        <f t="shared" si="17"/>
        <v>0</v>
      </c>
      <c r="BM64">
        <f t="shared" si="18"/>
        <v>0</v>
      </c>
      <c r="BN64">
        <f t="shared" si="19"/>
        <v>1.5662611086808278</v>
      </c>
      <c r="BO64">
        <f t="shared" si="20"/>
        <v>1.6484286221311135</v>
      </c>
      <c r="BP64">
        <f t="shared" si="21"/>
        <v>1.053691628843235</v>
      </c>
    </row>
    <row r="87" spans="49:55" x14ac:dyDescent="0.2">
      <c r="AW87" s="81"/>
      <c r="AX87" s="81"/>
      <c r="AY87" s="81"/>
      <c r="AZ87" s="81"/>
      <c r="BA87" s="81"/>
      <c r="BB87" s="81"/>
      <c r="BC87" s="81"/>
    </row>
    <row r="88" spans="49:55" x14ac:dyDescent="0.2">
      <c r="AW88" s="81"/>
      <c r="AX88" s="81"/>
      <c r="AY88" s="81"/>
      <c r="AZ88" s="81"/>
      <c r="BA88" s="81"/>
      <c r="BB88" s="81"/>
      <c r="BC88" s="81"/>
    </row>
    <row r="89" spans="49:55" x14ac:dyDescent="0.2">
      <c r="AW89" s="81"/>
      <c r="AX89" s="81"/>
      <c r="AY89" s="81"/>
      <c r="AZ89" s="81"/>
      <c r="BA89" s="81"/>
      <c r="BB89" s="81"/>
      <c r="BC89" s="8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D51A-EE66-D049-ABB7-5948490E2F3C}">
  <dimension ref="A1:J30"/>
  <sheetViews>
    <sheetView topLeftCell="I1" zoomScale="164" workbookViewId="0">
      <selection activeCell="E15" sqref="E15"/>
    </sheetView>
  </sheetViews>
  <sheetFormatPr baseColWidth="10" defaultRowHeight="15" x14ac:dyDescent="0.2"/>
  <cols>
    <col min="1" max="1" width="19.1640625" customWidth="1"/>
  </cols>
  <sheetData>
    <row r="1" spans="1:10" x14ac:dyDescent="0.2">
      <c r="A1" s="87" t="s">
        <v>238</v>
      </c>
      <c r="B1" s="87" t="s">
        <v>239</v>
      </c>
      <c r="C1" s="87" t="s">
        <v>240</v>
      </c>
      <c r="D1" s="87" t="s">
        <v>241</v>
      </c>
      <c r="E1" s="87" t="s">
        <v>242</v>
      </c>
      <c r="F1" s="87" t="s">
        <v>243</v>
      </c>
      <c r="G1" s="87" t="s">
        <v>244</v>
      </c>
      <c r="H1" s="87" t="s">
        <v>245</v>
      </c>
      <c r="I1" s="87" t="s">
        <v>246</v>
      </c>
      <c r="J1" s="87" t="s">
        <v>247</v>
      </c>
    </row>
    <row r="2" spans="1:10" x14ac:dyDescent="0.2">
      <c r="A2" s="88" t="s">
        <v>174</v>
      </c>
      <c r="B2" s="86">
        <v>0.69299999999999995</v>
      </c>
      <c r="C2" s="86">
        <v>0.64700000000000002</v>
      </c>
      <c r="D2" s="86">
        <v>0.55200000000000005</v>
      </c>
      <c r="E2" s="86">
        <v>1.5720000000000001</v>
      </c>
      <c r="F2" s="86">
        <v>1.454</v>
      </c>
      <c r="G2" s="86">
        <v>1.4610000000000001</v>
      </c>
      <c r="H2" s="86">
        <v>1.4570000000000001</v>
      </c>
      <c r="I2" s="86">
        <v>1.425</v>
      </c>
      <c r="J2" s="86">
        <v>1.425</v>
      </c>
    </row>
    <row r="3" spans="1:10" x14ac:dyDescent="0.2">
      <c r="A3" s="89" t="s">
        <v>175</v>
      </c>
      <c r="B3" s="86">
        <v>0.98799999999999999</v>
      </c>
      <c r="C3" s="86">
        <v>1.2250000000000001</v>
      </c>
      <c r="D3" s="86">
        <v>1.0820000000000001</v>
      </c>
      <c r="E3" s="86">
        <v>1.397</v>
      </c>
      <c r="F3" s="86">
        <v>1.413</v>
      </c>
      <c r="G3" s="86">
        <v>1.3680000000000001</v>
      </c>
      <c r="H3" s="86">
        <v>1.5620000000000001</v>
      </c>
      <c r="I3" s="86">
        <v>1.569</v>
      </c>
      <c r="J3" s="86">
        <v>1.5289999999999999</v>
      </c>
    </row>
    <row r="4" spans="1:10" x14ac:dyDescent="0.2">
      <c r="A4" s="87" t="s">
        <v>176</v>
      </c>
      <c r="B4" s="86">
        <v>1.073</v>
      </c>
      <c r="C4" s="86">
        <v>1.391</v>
      </c>
      <c r="D4" s="86">
        <v>0.93600000000000005</v>
      </c>
      <c r="E4" s="86">
        <v>1.583</v>
      </c>
      <c r="F4" s="86">
        <v>1.605</v>
      </c>
      <c r="G4" s="86">
        <v>1.4850000000000001</v>
      </c>
      <c r="H4" s="86">
        <v>1.6619999999999999</v>
      </c>
      <c r="I4" s="86">
        <v>1.696</v>
      </c>
      <c r="J4" s="86">
        <v>1.6120000000000001</v>
      </c>
    </row>
    <row r="5" spans="1:10" x14ac:dyDescent="0.2">
      <c r="A5" s="87" t="s">
        <v>177</v>
      </c>
      <c r="B5" s="86">
        <v>0.91500000000000004</v>
      </c>
      <c r="C5" s="86">
        <v>1.36</v>
      </c>
      <c r="D5" s="86">
        <v>1.375</v>
      </c>
      <c r="E5" s="86">
        <v>1.4650000000000001</v>
      </c>
      <c r="F5" s="86">
        <v>1.5409999999999999</v>
      </c>
      <c r="G5" s="86">
        <v>1.5149999999999999</v>
      </c>
      <c r="H5" s="86">
        <v>1.607</v>
      </c>
      <c r="I5" s="86">
        <v>1.665</v>
      </c>
      <c r="J5" s="86">
        <v>1.6160000000000001</v>
      </c>
    </row>
    <row r="6" spans="1:10" x14ac:dyDescent="0.2">
      <c r="A6" s="87" t="s">
        <v>178</v>
      </c>
      <c r="B6" s="86">
        <v>1.109</v>
      </c>
      <c r="C6" s="86">
        <v>0.92500000000000004</v>
      </c>
      <c r="D6" s="86">
        <v>0.95399999999999996</v>
      </c>
      <c r="E6" s="86">
        <v>1.587</v>
      </c>
      <c r="F6" s="86">
        <v>1.4990000000000001</v>
      </c>
      <c r="G6" s="86">
        <v>1.504</v>
      </c>
      <c r="H6" s="86">
        <v>1.641</v>
      </c>
      <c r="I6" s="86">
        <v>1.649</v>
      </c>
      <c r="J6" s="86">
        <v>1.6479999999999999</v>
      </c>
    </row>
    <row r="7" spans="1:10" x14ac:dyDescent="0.2">
      <c r="A7" s="87" t="s">
        <v>179</v>
      </c>
      <c r="B7" s="86">
        <v>0.34599999999999997</v>
      </c>
      <c r="C7" s="86">
        <v>0.60799999999999998</v>
      </c>
      <c r="D7" s="86">
        <v>0.44700000000000001</v>
      </c>
      <c r="E7" s="86">
        <v>1.071</v>
      </c>
      <c r="F7" s="86">
        <v>1.002</v>
      </c>
      <c r="G7" s="86">
        <v>1.052</v>
      </c>
      <c r="H7" s="86">
        <v>1.1970000000000001</v>
      </c>
      <c r="I7" s="86">
        <v>1.1339999999999999</v>
      </c>
      <c r="J7" s="86">
        <v>1.1519999999999999</v>
      </c>
    </row>
    <row r="8" spans="1:10" x14ac:dyDescent="0.2">
      <c r="A8" s="87" t="s">
        <v>180</v>
      </c>
      <c r="B8" s="86">
        <v>0.153</v>
      </c>
      <c r="C8" s="86">
        <v>0.153</v>
      </c>
      <c r="D8" s="86">
        <v>0.14699999999999999</v>
      </c>
      <c r="E8" s="86">
        <v>0.41499999999999998</v>
      </c>
      <c r="F8" s="86">
        <v>0.33300000000000002</v>
      </c>
      <c r="G8" s="86">
        <v>0.33500000000000002</v>
      </c>
      <c r="H8" s="86">
        <v>0.51600000000000001</v>
      </c>
      <c r="I8" s="86">
        <v>0.47199999999999998</v>
      </c>
      <c r="J8" s="86">
        <v>0.45400000000000001</v>
      </c>
    </row>
    <row r="9" spans="1:10" x14ac:dyDescent="0.2">
      <c r="A9" s="87" t="s">
        <v>181</v>
      </c>
      <c r="B9" s="86">
        <v>0.42699999999999999</v>
      </c>
      <c r="C9" s="86">
        <v>0.34799999999999998</v>
      </c>
      <c r="D9" s="86">
        <v>0.36799999999999999</v>
      </c>
      <c r="E9" s="86">
        <v>1.306</v>
      </c>
      <c r="F9" s="86">
        <v>1.325</v>
      </c>
      <c r="G9" s="86">
        <v>1.3220000000000001</v>
      </c>
      <c r="H9" s="86">
        <v>1.4590000000000001</v>
      </c>
      <c r="I9" s="86">
        <v>1.4570000000000001</v>
      </c>
      <c r="J9" s="86">
        <v>1.462</v>
      </c>
    </row>
    <row r="10" spans="1:10" x14ac:dyDescent="0.2">
      <c r="A10" s="87" t="s">
        <v>182</v>
      </c>
      <c r="B10" s="86">
        <v>0.436</v>
      </c>
      <c r="C10" s="86">
        <v>0.50800000000000001</v>
      </c>
      <c r="D10" s="86">
        <v>0.39500000000000002</v>
      </c>
      <c r="E10" s="86">
        <v>1.2909999999999999</v>
      </c>
      <c r="F10" s="86">
        <v>1.262</v>
      </c>
      <c r="G10" s="86">
        <v>1.2430000000000001</v>
      </c>
      <c r="H10" s="86">
        <v>1.2609999999999999</v>
      </c>
      <c r="I10" s="86">
        <v>1.2390000000000001</v>
      </c>
      <c r="J10" s="86">
        <v>1.2629999999999999</v>
      </c>
    </row>
    <row r="11" spans="1:10" x14ac:dyDescent="0.2">
      <c r="A11" s="87" t="s">
        <v>183</v>
      </c>
      <c r="B11" s="86">
        <v>0.29299999999999998</v>
      </c>
      <c r="C11" s="86">
        <v>0.28699999999999998</v>
      </c>
      <c r="D11" s="86">
        <v>0.34799999999999998</v>
      </c>
      <c r="E11" s="86">
        <v>1.363</v>
      </c>
      <c r="F11" s="86">
        <v>1.3480000000000001</v>
      </c>
      <c r="G11" s="86">
        <v>1.3480000000000001</v>
      </c>
      <c r="H11" s="86">
        <v>1.478</v>
      </c>
      <c r="I11" s="86">
        <v>1.5049999999999999</v>
      </c>
      <c r="J11" s="86">
        <v>1.4530000000000001</v>
      </c>
    </row>
    <row r="12" spans="1:10" x14ac:dyDescent="0.2">
      <c r="A12" s="87" t="s">
        <v>184</v>
      </c>
      <c r="B12" s="86">
        <v>0.17699999999999999</v>
      </c>
      <c r="C12" s="86">
        <v>0.185</v>
      </c>
      <c r="D12" s="86">
        <v>0.16700000000000001</v>
      </c>
      <c r="E12" s="86">
        <v>0.46800000000000003</v>
      </c>
      <c r="F12" s="86">
        <v>0.43099999999999999</v>
      </c>
      <c r="G12" s="86">
        <v>0.39500000000000002</v>
      </c>
      <c r="H12" s="86">
        <v>0.60799999999999998</v>
      </c>
      <c r="I12" s="86">
        <v>0.56699999999999995</v>
      </c>
      <c r="J12" s="86">
        <v>0.56499999999999995</v>
      </c>
    </row>
    <row r="13" spans="1:10" x14ac:dyDescent="0.2">
      <c r="A13" s="87" t="s">
        <v>185</v>
      </c>
      <c r="B13" s="86">
        <v>0.17399999999999999</v>
      </c>
      <c r="C13" s="86">
        <v>0.24199999999999999</v>
      </c>
      <c r="D13" s="86">
        <v>0.253</v>
      </c>
      <c r="E13" s="86">
        <v>1.135</v>
      </c>
      <c r="F13" s="86">
        <v>1.1020000000000001</v>
      </c>
      <c r="G13" s="86">
        <v>1.147</v>
      </c>
      <c r="H13" s="86">
        <v>1.4910000000000001</v>
      </c>
      <c r="I13" s="86">
        <v>1.4790000000000001</v>
      </c>
      <c r="J13" s="86">
        <v>1.4890000000000001</v>
      </c>
    </row>
    <row r="14" spans="1:10" x14ac:dyDescent="0.2">
      <c r="A14" s="87" t="s">
        <v>186</v>
      </c>
      <c r="B14" s="86">
        <v>9.1999999999999998E-2</v>
      </c>
      <c r="C14" s="86">
        <v>0.11899999999999999</v>
      </c>
      <c r="D14" s="86">
        <v>0.11</v>
      </c>
      <c r="E14" s="86">
        <v>0.215</v>
      </c>
      <c r="F14" s="86">
        <v>0.191</v>
      </c>
      <c r="G14" s="86">
        <v>0.21</v>
      </c>
      <c r="H14" s="86">
        <v>0.72699999999999998</v>
      </c>
      <c r="I14" s="86">
        <v>0.222</v>
      </c>
      <c r="J14" s="86">
        <v>0.26300000000000001</v>
      </c>
    </row>
    <row r="15" spans="1:10" x14ac:dyDescent="0.2">
      <c r="A15" s="87" t="s">
        <v>187</v>
      </c>
      <c r="B15" s="86">
        <v>0.13200000000000001</v>
      </c>
      <c r="C15" s="86">
        <v>0.151</v>
      </c>
      <c r="D15" s="86">
        <v>0.14299999999999999</v>
      </c>
      <c r="E15" s="86">
        <v>0.82499999999999996</v>
      </c>
      <c r="F15" s="86">
        <v>0.92800000000000005</v>
      </c>
      <c r="G15" s="86">
        <v>0.84099999999999997</v>
      </c>
      <c r="H15" s="86">
        <v>1.474</v>
      </c>
      <c r="I15" s="86">
        <v>1.4730000000000001</v>
      </c>
      <c r="J15" s="86">
        <v>1.462</v>
      </c>
    </row>
    <row r="16" spans="1:10" x14ac:dyDescent="0.2">
      <c r="A16" s="87" t="s">
        <v>191</v>
      </c>
      <c r="B16" s="86">
        <v>0.22700000000000001</v>
      </c>
      <c r="C16" s="86">
        <v>0.26200000000000001</v>
      </c>
      <c r="D16" s="86">
        <v>0.22</v>
      </c>
      <c r="E16" s="86">
        <v>1.236</v>
      </c>
      <c r="F16" s="86">
        <v>1.17</v>
      </c>
      <c r="G16" s="86">
        <v>1.1830000000000001</v>
      </c>
      <c r="H16" s="86">
        <v>1.542</v>
      </c>
      <c r="I16" s="86">
        <v>1.542</v>
      </c>
      <c r="J16" s="86">
        <v>1.55</v>
      </c>
    </row>
    <row r="17" spans="1:10" x14ac:dyDescent="0.2">
      <c r="A17" s="87" t="s">
        <v>190</v>
      </c>
      <c r="B17" s="86">
        <v>0.18</v>
      </c>
      <c r="C17" s="86">
        <v>0.21099999999999999</v>
      </c>
      <c r="D17" s="86">
        <v>0.19</v>
      </c>
      <c r="E17" s="86">
        <v>0.96699999999999997</v>
      </c>
      <c r="F17" s="86">
        <v>1.016</v>
      </c>
      <c r="G17" s="86">
        <v>0.82399999999999995</v>
      </c>
      <c r="H17" s="86">
        <v>1.514</v>
      </c>
      <c r="I17" s="86">
        <v>1.4790000000000001</v>
      </c>
      <c r="J17" s="86">
        <v>1.472</v>
      </c>
    </row>
    <row r="18" spans="1:10" x14ac:dyDescent="0.2">
      <c r="A18" s="87" t="s">
        <v>189</v>
      </c>
      <c r="B18" s="86">
        <v>0.127</v>
      </c>
      <c r="C18" s="86">
        <v>0.13</v>
      </c>
      <c r="D18" s="86">
        <v>0.123</v>
      </c>
      <c r="E18" s="86">
        <v>0.19800000000000001</v>
      </c>
      <c r="F18" s="86">
        <v>0.19700000000000001</v>
      </c>
      <c r="G18" s="86">
        <v>0.2</v>
      </c>
      <c r="H18" s="86">
        <v>0.38</v>
      </c>
      <c r="I18" s="86">
        <v>0.34300000000000003</v>
      </c>
      <c r="J18" s="86">
        <v>0.59599999999999997</v>
      </c>
    </row>
    <row r="19" spans="1:10" x14ac:dyDescent="0.2">
      <c r="A19" s="84" t="s">
        <v>188</v>
      </c>
      <c r="B19" s="86">
        <v>0.30499999999999999</v>
      </c>
      <c r="C19" s="86">
        <v>0.27</v>
      </c>
      <c r="D19" s="86">
        <v>0.25900000000000001</v>
      </c>
      <c r="E19" s="86">
        <v>1.3460000000000001</v>
      </c>
      <c r="F19" s="86">
        <v>1.3080000000000001</v>
      </c>
      <c r="G19" s="86">
        <v>1.2989999999999999</v>
      </c>
      <c r="H19" s="86">
        <v>1.627</v>
      </c>
      <c r="I19" s="86">
        <v>1.6020000000000001</v>
      </c>
      <c r="J19" s="86">
        <v>1.5669999999999999</v>
      </c>
    </row>
    <row r="20" spans="1:10" x14ac:dyDescent="0.2">
      <c r="A20" s="84" t="s">
        <v>192</v>
      </c>
      <c r="B20" s="86">
        <v>0.20200000000000001</v>
      </c>
      <c r="C20" s="86">
        <v>0.191</v>
      </c>
      <c r="D20" s="86">
        <v>0.20899999999999999</v>
      </c>
      <c r="E20" s="86">
        <v>1.365</v>
      </c>
      <c r="F20" s="86">
        <v>1.3089999999999999</v>
      </c>
      <c r="G20" s="86">
        <v>1.3740000000000001</v>
      </c>
      <c r="H20" s="86">
        <v>1.607</v>
      </c>
      <c r="I20" s="86">
        <v>1.5920000000000001</v>
      </c>
      <c r="J20" s="86">
        <v>1.6319999999999999</v>
      </c>
    </row>
    <row r="21" spans="1:10" x14ac:dyDescent="0.2">
      <c r="A21" s="84" t="s">
        <v>193</v>
      </c>
      <c r="B21" s="86">
        <v>0.13400000000000001</v>
      </c>
      <c r="C21" s="86">
        <v>0.125</v>
      </c>
      <c r="D21" s="86">
        <v>0.122</v>
      </c>
      <c r="E21" s="86">
        <v>0.254</v>
      </c>
      <c r="F21" s="86">
        <v>0.222</v>
      </c>
      <c r="G21" s="86">
        <v>0.214</v>
      </c>
      <c r="H21" s="86">
        <v>0.23699999999999999</v>
      </c>
      <c r="I21" s="86">
        <v>0.23599999999999999</v>
      </c>
      <c r="J21" s="86">
        <v>0.247</v>
      </c>
    </row>
    <row r="22" spans="1:10" x14ac:dyDescent="0.2">
      <c r="A22" s="84" t="s">
        <v>194</v>
      </c>
      <c r="B22" s="86">
        <v>9.6000000000000002E-2</v>
      </c>
      <c r="C22" s="86">
        <v>9.7000000000000003E-2</v>
      </c>
      <c r="D22" s="86">
        <v>9.9000000000000005E-2</v>
      </c>
      <c r="E22" s="86">
        <v>0.127</v>
      </c>
      <c r="F22" s="86">
        <v>0.13200000000000001</v>
      </c>
      <c r="G22" s="86">
        <v>0.15</v>
      </c>
      <c r="H22" s="86">
        <v>0.126</v>
      </c>
      <c r="I22" s="86">
        <v>0.125</v>
      </c>
      <c r="J22" s="86">
        <v>0.13100000000000001</v>
      </c>
    </row>
    <row r="23" spans="1:10" x14ac:dyDescent="0.2">
      <c r="A23" s="84" t="s">
        <v>195</v>
      </c>
      <c r="B23" s="86">
        <v>9.8000000000000004E-2</v>
      </c>
      <c r="C23" s="86">
        <v>9.6000000000000002E-2</v>
      </c>
      <c r="D23" s="86">
        <v>9.0999999999999998E-2</v>
      </c>
      <c r="E23" s="86">
        <v>0.157</v>
      </c>
      <c r="F23" s="86">
        <v>0.14299999999999999</v>
      </c>
      <c r="G23" s="86">
        <v>0.14000000000000001</v>
      </c>
      <c r="H23" s="86">
        <v>0.126</v>
      </c>
      <c r="I23" s="86">
        <v>0.129</v>
      </c>
      <c r="J23" s="86">
        <v>0.14199999999999999</v>
      </c>
    </row>
    <row r="24" spans="1:10" x14ac:dyDescent="0.2">
      <c r="A24" s="84" t="s">
        <v>196</v>
      </c>
      <c r="B24" s="86">
        <v>0.1</v>
      </c>
      <c r="C24" s="86">
        <v>5.3999999999999999E-2</v>
      </c>
      <c r="D24" s="86">
        <v>3.5999999999999997E-2</v>
      </c>
      <c r="E24" s="86">
        <v>0.13800000000000001</v>
      </c>
      <c r="F24" s="86">
        <v>0.13900000000000001</v>
      </c>
      <c r="G24" s="86">
        <v>0.152</v>
      </c>
      <c r="H24" s="86">
        <v>0.121</v>
      </c>
      <c r="I24" s="86">
        <v>0.128</v>
      </c>
      <c r="J24" s="86">
        <v>0.13200000000000001</v>
      </c>
    </row>
    <row r="25" spans="1:10" x14ac:dyDescent="0.2">
      <c r="A25" s="87" t="s">
        <v>197</v>
      </c>
      <c r="B25" s="86">
        <v>0.17199999999999999</v>
      </c>
      <c r="C25" s="86">
        <v>0.128</v>
      </c>
      <c r="D25" s="86">
        <v>0.19500000000000001</v>
      </c>
      <c r="E25" s="86">
        <v>0.83799999999999997</v>
      </c>
      <c r="F25" s="86">
        <v>0.80200000000000005</v>
      </c>
      <c r="G25" s="86">
        <v>0.80400000000000005</v>
      </c>
      <c r="H25" s="86">
        <v>1.494</v>
      </c>
      <c r="I25" s="86">
        <v>1.474</v>
      </c>
      <c r="J25" s="86">
        <v>1.506</v>
      </c>
    </row>
    <row r="26" spans="1:10" x14ac:dyDescent="0.2">
      <c r="A26" s="87" t="s">
        <v>198</v>
      </c>
      <c r="B26" s="86">
        <v>0.13900000000000001</v>
      </c>
      <c r="C26" s="86">
        <v>0.156</v>
      </c>
      <c r="D26" s="86">
        <v>0.14099999999999999</v>
      </c>
      <c r="E26" s="86">
        <v>0.76700000000000002</v>
      </c>
      <c r="F26" s="86">
        <v>0.78600000000000003</v>
      </c>
      <c r="G26" s="86">
        <v>0.74399999999999999</v>
      </c>
      <c r="H26" s="86">
        <v>1.4590000000000001</v>
      </c>
      <c r="I26" s="86">
        <v>1.478</v>
      </c>
      <c r="J26" s="86">
        <v>1.4670000000000001</v>
      </c>
    </row>
    <row r="27" spans="1:10" x14ac:dyDescent="0.2">
      <c r="A27" s="87" t="s">
        <v>199</v>
      </c>
      <c r="B27" s="86">
        <v>0.11700000000000001</v>
      </c>
      <c r="C27" s="86">
        <v>3.6999999999999998E-2</v>
      </c>
      <c r="D27" s="86">
        <v>0.13200000000000001</v>
      </c>
      <c r="E27" s="86">
        <v>0.29199999999999998</v>
      </c>
      <c r="F27" s="86">
        <v>0.32300000000000001</v>
      </c>
      <c r="G27" s="86">
        <v>0.28699999999999998</v>
      </c>
      <c r="H27" s="86">
        <v>0.621</v>
      </c>
      <c r="I27" s="86">
        <v>0.66400000000000003</v>
      </c>
      <c r="J27" s="86">
        <v>0.63600000000000001</v>
      </c>
    </row>
    <row r="28" spans="1:10" x14ac:dyDescent="0.2">
      <c r="A28" s="87" t="s">
        <v>200</v>
      </c>
      <c r="B28" s="86">
        <v>0.159</v>
      </c>
      <c r="C28" s="86">
        <v>0.183</v>
      </c>
      <c r="D28" s="86">
        <v>0.186</v>
      </c>
      <c r="E28" s="86">
        <v>0.88200000000000001</v>
      </c>
      <c r="F28" s="86">
        <v>0.92500000000000004</v>
      </c>
      <c r="G28" s="86">
        <v>0.92500000000000004</v>
      </c>
      <c r="H28" s="86">
        <v>1.474</v>
      </c>
      <c r="I28" s="86">
        <v>1.5229999999999999</v>
      </c>
      <c r="J28" s="86">
        <v>1.5009999999999999</v>
      </c>
    </row>
    <row r="29" spans="1:10" x14ac:dyDescent="0.2">
      <c r="A29" s="87" t="s">
        <v>201</v>
      </c>
      <c r="B29" s="86">
        <v>0.13500000000000001</v>
      </c>
      <c r="C29" s="86">
        <v>9.1999999999999998E-2</v>
      </c>
      <c r="D29" s="86">
        <v>0.12</v>
      </c>
      <c r="E29" s="86">
        <v>0.34</v>
      </c>
      <c r="F29" s="86">
        <v>0.32800000000000001</v>
      </c>
      <c r="G29" s="86">
        <v>0.32500000000000001</v>
      </c>
      <c r="H29" s="86">
        <v>0.71299999999999997</v>
      </c>
      <c r="I29" s="86">
        <v>0.747</v>
      </c>
      <c r="J29" s="86">
        <v>0.76300000000000001</v>
      </c>
    </row>
    <row r="30" spans="1:10" x14ac:dyDescent="0.2">
      <c r="A30" s="87" t="s">
        <v>202</v>
      </c>
      <c r="B30" s="86">
        <v>0.14099999999999999</v>
      </c>
      <c r="C30" s="86">
        <v>0.155</v>
      </c>
      <c r="D30" s="86">
        <v>0.15</v>
      </c>
      <c r="E30" s="86">
        <v>0.81399999999999995</v>
      </c>
      <c r="F30" s="86">
        <v>0.82399999999999995</v>
      </c>
      <c r="G30" s="86">
        <v>0.82</v>
      </c>
      <c r="H30" s="86">
        <v>1.5009999999999999</v>
      </c>
      <c r="I30" s="86">
        <v>1.498</v>
      </c>
      <c r="J30" s="86">
        <v>1.5069999999999999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237E-23A1-5248-8508-3A2D77212BE2}">
  <dimension ref="A1:J30"/>
  <sheetViews>
    <sheetView workbookViewId="0">
      <selection activeCell="F22" sqref="F22"/>
    </sheetView>
  </sheetViews>
  <sheetFormatPr baseColWidth="10" defaultRowHeight="15" x14ac:dyDescent="0.2"/>
  <cols>
    <col min="1" max="1" width="18.83203125" customWidth="1"/>
  </cols>
  <sheetData>
    <row r="1" spans="1:10" x14ac:dyDescent="0.2">
      <c r="A1" t="s">
        <v>238</v>
      </c>
      <c r="B1" s="79" t="s">
        <v>239</v>
      </c>
      <c r="C1" s="79" t="s">
        <v>240</v>
      </c>
      <c r="D1" s="87" t="s">
        <v>241</v>
      </c>
      <c r="E1" s="79" t="s">
        <v>242</v>
      </c>
      <c r="F1" s="79" t="s">
        <v>243</v>
      </c>
      <c r="G1" s="87" t="s">
        <v>244</v>
      </c>
      <c r="H1" s="79" t="s">
        <v>245</v>
      </c>
      <c r="I1" s="79" t="s">
        <v>246</v>
      </c>
      <c r="J1" s="87" t="s">
        <v>247</v>
      </c>
    </row>
    <row r="2" spans="1:10" x14ac:dyDescent="0.2">
      <c r="A2" s="76" t="s">
        <v>174</v>
      </c>
      <c r="B2">
        <v>1.6997008838997463</v>
      </c>
      <c r="C2">
        <v>4.1554227787604967</v>
      </c>
      <c r="D2">
        <v>4.6348446673215857</v>
      </c>
      <c r="E2">
        <v>4.8961907599890296E-2</v>
      </c>
      <c r="F2">
        <v>5.1133131002409231E-2</v>
      </c>
      <c r="G2">
        <v>5.0192140812269539E-2</v>
      </c>
      <c r="H2">
        <v>0</v>
      </c>
      <c r="I2">
        <v>0</v>
      </c>
      <c r="J2">
        <v>0</v>
      </c>
    </row>
    <row r="3" spans="1:10" x14ac:dyDescent="0.2">
      <c r="A3" s="85" t="s">
        <v>175</v>
      </c>
      <c r="B3">
        <v>0.10106915754633683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79" t="s">
        <v>176</v>
      </c>
      <c r="B4">
        <v>4.5300634364329108E-2</v>
      </c>
      <c r="C4">
        <v>4.3382352200857593E-2</v>
      </c>
      <c r="D4">
        <v>6.4872579617785184E-2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79" t="s">
        <v>177</v>
      </c>
      <c r="B5">
        <v>7.5643487473518595E-2</v>
      </c>
      <c r="C5">
        <v>4.4804719041170962E-2</v>
      </c>
      <c r="D5">
        <v>4.5200442852459319E-2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79" t="s">
        <v>178</v>
      </c>
      <c r="B6">
        <v>4.3245867595976782E-2</v>
      </c>
      <c r="C6">
        <v>6.6646822995058613E-2</v>
      </c>
      <c r="D6">
        <v>5.257769111689483E-2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79" t="s">
        <v>179</v>
      </c>
      <c r="B7">
        <v>13.339418007449783</v>
      </c>
      <c r="C7">
        <v>10.735746930285369</v>
      </c>
      <c r="D7">
        <v>11.729485654561358</v>
      </c>
      <c r="E7">
        <v>3.0532063699628389</v>
      </c>
      <c r="F7">
        <v>3.9534724248556978</v>
      </c>
      <c r="G7">
        <v>2.93166038337464</v>
      </c>
      <c r="H7">
        <v>0</v>
      </c>
      <c r="I7">
        <v>0.20572179512775243</v>
      </c>
      <c r="J7">
        <v>0</v>
      </c>
    </row>
    <row r="8" spans="1:10" x14ac:dyDescent="0.2">
      <c r="A8" s="79" t="s">
        <v>180</v>
      </c>
      <c r="B8" s="78">
        <v>20.007617764657766</v>
      </c>
      <c r="C8" s="78">
        <v>19.785936173031541</v>
      </c>
      <c r="D8" s="78">
        <v>18.340995459512069</v>
      </c>
      <c r="E8" s="78">
        <v>19.638762788299864</v>
      </c>
      <c r="F8" s="78">
        <v>18.222448350140162</v>
      </c>
      <c r="G8" s="78">
        <v>17.829046678836082</v>
      </c>
      <c r="H8" s="78">
        <v>21.727840179890968</v>
      </c>
      <c r="I8" s="78">
        <v>19.73585205614587</v>
      </c>
      <c r="J8" s="78">
        <v>18.813012603110138</v>
      </c>
    </row>
    <row r="9" spans="1:10" x14ac:dyDescent="0.2">
      <c r="A9" s="79" t="s">
        <v>181</v>
      </c>
      <c r="B9">
        <v>7.6917990514150434</v>
      </c>
      <c r="C9">
        <v>8.4356990703400889</v>
      </c>
      <c r="D9">
        <v>8.1104706879204027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79" t="s">
        <v>182</v>
      </c>
      <c r="B10">
        <v>10.075324559292669</v>
      </c>
      <c r="C10">
        <v>8.8272191513564664</v>
      </c>
      <c r="D10">
        <v>11.144741181114998</v>
      </c>
      <c r="E10">
        <v>6.758286943772665E-2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79" t="s">
        <v>183</v>
      </c>
      <c r="B11">
        <v>9.9701888480618255</v>
      </c>
      <c r="C11">
        <v>9.1186678960519441</v>
      </c>
      <c r="D11">
        <v>8.9109573347805657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79" t="s">
        <v>184</v>
      </c>
      <c r="B12" s="78">
        <v>19.730959723647935</v>
      </c>
      <c r="C12" s="78">
        <v>20.076685871834528</v>
      </c>
      <c r="D12" s="78">
        <v>19.513432857396875</v>
      </c>
      <c r="E12" s="78">
        <v>19.271048828858412</v>
      </c>
      <c r="F12" s="78">
        <v>18.525272657767886</v>
      </c>
      <c r="G12" s="78">
        <v>18.419015704610473</v>
      </c>
      <c r="H12" s="78">
        <v>18.69141421279874</v>
      </c>
      <c r="I12" s="78">
        <v>18.464990578597718</v>
      </c>
      <c r="J12" s="78">
        <v>18.156773631227939</v>
      </c>
    </row>
    <row r="13" spans="1:10" x14ac:dyDescent="0.2">
      <c r="A13" s="79" t="s">
        <v>185</v>
      </c>
      <c r="B13">
        <v>16.821062051845825</v>
      </c>
      <c r="C13">
        <v>16.920101133694644</v>
      </c>
      <c r="D13">
        <v>18.222110197813105</v>
      </c>
      <c r="E13">
        <v>4.4006801133294724</v>
      </c>
      <c r="F13">
        <v>4.7918753901369611</v>
      </c>
      <c r="G13">
        <v>4.6142045216274967</v>
      </c>
      <c r="H13">
        <v>0</v>
      </c>
      <c r="I13">
        <v>0</v>
      </c>
      <c r="J13">
        <v>0</v>
      </c>
    </row>
    <row r="14" spans="1:10" x14ac:dyDescent="0.2">
      <c r="A14" s="79" t="s">
        <v>186</v>
      </c>
      <c r="B14">
        <v>22.085322559565117</v>
      </c>
      <c r="C14">
        <v>21.651860713748857</v>
      </c>
      <c r="D14">
        <v>21.303199957063097</v>
      </c>
      <c r="E14">
        <v>24.914583755106833</v>
      </c>
      <c r="F14">
        <v>24.644218115878903</v>
      </c>
      <c r="G14">
        <v>23.854197382416199</v>
      </c>
      <c r="H14">
        <v>4.6260190893352178</v>
      </c>
      <c r="I14">
        <v>27.216819717683062</v>
      </c>
      <c r="J14">
        <v>25.839280079692916</v>
      </c>
    </row>
    <row r="15" spans="1:10" x14ac:dyDescent="0.2">
      <c r="A15" s="79" t="s">
        <v>187</v>
      </c>
      <c r="B15">
        <v>18.783249265831888</v>
      </c>
      <c r="C15">
        <v>19.971267378248307</v>
      </c>
      <c r="D15">
        <v>19.078161600005995</v>
      </c>
      <c r="E15">
        <v>10.464666425173039</v>
      </c>
      <c r="F15">
        <v>8.5805666912509952</v>
      </c>
      <c r="G15">
        <v>10.576292288084652</v>
      </c>
      <c r="H15">
        <v>0</v>
      </c>
      <c r="I15">
        <v>0</v>
      </c>
      <c r="J15">
        <v>0</v>
      </c>
    </row>
    <row r="16" spans="1:10" x14ac:dyDescent="0.2">
      <c r="A16" s="79" t="s">
        <v>191</v>
      </c>
      <c r="B16">
        <v>19.381148062550782</v>
      </c>
      <c r="C16">
        <v>18.630829576283308</v>
      </c>
      <c r="D16">
        <v>22.06966867757092</v>
      </c>
      <c r="E16">
        <v>5.5117013363741183</v>
      </c>
      <c r="F16">
        <v>5.2768392196137563</v>
      </c>
      <c r="G16">
        <v>1.2483121445955208</v>
      </c>
      <c r="H16">
        <v>0</v>
      </c>
      <c r="I16">
        <v>0</v>
      </c>
      <c r="J16">
        <v>0</v>
      </c>
    </row>
    <row r="17" spans="1:10" x14ac:dyDescent="0.2">
      <c r="A17" s="79" t="s">
        <v>190</v>
      </c>
      <c r="B17">
        <v>20.21051904838874</v>
      </c>
      <c r="C17">
        <v>19.035222186966337</v>
      </c>
      <c r="D17">
        <v>19.266832801014605</v>
      </c>
      <c r="E17">
        <v>7.889890563230856</v>
      </c>
      <c r="F17">
        <v>6.9503303674965498</v>
      </c>
      <c r="G17">
        <v>12.20118343207276</v>
      </c>
      <c r="H17">
        <v>0</v>
      </c>
      <c r="I17">
        <v>0</v>
      </c>
      <c r="J17">
        <v>0</v>
      </c>
    </row>
    <row r="18" spans="1:10" x14ac:dyDescent="0.2">
      <c r="A18" s="79" t="s">
        <v>189</v>
      </c>
      <c r="B18" s="78">
        <v>21.837085134020239</v>
      </c>
      <c r="C18" s="78">
        <v>21.703028500080308</v>
      </c>
      <c r="D18" s="78">
        <v>20.154002127292969</v>
      </c>
      <c r="E18" s="78">
        <v>22.691153104727505</v>
      </c>
      <c r="F18" s="78">
        <v>21.963945649140445</v>
      </c>
      <c r="G18" s="78">
        <v>22.713773715658732</v>
      </c>
      <c r="H18" s="78">
        <v>23.667183325560085</v>
      </c>
      <c r="I18" s="78">
        <v>23.768292848850027</v>
      </c>
      <c r="J18" s="78">
        <v>18.593874075183322</v>
      </c>
    </row>
    <row r="19" spans="1:10" x14ac:dyDescent="0.2">
      <c r="A19" s="84" t="s">
        <v>188</v>
      </c>
      <c r="B19">
        <v>14.86856161665569</v>
      </c>
      <c r="C19">
        <v>18.41727155050248</v>
      </c>
      <c r="D19">
        <v>19.909082945051054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84" t="s">
        <v>192</v>
      </c>
      <c r="B20">
        <v>15.727287586230736</v>
      </c>
      <c r="C20">
        <v>19.05118455880276</v>
      </c>
      <c r="D20">
        <v>18.535490395042263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84" t="s">
        <v>193</v>
      </c>
      <c r="B21" s="78">
        <v>20.37565603393336</v>
      </c>
      <c r="C21" s="78">
        <v>20.851863497888385</v>
      </c>
      <c r="D21" s="78">
        <v>23.400343567028926</v>
      </c>
      <c r="E21" s="78">
        <v>21.959589218868437</v>
      </c>
      <c r="F21" s="78">
        <v>22.243652993590782</v>
      </c>
      <c r="G21" s="78">
        <v>23.61872471284309</v>
      </c>
      <c r="H21" s="78">
        <v>25.647302500375279</v>
      </c>
      <c r="I21" s="78">
        <v>25.739244338353814</v>
      </c>
      <c r="J21" s="78">
        <v>28.236307456290326</v>
      </c>
    </row>
    <row r="22" spans="1:10" x14ac:dyDescent="0.2">
      <c r="A22" s="84" t="s">
        <v>194</v>
      </c>
      <c r="B22" s="78">
        <v>20.952055461647593</v>
      </c>
      <c r="C22" s="78">
        <v>20.80364416254902</v>
      </c>
      <c r="D22" s="78">
        <v>20.179972621510981</v>
      </c>
      <c r="E22" s="78">
        <v>22.463491556159585</v>
      </c>
      <c r="F22" s="78">
        <v>22.508485590648458</v>
      </c>
      <c r="G22" s="78">
        <v>23.048459486991661</v>
      </c>
      <c r="H22" s="78">
        <v>25.581922428812355</v>
      </c>
      <c r="I22" s="78">
        <v>26.422984388671242</v>
      </c>
      <c r="J22" s="78">
        <v>26.939220387154627</v>
      </c>
    </row>
    <row r="23" spans="1:10" x14ac:dyDescent="0.2">
      <c r="A23" s="84" t="s">
        <v>195</v>
      </c>
      <c r="B23" s="78">
        <v>20.429863236210373</v>
      </c>
      <c r="C23" s="78">
        <v>21.020273244259233</v>
      </c>
      <c r="D23" s="78">
        <v>22.131534733431</v>
      </c>
      <c r="E23" s="78">
        <v>23.403390892970446</v>
      </c>
      <c r="F23" s="78">
        <v>23.150747599678844</v>
      </c>
      <c r="G23" s="78">
        <v>24.21576132000293</v>
      </c>
      <c r="H23" s="78">
        <v>27.284139715753852</v>
      </c>
      <c r="I23" s="78">
        <v>27.974866269998195</v>
      </c>
      <c r="J23" s="78">
        <v>32.600250246955682</v>
      </c>
    </row>
    <row r="24" spans="1:10" x14ac:dyDescent="0.2">
      <c r="A24" s="84" t="s">
        <v>196</v>
      </c>
      <c r="B24" s="78">
        <v>20.404958613947247</v>
      </c>
      <c r="C24" s="78">
        <v>21.07915723164442</v>
      </c>
      <c r="D24" s="78">
        <v>21.109701681023186</v>
      </c>
      <c r="E24" s="78">
        <v>22.730242327236255</v>
      </c>
      <c r="F24" s="78">
        <v>23.069901508525653</v>
      </c>
      <c r="G24" s="78">
        <v>23.054069651622481</v>
      </c>
      <c r="H24" s="78">
        <v>26.719990894274336</v>
      </c>
      <c r="I24" s="78">
        <v>27.478409216399342</v>
      </c>
      <c r="J24" s="78">
        <v>27.010697088099576</v>
      </c>
    </row>
    <row r="25" spans="1:10" x14ac:dyDescent="0.2">
      <c r="A25" s="79" t="s">
        <v>197</v>
      </c>
      <c r="B25">
        <v>18.870320523801364</v>
      </c>
      <c r="C25">
        <v>19.199625520386167</v>
      </c>
      <c r="D25">
        <v>20.229360658752643</v>
      </c>
      <c r="E25">
        <v>9.2217885358133476</v>
      </c>
      <c r="F25">
        <v>9.2508646921930389</v>
      </c>
      <c r="G25">
        <v>9.8212475792342921</v>
      </c>
      <c r="H25">
        <v>0</v>
      </c>
      <c r="I25">
        <v>0</v>
      </c>
      <c r="J25">
        <v>0</v>
      </c>
    </row>
    <row r="26" spans="1:10" x14ac:dyDescent="0.2">
      <c r="A26" s="79" t="s">
        <v>198</v>
      </c>
      <c r="B26">
        <v>19.355385205726584</v>
      </c>
      <c r="C26">
        <v>19.21254452127905</v>
      </c>
      <c r="D26">
        <v>18.081355774798606</v>
      </c>
      <c r="E26">
        <v>9.1856161243128671</v>
      </c>
      <c r="F26">
        <v>9.2480091836534211</v>
      </c>
      <c r="G26">
        <v>10.192368769433193</v>
      </c>
      <c r="H26">
        <v>0</v>
      </c>
      <c r="I26">
        <v>0</v>
      </c>
      <c r="J26">
        <v>0</v>
      </c>
    </row>
    <row r="27" spans="1:10" x14ac:dyDescent="0.2">
      <c r="A27" s="79" t="s">
        <v>199</v>
      </c>
      <c r="B27" s="78">
        <v>20.565401016892803</v>
      </c>
      <c r="C27" s="78">
        <v>20.824020312128123</v>
      </c>
      <c r="D27" s="78">
        <v>21.913958429705222</v>
      </c>
      <c r="E27" s="78">
        <v>22.148916949541277</v>
      </c>
      <c r="F27" s="78">
        <v>22.45159096724586</v>
      </c>
      <c r="G27" s="78">
        <v>23.319825740707852</v>
      </c>
      <c r="H27" s="78">
        <v>20.354257517377118</v>
      </c>
      <c r="I27" s="78">
        <v>21.091949672602027</v>
      </c>
      <c r="J27" s="78">
        <v>22.331932503442328</v>
      </c>
    </row>
    <row r="28" spans="1:10" x14ac:dyDescent="0.2">
      <c r="A28" s="79" t="s">
        <v>200</v>
      </c>
      <c r="B28">
        <v>19.02037907955749</v>
      </c>
      <c r="C28">
        <v>19.059284394660295</v>
      </c>
      <c r="D28">
        <v>18.979310380561099</v>
      </c>
      <c r="E28">
        <v>7.3616748758741943</v>
      </c>
      <c r="F28">
        <v>7.2387614487353398</v>
      </c>
      <c r="G28">
        <v>6.1610062080525996</v>
      </c>
      <c r="H28">
        <v>0</v>
      </c>
      <c r="I28">
        <v>0</v>
      </c>
      <c r="J28">
        <v>0</v>
      </c>
    </row>
    <row r="29" spans="1:10" x14ac:dyDescent="0.2">
      <c r="A29" s="79" t="s">
        <v>201</v>
      </c>
      <c r="B29" s="78">
        <v>21.114226198709229</v>
      </c>
      <c r="C29" s="78">
        <v>21.117057977260984</v>
      </c>
      <c r="D29" s="78">
        <v>24.367888339701189</v>
      </c>
      <c r="E29" s="78">
        <v>22.122683447957776</v>
      </c>
      <c r="F29" s="78">
        <v>22.559141204741849</v>
      </c>
      <c r="G29" s="78">
        <v>22.852271812327182</v>
      </c>
      <c r="H29" s="78">
        <v>18.389011112455606</v>
      </c>
      <c r="I29" s="78">
        <v>19.255450316835901</v>
      </c>
      <c r="J29" s="78">
        <v>19.362195712243508</v>
      </c>
    </row>
    <row r="30" spans="1:10" x14ac:dyDescent="0.2">
      <c r="A30" s="79" t="s">
        <v>202</v>
      </c>
      <c r="B30">
        <v>19.47786753808591</v>
      </c>
      <c r="C30">
        <v>19.605447862837988</v>
      </c>
      <c r="D30">
        <v>19.500766976374535</v>
      </c>
      <c r="E30">
        <v>8.6644541758487374</v>
      </c>
      <c r="F30">
        <v>8.2994632325146664</v>
      </c>
      <c r="G30">
        <v>11.126564999160774</v>
      </c>
      <c r="H30">
        <v>0</v>
      </c>
      <c r="I30">
        <v>0</v>
      </c>
      <c r="J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EE8F-DFBA-6F46-B1D7-B7D6ADDC8B60}">
  <dimension ref="A1:J30"/>
  <sheetViews>
    <sheetView workbookViewId="0">
      <selection activeCell="C10" sqref="C10"/>
    </sheetView>
  </sheetViews>
  <sheetFormatPr baseColWidth="10" defaultRowHeight="15" x14ac:dyDescent="0.2"/>
  <sheetData>
    <row r="1" spans="1:10" x14ac:dyDescent="0.2">
      <c r="A1" t="s">
        <v>238</v>
      </c>
      <c r="B1" s="79" t="s">
        <v>239</v>
      </c>
      <c r="C1" s="79" t="s">
        <v>240</v>
      </c>
      <c r="D1" s="87" t="s">
        <v>241</v>
      </c>
      <c r="E1" s="79" t="s">
        <v>242</v>
      </c>
      <c r="F1" s="79" t="s">
        <v>243</v>
      </c>
      <c r="G1" s="87" t="s">
        <v>244</v>
      </c>
      <c r="H1" s="79" t="s">
        <v>245</v>
      </c>
      <c r="I1" s="79" t="s">
        <v>246</v>
      </c>
      <c r="J1" s="87" t="s">
        <v>247</v>
      </c>
    </row>
    <row r="2" spans="1:10" x14ac:dyDescent="0.2">
      <c r="A2" s="76" t="s">
        <v>174</v>
      </c>
      <c r="B2">
        <v>1.07544</v>
      </c>
      <c r="C2">
        <v>0.94185999999999992</v>
      </c>
      <c r="D2">
        <v>0.88733999999999991</v>
      </c>
      <c r="E2">
        <v>3.0579749999999999</v>
      </c>
      <c r="F2">
        <v>3.3023250000000006</v>
      </c>
      <c r="G2">
        <v>4.1261000000000001</v>
      </c>
      <c r="H2">
        <v>5.6183399999999999</v>
      </c>
      <c r="I2">
        <v>5.1817000000000002</v>
      </c>
      <c r="J2">
        <v>5.3786800000000001</v>
      </c>
    </row>
    <row r="3" spans="1:10" x14ac:dyDescent="0.2">
      <c r="A3" s="85" t="s">
        <v>175</v>
      </c>
      <c r="B3">
        <v>3.8163599999999995</v>
      </c>
      <c r="C3">
        <v>2.0054600000000002</v>
      </c>
      <c r="D3">
        <v>3.3806799999999999</v>
      </c>
      <c r="E3">
        <v>2.0796250000000001</v>
      </c>
      <c r="F3">
        <v>1.8917000000000002</v>
      </c>
      <c r="G3">
        <v>1.6189500000000001</v>
      </c>
      <c r="H3">
        <v>0.91376000000000002</v>
      </c>
      <c r="I3">
        <v>1.1375999999999999</v>
      </c>
      <c r="J3">
        <v>0.72695999999999994</v>
      </c>
    </row>
    <row r="4" spans="1:10" x14ac:dyDescent="0.2">
      <c r="A4" s="79" t="s">
        <v>176</v>
      </c>
      <c r="B4">
        <v>1.9217199999999999</v>
      </c>
      <c r="C4">
        <v>1.3516599999999999</v>
      </c>
      <c r="D4">
        <v>1.6256199999999998</v>
      </c>
      <c r="E4">
        <v>2.4178250000000001</v>
      </c>
      <c r="F4">
        <v>3.0865499999999999</v>
      </c>
      <c r="G4">
        <v>1.6256250000000003</v>
      </c>
      <c r="H4">
        <v>1.71208</v>
      </c>
      <c r="I4">
        <v>2.8066999999999998</v>
      </c>
      <c r="J4">
        <v>1.2035799999999999</v>
      </c>
    </row>
    <row r="5" spans="1:10" x14ac:dyDescent="0.2">
      <c r="A5" s="79" t="s">
        <v>177</v>
      </c>
      <c r="B5">
        <v>2.0859999999999999</v>
      </c>
      <c r="C5">
        <v>1.5185599999999999</v>
      </c>
      <c r="D5">
        <v>1.4132400000000001</v>
      </c>
      <c r="E5">
        <v>1.9381000000000002</v>
      </c>
      <c r="F5">
        <v>2.5410250000000003</v>
      </c>
      <c r="G5">
        <v>2.4644250000000003</v>
      </c>
      <c r="H5">
        <v>1.2766</v>
      </c>
      <c r="I5">
        <v>2.8671799999999998</v>
      </c>
      <c r="J5">
        <v>2.5545799999999996</v>
      </c>
    </row>
    <row r="6" spans="1:10" x14ac:dyDescent="0.2">
      <c r="A6" s="79" t="s">
        <v>178</v>
      </c>
      <c r="B6">
        <v>2.7273399999999999</v>
      </c>
      <c r="C6">
        <v>2.0486399999999998</v>
      </c>
      <c r="D6">
        <v>2.7683199999999997</v>
      </c>
      <c r="E6">
        <v>1.6501500000000002</v>
      </c>
      <c r="F6">
        <v>1.1582000000000001</v>
      </c>
      <c r="G6">
        <v>1.22485</v>
      </c>
      <c r="H6">
        <v>1.3166600000000002</v>
      </c>
      <c r="I6">
        <v>1.05054</v>
      </c>
      <c r="J6">
        <v>1.4235799999999998</v>
      </c>
    </row>
    <row r="7" spans="1:10" x14ac:dyDescent="0.2">
      <c r="A7" s="79" t="s">
        <v>179</v>
      </c>
      <c r="B7">
        <v>0.42996000000000001</v>
      </c>
      <c r="C7">
        <v>1.05142</v>
      </c>
      <c r="D7">
        <v>0.52742</v>
      </c>
      <c r="E7">
        <v>0.68054999999999999</v>
      </c>
      <c r="F7">
        <v>1.1386500000000002</v>
      </c>
      <c r="G7">
        <v>0.59752500000000008</v>
      </c>
      <c r="H7">
        <v>1.1206</v>
      </c>
      <c r="I7">
        <v>1.1296599999999999</v>
      </c>
      <c r="J7">
        <v>1.0094399999999999</v>
      </c>
    </row>
    <row r="8" spans="1:10" x14ac:dyDescent="0.2">
      <c r="A8" s="79" t="s">
        <v>180</v>
      </c>
      <c r="B8">
        <v>1.0123</v>
      </c>
      <c r="C8">
        <v>0.66722000000000004</v>
      </c>
      <c r="D8">
        <v>0.40567999999999999</v>
      </c>
      <c r="E8">
        <v>0.56242500000000006</v>
      </c>
      <c r="F8">
        <v>0.63870000000000005</v>
      </c>
      <c r="G8">
        <v>0.65529999999999999</v>
      </c>
      <c r="H8">
        <v>0.54930000000000001</v>
      </c>
      <c r="I8">
        <v>0.52614000000000005</v>
      </c>
      <c r="J8">
        <v>0.50478000000000001</v>
      </c>
    </row>
    <row r="9" spans="1:10" x14ac:dyDescent="0.2">
      <c r="A9" s="79" t="s">
        <v>181</v>
      </c>
      <c r="B9">
        <v>0.57716000000000001</v>
      </c>
      <c r="C9">
        <v>0.74794000000000005</v>
      </c>
      <c r="D9">
        <v>0.72093999999999991</v>
      </c>
      <c r="E9">
        <v>0.91032500000000005</v>
      </c>
      <c r="F9">
        <v>1.468075</v>
      </c>
      <c r="G9">
        <v>0.99282500000000007</v>
      </c>
      <c r="H9">
        <v>0.92527999999999999</v>
      </c>
      <c r="I9">
        <v>0.64923999999999993</v>
      </c>
      <c r="J9">
        <v>0.57355999999999996</v>
      </c>
    </row>
    <row r="10" spans="1:10" x14ac:dyDescent="0.2">
      <c r="A10" s="79" t="s">
        <v>182</v>
      </c>
      <c r="B10">
        <v>0.61258000000000001</v>
      </c>
      <c r="C10">
        <v>0.78201999999999994</v>
      </c>
      <c r="D10">
        <v>0.70467999999999997</v>
      </c>
      <c r="E10">
        <v>2.0406249999999999</v>
      </c>
      <c r="F10">
        <v>2.5030749999999999</v>
      </c>
      <c r="G10">
        <v>2.2575250000000002</v>
      </c>
      <c r="H10">
        <v>1.04068</v>
      </c>
      <c r="I10">
        <v>0.93673999999999991</v>
      </c>
      <c r="J10">
        <v>0.72641999999999995</v>
      </c>
    </row>
    <row r="11" spans="1:10" x14ac:dyDescent="0.2">
      <c r="A11" s="79" t="s">
        <v>183</v>
      </c>
      <c r="B11">
        <v>0.61424000000000001</v>
      </c>
      <c r="C11">
        <v>0.37857999999999997</v>
      </c>
      <c r="D11">
        <v>0.54543999999999992</v>
      </c>
      <c r="E11">
        <v>2.4421750000000002</v>
      </c>
      <c r="F11">
        <v>2.4253</v>
      </c>
      <c r="G11">
        <v>2.8528000000000002</v>
      </c>
      <c r="H11">
        <v>0.89629999999999999</v>
      </c>
      <c r="I11">
        <v>0.61023999999999989</v>
      </c>
      <c r="J11">
        <v>0.75790000000000002</v>
      </c>
    </row>
    <row r="12" spans="1:10" x14ac:dyDescent="0.2">
      <c r="A12" s="79" t="s">
        <v>184</v>
      </c>
      <c r="B12">
        <v>0.70253999999999994</v>
      </c>
      <c r="C12">
        <v>0.70365999999999995</v>
      </c>
      <c r="D12">
        <v>0.62125999999999992</v>
      </c>
      <c r="E12">
        <v>0.50550000000000006</v>
      </c>
      <c r="F12">
        <v>0.76692500000000008</v>
      </c>
      <c r="G12">
        <v>0.64860000000000007</v>
      </c>
      <c r="H12">
        <v>0.40405999999999997</v>
      </c>
      <c r="I12">
        <v>0.41608000000000001</v>
      </c>
      <c r="J12">
        <v>0.40065999999999996</v>
      </c>
    </row>
    <row r="13" spans="1:10" x14ac:dyDescent="0.2">
      <c r="A13" s="79" t="s">
        <v>185</v>
      </c>
      <c r="B13">
        <v>0.55803999999999998</v>
      </c>
      <c r="C13">
        <v>0.53225999999999996</v>
      </c>
      <c r="D13">
        <v>0.63483999999999996</v>
      </c>
      <c r="E13">
        <v>1.7588500000000002</v>
      </c>
      <c r="F13">
        <v>1.9989750000000002</v>
      </c>
      <c r="G13">
        <v>2.8869750000000005</v>
      </c>
      <c r="H13">
        <v>0.7363599999999999</v>
      </c>
      <c r="I13">
        <v>0.92793999999999999</v>
      </c>
      <c r="J13">
        <v>1.02014</v>
      </c>
    </row>
    <row r="14" spans="1:10" x14ac:dyDescent="0.2">
      <c r="A14" s="79" t="s">
        <v>186</v>
      </c>
      <c r="B14">
        <v>0.60481999999999991</v>
      </c>
      <c r="C14">
        <v>0.43465999999999999</v>
      </c>
      <c r="D14">
        <v>0.41152</v>
      </c>
      <c r="E14">
        <v>0.39475000000000005</v>
      </c>
      <c r="F14">
        <v>0.3105</v>
      </c>
      <c r="G14">
        <v>0.32535000000000003</v>
      </c>
      <c r="H14">
        <v>2.7950999999999997</v>
      </c>
      <c r="I14">
        <v>0.29723999999999995</v>
      </c>
      <c r="J14">
        <v>0.55152000000000001</v>
      </c>
    </row>
    <row r="15" spans="1:10" x14ac:dyDescent="0.2">
      <c r="A15" s="79" t="s">
        <v>187</v>
      </c>
      <c r="B15">
        <v>0.68257999999999996</v>
      </c>
      <c r="C15">
        <v>0.5186599999999999</v>
      </c>
      <c r="D15">
        <v>0.36573999999999995</v>
      </c>
      <c r="E15">
        <v>1.9972500000000002</v>
      </c>
      <c r="F15">
        <v>2.3014000000000001</v>
      </c>
      <c r="G15">
        <v>5.5761000000000003</v>
      </c>
      <c r="H15">
        <v>1.4844599999999999</v>
      </c>
      <c r="I15">
        <v>1.5373399999999999</v>
      </c>
      <c r="J15">
        <v>1.7507999999999999</v>
      </c>
    </row>
    <row r="16" spans="1:10" x14ac:dyDescent="0.2">
      <c r="A16" s="79" t="s">
        <v>191</v>
      </c>
      <c r="B16">
        <v>1.2563800000000001</v>
      </c>
      <c r="C16">
        <v>0.50888</v>
      </c>
      <c r="D16">
        <v>0.57731999999999994</v>
      </c>
      <c r="E16">
        <v>1.8263000000000003</v>
      </c>
      <c r="F16">
        <v>4.3291500000000003</v>
      </c>
      <c r="G16">
        <v>2.9198250000000003</v>
      </c>
      <c r="H16">
        <v>1.08344</v>
      </c>
      <c r="I16">
        <v>1.12462</v>
      </c>
      <c r="J16">
        <v>1.12758</v>
      </c>
    </row>
    <row r="17" spans="1:10" x14ac:dyDescent="0.2">
      <c r="A17" s="79" t="s">
        <v>190</v>
      </c>
      <c r="B17">
        <v>0.68062</v>
      </c>
      <c r="C17">
        <v>0.48411999999999999</v>
      </c>
      <c r="D17">
        <v>0.45779999999999998</v>
      </c>
      <c r="E17">
        <v>2.1163500000000002</v>
      </c>
      <c r="F17">
        <v>2.0900250000000002</v>
      </c>
      <c r="G17">
        <v>4.2103999999999999</v>
      </c>
      <c r="H17">
        <v>1.28698</v>
      </c>
      <c r="I17">
        <v>1.24478</v>
      </c>
      <c r="J17">
        <v>1.6516999999999999</v>
      </c>
    </row>
    <row r="18" spans="1:10" x14ac:dyDescent="0.2">
      <c r="A18" s="79" t="s">
        <v>189</v>
      </c>
      <c r="B18">
        <v>0.56673999999999991</v>
      </c>
      <c r="C18">
        <v>0.36175999999999997</v>
      </c>
      <c r="D18">
        <v>0.71882000000000001</v>
      </c>
      <c r="E18">
        <v>0.25475000000000003</v>
      </c>
      <c r="F18">
        <v>0.36792500000000006</v>
      </c>
      <c r="G18">
        <v>0.82340000000000013</v>
      </c>
      <c r="H18">
        <v>0.52191999999999994</v>
      </c>
      <c r="I18">
        <v>0.76535999999999993</v>
      </c>
      <c r="J18">
        <v>0.33326</v>
      </c>
    </row>
    <row r="19" spans="1:10" x14ac:dyDescent="0.2">
      <c r="A19" s="84" t="s">
        <v>188</v>
      </c>
      <c r="B19">
        <v>0.64645999999999992</v>
      </c>
      <c r="C19">
        <v>0.6172399999999999</v>
      </c>
      <c r="D19">
        <v>0.58379999999999999</v>
      </c>
      <c r="E19">
        <v>2.9341250000000003</v>
      </c>
      <c r="F19">
        <v>3.2849750000000006</v>
      </c>
      <c r="G19">
        <v>4.5971750000000009</v>
      </c>
      <c r="H19">
        <v>0.45474000000000003</v>
      </c>
      <c r="I19">
        <v>0.48462</v>
      </c>
      <c r="J19">
        <v>0.83386000000000005</v>
      </c>
    </row>
    <row r="20" spans="1:10" x14ac:dyDescent="0.2">
      <c r="A20" s="84" t="s">
        <v>192</v>
      </c>
      <c r="B20">
        <v>0.41770000000000002</v>
      </c>
      <c r="C20">
        <v>0.35668</v>
      </c>
      <c r="D20">
        <v>0.57977999999999996</v>
      </c>
      <c r="E20">
        <v>2.1534250000000004</v>
      </c>
      <c r="F20">
        <v>1.5826500000000001</v>
      </c>
      <c r="G20">
        <v>2.06765</v>
      </c>
      <c r="H20">
        <v>0.68973999999999991</v>
      </c>
      <c r="I20">
        <v>0.44485999999999998</v>
      </c>
      <c r="J20">
        <v>0.59223999999999999</v>
      </c>
    </row>
    <row r="21" spans="1:10" x14ac:dyDescent="0.2">
      <c r="A21" s="84" t="s">
        <v>193</v>
      </c>
      <c r="B21">
        <v>0.47169999999999995</v>
      </c>
      <c r="C21">
        <v>0.57582</v>
      </c>
      <c r="D21">
        <v>0.60802</v>
      </c>
      <c r="E21">
        <v>0.47205000000000003</v>
      </c>
      <c r="F21">
        <v>0.26877500000000004</v>
      </c>
      <c r="G21">
        <v>0.67195000000000005</v>
      </c>
      <c r="H21">
        <v>0.30049999999999999</v>
      </c>
      <c r="I21">
        <v>0.41543999999999998</v>
      </c>
      <c r="J21">
        <v>0.34976000000000002</v>
      </c>
    </row>
    <row r="22" spans="1:10" x14ac:dyDescent="0.2">
      <c r="A22" s="84" t="s">
        <v>194</v>
      </c>
      <c r="B22">
        <v>0.41011999999999998</v>
      </c>
      <c r="C22">
        <v>0.58345999999999998</v>
      </c>
      <c r="D22">
        <v>0.42088000000000003</v>
      </c>
      <c r="E22">
        <v>0.38000000000000006</v>
      </c>
      <c r="F22">
        <v>0.55572500000000002</v>
      </c>
      <c r="G22">
        <v>0.30497500000000005</v>
      </c>
      <c r="H22">
        <v>0.36233999999999994</v>
      </c>
      <c r="I22">
        <v>0.31744</v>
      </c>
      <c r="J22">
        <v>0.36799999999999999</v>
      </c>
    </row>
    <row r="23" spans="1:10" x14ac:dyDescent="0.2">
      <c r="A23" s="84" t="s">
        <v>195</v>
      </c>
      <c r="B23">
        <v>0.40864</v>
      </c>
      <c r="C23">
        <v>0.57864000000000004</v>
      </c>
      <c r="D23">
        <v>0.48535999999999996</v>
      </c>
      <c r="E23">
        <v>0.37240000000000001</v>
      </c>
      <c r="F23">
        <v>0.20135</v>
      </c>
      <c r="G23">
        <v>0.29862500000000003</v>
      </c>
      <c r="H23">
        <v>0.23219999999999996</v>
      </c>
      <c r="I23">
        <v>0.28874</v>
      </c>
      <c r="J23">
        <v>0.38252000000000003</v>
      </c>
    </row>
    <row r="24" spans="1:10" x14ac:dyDescent="0.2">
      <c r="A24" s="84" t="s">
        <v>196</v>
      </c>
      <c r="B24">
        <v>0.54045999999999994</v>
      </c>
      <c r="C24">
        <v>0.35791999999999996</v>
      </c>
      <c r="D24">
        <v>0.56374000000000002</v>
      </c>
      <c r="E24">
        <v>0.31882500000000003</v>
      </c>
      <c r="F24">
        <v>0.45320000000000005</v>
      </c>
      <c r="G24">
        <v>0.27172499999999999</v>
      </c>
      <c r="H24">
        <v>0.24163999999999997</v>
      </c>
      <c r="I24">
        <v>0.36291999999999996</v>
      </c>
      <c r="J24">
        <v>0.35347999999999996</v>
      </c>
    </row>
    <row r="25" spans="1:10" x14ac:dyDescent="0.2">
      <c r="A25" s="79" t="s">
        <v>197</v>
      </c>
      <c r="B25">
        <v>0.50524000000000002</v>
      </c>
      <c r="C25">
        <v>0.67627999999999999</v>
      </c>
      <c r="D25">
        <v>0.77527999999999997</v>
      </c>
      <c r="E25">
        <v>2.427775</v>
      </c>
      <c r="F25">
        <v>3.0192750000000004</v>
      </c>
      <c r="G25">
        <v>3.8429250000000001</v>
      </c>
      <c r="H25">
        <v>1.0218400000000001</v>
      </c>
      <c r="I25">
        <v>1.1477599999999999</v>
      </c>
      <c r="J25">
        <v>1.2881799999999999</v>
      </c>
    </row>
    <row r="26" spans="1:10" x14ac:dyDescent="0.2">
      <c r="A26" s="79" t="s">
        <v>198</v>
      </c>
      <c r="B26">
        <v>0.46292</v>
      </c>
      <c r="C26">
        <v>0.76095999999999997</v>
      </c>
      <c r="D26">
        <v>0.5700599999999999</v>
      </c>
      <c r="E26">
        <v>3.3420500000000004</v>
      </c>
      <c r="F26">
        <v>3.374225</v>
      </c>
      <c r="G26">
        <v>2.923025</v>
      </c>
      <c r="H26">
        <v>1.19218</v>
      </c>
      <c r="I26">
        <v>1.0187199999999998</v>
      </c>
      <c r="J26">
        <v>1.0073599999999998</v>
      </c>
    </row>
    <row r="27" spans="1:10" x14ac:dyDescent="0.2">
      <c r="A27" s="79" t="s">
        <v>199</v>
      </c>
      <c r="B27">
        <v>0.29283999999999999</v>
      </c>
      <c r="C27">
        <v>0.74025999999999992</v>
      </c>
      <c r="D27">
        <v>0.38517999999999997</v>
      </c>
      <c r="E27">
        <v>0.58005000000000007</v>
      </c>
      <c r="F27">
        <v>0.59097500000000003</v>
      </c>
      <c r="G27">
        <v>0.98325000000000007</v>
      </c>
      <c r="H27">
        <v>0.83419999999999994</v>
      </c>
      <c r="I27">
        <v>0.69344000000000006</v>
      </c>
      <c r="J27">
        <v>0.51053999999999999</v>
      </c>
    </row>
    <row r="28" spans="1:10" x14ac:dyDescent="0.2">
      <c r="A28" s="79" t="s">
        <v>200</v>
      </c>
      <c r="B28">
        <v>0.53769999999999996</v>
      </c>
      <c r="C28">
        <v>0.65813999999999995</v>
      </c>
      <c r="D28">
        <v>0.46904000000000001</v>
      </c>
      <c r="E28">
        <v>3.0864000000000003</v>
      </c>
      <c r="F28">
        <v>5.4006500000000006</v>
      </c>
      <c r="G28">
        <v>2.315375</v>
      </c>
      <c r="H28">
        <v>1.21156</v>
      </c>
      <c r="I28">
        <v>1.03054</v>
      </c>
      <c r="J28">
        <v>0.83431999999999995</v>
      </c>
    </row>
    <row r="29" spans="1:10" x14ac:dyDescent="0.2">
      <c r="A29" s="79" t="s">
        <v>201</v>
      </c>
      <c r="B29">
        <v>0.36743999999999999</v>
      </c>
      <c r="C29">
        <v>0.33681999999999995</v>
      </c>
      <c r="D29">
        <v>0.24305999999999997</v>
      </c>
      <c r="E29">
        <v>0.53292500000000009</v>
      </c>
      <c r="F29">
        <v>1.1578000000000002</v>
      </c>
      <c r="G29">
        <v>0.63580000000000014</v>
      </c>
      <c r="H29">
        <v>0.69650000000000001</v>
      </c>
      <c r="I29">
        <v>0.72326000000000001</v>
      </c>
      <c r="J29">
        <v>0.62956000000000001</v>
      </c>
    </row>
    <row r="30" spans="1:10" x14ac:dyDescent="0.2">
      <c r="A30" s="79" t="s">
        <v>202</v>
      </c>
      <c r="B30">
        <v>0.37065999999999999</v>
      </c>
      <c r="C30">
        <v>0.83031999999999995</v>
      </c>
      <c r="D30">
        <v>0.55574000000000001</v>
      </c>
      <c r="E30">
        <v>2.2297000000000002</v>
      </c>
      <c r="F30">
        <v>5.9821500000000007</v>
      </c>
      <c r="G30">
        <v>1.701425</v>
      </c>
      <c r="H30">
        <v>1.3473199999999999</v>
      </c>
      <c r="I30">
        <v>1.20892</v>
      </c>
      <c r="J30">
        <v>1.0516799999999999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C7A-2C18-3647-9B87-332B131915F7}">
  <dimension ref="A1:J30"/>
  <sheetViews>
    <sheetView workbookViewId="0">
      <selection activeCell="B1" sqref="B1:J1"/>
    </sheetView>
  </sheetViews>
  <sheetFormatPr baseColWidth="10" defaultRowHeight="15" x14ac:dyDescent="0.2"/>
  <sheetData>
    <row r="1" spans="1:10" x14ac:dyDescent="0.2">
      <c r="A1" t="s">
        <v>238</v>
      </c>
      <c r="B1" s="79" t="s">
        <v>239</v>
      </c>
      <c r="C1" s="79" t="s">
        <v>240</v>
      </c>
      <c r="D1" s="87" t="s">
        <v>241</v>
      </c>
      <c r="E1" s="79" t="s">
        <v>242</v>
      </c>
      <c r="F1" s="79" t="s">
        <v>243</v>
      </c>
      <c r="G1" s="87" t="s">
        <v>244</v>
      </c>
      <c r="H1" s="79" t="s">
        <v>245</v>
      </c>
      <c r="I1" s="79" t="s">
        <v>246</v>
      </c>
      <c r="J1" s="87" t="s">
        <v>247</v>
      </c>
    </row>
    <row r="2" spans="1:10" x14ac:dyDescent="0.2">
      <c r="A2" s="76" t="s">
        <v>174</v>
      </c>
      <c r="B2">
        <v>16.150077929062114</v>
      </c>
      <c r="C2">
        <v>15.447617880981417</v>
      </c>
      <c r="D2">
        <v>14.332917221942585</v>
      </c>
      <c r="E2">
        <v>24.96613332628311</v>
      </c>
      <c r="F2">
        <v>23.18114719893174</v>
      </c>
      <c r="G2">
        <v>23.057878324964275</v>
      </c>
      <c r="H2" s="81">
        <v>10.678621170825066</v>
      </c>
      <c r="I2" s="81">
        <v>10.678621170825066</v>
      </c>
      <c r="J2" s="81">
        <v>10.678621170825066</v>
      </c>
    </row>
    <row r="3" spans="1:10" x14ac:dyDescent="0.2">
      <c r="A3" s="85" t="s">
        <v>175</v>
      </c>
      <c r="B3">
        <v>26.569608327416848</v>
      </c>
      <c r="C3">
        <v>25.052126683593052</v>
      </c>
      <c r="D3">
        <v>29.843295187849048</v>
      </c>
      <c r="E3">
        <v>38.645081710674035</v>
      </c>
      <c r="F3">
        <v>42.855336144580356</v>
      </c>
      <c r="G3">
        <v>49.382464936083998</v>
      </c>
      <c r="H3">
        <v>51.200968382993892</v>
      </c>
      <c r="I3">
        <v>59.963722371748709</v>
      </c>
      <c r="J3">
        <v>68.366471007996537</v>
      </c>
    </row>
    <row r="4" spans="1:10" x14ac:dyDescent="0.2">
      <c r="A4" s="79" t="s">
        <v>176</v>
      </c>
      <c r="B4">
        <v>16.712624978369121</v>
      </c>
      <c r="C4">
        <v>21.013014780689794</v>
      </c>
      <c r="D4">
        <v>14.3004904215423</v>
      </c>
      <c r="E4">
        <v>7.7353177421305634</v>
      </c>
      <c r="F4">
        <v>6.7413338985374818</v>
      </c>
      <c r="G4">
        <v>6.9120519312314341</v>
      </c>
      <c r="H4">
        <v>11.715265495930916</v>
      </c>
      <c r="I4">
        <v>11.760865036688452</v>
      </c>
      <c r="J4">
        <v>8.9648945422184685</v>
      </c>
    </row>
    <row r="5" spans="1:10" x14ac:dyDescent="0.2">
      <c r="A5" s="79" t="s">
        <v>177</v>
      </c>
      <c r="B5">
        <v>15.546751555522706</v>
      </c>
      <c r="C5">
        <v>21.507247810861703</v>
      </c>
      <c r="D5">
        <v>22.60273340048662</v>
      </c>
      <c r="E5">
        <v>3.1052618659737328</v>
      </c>
      <c r="F5">
        <v>4.5855435374839262</v>
      </c>
      <c r="G5">
        <v>6.4702747002566374</v>
      </c>
      <c r="H5">
        <v>8.474596519444928</v>
      </c>
      <c r="I5">
        <v>9.9042811481556594</v>
      </c>
      <c r="J5">
        <v>9.7383650551294458</v>
      </c>
    </row>
    <row r="6" spans="1:10" x14ac:dyDescent="0.2">
      <c r="A6" s="79" t="s">
        <v>178</v>
      </c>
      <c r="B6">
        <v>15.042935359787041</v>
      </c>
      <c r="C6">
        <v>15.104383372825287</v>
      </c>
      <c r="D6">
        <v>15.658512101613544</v>
      </c>
      <c r="E6">
        <v>3.6695266352621161</v>
      </c>
      <c r="F6">
        <v>4.375494621506582</v>
      </c>
      <c r="G6">
        <v>6.8463563765332696</v>
      </c>
      <c r="H6">
        <v>3.9748354458546751</v>
      </c>
      <c r="I6">
        <v>6.7756212830211577</v>
      </c>
      <c r="J6">
        <v>8.5199085043126939</v>
      </c>
    </row>
    <row r="7" spans="1:10" x14ac:dyDescent="0.2">
      <c r="A7" s="79" t="s">
        <v>179</v>
      </c>
      <c r="B7">
        <v>7.0273289446861629</v>
      </c>
      <c r="C7">
        <v>8.8868663733749056</v>
      </c>
      <c r="D7">
        <v>9.773498658110773</v>
      </c>
      <c r="E7">
        <v>12.730246402534478</v>
      </c>
      <c r="F7">
        <v>25.690949150827187</v>
      </c>
      <c r="G7">
        <v>40.703277130829306</v>
      </c>
      <c r="H7">
        <v>0</v>
      </c>
      <c r="I7">
        <v>20.899780646571188</v>
      </c>
      <c r="J7">
        <v>21.858014347422387</v>
      </c>
    </row>
    <row r="8" spans="1:10" x14ac:dyDescent="0.2">
      <c r="A8" s="79" t="s">
        <v>180</v>
      </c>
      <c r="B8">
        <v>2.2631017445080701</v>
      </c>
      <c r="C8">
        <v>2.8419176338160055</v>
      </c>
      <c r="D8">
        <v>3.0258403913676579</v>
      </c>
      <c r="E8">
        <v>4.8355045408100059</v>
      </c>
      <c r="F8">
        <v>8.2541629977068069</v>
      </c>
      <c r="G8">
        <v>10.96330684418054</v>
      </c>
      <c r="H8">
        <v>6.633057530695794</v>
      </c>
      <c r="I8">
        <v>15.197362620251187</v>
      </c>
      <c r="J8">
        <v>20.260958179337059</v>
      </c>
    </row>
    <row r="9" spans="1:10" x14ac:dyDescent="0.2">
      <c r="A9" s="79" t="s">
        <v>181</v>
      </c>
      <c r="B9">
        <v>7.4306815198903493</v>
      </c>
      <c r="C9">
        <v>0</v>
      </c>
      <c r="D9">
        <v>0</v>
      </c>
      <c r="E9">
        <v>19.894870761716678</v>
      </c>
      <c r="F9">
        <v>24.089287689456725</v>
      </c>
      <c r="G9">
        <v>28.96966431841614</v>
      </c>
      <c r="H9">
        <v>15.150378441463996</v>
      </c>
      <c r="I9">
        <v>19.941546945719992</v>
      </c>
      <c r="J9">
        <v>0</v>
      </c>
    </row>
    <row r="10" spans="1:10" x14ac:dyDescent="0.2">
      <c r="A10" s="79" t="s">
        <v>182</v>
      </c>
      <c r="B10">
        <v>8.3559230566565734</v>
      </c>
      <c r="C10">
        <v>7.6522086069296114</v>
      </c>
      <c r="D10">
        <v>0</v>
      </c>
      <c r="E10">
        <v>14.656348145876498</v>
      </c>
      <c r="F10">
        <v>19.558253465379511</v>
      </c>
      <c r="G10">
        <v>17.705668310400526</v>
      </c>
      <c r="H10">
        <v>0</v>
      </c>
      <c r="I10">
        <v>32.079173823168517</v>
      </c>
      <c r="J10">
        <v>44.216800700617036</v>
      </c>
    </row>
    <row r="11" spans="1:10" x14ac:dyDescent="0.2">
      <c r="A11" s="79" t="s">
        <v>183</v>
      </c>
      <c r="B11">
        <v>7.4001384542594932</v>
      </c>
      <c r="C11">
        <v>6.9851770284629744</v>
      </c>
      <c r="D11">
        <v>0</v>
      </c>
      <c r="E11">
        <v>22.816248048273586</v>
      </c>
      <c r="F11">
        <v>0</v>
      </c>
      <c r="G11">
        <v>15.469789675081062</v>
      </c>
      <c r="H11">
        <v>43.577978233382908</v>
      </c>
      <c r="I11">
        <v>26.96859408529545</v>
      </c>
      <c r="J11">
        <v>19.119487271064429</v>
      </c>
    </row>
    <row r="12" spans="1:10" x14ac:dyDescent="0.2">
      <c r="A12" s="79" t="s">
        <v>184</v>
      </c>
      <c r="B12">
        <v>2.9412605783745311</v>
      </c>
      <c r="C12">
        <v>3.1802277473598122</v>
      </c>
      <c r="D12">
        <v>4.347743955072259</v>
      </c>
      <c r="E12">
        <v>6.9454163344163753</v>
      </c>
      <c r="F12">
        <v>10.063028448480745</v>
      </c>
      <c r="G12">
        <v>14.861574103800093</v>
      </c>
      <c r="H12">
        <v>10.387646149688543</v>
      </c>
      <c r="I12">
        <v>17.066845843166394</v>
      </c>
      <c r="J12">
        <v>28.565650253380785</v>
      </c>
    </row>
    <row r="13" spans="1:10" x14ac:dyDescent="0.2">
      <c r="A13" s="79" t="s">
        <v>185</v>
      </c>
      <c r="B13">
        <v>4.2831867439758673</v>
      </c>
      <c r="C13">
        <v>0</v>
      </c>
      <c r="D13">
        <v>0</v>
      </c>
      <c r="E13">
        <v>15.439253172577706</v>
      </c>
      <c r="F13">
        <v>15.16491266916486</v>
      </c>
      <c r="G13">
        <v>14.992591146848289</v>
      </c>
      <c r="H13">
        <v>24.885052313025053</v>
      </c>
      <c r="I13">
        <v>20.899780646571188</v>
      </c>
      <c r="J13">
        <v>26.649182851678386</v>
      </c>
    </row>
    <row r="14" spans="1:10" x14ac:dyDescent="0.2">
      <c r="A14" s="79" t="s">
        <v>186</v>
      </c>
      <c r="B14">
        <v>0</v>
      </c>
      <c r="C14">
        <v>0</v>
      </c>
      <c r="D14">
        <v>0</v>
      </c>
      <c r="E14">
        <v>2.7060531112637154</v>
      </c>
      <c r="F14">
        <v>2.659274713203835</v>
      </c>
      <c r="G14">
        <v>2.5409722706207134</v>
      </c>
      <c r="H14">
        <v>8.515687768710297</v>
      </c>
      <c r="I14">
        <v>4.0531213183875883</v>
      </c>
      <c r="J14">
        <v>2.0412467401856111</v>
      </c>
    </row>
    <row r="15" spans="1:10" x14ac:dyDescent="0.2">
      <c r="A15" s="79" t="s">
        <v>187</v>
      </c>
      <c r="B15">
        <v>1.252375309539524</v>
      </c>
      <c r="C15">
        <v>1.4491272786828666</v>
      </c>
      <c r="D15">
        <v>3.3014572286556523</v>
      </c>
      <c r="E15">
        <v>0</v>
      </c>
      <c r="F15">
        <v>8.1572974811689427</v>
      </c>
      <c r="G15">
        <v>10.049152658342148</v>
      </c>
      <c r="H15">
        <v>0</v>
      </c>
      <c r="I15">
        <v>13.092429137986473</v>
      </c>
      <c r="J15">
        <v>26.329771618061319</v>
      </c>
    </row>
    <row r="16" spans="1:10" x14ac:dyDescent="0.2">
      <c r="A16" s="79" t="s">
        <v>191</v>
      </c>
      <c r="B16">
        <v>2.7205002055032281</v>
      </c>
      <c r="C16">
        <v>3.9530981701194663</v>
      </c>
      <c r="D16">
        <v>3.2698592837384868</v>
      </c>
      <c r="E16">
        <v>15.373717235767508</v>
      </c>
      <c r="F16">
        <v>14.793712132271368</v>
      </c>
      <c r="G16">
        <v>10.678621170825066</v>
      </c>
      <c r="H16">
        <v>14.225565053856791</v>
      </c>
      <c r="I16">
        <v>19.585690912726655</v>
      </c>
      <c r="J16">
        <v>30.162706421466115</v>
      </c>
    </row>
    <row r="17" spans="1:10" x14ac:dyDescent="0.2">
      <c r="A17" s="79" t="s">
        <v>190</v>
      </c>
      <c r="B17">
        <v>5.3009268468183519</v>
      </c>
      <c r="C17">
        <v>4.4572470046598234</v>
      </c>
      <c r="D17">
        <v>3.7666462001178496</v>
      </c>
      <c r="E17">
        <v>0</v>
      </c>
      <c r="F17">
        <v>8.8613415235576962</v>
      </c>
      <c r="G17">
        <v>10.408214315778688</v>
      </c>
      <c r="H17" s="81">
        <v>29.523883954231984</v>
      </c>
      <c r="I17" s="81">
        <v>27.607416552529585</v>
      </c>
      <c r="J17" s="81">
        <v>26.649182851678386</v>
      </c>
    </row>
    <row r="18" spans="1:10" x14ac:dyDescent="0.2">
      <c r="A18" s="79" t="s">
        <v>189</v>
      </c>
      <c r="B18">
        <v>4.117596892854257</v>
      </c>
      <c r="C18">
        <v>1.3060427882287282</v>
      </c>
      <c r="D18">
        <v>0.8944862648123838</v>
      </c>
      <c r="E18">
        <v>17.094752639073899</v>
      </c>
      <c r="F18">
        <v>16.944904340617203</v>
      </c>
      <c r="G18">
        <v>4.865336718994457</v>
      </c>
      <c r="H18">
        <v>9.7203874699738666</v>
      </c>
      <c r="I18">
        <v>14.998275249499899</v>
      </c>
      <c r="J18">
        <v>6.8670744128540999</v>
      </c>
    </row>
    <row r="19" spans="1:10" x14ac:dyDescent="0.2">
      <c r="A19" s="84" t="s">
        <v>188</v>
      </c>
      <c r="B19">
        <v>3.04524767239857</v>
      </c>
      <c r="C19">
        <v>2.9515285168622332</v>
      </c>
      <c r="D19">
        <v>4.6084953103934101</v>
      </c>
      <c r="E19">
        <v>11.916838519288696</v>
      </c>
      <c r="F19">
        <v>13.572541468130616</v>
      </c>
      <c r="G19">
        <v>17.242898752878009</v>
      </c>
      <c r="H19">
        <v>5.0368685987648378</v>
      </c>
      <c r="I19">
        <v>10.154376181769344</v>
      </c>
      <c r="J19">
        <v>10.947052625665535</v>
      </c>
    </row>
    <row r="20" spans="1:10" x14ac:dyDescent="0.2">
      <c r="A20" s="84" t="s">
        <v>192</v>
      </c>
      <c r="B20">
        <v>2.9223632216650981</v>
      </c>
      <c r="C20">
        <v>3.1156623116775899</v>
      </c>
      <c r="D20">
        <v>2.8177269945890453</v>
      </c>
      <c r="E20">
        <v>15.658709491673472</v>
      </c>
      <c r="F20">
        <v>14.344027114327879</v>
      </c>
      <c r="G20">
        <v>17.078187713983084</v>
      </c>
      <c r="H20">
        <v>7.868419565379595</v>
      </c>
      <c r="I20">
        <v>8.6011564462016761</v>
      </c>
      <c r="J20">
        <v>10.187705249696643</v>
      </c>
    </row>
    <row r="21" spans="1:10" x14ac:dyDescent="0.2">
      <c r="A21" s="84" t="s">
        <v>193</v>
      </c>
      <c r="B21">
        <v>0</v>
      </c>
      <c r="C21">
        <v>0</v>
      </c>
      <c r="D21">
        <v>0</v>
      </c>
      <c r="E21">
        <v>7.5329204325040129</v>
      </c>
      <c r="F21">
        <v>6.8736473800039652</v>
      </c>
      <c r="G21">
        <v>1.3492616160026811</v>
      </c>
      <c r="H21">
        <v>12.509009917527887</v>
      </c>
      <c r="I21">
        <v>9.0383011030539802</v>
      </c>
      <c r="J21">
        <v>2.3637555966636601</v>
      </c>
    </row>
    <row r="22" spans="1:10" x14ac:dyDescent="0.2">
      <c r="A22" s="84" t="s">
        <v>194</v>
      </c>
      <c r="B22">
        <v>5.2486301993349365</v>
      </c>
      <c r="C22">
        <v>1.1898665533898858</v>
      </c>
      <c r="D22">
        <v>1.0418677205949947</v>
      </c>
      <c r="E22">
        <v>41.661510831680509</v>
      </c>
      <c r="F22">
        <v>23.774481749124789</v>
      </c>
      <c r="G22">
        <v>1.1530729548351419</v>
      </c>
      <c r="H22">
        <v>63.381474717641026</v>
      </c>
      <c r="I22">
        <v>40.383865897212239</v>
      </c>
      <c r="J22">
        <v>4.0668086349517907</v>
      </c>
    </row>
    <row r="23" spans="1:10" x14ac:dyDescent="0.2">
      <c r="A23" s="84" t="s">
        <v>195</v>
      </c>
      <c r="B23">
        <v>0.76655336529698159</v>
      </c>
      <c r="C23">
        <v>0.69203663768152412</v>
      </c>
      <c r="D23">
        <v>0</v>
      </c>
      <c r="E23">
        <v>2.2282578297165441</v>
      </c>
      <c r="F23">
        <v>0</v>
      </c>
      <c r="G23">
        <v>0.88804907948229173</v>
      </c>
      <c r="H23">
        <v>2.6099584211867253</v>
      </c>
      <c r="I23">
        <v>2.5543390502807006</v>
      </c>
      <c r="J23">
        <v>0</v>
      </c>
    </row>
    <row r="24" spans="1:10" x14ac:dyDescent="0.2">
      <c r="A24" s="84" t="s">
        <v>196</v>
      </c>
      <c r="B24">
        <v>10.387064945623202</v>
      </c>
      <c r="C24">
        <v>9.5705414674191829</v>
      </c>
      <c r="D24">
        <v>0</v>
      </c>
      <c r="E24">
        <v>18.663902011251725</v>
      </c>
      <c r="F24">
        <v>10.039798703590932</v>
      </c>
      <c r="G24">
        <v>3.5876917845261911</v>
      </c>
      <c r="H24">
        <v>18.663902011251725</v>
      </c>
      <c r="I24">
        <v>26.96859408529545</v>
      </c>
      <c r="J24">
        <v>4.1945731283986172</v>
      </c>
    </row>
    <row r="25" spans="1:10" x14ac:dyDescent="0.2">
      <c r="A25" s="79" t="s">
        <v>197</v>
      </c>
      <c r="B25">
        <v>2.2593857547842222</v>
      </c>
      <c r="C25">
        <v>3.2590058765853831</v>
      </c>
      <c r="D25">
        <v>3.6845069568162936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s="79" t="s">
        <v>198</v>
      </c>
      <c r="B26">
        <v>7.8039200682714682</v>
      </c>
      <c r="C26">
        <v>8.123331301888534</v>
      </c>
      <c r="D26">
        <v>4.5139843620156839</v>
      </c>
      <c r="E26">
        <v>0</v>
      </c>
      <c r="F26">
        <v>0</v>
      </c>
      <c r="G26">
        <v>0</v>
      </c>
      <c r="H26">
        <v>20.260958179337059</v>
      </c>
      <c r="I26">
        <v>22.748831287804695</v>
      </c>
      <c r="J26">
        <v>0</v>
      </c>
    </row>
    <row r="27" spans="1:10" x14ac:dyDescent="0.2">
      <c r="A27" s="79" t="s">
        <v>199</v>
      </c>
      <c r="B27">
        <v>3.2850001370235002</v>
      </c>
      <c r="C27">
        <v>2.3559052294886329</v>
      </c>
      <c r="D27">
        <v>1.2467215160097687</v>
      </c>
      <c r="E27">
        <v>9.0691311153460266</v>
      </c>
      <c r="F27">
        <v>7.4239739132242999</v>
      </c>
      <c r="G27">
        <v>3.6814833553736412</v>
      </c>
      <c r="H27">
        <v>12.91449980614453</v>
      </c>
      <c r="I27">
        <v>0</v>
      </c>
      <c r="J27">
        <v>0</v>
      </c>
    </row>
    <row r="28" spans="1:10" x14ac:dyDescent="0.2">
      <c r="A28" s="79" t="s">
        <v>200</v>
      </c>
      <c r="B28">
        <v>6.2500458793214042</v>
      </c>
      <c r="C28">
        <v>7.1650976010373348</v>
      </c>
      <c r="D28">
        <v>3.716577967725847</v>
      </c>
      <c r="E28">
        <v>0</v>
      </c>
      <c r="F28">
        <v>0</v>
      </c>
      <c r="G28">
        <v>0</v>
      </c>
      <c r="H28">
        <v>28.565650253380785</v>
      </c>
      <c r="I28">
        <v>24.732715449975988</v>
      </c>
      <c r="J28">
        <v>15.903982481076277</v>
      </c>
    </row>
    <row r="29" spans="1:10" x14ac:dyDescent="0.2">
      <c r="A29" s="79" t="s">
        <v>201</v>
      </c>
      <c r="B29">
        <v>4.8921253311944426</v>
      </c>
      <c r="C29">
        <v>1.2328067352420509</v>
      </c>
      <c r="D29">
        <v>1.2393316494876661</v>
      </c>
      <c r="E29">
        <v>8.0705524698024149</v>
      </c>
      <c r="F29">
        <v>6.8656494272054269</v>
      </c>
      <c r="G29">
        <v>3.590042105498009</v>
      </c>
      <c r="H29">
        <v>18.270284771827995</v>
      </c>
      <c r="I29">
        <v>0</v>
      </c>
      <c r="J29">
        <v>0</v>
      </c>
    </row>
    <row r="30" spans="1:10" x14ac:dyDescent="0.2">
      <c r="A30" s="79" t="s">
        <v>202</v>
      </c>
      <c r="B30">
        <v>5.2834197497285311</v>
      </c>
      <c r="C30">
        <v>5.3670823690944331</v>
      </c>
      <c r="D30">
        <v>3.7859624014760485</v>
      </c>
      <c r="E30">
        <v>0</v>
      </c>
      <c r="F30">
        <v>0</v>
      </c>
      <c r="G30">
        <v>0</v>
      </c>
      <c r="H30">
        <v>25.371537917210119</v>
      </c>
      <c r="I30">
        <v>26.649182851678386</v>
      </c>
      <c r="J30">
        <v>17.136760168123622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2C6C-F0BB-9D4A-870A-7A80824DFB59}">
  <dimension ref="A1:J30"/>
  <sheetViews>
    <sheetView tabSelected="1" workbookViewId="0">
      <selection activeCell="B1" sqref="B1:J1"/>
    </sheetView>
  </sheetViews>
  <sheetFormatPr baseColWidth="10" defaultRowHeight="15" x14ac:dyDescent="0.2"/>
  <sheetData>
    <row r="1" spans="1:10" x14ac:dyDescent="0.2">
      <c r="A1" t="s">
        <v>238</v>
      </c>
      <c r="B1" s="79" t="s">
        <v>239</v>
      </c>
      <c r="C1" s="79" t="s">
        <v>240</v>
      </c>
      <c r="D1" s="87" t="s">
        <v>241</v>
      </c>
      <c r="E1" s="79" t="s">
        <v>242</v>
      </c>
      <c r="F1" s="79" t="s">
        <v>243</v>
      </c>
      <c r="G1" s="87" t="s">
        <v>244</v>
      </c>
      <c r="H1" s="79" t="s">
        <v>245</v>
      </c>
      <c r="I1" s="79" t="s">
        <v>246</v>
      </c>
      <c r="J1" s="87" t="s">
        <v>247</v>
      </c>
    </row>
    <row r="2" spans="1:10" x14ac:dyDescent="0.2">
      <c r="A2" s="16" t="s">
        <v>174</v>
      </c>
      <c r="B2" s="90">
        <v>33.8566</v>
      </c>
      <c r="C2" s="90">
        <v>29.144300000000001</v>
      </c>
      <c r="D2" s="90">
        <v>35.098199999999999</v>
      </c>
      <c r="E2" s="90">
        <v>40.279499999999999</v>
      </c>
      <c r="F2" s="90">
        <v>33.821300000000001</v>
      </c>
      <c r="G2" s="90">
        <v>39.557200000000002</v>
      </c>
      <c r="H2" s="90">
        <v>33.537599999999998</v>
      </c>
      <c r="I2" s="90">
        <v>30.576499999999999</v>
      </c>
      <c r="J2" s="90">
        <v>29.380600000000001</v>
      </c>
    </row>
    <row r="3" spans="1:10" x14ac:dyDescent="0.2">
      <c r="A3" s="91" t="s">
        <v>175</v>
      </c>
      <c r="B3" s="90">
        <v>23.017099999999999</v>
      </c>
      <c r="C3" s="90">
        <v>32.253399999999999</v>
      </c>
      <c r="D3" s="90">
        <v>24.944800000000001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</row>
    <row r="4" spans="1:10" x14ac:dyDescent="0.2">
      <c r="A4" s="79" t="s">
        <v>176</v>
      </c>
      <c r="B4" s="90">
        <v>27.721</v>
      </c>
      <c r="C4" s="90">
        <v>27.650400000000001</v>
      </c>
      <c r="D4" s="90">
        <v>27.53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</row>
    <row r="5" spans="1:10" x14ac:dyDescent="0.2">
      <c r="A5" s="79" t="s">
        <v>177</v>
      </c>
      <c r="B5" s="90">
        <v>24.535</v>
      </c>
      <c r="C5" s="90">
        <v>22.250499999999999</v>
      </c>
      <c r="D5" s="90">
        <v>23.5976</v>
      </c>
      <c r="E5" s="90">
        <v>0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</row>
    <row r="6" spans="1:10" x14ac:dyDescent="0.2">
      <c r="A6" s="79" t="s">
        <v>178</v>
      </c>
      <c r="B6" s="90">
        <v>27.630700000000001</v>
      </c>
      <c r="C6" s="90">
        <v>23.046600000000002</v>
      </c>
      <c r="D6" s="90">
        <v>22.728400000000001</v>
      </c>
      <c r="E6" s="90">
        <v>0</v>
      </c>
      <c r="F6" s="90">
        <v>0</v>
      </c>
      <c r="G6" s="90">
        <v>0</v>
      </c>
      <c r="H6" s="90">
        <v>0</v>
      </c>
      <c r="I6" s="90">
        <v>0</v>
      </c>
      <c r="J6" s="90">
        <v>0</v>
      </c>
    </row>
    <row r="7" spans="1:10" x14ac:dyDescent="0.2">
      <c r="A7" s="79" t="s">
        <v>179</v>
      </c>
      <c r="B7" s="90">
        <v>29.8718</v>
      </c>
      <c r="C7" s="90">
        <v>38.020600000000002</v>
      </c>
      <c r="D7" s="90">
        <v>33.176099999999998</v>
      </c>
      <c r="E7" s="90">
        <v>67.453000000000003</v>
      </c>
      <c r="F7" s="90">
        <v>70.627200000000002</v>
      </c>
      <c r="G7" s="90">
        <v>74.396900000000002</v>
      </c>
      <c r="H7" s="90">
        <v>88.478399999999993</v>
      </c>
      <c r="I7" s="90">
        <v>64.966300000000004</v>
      </c>
      <c r="J7" s="90">
        <v>59.149500000000003</v>
      </c>
    </row>
    <row r="8" spans="1:10" x14ac:dyDescent="0.2">
      <c r="A8" s="79" t="s">
        <v>180</v>
      </c>
      <c r="B8" s="90">
        <v>18.969899999999999</v>
      </c>
      <c r="C8" s="90">
        <v>18.857700000000001</v>
      </c>
      <c r="D8" s="90">
        <v>16.792899999999999</v>
      </c>
      <c r="E8" s="90">
        <v>55.961100000000002</v>
      </c>
      <c r="F8" s="90">
        <v>55.542299999999997</v>
      </c>
      <c r="G8" s="90">
        <v>50.555700000000002</v>
      </c>
      <c r="H8" s="90">
        <v>37.542999999999999</v>
      </c>
      <c r="I8" s="90">
        <v>51.717100000000002</v>
      </c>
      <c r="J8" s="90">
        <v>45.076900000000002</v>
      </c>
    </row>
    <row r="9" spans="1:10" x14ac:dyDescent="0.2">
      <c r="A9" s="79" t="s">
        <v>181</v>
      </c>
      <c r="B9" s="90">
        <v>22.547899999999998</v>
      </c>
      <c r="C9" s="90">
        <v>22.863800000000001</v>
      </c>
      <c r="D9" s="90">
        <v>22.808599999999998</v>
      </c>
      <c r="E9" s="90">
        <v>79.249399999999994</v>
      </c>
      <c r="F9" s="90">
        <v>84.608000000000004</v>
      </c>
      <c r="G9" s="90">
        <v>77.102199999999996</v>
      </c>
      <c r="H9" s="90">
        <v>0</v>
      </c>
      <c r="I9" s="90">
        <v>0</v>
      </c>
      <c r="J9" s="90">
        <v>0.57335999999999998</v>
      </c>
    </row>
    <row r="10" spans="1:10" x14ac:dyDescent="0.2">
      <c r="A10" s="79" t="s">
        <v>182</v>
      </c>
      <c r="B10" s="90">
        <v>37.802500000000002</v>
      </c>
      <c r="C10" s="90">
        <v>33.780900000000003</v>
      </c>
      <c r="D10" s="90">
        <v>35.359499999999997</v>
      </c>
      <c r="E10" s="90">
        <v>78.074399999999997</v>
      </c>
      <c r="F10" s="90">
        <v>66.861800000000002</v>
      </c>
      <c r="G10" s="90">
        <v>83.898399999999995</v>
      </c>
      <c r="H10" s="90">
        <v>33.162300000000002</v>
      </c>
      <c r="I10" s="90">
        <v>30.4984</v>
      </c>
      <c r="J10" s="90">
        <v>23.766999999999999</v>
      </c>
    </row>
    <row r="11" spans="1:10" x14ac:dyDescent="0.2">
      <c r="A11" s="79" t="s">
        <v>183</v>
      </c>
      <c r="B11" s="90">
        <v>23.227</v>
      </c>
      <c r="C11" s="90">
        <v>25.1496</v>
      </c>
      <c r="D11" s="90">
        <v>25.162500000000001</v>
      </c>
      <c r="E11" s="90">
        <v>54.355699999999999</v>
      </c>
      <c r="F11" s="90">
        <v>56.123800000000003</v>
      </c>
      <c r="G11" s="90">
        <v>40.870600000000003</v>
      </c>
      <c r="H11" s="90">
        <v>0.27561999999999998</v>
      </c>
      <c r="I11" s="90">
        <v>0.21604000000000001</v>
      </c>
      <c r="J11" s="90">
        <v>0</v>
      </c>
    </row>
    <row r="12" spans="1:10" x14ac:dyDescent="0.2">
      <c r="A12" s="79" t="s">
        <v>184</v>
      </c>
      <c r="B12" s="90">
        <v>22.3431</v>
      </c>
      <c r="C12" s="90">
        <v>20.110399999999998</v>
      </c>
      <c r="D12" s="90">
        <v>18.273</v>
      </c>
      <c r="E12" s="90">
        <v>50.843499999999999</v>
      </c>
      <c r="F12" s="90">
        <v>48.383400000000002</v>
      </c>
      <c r="G12" s="90">
        <v>49.92</v>
      </c>
      <c r="H12" s="90">
        <v>42.04</v>
      </c>
      <c r="I12" s="90">
        <v>38.694899999999997</v>
      </c>
      <c r="J12" s="90">
        <v>39.048499999999997</v>
      </c>
    </row>
    <row r="13" spans="1:10" x14ac:dyDescent="0.2">
      <c r="A13" s="79" t="s">
        <v>185</v>
      </c>
      <c r="B13" s="90">
        <v>9.8411399999999993</v>
      </c>
      <c r="C13" s="90">
        <v>9.5837599999999998</v>
      </c>
      <c r="D13" s="90">
        <v>10.107699999999999</v>
      </c>
      <c r="E13" s="90">
        <v>35.337299999999999</v>
      </c>
      <c r="F13" s="90">
        <v>32.773400000000002</v>
      </c>
      <c r="G13" s="90">
        <v>38.118600000000001</v>
      </c>
      <c r="H13" s="90">
        <v>0.75009999999999999</v>
      </c>
      <c r="I13" s="90">
        <v>0.52032</v>
      </c>
      <c r="J13" s="90">
        <v>0.38591999999999999</v>
      </c>
    </row>
    <row r="14" spans="1:10" x14ac:dyDescent="0.2">
      <c r="A14" s="79" t="s">
        <v>186</v>
      </c>
      <c r="B14" s="90">
        <v>3.3065199999999999</v>
      </c>
      <c r="C14" s="90">
        <v>3.66798</v>
      </c>
      <c r="D14" s="90">
        <v>3.3416999999999999</v>
      </c>
      <c r="E14" s="90">
        <v>6.2327000000000004</v>
      </c>
      <c r="F14" s="90">
        <v>5.2058799999999996</v>
      </c>
      <c r="G14" s="90">
        <v>5.0981500000000004</v>
      </c>
      <c r="H14" s="90">
        <v>41.433199999999999</v>
      </c>
      <c r="I14" s="90">
        <v>8.3130400000000009</v>
      </c>
      <c r="J14" s="90">
        <v>8.9788599999999992</v>
      </c>
    </row>
    <row r="15" spans="1:10" x14ac:dyDescent="0.2">
      <c r="A15" s="79" t="s">
        <v>187</v>
      </c>
      <c r="B15" s="90">
        <v>7.7158800000000003</v>
      </c>
      <c r="C15" s="90">
        <v>7.9382200000000003</v>
      </c>
      <c r="D15" s="90">
        <v>8.3152799999999996</v>
      </c>
      <c r="E15" s="90">
        <v>32.980800000000002</v>
      </c>
      <c r="F15" s="90">
        <v>39.465200000000003</v>
      </c>
      <c r="G15" s="90">
        <v>45.844099999999997</v>
      </c>
      <c r="H15" s="90">
        <v>3.9952999999999999</v>
      </c>
      <c r="I15" s="90">
        <v>1.5541199999999999</v>
      </c>
      <c r="J15" s="90">
        <v>5.1825599999999996</v>
      </c>
    </row>
    <row r="16" spans="1:10" x14ac:dyDescent="0.2">
      <c r="A16" s="79" t="s">
        <v>191</v>
      </c>
      <c r="B16" s="90">
        <v>13.404</v>
      </c>
      <c r="C16" s="90">
        <v>13.4908</v>
      </c>
      <c r="D16" s="90">
        <v>11.5985</v>
      </c>
      <c r="E16" s="90">
        <v>49.891500000000001</v>
      </c>
      <c r="F16" s="90">
        <v>43.184800000000003</v>
      </c>
      <c r="G16" s="90">
        <v>43.4253</v>
      </c>
      <c r="H16" s="90">
        <v>0.24590000000000001</v>
      </c>
      <c r="I16" s="90">
        <v>0.40614</v>
      </c>
      <c r="J16" s="90">
        <v>0</v>
      </c>
    </row>
    <row r="17" spans="1:10" x14ac:dyDescent="0.2">
      <c r="A17" s="79" t="s">
        <v>190</v>
      </c>
      <c r="B17" s="90">
        <v>8.5593599999999999</v>
      </c>
      <c r="C17" s="90">
        <v>9.0726399999999998</v>
      </c>
      <c r="D17" s="90">
        <v>9.5731800000000007</v>
      </c>
      <c r="E17" s="90">
        <v>39.280099999999997</v>
      </c>
      <c r="F17" s="90">
        <v>41.709299999999999</v>
      </c>
      <c r="G17" s="90">
        <v>45.945300000000003</v>
      </c>
      <c r="H17" s="90">
        <v>1.8202</v>
      </c>
      <c r="I17" s="90">
        <v>1.8694599999999999</v>
      </c>
      <c r="J17" s="90">
        <v>13.587199999999999</v>
      </c>
    </row>
    <row r="18" spans="1:10" x14ac:dyDescent="0.2">
      <c r="A18" s="79" t="s">
        <v>189</v>
      </c>
      <c r="B18" s="90">
        <v>5.0622400000000001</v>
      </c>
      <c r="C18" s="90">
        <v>4.5196399999999999</v>
      </c>
      <c r="D18" s="90">
        <v>4.86456</v>
      </c>
      <c r="E18" s="90">
        <v>10.3726</v>
      </c>
      <c r="F18" s="90">
        <v>9.9444800000000004</v>
      </c>
      <c r="G18" s="90">
        <v>13.167299999999999</v>
      </c>
      <c r="H18" s="90">
        <v>20.816299999999998</v>
      </c>
      <c r="I18" s="90">
        <v>18.382200000000001</v>
      </c>
      <c r="J18" s="90">
        <v>30.258900000000001</v>
      </c>
    </row>
    <row r="19" spans="1:10" x14ac:dyDescent="0.2">
      <c r="A19" s="84" t="s">
        <v>188</v>
      </c>
      <c r="B19" s="90">
        <v>14.5358</v>
      </c>
      <c r="C19" s="90">
        <v>15.0672</v>
      </c>
      <c r="D19" s="90">
        <v>15.0298</v>
      </c>
      <c r="E19" s="90">
        <v>55.616199999999999</v>
      </c>
      <c r="F19" s="90">
        <v>55.911499999999997</v>
      </c>
      <c r="G19" s="90">
        <v>43.918799999999997</v>
      </c>
      <c r="H19" s="90">
        <v>0</v>
      </c>
      <c r="I19" s="90">
        <v>0</v>
      </c>
      <c r="J19" s="90">
        <v>0</v>
      </c>
    </row>
    <row r="20" spans="1:10" x14ac:dyDescent="0.2">
      <c r="A20" s="84" t="s">
        <v>192</v>
      </c>
      <c r="B20" s="90">
        <v>9.8146799999999992</v>
      </c>
      <c r="C20" s="90">
        <v>8.4848999999999997</v>
      </c>
      <c r="D20" s="90">
        <v>10.7159</v>
      </c>
      <c r="E20" s="90">
        <v>31.243300000000001</v>
      </c>
      <c r="F20" s="90">
        <v>31.5227</v>
      </c>
      <c r="G20" s="90">
        <v>34.545900000000003</v>
      </c>
      <c r="H20" s="90">
        <v>0</v>
      </c>
      <c r="I20" s="90">
        <v>0</v>
      </c>
      <c r="J20" s="90">
        <v>0</v>
      </c>
    </row>
    <row r="21" spans="1:10" x14ac:dyDescent="0.2">
      <c r="A21" s="84" t="s">
        <v>193</v>
      </c>
      <c r="B21" s="90">
        <v>4.4027399999999997</v>
      </c>
      <c r="C21" s="90">
        <v>4.3367199999999997</v>
      </c>
      <c r="D21" s="90">
        <v>5.3318399999999997</v>
      </c>
      <c r="E21" s="90">
        <v>5.8643999999999998</v>
      </c>
      <c r="F21" s="90">
        <v>8.1834500000000006</v>
      </c>
      <c r="G21" s="90">
        <v>8.2363</v>
      </c>
      <c r="H21" s="90">
        <v>8.8312000000000008</v>
      </c>
      <c r="I21" s="90">
        <v>9.2094799999999992</v>
      </c>
      <c r="J21" s="90">
        <v>7.8375399999999997</v>
      </c>
    </row>
    <row r="22" spans="1:10" x14ac:dyDescent="0.2">
      <c r="A22" s="84" t="s">
        <v>194</v>
      </c>
      <c r="B22" s="90">
        <v>3.4514999999999998</v>
      </c>
      <c r="C22" s="90">
        <v>3.35738</v>
      </c>
      <c r="D22" s="90">
        <v>2.9788199999999998</v>
      </c>
      <c r="E22" s="90">
        <v>3.1290800000000001</v>
      </c>
      <c r="F22" s="90">
        <v>3.18275</v>
      </c>
      <c r="G22" s="90">
        <v>3.3351299999999999</v>
      </c>
      <c r="H22" s="90">
        <v>3.3607800000000001</v>
      </c>
      <c r="I22" s="90">
        <v>2.9232999999999998</v>
      </c>
      <c r="J22" s="90">
        <v>2.9889199999999998</v>
      </c>
    </row>
    <row r="23" spans="1:10" x14ac:dyDescent="0.2">
      <c r="A23" s="84" t="s">
        <v>195</v>
      </c>
      <c r="B23" s="90">
        <v>2.9013800000000001</v>
      </c>
      <c r="C23" s="90">
        <v>3.3626399999999999</v>
      </c>
      <c r="D23" s="90">
        <v>3.2189399999999999</v>
      </c>
      <c r="E23" s="90">
        <v>3.6772200000000002</v>
      </c>
      <c r="F23" s="90">
        <v>4.38307</v>
      </c>
      <c r="G23" s="90">
        <v>4.2226999999999997</v>
      </c>
      <c r="H23" s="90">
        <v>3.4003199999999998</v>
      </c>
      <c r="I23" s="90">
        <v>4.8589799999999999</v>
      </c>
      <c r="J23" s="90">
        <v>3.2087599999999998</v>
      </c>
    </row>
    <row r="24" spans="1:10" x14ac:dyDescent="0.2">
      <c r="A24" s="84" t="s">
        <v>196</v>
      </c>
      <c r="B24" s="90">
        <v>1.3383</v>
      </c>
      <c r="C24" s="90">
        <v>3.2679</v>
      </c>
      <c r="D24" s="90">
        <v>1.2380800000000001</v>
      </c>
      <c r="E24" s="90">
        <v>3.5891799999999998</v>
      </c>
      <c r="F24" s="90">
        <v>3.4598</v>
      </c>
      <c r="G24" s="90">
        <v>3.58338</v>
      </c>
      <c r="H24" s="90">
        <v>3.66614</v>
      </c>
      <c r="I24" s="90">
        <v>4.25014</v>
      </c>
      <c r="J24" s="90">
        <v>3.4295200000000001</v>
      </c>
    </row>
    <row r="25" spans="1:10" x14ac:dyDescent="0.2">
      <c r="A25" s="79" t="s">
        <v>197</v>
      </c>
      <c r="B25" s="90">
        <v>11.553100000000001</v>
      </c>
      <c r="C25" s="90">
        <v>9.9547600000000003</v>
      </c>
      <c r="D25" s="90">
        <v>13.9992</v>
      </c>
      <c r="E25" s="90">
        <v>45.4664</v>
      </c>
      <c r="F25" s="90">
        <v>33.406300000000002</v>
      </c>
      <c r="G25" s="90">
        <v>33.33</v>
      </c>
      <c r="H25" s="90">
        <v>1.2338199999999999</v>
      </c>
      <c r="I25" s="90">
        <v>2.27386</v>
      </c>
      <c r="J25" s="90">
        <v>1.1617</v>
      </c>
    </row>
    <row r="26" spans="1:10" x14ac:dyDescent="0.2">
      <c r="A26" s="79" t="s">
        <v>198</v>
      </c>
      <c r="B26" s="90">
        <v>12.8607</v>
      </c>
      <c r="C26" s="90">
        <v>12.9231</v>
      </c>
      <c r="D26" s="90">
        <v>12.7643</v>
      </c>
      <c r="E26" s="90">
        <v>32.601300000000002</v>
      </c>
      <c r="F26" s="90">
        <v>34.206299999999999</v>
      </c>
      <c r="G26" s="90">
        <v>36.795900000000003</v>
      </c>
      <c r="H26" s="90">
        <v>1.09348</v>
      </c>
      <c r="I26" s="90">
        <v>1.17388</v>
      </c>
      <c r="J26" s="90">
        <v>1.4603200000000001</v>
      </c>
    </row>
    <row r="27" spans="1:10" x14ac:dyDescent="0.2">
      <c r="A27" s="79" t="s">
        <v>199</v>
      </c>
      <c r="B27" s="90">
        <v>4.9912999999999998</v>
      </c>
      <c r="C27" s="90">
        <v>5.7145200000000003</v>
      </c>
      <c r="D27" s="90">
        <v>5.9586600000000001</v>
      </c>
      <c r="E27" s="90">
        <v>13.099399999999999</v>
      </c>
      <c r="F27" s="90">
        <v>14.859</v>
      </c>
      <c r="G27" s="90">
        <v>16.103000000000002</v>
      </c>
      <c r="H27" s="90">
        <v>22.267499999999998</v>
      </c>
      <c r="I27" s="90">
        <v>25.044799999999999</v>
      </c>
      <c r="J27" s="90">
        <v>26.3279</v>
      </c>
    </row>
    <row r="28" spans="1:10" x14ac:dyDescent="0.2">
      <c r="A28" s="79" t="s">
        <v>200</v>
      </c>
      <c r="B28" s="90">
        <v>15.466900000000001</v>
      </c>
      <c r="C28" s="90">
        <v>16.315300000000001</v>
      </c>
      <c r="D28" s="90">
        <v>14.398999999999999</v>
      </c>
      <c r="E28" s="90">
        <v>51.0625</v>
      </c>
      <c r="F28" s="90">
        <v>51.515900000000002</v>
      </c>
      <c r="G28" s="90">
        <v>37.296799999999998</v>
      </c>
      <c r="H28" s="90">
        <v>0.37253999999999998</v>
      </c>
      <c r="I28" s="90">
        <v>0.51690000000000003</v>
      </c>
      <c r="J28" s="90">
        <v>0.28260000000000002</v>
      </c>
    </row>
    <row r="29" spans="1:10" x14ac:dyDescent="0.2">
      <c r="A29" s="79" t="s">
        <v>201</v>
      </c>
      <c r="B29" s="90">
        <v>5.0052399999999997</v>
      </c>
      <c r="C29" s="90">
        <v>5.3601000000000001</v>
      </c>
      <c r="D29" s="90">
        <v>5.4835200000000004</v>
      </c>
      <c r="E29" s="90">
        <v>19.209599999999998</v>
      </c>
      <c r="F29" s="90">
        <v>18.423999999999999</v>
      </c>
      <c r="G29" s="90">
        <v>20.3843</v>
      </c>
      <c r="H29" s="90">
        <v>44.738399999999999</v>
      </c>
      <c r="I29" s="90">
        <v>45.591299999999997</v>
      </c>
      <c r="J29" s="90">
        <v>45.41</v>
      </c>
    </row>
    <row r="30" spans="1:10" x14ac:dyDescent="0.2">
      <c r="A30" s="79" t="s">
        <v>202</v>
      </c>
      <c r="B30" s="90">
        <v>13.9</v>
      </c>
      <c r="C30" s="90">
        <v>15.6355</v>
      </c>
      <c r="D30" s="90">
        <v>14.1434</v>
      </c>
      <c r="E30" s="90">
        <v>53.545900000000003</v>
      </c>
      <c r="F30" s="90">
        <v>52.289200000000001</v>
      </c>
      <c r="G30" s="90">
        <v>51.704500000000003</v>
      </c>
      <c r="H30" s="90">
        <v>0.1389</v>
      </c>
      <c r="I30" s="90">
        <v>0.13444</v>
      </c>
      <c r="J30" s="90">
        <v>0.45684000000000002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E1A491304C54E9E63939B07FB4829" ma:contentTypeVersion="14" ma:contentTypeDescription="Create a new document." ma:contentTypeScope="" ma:versionID="d6ca5bc20d6e76b55994dca8358e9435">
  <xsd:schema xmlns:xsd="http://www.w3.org/2001/XMLSchema" xmlns:xs="http://www.w3.org/2001/XMLSchema" xmlns:p="http://schemas.microsoft.com/office/2006/metadata/properties" xmlns:ns3="4d67ffad-0521-44a9-9d7e-2c6f5a689e63" xmlns:ns4="d3e15fc3-f81d-4bd9-98d2-2802762e2c02" targetNamespace="http://schemas.microsoft.com/office/2006/metadata/properties" ma:root="true" ma:fieldsID="198c1ba47816706b3d7391bb980cfc8e" ns3:_="" ns4:_="">
    <xsd:import namespace="4d67ffad-0521-44a9-9d7e-2c6f5a689e63"/>
    <xsd:import namespace="d3e15fc3-f81d-4bd9-98d2-2802762e2c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7ffad-0521-44a9-9d7e-2c6f5a689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15fc3-f81d-4bd9-98d2-2802762e2c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1977EF-8729-4714-BE37-9D46FDE5DF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430BAD-E2CC-4737-A831-38057238A2E9}">
  <ds:schemaRefs>
    <ds:schemaRef ds:uri="4d67ffad-0521-44a9-9d7e-2c6f5a689e6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3e15fc3-f81d-4bd9-98d2-2802762e2c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B3A07A-143F-4152-9BC3-40481E3B2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7ffad-0521-44a9-9d7e-2c6f5a689e63"/>
    <ds:schemaRef ds:uri="d3e15fc3-f81d-4bd9-98d2-2802762e2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3HP Coculture Plan</vt:lpstr>
      <vt:lpstr>OD, glucose, 3HP, beta alanine</vt:lpstr>
      <vt:lpstr>OD600</vt:lpstr>
      <vt:lpstr>Glucose mg_per_mL</vt:lpstr>
      <vt:lpstr>beta Alanine</vt:lpstr>
      <vt:lpstr>3HP</vt:lpstr>
      <vt:lpstr>Malonic semialdehyde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Huadong</dc:creator>
  <cp:lastModifiedBy>Microsoft Office User</cp:lastModifiedBy>
  <dcterms:created xsi:type="dcterms:W3CDTF">2021-12-19T20:58:02Z</dcterms:created>
  <dcterms:modified xsi:type="dcterms:W3CDTF">2022-06-13T07:37:28Z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0x010100278E1A491304C54E9E63939B07FB4829</vt:lpwstr>
  </property>
</Properties>
</file>