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5567006\Downloads\"/>
    </mc:Choice>
  </mc:AlternateContent>
  <xr:revisionPtr revIDLastSave="0" documentId="13_ncr:1_{6AAEC2E2-796B-4F04-9EC3-ED475FD4D1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Spinal An" sheetId="6" r:id="rId2"/>
    <sheet name="General An" sheetId="5" r:id="rId3"/>
    <sheet name="Significat" sheetId="7" r:id="rId4"/>
  </sheets>
  <definedNames>
    <definedName name="_xlnm._FilterDatabase" localSheetId="2" hidden="1">'General An'!$A$1:$I$39</definedName>
    <definedName name="_xlnm._FilterDatabase" localSheetId="1" hidden="1">'Spinal An'!$A$1:$F$23</definedName>
    <definedName name="A">Data!$CF$3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D7" i="7"/>
  <c r="D8" i="7"/>
  <c r="D6" i="7"/>
  <c r="H44" i="5" a="1"/>
  <c r="H44" i="5" s="1"/>
  <c r="I44" i="5" a="1"/>
  <c r="I44" i="5" s="1"/>
  <c r="H43" i="5" a="1"/>
  <c r="H43" i="5" s="1"/>
  <c r="I43" i="5" a="1"/>
  <c r="I43" i="5" s="1"/>
  <c r="G44" i="5" a="1"/>
  <c r="G44" i="5" s="1"/>
  <c r="G43" i="5" a="1"/>
  <c r="G43" i="5" s="1"/>
  <c r="E44" i="5" a="1"/>
  <c r="E44" i="5" s="1"/>
  <c r="E43" i="5" a="1"/>
  <c r="E43" i="5" s="1"/>
  <c r="H29" i="6" a="1"/>
  <c r="H29" i="6" s="1"/>
  <c r="I29" i="6" a="1"/>
  <c r="I29" i="6" s="1"/>
  <c r="G29" i="6" a="1"/>
  <c r="G29" i="6" s="1"/>
  <c r="H28" i="6" a="1"/>
  <c r="H28" i="6" s="1"/>
  <c r="I28" i="6" a="1"/>
  <c r="I28" i="6" s="1"/>
  <c r="G28" i="6" a="1"/>
  <c r="G28" i="6" s="1"/>
  <c r="E29" i="6" a="1"/>
  <c r="E29" i="6" s="1"/>
  <c r="E28" i="6" a="1"/>
  <c r="E28" i="6" s="1"/>
  <c r="H42" i="5"/>
  <c r="I42" i="5"/>
  <c r="G42" i="5"/>
  <c r="E42" i="5"/>
  <c r="I27" i="6"/>
  <c r="H27" i="6"/>
  <c r="G27" i="6"/>
  <c r="E27" i="6"/>
  <c r="R64" i="1" a="1"/>
  <c r="R64" i="1" s="1"/>
  <c r="R65" i="1"/>
  <c r="E65" i="1"/>
  <c r="E85" i="1"/>
  <c r="F85" i="1"/>
  <c r="F77" i="1"/>
  <c r="E77" i="1"/>
  <c r="BX61" i="1"/>
  <c r="BY61" i="1" s="1"/>
  <c r="BO61" i="1"/>
  <c r="BP61" i="1" s="1"/>
  <c r="BF61" i="1"/>
  <c r="BG61" i="1" s="1"/>
  <c r="BX60" i="1"/>
  <c r="BY60" i="1" s="1"/>
  <c r="BO60" i="1"/>
  <c r="BP60" i="1" s="1"/>
  <c r="BF60" i="1"/>
  <c r="BG60" i="1" s="1"/>
  <c r="BX59" i="1"/>
  <c r="BY59" i="1" s="1"/>
  <c r="BO59" i="1"/>
  <c r="BP59" i="1" s="1"/>
  <c r="BF59" i="1"/>
  <c r="BG59" i="1" s="1"/>
  <c r="BX58" i="1"/>
  <c r="BY58" i="1" s="1"/>
  <c r="BO58" i="1"/>
  <c r="BP58" i="1" s="1"/>
  <c r="BF58" i="1"/>
  <c r="BG58" i="1" s="1"/>
  <c r="BX57" i="1"/>
  <c r="BY57" i="1" s="1"/>
  <c r="BO57" i="1"/>
  <c r="BP57" i="1" s="1"/>
  <c r="BF57" i="1"/>
  <c r="BG57" i="1" s="1"/>
  <c r="BX56" i="1"/>
  <c r="BY56" i="1" s="1"/>
  <c r="BO56" i="1"/>
  <c r="BP56" i="1" s="1"/>
  <c r="BF56" i="1"/>
  <c r="BG56" i="1" s="1"/>
  <c r="BX55" i="1"/>
  <c r="BY55" i="1" s="1"/>
  <c r="BO55" i="1"/>
  <c r="BP55" i="1" s="1"/>
  <c r="BF55" i="1"/>
  <c r="BG55" i="1" s="1"/>
  <c r="BX54" i="1"/>
  <c r="BY54" i="1" s="1"/>
  <c r="BO54" i="1"/>
  <c r="BP54" i="1" s="1"/>
  <c r="BF54" i="1"/>
  <c r="BG54" i="1" s="1"/>
  <c r="BX53" i="1"/>
  <c r="BY53" i="1" s="1"/>
  <c r="BO53" i="1"/>
  <c r="BP53" i="1" s="1"/>
  <c r="BF53" i="1"/>
  <c r="BG53" i="1" s="1"/>
  <c r="BX52" i="1"/>
  <c r="BY52" i="1" s="1"/>
  <c r="BO52" i="1"/>
  <c r="BP52" i="1" s="1"/>
  <c r="BF52" i="1"/>
  <c r="BG52" i="1" s="1"/>
  <c r="BX51" i="1"/>
  <c r="BY51" i="1" s="1"/>
  <c r="BO51" i="1"/>
  <c r="BP51" i="1" s="1"/>
  <c r="BF51" i="1"/>
  <c r="BG51" i="1" s="1"/>
  <c r="BX50" i="1"/>
  <c r="BY50" i="1" s="1"/>
  <c r="BO50" i="1"/>
  <c r="BP50" i="1" s="1"/>
  <c r="BF50" i="1"/>
  <c r="BG50" i="1" s="1"/>
  <c r="BX49" i="1"/>
  <c r="BY49" i="1" s="1"/>
  <c r="BO49" i="1"/>
  <c r="BP49" i="1" s="1"/>
  <c r="BF49" i="1"/>
  <c r="BG49" i="1" s="1"/>
  <c r="BX48" i="1"/>
  <c r="BY48" i="1" s="1"/>
  <c r="BO48" i="1"/>
  <c r="BP48" i="1" s="1"/>
  <c r="BF48" i="1"/>
  <c r="BG48" i="1" s="1"/>
  <c r="BX47" i="1"/>
  <c r="BY47" i="1" s="1"/>
  <c r="BO47" i="1"/>
  <c r="BP47" i="1" s="1"/>
  <c r="BF47" i="1"/>
  <c r="BG47" i="1" s="1"/>
  <c r="BX46" i="1"/>
  <c r="BY46" i="1" s="1"/>
  <c r="BO46" i="1"/>
  <c r="BP46" i="1" s="1"/>
  <c r="BF46" i="1"/>
  <c r="BG46" i="1" s="1"/>
  <c r="BX45" i="1"/>
  <c r="BY45" i="1" s="1"/>
  <c r="BO45" i="1"/>
  <c r="BP45" i="1" s="1"/>
  <c r="BF45" i="1"/>
  <c r="BG45" i="1" s="1"/>
  <c r="BX44" i="1"/>
  <c r="BY44" i="1" s="1"/>
  <c r="BO44" i="1"/>
  <c r="BP44" i="1" s="1"/>
  <c r="BF44" i="1"/>
  <c r="BG44" i="1" s="1"/>
  <c r="BX43" i="1"/>
  <c r="BY43" i="1" s="1"/>
  <c r="BO43" i="1"/>
  <c r="BP43" i="1" s="1"/>
  <c r="BF43" i="1"/>
  <c r="BG43" i="1" s="1"/>
  <c r="BX42" i="1"/>
  <c r="BY42" i="1" s="1"/>
  <c r="BO42" i="1"/>
  <c r="BP42" i="1" s="1"/>
  <c r="BF42" i="1"/>
  <c r="BG42" i="1" s="1"/>
  <c r="BX41" i="1"/>
  <c r="BY41" i="1" s="1"/>
  <c r="BO41" i="1"/>
  <c r="BP41" i="1" s="1"/>
  <c r="BF41" i="1"/>
  <c r="BG41" i="1" s="1"/>
  <c r="BX40" i="1"/>
  <c r="BY40" i="1" s="1"/>
  <c r="BO40" i="1"/>
  <c r="BP40" i="1" s="1"/>
  <c r="BF40" i="1"/>
  <c r="BG40" i="1" s="1"/>
  <c r="BX39" i="1"/>
  <c r="BY39" i="1" s="1"/>
  <c r="BO39" i="1"/>
  <c r="BP39" i="1" s="1"/>
  <c r="BF39" i="1"/>
  <c r="BG39" i="1" s="1"/>
  <c r="BX38" i="1"/>
  <c r="BY38" i="1" s="1"/>
  <c r="BO38" i="1"/>
  <c r="BP38" i="1" s="1"/>
  <c r="BF38" i="1"/>
  <c r="BG38" i="1" s="1"/>
  <c r="BX37" i="1"/>
  <c r="BY37" i="1" s="1"/>
  <c r="BO37" i="1"/>
  <c r="BP37" i="1" s="1"/>
  <c r="BF37" i="1"/>
  <c r="BG37" i="1" s="1"/>
  <c r="BX36" i="1"/>
  <c r="BY36" i="1" s="1"/>
  <c r="BO36" i="1"/>
  <c r="BP36" i="1" s="1"/>
  <c r="BF36" i="1"/>
  <c r="BG36" i="1" s="1"/>
  <c r="BX35" i="1"/>
  <c r="BY35" i="1" s="1"/>
  <c r="BO35" i="1"/>
  <c r="BP35" i="1" s="1"/>
  <c r="BF35" i="1"/>
  <c r="BG35" i="1" s="1"/>
  <c r="BX34" i="1"/>
  <c r="BY34" i="1" s="1"/>
  <c r="BO34" i="1"/>
  <c r="BP34" i="1" s="1"/>
  <c r="BF34" i="1"/>
  <c r="BG34" i="1" s="1"/>
  <c r="BX33" i="1"/>
  <c r="BY33" i="1" s="1"/>
  <c r="BO33" i="1"/>
  <c r="BP33" i="1" s="1"/>
  <c r="BF33" i="1"/>
  <c r="BG33" i="1" s="1"/>
  <c r="BX32" i="1"/>
  <c r="BY32" i="1" s="1"/>
  <c r="BO32" i="1"/>
  <c r="BP32" i="1" s="1"/>
  <c r="BF32" i="1"/>
  <c r="BG32" i="1" s="1"/>
  <c r="BX31" i="1"/>
  <c r="BY31" i="1" s="1"/>
  <c r="BO31" i="1"/>
  <c r="BP31" i="1" s="1"/>
  <c r="BF31" i="1"/>
  <c r="BG31" i="1" s="1"/>
  <c r="BX30" i="1"/>
  <c r="BY30" i="1" s="1"/>
  <c r="BO30" i="1"/>
  <c r="BP30" i="1" s="1"/>
  <c r="BF30" i="1"/>
  <c r="BG30" i="1" s="1"/>
  <c r="BX29" i="1"/>
  <c r="BY29" i="1" s="1"/>
  <c r="BO29" i="1"/>
  <c r="BP29" i="1" s="1"/>
  <c r="BF29" i="1"/>
  <c r="BG29" i="1" s="1"/>
  <c r="BX28" i="1"/>
  <c r="BY28" i="1" s="1"/>
  <c r="BO28" i="1"/>
  <c r="BP28" i="1" s="1"/>
  <c r="BF28" i="1"/>
  <c r="BG28" i="1" s="1"/>
  <c r="BX27" i="1"/>
  <c r="BY27" i="1" s="1"/>
  <c r="BO27" i="1"/>
  <c r="BP27" i="1" s="1"/>
  <c r="BF27" i="1"/>
  <c r="BG27" i="1" s="1"/>
  <c r="BX26" i="1"/>
  <c r="BY26" i="1" s="1"/>
  <c r="BO26" i="1"/>
  <c r="BP26" i="1" s="1"/>
  <c r="BF26" i="1"/>
  <c r="BG26" i="1" s="1"/>
  <c r="BX25" i="1"/>
  <c r="BY25" i="1" s="1"/>
  <c r="BO25" i="1"/>
  <c r="BP25" i="1" s="1"/>
  <c r="BF25" i="1"/>
  <c r="BG25" i="1" s="1"/>
  <c r="BX24" i="1"/>
  <c r="BY24" i="1" s="1"/>
  <c r="BO24" i="1"/>
  <c r="BP24" i="1" s="1"/>
  <c r="BF24" i="1"/>
  <c r="BG24" i="1" s="1"/>
  <c r="BX23" i="1"/>
  <c r="BY23" i="1" s="1"/>
  <c r="BO23" i="1"/>
  <c r="BP23" i="1" s="1"/>
  <c r="BF23" i="1"/>
  <c r="BG23" i="1" s="1"/>
  <c r="BX22" i="1"/>
  <c r="BY22" i="1" s="1"/>
  <c r="BO22" i="1"/>
  <c r="BP22" i="1" s="1"/>
  <c r="BF22" i="1"/>
  <c r="BG22" i="1" s="1"/>
  <c r="BX21" i="1"/>
  <c r="BY21" i="1" s="1"/>
  <c r="BO21" i="1"/>
  <c r="BP21" i="1" s="1"/>
  <c r="BF21" i="1"/>
  <c r="BG21" i="1" s="1"/>
  <c r="BX20" i="1"/>
  <c r="BY20" i="1" s="1"/>
  <c r="BO20" i="1"/>
  <c r="BP20" i="1" s="1"/>
  <c r="BF20" i="1"/>
  <c r="BG20" i="1" s="1"/>
  <c r="BX19" i="1"/>
  <c r="BY19" i="1" s="1"/>
  <c r="BO19" i="1"/>
  <c r="BP19" i="1" s="1"/>
  <c r="BF19" i="1"/>
  <c r="BG19" i="1" s="1"/>
  <c r="BX18" i="1"/>
  <c r="BY18" i="1" s="1"/>
  <c r="BO18" i="1"/>
  <c r="BP18" i="1" s="1"/>
  <c r="BF18" i="1"/>
  <c r="BG18" i="1" s="1"/>
  <c r="BX17" i="1"/>
  <c r="BY17" i="1" s="1"/>
  <c r="BO17" i="1"/>
  <c r="BP17" i="1" s="1"/>
  <c r="BF17" i="1"/>
  <c r="BG17" i="1" s="1"/>
  <c r="BX16" i="1"/>
  <c r="BY16" i="1" s="1"/>
  <c r="BO16" i="1"/>
  <c r="BP16" i="1" s="1"/>
  <c r="BF16" i="1"/>
  <c r="BG16" i="1" s="1"/>
  <c r="BX15" i="1"/>
  <c r="BY15" i="1" s="1"/>
  <c r="BO15" i="1"/>
  <c r="BP15" i="1" s="1"/>
  <c r="BF15" i="1"/>
  <c r="BG15" i="1" s="1"/>
  <c r="BX14" i="1"/>
  <c r="BY14" i="1" s="1"/>
  <c r="BO14" i="1"/>
  <c r="BP14" i="1" s="1"/>
  <c r="BF14" i="1"/>
  <c r="BG14" i="1" s="1"/>
  <c r="BX13" i="1"/>
  <c r="BY13" i="1" s="1"/>
  <c r="BO13" i="1"/>
  <c r="BP13" i="1" s="1"/>
  <c r="BF13" i="1"/>
  <c r="BG13" i="1" s="1"/>
  <c r="BX12" i="1"/>
  <c r="BY12" i="1" s="1"/>
  <c r="BO12" i="1"/>
  <c r="BP12" i="1" s="1"/>
  <c r="BF12" i="1"/>
  <c r="BG12" i="1" s="1"/>
  <c r="BX11" i="1"/>
  <c r="BY11" i="1" s="1"/>
  <c r="BO11" i="1"/>
  <c r="BP11" i="1" s="1"/>
  <c r="BF11" i="1"/>
  <c r="BG11" i="1" s="1"/>
  <c r="BX10" i="1"/>
  <c r="BY10" i="1" s="1"/>
  <c r="BO10" i="1"/>
  <c r="BP10" i="1" s="1"/>
  <c r="BF10" i="1"/>
  <c r="BG10" i="1" s="1"/>
  <c r="BX9" i="1"/>
  <c r="BY9" i="1" s="1"/>
  <c r="BO9" i="1"/>
  <c r="BP9" i="1" s="1"/>
  <c r="BF9" i="1"/>
  <c r="BG9" i="1" s="1"/>
  <c r="BX8" i="1"/>
  <c r="BY8" i="1" s="1"/>
  <c r="BO8" i="1"/>
  <c r="BP8" i="1" s="1"/>
  <c r="BF8" i="1"/>
  <c r="BG8" i="1" s="1"/>
  <c r="BX7" i="1"/>
  <c r="BY7" i="1" s="1"/>
  <c r="BO7" i="1"/>
  <c r="BP7" i="1" s="1"/>
  <c r="BF7" i="1"/>
  <c r="BG7" i="1" s="1"/>
  <c r="BX6" i="1"/>
  <c r="BY6" i="1" s="1"/>
  <c r="BO6" i="1"/>
  <c r="BP6" i="1" s="1"/>
  <c r="BF6" i="1"/>
  <c r="BG6" i="1" s="1"/>
  <c r="BX5" i="1"/>
  <c r="BY5" i="1" s="1"/>
  <c r="BO5" i="1"/>
  <c r="BP5" i="1" s="1"/>
  <c r="BF5" i="1"/>
  <c r="BG5" i="1" s="1"/>
  <c r="BX4" i="1"/>
  <c r="BY4" i="1" s="1"/>
  <c r="BO4" i="1"/>
  <c r="BP4" i="1" s="1"/>
  <c r="BF4" i="1"/>
  <c r="BG4" i="1" s="1"/>
  <c r="BX3" i="1"/>
  <c r="BY3" i="1" s="1"/>
  <c r="BO3" i="1"/>
  <c r="BP3" i="1" s="1"/>
  <c r="BF3" i="1"/>
  <c r="BG3" i="1" s="1"/>
  <c r="BX2" i="1"/>
  <c r="BY2" i="1" s="1"/>
  <c r="BO2" i="1"/>
  <c r="BP2" i="1" s="1"/>
  <c r="BF2" i="1"/>
  <c r="BG2" i="1" s="1"/>
  <c r="H77" i="1" l="1"/>
  <c r="H8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<sst xmlns="http://schemas.openxmlformats.org/spreadsheetml/2006/main" count="831" uniqueCount="323">
  <si>
    <t>S.NO</t>
  </si>
  <si>
    <t>NAME</t>
  </si>
  <si>
    <t>UHID NO</t>
  </si>
  <si>
    <t>GROUPS</t>
  </si>
  <si>
    <t>AGE</t>
  </si>
  <si>
    <t>SEX</t>
  </si>
  <si>
    <t>DIAGNOSIS</t>
  </si>
  <si>
    <t>SURGICAL PROCEDURE</t>
  </si>
  <si>
    <t>DM</t>
  </si>
  <si>
    <t>HYPOTHYROIDISM</t>
  </si>
  <si>
    <t>HTN</t>
  </si>
  <si>
    <t>OTHERS</t>
  </si>
  <si>
    <t xml:space="preserve">PREVIOUS MEDICATION </t>
  </si>
  <si>
    <t xml:space="preserve">PREVIOUS SURGERY </t>
  </si>
  <si>
    <t>ALLERGY</t>
  </si>
  <si>
    <t>HEIGHT</t>
  </si>
  <si>
    <t>WEIGHT</t>
  </si>
  <si>
    <t>ASA GRADE</t>
  </si>
  <si>
    <t>MP SCORE</t>
  </si>
  <si>
    <t>HB</t>
  </si>
  <si>
    <t>HBA1C (%)</t>
  </si>
  <si>
    <t>RBS</t>
  </si>
  <si>
    <t>PAIN SCORE</t>
  </si>
  <si>
    <t>AAPFEL SCORE</t>
  </si>
  <si>
    <t>FEMALE GENDER</t>
  </si>
  <si>
    <t>NON SMOKING STATUS</t>
  </si>
  <si>
    <t>HISTORY OF PONV</t>
  </si>
  <si>
    <t>HISTORY OF MOTION SICKNESS</t>
  </si>
  <si>
    <t>USE OF VOLTILE ANESTHETIC</t>
  </si>
  <si>
    <t>USE OF N2O</t>
  </si>
  <si>
    <t>USE OF OPIOIDS</t>
  </si>
  <si>
    <t>HUNGER</t>
  </si>
  <si>
    <t>BEFORE DRINK</t>
  </si>
  <si>
    <t>AFTER DRINK</t>
  </si>
  <si>
    <t>POST OP</t>
  </si>
  <si>
    <t>ANXIETY</t>
  </si>
  <si>
    <t>FATIGUE</t>
  </si>
  <si>
    <t xml:space="preserve">AFTER DRINK </t>
  </si>
  <si>
    <t>DURATION OF NPO (HRS)</t>
  </si>
  <si>
    <t>DURATION OF SURGERY [mins]</t>
  </si>
  <si>
    <t>TYPE OF ANESTHESIA</t>
  </si>
  <si>
    <t>INJ.FENTANYL (MCG)</t>
  </si>
  <si>
    <t>INJ.TRAMADOL (MG)</t>
  </si>
  <si>
    <t xml:space="preserve">NITROUS OXIDE </t>
  </si>
  <si>
    <t>INJ.PARACETOMOL(G)</t>
  </si>
  <si>
    <t>INJ. EMESET (MG)</t>
  </si>
  <si>
    <t>INJ.DEXAMETHASONE (MG)</t>
  </si>
  <si>
    <t xml:space="preserve">PRE OP </t>
  </si>
  <si>
    <t>TEMP</t>
  </si>
  <si>
    <t>HR</t>
  </si>
  <si>
    <t>SBP</t>
  </si>
  <si>
    <t>DBP</t>
  </si>
  <si>
    <t>MAP</t>
  </si>
  <si>
    <t>PULSE</t>
  </si>
  <si>
    <t>SPO2</t>
  </si>
  <si>
    <t>INTRA OP</t>
  </si>
  <si>
    <t>NAUSEA AND VOMITING SCALE</t>
  </si>
  <si>
    <t>1 HOUR</t>
  </si>
  <si>
    <t>2 HRS</t>
  </si>
  <si>
    <t>4 HRS</t>
  </si>
  <si>
    <t>6HRS</t>
  </si>
  <si>
    <t>MRS.RAMYA</t>
  </si>
  <si>
    <t>202190203596</t>
  </si>
  <si>
    <t>GENERAL ANESTHESIA</t>
  </si>
  <si>
    <t>FEMALE</t>
  </si>
  <si>
    <t>SUBFERTILITY</t>
  </si>
  <si>
    <t>HYSTEROSCOPY</t>
  </si>
  <si>
    <t>LSCS</t>
  </si>
  <si>
    <t>GA</t>
  </si>
  <si>
    <t>MRS.LATHA RABINDRAN</t>
  </si>
  <si>
    <t>20240711815</t>
  </si>
  <si>
    <t>AUB</t>
  </si>
  <si>
    <t>HYSTEROSCOPY+D&amp;C</t>
  </si>
  <si>
    <t>MR.VARGESE K SAMUEL</t>
  </si>
  <si>
    <t>2000085331</t>
  </si>
  <si>
    <t>MALE</t>
  </si>
  <si>
    <t>THICKENING IN NECK OF GB</t>
  </si>
  <si>
    <t>LAP.CHOLECYSTECTOMY</t>
  </si>
  <si>
    <t>MRS.KEERTHANA</t>
  </si>
  <si>
    <t>20240610883</t>
  </si>
  <si>
    <t>LAP STERILITY</t>
  </si>
  <si>
    <t>LAPROSCOPY+OVARIAN DRILLING</t>
  </si>
  <si>
    <t>MR.RANGANATHAN</t>
  </si>
  <si>
    <t>20240712026</t>
  </si>
  <si>
    <t>B\L INGUINAL HERNIA</t>
  </si>
  <si>
    <t>B\L HERNIA REPAIR</t>
  </si>
  <si>
    <t>MISS.RAJALAKSHMI</t>
  </si>
  <si>
    <t>20240711825</t>
  </si>
  <si>
    <t>PCOS</t>
  </si>
  <si>
    <t>D.LAP+CYSTECTOMY</t>
  </si>
  <si>
    <t>MRS.VIDYASHRI</t>
  </si>
  <si>
    <t>20240508347</t>
  </si>
  <si>
    <t>PRIMARY SUBFERTILITY</t>
  </si>
  <si>
    <t>HYSTEROSCOPY+LAPROSCOPY</t>
  </si>
  <si>
    <t>MRS.NASRIN</t>
  </si>
  <si>
    <t>20240713385</t>
  </si>
  <si>
    <t>DISTATIS RECT ,ADHESIONS</t>
  </si>
  <si>
    <t>D LAP+PROCEED</t>
  </si>
  <si>
    <t>MR.MARUTHUPANDIAN</t>
  </si>
  <si>
    <t>2024713379</t>
  </si>
  <si>
    <t>GB POLYPS</t>
  </si>
  <si>
    <t>MR.VENKATESAN</t>
  </si>
  <si>
    <t>20190406103</t>
  </si>
  <si>
    <t>UMBLICAL HERNIA</t>
  </si>
  <si>
    <t>LAP UMBLICAL MESH HERNIOPLASTY</t>
  </si>
  <si>
    <t>CABG,RADIUS ULNR PLATING</t>
  </si>
  <si>
    <t>UTERINE FIBROIDS</t>
  </si>
  <si>
    <t>LAP.HYSTERECTOMY</t>
  </si>
  <si>
    <t>LSCS,D&amp;C</t>
  </si>
  <si>
    <t>MRS.BHUVANESWARI</t>
  </si>
  <si>
    <t>20200909701</t>
  </si>
  <si>
    <t>AUB,FIBROID UTERUS</t>
  </si>
  <si>
    <t>TUBE LIGATION,HYSTEROSCOPY</t>
  </si>
  <si>
    <t>MRS.ARUNA SRIVATSAN</t>
  </si>
  <si>
    <t>20240610871</t>
  </si>
  <si>
    <t>FIBROID UTERUS</t>
  </si>
  <si>
    <t>MRS.SUPRIYA</t>
  </si>
  <si>
    <t>2024047764</t>
  </si>
  <si>
    <t>DYSMENORRHOEA</t>
  </si>
  <si>
    <t>LAP.CYSTECTOMY</t>
  </si>
  <si>
    <t>MRS.MONICA IQBAL</t>
  </si>
  <si>
    <t>20240713754</t>
  </si>
  <si>
    <t>CALCULOUS CHOLECYSISTIS</t>
  </si>
  <si>
    <t>STERILIZATION</t>
  </si>
  <si>
    <t>MRS.MANJULA</t>
  </si>
  <si>
    <t>20210405957</t>
  </si>
  <si>
    <t>COMPLEX VENTRAL HERNIA+UTERINE POLY</t>
  </si>
  <si>
    <t>LAP. HERNIA REPAIR+HYSTEROSCOPIC POLYPECTOMY</t>
  </si>
  <si>
    <t>LAPROTOMY</t>
  </si>
  <si>
    <t>MRS.DEEPA</t>
  </si>
  <si>
    <t>20180609747</t>
  </si>
  <si>
    <t>RPOC</t>
  </si>
  <si>
    <t>ERPC</t>
  </si>
  <si>
    <t>MRS.JAYASELVI</t>
  </si>
  <si>
    <t>20240611605</t>
  </si>
  <si>
    <t>MRS.PRAMIKA</t>
  </si>
  <si>
    <t>20230916391</t>
  </si>
  <si>
    <t>FIBROADENOMA OF LEFT BREAST</t>
  </si>
  <si>
    <t>LEFT FIBROADENOMA EXCISION</t>
  </si>
  <si>
    <t>MRS.RAJESHWARI</t>
  </si>
  <si>
    <t>20240814282</t>
  </si>
  <si>
    <t>CARCINOMA OF RIGHT BREAST</t>
  </si>
  <si>
    <t>RIGHT MASTECTOMY &amp; AXILLARY SENTINEL NODE SAMPLING</t>
  </si>
  <si>
    <t>MR.GUNASEKARAN</t>
  </si>
  <si>
    <t>20240814158</t>
  </si>
  <si>
    <t>STRICTURE URETHRA</t>
  </si>
  <si>
    <t>BUCCAL URETHROPLASTY</t>
  </si>
  <si>
    <t xml:space="preserve">FISTULA IN ANO,CATARACT </t>
  </si>
  <si>
    <t>MR.SORGAVASAN</t>
  </si>
  <si>
    <t>20240712724</t>
  </si>
  <si>
    <t>CA GALL BLADDER</t>
  </si>
  <si>
    <t>LIVER RESECTION &amp; NODAL CLEARANCE</t>
  </si>
  <si>
    <t>MRS.SHANTHI RMESH</t>
  </si>
  <si>
    <t>20100709151</t>
  </si>
  <si>
    <t>HYSTEROSCOPY WITH SUBENDOMETRIAL PRP INJECTION</t>
  </si>
  <si>
    <t>MRS.NAVANEETHA</t>
  </si>
  <si>
    <t>20221117682</t>
  </si>
  <si>
    <t>HERNIA</t>
  </si>
  <si>
    <t>OPEN HERNIOPLASTY</t>
  </si>
  <si>
    <t>DONOR NEPHRECTOMY</t>
  </si>
  <si>
    <t xml:space="preserve">MRS.SHANTHI </t>
  </si>
  <si>
    <t>20240814379</t>
  </si>
  <si>
    <t>MNG</t>
  </si>
  <si>
    <t>TOTAL THYROIDECTOMY</t>
  </si>
  <si>
    <t>MRS.ANGURU GOWTAMI</t>
  </si>
  <si>
    <t>20171119604</t>
  </si>
  <si>
    <t>INFERTILITY</t>
  </si>
  <si>
    <t>LAP.TOTAL PATENCY</t>
  </si>
  <si>
    <t>OCR,HYSTEROSCOPY,FER</t>
  </si>
  <si>
    <t xml:space="preserve">MRS.PUNITHAVALI </t>
  </si>
  <si>
    <t>20240814331</t>
  </si>
  <si>
    <t>EXTRAPULMONARY KOCHS SYNDROME</t>
  </si>
  <si>
    <t>RIGHT THORACOSCOPY</t>
  </si>
  <si>
    <t>MS.HALEEMA AMRA ISMET</t>
  </si>
  <si>
    <t>20240915939</t>
  </si>
  <si>
    <t>PARA OVARIAN CYST</t>
  </si>
  <si>
    <t>MRS.SADHANA</t>
  </si>
  <si>
    <t>20140607854</t>
  </si>
  <si>
    <t>MRS.SARITHA</t>
  </si>
  <si>
    <t>20090302717</t>
  </si>
  <si>
    <t>LAP.MYOMECTOMY</t>
  </si>
  <si>
    <t>DIAGNOSTIC LAPROSCOPY</t>
  </si>
  <si>
    <t>MRS.HEENA NISHAR</t>
  </si>
  <si>
    <t>20241019557</t>
  </si>
  <si>
    <t>MRS.JEEVITHA</t>
  </si>
  <si>
    <t>20200203708</t>
  </si>
  <si>
    <t>MRS.DIVYA</t>
  </si>
  <si>
    <t>20100505503</t>
  </si>
  <si>
    <t>MRS.VENNILA</t>
  </si>
  <si>
    <t>20241018048</t>
  </si>
  <si>
    <t>HYSTEROSCOPY,LSCS</t>
  </si>
  <si>
    <t>MRS.DEVI</t>
  </si>
  <si>
    <t>20241019458</t>
  </si>
  <si>
    <t>MRS.ANITHA</t>
  </si>
  <si>
    <t>20130710027</t>
  </si>
  <si>
    <t>LAP.STERILIZATION</t>
  </si>
  <si>
    <t>MRS.GAYATHRI</t>
  </si>
  <si>
    <t>20241019279</t>
  </si>
  <si>
    <t>OVARIAN SINGLE CYST</t>
  </si>
  <si>
    <t>LAP.OVARIAN CYSTECTOMY</t>
  </si>
  <si>
    <t>MRS.UMA MAHESWARI</t>
  </si>
  <si>
    <t>20241121243</t>
  </si>
  <si>
    <t>CHOLECYSTITIS</t>
  </si>
  <si>
    <t>MRS.SARANYA</t>
  </si>
  <si>
    <t>SPINAL ANESTHESIA</t>
  </si>
  <si>
    <t xml:space="preserve">G3A2,37W+20,SINGLE,SPONT </t>
  </si>
  <si>
    <t xml:space="preserve">ELECIVE LSCS </t>
  </si>
  <si>
    <t>MYOMECTOMY D&amp;C</t>
  </si>
  <si>
    <t>SA</t>
  </si>
  <si>
    <t>MRS.ILLAVARASI</t>
  </si>
  <si>
    <t>20191120925</t>
  </si>
  <si>
    <t>ANC,SPONT,SINGLE,G3P1L1A1,37+3W</t>
  </si>
  <si>
    <t>ELECTIVE LSCS</t>
  </si>
  <si>
    <t>MRS.SWARNALATHA</t>
  </si>
  <si>
    <t>2024071204</t>
  </si>
  <si>
    <t>G3P1L1,ANC,SPONT,37W,SINGLE</t>
  </si>
  <si>
    <t>MR.RAHGU KUMAR</t>
  </si>
  <si>
    <t>20240712946</t>
  </si>
  <si>
    <t>VESICLE CALCULI</t>
  </si>
  <si>
    <t>CYSTOLITHOTOMY</t>
  </si>
  <si>
    <t>HYDROCELE</t>
  </si>
  <si>
    <t>MR.SURESH KUMAR SELVARAJU</t>
  </si>
  <si>
    <t>20240712754</t>
  </si>
  <si>
    <t>UMBILICAL HERNIA</t>
  </si>
  <si>
    <t>UMBLICAL HERNIOPLASTY</t>
  </si>
  <si>
    <t>ACL TEAR</t>
  </si>
  <si>
    <t>MRS.SIVARANJINI</t>
  </si>
  <si>
    <t>20220406629</t>
  </si>
  <si>
    <t>PRIMI</t>
  </si>
  <si>
    <t>TONSILLECTOMY</t>
  </si>
  <si>
    <t>MR.SIRAJUDEEN</t>
  </si>
  <si>
    <t>2004062648</t>
  </si>
  <si>
    <t>DISTAL URETERIC CALCULOUS</t>
  </si>
  <si>
    <t>URSL PCN,STENTING</t>
  </si>
  <si>
    <t>CABG</t>
  </si>
  <si>
    <t>MR.GANESH</t>
  </si>
  <si>
    <t>20240611332</t>
  </si>
  <si>
    <t>RIGHT LEG VARICOSE VEIN</t>
  </si>
  <si>
    <t>RIGHT LEG RFA</t>
  </si>
  <si>
    <t>MRS.SHAHITHA PARVEEN</t>
  </si>
  <si>
    <t>20240508929</t>
  </si>
  <si>
    <t>G2P1L1</t>
  </si>
  <si>
    <t>MRS.HARSHITHA DOKANIA</t>
  </si>
  <si>
    <t>2024091766</t>
  </si>
  <si>
    <t>RECURRENT UTI</t>
  </si>
  <si>
    <t xml:space="preserve">CYSTOSCOPY </t>
  </si>
  <si>
    <t>MRS.PRAISY MIZPAH</t>
  </si>
  <si>
    <t>1999020981</t>
  </si>
  <si>
    <t>INTRACARDIAC REPAIR, PPVI</t>
  </si>
  <si>
    <t>MRS.SAKTHI</t>
  </si>
  <si>
    <t>20240305613</t>
  </si>
  <si>
    <t>MRS.GUNASEELI</t>
  </si>
  <si>
    <t>20240406526</t>
  </si>
  <si>
    <t>MR.SUNDAR THIYAGARAJAN</t>
  </si>
  <si>
    <t>20240712584</t>
  </si>
  <si>
    <t>STOMA PROLAPSE</t>
  </si>
  <si>
    <t>STOMA REVERSAL</t>
  </si>
  <si>
    <t>COLECTOMY WITH STOMA</t>
  </si>
  <si>
    <t>MR.PREM SINGH</t>
  </si>
  <si>
    <t>20241019523</t>
  </si>
  <si>
    <t>BLADDER CALCULI</t>
  </si>
  <si>
    <t>CYSTOLITHOTRIPSY</t>
  </si>
  <si>
    <t>D.J STENTING</t>
  </si>
  <si>
    <t>MRS.BHARGAVI</t>
  </si>
  <si>
    <t>2021219168</t>
  </si>
  <si>
    <t>TERM GESTATIONAL</t>
  </si>
  <si>
    <t>MR.NATRAJAN.R.C</t>
  </si>
  <si>
    <t>20100607319</t>
  </si>
  <si>
    <t>RIGHT INGUINAL SCROTAL HERNIA</t>
  </si>
  <si>
    <t>OPEN INGUINAL HERNIOPLASTY</t>
  </si>
  <si>
    <t>CABG+AVR</t>
  </si>
  <si>
    <t>MRS.ANUPRIYA</t>
  </si>
  <si>
    <t>20241121361</t>
  </si>
  <si>
    <t>MRS.EVANGELIN</t>
  </si>
  <si>
    <t>20240712873</t>
  </si>
  <si>
    <t>ECLAMPSIA,LSCS</t>
  </si>
  <si>
    <t>MRS.REVATHY</t>
  </si>
  <si>
    <t>20231120211</t>
  </si>
  <si>
    <t>MRS.JEMIBA JOLLIET</t>
  </si>
  <si>
    <t>20220101078</t>
  </si>
  <si>
    <t>MRS.OVIYA</t>
  </si>
  <si>
    <t>20240814966</t>
  </si>
  <si>
    <t xml:space="preserve">PRIMI </t>
  </si>
  <si>
    <t>BEFORE DRINK2</t>
  </si>
  <si>
    <t>AFTER DRINK3</t>
  </si>
  <si>
    <t>POST OP4</t>
  </si>
  <si>
    <t>BEFORE DRINK5</t>
  </si>
  <si>
    <t>POST OP6</t>
  </si>
  <si>
    <t>Column7</t>
  </si>
  <si>
    <t>TEMP8</t>
  </si>
  <si>
    <t>HR9</t>
  </si>
  <si>
    <t>SBP10</t>
  </si>
  <si>
    <t>DBP11</t>
  </si>
  <si>
    <t>Column12</t>
  </si>
  <si>
    <t>MAP13</t>
  </si>
  <si>
    <t>PULSE14</t>
  </si>
  <si>
    <t>SPO215</t>
  </si>
  <si>
    <t>POST OP16</t>
  </si>
  <si>
    <t>TEMP17</t>
  </si>
  <si>
    <t>HR18</t>
  </si>
  <si>
    <t>SBP19</t>
  </si>
  <si>
    <t>DBP20</t>
  </si>
  <si>
    <t>Column21</t>
  </si>
  <si>
    <t>MAP22</t>
  </si>
  <si>
    <t>PULSE23</t>
  </si>
  <si>
    <t>SPO224</t>
  </si>
  <si>
    <t>Comparing two Group on the Age Gender Height and Weight</t>
  </si>
  <si>
    <t>Group 1</t>
  </si>
  <si>
    <t>Group 2</t>
  </si>
  <si>
    <t>Mean</t>
  </si>
  <si>
    <t>Standard deviation</t>
  </si>
  <si>
    <t>variance</t>
  </si>
  <si>
    <t>Differenece</t>
  </si>
  <si>
    <t>mean</t>
  </si>
  <si>
    <t>Std deviation</t>
  </si>
  <si>
    <t>MEAN</t>
  </si>
  <si>
    <t>Standard Deviation</t>
  </si>
  <si>
    <t>Variance</t>
  </si>
  <si>
    <t>Significants b/w</t>
  </si>
  <si>
    <t>Age</t>
  </si>
  <si>
    <t>ASA Grade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</si>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</sst>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scheme val="minor"/>
    </font>
    <font>
      <b/>
      <sz val="12"/>
      <name val="Times New Roman"/>
    </font>
    <font>
      <b/>
      <sz val="11"/>
      <name val="Times New Roman"/>
    </font>
    <font>
      <b/>
      <sz val="11"/>
      <name val="Calibri"/>
    </font>
    <font>
      <sz val="11"/>
      <name val="Times New Roman"/>
    </font>
    <font>
      <sz val="11"/>
      <name val="Calibri"/>
    </font>
    <font>
      <b/>
      <sz val="12"/>
      <color theme="0"/>
      <name val="Times New Roman"/>
    </font>
    <font>
      <b/>
      <sz val="11"/>
      <color theme="0"/>
      <name val="Times New Roman"/>
    </font>
    <font>
      <sz val="11"/>
      <color theme="1"/>
      <name val="Times New Roman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1" fontId="5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49" fontId="9" fillId="3" borderId="3" xfId="0" applyNumberFormat="1" applyFont="1" applyFill="1" applyBorder="1"/>
    <xf numFmtId="49" fontId="9" fillId="3" borderId="1" xfId="0" applyNumberFormat="1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1" fontId="8" fillId="3" borderId="2" xfId="0" applyNumberFormat="1" applyFont="1" applyFill="1" applyBorder="1"/>
    <xf numFmtId="0" fontId="9" fillId="3" borderId="3" xfId="0" applyFont="1" applyFill="1" applyBorder="1"/>
    <xf numFmtId="1" fontId="8" fillId="0" borderId="2" xfId="0" applyNumberFormat="1" applyFont="1" applyBorder="1"/>
    <xf numFmtId="0" fontId="9" fillId="0" borderId="3" xfId="0" applyFont="1" applyBorder="1"/>
    <xf numFmtId="49" fontId="9" fillId="0" borderId="3" xfId="0" applyNumberFormat="1" applyFont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0" borderId="2" xfId="0" applyFont="1" applyBorder="1"/>
    <xf numFmtId="49" fontId="8" fillId="0" borderId="3" xfId="0" applyNumberFormat="1" applyFont="1" applyBorder="1"/>
    <xf numFmtId="0" fontId="0" fillId="0" borderId="0" xfId="0" applyAlignment="1">
      <alignment wrapText="1"/>
    </xf>
    <xf numFmtId="0" fontId="0" fillId="6" borderId="0" xfId="0" applyFill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</cellXfs>
  <cellStyles count="1">
    <cellStyle name="Normal" xfId="0" builtinId="0"/>
  </cellStyles>
  <dxfs count="8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69BBA-AF6B-43B1-8CC2-380FD0264025}" name="Table1" displayName="Table1" ref="A1:CF61" totalsRowShown="0" headerRowDxfId="0" dataDxfId="1">
  <autoFilter ref="A1:CF61" xr:uid="{1F269BBA-AF6B-43B1-8CC2-380FD0264025}">
    <filterColumn colId="3">
      <filters>
        <filter val="GENERAL ANESTHESIA"/>
      </filters>
    </filterColumn>
  </autoFilter>
  <tableColumns count="84">
    <tableColumn id="1" xr3:uid="{D49B0251-DFF6-455C-8843-90DDAB745073}" name="S.NO" dataDxfId="85"/>
    <tableColumn id="2" xr3:uid="{95145F1A-031E-4217-ACBC-A785296A4F57}" name="NAME" dataDxfId="84"/>
    <tableColumn id="3" xr3:uid="{5806BA2B-F0B9-4FDD-A430-184AEE5D537B}" name="UHID NO" dataDxfId="83"/>
    <tableColumn id="4" xr3:uid="{85E1E93E-2D04-4580-970F-DA8A83A6FD64}" name="GROUPS" dataDxfId="82"/>
    <tableColumn id="5" xr3:uid="{2F809529-B364-46E8-8867-823ED5796A44}" name="AGE" dataDxfId="81"/>
    <tableColumn id="6" xr3:uid="{7D1D6073-BC60-41F2-ADFA-8027020C83AE}" name="SEX" dataDxfId="80"/>
    <tableColumn id="7" xr3:uid="{02ABCDDF-07B3-49AB-9C86-D3DCC920FD91}" name="DIAGNOSIS" dataDxfId="79"/>
    <tableColumn id="8" xr3:uid="{30642F11-7586-4057-94DE-842D5D132F6B}" name="SURGICAL PROCEDURE" dataDxfId="78"/>
    <tableColumn id="9" xr3:uid="{55394A94-F40B-4FFE-A808-AD894F29B482}" name="DM" dataDxfId="77"/>
    <tableColumn id="10" xr3:uid="{D1C74D41-AE75-46F0-B6A9-9F45AA39D187}" name="HYPOTHYROIDISM" dataDxfId="76"/>
    <tableColumn id="11" xr3:uid="{52EC6434-C9F5-441A-B87E-82EBCFE97617}" name="HTN" dataDxfId="75"/>
    <tableColumn id="12" xr3:uid="{6A2EB9F8-68DF-4B2B-95F8-390D76F70904}" name="OTHERS" dataDxfId="74"/>
    <tableColumn id="13" xr3:uid="{C546C55A-CD0B-4365-8281-905DB833B067}" name="PREVIOUS MEDICATION " dataDxfId="73"/>
    <tableColumn id="14" xr3:uid="{B35C5624-6189-4C5A-A295-00A61844205E}" name="PREVIOUS SURGERY " dataDxfId="72"/>
    <tableColumn id="15" xr3:uid="{66C361D0-0B2E-490F-859E-684090E6B0D6}" name="ALLERGY" dataDxfId="71"/>
    <tableColumn id="16" xr3:uid="{A30F76FC-9812-4DBB-9EDF-D9712A266E85}" name="HEIGHT" dataDxfId="70"/>
    <tableColumn id="17" xr3:uid="{FFB94B68-5BE7-429B-87AA-E01ED6A4A7D0}" name="WEIGHT" dataDxfId="69"/>
    <tableColumn id="18" xr3:uid="{8D001DAE-489F-4E96-8E7B-465EA241CE24}" name="ASA GRADE" dataDxfId="68"/>
    <tableColumn id="19" xr3:uid="{1DAB9A9A-D819-4219-AEBD-13FE136226B7}" name="MP SCORE" dataDxfId="67"/>
    <tableColumn id="20" xr3:uid="{83937EA8-50A2-4D8B-B6D8-D5CD0E6F1714}" name="HB" dataDxfId="66"/>
    <tableColumn id="21" xr3:uid="{BA2ACF53-2731-41E1-B415-FA7AE0F6741E}" name="HBA1C (%)" dataDxfId="65"/>
    <tableColumn id="22" xr3:uid="{2AC0FE8E-1E0B-4306-BB0B-3136B328A017}" name="RBS" dataDxfId="64"/>
    <tableColumn id="23" xr3:uid="{511A3FBB-DECB-4F4B-A331-1179520BFE72}" name="PAIN SCORE" dataDxfId="63"/>
    <tableColumn id="24" xr3:uid="{9DBEC4D1-ECA9-4B58-AE96-7EE0B67D3A7C}" name="AAPFEL SCORE" dataDxfId="62"/>
    <tableColumn id="25" xr3:uid="{7D9F24D7-FAC1-4C53-B1AB-938C91531A8B}" name="FEMALE GENDER" dataDxfId="61"/>
    <tableColumn id="26" xr3:uid="{0058EABC-D68C-469A-AF1F-A3B0EE4C5C31}" name="NON SMOKING STATUS" dataDxfId="60"/>
    <tableColumn id="27" xr3:uid="{CEA0DFDC-80AA-4D60-86C5-6606CFB6198D}" name="HISTORY OF PONV" dataDxfId="59"/>
    <tableColumn id="28" xr3:uid="{FA10DF23-E25E-4812-A3B2-6E069C3AA892}" name="HISTORY OF MOTION SICKNESS" dataDxfId="58"/>
    <tableColumn id="29" xr3:uid="{97FA1999-EC2A-45B1-B3C3-CF8321B16718}" name="USE OF VOLTILE ANESTHETIC" dataDxfId="57"/>
    <tableColumn id="30" xr3:uid="{8A737AC6-178E-4F05-9673-5C7EBA2A0D95}" name="USE OF N2O" dataDxfId="56"/>
    <tableColumn id="31" xr3:uid="{07F3DD71-ECBC-49E2-80A7-5C516A7766B4}" name="USE OF OPIOIDS" dataDxfId="55"/>
    <tableColumn id="32" xr3:uid="{ACCE640F-578A-4BDF-9991-B1BEA5082C19}" name="HUNGER" dataDxfId="54"/>
    <tableColumn id="33" xr3:uid="{873A52B8-ED6B-4F94-8D55-4414DB54D7E1}" name="BEFORE DRINK" dataDxfId="53"/>
    <tableColumn id="34" xr3:uid="{48A5D29A-79EA-42CC-AFA5-0855C27DE2EE}" name="AFTER DRINK" dataDxfId="52"/>
    <tableColumn id="35" xr3:uid="{22D081C2-B13E-4B56-817C-D4B8586F85F2}" name="POST OP" dataDxfId="51"/>
    <tableColumn id="36" xr3:uid="{40064D21-097C-4F10-B603-0002EA02002A}" name="ANXIETY" dataDxfId="50"/>
    <tableColumn id="37" xr3:uid="{2A77F606-DF3D-43D5-9298-978132BF12EE}" name="BEFORE DRINK2" dataDxfId="49"/>
    <tableColumn id="38" xr3:uid="{D3322309-B14A-4067-A709-7ADE8535BC7E}" name="AFTER DRINK3" dataDxfId="48"/>
    <tableColumn id="39" xr3:uid="{61887375-D415-4E4C-BAAF-103BBC2D2B85}" name="POST OP4" dataDxfId="47"/>
    <tableColumn id="40" xr3:uid="{41D1BF99-E268-443F-B9FE-6D3A5F0B888B}" name="FATIGUE" dataDxfId="46"/>
    <tableColumn id="41" xr3:uid="{98FC032E-1CC4-4AED-A06B-0250BD5F029F}" name="BEFORE DRINK5" dataDxfId="45"/>
    <tableColumn id="42" xr3:uid="{D2012174-FEFC-43E9-A22B-91A9DA2E3F8D}" name="AFTER DRINK " dataDxfId="44"/>
    <tableColumn id="43" xr3:uid="{CABB6155-16C9-45FC-96FB-AA22C79B4CFC}" name="POST OP6" dataDxfId="43"/>
    <tableColumn id="44" xr3:uid="{6A0178D1-7534-4E37-9E17-C73ECB4299D3}" name="DURATION OF NPO (HRS)" dataDxfId="42"/>
    <tableColumn id="45" xr3:uid="{B4372ADF-64F2-49DA-90BD-2FE96B8D2BB3}" name="DURATION OF SURGERY [mins]" dataDxfId="41"/>
    <tableColumn id="46" xr3:uid="{158417D3-7083-4825-B46A-1AF5881664AC}" name="TYPE OF ANESTHESIA" dataDxfId="40"/>
    <tableColumn id="47" xr3:uid="{EABC41FD-372E-42A0-A6B6-723CAFA00952}" name="INJ.FENTANYL (MCG)" dataDxfId="39"/>
    <tableColumn id="48" xr3:uid="{FBF9A3F7-8915-4356-BE50-A3F48A6448FB}" name="INJ.TRAMADOL (MG)" dataDxfId="38"/>
    <tableColumn id="49" xr3:uid="{2CFEC41C-E7CC-478A-BD66-A61BD7FA6E47}" name="NITROUS OXIDE " dataDxfId="37"/>
    <tableColumn id="50" xr3:uid="{31DEED2C-E9E2-48AF-AB76-F2CCE101753E}" name="INJ.PARACETOMOL(G)" dataDxfId="36"/>
    <tableColumn id="51" xr3:uid="{60DED587-7F1D-49E5-9721-795085535D98}" name="INJ. EMESET (MG)" dataDxfId="35"/>
    <tableColumn id="52" xr3:uid="{DA7E3856-E16C-4223-8FFD-D3D3B6058EB9}" name="INJ.DEXAMETHASONE (MG)" dataDxfId="34"/>
    <tableColumn id="53" xr3:uid="{E4180796-D8EB-4678-AC5D-8799D0CEB1C7}" name="PRE OP " dataDxfId="33"/>
    <tableColumn id="54" xr3:uid="{3B528C36-0AAC-4AF3-87DD-EA3D0D5C2300}" name="TEMP" dataDxfId="32"/>
    <tableColumn id="55" xr3:uid="{78CB69EC-FDE9-413C-9304-2B55317A8B55}" name="HR" dataDxfId="31"/>
    <tableColumn id="56" xr3:uid="{AB17EC4E-0B53-429C-9A24-35649E2735DE}" name="SBP" dataDxfId="30"/>
    <tableColumn id="57" xr3:uid="{296A53FB-CBE1-4DBA-A592-C485CFFEB3D9}" name="DBP" dataDxfId="29"/>
    <tableColumn id="58" xr3:uid="{529105C5-58C0-4333-980B-A621236C8B25}" name="Column7" dataDxfId="28">
      <calculatedColumnFormula>(BD2-BE2)*(1/3)</calculatedColumnFormula>
    </tableColumn>
    <tableColumn id="59" xr3:uid="{2E3A309D-9617-482A-AA68-65DE8EEF6D52}" name="MAP" dataDxfId="27">
      <calculatedColumnFormula>BF2+BE2</calculatedColumnFormula>
    </tableColumn>
    <tableColumn id="60" xr3:uid="{57B90D94-CA2A-4913-808F-B73BFF72831F}" name="PULSE" dataDxfId="26"/>
    <tableColumn id="61" xr3:uid="{F9CF7D2C-4C3F-42BD-B206-CEBFE2D6FAA4}" name="SPO2" dataDxfId="25"/>
    <tableColumn id="62" xr3:uid="{30884877-3B06-45C7-A47E-7C7A776552EE}" name="INTRA OP" dataDxfId="24"/>
    <tableColumn id="63" xr3:uid="{D2B8BA0F-DB86-4C52-9D72-C675EB5BE709}" name="TEMP8" dataDxfId="23"/>
    <tableColumn id="64" xr3:uid="{D77D6D11-D264-415E-9324-8A73C608D52B}" name="HR9" dataDxfId="22"/>
    <tableColumn id="65" xr3:uid="{E8259D65-2F8A-4A98-8C3F-23EC2969357B}" name="SBP10" dataDxfId="21"/>
    <tableColumn id="66" xr3:uid="{767EBD05-EBC3-435C-9049-3B825558A685}" name="DBP11" dataDxfId="20"/>
    <tableColumn id="67" xr3:uid="{5864B004-1C03-4E72-A6CD-E1EAD6BEC936}" name="Column12" dataDxfId="19">
      <calculatedColumnFormula>(BM2-BN2)*(1/3)</calculatedColumnFormula>
    </tableColumn>
    <tableColumn id="68" xr3:uid="{B2F4D44D-9DBB-423D-916E-CFC00303B8B6}" name="MAP13" dataDxfId="18">
      <calculatedColumnFormula>BO2+BN2</calculatedColumnFormula>
    </tableColumn>
    <tableColumn id="69" xr3:uid="{2DE1BE40-57D6-4489-86D2-BCE66DEC3BFA}" name="PULSE14" dataDxfId="17"/>
    <tableColumn id="70" xr3:uid="{2F2DC121-48BD-46BC-9F03-72F08066BD23}" name="SPO215" dataDxfId="16"/>
    <tableColumn id="71" xr3:uid="{7E1641CE-3DFA-4CF8-9691-5C956243B0C7}" name="POST OP16" dataDxfId="15"/>
    <tableColumn id="72" xr3:uid="{FAE3027A-B2D7-4ADC-8E38-0503F0DFAD4C}" name="TEMP17" dataDxfId="14"/>
    <tableColumn id="73" xr3:uid="{5AA6CF93-187A-400A-AC1F-399DEE35E7D8}" name="HR18" dataDxfId="13"/>
    <tableColumn id="74" xr3:uid="{B1BB16AF-E190-49C6-A872-FCB44210FBD1}" name="SBP19" dataDxfId="12"/>
    <tableColumn id="75" xr3:uid="{48AFA4DB-77A4-4389-A8EA-B4A8BEA7A3BD}" name="DBP20" dataDxfId="11"/>
    <tableColumn id="76" xr3:uid="{5F314D5B-8FA0-410C-AD40-DD8D763020F0}" name="Column21" dataDxfId="10">
      <calculatedColumnFormula>(BV2-BW2)*(1/3)</calculatedColumnFormula>
    </tableColumn>
    <tableColumn id="77" xr3:uid="{02799AF0-E5F8-4C3A-9381-C82CAE6717FC}" name="MAP22" dataDxfId="9">
      <calculatedColumnFormula>BX2+BW2</calculatedColumnFormula>
    </tableColumn>
    <tableColumn id="78" xr3:uid="{46904D9A-35F4-410B-B8EA-8576EF4134D9}" name="PULSE23" dataDxfId="8"/>
    <tableColumn id="79" xr3:uid="{7B46A465-47F8-4C75-8A34-522B657B26CD}" name="SPO224" dataDxfId="7"/>
    <tableColumn id="80" xr3:uid="{B0C614FC-310E-4CED-A334-00DAF632B0D6}" name="NAUSEA AND VOMITING SCALE" dataDxfId="6"/>
    <tableColumn id="81" xr3:uid="{AA842878-13E9-4BF9-B2D1-CDB34224F4E2}" name="1 HOUR" dataDxfId="5"/>
    <tableColumn id="82" xr3:uid="{3CC4E283-5FC8-476A-BD31-5D55920679F3}" name="2 HRS" dataDxfId="4"/>
    <tableColumn id="83" xr3:uid="{C8973D73-AD22-4C14-A815-C23DFD72D760}" name="4 HRS" dataDxfId="3"/>
    <tableColumn id="84" xr3:uid="{A9B1CAB6-E2F4-4D03-BDC2-63B9DB4C65D7}" name="6H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1"/>
  <sheetViews>
    <sheetView tabSelected="1" topLeftCell="J1" workbookViewId="0">
      <pane ySplit="1" topLeftCell="A22" activePane="bottomLeft" state="frozen"/>
      <selection pane="bottomLeft" activeCell="P1" sqref="P1:R39"/>
    </sheetView>
  </sheetViews>
  <sheetFormatPr defaultColWidth="12.6640625" defaultRowHeight="15" customHeight="1" x14ac:dyDescent="0.3"/>
  <cols>
    <col min="1" max="1" width="10.5546875" bestFit="1" customWidth="1"/>
    <col min="2" max="2" width="27.5546875" bestFit="1" customWidth="1"/>
    <col min="3" max="3" width="50.77734375" bestFit="1" customWidth="1"/>
    <col min="4" max="5" width="19.44140625" bestFit="1" customWidth="1"/>
    <col min="6" max="6" width="9.109375" bestFit="1" customWidth="1"/>
    <col min="7" max="7" width="37.44140625" bestFit="1" customWidth="1"/>
    <col min="8" max="8" width="52.21875" bestFit="1" customWidth="1"/>
    <col min="9" max="9" width="8.44140625" bestFit="1" customWidth="1"/>
    <col min="10" max="10" width="21" bestFit="1" customWidth="1"/>
    <col min="11" max="11" width="9" bestFit="1" customWidth="1"/>
    <col min="12" max="12" width="12.109375" bestFit="1" customWidth="1"/>
    <col min="13" max="13" width="29.88671875" bestFit="1" customWidth="1"/>
    <col min="14" max="14" width="27.6640625" bestFit="1" customWidth="1"/>
    <col min="15" max="15" width="15.109375" bestFit="1" customWidth="1"/>
    <col min="16" max="16" width="13.33203125" bestFit="1" customWidth="1"/>
    <col min="17" max="17" width="13.6640625" bestFit="1" customWidth="1"/>
    <col min="18" max="18" width="17.109375" bestFit="1" customWidth="1"/>
    <col min="19" max="19" width="15.88671875" bestFit="1" customWidth="1"/>
    <col min="20" max="20" width="8.33203125" bestFit="1" customWidth="1"/>
    <col min="21" max="21" width="16" bestFit="1" customWidth="1"/>
    <col min="22" max="22" width="9.33203125" bestFit="1" customWidth="1"/>
    <col min="23" max="23" width="17.77734375" bestFit="1" customWidth="1"/>
    <col min="24" max="24" width="20.6640625" bestFit="1" customWidth="1"/>
    <col min="25" max="25" width="22.77734375" bestFit="1" customWidth="1"/>
    <col min="26" max="26" width="28.77734375" bestFit="1" customWidth="1"/>
    <col min="27" max="27" width="24.109375" bestFit="1" customWidth="1"/>
    <col min="28" max="28" width="37.5546875" bestFit="1" customWidth="1"/>
    <col min="29" max="29" width="35.6640625" bestFit="1" customWidth="1"/>
    <col min="30" max="30" width="17" bestFit="1" customWidth="1"/>
    <col min="31" max="31" width="21.6640625" bestFit="1" customWidth="1"/>
    <col min="32" max="32" width="12.6640625" bestFit="1" customWidth="1"/>
    <col min="33" max="33" width="20.6640625" bestFit="1" customWidth="1"/>
    <col min="34" max="34" width="19.21875" bestFit="1" customWidth="1"/>
    <col min="35" max="35" width="13.88671875" bestFit="1" customWidth="1"/>
    <col min="36" max="36" width="14.21875" bestFit="1" customWidth="1"/>
    <col min="37" max="37" width="21.77734375" bestFit="1" customWidth="1"/>
    <col min="38" max="38" width="20.21875" bestFit="1" customWidth="1"/>
    <col min="39" max="39" width="14.88671875" bestFit="1" customWidth="1"/>
    <col min="40" max="40" width="14.21875" bestFit="1" customWidth="1"/>
    <col min="41" max="41" width="21.77734375" bestFit="1" customWidth="1"/>
    <col min="42" max="42" width="19.21875" bestFit="1" customWidth="1"/>
    <col min="43" max="43" width="14.88671875" bestFit="1" customWidth="1"/>
    <col min="44" max="44" width="30.6640625" bestFit="1" customWidth="1"/>
    <col min="45" max="45" width="36.109375" bestFit="1" customWidth="1"/>
    <col min="46" max="46" width="27.109375" bestFit="1" customWidth="1"/>
    <col min="47" max="47" width="26.88671875" bestFit="1" customWidth="1"/>
    <col min="48" max="48" width="26.6640625" bestFit="1" customWidth="1"/>
    <col min="49" max="49" width="21.44140625" bestFit="1" customWidth="1"/>
    <col min="50" max="50" width="28.21875" bestFit="1" customWidth="1"/>
    <col min="51" max="51" width="23.21875" bestFit="1" customWidth="1"/>
    <col min="52" max="52" width="33.109375" bestFit="1" customWidth="1"/>
    <col min="53" max="53" width="12.6640625" bestFit="1" customWidth="1"/>
    <col min="54" max="54" width="11" bestFit="1" customWidth="1"/>
    <col min="55" max="55" width="8.44140625" bestFit="1" customWidth="1"/>
    <col min="56" max="56" width="9.109375" bestFit="1" customWidth="1"/>
    <col min="57" max="57" width="9.44140625" bestFit="1" customWidth="1"/>
    <col min="58" max="58" width="13.44140625" bestFit="1" customWidth="1"/>
    <col min="59" max="59" width="10" bestFit="1" customWidth="1"/>
    <col min="60" max="60" width="11.77734375" bestFit="1" customWidth="1"/>
    <col min="61" max="61" width="10.33203125" bestFit="1" customWidth="1"/>
    <col min="62" max="62" width="15.109375" bestFit="1" customWidth="1"/>
    <col min="63" max="63" width="12" bestFit="1" customWidth="1"/>
    <col min="64" max="64" width="9.44140625" bestFit="1" customWidth="1"/>
    <col min="65" max="65" width="11.109375" bestFit="1" customWidth="1"/>
    <col min="66" max="66" width="11.44140625" bestFit="1" customWidth="1"/>
    <col min="67" max="67" width="14.44140625" bestFit="1" customWidth="1"/>
    <col min="68" max="68" width="12" bestFit="1" customWidth="1"/>
    <col min="69" max="69" width="13.77734375" bestFit="1" customWidth="1"/>
    <col min="70" max="70" width="12.33203125" bestFit="1" customWidth="1"/>
    <col min="71" max="71" width="15.88671875" bestFit="1" customWidth="1"/>
    <col min="72" max="72" width="13" bestFit="1" customWidth="1"/>
    <col min="73" max="73" width="10.44140625" bestFit="1" customWidth="1"/>
    <col min="74" max="74" width="11.109375" bestFit="1" customWidth="1"/>
    <col min="75" max="75" width="11.44140625" bestFit="1" customWidth="1"/>
    <col min="76" max="76" width="14.44140625" bestFit="1" customWidth="1"/>
    <col min="77" max="77" width="12" bestFit="1" customWidth="1"/>
    <col min="78" max="78" width="13.77734375" bestFit="1" customWidth="1"/>
    <col min="79" max="79" width="12.33203125" bestFit="1" customWidth="1"/>
    <col min="80" max="80" width="37.33203125" bestFit="1" customWidth="1"/>
    <col min="81" max="81" width="13" bestFit="1" customWidth="1"/>
    <col min="82" max="83" width="11.109375" bestFit="1" customWidth="1"/>
    <col min="84" max="84" width="10.5546875" bestFit="1" customWidth="1"/>
  </cols>
  <sheetData>
    <row r="1" spans="1:84" ht="59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283</v>
      </c>
      <c r="AL1" s="2" t="s">
        <v>284</v>
      </c>
      <c r="AM1" s="2" t="s">
        <v>285</v>
      </c>
      <c r="AN1" s="2" t="s">
        <v>36</v>
      </c>
      <c r="AO1" s="2" t="s">
        <v>286</v>
      </c>
      <c r="AP1" s="2" t="s">
        <v>37</v>
      </c>
      <c r="AQ1" s="2" t="s">
        <v>287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288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289</v>
      </c>
      <c r="BL1" s="2" t="s">
        <v>290</v>
      </c>
      <c r="BM1" s="2" t="s">
        <v>291</v>
      </c>
      <c r="BN1" s="2" t="s">
        <v>292</v>
      </c>
      <c r="BO1" s="2" t="s">
        <v>293</v>
      </c>
      <c r="BP1" s="2" t="s">
        <v>294</v>
      </c>
      <c r="BQ1" s="2" t="s">
        <v>295</v>
      </c>
      <c r="BR1" s="2" t="s">
        <v>296</v>
      </c>
      <c r="BS1" s="2" t="s">
        <v>297</v>
      </c>
      <c r="BT1" s="2" t="s">
        <v>298</v>
      </c>
      <c r="BU1" s="2" t="s">
        <v>299</v>
      </c>
      <c r="BV1" s="2" t="s">
        <v>300</v>
      </c>
      <c r="BW1" s="2" t="s">
        <v>301</v>
      </c>
      <c r="BX1" s="2" t="s">
        <v>302</v>
      </c>
      <c r="BY1" s="2" t="s">
        <v>303</v>
      </c>
      <c r="BZ1" s="2" t="s">
        <v>304</v>
      </c>
      <c r="CA1" s="2" t="s">
        <v>305</v>
      </c>
      <c r="CB1" s="2" t="s">
        <v>56</v>
      </c>
      <c r="CC1" s="2" t="s">
        <v>57</v>
      </c>
      <c r="CD1" s="2" t="s">
        <v>58</v>
      </c>
      <c r="CE1" s="2" t="s">
        <v>59</v>
      </c>
      <c r="CF1" s="2" t="s">
        <v>60</v>
      </c>
    </row>
    <row r="2" spans="1:84" ht="14.25" customHeight="1" x14ac:dyDescent="0.3">
      <c r="A2" s="5">
        <v>1</v>
      </c>
      <c r="B2" s="5" t="s">
        <v>61</v>
      </c>
      <c r="C2" s="6" t="s">
        <v>62</v>
      </c>
      <c r="D2" s="6" t="s">
        <v>63</v>
      </c>
      <c r="E2" s="7">
        <v>35</v>
      </c>
      <c r="F2" s="7" t="s">
        <v>64</v>
      </c>
      <c r="G2" s="7" t="s">
        <v>65</v>
      </c>
      <c r="H2" s="7" t="s">
        <v>66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 t="s">
        <v>67</v>
      </c>
      <c r="O2" s="7">
        <v>0</v>
      </c>
      <c r="P2" s="7">
        <v>164</v>
      </c>
      <c r="Q2" s="7">
        <v>62</v>
      </c>
      <c r="R2" s="7">
        <v>1</v>
      </c>
      <c r="S2" s="7">
        <v>2</v>
      </c>
      <c r="T2" s="7">
        <v>11.5</v>
      </c>
      <c r="U2" s="8">
        <v>4.8000000000000001E-2</v>
      </c>
      <c r="V2" s="7">
        <v>108</v>
      </c>
      <c r="W2" s="7">
        <v>0</v>
      </c>
      <c r="X2" s="7"/>
      <c r="Y2" s="7">
        <v>1</v>
      </c>
      <c r="Z2" s="7">
        <v>1</v>
      </c>
      <c r="AA2" s="7">
        <v>0</v>
      </c>
      <c r="AB2" s="7">
        <v>0</v>
      </c>
      <c r="AC2" s="7">
        <v>0</v>
      </c>
      <c r="AD2" s="7">
        <v>1</v>
      </c>
      <c r="AE2" s="7">
        <v>1</v>
      </c>
      <c r="AF2" s="7"/>
      <c r="AG2" s="7">
        <v>8</v>
      </c>
      <c r="AH2" s="7">
        <v>0</v>
      </c>
      <c r="AI2" s="7">
        <v>2</v>
      </c>
      <c r="AJ2" s="7"/>
      <c r="AK2" s="7">
        <v>2</v>
      </c>
      <c r="AL2" s="7">
        <v>0</v>
      </c>
      <c r="AM2" s="7">
        <v>3</v>
      </c>
      <c r="AN2" s="7"/>
      <c r="AO2" s="7">
        <v>0</v>
      </c>
      <c r="AP2" s="7">
        <v>0</v>
      </c>
      <c r="AQ2" s="7">
        <v>6</v>
      </c>
      <c r="AR2" s="7">
        <v>6</v>
      </c>
      <c r="AS2" s="7">
        <v>150</v>
      </c>
      <c r="AT2" s="7" t="s">
        <v>68</v>
      </c>
      <c r="AU2" s="7">
        <v>100</v>
      </c>
      <c r="AV2" s="7">
        <v>75</v>
      </c>
      <c r="AW2" s="7">
        <v>1.2</v>
      </c>
      <c r="AX2" s="7">
        <v>1</v>
      </c>
      <c r="AY2" s="7">
        <v>6</v>
      </c>
      <c r="AZ2" s="7">
        <v>0</v>
      </c>
      <c r="BA2" s="7"/>
      <c r="BB2" s="7">
        <v>37</v>
      </c>
      <c r="BC2" s="7">
        <v>70</v>
      </c>
      <c r="BD2" s="7">
        <v>108</v>
      </c>
      <c r="BE2" s="7">
        <v>70</v>
      </c>
      <c r="BF2" s="9">
        <f t="shared" ref="BF2:BF61" si="0">(BD2-BE2)*(1/3)</f>
        <v>12.666666666666666</v>
      </c>
      <c r="BG2" s="9">
        <f t="shared" ref="BG2:BG61" si="1">BF2+BE2</f>
        <v>82.666666666666671</v>
      </c>
      <c r="BH2" s="7">
        <v>68</v>
      </c>
      <c r="BI2" s="7">
        <v>99</v>
      </c>
      <c r="BJ2" s="7"/>
      <c r="BK2" s="7">
        <v>37</v>
      </c>
      <c r="BL2" s="7">
        <v>69</v>
      </c>
      <c r="BM2" s="7">
        <v>115</v>
      </c>
      <c r="BN2" s="7">
        <v>85</v>
      </c>
      <c r="BO2" s="9">
        <f t="shared" ref="BO2:BO61" si="2">(BM2-BN2)*(1/3)</f>
        <v>10</v>
      </c>
      <c r="BP2" s="9">
        <f t="shared" ref="BP2:BP61" si="3">BO2+BN2</f>
        <v>95</v>
      </c>
      <c r="BQ2" s="7">
        <v>65</v>
      </c>
      <c r="BR2" s="7">
        <v>99</v>
      </c>
      <c r="BS2" s="7"/>
      <c r="BT2" s="7">
        <v>37</v>
      </c>
      <c r="BU2" s="7">
        <v>55</v>
      </c>
      <c r="BV2" s="7">
        <v>105</v>
      </c>
      <c r="BW2" s="7">
        <v>71</v>
      </c>
      <c r="BX2" s="9">
        <f t="shared" ref="BX2:BX61" si="4">(BV2-BW2)*(1/3)</f>
        <v>11.333333333333332</v>
      </c>
      <c r="BY2" s="9">
        <f t="shared" ref="BY2:BY61" si="5">BX2+BW2</f>
        <v>82.333333333333329</v>
      </c>
      <c r="BZ2" s="7">
        <v>56</v>
      </c>
      <c r="CA2" s="7">
        <v>99</v>
      </c>
      <c r="CB2" s="7"/>
      <c r="CC2" s="7">
        <v>0</v>
      </c>
      <c r="CD2" s="7">
        <v>1</v>
      </c>
      <c r="CE2" s="7">
        <v>3</v>
      </c>
      <c r="CF2" s="7">
        <v>0</v>
      </c>
    </row>
    <row r="3" spans="1:84" ht="14.25" customHeight="1" x14ac:dyDescent="0.3">
      <c r="A3" s="5">
        <v>3</v>
      </c>
      <c r="B3" s="7" t="s">
        <v>69</v>
      </c>
      <c r="C3" s="10" t="s">
        <v>70</v>
      </c>
      <c r="D3" s="6" t="s">
        <v>63</v>
      </c>
      <c r="E3" s="7">
        <v>64</v>
      </c>
      <c r="F3" s="7" t="s">
        <v>64</v>
      </c>
      <c r="G3" s="7" t="s">
        <v>71</v>
      </c>
      <c r="H3" s="7" t="s">
        <v>72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 t="s">
        <v>67</v>
      </c>
      <c r="O3" s="7">
        <v>0</v>
      </c>
      <c r="P3" s="7">
        <v>153</v>
      </c>
      <c r="Q3" s="7">
        <v>88</v>
      </c>
      <c r="R3" s="7">
        <v>2</v>
      </c>
      <c r="S3" s="7">
        <v>3</v>
      </c>
      <c r="T3" s="7">
        <v>12.8</v>
      </c>
      <c r="U3" s="7">
        <v>6.6</v>
      </c>
      <c r="V3" s="7">
        <v>125</v>
      </c>
      <c r="W3" s="7">
        <v>0</v>
      </c>
      <c r="X3" s="7"/>
      <c r="Y3" s="7">
        <v>1</v>
      </c>
      <c r="Z3" s="7">
        <v>1</v>
      </c>
      <c r="AA3" s="7">
        <v>0</v>
      </c>
      <c r="AB3" s="7">
        <v>0</v>
      </c>
      <c r="AC3" s="7">
        <v>0</v>
      </c>
      <c r="AD3" s="7">
        <v>1</v>
      </c>
      <c r="AE3" s="7">
        <v>1</v>
      </c>
      <c r="AF3" s="7"/>
      <c r="AG3" s="7">
        <v>2</v>
      </c>
      <c r="AH3" s="7">
        <v>0</v>
      </c>
      <c r="AI3" s="7">
        <v>2</v>
      </c>
      <c r="AJ3" s="7"/>
      <c r="AK3" s="7">
        <v>1</v>
      </c>
      <c r="AL3" s="7">
        <v>0</v>
      </c>
      <c r="AM3" s="7">
        <v>0</v>
      </c>
      <c r="AN3" s="7"/>
      <c r="AO3" s="7">
        <v>1</v>
      </c>
      <c r="AP3" s="7">
        <v>0</v>
      </c>
      <c r="AQ3" s="7">
        <v>2</v>
      </c>
      <c r="AR3" s="7">
        <v>8</v>
      </c>
      <c r="AS3" s="7">
        <v>90</v>
      </c>
      <c r="AT3" s="7" t="s">
        <v>68</v>
      </c>
      <c r="AU3" s="7">
        <v>80</v>
      </c>
      <c r="AV3" s="7">
        <v>75</v>
      </c>
      <c r="AW3" s="7">
        <v>1.2</v>
      </c>
      <c r="AX3" s="7">
        <v>1</v>
      </c>
      <c r="AY3" s="7">
        <v>8</v>
      </c>
      <c r="AZ3" s="7">
        <v>4</v>
      </c>
      <c r="BA3" s="7"/>
      <c r="BB3" s="7">
        <v>37</v>
      </c>
      <c r="BC3" s="7">
        <v>62</v>
      </c>
      <c r="BD3" s="7">
        <v>150</v>
      </c>
      <c r="BE3" s="7">
        <v>88</v>
      </c>
      <c r="BF3" s="9">
        <f t="shared" si="0"/>
        <v>20.666666666666664</v>
      </c>
      <c r="BG3" s="9">
        <f t="shared" si="1"/>
        <v>108.66666666666666</v>
      </c>
      <c r="BH3" s="7">
        <v>62</v>
      </c>
      <c r="BI3" s="7">
        <v>99</v>
      </c>
      <c r="BJ3" s="7"/>
      <c r="BK3" s="7">
        <v>37</v>
      </c>
      <c r="BL3" s="7">
        <v>60</v>
      </c>
      <c r="BM3" s="7">
        <v>130</v>
      </c>
      <c r="BN3" s="7">
        <v>70</v>
      </c>
      <c r="BO3" s="9">
        <f t="shared" si="2"/>
        <v>20</v>
      </c>
      <c r="BP3" s="9">
        <f t="shared" si="3"/>
        <v>90</v>
      </c>
      <c r="BQ3" s="7">
        <v>60</v>
      </c>
      <c r="BR3" s="7">
        <v>99</v>
      </c>
      <c r="BS3" s="7"/>
      <c r="BT3" s="7">
        <v>37</v>
      </c>
      <c r="BU3" s="7">
        <v>59</v>
      </c>
      <c r="BV3" s="7">
        <v>160</v>
      </c>
      <c r="BW3" s="7">
        <v>90</v>
      </c>
      <c r="BX3" s="9">
        <f t="shared" si="4"/>
        <v>23.333333333333332</v>
      </c>
      <c r="BY3" s="9">
        <f t="shared" si="5"/>
        <v>113.33333333333333</v>
      </c>
      <c r="BZ3" s="7">
        <v>59</v>
      </c>
      <c r="CA3" s="7">
        <v>98</v>
      </c>
      <c r="CB3" s="7"/>
      <c r="CC3" s="7">
        <v>0</v>
      </c>
      <c r="CD3" s="7">
        <v>0</v>
      </c>
      <c r="CE3" s="7">
        <v>0</v>
      </c>
      <c r="CF3" s="7">
        <v>0</v>
      </c>
    </row>
    <row r="4" spans="1:84" ht="14.25" customHeight="1" x14ac:dyDescent="0.3">
      <c r="A4" s="5">
        <v>4</v>
      </c>
      <c r="B4" s="7" t="s">
        <v>73</v>
      </c>
      <c r="C4" s="6" t="s">
        <v>74</v>
      </c>
      <c r="D4" s="6" t="s">
        <v>63</v>
      </c>
      <c r="E4" s="7">
        <v>65</v>
      </c>
      <c r="F4" s="7" t="s">
        <v>75</v>
      </c>
      <c r="G4" s="7" t="s">
        <v>76</v>
      </c>
      <c r="H4" s="7" t="s">
        <v>77</v>
      </c>
      <c r="I4" s="7">
        <v>0</v>
      </c>
      <c r="J4" s="7">
        <v>0</v>
      </c>
      <c r="K4" s="7">
        <v>1</v>
      </c>
      <c r="L4" s="7">
        <v>1</v>
      </c>
      <c r="M4" s="7">
        <v>1</v>
      </c>
      <c r="N4" s="7">
        <v>0</v>
      </c>
      <c r="O4" s="7">
        <v>0</v>
      </c>
      <c r="P4" s="7">
        <v>178</v>
      </c>
      <c r="Q4" s="7">
        <v>74.7</v>
      </c>
      <c r="R4" s="7">
        <v>2</v>
      </c>
      <c r="S4" s="7">
        <v>2</v>
      </c>
      <c r="T4" s="7">
        <v>12.5</v>
      </c>
      <c r="U4" s="7">
        <v>6</v>
      </c>
      <c r="V4" s="7">
        <v>98</v>
      </c>
      <c r="W4" s="7">
        <v>2</v>
      </c>
      <c r="X4" s="7"/>
      <c r="Y4" s="7">
        <v>0</v>
      </c>
      <c r="Z4" s="7">
        <v>1</v>
      </c>
      <c r="AA4" s="7">
        <v>0</v>
      </c>
      <c r="AB4" s="7">
        <v>0</v>
      </c>
      <c r="AC4" s="7">
        <v>1</v>
      </c>
      <c r="AD4" s="7">
        <v>1</v>
      </c>
      <c r="AE4" s="7">
        <v>1</v>
      </c>
      <c r="AF4" s="7"/>
      <c r="AG4" s="7">
        <v>3</v>
      </c>
      <c r="AH4" s="7">
        <v>0</v>
      </c>
      <c r="AI4" s="7">
        <v>2</v>
      </c>
      <c r="AJ4" s="7"/>
      <c r="AK4" s="7">
        <v>0</v>
      </c>
      <c r="AL4" s="7">
        <v>0</v>
      </c>
      <c r="AM4" s="7">
        <v>1</v>
      </c>
      <c r="AN4" s="7"/>
      <c r="AO4" s="7">
        <v>1</v>
      </c>
      <c r="AP4" s="7">
        <v>0</v>
      </c>
      <c r="AQ4" s="7">
        <v>3</v>
      </c>
      <c r="AR4" s="7">
        <v>9</v>
      </c>
      <c r="AS4" s="7">
        <v>120</v>
      </c>
      <c r="AT4" s="7" t="s">
        <v>68</v>
      </c>
      <c r="AU4" s="7">
        <v>100</v>
      </c>
      <c r="AV4" s="7">
        <v>100</v>
      </c>
      <c r="AW4" s="7">
        <v>1.2</v>
      </c>
      <c r="AX4" s="7">
        <v>1</v>
      </c>
      <c r="AY4" s="7">
        <v>8</v>
      </c>
      <c r="AZ4" s="7">
        <v>4</v>
      </c>
      <c r="BA4" s="7"/>
      <c r="BB4" s="7">
        <v>36.5</v>
      </c>
      <c r="BC4" s="7">
        <v>70</v>
      </c>
      <c r="BD4" s="7">
        <v>121</v>
      </c>
      <c r="BE4" s="7">
        <v>80</v>
      </c>
      <c r="BF4" s="9">
        <f t="shared" si="0"/>
        <v>13.666666666666666</v>
      </c>
      <c r="BG4" s="9">
        <f t="shared" si="1"/>
        <v>93.666666666666671</v>
      </c>
      <c r="BH4" s="7">
        <v>69</v>
      </c>
      <c r="BI4" s="7">
        <v>100</v>
      </c>
      <c r="BJ4" s="7"/>
      <c r="BK4" s="7">
        <v>37</v>
      </c>
      <c r="BL4" s="7">
        <v>73</v>
      </c>
      <c r="BM4" s="7">
        <v>130</v>
      </c>
      <c r="BN4" s="7">
        <v>82</v>
      </c>
      <c r="BO4" s="9">
        <f t="shared" si="2"/>
        <v>16</v>
      </c>
      <c r="BP4" s="9">
        <f t="shared" si="3"/>
        <v>98</v>
      </c>
      <c r="BQ4" s="7">
        <v>74</v>
      </c>
      <c r="BR4" s="7">
        <v>100</v>
      </c>
      <c r="BS4" s="7"/>
      <c r="BT4" s="7">
        <v>37</v>
      </c>
      <c r="BU4" s="7">
        <v>75</v>
      </c>
      <c r="BV4" s="7">
        <v>140</v>
      </c>
      <c r="BW4" s="7">
        <v>85</v>
      </c>
      <c r="BX4" s="9">
        <f t="shared" si="4"/>
        <v>18.333333333333332</v>
      </c>
      <c r="BY4" s="9">
        <f t="shared" si="5"/>
        <v>103.33333333333333</v>
      </c>
      <c r="BZ4" s="7">
        <v>75</v>
      </c>
      <c r="CA4" s="7">
        <v>100</v>
      </c>
      <c r="CB4" s="7"/>
      <c r="CC4" s="7">
        <v>3</v>
      </c>
      <c r="CD4" s="7">
        <v>2</v>
      </c>
      <c r="CE4" s="7">
        <v>0</v>
      </c>
      <c r="CF4" s="7">
        <v>0</v>
      </c>
    </row>
    <row r="5" spans="1:84" ht="14.25" customHeight="1" x14ac:dyDescent="0.3">
      <c r="A5" s="5">
        <v>5</v>
      </c>
      <c r="B5" s="7" t="s">
        <v>78</v>
      </c>
      <c r="C5" s="6" t="s">
        <v>79</v>
      </c>
      <c r="D5" s="6" t="s">
        <v>63</v>
      </c>
      <c r="E5" s="7">
        <v>24</v>
      </c>
      <c r="F5" s="7" t="s">
        <v>64</v>
      </c>
      <c r="G5" s="7" t="s">
        <v>80</v>
      </c>
      <c r="H5" s="7" t="s">
        <v>81</v>
      </c>
      <c r="I5" s="7">
        <v>0</v>
      </c>
      <c r="J5" s="7">
        <v>1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153</v>
      </c>
      <c r="Q5" s="7">
        <v>69</v>
      </c>
      <c r="R5" s="7">
        <v>2</v>
      </c>
      <c r="S5" s="7">
        <v>2</v>
      </c>
      <c r="T5" s="7">
        <v>13.4</v>
      </c>
      <c r="U5" s="7">
        <v>4</v>
      </c>
      <c r="V5" s="7">
        <v>100</v>
      </c>
      <c r="W5" s="7">
        <v>0</v>
      </c>
      <c r="X5" s="7"/>
      <c r="Y5" s="7">
        <v>1</v>
      </c>
      <c r="Z5" s="7">
        <v>1</v>
      </c>
      <c r="AA5" s="7">
        <v>0</v>
      </c>
      <c r="AB5" s="7">
        <v>0</v>
      </c>
      <c r="AC5" s="7">
        <v>1</v>
      </c>
      <c r="AD5" s="7">
        <v>1</v>
      </c>
      <c r="AE5" s="7">
        <v>1</v>
      </c>
      <c r="AF5" s="7"/>
      <c r="AG5" s="7">
        <v>2</v>
      </c>
      <c r="AH5" s="7">
        <v>0</v>
      </c>
      <c r="AI5" s="7">
        <v>1</v>
      </c>
      <c r="AJ5" s="7"/>
      <c r="AK5" s="7">
        <v>1</v>
      </c>
      <c r="AL5" s="7">
        <v>0</v>
      </c>
      <c r="AM5" s="7">
        <v>0</v>
      </c>
      <c r="AN5" s="7"/>
      <c r="AO5" s="7">
        <v>2</v>
      </c>
      <c r="AP5" s="7">
        <v>1</v>
      </c>
      <c r="AQ5" s="7">
        <v>2</v>
      </c>
      <c r="AR5" s="7">
        <v>12</v>
      </c>
      <c r="AS5" s="7">
        <v>180</v>
      </c>
      <c r="AT5" s="7" t="s">
        <v>68</v>
      </c>
      <c r="AU5" s="7">
        <v>100</v>
      </c>
      <c r="AV5" s="7">
        <v>100</v>
      </c>
      <c r="AW5" s="7">
        <v>1.2</v>
      </c>
      <c r="AX5" s="7">
        <v>1</v>
      </c>
      <c r="AY5" s="7">
        <v>8</v>
      </c>
      <c r="AZ5" s="7">
        <v>4</v>
      </c>
      <c r="BA5" s="7"/>
      <c r="BB5" s="7">
        <v>37</v>
      </c>
      <c r="BC5" s="7">
        <v>80</v>
      </c>
      <c r="BD5" s="7">
        <v>100</v>
      </c>
      <c r="BE5" s="7">
        <v>60</v>
      </c>
      <c r="BF5" s="9">
        <f t="shared" si="0"/>
        <v>13.333333333333332</v>
      </c>
      <c r="BG5" s="9">
        <f t="shared" si="1"/>
        <v>73.333333333333329</v>
      </c>
      <c r="BH5" s="7">
        <v>80</v>
      </c>
      <c r="BI5" s="7">
        <v>98</v>
      </c>
      <c r="BJ5" s="7"/>
      <c r="BK5" s="7">
        <v>37</v>
      </c>
      <c r="BL5" s="7">
        <v>83</v>
      </c>
      <c r="BM5" s="7">
        <v>130</v>
      </c>
      <c r="BN5" s="7">
        <v>80</v>
      </c>
      <c r="BO5" s="9">
        <f t="shared" si="2"/>
        <v>16.666666666666664</v>
      </c>
      <c r="BP5" s="9">
        <f t="shared" si="3"/>
        <v>96.666666666666657</v>
      </c>
      <c r="BQ5" s="7">
        <v>8</v>
      </c>
      <c r="BR5" s="7">
        <v>100</v>
      </c>
      <c r="BS5" s="7"/>
      <c r="BT5" s="7">
        <v>36</v>
      </c>
      <c r="BU5" s="7">
        <v>102</v>
      </c>
      <c r="BV5" s="7">
        <v>108</v>
      </c>
      <c r="BW5" s="7">
        <v>64</v>
      </c>
      <c r="BX5" s="9">
        <f t="shared" si="4"/>
        <v>14.666666666666666</v>
      </c>
      <c r="BY5" s="9">
        <f t="shared" si="5"/>
        <v>78.666666666666671</v>
      </c>
      <c r="BZ5" s="7">
        <v>102</v>
      </c>
      <c r="CA5" s="7">
        <v>99</v>
      </c>
      <c r="CB5" s="7"/>
      <c r="CC5" s="7">
        <v>0</v>
      </c>
      <c r="CD5" s="7">
        <v>0</v>
      </c>
      <c r="CE5" s="7">
        <v>0</v>
      </c>
      <c r="CF5" s="7">
        <v>0</v>
      </c>
    </row>
    <row r="6" spans="1:84" ht="14.25" customHeight="1" x14ac:dyDescent="0.3">
      <c r="A6" s="5">
        <v>6</v>
      </c>
      <c r="B6" s="7" t="s">
        <v>82</v>
      </c>
      <c r="C6" s="6" t="s">
        <v>83</v>
      </c>
      <c r="D6" s="6" t="s">
        <v>63</v>
      </c>
      <c r="E6" s="7">
        <v>51</v>
      </c>
      <c r="F6" s="7" t="s">
        <v>75</v>
      </c>
      <c r="G6" s="7" t="s">
        <v>84</v>
      </c>
      <c r="H6" s="7" t="s">
        <v>85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170</v>
      </c>
      <c r="Q6" s="7">
        <v>77.3</v>
      </c>
      <c r="R6" s="7">
        <v>2</v>
      </c>
      <c r="S6" s="7">
        <v>2</v>
      </c>
      <c r="T6" s="7">
        <v>13.9</v>
      </c>
      <c r="U6" s="7">
        <v>4.5</v>
      </c>
      <c r="V6" s="7">
        <v>118</v>
      </c>
      <c r="W6" s="7">
        <v>1</v>
      </c>
      <c r="X6" s="7"/>
      <c r="Y6" s="7">
        <v>0</v>
      </c>
      <c r="Z6" s="7">
        <v>1</v>
      </c>
      <c r="AA6" s="7">
        <v>0</v>
      </c>
      <c r="AB6" s="7">
        <v>0</v>
      </c>
      <c r="AC6" s="7">
        <v>1</v>
      </c>
      <c r="AD6" s="7">
        <v>1</v>
      </c>
      <c r="AE6" s="7">
        <v>1</v>
      </c>
      <c r="AF6" s="7"/>
      <c r="AG6" s="7">
        <v>4</v>
      </c>
      <c r="AH6" s="7">
        <v>0</v>
      </c>
      <c r="AI6" s="7">
        <v>1</v>
      </c>
      <c r="AJ6" s="7"/>
      <c r="AK6" s="7">
        <v>3</v>
      </c>
      <c r="AL6" s="7">
        <v>1</v>
      </c>
      <c r="AM6" s="7">
        <v>2</v>
      </c>
      <c r="AN6" s="7"/>
      <c r="AO6" s="7">
        <v>2</v>
      </c>
      <c r="AP6" s="7">
        <v>1</v>
      </c>
      <c r="AQ6" s="7">
        <v>3</v>
      </c>
      <c r="AR6" s="7">
        <v>10</v>
      </c>
      <c r="AS6" s="7">
        <v>90</v>
      </c>
      <c r="AT6" s="7" t="s">
        <v>68</v>
      </c>
      <c r="AU6" s="7">
        <v>100</v>
      </c>
      <c r="AV6" s="7">
        <v>75</v>
      </c>
      <c r="AW6" s="7">
        <v>1.2</v>
      </c>
      <c r="AX6" s="7">
        <v>1</v>
      </c>
      <c r="AY6" s="7">
        <v>8</v>
      </c>
      <c r="AZ6" s="7">
        <v>8</v>
      </c>
      <c r="BA6" s="7"/>
      <c r="BB6" s="7">
        <v>37</v>
      </c>
      <c r="BC6" s="7">
        <v>87</v>
      </c>
      <c r="BD6" s="7">
        <v>131</v>
      </c>
      <c r="BE6" s="7">
        <v>84</v>
      </c>
      <c r="BF6" s="9">
        <f t="shared" si="0"/>
        <v>15.666666666666666</v>
      </c>
      <c r="BG6" s="9">
        <f t="shared" si="1"/>
        <v>99.666666666666671</v>
      </c>
      <c r="BH6" s="7">
        <v>87</v>
      </c>
      <c r="BI6" s="7">
        <v>100</v>
      </c>
      <c r="BJ6" s="7"/>
      <c r="BK6" s="7">
        <v>36.5</v>
      </c>
      <c r="BL6" s="7">
        <v>75</v>
      </c>
      <c r="BM6" s="7">
        <v>135</v>
      </c>
      <c r="BN6" s="7">
        <v>70</v>
      </c>
      <c r="BO6" s="9">
        <f t="shared" si="2"/>
        <v>21.666666666666664</v>
      </c>
      <c r="BP6" s="9">
        <f t="shared" si="3"/>
        <v>91.666666666666657</v>
      </c>
      <c r="BQ6" s="7">
        <v>75</v>
      </c>
      <c r="BR6" s="7">
        <v>100</v>
      </c>
      <c r="BS6" s="7"/>
      <c r="BT6" s="7">
        <v>37</v>
      </c>
      <c r="BU6" s="7">
        <v>82</v>
      </c>
      <c r="BV6" s="7">
        <v>142</v>
      </c>
      <c r="BW6" s="7">
        <v>86</v>
      </c>
      <c r="BX6" s="9">
        <f t="shared" si="4"/>
        <v>18.666666666666664</v>
      </c>
      <c r="BY6" s="9">
        <f t="shared" si="5"/>
        <v>104.66666666666666</v>
      </c>
      <c r="BZ6" s="7">
        <v>81</v>
      </c>
      <c r="CA6" s="7">
        <v>99</v>
      </c>
      <c r="CB6" s="7"/>
      <c r="CC6" s="7">
        <v>0</v>
      </c>
      <c r="CD6" s="7">
        <v>0</v>
      </c>
      <c r="CE6" s="7">
        <v>0</v>
      </c>
      <c r="CF6" s="7">
        <v>0</v>
      </c>
    </row>
    <row r="7" spans="1:84" ht="14.25" customHeight="1" x14ac:dyDescent="0.3">
      <c r="A7" s="5">
        <v>7</v>
      </c>
      <c r="B7" s="7" t="s">
        <v>86</v>
      </c>
      <c r="C7" s="6" t="s">
        <v>87</v>
      </c>
      <c r="D7" s="6" t="s">
        <v>63</v>
      </c>
      <c r="E7" s="7">
        <v>19</v>
      </c>
      <c r="F7" s="7" t="s">
        <v>64</v>
      </c>
      <c r="G7" s="7" t="s">
        <v>88</v>
      </c>
      <c r="H7" s="7" t="s">
        <v>89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140</v>
      </c>
      <c r="Q7" s="7">
        <v>89</v>
      </c>
      <c r="R7" s="7">
        <v>2</v>
      </c>
      <c r="S7" s="7">
        <v>1</v>
      </c>
      <c r="T7" s="7">
        <v>11.8</v>
      </c>
      <c r="U7" s="7">
        <v>5.3</v>
      </c>
      <c r="V7" s="7">
        <v>102</v>
      </c>
      <c r="W7" s="7">
        <v>2</v>
      </c>
      <c r="X7" s="7"/>
      <c r="Y7" s="7">
        <v>1</v>
      </c>
      <c r="Z7" s="7">
        <v>1</v>
      </c>
      <c r="AA7" s="7">
        <v>0</v>
      </c>
      <c r="AB7" s="7">
        <v>0</v>
      </c>
      <c r="AC7" s="7">
        <v>0</v>
      </c>
      <c r="AD7" s="7">
        <v>1</v>
      </c>
      <c r="AE7" s="7">
        <v>1</v>
      </c>
      <c r="AF7" s="7"/>
      <c r="AG7" s="7">
        <v>2</v>
      </c>
      <c r="AH7" s="7">
        <v>0</v>
      </c>
      <c r="AI7" s="7">
        <v>1</v>
      </c>
      <c r="AJ7" s="7"/>
      <c r="AK7" s="7">
        <v>0</v>
      </c>
      <c r="AL7" s="7">
        <v>0</v>
      </c>
      <c r="AM7" s="7">
        <v>0</v>
      </c>
      <c r="AN7" s="7"/>
      <c r="AO7" s="7">
        <v>0</v>
      </c>
      <c r="AP7" s="7">
        <v>0</v>
      </c>
      <c r="AQ7" s="7">
        <v>3</v>
      </c>
      <c r="AR7" s="7">
        <v>8</v>
      </c>
      <c r="AS7" s="7">
        <v>60</v>
      </c>
      <c r="AT7" s="7" t="s">
        <v>68</v>
      </c>
      <c r="AU7" s="7">
        <v>100</v>
      </c>
      <c r="AV7" s="7">
        <v>100</v>
      </c>
      <c r="AW7" s="7">
        <v>1.2</v>
      </c>
      <c r="AX7" s="7">
        <v>1</v>
      </c>
      <c r="AY7" s="7">
        <v>8</v>
      </c>
      <c r="AZ7" s="7">
        <v>4</v>
      </c>
      <c r="BA7" s="7"/>
      <c r="BB7" s="7">
        <v>37</v>
      </c>
      <c r="BC7" s="7">
        <v>98</v>
      </c>
      <c r="BD7" s="7">
        <v>130</v>
      </c>
      <c r="BE7" s="7">
        <v>72</v>
      </c>
      <c r="BF7" s="9">
        <f t="shared" si="0"/>
        <v>19.333333333333332</v>
      </c>
      <c r="BG7" s="9">
        <f t="shared" si="1"/>
        <v>91.333333333333329</v>
      </c>
      <c r="BH7" s="7">
        <v>97</v>
      </c>
      <c r="BI7" s="7">
        <v>100</v>
      </c>
      <c r="BJ7" s="7"/>
      <c r="BK7" s="7">
        <v>36.5</v>
      </c>
      <c r="BL7" s="7">
        <v>65</v>
      </c>
      <c r="BM7" s="7">
        <v>130</v>
      </c>
      <c r="BN7" s="7">
        <v>75</v>
      </c>
      <c r="BO7" s="9">
        <f t="shared" si="2"/>
        <v>18.333333333333332</v>
      </c>
      <c r="BP7" s="9">
        <f t="shared" si="3"/>
        <v>93.333333333333329</v>
      </c>
      <c r="BQ7" s="7">
        <v>65</v>
      </c>
      <c r="BR7" s="7">
        <v>100</v>
      </c>
      <c r="BS7" s="7"/>
      <c r="BT7" s="7">
        <v>37</v>
      </c>
      <c r="BU7" s="7">
        <v>63</v>
      </c>
      <c r="BV7" s="7">
        <v>124</v>
      </c>
      <c r="BW7" s="7">
        <v>64</v>
      </c>
      <c r="BX7" s="9">
        <f t="shared" si="4"/>
        <v>20</v>
      </c>
      <c r="BY7" s="9">
        <f t="shared" si="5"/>
        <v>84</v>
      </c>
      <c r="BZ7" s="7">
        <v>63</v>
      </c>
      <c r="CA7" s="7">
        <v>100</v>
      </c>
      <c r="CB7" s="7"/>
      <c r="CC7" s="7">
        <v>1</v>
      </c>
      <c r="CD7" s="7">
        <v>0</v>
      </c>
      <c r="CE7" s="7">
        <v>0</v>
      </c>
      <c r="CF7" s="7">
        <v>0</v>
      </c>
    </row>
    <row r="8" spans="1:84" ht="14.25" customHeight="1" x14ac:dyDescent="0.3">
      <c r="A8" s="5">
        <v>8</v>
      </c>
      <c r="B8" s="7" t="s">
        <v>90</v>
      </c>
      <c r="C8" s="6" t="s">
        <v>91</v>
      </c>
      <c r="D8" s="6" t="s">
        <v>63</v>
      </c>
      <c r="E8" s="7">
        <v>23</v>
      </c>
      <c r="F8" s="7" t="s">
        <v>64</v>
      </c>
      <c r="G8" s="7" t="s">
        <v>92</v>
      </c>
      <c r="H8" s="7" t="s">
        <v>93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165</v>
      </c>
      <c r="Q8" s="7">
        <v>67</v>
      </c>
      <c r="R8" s="7">
        <v>1</v>
      </c>
      <c r="S8" s="7">
        <v>1</v>
      </c>
      <c r="T8" s="7">
        <v>12</v>
      </c>
      <c r="U8" s="7">
        <v>5.4</v>
      </c>
      <c r="V8" s="7">
        <v>86</v>
      </c>
      <c r="W8" s="7">
        <v>4</v>
      </c>
      <c r="X8" s="7"/>
      <c r="Y8" s="7">
        <v>1</v>
      </c>
      <c r="Z8" s="7">
        <v>1</v>
      </c>
      <c r="AA8" s="7">
        <v>0</v>
      </c>
      <c r="AB8" s="7">
        <v>0</v>
      </c>
      <c r="AC8" s="7">
        <v>1</v>
      </c>
      <c r="AD8" s="7">
        <v>1</v>
      </c>
      <c r="AE8" s="7">
        <v>1</v>
      </c>
      <c r="AF8" s="7"/>
      <c r="AG8" s="7">
        <v>5</v>
      </c>
      <c r="AH8" s="7">
        <v>1</v>
      </c>
      <c r="AI8" s="7">
        <v>0</v>
      </c>
      <c r="AJ8" s="7"/>
      <c r="AK8" s="7">
        <v>2</v>
      </c>
      <c r="AL8" s="7">
        <v>2</v>
      </c>
      <c r="AM8" s="7">
        <v>1</v>
      </c>
      <c r="AN8" s="7"/>
      <c r="AO8" s="7">
        <v>2</v>
      </c>
      <c r="AP8" s="7">
        <v>1</v>
      </c>
      <c r="AQ8" s="7">
        <v>3</v>
      </c>
      <c r="AR8" s="7">
        <v>8</v>
      </c>
      <c r="AS8" s="7">
        <v>120</v>
      </c>
      <c r="AT8" s="7" t="s">
        <v>68</v>
      </c>
      <c r="AU8" s="7">
        <v>100</v>
      </c>
      <c r="AV8" s="7">
        <v>75</v>
      </c>
      <c r="AW8" s="7">
        <v>1.2</v>
      </c>
      <c r="AX8" s="7">
        <v>1</v>
      </c>
      <c r="AY8" s="7">
        <v>8</v>
      </c>
      <c r="AZ8" s="7">
        <v>4</v>
      </c>
      <c r="BA8" s="7"/>
      <c r="BB8" s="7">
        <v>37</v>
      </c>
      <c r="BC8" s="7">
        <v>74</v>
      </c>
      <c r="BD8" s="7">
        <v>103</v>
      </c>
      <c r="BE8" s="7">
        <v>68</v>
      </c>
      <c r="BF8" s="9">
        <f t="shared" si="0"/>
        <v>11.666666666666666</v>
      </c>
      <c r="BG8" s="9">
        <f t="shared" si="1"/>
        <v>79.666666666666671</v>
      </c>
      <c r="BH8" s="7">
        <v>74</v>
      </c>
      <c r="BI8" s="7">
        <v>98</v>
      </c>
      <c r="BJ8" s="7"/>
      <c r="BK8" s="7">
        <v>36.5</v>
      </c>
      <c r="BL8" s="7">
        <v>85</v>
      </c>
      <c r="BM8" s="7">
        <v>109</v>
      </c>
      <c r="BN8" s="7">
        <v>67</v>
      </c>
      <c r="BO8" s="9">
        <f t="shared" si="2"/>
        <v>14</v>
      </c>
      <c r="BP8" s="9">
        <f t="shared" si="3"/>
        <v>81</v>
      </c>
      <c r="BQ8" s="7">
        <v>85</v>
      </c>
      <c r="BR8" s="7">
        <v>100</v>
      </c>
      <c r="BS8" s="7"/>
      <c r="BT8" s="7">
        <v>37</v>
      </c>
      <c r="BU8" s="7">
        <v>61</v>
      </c>
      <c r="BV8" s="7">
        <v>98</v>
      </c>
      <c r="BW8" s="7">
        <v>64</v>
      </c>
      <c r="BX8" s="9">
        <f t="shared" si="4"/>
        <v>11.333333333333332</v>
      </c>
      <c r="BY8" s="9">
        <f t="shared" si="5"/>
        <v>75.333333333333329</v>
      </c>
      <c r="BZ8" s="7">
        <v>61</v>
      </c>
      <c r="CA8" s="7">
        <v>100</v>
      </c>
      <c r="CB8" s="7"/>
      <c r="CC8" s="7">
        <v>0</v>
      </c>
      <c r="CD8" s="7">
        <v>0</v>
      </c>
      <c r="CE8" s="7">
        <v>0</v>
      </c>
      <c r="CF8" s="7">
        <v>0</v>
      </c>
    </row>
    <row r="9" spans="1:84" ht="14.25" customHeight="1" x14ac:dyDescent="0.3">
      <c r="A9" s="5">
        <v>10</v>
      </c>
      <c r="B9" s="7" t="s">
        <v>94</v>
      </c>
      <c r="C9" s="6" t="s">
        <v>95</v>
      </c>
      <c r="D9" s="6" t="s">
        <v>63</v>
      </c>
      <c r="E9" s="7">
        <v>36</v>
      </c>
      <c r="F9" s="7" t="s">
        <v>64</v>
      </c>
      <c r="G9" s="7" t="s">
        <v>96</v>
      </c>
      <c r="H9" s="7" t="s">
        <v>97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 t="s">
        <v>67</v>
      </c>
      <c r="O9" s="7">
        <v>0</v>
      </c>
      <c r="P9" s="7">
        <v>153</v>
      </c>
      <c r="Q9" s="7">
        <v>54</v>
      </c>
      <c r="R9" s="7">
        <v>1</v>
      </c>
      <c r="S9" s="7">
        <v>1</v>
      </c>
      <c r="T9" s="7">
        <v>9</v>
      </c>
      <c r="U9" s="7">
        <v>4.5</v>
      </c>
      <c r="V9" s="7">
        <v>112</v>
      </c>
      <c r="W9" s="7">
        <v>3</v>
      </c>
      <c r="X9" s="7"/>
      <c r="Y9" s="7">
        <v>1</v>
      </c>
      <c r="Z9" s="7">
        <v>1</v>
      </c>
      <c r="AA9" s="7">
        <v>0</v>
      </c>
      <c r="AB9" s="7">
        <v>1</v>
      </c>
      <c r="AC9" s="7">
        <v>1</v>
      </c>
      <c r="AD9" s="7">
        <v>1</v>
      </c>
      <c r="AE9" s="7">
        <v>1</v>
      </c>
      <c r="AF9" s="7"/>
      <c r="AG9" s="7">
        <v>3</v>
      </c>
      <c r="AH9" s="7">
        <v>0</v>
      </c>
      <c r="AI9" s="7">
        <v>2</v>
      </c>
      <c r="AJ9" s="7"/>
      <c r="AK9" s="7">
        <v>2</v>
      </c>
      <c r="AL9" s="7">
        <v>1</v>
      </c>
      <c r="AM9" s="7">
        <v>1</v>
      </c>
      <c r="AN9" s="7"/>
      <c r="AO9" s="7">
        <v>1</v>
      </c>
      <c r="AP9" s="7">
        <v>0</v>
      </c>
      <c r="AQ9" s="7">
        <v>2</v>
      </c>
      <c r="AR9" s="7">
        <v>7</v>
      </c>
      <c r="AS9" s="7">
        <v>120</v>
      </c>
      <c r="AT9" s="7" t="s">
        <v>68</v>
      </c>
      <c r="AU9" s="7">
        <v>100</v>
      </c>
      <c r="AV9" s="7">
        <v>75</v>
      </c>
      <c r="AW9" s="7">
        <v>1.2</v>
      </c>
      <c r="AX9" s="7">
        <v>1</v>
      </c>
      <c r="AY9" s="7">
        <v>8</v>
      </c>
      <c r="AZ9" s="7">
        <v>4</v>
      </c>
      <c r="BA9" s="7"/>
      <c r="BB9" s="7">
        <v>37</v>
      </c>
      <c r="BC9" s="7">
        <v>99</v>
      </c>
      <c r="BD9" s="7">
        <v>143</v>
      </c>
      <c r="BE9" s="7">
        <v>95</v>
      </c>
      <c r="BF9" s="9">
        <f t="shared" si="0"/>
        <v>16</v>
      </c>
      <c r="BG9" s="9">
        <f t="shared" si="1"/>
        <v>111</v>
      </c>
      <c r="BH9" s="7">
        <v>99</v>
      </c>
      <c r="BI9" s="7">
        <v>99</v>
      </c>
      <c r="BJ9" s="7"/>
      <c r="BK9" s="7">
        <v>37</v>
      </c>
      <c r="BL9" s="7">
        <v>90</v>
      </c>
      <c r="BM9" s="7">
        <v>140</v>
      </c>
      <c r="BN9" s="7">
        <v>90</v>
      </c>
      <c r="BO9" s="9">
        <f t="shared" si="2"/>
        <v>16.666666666666664</v>
      </c>
      <c r="BP9" s="9">
        <f t="shared" si="3"/>
        <v>106.66666666666666</v>
      </c>
      <c r="BQ9" s="7">
        <v>90</v>
      </c>
      <c r="BR9" s="7">
        <v>100</v>
      </c>
      <c r="BS9" s="7"/>
      <c r="BT9" s="7">
        <v>37</v>
      </c>
      <c r="BU9" s="7">
        <v>89</v>
      </c>
      <c r="BV9" s="7">
        <v>130</v>
      </c>
      <c r="BW9" s="7">
        <v>80</v>
      </c>
      <c r="BX9" s="9">
        <f t="shared" si="4"/>
        <v>16.666666666666664</v>
      </c>
      <c r="BY9" s="9">
        <f t="shared" si="5"/>
        <v>96.666666666666657</v>
      </c>
      <c r="BZ9" s="7">
        <v>89</v>
      </c>
      <c r="CA9" s="7">
        <v>100</v>
      </c>
      <c r="CB9" s="7"/>
      <c r="CC9" s="7">
        <v>0</v>
      </c>
      <c r="CD9" s="7">
        <v>0</v>
      </c>
      <c r="CE9" s="7">
        <v>0</v>
      </c>
      <c r="CF9" s="7">
        <v>0</v>
      </c>
    </row>
    <row r="10" spans="1:84" ht="14.25" customHeight="1" x14ac:dyDescent="0.3">
      <c r="A10" s="5">
        <v>11</v>
      </c>
      <c r="B10" s="7" t="s">
        <v>98</v>
      </c>
      <c r="C10" s="6" t="s">
        <v>99</v>
      </c>
      <c r="D10" s="6" t="s">
        <v>63</v>
      </c>
      <c r="E10" s="7">
        <v>35</v>
      </c>
      <c r="F10" s="7" t="s">
        <v>75</v>
      </c>
      <c r="G10" s="7" t="s">
        <v>100</v>
      </c>
      <c r="H10" s="7" t="s">
        <v>77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157</v>
      </c>
      <c r="Q10" s="7">
        <v>66</v>
      </c>
      <c r="R10" s="7">
        <v>1</v>
      </c>
      <c r="S10" s="7">
        <v>1</v>
      </c>
      <c r="T10" s="7">
        <v>16.5</v>
      </c>
      <c r="U10" s="7">
        <v>5.5</v>
      </c>
      <c r="V10" s="7">
        <v>103</v>
      </c>
      <c r="W10" s="7">
        <v>1</v>
      </c>
      <c r="X10" s="7"/>
      <c r="Y10" s="7">
        <v>0</v>
      </c>
      <c r="Z10" s="7">
        <v>1</v>
      </c>
      <c r="AA10" s="7">
        <v>0</v>
      </c>
      <c r="AB10" s="7">
        <v>0</v>
      </c>
      <c r="AC10" s="7">
        <v>1</v>
      </c>
      <c r="AD10" s="7">
        <v>1</v>
      </c>
      <c r="AE10" s="7">
        <v>1</v>
      </c>
      <c r="AF10" s="7"/>
      <c r="AG10" s="7">
        <v>2</v>
      </c>
      <c r="AH10" s="7">
        <v>0</v>
      </c>
      <c r="AI10" s="7">
        <v>3</v>
      </c>
      <c r="AJ10" s="7"/>
      <c r="AK10" s="7">
        <v>0</v>
      </c>
      <c r="AL10" s="7">
        <v>0</v>
      </c>
      <c r="AM10" s="7">
        <v>0</v>
      </c>
      <c r="AN10" s="7"/>
      <c r="AO10" s="7">
        <v>0</v>
      </c>
      <c r="AP10" s="7">
        <v>0</v>
      </c>
      <c r="AQ10" s="7">
        <v>1</v>
      </c>
      <c r="AR10" s="7">
        <v>9</v>
      </c>
      <c r="AS10" s="7">
        <v>120</v>
      </c>
      <c r="AT10" s="7" t="s">
        <v>68</v>
      </c>
      <c r="AU10" s="7">
        <v>100</v>
      </c>
      <c r="AV10" s="7">
        <v>100</v>
      </c>
      <c r="AW10" s="7">
        <v>1.2</v>
      </c>
      <c r="AX10" s="7">
        <v>1</v>
      </c>
      <c r="AY10" s="7">
        <v>8</v>
      </c>
      <c r="AZ10" s="7">
        <v>4</v>
      </c>
      <c r="BA10" s="7"/>
      <c r="BB10" s="7">
        <v>37</v>
      </c>
      <c r="BC10" s="7">
        <v>98</v>
      </c>
      <c r="BD10" s="7">
        <v>160</v>
      </c>
      <c r="BE10" s="7">
        <v>100</v>
      </c>
      <c r="BF10" s="9">
        <f t="shared" si="0"/>
        <v>20</v>
      </c>
      <c r="BG10" s="9">
        <f t="shared" si="1"/>
        <v>120</v>
      </c>
      <c r="BH10" s="7">
        <v>98</v>
      </c>
      <c r="BI10" s="7">
        <v>100</v>
      </c>
      <c r="BJ10" s="7"/>
      <c r="BK10" s="7">
        <v>36.5</v>
      </c>
      <c r="BL10" s="7">
        <v>100</v>
      </c>
      <c r="BM10" s="7">
        <v>140</v>
      </c>
      <c r="BN10" s="7">
        <v>90</v>
      </c>
      <c r="BO10" s="9">
        <f t="shared" si="2"/>
        <v>16.666666666666664</v>
      </c>
      <c r="BP10" s="9">
        <f t="shared" si="3"/>
        <v>106.66666666666666</v>
      </c>
      <c r="BQ10" s="7">
        <v>100</v>
      </c>
      <c r="BR10" s="7">
        <v>100</v>
      </c>
      <c r="BS10" s="7"/>
      <c r="BT10" s="7">
        <v>36.5</v>
      </c>
      <c r="BU10" s="7">
        <v>98</v>
      </c>
      <c r="BV10" s="7">
        <v>130</v>
      </c>
      <c r="BW10" s="7">
        <v>90</v>
      </c>
      <c r="BX10" s="9">
        <f t="shared" si="4"/>
        <v>13.333333333333332</v>
      </c>
      <c r="BY10" s="9">
        <f t="shared" si="5"/>
        <v>103.33333333333333</v>
      </c>
      <c r="BZ10" s="7">
        <v>98</v>
      </c>
      <c r="CA10" s="7">
        <v>98</v>
      </c>
      <c r="CB10" s="7"/>
      <c r="CC10" s="7">
        <v>0</v>
      </c>
      <c r="CD10" s="7">
        <v>0</v>
      </c>
      <c r="CE10" s="7">
        <v>2</v>
      </c>
      <c r="CF10" s="7">
        <v>0</v>
      </c>
    </row>
    <row r="11" spans="1:84" ht="14.25" customHeight="1" x14ac:dyDescent="0.3">
      <c r="A11" s="5">
        <v>12</v>
      </c>
      <c r="B11" s="7" t="s">
        <v>101</v>
      </c>
      <c r="C11" s="6" t="s">
        <v>102</v>
      </c>
      <c r="D11" s="6" t="s">
        <v>63</v>
      </c>
      <c r="E11" s="7">
        <v>58</v>
      </c>
      <c r="F11" s="7" t="s">
        <v>75</v>
      </c>
      <c r="G11" s="7" t="s">
        <v>103</v>
      </c>
      <c r="H11" s="7" t="s">
        <v>104</v>
      </c>
      <c r="I11" s="7">
        <v>0</v>
      </c>
      <c r="J11" s="7">
        <v>0</v>
      </c>
      <c r="K11" s="7">
        <v>1</v>
      </c>
      <c r="L11" s="7">
        <v>1</v>
      </c>
      <c r="M11" s="7">
        <v>1</v>
      </c>
      <c r="N11" s="7" t="s">
        <v>105</v>
      </c>
      <c r="O11" s="7">
        <v>0</v>
      </c>
      <c r="P11" s="7">
        <v>145</v>
      </c>
      <c r="Q11" s="7">
        <v>75</v>
      </c>
      <c r="R11" s="7">
        <v>2</v>
      </c>
      <c r="S11" s="7">
        <v>1</v>
      </c>
      <c r="T11" s="7">
        <v>13.6</v>
      </c>
      <c r="U11" s="7">
        <v>4.5</v>
      </c>
      <c r="V11" s="7">
        <v>98</v>
      </c>
      <c r="W11" s="7">
        <v>2</v>
      </c>
      <c r="X11" s="7"/>
      <c r="Y11" s="7">
        <v>0</v>
      </c>
      <c r="Z11" s="7">
        <v>1</v>
      </c>
      <c r="AA11" s="7">
        <v>0</v>
      </c>
      <c r="AB11" s="7">
        <v>0</v>
      </c>
      <c r="AC11" s="7">
        <v>1</v>
      </c>
      <c r="AD11" s="7">
        <v>1</v>
      </c>
      <c r="AE11" s="7">
        <v>1</v>
      </c>
      <c r="AF11" s="7"/>
      <c r="AG11" s="7">
        <v>2</v>
      </c>
      <c r="AH11" s="7">
        <v>0</v>
      </c>
      <c r="AI11" s="7">
        <v>2</v>
      </c>
      <c r="AJ11" s="7"/>
      <c r="AK11" s="7">
        <v>2</v>
      </c>
      <c r="AL11" s="7">
        <v>1</v>
      </c>
      <c r="AM11" s="7">
        <v>1</v>
      </c>
      <c r="AN11" s="7"/>
      <c r="AO11" s="7">
        <v>1</v>
      </c>
      <c r="AP11" s="7">
        <v>0</v>
      </c>
      <c r="AQ11" s="7">
        <v>2</v>
      </c>
      <c r="AR11" s="7">
        <v>8</v>
      </c>
      <c r="AS11" s="7">
        <v>300</v>
      </c>
      <c r="AT11" s="7" t="s">
        <v>68</v>
      </c>
      <c r="AU11" s="7">
        <v>100</v>
      </c>
      <c r="AV11" s="7">
        <v>75</v>
      </c>
      <c r="AW11" s="7">
        <v>1.2</v>
      </c>
      <c r="AX11" s="7">
        <v>1</v>
      </c>
      <c r="AY11" s="7">
        <v>8</v>
      </c>
      <c r="AZ11" s="7">
        <v>8</v>
      </c>
      <c r="BA11" s="7"/>
      <c r="BB11" s="7">
        <v>37</v>
      </c>
      <c r="BC11" s="7">
        <v>86</v>
      </c>
      <c r="BD11" s="7">
        <v>146</v>
      </c>
      <c r="BE11" s="7">
        <v>92</v>
      </c>
      <c r="BF11" s="9">
        <f t="shared" si="0"/>
        <v>18</v>
      </c>
      <c r="BG11" s="9">
        <f t="shared" si="1"/>
        <v>110</v>
      </c>
      <c r="BH11" s="7">
        <v>86</v>
      </c>
      <c r="BI11" s="7">
        <v>99</v>
      </c>
      <c r="BJ11" s="7"/>
      <c r="BK11" s="7">
        <v>36</v>
      </c>
      <c r="BL11" s="7">
        <v>75</v>
      </c>
      <c r="BM11" s="7">
        <v>130</v>
      </c>
      <c r="BN11" s="7">
        <v>80</v>
      </c>
      <c r="BO11" s="9">
        <f t="shared" si="2"/>
        <v>16.666666666666664</v>
      </c>
      <c r="BP11" s="9">
        <f t="shared" si="3"/>
        <v>96.666666666666657</v>
      </c>
      <c r="BQ11" s="7">
        <v>75</v>
      </c>
      <c r="BR11" s="7">
        <v>100</v>
      </c>
      <c r="BS11" s="7"/>
      <c r="BT11" s="7">
        <v>36.5</v>
      </c>
      <c r="BU11" s="7">
        <v>78</v>
      </c>
      <c r="BV11" s="7">
        <v>120</v>
      </c>
      <c r="BW11" s="7">
        <v>78</v>
      </c>
      <c r="BX11" s="9">
        <f t="shared" si="4"/>
        <v>14</v>
      </c>
      <c r="BY11" s="9">
        <f t="shared" si="5"/>
        <v>92</v>
      </c>
      <c r="BZ11" s="7">
        <v>80</v>
      </c>
      <c r="CA11" s="7">
        <v>100</v>
      </c>
      <c r="CB11" s="7"/>
      <c r="CC11" s="7">
        <v>1</v>
      </c>
      <c r="CD11" s="7">
        <v>0</v>
      </c>
      <c r="CE11" s="7">
        <v>0</v>
      </c>
      <c r="CF11" s="7">
        <v>0</v>
      </c>
    </row>
    <row r="12" spans="1:84" ht="14.25" customHeight="1" x14ac:dyDescent="0.3">
      <c r="A12" s="5">
        <v>13</v>
      </c>
      <c r="B12" s="7" t="s">
        <v>69</v>
      </c>
      <c r="C12" s="6" t="s">
        <v>70</v>
      </c>
      <c r="D12" s="6" t="s">
        <v>63</v>
      </c>
      <c r="E12" s="7">
        <v>64</v>
      </c>
      <c r="F12" s="7" t="s">
        <v>64</v>
      </c>
      <c r="G12" s="7" t="s">
        <v>106</v>
      </c>
      <c r="H12" s="7" t="s">
        <v>107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 t="s">
        <v>108</v>
      </c>
      <c r="O12" s="7">
        <v>0</v>
      </c>
      <c r="P12" s="7">
        <v>153</v>
      </c>
      <c r="Q12" s="7">
        <v>88</v>
      </c>
      <c r="R12" s="7">
        <v>2</v>
      </c>
      <c r="S12" s="7">
        <v>3</v>
      </c>
      <c r="T12" s="7">
        <v>12.8</v>
      </c>
      <c r="U12" s="7">
        <v>5.2</v>
      </c>
      <c r="V12" s="7">
        <v>101</v>
      </c>
      <c r="W12" s="7">
        <v>0</v>
      </c>
      <c r="X12" s="7"/>
      <c r="Y12" s="7">
        <v>1</v>
      </c>
      <c r="Z12" s="7">
        <v>1</v>
      </c>
      <c r="AA12" s="7">
        <v>0</v>
      </c>
      <c r="AB12" s="7">
        <v>0</v>
      </c>
      <c r="AC12" s="7">
        <v>1</v>
      </c>
      <c r="AD12" s="7">
        <v>1</v>
      </c>
      <c r="AE12" s="7">
        <v>1</v>
      </c>
      <c r="AF12" s="7"/>
      <c r="AG12" s="7">
        <v>2</v>
      </c>
      <c r="AH12" s="7">
        <v>0</v>
      </c>
      <c r="AI12" s="7">
        <v>0</v>
      </c>
      <c r="AJ12" s="7"/>
      <c r="AK12" s="7">
        <v>1</v>
      </c>
      <c r="AL12" s="7">
        <v>0</v>
      </c>
      <c r="AM12" s="7">
        <v>0</v>
      </c>
      <c r="AN12" s="7"/>
      <c r="AO12" s="7">
        <v>1</v>
      </c>
      <c r="AP12" s="7">
        <v>0</v>
      </c>
      <c r="AQ12" s="7">
        <v>2</v>
      </c>
      <c r="AR12" s="7">
        <v>8</v>
      </c>
      <c r="AS12" s="7">
        <v>120</v>
      </c>
      <c r="AT12" s="7" t="s">
        <v>68</v>
      </c>
      <c r="AU12" s="7">
        <v>100</v>
      </c>
      <c r="AV12" s="7">
        <v>75</v>
      </c>
      <c r="AW12" s="7">
        <v>0.6</v>
      </c>
      <c r="AX12" s="7">
        <v>1</v>
      </c>
      <c r="AY12" s="7">
        <v>6</v>
      </c>
      <c r="AZ12" s="7">
        <v>4</v>
      </c>
      <c r="BA12" s="7"/>
      <c r="BB12" s="7">
        <v>37</v>
      </c>
      <c r="BC12" s="7">
        <v>71</v>
      </c>
      <c r="BD12" s="7">
        <v>177</v>
      </c>
      <c r="BE12" s="7">
        <v>93</v>
      </c>
      <c r="BF12" s="9">
        <f t="shared" si="0"/>
        <v>28</v>
      </c>
      <c r="BG12" s="9">
        <f t="shared" si="1"/>
        <v>121</v>
      </c>
      <c r="BH12" s="7">
        <v>71</v>
      </c>
      <c r="BI12" s="7">
        <v>100</v>
      </c>
      <c r="BJ12" s="7"/>
      <c r="BK12" s="7">
        <v>37</v>
      </c>
      <c r="BL12" s="7">
        <v>62</v>
      </c>
      <c r="BM12" s="7">
        <v>150</v>
      </c>
      <c r="BN12" s="7">
        <v>88</v>
      </c>
      <c r="BO12" s="9">
        <f t="shared" si="2"/>
        <v>20.666666666666664</v>
      </c>
      <c r="BP12" s="9">
        <f t="shared" si="3"/>
        <v>108.66666666666666</v>
      </c>
      <c r="BQ12" s="7">
        <v>62</v>
      </c>
      <c r="BR12" s="7">
        <v>99</v>
      </c>
      <c r="BS12" s="7"/>
      <c r="BT12" s="7">
        <v>36.5</v>
      </c>
      <c r="BU12" s="7">
        <v>59</v>
      </c>
      <c r="BV12" s="7">
        <v>160</v>
      </c>
      <c r="BW12" s="7">
        <v>93</v>
      </c>
      <c r="BX12" s="9">
        <f t="shared" si="4"/>
        <v>22.333333333333332</v>
      </c>
      <c r="BY12" s="9">
        <f t="shared" si="5"/>
        <v>115.33333333333333</v>
      </c>
      <c r="BZ12" s="7">
        <v>59</v>
      </c>
      <c r="CA12" s="7">
        <v>98</v>
      </c>
      <c r="CB12" s="7"/>
      <c r="CC12" s="7">
        <v>0</v>
      </c>
      <c r="CD12" s="7">
        <v>0</v>
      </c>
      <c r="CE12" s="7">
        <v>0</v>
      </c>
      <c r="CF12" s="7">
        <v>0</v>
      </c>
    </row>
    <row r="13" spans="1:84" ht="14.25" customHeight="1" x14ac:dyDescent="0.3">
      <c r="A13" s="5">
        <v>14</v>
      </c>
      <c r="B13" s="7" t="s">
        <v>109</v>
      </c>
      <c r="C13" s="6" t="s">
        <v>110</v>
      </c>
      <c r="D13" s="6" t="s">
        <v>63</v>
      </c>
      <c r="E13" s="7">
        <v>47</v>
      </c>
      <c r="F13" s="7" t="s">
        <v>64</v>
      </c>
      <c r="G13" s="7" t="s">
        <v>111</v>
      </c>
      <c r="H13" s="7" t="s">
        <v>107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 t="s">
        <v>112</v>
      </c>
      <c r="O13" s="7">
        <v>0</v>
      </c>
      <c r="P13" s="7">
        <v>150</v>
      </c>
      <c r="Q13" s="7">
        <v>78</v>
      </c>
      <c r="R13" s="7">
        <v>2</v>
      </c>
      <c r="S13" s="7">
        <v>2</v>
      </c>
      <c r="T13" s="7">
        <v>11.2</v>
      </c>
      <c r="U13" s="7">
        <v>5.4</v>
      </c>
      <c r="V13" s="7">
        <v>92</v>
      </c>
      <c r="W13" s="7">
        <v>2</v>
      </c>
      <c r="X13" s="7"/>
      <c r="Y13" s="7">
        <v>1</v>
      </c>
      <c r="Z13" s="7">
        <v>1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/>
      <c r="AG13" s="7">
        <v>3</v>
      </c>
      <c r="AH13" s="7">
        <v>0</v>
      </c>
      <c r="AI13" s="7">
        <v>2</v>
      </c>
      <c r="AJ13" s="7"/>
      <c r="AK13" s="7">
        <v>2</v>
      </c>
      <c r="AL13" s="7">
        <v>1</v>
      </c>
      <c r="AM13" s="7">
        <v>0</v>
      </c>
      <c r="AN13" s="7"/>
      <c r="AO13" s="7">
        <v>2</v>
      </c>
      <c r="AP13" s="7">
        <v>1</v>
      </c>
      <c r="AQ13" s="7">
        <v>4</v>
      </c>
      <c r="AR13" s="7">
        <v>10</v>
      </c>
      <c r="AS13" s="7">
        <v>90</v>
      </c>
      <c r="AT13" s="7" t="s">
        <v>68</v>
      </c>
      <c r="AU13" s="7">
        <v>100</v>
      </c>
      <c r="AV13" s="7">
        <v>75</v>
      </c>
      <c r="AW13" s="7">
        <v>0.6</v>
      </c>
      <c r="AX13" s="7">
        <v>1</v>
      </c>
      <c r="AY13" s="7">
        <v>8</v>
      </c>
      <c r="AZ13" s="7">
        <v>4</v>
      </c>
      <c r="BA13" s="7"/>
      <c r="BB13" s="7">
        <v>37</v>
      </c>
      <c r="BC13" s="7">
        <v>68</v>
      </c>
      <c r="BD13" s="7">
        <v>129</v>
      </c>
      <c r="BE13" s="7">
        <v>80</v>
      </c>
      <c r="BF13" s="9">
        <f t="shared" si="0"/>
        <v>16.333333333333332</v>
      </c>
      <c r="BG13" s="9">
        <f t="shared" si="1"/>
        <v>96.333333333333329</v>
      </c>
      <c r="BH13" s="7">
        <v>68</v>
      </c>
      <c r="BI13" s="7">
        <v>100</v>
      </c>
      <c r="BJ13" s="7"/>
      <c r="BK13" s="7">
        <v>355</v>
      </c>
      <c r="BL13" s="7">
        <v>84</v>
      </c>
      <c r="BM13" s="7">
        <v>123</v>
      </c>
      <c r="BN13" s="7">
        <v>79</v>
      </c>
      <c r="BO13" s="9">
        <f t="shared" si="2"/>
        <v>14.666666666666666</v>
      </c>
      <c r="BP13" s="9">
        <f t="shared" si="3"/>
        <v>93.666666666666671</v>
      </c>
      <c r="BQ13" s="7">
        <v>84</v>
      </c>
      <c r="BR13" s="7">
        <v>100</v>
      </c>
      <c r="BS13" s="7"/>
      <c r="BT13" s="7">
        <v>37</v>
      </c>
      <c r="BU13" s="7">
        <v>57</v>
      </c>
      <c r="BV13" s="7">
        <v>108</v>
      </c>
      <c r="BW13" s="7">
        <v>64</v>
      </c>
      <c r="BX13" s="9">
        <f t="shared" si="4"/>
        <v>14.666666666666666</v>
      </c>
      <c r="BY13" s="9">
        <f t="shared" si="5"/>
        <v>78.666666666666671</v>
      </c>
      <c r="BZ13" s="7">
        <v>57</v>
      </c>
      <c r="CA13" s="7">
        <v>98</v>
      </c>
      <c r="CB13" s="7"/>
      <c r="CC13" s="7">
        <v>0</v>
      </c>
      <c r="CD13" s="7">
        <v>0</v>
      </c>
      <c r="CE13" s="7">
        <v>0</v>
      </c>
      <c r="CF13" s="7">
        <v>0</v>
      </c>
    </row>
    <row r="14" spans="1:84" ht="14.25" customHeight="1" x14ac:dyDescent="0.3">
      <c r="A14" s="5">
        <v>15</v>
      </c>
      <c r="B14" s="7" t="s">
        <v>113</v>
      </c>
      <c r="C14" s="6" t="s">
        <v>114</v>
      </c>
      <c r="D14" s="6" t="s">
        <v>63</v>
      </c>
      <c r="E14" s="7">
        <v>52</v>
      </c>
      <c r="F14" s="7" t="s">
        <v>64</v>
      </c>
      <c r="G14" s="7" t="s">
        <v>115</v>
      </c>
      <c r="H14" s="7" t="s">
        <v>107</v>
      </c>
      <c r="I14" s="7">
        <v>0</v>
      </c>
      <c r="J14" s="7">
        <v>1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159</v>
      </c>
      <c r="Q14" s="7">
        <v>56</v>
      </c>
      <c r="R14" s="7">
        <v>2</v>
      </c>
      <c r="S14" s="7">
        <v>2</v>
      </c>
      <c r="T14" s="7">
        <v>12.8</v>
      </c>
      <c r="U14" s="7">
        <v>5.6</v>
      </c>
      <c r="V14" s="7">
        <v>101</v>
      </c>
      <c r="W14" s="7">
        <v>3</v>
      </c>
      <c r="X14" s="7"/>
      <c r="Y14" s="7">
        <v>1</v>
      </c>
      <c r="Z14" s="7">
        <v>1</v>
      </c>
      <c r="AA14" s="7">
        <v>0</v>
      </c>
      <c r="AB14" s="7">
        <v>0</v>
      </c>
      <c r="AC14" s="7">
        <v>1</v>
      </c>
      <c r="AD14" s="7">
        <v>1</v>
      </c>
      <c r="AE14" s="7">
        <v>1</v>
      </c>
      <c r="AF14" s="7"/>
      <c r="AG14" s="7">
        <v>4</v>
      </c>
      <c r="AH14" s="7">
        <v>0</v>
      </c>
      <c r="AI14" s="7">
        <v>1</v>
      </c>
      <c r="AJ14" s="7"/>
      <c r="AK14" s="7">
        <v>2</v>
      </c>
      <c r="AL14" s="7">
        <v>1</v>
      </c>
      <c r="AM14" s="7">
        <v>1</v>
      </c>
      <c r="AN14" s="7"/>
      <c r="AO14" s="7">
        <v>2</v>
      </c>
      <c r="AP14" s="7">
        <v>0</v>
      </c>
      <c r="AQ14" s="7">
        <v>0</v>
      </c>
      <c r="AR14" s="7">
        <v>9</v>
      </c>
      <c r="AS14" s="7">
        <v>150</v>
      </c>
      <c r="AT14" s="7" t="s">
        <v>68</v>
      </c>
      <c r="AU14" s="7">
        <v>100</v>
      </c>
      <c r="AV14" s="7">
        <v>75</v>
      </c>
      <c r="AW14" s="7">
        <v>1.2</v>
      </c>
      <c r="AX14" s="7">
        <v>1</v>
      </c>
      <c r="AY14" s="7">
        <v>8</v>
      </c>
      <c r="AZ14" s="7">
        <v>4</v>
      </c>
      <c r="BA14" s="7"/>
      <c r="BB14" s="7">
        <v>37</v>
      </c>
      <c r="BC14" s="7">
        <v>60</v>
      </c>
      <c r="BD14" s="7">
        <v>124</v>
      </c>
      <c r="BE14" s="7">
        <v>71</v>
      </c>
      <c r="BF14" s="9">
        <f t="shared" si="0"/>
        <v>17.666666666666664</v>
      </c>
      <c r="BG14" s="9">
        <f t="shared" si="1"/>
        <v>88.666666666666657</v>
      </c>
      <c r="BH14" s="7">
        <v>60</v>
      </c>
      <c r="BI14" s="7">
        <v>98</v>
      </c>
      <c r="BJ14" s="7"/>
      <c r="BK14" s="7">
        <v>36</v>
      </c>
      <c r="BL14" s="7">
        <v>90</v>
      </c>
      <c r="BM14" s="7">
        <v>140</v>
      </c>
      <c r="BN14" s="7">
        <v>90</v>
      </c>
      <c r="BO14" s="9">
        <f t="shared" si="2"/>
        <v>16.666666666666664</v>
      </c>
      <c r="BP14" s="9">
        <f t="shared" si="3"/>
        <v>106.66666666666666</v>
      </c>
      <c r="BQ14" s="7">
        <v>90</v>
      </c>
      <c r="BR14" s="7">
        <v>100</v>
      </c>
      <c r="BS14" s="7"/>
      <c r="BT14" s="7">
        <v>36.5</v>
      </c>
      <c r="BU14" s="7">
        <v>72</v>
      </c>
      <c r="BV14" s="7">
        <v>160</v>
      </c>
      <c r="BW14" s="7">
        <v>79</v>
      </c>
      <c r="BX14" s="9">
        <f t="shared" si="4"/>
        <v>27</v>
      </c>
      <c r="BY14" s="9">
        <f t="shared" si="5"/>
        <v>106</v>
      </c>
      <c r="BZ14" s="7">
        <v>73</v>
      </c>
      <c r="CA14" s="7">
        <v>100</v>
      </c>
      <c r="CB14" s="7"/>
      <c r="CC14" s="7">
        <v>0</v>
      </c>
      <c r="CD14" s="7">
        <v>0</v>
      </c>
      <c r="CE14" s="7">
        <v>1</v>
      </c>
      <c r="CF14" s="7">
        <v>0</v>
      </c>
    </row>
    <row r="15" spans="1:84" ht="14.25" customHeight="1" x14ac:dyDescent="0.3">
      <c r="A15" s="5">
        <v>16</v>
      </c>
      <c r="B15" s="7" t="s">
        <v>116</v>
      </c>
      <c r="C15" s="6" t="s">
        <v>117</v>
      </c>
      <c r="D15" s="6" t="s">
        <v>63</v>
      </c>
      <c r="E15" s="7">
        <v>25</v>
      </c>
      <c r="F15" s="7" t="s">
        <v>64</v>
      </c>
      <c r="G15" s="7" t="s">
        <v>118</v>
      </c>
      <c r="H15" s="7" t="s">
        <v>119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140</v>
      </c>
      <c r="Q15" s="7">
        <v>53</v>
      </c>
      <c r="R15" s="7">
        <v>2</v>
      </c>
      <c r="S15" s="7">
        <v>1</v>
      </c>
      <c r="T15" s="7">
        <v>11.8</v>
      </c>
      <c r="U15" s="7">
        <v>5.3</v>
      </c>
      <c r="V15" s="7">
        <v>100</v>
      </c>
      <c r="W15" s="7">
        <v>0</v>
      </c>
      <c r="X15" s="7"/>
      <c r="Y15" s="7">
        <v>1</v>
      </c>
      <c r="Z15" s="7">
        <v>1</v>
      </c>
      <c r="AA15" s="7">
        <v>0</v>
      </c>
      <c r="AB15" s="7">
        <v>1</v>
      </c>
      <c r="AC15" s="7">
        <v>1</v>
      </c>
      <c r="AD15" s="7">
        <v>1</v>
      </c>
      <c r="AE15" s="7">
        <v>1</v>
      </c>
      <c r="AF15" s="7"/>
      <c r="AG15" s="7">
        <v>3</v>
      </c>
      <c r="AH15" s="7">
        <v>0</v>
      </c>
      <c r="AI15" s="7">
        <v>0</v>
      </c>
      <c r="AJ15" s="7"/>
      <c r="AK15" s="7">
        <v>1</v>
      </c>
      <c r="AL15" s="7">
        <v>0</v>
      </c>
      <c r="AM15" s="7">
        <v>0</v>
      </c>
      <c r="AN15" s="7"/>
      <c r="AO15" s="7">
        <v>3</v>
      </c>
      <c r="AP15" s="7">
        <v>0</v>
      </c>
      <c r="AQ15" s="7">
        <v>2</v>
      </c>
      <c r="AR15" s="7">
        <v>8</v>
      </c>
      <c r="AS15" s="7">
        <v>90</v>
      </c>
      <c r="AT15" s="7" t="s">
        <v>68</v>
      </c>
      <c r="AU15" s="7">
        <v>100</v>
      </c>
      <c r="AV15" s="7">
        <v>100</v>
      </c>
      <c r="AW15" s="7">
        <v>0.6</v>
      </c>
      <c r="AX15" s="7">
        <v>1</v>
      </c>
      <c r="AY15" s="7">
        <v>8</v>
      </c>
      <c r="AZ15" s="7">
        <v>4</v>
      </c>
      <c r="BA15" s="7"/>
      <c r="BB15" s="7">
        <v>37</v>
      </c>
      <c r="BC15" s="7">
        <v>87</v>
      </c>
      <c r="BD15" s="7">
        <v>130</v>
      </c>
      <c r="BE15" s="7">
        <v>72</v>
      </c>
      <c r="BF15" s="9">
        <f t="shared" si="0"/>
        <v>19.333333333333332</v>
      </c>
      <c r="BG15" s="9">
        <f t="shared" si="1"/>
        <v>91.333333333333329</v>
      </c>
      <c r="BH15" s="7">
        <v>87</v>
      </c>
      <c r="BI15" s="7">
        <v>99</v>
      </c>
      <c r="BJ15" s="7"/>
      <c r="BK15" s="7">
        <v>37</v>
      </c>
      <c r="BL15" s="7">
        <v>88</v>
      </c>
      <c r="BM15" s="7">
        <v>125</v>
      </c>
      <c r="BN15" s="7">
        <v>75</v>
      </c>
      <c r="BO15" s="9">
        <f t="shared" si="2"/>
        <v>16.666666666666664</v>
      </c>
      <c r="BP15" s="9">
        <f t="shared" si="3"/>
        <v>91.666666666666657</v>
      </c>
      <c r="BQ15" s="7">
        <v>88</v>
      </c>
      <c r="BR15" s="7">
        <v>100</v>
      </c>
      <c r="BS15" s="7"/>
      <c r="BT15" s="7">
        <v>37</v>
      </c>
      <c r="BU15" s="7">
        <v>92</v>
      </c>
      <c r="BV15" s="7">
        <v>124</v>
      </c>
      <c r="BW15" s="7">
        <v>64</v>
      </c>
      <c r="BX15" s="9">
        <f t="shared" si="4"/>
        <v>20</v>
      </c>
      <c r="BY15" s="9">
        <f t="shared" si="5"/>
        <v>84</v>
      </c>
      <c r="BZ15" s="7">
        <v>92</v>
      </c>
      <c r="CA15" s="7">
        <v>97</v>
      </c>
      <c r="CB15" s="7"/>
      <c r="CC15" s="7">
        <v>0</v>
      </c>
      <c r="CD15" s="7">
        <v>0</v>
      </c>
      <c r="CE15" s="7">
        <v>0</v>
      </c>
      <c r="CF15" s="7">
        <v>0</v>
      </c>
    </row>
    <row r="16" spans="1:84" ht="14.25" customHeight="1" x14ac:dyDescent="0.3">
      <c r="A16" s="5">
        <v>17</v>
      </c>
      <c r="B16" s="7" t="s">
        <v>120</v>
      </c>
      <c r="C16" s="6" t="s">
        <v>121</v>
      </c>
      <c r="D16" s="6" t="s">
        <v>63</v>
      </c>
      <c r="E16" s="7">
        <v>56</v>
      </c>
      <c r="F16" s="7" t="s">
        <v>64</v>
      </c>
      <c r="G16" s="7" t="s">
        <v>122</v>
      </c>
      <c r="H16" s="7" t="s">
        <v>77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 t="s">
        <v>123</v>
      </c>
      <c r="O16" s="7">
        <v>0</v>
      </c>
      <c r="P16" s="7">
        <v>155</v>
      </c>
      <c r="Q16" s="7">
        <v>52.9</v>
      </c>
      <c r="R16" s="7">
        <v>1</v>
      </c>
      <c r="S16" s="7">
        <v>2</v>
      </c>
      <c r="T16" s="7">
        <v>10.9</v>
      </c>
      <c r="U16" s="7">
        <v>4.2</v>
      </c>
      <c r="V16" s="7">
        <v>88</v>
      </c>
      <c r="W16" s="7">
        <v>0</v>
      </c>
      <c r="X16" s="7"/>
      <c r="Y16" s="7">
        <v>1</v>
      </c>
      <c r="Z16" s="7">
        <v>1</v>
      </c>
      <c r="AA16" s="7">
        <v>0</v>
      </c>
      <c r="AB16" s="7">
        <v>0</v>
      </c>
      <c r="AC16" s="7">
        <v>1</v>
      </c>
      <c r="AD16" s="7">
        <v>1</v>
      </c>
      <c r="AE16" s="7">
        <v>1</v>
      </c>
      <c r="AF16" s="7"/>
      <c r="AG16" s="7">
        <v>2</v>
      </c>
      <c r="AH16" s="7">
        <v>0</v>
      </c>
      <c r="AI16" s="7">
        <v>0</v>
      </c>
      <c r="AJ16" s="7"/>
      <c r="AK16" s="7">
        <v>0</v>
      </c>
      <c r="AL16" s="7">
        <v>0</v>
      </c>
      <c r="AM16" s="7">
        <v>0</v>
      </c>
      <c r="AN16" s="7"/>
      <c r="AO16" s="7">
        <v>0</v>
      </c>
      <c r="AP16" s="7">
        <v>0</v>
      </c>
      <c r="AQ16" s="7">
        <v>2</v>
      </c>
      <c r="AR16" s="7">
        <v>8</v>
      </c>
      <c r="AS16" s="7">
        <v>180</v>
      </c>
      <c r="AT16" s="7" t="s">
        <v>68</v>
      </c>
      <c r="AU16" s="7">
        <v>75</v>
      </c>
      <c r="AV16" s="7">
        <v>75</v>
      </c>
      <c r="AW16" s="7">
        <v>1.2</v>
      </c>
      <c r="AX16" s="7">
        <v>1</v>
      </c>
      <c r="AY16" s="7">
        <v>6</v>
      </c>
      <c r="AZ16" s="7">
        <v>4</v>
      </c>
      <c r="BA16" s="7"/>
      <c r="BB16" s="7">
        <v>37</v>
      </c>
      <c r="BC16" s="7">
        <v>86</v>
      </c>
      <c r="BD16" s="7">
        <v>140</v>
      </c>
      <c r="BE16" s="7">
        <v>73</v>
      </c>
      <c r="BF16" s="9">
        <f t="shared" si="0"/>
        <v>22.333333333333332</v>
      </c>
      <c r="BG16" s="9">
        <f t="shared" si="1"/>
        <v>95.333333333333329</v>
      </c>
      <c r="BH16" s="7">
        <v>86</v>
      </c>
      <c r="BI16" s="7">
        <v>96</v>
      </c>
      <c r="BJ16" s="7"/>
      <c r="BK16" s="7">
        <v>35.5</v>
      </c>
      <c r="BL16" s="7">
        <v>75</v>
      </c>
      <c r="BM16" s="7">
        <v>130</v>
      </c>
      <c r="BN16" s="7">
        <v>80</v>
      </c>
      <c r="BO16" s="9">
        <f t="shared" si="2"/>
        <v>16.666666666666664</v>
      </c>
      <c r="BP16" s="9">
        <f t="shared" si="3"/>
        <v>96.666666666666657</v>
      </c>
      <c r="BQ16" s="7">
        <v>75</v>
      </c>
      <c r="BR16" s="7">
        <v>100</v>
      </c>
      <c r="BS16" s="7"/>
      <c r="BT16" s="7">
        <v>37</v>
      </c>
      <c r="BU16" s="7">
        <v>85</v>
      </c>
      <c r="BV16" s="7">
        <v>128</v>
      </c>
      <c r="BW16" s="7">
        <v>82</v>
      </c>
      <c r="BX16" s="9">
        <f t="shared" si="4"/>
        <v>15.333333333333332</v>
      </c>
      <c r="BY16" s="9">
        <f t="shared" si="5"/>
        <v>97.333333333333329</v>
      </c>
      <c r="BZ16" s="7">
        <v>85</v>
      </c>
      <c r="CA16" s="7">
        <v>99</v>
      </c>
      <c r="CB16" s="7"/>
      <c r="CC16" s="7">
        <v>2</v>
      </c>
      <c r="CD16" s="7">
        <v>1</v>
      </c>
      <c r="CE16" s="7">
        <v>0</v>
      </c>
      <c r="CF16" s="7">
        <v>0</v>
      </c>
    </row>
    <row r="17" spans="1:84" ht="14.25" customHeight="1" x14ac:dyDescent="0.3">
      <c r="A17" s="5">
        <v>18</v>
      </c>
      <c r="B17" s="7" t="s">
        <v>124</v>
      </c>
      <c r="C17" s="6" t="s">
        <v>125</v>
      </c>
      <c r="D17" s="6" t="s">
        <v>63</v>
      </c>
      <c r="E17" s="7">
        <v>45</v>
      </c>
      <c r="F17" s="7" t="s">
        <v>64</v>
      </c>
      <c r="G17" s="7" t="s">
        <v>126</v>
      </c>
      <c r="H17" s="7" t="s">
        <v>127</v>
      </c>
      <c r="I17" s="7">
        <v>0</v>
      </c>
      <c r="J17" s="7">
        <v>0</v>
      </c>
      <c r="K17" s="7">
        <v>1</v>
      </c>
      <c r="L17" s="7">
        <v>0</v>
      </c>
      <c r="M17" s="7">
        <v>1</v>
      </c>
      <c r="N17" s="7" t="s">
        <v>128</v>
      </c>
      <c r="O17" s="7">
        <v>1</v>
      </c>
      <c r="P17" s="7">
        <v>137</v>
      </c>
      <c r="Q17" s="7">
        <v>71</v>
      </c>
      <c r="R17" s="7">
        <v>2</v>
      </c>
      <c r="S17" s="7">
        <v>2</v>
      </c>
      <c r="T17" s="7">
        <v>10.6</v>
      </c>
      <c r="U17" s="7">
        <v>6.2</v>
      </c>
      <c r="V17" s="7">
        <v>134</v>
      </c>
      <c r="W17" s="7">
        <v>2</v>
      </c>
      <c r="X17" s="7"/>
      <c r="Y17" s="7">
        <v>1</v>
      </c>
      <c r="Z17" s="7">
        <v>1</v>
      </c>
      <c r="AA17" s="7">
        <v>0</v>
      </c>
      <c r="AB17" s="7">
        <v>0</v>
      </c>
      <c r="AC17" s="7">
        <v>1</v>
      </c>
      <c r="AD17" s="7">
        <v>1</v>
      </c>
      <c r="AE17" s="7">
        <v>1</v>
      </c>
      <c r="AF17" s="7"/>
      <c r="AG17" s="7">
        <v>4</v>
      </c>
      <c r="AH17" s="7">
        <v>1</v>
      </c>
      <c r="AI17" s="7">
        <v>0</v>
      </c>
      <c r="AJ17" s="7"/>
      <c r="AK17" s="7">
        <v>2</v>
      </c>
      <c r="AL17" s="7">
        <v>0</v>
      </c>
      <c r="AM17" s="7">
        <v>0</v>
      </c>
      <c r="AN17" s="7"/>
      <c r="AO17" s="7">
        <v>3</v>
      </c>
      <c r="AP17" s="7">
        <v>0</v>
      </c>
      <c r="AQ17" s="7">
        <v>0</v>
      </c>
      <c r="AR17" s="7">
        <v>10</v>
      </c>
      <c r="AS17" s="7">
        <v>240</v>
      </c>
      <c r="AT17" s="7" t="s">
        <v>68</v>
      </c>
      <c r="AU17" s="7">
        <v>100</v>
      </c>
      <c r="AV17" s="7">
        <v>100</v>
      </c>
      <c r="AW17" s="7">
        <v>0.2</v>
      </c>
      <c r="AX17" s="7">
        <v>1</v>
      </c>
      <c r="AY17" s="7">
        <v>8</v>
      </c>
      <c r="AZ17" s="7">
        <v>8</v>
      </c>
      <c r="BA17" s="7"/>
      <c r="BB17" s="7">
        <v>37</v>
      </c>
      <c r="BC17" s="7">
        <v>75</v>
      </c>
      <c r="BD17" s="7">
        <v>115</v>
      </c>
      <c r="BE17" s="7">
        <v>73</v>
      </c>
      <c r="BF17" s="9">
        <f t="shared" si="0"/>
        <v>14</v>
      </c>
      <c r="BG17" s="9">
        <f t="shared" si="1"/>
        <v>87</v>
      </c>
      <c r="BH17" s="7">
        <v>75</v>
      </c>
      <c r="BI17" s="7">
        <v>100</v>
      </c>
      <c r="BJ17" s="7"/>
      <c r="BK17" s="7">
        <v>37</v>
      </c>
      <c r="BL17" s="7">
        <v>70</v>
      </c>
      <c r="BM17" s="7">
        <v>128</v>
      </c>
      <c r="BN17" s="7">
        <v>75</v>
      </c>
      <c r="BO17" s="9">
        <f t="shared" si="2"/>
        <v>17.666666666666664</v>
      </c>
      <c r="BP17" s="9">
        <f t="shared" si="3"/>
        <v>92.666666666666657</v>
      </c>
      <c r="BQ17" s="7">
        <v>70</v>
      </c>
      <c r="BR17" s="7">
        <v>100</v>
      </c>
      <c r="BS17" s="7"/>
      <c r="BT17" s="7">
        <v>37</v>
      </c>
      <c r="BU17" s="7">
        <v>80</v>
      </c>
      <c r="BV17" s="7">
        <v>130</v>
      </c>
      <c r="BW17" s="7">
        <v>82</v>
      </c>
      <c r="BX17" s="9">
        <f t="shared" si="4"/>
        <v>16</v>
      </c>
      <c r="BY17" s="9">
        <f t="shared" si="5"/>
        <v>98</v>
      </c>
      <c r="BZ17" s="7">
        <v>80</v>
      </c>
      <c r="CA17" s="7">
        <v>100</v>
      </c>
      <c r="CB17" s="7"/>
      <c r="CC17" s="7">
        <v>0</v>
      </c>
      <c r="CD17" s="7">
        <v>1</v>
      </c>
      <c r="CE17" s="7">
        <v>0</v>
      </c>
      <c r="CF17" s="7">
        <v>0</v>
      </c>
    </row>
    <row r="18" spans="1:84" ht="14.25" customHeight="1" x14ac:dyDescent="0.3">
      <c r="A18" s="5">
        <v>19</v>
      </c>
      <c r="B18" s="7" t="s">
        <v>129</v>
      </c>
      <c r="C18" s="6" t="s">
        <v>130</v>
      </c>
      <c r="D18" s="6" t="s">
        <v>63</v>
      </c>
      <c r="E18" s="7">
        <v>55</v>
      </c>
      <c r="F18" s="7" t="s">
        <v>64</v>
      </c>
      <c r="G18" s="7" t="s">
        <v>131</v>
      </c>
      <c r="H18" s="7" t="s">
        <v>132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 t="s">
        <v>67</v>
      </c>
      <c r="O18" s="7">
        <v>0</v>
      </c>
      <c r="P18" s="7">
        <v>157</v>
      </c>
      <c r="Q18" s="7">
        <v>72</v>
      </c>
      <c r="R18" s="7">
        <v>2</v>
      </c>
      <c r="S18" s="7">
        <v>2</v>
      </c>
      <c r="T18" s="7">
        <v>8.4</v>
      </c>
      <c r="U18" s="7">
        <v>4.8</v>
      </c>
      <c r="V18" s="7">
        <v>106</v>
      </c>
      <c r="W18" s="7">
        <v>1</v>
      </c>
      <c r="X18" s="7"/>
      <c r="Y18" s="7">
        <v>1</v>
      </c>
      <c r="Z18" s="7">
        <v>1</v>
      </c>
      <c r="AA18" s="7">
        <v>0</v>
      </c>
      <c r="AB18" s="7">
        <v>0</v>
      </c>
      <c r="AC18" s="7">
        <v>1</v>
      </c>
      <c r="AD18" s="7">
        <v>1</v>
      </c>
      <c r="AE18" s="7">
        <v>1</v>
      </c>
      <c r="AF18" s="7"/>
      <c r="AG18" s="7">
        <v>5</v>
      </c>
      <c r="AH18" s="7">
        <v>2</v>
      </c>
      <c r="AI18" s="7">
        <v>1</v>
      </c>
      <c r="AJ18" s="7"/>
      <c r="AK18" s="7">
        <v>0</v>
      </c>
      <c r="AL18" s="7">
        <v>0</v>
      </c>
      <c r="AM18" s="7">
        <v>0</v>
      </c>
      <c r="AN18" s="7"/>
      <c r="AO18" s="7">
        <v>2</v>
      </c>
      <c r="AP18" s="7">
        <v>0</v>
      </c>
      <c r="AQ18" s="7">
        <v>0</v>
      </c>
      <c r="AR18" s="7">
        <v>10</v>
      </c>
      <c r="AS18" s="7">
        <v>60</v>
      </c>
      <c r="AT18" s="7" t="s">
        <v>68</v>
      </c>
      <c r="AU18" s="7">
        <v>100</v>
      </c>
      <c r="AV18" s="7">
        <v>75</v>
      </c>
      <c r="AW18" s="7">
        <v>4.5</v>
      </c>
      <c r="AX18" s="7">
        <v>1</v>
      </c>
      <c r="AY18" s="7">
        <v>8</v>
      </c>
      <c r="AZ18" s="7">
        <v>4</v>
      </c>
      <c r="BA18" s="7"/>
      <c r="BB18" s="7">
        <v>37</v>
      </c>
      <c r="BC18" s="7">
        <v>85</v>
      </c>
      <c r="BD18" s="7">
        <v>100</v>
      </c>
      <c r="BE18" s="7">
        <v>64</v>
      </c>
      <c r="BF18" s="9">
        <f t="shared" si="0"/>
        <v>12</v>
      </c>
      <c r="BG18" s="9">
        <f t="shared" si="1"/>
        <v>76</v>
      </c>
      <c r="BH18" s="7">
        <v>86</v>
      </c>
      <c r="BI18" s="7">
        <v>100</v>
      </c>
      <c r="BJ18" s="7"/>
      <c r="BK18" s="7">
        <v>36.5</v>
      </c>
      <c r="BL18" s="7">
        <v>80</v>
      </c>
      <c r="BM18" s="7">
        <v>100</v>
      </c>
      <c r="BN18" s="7">
        <v>70</v>
      </c>
      <c r="BO18" s="9">
        <f t="shared" si="2"/>
        <v>10</v>
      </c>
      <c r="BP18" s="9">
        <f t="shared" si="3"/>
        <v>80</v>
      </c>
      <c r="BQ18" s="7">
        <v>80</v>
      </c>
      <c r="BR18" s="7">
        <v>100</v>
      </c>
      <c r="BS18" s="7"/>
      <c r="BT18" s="7">
        <v>37</v>
      </c>
      <c r="BU18" s="7">
        <v>82</v>
      </c>
      <c r="BV18" s="7">
        <v>105</v>
      </c>
      <c r="BW18" s="7">
        <v>64</v>
      </c>
      <c r="BX18" s="9">
        <f t="shared" si="4"/>
        <v>13.666666666666666</v>
      </c>
      <c r="BY18" s="9">
        <f t="shared" si="5"/>
        <v>77.666666666666671</v>
      </c>
      <c r="BZ18" s="7">
        <v>82</v>
      </c>
      <c r="CA18" s="7">
        <v>100</v>
      </c>
      <c r="CB18" s="7"/>
      <c r="CC18" s="7">
        <v>0</v>
      </c>
      <c r="CD18" s="7">
        <v>0</v>
      </c>
      <c r="CE18" s="7">
        <v>0</v>
      </c>
      <c r="CF18" s="7">
        <v>0</v>
      </c>
    </row>
    <row r="19" spans="1:84" ht="14.25" customHeight="1" x14ac:dyDescent="0.3">
      <c r="A19" s="5">
        <v>20</v>
      </c>
      <c r="B19" s="7" t="s">
        <v>133</v>
      </c>
      <c r="C19" s="6" t="s">
        <v>134</v>
      </c>
      <c r="D19" s="6" t="s">
        <v>63</v>
      </c>
      <c r="E19" s="7">
        <v>43</v>
      </c>
      <c r="F19" s="7" t="s">
        <v>64</v>
      </c>
      <c r="G19" s="7" t="s">
        <v>106</v>
      </c>
      <c r="H19" s="7" t="s">
        <v>107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 t="s">
        <v>67</v>
      </c>
      <c r="O19" s="7">
        <v>0</v>
      </c>
      <c r="P19" s="7">
        <v>131</v>
      </c>
      <c r="Q19" s="7">
        <v>48.5</v>
      </c>
      <c r="R19" s="7">
        <v>2</v>
      </c>
      <c r="S19" s="7">
        <v>2</v>
      </c>
      <c r="T19" s="7">
        <v>11</v>
      </c>
      <c r="U19" s="7">
        <v>4.0999999999999996</v>
      </c>
      <c r="V19" s="7">
        <v>103</v>
      </c>
      <c r="W19" s="7">
        <v>2</v>
      </c>
      <c r="X19" s="7"/>
      <c r="Y19" s="7">
        <v>1</v>
      </c>
      <c r="Z19" s="7">
        <v>1</v>
      </c>
      <c r="AA19" s="7">
        <v>0</v>
      </c>
      <c r="AB19" s="7">
        <v>0</v>
      </c>
      <c r="AC19" s="7">
        <v>1</v>
      </c>
      <c r="AD19" s="7">
        <v>1</v>
      </c>
      <c r="AE19" s="7">
        <v>1</v>
      </c>
      <c r="AF19" s="7"/>
      <c r="AG19" s="7">
        <v>2</v>
      </c>
      <c r="AH19" s="7">
        <v>0</v>
      </c>
      <c r="AI19" s="7">
        <v>0</v>
      </c>
      <c r="AJ19" s="7"/>
      <c r="AK19" s="7">
        <v>0</v>
      </c>
      <c r="AL19" s="7">
        <v>0</v>
      </c>
      <c r="AM19" s="7">
        <v>0</v>
      </c>
      <c r="AN19" s="7"/>
      <c r="AO19" s="7">
        <v>0</v>
      </c>
      <c r="AP19" s="7">
        <v>0</v>
      </c>
      <c r="AQ19" s="7">
        <v>1</v>
      </c>
      <c r="AR19" s="7">
        <v>10</v>
      </c>
      <c r="AS19" s="7">
        <v>120</v>
      </c>
      <c r="AT19" s="7" t="s">
        <v>68</v>
      </c>
      <c r="AU19" s="7">
        <v>100</v>
      </c>
      <c r="AV19" s="7">
        <v>75</v>
      </c>
      <c r="AW19" s="7">
        <v>0.75</v>
      </c>
      <c r="AX19" s="7">
        <v>1</v>
      </c>
      <c r="AY19" s="7">
        <v>8</v>
      </c>
      <c r="AZ19" s="7">
        <v>4</v>
      </c>
      <c r="BA19" s="7"/>
      <c r="BB19" s="7">
        <v>37.5</v>
      </c>
      <c r="BC19" s="7">
        <v>83</v>
      </c>
      <c r="BD19" s="7">
        <v>124</v>
      </c>
      <c r="BE19" s="7">
        <v>80</v>
      </c>
      <c r="BF19" s="9">
        <f t="shared" si="0"/>
        <v>14.666666666666666</v>
      </c>
      <c r="BG19" s="9">
        <f t="shared" si="1"/>
        <v>94.666666666666671</v>
      </c>
      <c r="BH19" s="7">
        <v>80</v>
      </c>
      <c r="BI19" s="7">
        <v>100</v>
      </c>
      <c r="BJ19" s="7"/>
      <c r="BK19" s="7">
        <v>36</v>
      </c>
      <c r="BL19" s="7">
        <v>73</v>
      </c>
      <c r="BM19" s="7">
        <v>130</v>
      </c>
      <c r="BN19" s="7">
        <v>80</v>
      </c>
      <c r="BO19" s="9">
        <f t="shared" si="2"/>
        <v>16.666666666666664</v>
      </c>
      <c r="BP19" s="9">
        <f t="shared" si="3"/>
        <v>96.666666666666657</v>
      </c>
      <c r="BQ19" s="7">
        <v>73</v>
      </c>
      <c r="BR19" s="7">
        <v>100</v>
      </c>
      <c r="BS19" s="7"/>
      <c r="BT19" s="7">
        <v>37.5</v>
      </c>
      <c r="BU19" s="7">
        <v>65</v>
      </c>
      <c r="BV19" s="7">
        <v>119</v>
      </c>
      <c r="BW19" s="7">
        <v>72</v>
      </c>
      <c r="BX19" s="9">
        <f t="shared" si="4"/>
        <v>15.666666666666666</v>
      </c>
      <c r="BY19" s="9">
        <f t="shared" si="5"/>
        <v>87.666666666666671</v>
      </c>
      <c r="BZ19" s="7">
        <v>65</v>
      </c>
      <c r="CA19" s="7">
        <v>99</v>
      </c>
      <c r="CB19" s="7"/>
      <c r="CC19" s="7">
        <v>0</v>
      </c>
      <c r="CD19" s="7">
        <v>1</v>
      </c>
      <c r="CE19" s="7">
        <v>0</v>
      </c>
      <c r="CF19" s="7">
        <v>0</v>
      </c>
    </row>
    <row r="20" spans="1:84" ht="14.25" customHeight="1" x14ac:dyDescent="0.3">
      <c r="A20" s="5">
        <v>21</v>
      </c>
      <c r="B20" s="7" t="s">
        <v>135</v>
      </c>
      <c r="C20" s="6" t="s">
        <v>136</v>
      </c>
      <c r="D20" s="6" t="s">
        <v>63</v>
      </c>
      <c r="E20" s="7">
        <v>21</v>
      </c>
      <c r="F20" s="7" t="s">
        <v>64</v>
      </c>
      <c r="G20" s="7" t="s">
        <v>137</v>
      </c>
      <c r="H20" s="7" t="s">
        <v>138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1</v>
      </c>
      <c r="P20" s="7">
        <v>157</v>
      </c>
      <c r="Q20" s="7">
        <v>66</v>
      </c>
      <c r="R20" s="7">
        <v>1</v>
      </c>
      <c r="S20" s="7">
        <v>1</v>
      </c>
      <c r="T20" s="7">
        <v>12</v>
      </c>
      <c r="U20" s="7">
        <v>4.8</v>
      </c>
      <c r="V20" s="7">
        <v>90</v>
      </c>
      <c r="W20" s="7">
        <v>0</v>
      </c>
      <c r="X20" s="7"/>
      <c r="Y20" s="7">
        <v>1</v>
      </c>
      <c r="Z20" s="7">
        <v>1</v>
      </c>
      <c r="AA20" s="7">
        <v>0</v>
      </c>
      <c r="AB20" s="7">
        <v>0</v>
      </c>
      <c r="AC20" s="7">
        <v>1</v>
      </c>
      <c r="AD20" s="7">
        <v>1</v>
      </c>
      <c r="AE20" s="7">
        <v>1</v>
      </c>
      <c r="AF20" s="7"/>
      <c r="AG20" s="7">
        <v>2</v>
      </c>
      <c r="AH20" s="7">
        <v>0</v>
      </c>
      <c r="AI20" s="7">
        <v>0</v>
      </c>
      <c r="AJ20" s="7"/>
      <c r="AK20" s="7">
        <v>1</v>
      </c>
      <c r="AL20" s="7">
        <v>0</v>
      </c>
      <c r="AM20" s="7">
        <v>0</v>
      </c>
      <c r="AN20" s="7"/>
      <c r="AO20" s="7">
        <v>0</v>
      </c>
      <c r="AP20" s="7">
        <v>0</v>
      </c>
      <c r="AQ20" s="7">
        <v>1</v>
      </c>
      <c r="AR20" s="7">
        <v>10</v>
      </c>
      <c r="AS20" s="7">
        <v>90</v>
      </c>
      <c r="AT20" s="7" t="s">
        <v>68</v>
      </c>
      <c r="AU20" s="7">
        <v>100</v>
      </c>
      <c r="AV20" s="7">
        <v>75</v>
      </c>
      <c r="AW20" s="7">
        <v>0.75</v>
      </c>
      <c r="AX20" s="7">
        <v>1</v>
      </c>
      <c r="AY20" s="7">
        <v>8</v>
      </c>
      <c r="AZ20" s="7">
        <v>8</v>
      </c>
      <c r="BA20" s="7"/>
      <c r="BB20" s="7">
        <v>36.1</v>
      </c>
      <c r="BC20" s="7">
        <v>84</v>
      </c>
      <c r="BD20" s="7">
        <v>120</v>
      </c>
      <c r="BE20" s="7">
        <v>80</v>
      </c>
      <c r="BF20" s="9">
        <f t="shared" si="0"/>
        <v>13.333333333333332</v>
      </c>
      <c r="BG20" s="9">
        <f t="shared" si="1"/>
        <v>93.333333333333329</v>
      </c>
      <c r="BH20" s="7">
        <v>84</v>
      </c>
      <c r="BI20" s="7">
        <v>99</v>
      </c>
      <c r="BJ20" s="7"/>
      <c r="BK20" s="7">
        <v>36</v>
      </c>
      <c r="BL20" s="7">
        <v>83</v>
      </c>
      <c r="BM20" s="7">
        <v>110</v>
      </c>
      <c r="BN20" s="7">
        <v>75</v>
      </c>
      <c r="BO20" s="9">
        <f t="shared" si="2"/>
        <v>11.666666666666666</v>
      </c>
      <c r="BP20" s="9">
        <f t="shared" si="3"/>
        <v>86.666666666666671</v>
      </c>
      <c r="BQ20" s="7">
        <v>83</v>
      </c>
      <c r="BR20" s="7">
        <v>100</v>
      </c>
      <c r="BS20" s="7"/>
      <c r="BT20" s="7">
        <v>37</v>
      </c>
      <c r="BU20" s="7">
        <v>82</v>
      </c>
      <c r="BV20" s="7">
        <v>98</v>
      </c>
      <c r="BW20" s="7">
        <v>68</v>
      </c>
      <c r="BX20" s="9">
        <f t="shared" si="4"/>
        <v>10</v>
      </c>
      <c r="BY20" s="9">
        <f t="shared" si="5"/>
        <v>78</v>
      </c>
      <c r="BZ20" s="7">
        <v>82</v>
      </c>
      <c r="CA20" s="7">
        <v>99</v>
      </c>
      <c r="CB20" s="7"/>
      <c r="CC20" s="7">
        <v>0</v>
      </c>
      <c r="CD20" s="7">
        <v>0</v>
      </c>
      <c r="CE20" s="7">
        <v>0</v>
      </c>
      <c r="CF20" s="7">
        <v>0</v>
      </c>
    </row>
    <row r="21" spans="1:84" ht="14.25" customHeight="1" x14ac:dyDescent="0.3">
      <c r="A21" s="5">
        <v>22</v>
      </c>
      <c r="B21" s="7" t="s">
        <v>139</v>
      </c>
      <c r="C21" s="6" t="s">
        <v>140</v>
      </c>
      <c r="D21" s="6" t="s">
        <v>63</v>
      </c>
      <c r="E21" s="7">
        <v>60</v>
      </c>
      <c r="F21" s="7" t="s">
        <v>64</v>
      </c>
      <c r="G21" s="7" t="s">
        <v>141</v>
      </c>
      <c r="H21" s="7" t="s">
        <v>142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 t="s">
        <v>107</v>
      </c>
      <c r="O21" s="7">
        <v>0</v>
      </c>
      <c r="P21" s="7">
        <v>149</v>
      </c>
      <c r="Q21" s="7">
        <v>86</v>
      </c>
      <c r="R21" s="7">
        <v>2</v>
      </c>
      <c r="S21" s="7">
        <v>2</v>
      </c>
      <c r="T21" s="7">
        <v>133</v>
      </c>
      <c r="U21" s="7">
        <v>4.5</v>
      </c>
      <c r="V21" s="7">
        <v>126</v>
      </c>
      <c r="W21" s="7">
        <v>0</v>
      </c>
      <c r="X21" s="7"/>
      <c r="Y21" s="7">
        <v>1</v>
      </c>
      <c r="Z21" s="7">
        <v>1</v>
      </c>
      <c r="AA21" s="7">
        <v>0</v>
      </c>
      <c r="AB21" s="7">
        <v>0</v>
      </c>
      <c r="AC21" s="7">
        <v>1</v>
      </c>
      <c r="AD21" s="7">
        <v>1</v>
      </c>
      <c r="AE21" s="7">
        <v>1</v>
      </c>
      <c r="AF21" s="7"/>
      <c r="AG21" s="7">
        <v>3</v>
      </c>
      <c r="AH21" s="7">
        <v>0</v>
      </c>
      <c r="AI21" s="7">
        <v>0</v>
      </c>
      <c r="AJ21" s="7"/>
      <c r="AK21" s="7">
        <v>2</v>
      </c>
      <c r="AL21" s="7">
        <v>0</v>
      </c>
      <c r="AM21" s="7">
        <v>0</v>
      </c>
      <c r="AN21" s="7"/>
      <c r="AO21" s="7">
        <v>0</v>
      </c>
      <c r="AP21" s="7">
        <v>0</v>
      </c>
      <c r="AQ21" s="7">
        <v>0</v>
      </c>
      <c r="AR21" s="7">
        <v>10</v>
      </c>
      <c r="AS21" s="7">
        <v>210</v>
      </c>
      <c r="AT21" s="7" t="s">
        <v>68</v>
      </c>
      <c r="AU21" s="7">
        <v>100</v>
      </c>
      <c r="AV21" s="7">
        <v>75</v>
      </c>
      <c r="AW21" s="7">
        <v>1.2</v>
      </c>
      <c r="AX21" s="7">
        <v>1</v>
      </c>
      <c r="AY21" s="7">
        <v>8</v>
      </c>
      <c r="AZ21" s="7">
        <v>8</v>
      </c>
      <c r="BA21" s="7"/>
      <c r="BB21" s="7">
        <v>36.700000000000003</v>
      </c>
      <c r="BC21" s="7">
        <v>78</v>
      </c>
      <c r="BD21" s="7">
        <v>142</v>
      </c>
      <c r="BE21" s="7">
        <v>83</v>
      </c>
      <c r="BF21" s="9">
        <f t="shared" si="0"/>
        <v>19.666666666666664</v>
      </c>
      <c r="BG21" s="9">
        <f t="shared" si="1"/>
        <v>102.66666666666666</v>
      </c>
      <c r="BH21" s="7">
        <v>78</v>
      </c>
      <c r="BI21" s="7">
        <v>99</v>
      </c>
      <c r="BJ21" s="7"/>
      <c r="BK21" s="7">
        <v>37</v>
      </c>
      <c r="BL21" s="7">
        <v>80</v>
      </c>
      <c r="BM21" s="7">
        <v>150</v>
      </c>
      <c r="BN21" s="7">
        <v>90</v>
      </c>
      <c r="BO21" s="9">
        <f t="shared" si="2"/>
        <v>20</v>
      </c>
      <c r="BP21" s="9">
        <f t="shared" si="3"/>
        <v>110</v>
      </c>
      <c r="BQ21" s="7">
        <v>80</v>
      </c>
      <c r="BR21" s="7">
        <v>98</v>
      </c>
      <c r="BS21" s="7"/>
      <c r="BT21" s="7">
        <v>36.5</v>
      </c>
      <c r="BU21" s="7">
        <v>75</v>
      </c>
      <c r="BV21" s="7">
        <v>130</v>
      </c>
      <c r="BW21" s="7">
        <v>85</v>
      </c>
      <c r="BX21" s="9">
        <f t="shared" si="4"/>
        <v>15</v>
      </c>
      <c r="BY21" s="9">
        <f t="shared" si="5"/>
        <v>100</v>
      </c>
      <c r="BZ21" s="7">
        <v>75</v>
      </c>
      <c r="CA21" s="7">
        <v>99</v>
      </c>
      <c r="CB21" s="7"/>
      <c r="CC21" s="7">
        <v>0</v>
      </c>
      <c r="CD21" s="7">
        <v>0</v>
      </c>
      <c r="CE21" s="7">
        <v>0</v>
      </c>
      <c r="CF21" s="7">
        <v>0</v>
      </c>
    </row>
    <row r="22" spans="1:84" ht="14.25" customHeight="1" x14ac:dyDescent="0.3">
      <c r="A22" s="5">
        <v>24</v>
      </c>
      <c r="B22" s="7" t="s">
        <v>143</v>
      </c>
      <c r="C22" s="6" t="s">
        <v>144</v>
      </c>
      <c r="D22" s="6" t="s">
        <v>63</v>
      </c>
      <c r="E22" s="7">
        <v>74</v>
      </c>
      <c r="F22" s="7" t="s">
        <v>75</v>
      </c>
      <c r="G22" s="7" t="s">
        <v>145</v>
      </c>
      <c r="H22" s="7" t="s">
        <v>146</v>
      </c>
      <c r="I22" s="7">
        <v>0</v>
      </c>
      <c r="J22" s="7">
        <v>1</v>
      </c>
      <c r="K22" s="7">
        <v>1</v>
      </c>
      <c r="L22" s="7">
        <v>1</v>
      </c>
      <c r="M22" s="7">
        <v>1</v>
      </c>
      <c r="N22" s="7" t="s">
        <v>147</v>
      </c>
      <c r="O22" s="7">
        <v>0</v>
      </c>
      <c r="P22" s="7">
        <v>165</v>
      </c>
      <c r="Q22" s="7">
        <v>57</v>
      </c>
      <c r="R22" s="7">
        <v>3</v>
      </c>
      <c r="S22" s="7">
        <v>1</v>
      </c>
      <c r="T22" s="7">
        <v>13.5</v>
      </c>
      <c r="U22" s="7">
        <v>6</v>
      </c>
      <c r="V22" s="7">
        <v>125</v>
      </c>
      <c r="W22" s="7">
        <v>2</v>
      </c>
      <c r="X22" s="7"/>
      <c r="Y22" s="7">
        <v>0</v>
      </c>
      <c r="Z22" s="7">
        <v>1</v>
      </c>
      <c r="AA22" s="7">
        <v>0</v>
      </c>
      <c r="AB22" s="7">
        <v>1</v>
      </c>
      <c r="AC22" s="7">
        <v>1</v>
      </c>
      <c r="AD22" s="7">
        <v>1</v>
      </c>
      <c r="AE22" s="7">
        <v>1</v>
      </c>
      <c r="AF22" s="7"/>
      <c r="AG22" s="7">
        <v>5</v>
      </c>
      <c r="AH22" s="7">
        <v>1</v>
      </c>
      <c r="AI22" s="7">
        <v>0</v>
      </c>
      <c r="AJ22" s="7"/>
      <c r="AK22" s="7">
        <v>2</v>
      </c>
      <c r="AL22" s="7">
        <v>0</v>
      </c>
      <c r="AM22" s="7">
        <v>0</v>
      </c>
      <c r="AN22" s="7"/>
      <c r="AO22" s="7">
        <v>2</v>
      </c>
      <c r="AP22" s="7">
        <v>0</v>
      </c>
      <c r="AQ22" s="7">
        <v>0</v>
      </c>
      <c r="AR22" s="7">
        <v>10</v>
      </c>
      <c r="AS22" s="7">
        <v>180</v>
      </c>
      <c r="AT22" s="7" t="s">
        <v>68</v>
      </c>
      <c r="AU22" s="7">
        <v>100</v>
      </c>
      <c r="AV22" s="7">
        <v>75</v>
      </c>
      <c r="AW22" s="7">
        <v>0.6</v>
      </c>
      <c r="AX22" s="7">
        <v>1</v>
      </c>
      <c r="AY22" s="7">
        <v>8</v>
      </c>
      <c r="AZ22" s="7">
        <v>8</v>
      </c>
      <c r="BA22" s="7"/>
      <c r="BB22" s="7">
        <v>37</v>
      </c>
      <c r="BC22" s="7">
        <v>60</v>
      </c>
      <c r="BD22" s="7">
        <v>140</v>
      </c>
      <c r="BE22" s="7">
        <v>90</v>
      </c>
      <c r="BF22" s="9">
        <f t="shared" si="0"/>
        <v>16.666666666666664</v>
      </c>
      <c r="BG22" s="9">
        <f t="shared" si="1"/>
        <v>106.66666666666666</v>
      </c>
      <c r="BH22" s="7">
        <v>60</v>
      </c>
      <c r="BI22" s="7">
        <v>100</v>
      </c>
      <c r="BJ22" s="7"/>
      <c r="BK22" s="7">
        <v>36.5</v>
      </c>
      <c r="BL22" s="7">
        <v>75</v>
      </c>
      <c r="BM22" s="7">
        <v>143</v>
      </c>
      <c r="BN22" s="7">
        <v>83</v>
      </c>
      <c r="BO22" s="9">
        <f t="shared" si="2"/>
        <v>20</v>
      </c>
      <c r="BP22" s="9">
        <f t="shared" si="3"/>
        <v>103</v>
      </c>
      <c r="BQ22" s="7">
        <v>75</v>
      </c>
      <c r="BR22" s="7">
        <v>100</v>
      </c>
      <c r="BS22" s="7"/>
      <c r="BT22" s="7">
        <v>36.5</v>
      </c>
      <c r="BU22" s="7">
        <v>73</v>
      </c>
      <c r="BV22" s="7">
        <v>135</v>
      </c>
      <c r="BW22" s="7">
        <v>79</v>
      </c>
      <c r="BX22" s="9">
        <f t="shared" si="4"/>
        <v>18.666666666666664</v>
      </c>
      <c r="BY22" s="9">
        <f t="shared" si="5"/>
        <v>97.666666666666657</v>
      </c>
      <c r="BZ22" s="7">
        <v>73</v>
      </c>
      <c r="CA22" s="7">
        <v>97</v>
      </c>
      <c r="CB22" s="7"/>
      <c r="CC22" s="7">
        <v>0</v>
      </c>
      <c r="CD22" s="7">
        <v>0</v>
      </c>
      <c r="CE22" s="7">
        <v>0</v>
      </c>
      <c r="CF22" s="7">
        <v>0</v>
      </c>
    </row>
    <row r="23" spans="1:84" ht="14.25" customHeight="1" x14ac:dyDescent="0.3">
      <c r="A23" s="5">
        <v>25</v>
      </c>
      <c r="B23" s="7" t="s">
        <v>148</v>
      </c>
      <c r="C23" s="6" t="s">
        <v>149</v>
      </c>
      <c r="D23" s="6" t="s">
        <v>63</v>
      </c>
      <c r="E23" s="7">
        <v>69</v>
      </c>
      <c r="F23" s="7" t="s">
        <v>75</v>
      </c>
      <c r="G23" s="7" t="s">
        <v>150</v>
      </c>
      <c r="H23" s="7" t="s">
        <v>151</v>
      </c>
      <c r="I23" s="7">
        <v>0</v>
      </c>
      <c r="J23" s="7">
        <v>1</v>
      </c>
      <c r="K23" s="7">
        <v>0</v>
      </c>
      <c r="L23" s="7">
        <v>1</v>
      </c>
      <c r="M23" s="7">
        <v>1</v>
      </c>
      <c r="N23" s="7" t="s">
        <v>77</v>
      </c>
      <c r="O23" s="7">
        <v>0</v>
      </c>
      <c r="P23" s="7">
        <v>162</v>
      </c>
      <c r="Q23" s="7">
        <v>69</v>
      </c>
      <c r="R23" s="7">
        <v>2</v>
      </c>
      <c r="S23" s="7">
        <v>2</v>
      </c>
      <c r="T23" s="7">
        <v>12.2</v>
      </c>
      <c r="U23" s="7">
        <v>5.7</v>
      </c>
      <c r="V23" s="7">
        <v>94</v>
      </c>
      <c r="W23" s="7">
        <v>0</v>
      </c>
      <c r="X23" s="7"/>
      <c r="Y23" s="7">
        <v>0</v>
      </c>
      <c r="Z23" s="7">
        <v>1</v>
      </c>
      <c r="AA23" s="7">
        <v>0</v>
      </c>
      <c r="AB23" s="7">
        <v>1</v>
      </c>
      <c r="AC23" s="7">
        <v>1</v>
      </c>
      <c r="AD23" s="7">
        <v>1</v>
      </c>
      <c r="AE23" s="7">
        <v>1</v>
      </c>
      <c r="AF23" s="7"/>
      <c r="AG23" s="7">
        <v>2</v>
      </c>
      <c r="AH23" s="7">
        <v>0</v>
      </c>
      <c r="AI23" s="7">
        <v>1</v>
      </c>
      <c r="AJ23" s="7"/>
      <c r="AK23" s="7">
        <v>0</v>
      </c>
      <c r="AL23" s="7">
        <v>0</v>
      </c>
      <c r="AM23" s="7">
        <v>0</v>
      </c>
      <c r="AN23" s="7"/>
      <c r="AO23" s="7">
        <v>2</v>
      </c>
      <c r="AP23" s="7">
        <v>1</v>
      </c>
      <c r="AQ23" s="7">
        <v>0</v>
      </c>
      <c r="AR23" s="7">
        <v>10</v>
      </c>
      <c r="AS23" s="7">
        <v>90</v>
      </c>
      <c r="AT23" s="7" t="s">
        <v>68</v>
      </c>
      <c r="AU23" s="7">
        <v>100</v>
      </c>
      <c r="AV23" s="7">
        <v>0</v>
      </c>
      <c r="AW23" s="7">
        <v>1.6</v>
      </c>
      <c r="AX23" s="7">
        <v>1</v>
      </c>
      <c r="AY23" s="7">
        <v>0</v>
      </c>
      <c r="AZ23" s="7">
        <v>8</v>
      </c>
      <c r="BA23" s="7"/>
      <c r="BB23" s="7">
        <v>37</v>
      </c>
      <c r="BC23" s="7">
        <v>77</v>
      </c>
      <c r="BD23" s="7">
        <v>147</v>
      </c>
      <c r="BE23" s="7">
        <v>84</v>
      </c>
      <c r="BF23" s="9">
        <f t="shared" si="0"/>
        <v>21</v>
      </c>
      <c r="BG23" s="9">
        <f t="shared" si="1"/>
        <v>105</v>
      </c>
      <c r="BH23" s="7">
        <v>77</v>
      </c>
      <c r="BI23" s="7">
        <v>98</v>
      </c>
      <c r="BJ23" s="7"/>
      <c r="BK23" s="7">
        <v>36.5</v>
      </c>
      <c r="BL23" s="7">
        <v>71</v>
      </c>
      <c r="BM23" s="7">
        <v>145</v>
      </c>
      <c r="BN23" s="7">
        <v>80</v>
      </c>
      <c r="BO23" s="9">
        <f t="shared" si="2"/>
        <v>21.666666666666664</v>
      </c>
      <c r="BP23" s="9">
        <f t="shared" si="3"/>
        <v>101.66666666666666</v>
      </c>
      <c r="BQ23" s="7">
        <v>71</v>
      </c>
      <c r="BR23" s="7">
        <v>100</v>
      </c>
      <c r="BS23" s="7"/>
      <c r="BT23" s="7">
        <v>37</v>
      </c>
      <c r="BU23" s="7">
        <v>72</v>
      </c>
      <c r="BV23" s="7">
        <v>143</v>
      </c>
      <c r="BW23" s="7">
        <v>85</v>
      </c>
      <c r="BX23" s="9">
        <f t="shared" si="4"/>
        <v>19.333333333333332</v>
      </c>
      <c r="BY23" s="9">
        <f t="shared" si="5"/>
        <v>104.33333333333333</v>
      </c>
      <c r="BZ23" s="7">
        <v>70</v>
      </c>
      <c r="CA23" s="7">
        <v>98</v>
      </c>
      <c r="CB23" s="7"/>
      <c r="CC23" s="7">
        <v>0</v>
      </c>
      <c r="CD23" s="7">
        <v>0</v>
      </c>
      <c r="CE23" s="7">
        <v>0</v>
      </c>
      <c r="CF23" s="7">
        <v>0</v>
      </c>
    </row>
    <row r="24" spans="1:84" ht="14.25" customHeight="1" x14ac:dyDescent="0.3">
      <c r="A24" s="5">
        <v>26</v>
      </c>
      <c r="B24" s="7" t="s">
        <v>152</v>
      </c>
      <c r="C24" s="6" t="s">
        <v>153</v>
      </c>
      <c r="D24" s="6" t="s">
        <v>63</v>
      </c>
      <c r="E24" s="7">
        <v>45</v>
      </c>
      <c r="F24" s="7" t="s">
        <v>64</v>
      </c>
      <c r="G24" s="7" t="s">
        <v>65</v>
      </c>
      <c r="H24" s="7" t="s">
        <v>154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148</v>
      </c>
      <c r="Q24" s="7">
        <v>62</v>
      </c>
      <c r="R24" s="7">
        <v>2</v>
      </c>
      <c r="S24" s="7">
        <v>2</v>
      </c>
      <c r="T24" s="7">
        <v>11.9</v>
      </c>
      <c r="U24" s="7">
        <v>5.4</v>
      </c>
      <c r="V24" s="7">
        <v>94</v>
      </c>
      <c r="W24" s="7">
        <v>2</v>
      </c>
      <c r="X24" s="7"/>
      <c r="Y24" s="7">
        <v>1</v>
      </c>
      <c r="Z24" s="7">
        <v>1</v>
      </c>
      <c r="AA24" s="7">
        <v>0</v>
      </c>
      <c r="AB24" s="7">
        <v>1</v>
      </c>
      <c r="AC24" s="7">
        <v>1</v>
      </c>
      <c r="AD24" s="7">
        <v>1</v>
      </c>
      <c r="AE24" s="7">
        <v>1</v>
      </c>
      <c r="AF24" s="7"/>
      <c r="AG24" s="7">
        <v>2</v>
      </c>
      <c r="AH24" s="7">
        <v>0</v>
      </c>
      <c r="AI24" s="7">
        <v>0</v>
      </c>
      <c r="AJ24" s="7"/>
      <c r="AK24" s="7">
        <v>0</v>
      </c>
      <c r="AL24" s="7">
        <v>0</v>
      </c>
      <c r="AM24" s="7">
        <v>0</v>
      </c>
      <c r="AN24" s="7"/>
      <c r="AO24" s="7">
        <v>0</v>
      </c>
      <c r="AP24" s="7">
        <v>0</v>
      </c>
      <c r="AQ24" s="7">
        <v>1</v>
      </c>
      <c r="AR24" s="7">
        <v>11</v>
      </c>
      <c r="AS24" s="7">
        <v>60</v>
      </c>
      <c r="AT24" s="7" t="s">
        <v>68</v>
      </c>
      <c r="AU24" s="7">
        <v>100</v>
      </c>
      <c r="AV24" s="7">
        <v>75</v>
      </c>
      <c r="AW24" s="7">
        <v>1.2</v>
      </c>
      <c r="AX24" s="7">
        <v>1</v>
      </c>
      <c r="AY24" s="7">
        <v>8</v>
      </c>
      <c r="AZ24" s="7">
        <v>4</v>
      </c>
      <c r="BA24" s="7"/>
      <c r="BB24" s="7">
        <v>36</v>
      </c>
      <c r="BC24" s="7">
        <v>82</v>
      </c>
      <c r="BD24" s="7">
        <v>110</v>
      </c>
      <c r="BE24" s="7">
        <v>80</v>
      </c>
      <c r="BF24" s="9">
        <f t="shared" si="0"/>
        <v>10</v>
      </c>
      <c r="BG24" s="9">
        <f t="shared" si="1"/>
        <v>90</v>
      </c>
      <c r="BH24" s="7">
        <v>82</v>
      </c>
      <c r="BI24" s="7">
        <v>98</v>
      </c>
      <c r="BJ24" s="7"/>
      <c r="BK24" s="7">
        <v>35</v>
      </c>
      <c r="BL24" s="7">
        <v>74</v>
      </c>
      <c r="BM24" s="7">
        <v>130</v>
      </c>
      <c r="BN24" s="7">
        <v>82</v>
      </c>
      <c r="BO24" s="9">
        <f t="shared" si="2"/>
        <v>16</v>
      </c>
      <c r="BP24" s="9">
        <f t="shared" si="3"/>
        <v>98</v>
      </c>
      <c r="BQ24" s="7">
        <v>74</v>
      </c>
      <c r="BR24" s="7">
        <v>100</v>
      </c>
      <c r="BS24" s="7"/>
      <c r="BT24" s="7">
        <v>37</v>
      </c>
      <c r="BU24" s="7">
        <v>71</v>
      </c>
      <c r="BV24" s="7">
        <v>119</v>
      </c>
      <c r="BW24" s="7">
        <v>81</v>
      </c>
      <c r="BX24" s="9">
        <f t="shared" si="4"/>
        <v>12.666666666666666</v>
      </c>
      <c r="BY24" s="9">
        <f t="shared" si="5"/>
        <v>93.666666666666671</v>
      </c>
      <c r="BZ24" s="7">
        <v>71</v>
      </c>
      <c r="CA24" s="7">
        <v>97</v>
      </c>
      <c r="CB24" s="7"/>
      <c r="CC24" s="7">
        <v>0</v>
      </c>
      <c r="CD24" s="7">
        <v>0</v>
      </c>
      <c r="CE24" s="7">
        <v>0</v>
      </c>
      <c r="CF24" s="7">
        <v>0</v>
      </c>
    </row>
    <row r="25" spans="1:84" ht="14.25" customHeight="1" x14ac:dyDescent="0.3">
      <c r="A25" s="5">
        <v>27</v>
      </c>
      <c r="B25" s="7" t="s">
        <v>155</v>
      </c>
      <c r="C25" s="6" t="s">
        <v>156</v>
      </c>
      <c r="D25" s="6" t="s">
        <v>63</v>
      </c>
      <c r="E25" s="7">
        <v>53</v>
      </c>
      <c r="F25" s="7" t="s">
        <v>64</v>
      </c>
      <c r="G25" s="7" t="s">
        <v>157</v>
      </c>
      <c r="H25" s="7" t="s">
        <v>158</v>
      </c>
      <c r="I25" s="7">
        <v>0</v>
      </c>
      <c r="J25" s="7">
        <v>1</v>
      </c>
      <c r="K25" s="7">
        <v>0</v>
      </c>
      <c r="L25" s="7">
        <v>0</v>
      </c>
      <c r="M25" s="7">
        <v>1</v>
      </c>
      <c r="N25" s="7" t="s">
        <v>159</v>
      </c>
      <c r="O25" s="7">
        <v>0</v>
      </c>
      <c r="P25" s="7">
        <v>161</v>
      </c>
      <c r="Q25" s="7">
        <v>90</v>
      </c>
      <c r="R25" s="7">
        <v>2</v>
      </c>
      <c r="S25" s="7">
        <v>3</v>
      </c>
      <c r="T25" s="7">
        <v>10.4</v>
      </c>
      <c r="U25" s="7">
        <v>6.7</v>
      </c>
      <c r="V25" s="7">
        <v>130</v>
      </c>
      <c r="W25" s="7">
        <v>2</v>
      </c>
      <c r="X25" s="7"/>
      <c r="Y25" s="7">
        <v>1</v>
      </c>
      <c r="Z25" s="7">
        <v>1</v>
      </c>
      <c r="AA25" s="7">
        <v>0</v>
      </c>
      <c r="AB25" s="7">
        <v>0</v>
      </c>
      <c r="AC25" s="7">
        <v>1</v>
      </c>
      <c r="AD25" s="7">
        <v>1</v>
      </c>
      <c r="AE25" s="7">
        <v>1</v>
      </c>
      <c r="AF25" s="7"/>
      <c r="AG25" s="7">
        <v>1</v>
      </c>
      <c r="AH25" s="7">
        <v>0</v>
      </c>
      <c r="AI25" s="7">
        <v>0</v>
      </c>
      <c r="AJ25" s="7"/>
      <c r="AK25" s="7">
        <v>2</v>
      </c>
      <c r="AL25" s="7">
        <v>0</v>
      </c>
      <c r="AM25" s="7">
        <v>0</v>
      </c>
      <c r="AN25" s="7"/>
      <c r="AO25" s="7">
        <v>1</v>
      </c>
      <c r="AP25" s="7">
        <v>0</v>
      </c>
      <c r="AQ25" s="7">
        <v>0</v>
      </c>
      <c r="AR25" s="7">
        <v>8</v>
      </c>
      <c r="AS25" s="7">
        <v>120</v>
      </c>
      <c r="AT25" s="7" t="s">
        <v>68</v>
      </c>
      <c r="AU25" s="7">
        <v>100</v>
      </c>
      <c r="AV25" s="7">
        <v>75</v>
      </c>
      <c r="AW25" s="7">
        <v>1.2</v>
      </c>
      <c r="AX25" s="7">
        <v>1</v>
      </c>
      <c r="AY25" s="7">
        <v>8</v>
      </c>
      <c r="AZ25" s="7">
        <v>4</v>
      </c>
      <c r="BA25" s="7"/>
      <c r="BB25" s="7">
        <v>37</v>
      </c>
      <c r="BC25" s="7">
        <v>96</v>
      </c>
      <c r="BD25" s="7">
        <v>120</v>
      </c>
      <c r="BE25" s="7">
        <v>70</v>
      </c>
      <c r="BF25" s="9">
        <f t="shared" si="0"/>
        <v>16.666666666666664</v>
      </c>
      <c r="BG25" s="9">
        <f t="shared" si="1"/>
        <v>86.666666666666657</v>
      </c>
      <c r="BH25" s="7">
        <v>96</v>
      </c>
      <c r="BI25" s="7">
        <v>98</v>
      </c>
      <c r="BJ25" s="7"/>
      <c r="BK25" s="7">
        <v>36.5</v>
      </c>
      <c r="BL25" s="7">
        <v>68</v>
      </c>
      <c r="BM25" s="7">
        <v>122</v>
      </c>
      <c r="BN25" s="7">
        <v>75</v>
      </c>
      <c r="BO25" s="9">
        <f t="shared" si="2"/>
        <v>15.666666666666666</v>
      </c>
      <c r="BP25" s="9">
        <f t="shared" si="3"/>
        <v>90.666666666666671</v>
      </c>
      <c r="BQ25" s="7">
        <v>65</v>
      </c>
      <c r="BR25" s="7">
        <v>100</v>
      </c>
      <c r="BS25" s="7"/>
      <c r="BT25" s="7">
        <v>37</v>
      </c>
      <c r="BU25" s="7">
        <v>68</v>
      </c>
      <c r="BV25" s="7">
        <v>125</v>
      </c>
      <c r="BW25" s="7">
        <v>78</v>
      </c>
      <c r="BX25" s="9">
        <f t="shared" si="4"/>
        <v>15.666666666666666</v>
      </c>
      <c r="BY25" s="9">
        <f t="shared" si="5"/>
        <v>93.666666666666671</v>
      </c>
      <c r="BZ25" s="7">
        <v>68</v>
      </c>
      <c r="CA25" s="7">
        <v>97</v>
      </c>
      <c r="CB25" s="7"/>
      <c r="CC25" s="7">
        <v>1</v>
      </c>
      <c r="CD25" s="7">
        <v>0</v>
      </c>
      <c r="CE25" s="7">
        <v>0</v>
      </c>
      <c r="CF25" s="7">
        <v>0</v>
      </c>
    </row>
    <row r="26" spans="1:84" ht="14.25" customHeight="1" x14ac:dyDescent="0.3">
      <c r="A26" s="5">
        <v>28</v>
      </c>
      <c r="B26" s="7" t="s">
        <v>160</v>
      </c>
      <c r="C26" s="6" t="s">
        <v>161</v>
      </c>
      <c r="D26" s="6" t="s">
        <v>63</v>
      </c>
      <c r="E26" s="7">
        <v>62</v>
      </c>
      <c r="F26" s="7" t="s">
        <v>64</v>
      </c>
      <c r="G26" s="7" t="s">
        <v>162</v>
      </c>
      <c r="H26" s="7" t="s">
        <v>163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  <c r="O26" s="7">
        <v>1</v>
      </c>
      <c r="P26" s="7">
        <v>154</v>
      </c>
      <c r="Q26" s="7">
        <v>83</v>
      </c>
      <c r="R26" s="7">
        <v>2</v>
      </c>
      <c r="S26" s="7">
        <v>1</v>
      </c>
      <c r="T26" s="7">
        <v>10.7</v>
      </c>
      <c r="U26" s="7">
        <v>5.4</v>
      </c>
      <c r="V26" s="7">
        <v>105</v>
      </c>
      <c r="W26" s="7">
        <v>1</v>
      </c>
      <c r="X26" s="7"/>
      <c r="Y26" s="7">
        <v>1</v>
      </c>
      <c r="Z26" s="7">
        <v>1</v>
      </c>
      <c r="AA26" s="7">
        <v>0</v>
      </c>
      <c r="AB26" s="7">
        <v>0</v>
      </c>
      <c r="AC26" s="7">
        <v>1</v>
      </c>
      <c r="AD26" s="7">
        <v>1</v>
      </c>
      <c r="AE26" s="7">
        <v>1</v>
      </c>
      <c r="AF26" s="7"/>
      <c r="AG26" s="7">
        <v>2</v>
      </c>
      <c r="AH26" s="7">
        <v>0</v>
      </c>
      <c r="AI26" s="7">
        <v>0</v>
      </c>
      <c r="AJ26" s="7"/>
      <c r="AK26" s="7">
        <v>0</v>
      </c>
      <c r="AL26" s="7">
        <v>0</v>
      </c>
      <c r="AM26" s="7">
        <v>0</v>
      </c>
      <c r="AN26" s="7"/>
      <c r="AO26" s="7">
        <v>1</v>
      </c>
      <c r="AP26" s="7">
        <v>0</v>
      </c>
      <c r="AQ26" s="7">
        <v>0</v>
      </c>
      <c r="AR26" s="7">
        <v>9</v>
      </c>
      <c r="AS26" s="7">
        <v>150</v>
      </c>
      <c r="AT26" s="7" t="s">
        <v>68</v>
      </c>
      <c r="AU26" s="7">
        <v>100</v>
      </c>
      <c r="AV26" s="7">
        <v>100</v>
      </c>
      <c r="AW26" s="7">
        <v>1.2</v>
      </c>
      <c r="AX26" s="7">
        <v>1</v>
      </c>
      <c r="AY26" s="7">
        <v>8</v>
      </c>
      <c r="AZ26" s="7">
        <v>8</v>
      </c>
      <c r="BA26" s="7"/>
      <c r="BB26" s="7">
        <v>36.5</v>
      </c>
      <c r="BC26" s="7">
        <v>69</v>
      </c>
      <c r="BD26" s="7">
        <v>124</v>
      </c>
      <c r="BE26" s="7">
        <v>83</v>
      </c>
      <c r="BF26" s="9">
        <f t="shared" si="0"/>
        <v>13.666666666666666</v>
      </c>
      <c r="BG26" s="9">
        <f t="shared" si="1"/>
        <v>96.666666666666671</v>
      </c>
      <c r="BH26" s="7">
        <v>69</v>
      </c>
      <c r="BI26" s="7">
        <v>98</v>
      </c>
      <c r="BJ26" s="7"/>
      <c r="BK26" s="7">
        <v>37</v>
      </c>
      <c r="BL26" s="7">
        <v>65</v>
      </c>
      <c r="BM26" s="7">
        <v>115</v>
      </c>
      <c r="BN26" s="7">
        <v>72</v>
      </c>
      <c r="BO26" s="9">
        <f t="shared" si="2"/>
        <v>14.333333333333332</v>
      </c>
      <c r="BP26" s="9">
        <f t="shared" si="3"/>
        <v>86.333333333333329</v>
      </c>
      <c r="BQ26" s="7">
        <v>65</v>
      </c>
      <c r="BR26" s="7">
        <v>100</v>
      </c>
      <c r="BS26" s="7"/>
      <c r="BT26" s="7">
        <v>37</v>
      </c>
      <c r="BU26" s="7">
        <v>63</v>
      </c>
      <c r="BV26" s="7">
        <v>121</v>
      </c>
      <c r="BW26" s="7">
        <v>60</v>
      </c>
      <c r="BX26" s="9">
        <f t="shared" si="4"/>
        <v>20.333333333333332</v>
      </c>
      <c r="BY26" s="9">
        <f t="shared" si="5"/>
        <v>80.333333333333329</v>
      </c>
      <c r="BZ26" s="7">
        <v>63</v>
      </c>
      <c r="CA26" s="7">
        <v>98</v>
      </c>
      <c r="CB26" s="7"/>
      <c r="CC26" s="7">
        <v>0</v>
      </c>
      <c r="CD26" s="7">
        <v>0</v>
      </c>
      <c r="CE26" s="7">
        <v>0</v>
      </c>
      <c r="CF26" s="7">
        <v>0</v>
      </c>
    </row>
    <row r="27" spans="1:84" ht="14.25" customHeight="1" x14ac:dyDescent="0.3">
      <c r="A27" s="5">
        <v>29</v>
      </c>
      <c r="B27" s="7" t="s">
        <v>164</v>
      </c>
      <c r="C27" s="6" t="s">
        <v>165</v>
      </c>
      <c r="D27" s="6" t="s">
        <v>63</v>
      </c>
      <c r="E27" s="7">
        <v>35</v>
      </c>
      <c r="F27" s="7" t="s">
        <v>64</v>
      </c>
      <c r="G27" s="7" t="s">
        <v>166</v>
      </c>
      <c r="H27" s="7" t="s">
        <v>167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 t="s">
        <v>168</v>
      </c>
      <c r="O27" s="7">
        <v>0</v>
      </c>
      <c r="P27" s="7">
        <v>152</v>
      </c>
      <c r="Q27" s="7">
        <v>80</v>
      </c>
      <c r="R27" s="7">
        <v>2</v>
      </c>
      <c r="S27" s="7">
        <v>2</v>
      </c>
      <c r="T27" s="7">
        <v>11.8</v>
      </c>
      <c r="U27" s="7">
        <v>4.5</v>
      </c>
      <c r="V27" s="7">
        <v>84</v>
      </c>
      <c r="W27" s="7">
        <v>4</v>
      </c>
      <c r="X27" s="7"/>
      <c r="Y27" s="7">
        <v>1</v>
      </c>
      <c r="Z27" s="7">
        <v>1</v>
      </c>
      <c r="AA27" s="7">
        <v>0</v>
      </c>
      <c r="AB27" s="7">
        <v>1</v>
      </c>
      <c r="AC27" s="7">
        <v>1</v>
      </c>
      <c r="AD27" s="7">
        <v>1</v>
      </c>
      <c r="AE27" s="7">
        <v>1</v>
      </c>
      <c r="AF27" s="7"/>
      <c r="AG27" s="7">
        <v>2</v>
      </c>
      <c r="AH27" s="7">
        <v>0</v>
      </c>
      <c r="AI27" s="7">
        <v>0</v>
      </c>
      <c r="AJ27" s="7"/>
      <c r="AK27" s="7">
        <v>3</v>
      </c>
      <c r="AL27" s="7">
        <v>2</v>
      </c>
      <c r="AM27" s="7">
        <v>4</v>
      </c>
      <c r="AN27" s="7"/>
      <c r="AO27" s="7">
        <v>4</v>
      </c>
      <c r="AP27" s="7">
        <v>1</v>
      </c>
      <c r="AQ27" s="7">
        <v>0</v>
      </c>
      <c r="AR27" s="7">
        <v>10</v>
      </c>
      <c r="AS27" s="7">
        <v>60</v>
      </c>
      <c r="AT27" s="7" t="s">
        <v>68</v>
      </c>
      <c r="AU27" s="7">
        <v>100</v>
      </c>
      <c r="AV27" s="7">
        <v>75</v>
      </c>
      <c r="AW27" s="7">
        <v>1.2</v>
      </c>
      <c r="AX27" s="7">
        <v>1</v>
      </c>
      <c r="AY27" s="7">
        <v>8</v>
      </c>
      <c r="AZ27" s="7">
        <v>4</v>
      </c>
      <c r="BA27" s="7"/>
      <c r="BB27" s="7">
        <v>37</v>
      </c>
      <c r="BC27" s="7">
        <v>80</v>
      </c>
      <c r="BD27" s="7">
        <v>110</v>
      </c>
      <c r="BE27" s="7">
        <v>70</v>
      </c>
      <c r="BF27" s="9">
        <f t="shared" si="0"/>
        <v>13.333333333333332</v>
      </c>
      <c r="BG27" s="9">
        <f t="shared" si="1"/>
        <v>83.333333333333329</v>
      </c>
      <c r="BH27" s="7">
        <v>80</v>
      </c>
      <c r="BI27" s="7">
        <v>98</v>
      </c>
      <c r="BJ27" s="7"/>
      <c r="BK27" s="7">
        <v>36</v>
      </c>
      <c r="BL27" s="7">
        <v>79</v>
      </c>
      <c r="BM27" s="7">
        <v>130</v>
      </c>
      <c r="BN27" s="7">
        <v>80</v>
      </c>
      <c r="BO27" s="9">
        <f t="shared" si="2"/>
        <v>16.666666666666664</v>
      </c>
      <c r="BP27" s="9">
        <f t="shared" si="3"/>
        <v>96.666666666666657</v>
      </c>
      <c r="BQ27" s="7">
        <v>79</v>
      </c>
      <c r="BR27" s="7">
        <v>100</v>
      </c>
      <c r="BS27" s="7"/>
      <c r="BT27" s="7">
        <v>36.5</v>
      </c>
      <c r="BU27" s="7">
        <v>75</v>
      </c>
      <c r="BV27" s="7">
        <v>127</v>
      </c>
      <c r="BW27" s="7">
        <v>78</v>
      </c>
      <c r="BX27" s="9">
        <f t="shared" si="4"/>
        <v>16.333333333333332</v>
      </c>
      <c r="BY27" s="9">
        <f t="shared" si="5"/>
        <v>94.333333333333329</v>
      </c>
      <c r="BZ27" s="7">
        <v>75</v>
      </c>
      <c r="CA27" s="7">
        <v>98</v>
      </c>
      <c r="CB27" s="7"/>
      <c r="CC27" s="7">
        <v>1</v>
      </c>
      <c r="CD27" s="7">
        <v>1</v>
      </c>
      <c r="CE27" s="7">
        <v>0</v>
      </c>
      <c r="CF27" s="7">
        <v>0</v>
      </c>
    </row>
    <row r="28" spans="1:84" ht="14.25" customHeight="1" x14ac:dyDescent="0.3">
      <c r="A28" s="5">
        <v>30</v>
      </c>
      <c r="B28" s="7" t="s">
        <v>169</v>
      </c>
      <c r="C28" s="6" t="s">
        <v>170</v>
      </c>
      <c r="D28" s="6" t="s">
        <v>63</v>
      </c>
      <c r="E28" s="7">
        <v>36</v>
      </c>
      <c r="F28" s="7" t="s">
        <v>64</v>
      </c>
      <c r="G28" s="7" t="s">
        <v>171</v>
      </c>
      <c r="H28" s="7" t="s">
        <v>172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160</v>
      </c>
      <c r="Q28" s="7">
        <v>60</v>
      </c>
      <c r="R28" s="7">
        <v>2</v>
      </c>
      <c r="S28" s="7">
        <v>2</v>
      </c>
      <c r="T28" s="7">
        <v>10.199999999999999</v>
      </c>
      <c r="U28" s="7">
        <v>5.5</v>
      </c>
      <c r="V28" s="7">
        <v>119</v>
      </c>
      <c r="W28" s="7">
        <v>4</v>
      </c>
      <c r="X28" s="7"/>
      <c r="Y28" s="7">
        <v>1</v>
      </c>
      <c r="Z28" s="7">
        <v>1</v>
      </c>
      <c r="AA28" s="7">
        <v>0</v>
      </c>
      <c r="AB28" s="7">
        <v>0</v>
      </c>
      <c r="AC28" s="7">
        <v>1</v>
      </c>
      <c r="AD28" s="7">
        <v>1</v>
      </c>
      <c r="AE28" s="7">
        <v>1</v>
      </c>
      <c r="AF28" s="7"/>
      <c r="AG28" s="7">
        <v>2</v>
      </c>
      <c r="AH28" s="7">
        <v>0</v>
      </c>
      <c r="AI28" s="7">
        <v>0</v>
      </c>
      <c r="AJ28" s="7"/>
      <c r="AK28" s="7">
        <v>0</v>
      </c>
      <c r="AL28" s="7">
        <v>0</v>
      </c>
      <c r="AM28" s="7">
        <v>1</v>
      </c>
      <c r="AN28" s="7"/>
      <c r="AO28" s="7">
        <v>0</v>
      </c>
      <c r="AP28" s="7">
        <v>0</v>
      </c>
      <c r="AQ28" s="7">
        <v>1</v>
      </c>
      <c r="AR28" s="7">
        <v>9</v>
      </c>
      <c r="AS28" s="7">
        <v>120</v>
      </c>
      <c r="AT28" s="7" t="s">
        <v>68</v>
      </c>
      <c r="AU28" s="7">
        <v>100</v>
      </c>
      <c r="AV28" s="7">
        <v>75</v>
      </c>
      <c r="AW28" s="7">
        <v>1.2</v>
      </c>
      <c r="AX28" s="7">
        <v>1</v>
      </c>
      <c r="AY28" s="7">
        <v>8</v>
      </c>
      <c r="AZ28" s="7">
        <v>4</v>
      </c>
      <c r="BA28" s="7"/>
      <c r="BB28" s="7">
        <v>37</v>
      </c>
      <c r="BC28" s="7">
        <v>69</v>
      </c>
      <c r="BD28" s="7">
        <v>100</v>
      </c>
      <c r="BE28" s="7">
        <v>70</v>
      </c>
      <c r="BF28" s="7">
        <f t="shared" si="0"/>
        <v>10</v>
      </c>
      <c r="BG28" s="7">
        <f t="shared" si="1"/>
        <v>80</v>
      </c>
      <c r="BH28" s="7">
        <v>69</v>
      </c>
      <c r="BI28" s="7">
        <v>98</v>
      </c>
      <c r="BJ28" s="7"/>
      <c r="BK28" s="7">
        <v>37</v>
      </c>
      <c r="BL28" s="7">
        <v>100</v>
      </c>
      <c r="BM28" s="7">
        <v>140</v>
      </c>
      <c r="BN28" s="7">
        <v>90</v>
      </c>
      <c r="BO28" s="9">
        <f t="shared" si="2"/>
        <v>16.666666666666664</v>
      </c>
      <c r="BP28" s="9">
        <f t="shared" si="3"/>
        <v>106.66666666666666</v>
      </c>
      <c r="BQ28" s="7">
        <v>100</v>
      </c>
      <c r="BR28" s="7">
        <v>100</v>
      </c>
      <c r="BS28" s="7"/>
      <c r="BT28" s="7">
        <v>37</v>
      </c>
      <c r="BU28" s="7">
        <v>82</v>
      </c>
      <c r="BV28" s="7">
        <v>130</v>
      </c>
      <c r="BW28" s="7">
        <v>85</v>
      </c>
      <c r="BX28" s="9">
        <f t="shared" si="4"/>
        <v>15</v>
      </c>
      <c r="BY28" s="9">
        <f t="shared" si="5"/>
        <v>100</v>
      </c>
      <c r="BZ28" s="7">
        <v>82</v>
      </c>
      <c r="CA28" s="7">
        <v>99</v>
      </c>
      <c r="CB28" s="7"/>
      <c r="CC28" s="7">
        <v>1</v>
      </c>
      <c r="CD28" s="7">
        <v>0</v>
      </c>
      <c r="CE28" s="7">
        <v>0</v>
      </c>
      <c r="CF28" s="7">
        <v>0</v>
      </c>
    </row>
    <row r="29" spans="1:84" ht="14.25" customHeight="1" x14ac:dyDescent="0.3">
      <c r="A29" s="5">
        <v>31</v>
      </c>
      <c r="B29" s="7" t="s">
        <v>173</v>
      </c>
      <c r="C29" s="6" t="s">
        <v>174</v>
      </c>
      <c r="D29" s="6" t="s">
        <v>63</v>
      </c>
      <c r="E29" s="7">
        <v>18</v>
      </c>
      <c r="F29" s="7" t="s">
        <v>64</v>
      </c>
      <c r="G29" s="7" t="s">
        <v>175</v>
      </c>
      <c r="H29" s="7" t="s">
        <v>119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153</v>
      </c>
      <c r="Q29" s="7">
        <v>79</v>
      </c>
      <c r="R29" s="7">
        <v>2</v>
      </c>
      <c r="S29" s="7">
        <v>2</v>
      </c>
      <c r="T29" s="7">
        <v>11.6</v>
      </c>
      <c r="U29" s="7">
        <v>4.8</v>
      </c>
      <c r="V29" s="7">
        <v>91</v>
      </c>
      <c r="W29" s="7">
        <v>5</v>
      </c>
      <c r="X29" s="7"/>
      <c r="Y29" s="7">
        <v>1</v>
      </c>
      <c r="Z29" s="7">
        <v>1</v>
      </c>
      <c r="AA29" s="7">
        <v>0</v>
      </c>
      <c r="AB29" s="7">
        <v>0</v>
      </c>
      <c r="AC29" s="7">
        <v>1</v>
      </c>
      <c r="AD29" s="7">
        <v>1</v>
      </c>
      <c r="AE29" s="7">
        <v>1</v>
      </c>
      <c r="AF29" s="7"/>
      <c r="AG29" s="7">
        <v>5</v>
      </c>
      <c r="AH29" s="7">
        <v>0</v>
      </c>
      <c r="AI29" s="7">
        <v>1</v>
      </c>
      <c r="AJ29" s="7"/>
      <c r="AK29" s="7">
        <v>2</v>
      </c>
      <c r="AL29" s="7">
        <v>0</v>
      </c>
      <c r="AM29" s="7">
        <v>0</v>
      </c>
      <c r="AN29" s="7"/>
      <c r="AO29" s="7">
        <v>0</v>
      </c>
      <c r="AP29" s="7">
        <v>0</v>
      </c>
      <c r="AQ29" s="7">
        <v>2</v>
      </c>
      <c r="AR29" s="7">
        <v>7</v>
      </c>
      <c r="AS29" s="7">
        <v>90</v>
      </c>
      <c r="AT29" s="7" t="s">
        <v>68</v>
      </c>
      <c r="AU29" s="7">
        <v>100</v>
      </c>
      <c r="AV29" s="7">
        <v>75</v>
      </c>
      <c r="AW29" s="7">
        <v>1.2</v>
      </c>
      <c r="AX29" s="7">
        <v>1</v>
      </c>
      <c r="AY29" s="7">
        <v>0</v>
      </c>
      <c r="AZ29" s="7">
        <v>4</v>
      </c>
      <c r="BA29" s="7"/>
      <c r="BB29" s="7">
        <v>38</v>
      </c>
      <c r="BC29" s="7">
        <v>72</v>
      </c>
      <c r="BD29" s="7">
        <v>115</v>
      </c>
      <c r="BE29" s="7">
        <v>67</v>
      </c>
      <c r="BF29" s="7">
        <f t="shared" si="0"/>
        <v>16</v>
      </c>
      <c r="BG29" s="7">
        <f t="shared" si="1"/>
        <v>83</v>
      </c>
      <c r="BH29" s="7">
        <v>72</v>
      </c>
      <c r="BI29" s="7">
        <v>99</v>
      </c>
      <c r="BJ29" s="7"/>
      <c r="BK29" s="7">
        <v>37</v>
      </c>
      <c r="BL29" s="7">
        <v>92</v>
      </c>
      <c r="BM29" s="7">
        <v>120</v>
      </c>
      <c r="BN29" s="7">
        <v>77</v>
      </c>
      <c r="BO29" s="9">
        <f t="shared" si="2"/>
        <v>14.333333333333332</v>
      </c>
      <c r="BP29" s="9">
        <f t="shared" si="3"/>
        <v>91.333333333333329</v>
      </c>
      <c r="BQ29" s="7">
        <v>92</v>
      </c>
      <c r="BR29" s="7">
        <v>100</v>
      </c>
      <c r="BS29" s="7"/>
      <c r="BT29" s="7">
        <v>37</v>
      </c>
      <c r="BU29" s="7">
        <v>74</v>
      </c>
      <c r="BV29" s="7">
        <v>112</v>
      </c>
      <c r="BW29" s="7">
        <v>82</v>
      </c>
      <c r="BX29" s="9">
        <f t="shared" si="4"/>
        <v>10</v>
      </c>
      <c r="BY29" s="9">
        <f t="shared" si="5"/>
        <v>92</v>
      </c>
      <c r="BZ29" s="7">
        <v>74</v>
      </c>
      <c r="CA29" s="7">
        <v>100</v>
      </c>
      <c r="CB29" s="7"/>
      <c r="CC29" s="7">
        <v>1</v>
      </c>
      <c r="CD29" s="7">
        <v>1</v>
      </c>
      <c r="CE29" s="7">
        <v>0</v>
      </c>
      <c r="CF29" s="7">
        <v>0</v>
      </c>
    </row>
    <row r="30" spans="1:84" ht="14.25" customHeight="1" x14ac:dyDescent="0.3">
      <c r="A30" s="5">
        <v>32</v>
      </c>
      <c r="B30" s="7" t="s">
        <v>176</v>
      </c>
      <c r="C30" s="6" t="s">
        <v>177</v>
      </c>
      <c r="D30" s="6" t="s">
        <v>63</v>
      </c>
      <c r="E30" s="7">
        <v>33</v>
      </c>
      <c r="F30" s="7" t="s">
        <v>64</v>
      </c>
      <c r="G30" s="7" t="s">
        <v>65</v>
      </c>
      <c r="H30" s="7" t="s">
        <v>66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143</v>
      </c>
      <c r="Q30" s="7">
        <v>67</v>
      </c>
      <c r="R30" s="7">
        <v>1</v>
      </c>
      <c r="S30" s="7">
        <v>1</v>
      </c>
      <c r="T30" s="7">
        <v>15</v>
      </c>
      <c r="U30" s="7">
        <v>5.3</v>
      </c>
      <c r="V30" s="7">
        <v>107</v>
      </c>
      <c r="W30" s="7">
        <v>4</v>
      </c>
      <c r="X30" s="7"/>
      <c r="Y30" s="7">
        <v>1</v>
      </c>
      <c r="Z30" s="7">
        <v>1</v>
      </c>
      <c r="AA30" s="7">
        <v>0</v>
      </c>
      <c r="AB30" s="7">
        <v>0</v>
      </c>
      <c r="AC30" s="7">
        <v>1</v>
      </c>
      <c r="AD30" s="7">
        <v>1</v>
      </c>
      <c r="AE30" s="7">
        <v>1</v>
      </c>
      <c r="AF30" s="7"/>
      <c r="AG30" s="7">
        <v>4</v>
      </c>
      <c r="AH30" s="7">
        <v>0</v>
      </c>
      <c r="AI30" s="7">
        <v>2</v>
      </c>
      <c r="AJ30" s="7"/>
      <c r="AK30" s="7">
        <v>0</v>
      </c>
      <c r="AL30" s="7">
        <v>0</v>
      </c>
      <c r="AM30" s="7">
        <v>1</v>
      </c>
      <c r="AN30" s="7"/>
      <c r="AO30" s="7">
        <v>0</v>
      </c>
      <c r="AP30" s="7">
        <v>0</v>
      </c>
      <c r="AQ30" s="7">
        <v>1</v>
      </c>
      <c r="AR30" s="7">
        <v>10</v>
      </c>
      <c r="AS30" s="7">
        <v>120</v>
      </c>
      <c r="AT30" s="7" t="s">
        <v>68</v>
      </c>
      <c r="AU30" s="7">
        <v>100</v>
      </c>
      <c r="AV30" s="7">
        <v>75</v>
      </c>
      <c r="AW30" s="7">
        <v>1.2</v>
      </c>
      <c r="AX30" s="7">
        <v>1</v>
      </c>
      <c r="AY30" s="7">
        <v>8</v>
      </c>
      <c r="AZ30" s="7">
        <v>4</v>
      </c>
      <c r="BA30" s="7"/>
      <c r="BB30" s="7">
        <v>37</v>
      </c>
      <c r="BC30" s="7">
        <v>75</v>
      </c>
      <c r="BD30" s="7">
        <v>140</v>
      </c>
      <c r="BE30" s="7">
        <v>95</v>
      </c>
      <c r="BF30" s="7">
        <f t="shared" si="0"/>
        <v>15</v>
      </c>
      <c r="BG30" s="7">
        <f t="shared" si="1"/>
        <v>110</v>
      </c>
      <c r="BH30" s="7">
        <v>75</v>
      </c>
      <c r="BI30" s="7">
        <v>99</v>
      </c>
      <c r="BJ30" s="7"/>
      <c r="BK30" s="7">
        <v>36.5</v>
      </c>
      <c r="BL30" s="7">
        <v>74</v>
      </c>
      <c r="BM30" s="7">
        <v>130</v>
      </c>
      <c r="BN30" s="7">
        <v>80</v>
      </c>
      <c r="BO30" s="9">
        <f t="shared" si="2"/>
        <v>16.666666666666664</v>
      </c>
      <c r="BP30" s="9">
        <f t="shared" si="3"/>
        <v>96.666666666666657</v>
      </c>
      <c r="BQ30" s="7">
        <v>74</v>
      </c>
      <c r="BR30" s="7">
        <v>100</v>
      </c>
      <c r="BS30" s="7"/>
      <c r="BT30" s="7">
        <v>37</v>
      </c>
      <c r="BU30" s="7">
        <v>79</v>
      </c>
      <c r="BV30" s="7">
        <v>135</v>
      </c>
      <c r="BW30" s="7">
        <v>87</v>
      </c>
      <c r="BX30" s="9">
        <f t="shared" si="4"/>
        <v>16</v>
      </c>
      <c r="BY30" s="9">
        <f t="shared" si="5"/>
        <v>103</v>
      </c>
      <c r="BZ30" s="7">
        <v>79</v>
      </c>
      <c r="CA30" s="7">
        <v>100</v>
      </c>
      <c r="CB30" s="7"/>
      <c r="CC30" s="7">
        <v>0</v>
      </c>
      <c r="CD30" s="7">
        <v>1</v>
      </c>
      <c r="CE30" s="7">
        <v>0</v>
      </c>
      <c r="CF30" s="7">
        <v>0</v>
      </c>
    </row>
    <row r="31" spans="1:84" ht="14.25" customHeight="1" x14ac:dyDescent="0.3">
      <c r="A31" s="5">
        <v>33</v>
      </c>
      <c r="B31" s="7" t="s">
        <v>178</v>
      </c>
      <c r="C31" s="6" t="s">
        <v>179</v>
      </c>
      <c r="D31" s="6" t="s">
        <v>63</v>
      </c>
      <c r="E31" s="7">
        <v>42</v>
      </c>
      <c r="F31" s="7" t="s">
        <v>64</v>
      </c>
      <c r="G31" s="7" t="s">
        <v>106</v>
      </c>
      <c r="H31" s="7" t="s">
        <v>180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 t="s">
        <v>181</v>
      </c>
      <c r="O31" s="7">
        <v>0</v>
      </c>
      <c r="P31" s="7">
        <v>162</v>
      </c>
      <c r="Q31" s="7">
        <v>65.8</v>
      </c>
      <c r="R31" s="7">
        <v>1</v>
      </c>
      <c r="S31" s="7">
        <v>2</v>
      </c>
      <c r="T31" s="7">
        <v>12.4</v>
      </c>
      <c r="U31" s="7">
        <v>4.9000000000000004</v>
      </c>
      <c r="V31" s="7">
        <v>93</v>
      </c>
      <c r="W31" s="7">
        <v>2</v>
      </c>
      <c r="X31" s="7"/>
      <c r="Y31" s="7">
        <v>1</v>
      </c>
      <c r="Z31" s="7">
        <v>1</v>
      </c>
      <c r="AA31" s="7">
        <v>0</v>
      </c>
      <c r="AB31" s="7">
        <v>0</v>
      </c>
      <c r="AC31" s="7">
        <v>1</v>
      </c>
      <c r="AD31" s="7">
        <v>1</v>
      </c>
      <c r="AE31" s="7">
        <v>1</v>
      </c>
      <c r="AF31" s="7"/>
      <c r="AG31" s="7">
        <v>4</v>
      </c>
      <c r="AH31" s="7">
        <v>0</v>
      </c>
      <c r="AI31" s="7">
        <v>0</v>
      </c>
      <c r="AJ31" s="7"/>
      <c r="AK31" s="7">
        <v>1</v>
      </c>
      <c r="AL31" s="7">
        <v>0</v>
      </c>
      <c r="AM31" s="7">
        <v>0</v>
      </c>
      <c r="AN31" s="7"/>
      <c r="AO31" s="7">
        <v>1</v>
      </c>
      <c r="AP31" s="7">
        <v>0</v>
      </c>
      <c r="AQ31" s="7">
        <v>0</v>
      </c>
      <c r="AR31" s="7">
        <v>9</v>
      </c>
      <c r="AS31" s="7">
        <v>180</v>
      </c>
      <c r="AT31" s="7" t="s">
        <v>68</v>
      </c>
      <c r="AU31" s="7">
        <v>100</v>
      </c>
      <c r="AV31" s="7">
        <v>100</v>
      </c>
      <c r="AW31" s="7">
        <v>1.2</v>
      </c>
      <c r="AX31" s="7">
        <v>1</v>
      </c>
      <c r="AY31" s="7">
        <v>8</v>
      </c>
      <c r="AZ31" s="7">
        <v>4</v>
      </c>
      <c r="BA31" s="7"/>
      <c r="BB31" s="7">
        <v>37</v>
      </c>
      <c r="BC31" s="7">
        <v>69</v>
      </c>
      <c r="BD31" s="7">
        <v>132</v>
      </c>
      <c r="BE31" s="7">
        <v>78</v>
      </c>
      <c r="BF31" s="7">
        <f t="shared" si="0"/>
        <v>18</v>
      </c>
      <c r="BG31" s="7">
        <f t="shared" si="1"/>
        <v>96</v>
      </c>
      <c r="BH31" s="7">
        <v>69</v>
      </c>
      <c r="BI31" s="7">
        <v>99</v>
      </c>
      <c r="BJ31" s="7"/>
      <c r="BK31" s="7">
        <v>36.5</v>
      </c>
      <c r="BL31" s="7">
        <v>85</v>
      </c>
      <c r="BM31" s="7">
        <v>131</v>
      </c>
      <c r="BN31" s="7">
        <v>81</v>
      </c>
      <c r="BO31" s="9">
        <f t="shared" si="2"/>
        <v>16.666666666666664</v>
      </c>
      <c r="BP31" s="9">
        <f t="shared" si="3"/>
        <v>97.666666666666657</v>
      </c>
      <c r="BQ31" s="7">
        <v>85</v>
      </c>
      <c r="BR31" s="7">
        <v>100</v>
      </c>
      <c r="BS31" s="7"/>
      <c r="BT31" s="7">
        <v>37</v>
      </c>
      <c r="BU31" s="7">
        <v>80</v>
      </c>
      <c r="BV31" s="7">
        <v>129</v>
      </c>
      <c r="BW31" s="7">
        <v>78</v>
      </c>
      <c r="BX31" s="9">
        <f t="shared" si="4"/>
        <v>17</v>
      </c>
      <c r="BY31" s="9">
        <f t="shared" si="5"/>
        <v>95</v>
      </c>
      <c r="BZ31" s="7">
        <v>80</v>
      </c>
      <c r="CA31" s="7">
        <v>99</v>
      </c>
      <c r="CB31" s="7"/>
      <c r="CC31" s="7">
        <v>0</v>
      </c>
      <c r="CD31" s="7">
        <v>0</v>
      </c>
      <c r="CE31" s="7">
        <v>0</v>
      </c>
      <c r="CF31" s="7">
        <v>0</v>
      </c>
    </row>
    <row r="32" spans="1:84" ht="14.25" customHeight="1" x14ac:dyDescent="0.3">
      <c r="A32" s="5">
        <v>34</v>
      </c>
      <c r="B32" s="7" t="s">
        <v>182</v>
      </c>
      <c r="C32" s="6" t="s">
        <v>183</v>
      </c>
      <c r="D32" s="6" t="s">
        <v>63</v>
      </c>
      <c r="E32" s="7">
        <v>24</v>
      </c>
      <c r="F32" s="7" t="s">
        <v>64</v>
      </c>
      <c r="G32" s="7" t="s">
        <v>118</v>
      </c>
      <c r="H32" s="7" t="s">
        <v>119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153</v>
      </c>
      <c r="Q32" s="7">
        <v>61</v>
      </c>
      <c r="R32" s="7">
        <v>1</v>
      </c>
      <c r="S32" s="7">
        <v>1</v>
      </c>
      <c r="T32" s="7">
        <v>10.9</v>
      </c>
      <c r="U32" s="7">
        <v>5</v>
      </c>
      <c r="V32" s="7">
        <v>101</v>
      </c>
      <c r="W32" s="7">
        <v>3</v>
      </c>
      <c r="X32" s="7"/>
      <c r="Y32" s="7">
        <v>1</v>
      </c>
      <c r="Z32" s="7">
        <v>1</v>
      </c>
      <c r="AA32" s="7">
        <v>0</v>
      </c>
      <c r="AB32" s="7">
        <v>0</v>
      </c>
      <c r="AC32" s="7">
        <v>1</v>
      </c>
      <c r="AD32" s="7">
        <v>1</v>
      </c>
      <c r="AE32" s="7">
        <v>1</v>
      </c>
      <c r="AF32" s="7"/>
      <c r="AG32" s="7">
        <v>4</v>
      </c>
      <c r="AH32" s="7">
        <v>2</v>
      </c>
      <c r="AI32" s="7">
        <v>1</v>
      </c>
      <c r="AJ32" s="7"/>
      <c r="AK32" s="7">
        <v>3</v>
      </c>
      <c r="AL32" s="7">
        <v>2</v>
      </c>
      <c r="AM32" s="7">
        <v>2</v>
      </c>
      <c r="AN32" s="7"/>
      <c r="AO32" s="7">
        <v>1</v>
      </c>
      <c r="AP32" s="7">
        <v>0</v>
      </c>
      <c r="AQ32" s="7">
        <v>1</v>
      </c>
      <c r="AR32" s="7">
        <v>9</v>
      </c>
      <c r="AS32" s="7">
        <v>120</v>
      </c>
      <c r="AT32" s="7" t="s">
        <v>68</v>
      </c>
      <c r="AU32" s="7">
        <v>80</v>
      </c>
      <c r="AV32" s="7">
        <v>75</v>
      </c>
      <c r="AW32" s="7">
        <v>1.2</v>
      </c>
      <c r="AX32" s="7">
        <v>1</v>
      </c>
      <c r="AY32" s="7">
        <v>8</v>
      </c>
      <c r="AZ32" s="7">
        <v>4</v>
      </c>
      <c r="BA32" s="7"/>
      <c r="BB32" s="7">
        <v>36.5</v>
      </c>
      <c r="BC32" s="7">
        <v>82</v>
      </c>
      <c r="BD32" s="7">
        <v>98</v>
      </c>
      <c r="BE32" s="7">
        <v>59</v>
      </c>
      <c r="BF32" s="7">
        <f t="shared" si="0"/>
        <v>13</v>
      </c>
      <c r="BG32" s="7">
        <f t="shared" si="1"/>
        <v>72</v>
      </c>
      <c r="BH32" s="7">
        <v>82</v>
      </c>
      <c r="BI32" s="7">
        <v>100</v>
      </c>
      <c r="BJ32" s="7"/>
      <c r="BK32" s="7">
        <v>35</v>
      </c>
      <c r="BL32" s="7">
        <v>68</v>
      </c>
      <c r="BM32" s="7">
        <v>115</v>
      </c>
      <c r="BN32" s="7">
        <v>68</v>
      </c>
      <c r="BO32" s="9">
        <f t="shared" si="2"/>
        <v>15.666666666666666</v>
      </c>
      <c r="BP32" s="9">
        <f t="shared" si="3"/>
        <v>83.666666666666671</v>
      </c>
      <c r="BQ32" s="7">
        <v>68</v>
      </c>
      <c r="BR32" s="7">
        <v>100</v>
      </c>
      <c r="BS32" s="7"/>
      <c r="BT32" s="7">
        <v>37</v>
      </c>
      <c r="BU32" s="7">
        <v>69</v>
      </c>
      <c r="BV32" s="7">
        <v>110</v>
      </c>
      <c r="BW32" s="7">
        <v>63</v>
      </c>
      <c r="BX32" s="9">
        <f t="shared" si="4"/>
        <v>15.666666666666666</v>
      </c>
      <c r="BY32" s="9">
        <f t="shared" si="5"/>
        <v>78.666666666666671</v>
      </c>
      <c r="BZ32" s="7">
        <v>69</v>
      </c>
      <c r="CA32" s="7">
        <v>99</v>
      </c>
      <c r="CB32" s="7"/>
      <c r="CC32" s="7">
        <v>0</v>
      </c>
      <c r="CD32" s="7">
        <v>1</v>
      </c>
      <c r="CE32" s="7">
        <v>0</v>
      </c>
      <c r="CF32" s="7">
        <v>0</v>
      </c>
    </row>
    <row r="33" spans="1:84" ht="14.25" customHeight="1" x14ac:dyDescent="0.3">
      <c r="A33" s="5">
        <v>35</v>
      </c>
      <c r="B33" s="7" t="s">
        <v>184</v>
      </c>
      <c r="C33" s="6" t="s">
        <v>185</v>
      </c>
      <c r="D33" s="6" t="s">
        <v>63</v>
      </c>
      <c r="E33" s="7">
        <v>36</v>
      </c>
      <c r="F33" s="7" t="s">
        <v>64</v>
      </c>
      <c r="G33" s="7" t="s">
        <v>65</v>
      </c>
      <c r="H33" s="7" t="s">
        <v>66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 t="s">
        <v>181</v>
      </c>
      <c r="O33" s="7">
        <v>0</v>
      </c>
      <c r="P33" s="7">
        <v>154</v>
      </c>
      <c r="Q33" s="7">
        <v>72.5</v>
      </c>
      <c r="R33" s="7">
        <v>1</v>
      </c>
      <c r="S33" s="7">
        <v>1</v>
      </c>
      <c r="T33" s="7">
        <v>10.199999999999999</v>
      </c>
      <c r="U33" s="7">
        <v>4.7</v>
      </c>
      <c r="V33" s="7">
        <v>92</v>
      </c>
      <c r="W33" s="7">
        <v>1</v>
      </c>
      <c r="X33" s="7"/>
      <c r="Y33" s="7">
        <v>1</v>
      </c>
      <c r="Z33" s="7">
        <v>1</v>
      </c>
      <c r="AA33" s="7">
        <v>0</v>
      </c>
      <c r="AB33" s="7">
        <v>0</v>
      </c>
      <c r="AC33" s="7">
        <v>1</v>
      </c>
      <c r="AD33" s="7">
        <v>1</v>
      </c>
      <c r="AE33" s="7">
        <v>1</v>
      </c>
      <c r="AF33" s="7"/>
      <c r="AG33" s="7">
        <v>3</v>
      </c>
      <c r="AH33" s="7">
        <v>1</v>
      </c>
      <c r="AI33" s="7">
        <v>1</v>
      </c>
      <c r="AJ33" s="7"/>
      <c r="AK33" s="7">
        <v>2</v>
      </c>
      <c r="AL33" s="7">
        <v>0</v>
      </c>
      <c r="AM33" s="7">
        <v>0</v>
      </c>
      <c r="AN33" s="7"/>
      <c r="AO33" s="7">
        <v>1</v>
      </c>
      <c r="AP33" s="7">
        <v>0</v>
      </c>
      <c r="AQ33" s="7">
        <v>0</v>
      </c>
      <c r="AR33" s="7">
        <v>10</v>
      </c>
      <c r="AS33" s="7">
        <v>60</v>
      </c>
      <c r="AT33" s="7" t="s">
        <v>68</v>
      </c>
      <c r="AU33" s="7">
        <v>100</v>
      </c>
      <c r="AV33" s="7">
        <v>75</v>
      </c>
      <c r="AW33" s="7">
        <v>1.2</v>
      </c>
      <c r="AX33" s="7">
        <v>1</v>
      </c>
      <c r="AY33" s="7">
        <v>8</v>
      </c>
      <c r="AZ33" s="7">
        <v>8</v>
      </c>
      <c r="BA33" s="7"/>
      <c r="BB33" s="7">
        <v>37</v>
      </c>
      <c r="BC33" s="7">
        <v>74</v>
      </c>
      <c r="BD33" s="7">
        <v>145</v>
      </c>
      <c r="BE33" s="7">
        <v>76</v>
      </c>
      <c r="BF33" s="7">
        <f t="shared" si="0"/>
        <v>23</v>
      </c>
      <c r="BG33" s="7">
        <f t="shared" si="1"/>
        <v>99</v>
      </c>
      <c r="BH33" s="7">
        <v>74</v>
      </c>
      <c r="BI33" s="7">
        <v>98</v>
      </c>
      <c r="BJ33" s="7"/>
      <c r="BK33" s="7">
        <v>37</v>
      </c>
      <c r="BL33" s="7">
        <v>81</v>
      </c>
      <c r="BM33" s="7">
        <v>129</v>
      </c>
      <c r="BN33" s="7">
        <v>97</v>
      </c>
      <c r="BO33" s="9">
        <f t="shared" si="2"/>
        <v>10.666666666666666</v>
      </c>
      <c r="BP33" s="9">
        <f t="shared" si="3"/>
        <v>107.66666666666667</v>
      </c>
      <c r="BQ33" s="7">
        <v>81</v>
      </c>
      <c r="BR33" s="7">
        <v>100</v>
      </c>
      <c r="BS33" s="7"/>
      <c r="BT33" s="7">
        <v>37</v>
      </c>
      <c r="BU33" s="7">
        <v>80</v>
      </c>
      <c r="BV33" s="7">
        <v>127</v>
      </c>
      <c r="BW33" s="7">
        <v>79</v>
      </c>
      <c r="BX33" s="9">
        <f t="shared" si="4"/>
        <v>16</v>
      </c>
      <c r="BY33" s="9">
        <f t="shared" si="5"/>
        <v>95</v>
      </c>
      <c r="BZ33" s="7">
        <v>80</v>
      </c>
      <c r="CA33" s="7">
        <v>100</v>
      </c>
      <c r="CB33" s="7"/>
      <c r="CC33" s="7">
        <v>0</v>
      </c>
      <c r="CD33" s="7">
        <v>0</v>
      </c>
      <c r="CE33" s="7">
        <v>0</v>
      </c>
      <c r="CF33" s="7">
        <v>0</v>
      </c>
    </row>
    <row r="34" spans="1:84" ht="14.25" customHeight="1" x14ac:dyDescent="0.3">
      <c r="A34" s="11">
        <v>36</v>
      </c>
      <c r="B34" s="7" t="s">
        <v>186</v>
      </c>
      <c r="C34" s="6" t="s">
        <v>187</v>
      </c>
      <c r="D34" s="6" t="s">
        <v>63</v>
      </c>
      <c r="E34" s="7">
        <v>31</v>
      </c>
      <c r="F34" s="7" t="s">
        <v>64</v>
      </c>
      <c r="G34" s="7" t="s">
        <v>65</v>
      </c>
      <c r="H34" s="7" t="s">
        <v>181</v>
      </c>
      <c r="I34" s="7">
        <v>0</v>
      </c>
      <c r="J34" s="7">
        <v>1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157</v>
      </c>
      <c r="Q34" s="7">
        <v>60</v>
      </c>
      <c r="R34" s="7">
        <v>2</v>
      </c>
      <c r="S34" s="7">
        <v>2</v>
      </c>
      <c r="T34" s="7">
        <v>13.5</v>
      </c>
      <c r="U34" s="7">
        <v>5.3</v>
      </c>
      <c r="V34" s="7">
        <v>106</v>
      </c>
      <c r="W34" s="7">
        <v>2</v>
      </c>
      <c r="X34" s="7"/>
      <c r="Y34" s="7">
        <v>1</v>
      </c>
      <c r="Z34" s="7">
        <v>1</v>
      </c>
      <c r="AA34" s="7">
        <v>0</v>
      </c>
      <c r="AB34" s="7">
        <v>0</v>
      </c>
      <c r="AC34" s="7">
        <v>1</v>
      </c>
      <c r="AD34" s="7">
        <v>1</v>
      </c>
      <c r="AE34" s="7">
        <v>1</v>
      </c>
      <c r="AF34" s="7"/>
      <c r="AG34" s="7">
        <v>3</v>
      </c>
      <c r="AH34" s="7">
        <v>1</v>
      </c>
      <c r="AI34" s="7">
        <v>1</v>
      </c>
      <c r="AJ34" s="7"/>
      <c r="AK34" s="7">
        <v>0</v>
      </c>
      <c r="AL34" s="7">
        <v>0</v>
      </c>
      <c r="AM34" s="7">
        <v>0</v>
      </c>
      <c r="AN34" s="7"/>
      <c r="AO34" s="7">
        <v>0</v>
      </c>
      <c r="AP34" s="7">
        <v>0</v>
      </c>
      <c r="AQ34" s="7">
        <v>2</v>
      </c>
      <c r="AR34" s="7">
        <v>11</v>
      </c>
      <c r="AS34" s="7">
        <v>120</v>
      </c>
      <c r="AT34" s="7" t="s">
        <v>68</v>
      </c>
      <c r="AU34" s="7">
        <v>100</v>
      </c>
      <c r="AV34" s="7">
        <v>75</v>
      </c>
      <c r="AW34" s="7">
        <v>1.2</v>
      </c>
      <c r="AX34" s="7">
        <v>1</v>
      </c>
      <c r="AY34" s="7">
        <v>8</v>
      </c>
      <c r="AZ34" s="7">
        <v>8</v>
      </c>
      <c r="BA34" s="7"/>
      <c r="BB34" s="7">
        <v>37</v>
      </c>
      <c r="BC34" s="7">
        <v>80</v>
      </c>
      <c r="BD34" s="7">
        <v>102</v>
      </c>
      <c r="BE34" s="7">
        <v>75</v>
      </c>
      <c r="BF34" s="7">
        <f t="shared" si="0"/>
        <v>9</v>
      </c>
      <c r="BG34" s="7">
        <f t="shared" si="1"/>
        <v>84</v>
      </c>
      <c r="BH34" s="7">
        <v>80</v>
      </c>
      <c r="BI34" s="7">
        <v>98</v>
      </c>
      <c r="BJ34" s="7"/>
      <c r="BK34" s="7">
        <v>36.5</v>
      </c>
      <c r="BL34" s="7">
        <v>75</v>
      </c>
      <c r="BM34" s="7">
        <v>137</v>
      </c>
      <c r="BN34" s="7">
        <v>82</v>
      </c>
      <c r="BO34" s="9">
        <f t="shared" si="2"/>
        <v>18.333333333333332</v>
      </c>
      <c r="BP34" s="9">
        <f t="shared" si="3"/>
        <v>100.33333333333333</v>
      </c>
      <c r="BQ34" s="7">
        <v>75</v>
      </c>
      <c r="BR34" s="7">
        <v>100</v>
      </c>
      <c r="BS34" s="7"/>
      <c r="BT34" s="7">
        <v>37</v>
      </c>
      <c r="BU34" s="7">
        <v>75</v>
      </c>
      <c r="BV34" s="7">
        <v>122</v>
      </c>
      <c r="BW34" s="7">
        <v>83</v>
      </c>
      <c r="BX34" s="9">
        <f t="shared" si="4"/>
        <v>13</v>
      </c>
      <c r="BY34" s="9">
        <f t="shared" si="5"/>
        <v>96</v>
      </c>
      <c r="BZ34" s="7">
        <v>75</v>
      </c>
      <c r="CA34" s="7">
        <v>100</v>
      </c>
      <c r="CB34" s="7"/>
      <c r="CC34" s="7">
        <v>0</v>
      </c>
      <c r="CD34" s="7">
        <v>0</v>
      </c>
      <c r="CE34" s="7">
        <v>0</v>
      </c>
      <c r="CF34" s="7">
        <v>0</v>
      </c>
    </row>
    <row r="35" spans="1:84" ht="14.25" customHeight="1" x14ac:dyDescent="0.3">
      <c r="A35" s="11">
        <v>37</v>
      </c>
      <c r="B35" s="7" t="s">
        <v>188</v>
      </c>
      <c r="C35" s="6" t="s">
        <v>189</v>
      </c>
      <c r="D35" s="6" t="s">
        <v>63</v>
      </c>
      <c r="E35" s="7">
        <v>42</v>
      </c>
      <c r="F35" s="7" t="s">
        <v>64</v>
      </c>
      <c r="G35" s="7" t="s">
        <v>106</v>
      </c>
      <c r="H35" s="7" t="s">
        <v>180</v>
      </c>
      <c r="I35" s="7">
        <v>0</v>
      </c>
      <c r="J35" s="7">
        <v>0</v>
      </c>
      <c r="K35" s="7">
        <v>0</v>
      </c>
      <c r="L35" s="7">
        <v>1</v>
      </c>
      <c r="M35" s="7">
        <v>1</v>
      </c>
      <c r="N35" s="7" t="s">
        <v>190</v>
      </c>
      <c r="O35" s="7">
        <v>0</v>
      </c>
      <c r="P35" s="7">
        <v>153</v>
      </c>
      <c r="Q35" s="7">
        <v>88</v>
      </c>
      <c r="R35" s="7">
        <v>2</v>
      </c>
      <c r="S35" s="7">
        <v>2</v>
      </c>
      <c r="T35" s="7">
        <v>11</v>
      </c>
      <c r="U35" s="7">
        <v>5</v>
      </c>
      <c r="V35" s="7">
        <v>92</v>
      </c>
      <c r="W35" s="7">
        <v>4</v>
      </c>
      <c r="X35" s="7"/>
      <c r="Y35" s="7">
        <v>1</v>
      </c>
      <c r="Z35" s="7">
        <v>1</v>
      </c>
      <c r="AA35" s="7">
        <v>0</v>
      </c>
      <c r="AB35" s="7">
        <v>1</v>
      </c>
      <c r="AC35" s="7">
        <v>1</v>
      </c>
      <c r="AD35" s="7">
        <v>1</v>
      </c>
      <c r="AE35" s="7">
        <v>1</v>
      </c>
      <c r="AF35" s="7"/>
      <c r="AG35" s="7">
        <v>3</v>
      </c>
      <c r="AH35" s="7">
        <v>0</v>
      </c>
      <c r="AI35" s="7">
        <v>1</v>
      </c>
      <c r="AJ35" s="7"/>
      <c r="AK35" s="7">
        <v>2</v>
      </c>
      <c r="AL35" s="7">
        <v>0</v>
      </c>
      <c r="AM35" s="7">
        <v>0</v>
      </c>
      <c r="AN35" s="7"/>
      <c r="AO35" s="7">
        <v>0</v>
      </c>
      <c r="AP35" s="7">
        <v>0</v>
      </c>
      <c r="AQ35" s="7">
        <v>1</v>
      </c>
      <c r="AR35" s="7">
        <v>11</v>
      </c>
      <c r="AS35" s="7">
        <v>90</v>
      </c>
      <c r="AT35" s="7" t="s">
        <v>68</v>
      </c>
      <c r="AU35" s="7">
        <v>100</v>
      </c>
      <c r="AV35" s="7">
        <v>0</v>
      </c>
      <c r="AW35" s="7">
        <v>1.2</v>
      </c>
      <c r="AX35" s="7">
        <v>1</v>
      </c>
      <c r="AY35" s="7">
        <v>8</v>
      </c>
      <c r="AZ35" s="7">
        <v>4</v>
      </c>
      <c r="BA35" s="7"/>
      <c r="BB35" s="7">
        <v>37</v>
      </c>
      <c r="BC35" s="7">
        <v>64</v>
      </c>
      <c r="BD35" s="7">
        <v>119</v>
      </c>
      <c r="BE35" s="7">
        <v>68</v>
      </c>
      <c r="BF35" s="7">
        <f t="shared" si="0"/>
        <v>17</v>
      </c>
      <c r="BG35" s="7">
        <f t="shared" si="1"/>
        <v>85</v>
      </c>
      <c r="BH35" s="7">
        <v>64</v>
      </c>
      <c r="BI35" s="7">
        <v>100</v>
      </c>
      <c r="BJ35" s="7"/>
      <c r="BK35" s="7">
        <v>36.5</v>
      </c>
      <c r="BL35" s="7">
        <v>84</v>
      </c>
      <c r="BM35" s="7">
        <v>129</v>
      </c>
      <c r="BN35" s="7">
        <v>97</v>
      </c>
      <c r="BO35" s="9">
        <f t="shared" si="2"/>
        <v>10.666666666666666</v>
      </c>
      <c r="BP35" s="9">
        <f t="shared" si="3"/>
        <v>107.66666666666667</v>
      </c>
      <c r="BQ35" s="7">
        <v>84</v>
      </c>
      <c r="BR35" s="7">
        <v>100</v>
      </c>
      <c r="BS35" s="7"/>
      <c r="BT35" s="7">
        <v>36.5</v>
      </c>
      <c r="BU35" s="7">
        <v>73</v>
      </c>
      <c r="BV35" s="7">
        <v>125</v>
      </c>
      <c r="BW35" s="7">
        <v>85</v>
      </c>
      <c r="BX35" s="9">
        <f t="shared" si="4"/>
        <v>13.333333333333332</v>
      </c>
      <c r="BY35" s="9">
        <f t="shared" si="5"/>
        <v>98.333333333333329</v>
      </c>
      <c r="BZ35" s="7">
        <v>73</v>
      </c>
      <c r="CA35" s="7">
        <v>100</v>
      </c>
      <c r="CB35" s="7"/>
      <c r="CC35" s="7">
        <v>0</v>
      </c>
      <c r="CD35" s="7">
        <v>0</v>
      </c>
      <c r="CE35" s="7">
        <v>0</v>
      </c>
      <c r="CF35" s="7">
        <v>0</v>
      </c>
    </row>
    <row r="36" spans="1:84" ht="14.25" customHeight="1" x14ac:dyDescent="0.3">
      <c r="A36" s="11">
        <v>38</v>
      </c>
      <c r="B36" s="7" t="s">
        <v>191</v>
      </c>
      <c r="C36" s="6" t="s">
        <v>192</v>
      </c>
      <c r="D36" s="6" t="s">
        <v>63</v>
      </c>
      <c r="E36" s="7">
        <v>44</v>
      </c>
      <c r="F36" s="7" t="s">
        <v>64</v>
      </c>
      <c r="G36" s="7" t="s">
        <v>65</v>
      </c>
      <c r="H36" s="7" t="s">
        <v>66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155</v>
      </c>
      <c r="Q36" s="7">
        <v>78</v>
      </c>
      <c r="R36" s="7">
        <v>2</v>
      </c>
      <c r="S36" s="7">
        <v>2</v>
      </c>
      <c r="T36" s="7">
        <v>10</v>
      </c>
      <c r="U36" s="7">
        <v>5</v>
      </c>
      <c r="V36" s="7">
        <v>101</v>
      </c>
      <c r="W36" s="7">
        <v>2</v>
      </c>
      <c r="X36" s="7"/>
      <c r="Y36" s="7">
        <v>1</v>
      </c>
      <c r="Z36" s="7">
        <v>1</v>
      </c>
      <c r="AA36" s="7">
        <v>0</v>
      </c>
      <c r="AB36" s="7">
        <v>0</v>
      </c>
      <c r="AC36" s="7">
        <v>1</v>
      </c>
      <c r="AD36" s="7">
        <v>1</v>
      </c>
      <c r="AE36" s="7">
        <v>1</v>
      </c>
      <c r="AF36" s="7"/>
      <c r="AG36" s="7">
        <v>4</v>
      </c>
      <c r="AH36" s="7">
        <v>1</v>
      </c>
      <c r="AI36" s="7">
        <v>0</v>
      </c>
      <c r="AJ36" s="7"/>
      <c r="AK36" s="7">
        <v>2</v>
      </c>
      <c r="AL36" s="7">
        <v>0</v>
      </c>
      <c r="AM36" s="7">
        <v>0</v>
      </c>
      <c r="AN36" s="7"/>
      <c r="AO36" s="7">
        <v>0</v>
      </c>
      <c r="AP36" s="7">
        <v>0</v>
      </c>
      <c r="AQ36" s="7">
        <v>1</v>
      </c>
      <c r="AR36" s="7">
        <v>7</v>
      </c>
      <c r="AS36" s="7">
        <v>120</v>
      </c>
      <c r="AT36" s="7" t="s">
        <v>68</v>
      </c>
      <c r="AU36" s="7">
        <v>100</v>
      </c>
      <c r="AV36" s="7">
        <v>75</v>
      </c>
      <c r="AW36" s="7">
        <v>1.2</v>
      </c>
      <c r="AX36" s="7">
        <v>1</v>
      </c>
      <c r="AY36" s="7">
        <v>8</v>
      </c>
      <c r="AZ36" s="7">
        <v>8</v>
      </c>
      <c r="BA36" s="7"/>
      <c r="BB36" s="7">
        <v>37</v>
      </c>
      <c r="BC36" s="7">
        <v>70</v>
      </c>
      <c r="BD36" s="7">
        <v>103</v>
      </c>
      <c r="BE36" s="7">
        <v>70</v>
      </c>
      <c r="BF36" s="7">
        <f t="shared" si="0"/>
        <v>11</v>
      </c>
      <c r="BG36" s="7">
        <f t="shared" si="1"/>
        <v>81</v>
      </c>
      <c r="BH36" s="7">
        <v>70</v>
      </c>
      <c r="BI36" s="7">
        <v>100</v>
      </c>
      <c r="BJ36" s="7"/>
      <c r="BK36" s="7">
        <v>37</v>
      </c>
      <c r="BL36" s="7">
        <v>83</v>
      </c>
      <c r="BM36" s="7">
        <v>109</v>
      </c>
      <c r="BN36" s="7">
        <v>60</v>
      </c>
      <c r="BO36" s="9">
        <f t="shared" si="2"/>
        <v>16.333333333333332</v>
      </c>
      <c r="BP36" s="9">
        <f t="shared" si="3"/>
        <v>76.333333333333329</v>
      </c>
      <c r="BQ36" s="7">
        <v>83</v>
      </c>
      <c r="BR36" s="7">
        <v>100</v>
      </c>
      <c r="BS36" s="7"/>
      <c r="BT36" s="7">
        <v>36</v>
      </c>
      <c r="BU36" s="7">
        <v>83</v>
      </c>
      <c r="BV36" s="7">
        <v>119</v>
      </c>
      <c r="BW36" s="7">
        <v>73</v>
      </c>
      <c r="BX36" s="9">
        <f t="shared" si="4"/>
        <v>15.333333333333332</v>
      </c>
      <c r="BY36" s="9">
        <f t="shared" si="5"/>
        <v>88.333333333333329</v>
      </c>
      <c r="BZ36" s="7">
        <v>83</v>
      </c>
      <c r="CA36" s="7">
        <v>100</v>
      </c>
      <c r="CB36" s="7"/>
      <c r="CC36" s="7">
        <v>0</v>
      </c>
      <c r="CD36" s="7">
        <v>1</v>
      </c>
      <c r="CE36" s="7">
        <v>0</v>
      </c>
      <c r="CF36" s="7">
        <v>0</v>
      </c>
    </row>
    <row r="37" spans="1:84" ht="14.25" customHeight="1" x14ac:dyDescent="0.3">
      <c r="A37" s="11">
        <v>40</v>
      </c>
      <c r="B37" s="7" t="s">
        <v>193</v>
      </c>
      <c r="C37" s="6" t="s">
        <v>194</v>
      </c>
      <c r="D37" s="6" t="s">
        <v>63</v>
      </c>
      <c r="E37" s="7">
        <v>34</v>
      </c>
      <c r="F37" s="7" t="s">
        <v>64</v>
      </c>
      <c r="G37" s="7"/>
      <c r="H37" s="7" t="s">
        <v>195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 t="s">
        <v>67</v>
      </c>
      <c r="O37" s="7">
        <v>0</v>
      </c>
      <c r="P37" s="7">
        <v>155</v>
      </c>
      <c r="Q37" s="7">
        <v>65</v>
      </c>
      <c r="R37" s="7">
        <v>1</v>
      </c>
      <c r="S37" s="7">
        <v>2</v>
      </c>
      <c r="T37" s="7">
        <v>10.8</v>
      </c>
      <c r="U37" s="7">
        <v>5.0999999999999996</v>
      </c>
      <c r="V37" s="7">
        <v>107</v>
      </c>
      <c r="W37" s="7">
        <v>2</v>
      </c>
      <c r="X37" s="7"/>
      <c r="Y37" s="7">
        <v>1</v>
      </c>
      <c r="Z37" s="7">
        <v>1</v>
      </c>
      <c r="AA37" s="7">
        <v>0</v>
      </c>
      <c r="AB37" s="7">
        <v>0</v>
      </c>
      <c r="AC37" s="7">
        <v>1</v>
      </c>
      <c r="AD37" s="7">
        <v>1</v>
      </c>
      <c r="AE37" s="7">
        <v>1</v>
      </c>
      <c r="AF37" s="7"/>
      <c r="AG37" s="7">
        <v>3</v>
      </c>
      <c r="AH37" s="7">
        <v>0</v>
      </c>
      <c r="AI37" s="7">
        <v>0</v>
      </c>
      <c r="AJ37" s="7"/>
      <c r="AK37" s="7">
        <v>2</v>
      </c>
      <c r="AL37" s="7">
        <v>0</v>
      </c>
      <c r="AM37" s="7">
        <v>0</v>
      </c>
      <c r="AN37" s="7"/>
      <c r="AO37" s="7">
        <v>0</v>
      </c>
      <c r="AP37" s="7">
        <v>0</v>
      </c>
      <c r="AQ37" s="7">
        <v>1</v>
      </c>
      <c r="AR37" s="7">
        <v>11</v>
      </c>
      <c r="AS37" s="7">
        <v>60</v>
      </c>
      <c r="AT37" s="7" t="s">
        <v>68</v>
      </c>
      <c r="AU37" s="7">
        <v>80</v>
      </c>
      <c r="AV37" s="7">
        <v>75</v>
      </c>
      <c r="AW37" s="7">
        <v>1.2</v>
      </c>
      <c r="AX37" s="7">
        <v>1</v>
      </c>
      <c r="AY37" s="7">
        <v>8</v>
      </c>
      <c r="AZ37" s="7">
        <v>4</v>
      </c>
      <c r="BA37" s="7"/>
      <c r="BB37" s="7">
        <v>37</v>
      </c>
      <c r="BC37" s="7">
        <v>74</v>
      </c>
      <c r="BD37" s="7">
        <v>126</v>
      </c>
      <c r="BE37" s="7">
        <v>78</v>
      </c>
      <c r="BF37" s="7">
        <f t="shared" si="0"/>
        <v>16</v>
      </c>
      <c r="BG37" s="7">
        <f t="shared" si="1"/>
        <v>94</v>
      </c>
      <c r="BH37" s="7">
        <v>74</v>
      </c>
      <c r="BI37" s="7">
        <v>100</v>
      </c>
      <c r="BJ37" s="7"/>
      <c r="BK37" s="7">
        <v>36.5</v>
      </c>
      <c r="BL37" s="7">
        <v>93</v>
      </c>
      <c r="BM37" s="7">
        <v>122</v>
      </c>
      <c r="BN37" s="7">
        <v>81</v>
      </c>
      <c r="BO37" s="9">
        <f t="shared" si="2"/>
        <v>13.666666666666666</v>
      </c>
      <c r="BP37" s="9">
        <f t="shared" si="3"/>
        <v>94.666666666666671</v>
      </c>
      <c r="BQ37" s="7">
        <v>93</v>
      </c>
      <c r="BR37" s="7">
        <v>100</v>
      </c>
      <c r="BS37" s="7"/>
      <c r="BT37" s="7">
        <v>36.5</v>
      </c>
      <c r="BU37" s="7">
        <v>94</v>
      </c>
      <c r="BV37" s="7">
        <v>80</v>
      </c>
      <c r="BW37" s="7">
        <v>50</v>
      </c>
      <c r="BX37" s="9">
        <f t="shared" si="4"/>
        <v>10</v>
      </c>
      <c r="BY37" s="9">
        <f t="shared" si="5"/>
        <v>60</v>
      </c>
      <c r="BZ37" s="7">
        <v>94</v>
      </c>
      <c r="CA37" s="7">
        <v>98</v>
      </c>
      <c r="CB37" s="7"/>
      <c r="CC37" s="7">
        <v>0</v>
      </c>
      <c r="CD37" s="7">
        <v>0</v>
      </c>
      <c r="CE37" s="7">
        <v>0</v>
      </c>
      <c r="CF37" s="7">
        <v>0</v>
      </c>
    </row>
    <row r="38" spans="1:84" ht="14.25" customHeight="1" x14ac:dyDescent="0.3">
      <c r="A38" s="11">
        <v>41</v>
      </c>
      <c r="B38" s="7" t="s">
        <v>196</v>
      </c>
      <c r="C38" s="6" t="s">
        <v>197</v>
      </c>
      <c r="D38" s="6" t="s">
        <v>63</v>
      </c>
      <c r="E38" s="7">
        <v>30</v>
      </c>
      <c r="F38" s="7" t="s">
        <v>64</v>
      </c>
      <c r="G38" s="7" t="s">
        <v>198</v>
      </c>
      <c r="H38" s="7" t="s">
        <v>199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153</v>
      </c>
      <c r="Q38" s="7">
        <v>97</v>
      </c>
      <c r="R38" s="7">
        <v>2</v>
      </c>
      <c r="S38" s="7">
        <v>2</v>
      </c>
      <c r="T38" s="7">
        <v>11.7</v>
      </c>
      <c r="U38" s="7">
        <v>4.5</v>
      </c>
      <c r="V38" s="7">
        <v>87</v>
      </c>
      <c r="W38" s="7">
        <v>5</v>
      </c>
      <c r="X38" s="7"/>
      <c r="Y38" s="7">
        <v>1</v>
      </c>
      <c r="Z38" s="7">
        <v>1</v>
      </c>
      <c r="AA38" s="7">
        <v>0</v>
      </c>
      <c r="AB38" s="7">
        <v>1</v>
      </c>
      <c r="AC38" s="7">
        <v>1</v>
      </c>
      <c r="AD38" s="7">
        <v>1</v>
      </c>
      <c r="AE38" s="7">
        <v>1</v>
      </c>
      <c r="AF38" s="7"/>
      <c r="AG38" s="7">
        <v>3</v>
      </c>
      <c r="AH38" s="7">
        <v>2</v>
      </c>
      <c r="AI38" s="7">
        <v>0</v>
      </c>
      <c r="AJ38" s="7"/>
      <c r="AK38" s="7">
        <v>2</v>
      </c>
      <c r="AL38" s="7">
        <v>0</v>
      </c>
      <c r="AM38" s="7">
        <v>0</v>
      </c>
      <c r="AN38" s="7"/>
      <c r="AO38" s="7">
        <v>0</v>
      </c>
      <c r="AP38" s="7">
        <v>0</v>
      </c>
      <c r="AQ38" s="7">
        <v>1</v>
      </c>
      <c r="AR38" s="7">
        <v>10</v>
      </c>
      <c r="AS38" s="7">
        <v>90</v>
      </c>
      <c r="AT38" s="7" t="s">
        <v>68</v>
      </c>
      <c r="AU38" s="7">
        <v>100</v>
      </c>
      <c r="AV38" s="7">
        <v>75</v>
      </c>
      <c r="AW38" s="7">
        <v>1.2</v>
      </c>
      <c r="AX38" s="7">
        <v>1</v>
      </c>
      <c r="AY38" s="7">
        <v>8</v>
      </c>
      <c r="AZ38" s="7">
        <v>4</v>
      </c>
      <c r="BA38" s="7"/>
      <c r="BB38" s="7">
        <v>37</v>
      </c>
      <c r="BC38" s="7">
        <v>73</v>
      </c>
      <c r="BD38" s="7">
        <v>114</v>
      </c>
      <c r="BE38" s="7">
        <v>75</v>
      </c>
      <c r="BF38" s="7">
        <f t="shared" si="0"/>
        <v>13</v>
      </c>
      <c r="BG38" s="7">
        <f t="shared" si="1"/>
        <v>88</v>
      </c>
      <c r="BH38" s="7">
        <v>73</v>
      </c>
      <c r="BI38" s="7">
        <v>99</v>
      </c>
      <c r="BJ38" s="7"/>
      <c r="BK38" s="7">
        <v>36.5</v>
      </c>
      <c r="BL38" s="7">
        <v>69</v>
      </c>
      <c r="BM38" s="7">
        <v>110</v>
      </c>
      <c r="BN38" s="7">
        <v>63</v>
      </c>
      <c r="BO38" s="9">
        <f t="shared" si="2"/>
        <v>15.666666666666666</v>
      </c>
      <c r="BP38" s="9">
        <f t="shared" si="3"/>
        <v>78.666666666666671</v>
      </c>
      <c r="BQ38" s="7">
        <v>69</v>
      </c>
      <c r="BR38" s="7">
        <v>100</v>
      </c>
      <c r="BS38" s="7"/>
      <c r="BT38" s="7">
        <v>36.5</v>
      </c>
      <c r="BU38" s="7">
        <v>70</v>
      </c>
      <c r="BV38" s="7">
        <v>119</v>
      </c>
      <c r="BW38" s="7">
        <v>78</v>
      </c>
      <c r="BX38" s="9">
        <f t="shared" si="4"/>
        <v>13.666666666666666</v>
      </c>
      <c r="BY38" s="9">
        <f t="shared" si="5"/>
        <v>91.666666666666671</v>
      </c>
      <c r="BZ38" s="7">
        <v>70</v>
      </c>
      <c r="CA38" s="7">
        <v>100</v>
      </c>
      <c r="CB38" s="7"/>
      <c r="CC38" s="7">
        <v>0</v>
      </c>
      <c r="CD38" s="7">
        <v>0</v>
      </c>
      <c r="CE38" s="7">
        <v>0</v>
      </c>
      <c r="CF38" s="7">
        <v>0</v>
      </c>
    </row>
    <row r="39" spans="1:84" ht="14.25" customHeight="1" x14ac:dyDescent="0.3">
      <c r="A39" s="11">
        <v>42</v>
      </c>
      <c r="B39" s="7" t="s">
        <v>200</v>
      </c>
      <c r="C39" s="6" t="s">
        <v>201</v>
      </c>
      <c r="D39" s="6" t="s">
        <v>63</v>
      </c>
      <c r="E39" s="7">
        <v>41</v>
      </c>
      <c r="F39" s="7" t="s">
        <v>64</v>
      </c>
      <c r="G39" s="7" t="s">
        <v>202</v>
      </c>
      <c r="H39" s="7" t="s">
        <v>77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 t="s">
        <v>67</v>
      </c>
      <c r="O39" s="7">
        <v>0</v>
      </c>
      <c r="P39" s="7">
        <v>154</v>
      </c>
      <c r="Q39" s="7">
        <v>64</v>
      </c>
      <c r="R39" s="7">
        <v>1</v>
      </c>
      <c r="S39" s="7">
        <v>1</v>
      </c>
      <c r="T39" s="7">
        <v>12.7</v>
      </c>
      <c r="U39" s="7">
        <v>4.5</v>
      </c>
      <c r="V39" s="7">
        <v>105</v>
      </c>
      <c r="W39" s="7">
        <v>2</v>
      </c>
      <c r="X39" s="7"/>
      <c r="Y39" s="7">
        <v>1</v>
      </c>
      <c r="Z39" s="7">
        <v>1</v>
      </c>
      <c r="AA39" s="7">
        <v>0</v>
      </c>
      <c r="AB39" s="7">
        <v>0</v>
      </c>
      <c r="AC39" s="7">
        <v>1</v>
      </c>
      <c r="AD39" s="7">
        <v>1</v>
      </c>
      <c r="AE39" s="7">
        <v>1</v>
      </c>
      <c r="AF39" s="7"/>
      <c r="AG39" s="7">
        <v>2</v>
      </c>
      <c r="AH39" s="7">
        <v>0</v>
      </c>
      <c r="AI39" s="7">
        <v>0</v>
      </c>
      <c r="AJ39" s="7"/>
      <c r="AK39" s="7">
        <v>1</v>
      </c>
      <c r="AL39" s="7">
        <v>0</v>
      </c>
      <c r="AM39" s="7">
        <v>0</v>
      </c>
      <c r="AN39" s="7"/>
      <c r="AO39" s="7">
        <v>2</v>
      </c>
      <c r="AP39" s="7">
        <v>0</v>
      </c>
      <c r="AQ39" s="7">
        <v>0</v>
      </c>
      <c r="AR39" s="7">
        <v>11</v>
      </c>
      <c r="AS39" s="7">
        <v>180</v>
      </c>
      <c r="AT39" s="7" t="s">
        <v>68</v>
      </c>
      <c r="AU39" s="7">
        <v>100</v>
      </c>
      <c r="AV39" s="7">
        <v>0</v>
      </c>
      <c r="AW39" s="7">
        <v>1.2</v>
      </c>
      <c r="AX39" s="7">
        <v>1</v>
      </c>
      <c r="AY39" s="7">
        <v>8</v>
      </c>
      <c r="AZ39" s="7">
        <v>4</v>
      </c>
      <c r="BA39" s="7"/>
      <c r="BB39" s="7">
        <v>37</v>
      </c>
      <c r="BC39" s="7">
        <v>79</v>
      </c>
      <c r="BD39" s="7">
        <v>124</v>
      </c>
      <c r="BE39" s="7">
        <v>85</v>
      </c>
      <c r="BF39" s="7">
        <f t="shared" si="0"/>
        <v>13</v>
      </c>
      <c r="BG39" s="7">
        <f t="shared" si="1"/>
        <v>98</v>
      </c>
      <c r="BH39" s="7">
        <v>79</v>
      </c>
      <c r="BI39" s="7">
        <v>99</v>
      </c>
      <c r="BJ39" s="7"/>
      <c r="BK39" s="7">
        <v>36</v>
      </c>
      <c r="BL39" s="7">
        <v>73</v>
      </c>
      <c r="BM39" s="7">
        <v>121</v>
      </c>
      <c r="BN39" s="7">
        <v>93</v>
      </c>
      <c r="BO39" s="9">
        <f t="shared" si="2"/>
        <v>9.3333333333333321</v>
      </c>
      <c r="BP39" s="9">
        <f t="shared" si="3"/>
        <v>102.33333333333333</v>
      </c>
      <c r="BQ39" s="7">
        <v>73</v>
      </c>
      <c r="BR39" s="7">
        <v>100</v>
      </c>
      <c r="BS39" s="7"/>
      <c r="BT39" s="7">
        <v>36.5</v>
      </c>
      <c r="BU39" s="7">
        <v>77</v>
      </c>
      <c r="BV39" s="7">
        <v>135</v>
      </c>
      <c r="BW39" s="7">
        <v>90</v>
      </c>
      <c r="BX39" s="9">
        <f t="shared" si="4"/>
        <v>15</v>
      </c>
      <c r="BY39" s="9">
        <f t="shared" si="5"/>
        <v>105</v>
      </c>
      <c r="BZ39" s="7">
        <v>77</v>
      </c>
      <c r="CA39" s="7">
        <v>100</v>
      </c>
      <c r="CB39" s="7"/>
      <c r="CC39" s="7">
        <v>0</v>
      </c>
      <c r="CD39" s="7">
        <v>0</v>
      </c>
      <c r="CE39" s="7">
        <v>0</v>
      </c>
      <c r="CF39" s="7">
        <v>0</v>
      </c>
    </row>
    <row r="40" spans="1:84" ht="14.25" hidden="1" customHeight="1" x14ac:dyDescent="0.3">
      <c r="A40" s="11">
        <v>43.4</v>
      </c>
      <c r="B40" s="7" t="s">
        <v>203</v>
      </c>
      <c r="C40" s="6">
        <v>2024035489</v>
      </c>
      <c r="D40" s="6" t="s">
        <v>204</v>
      </c>
      <c r="E40" s="7">
        <v>36</v>
      </c>
      <c r="F40" s="7" t="s">
        <v>64</v>
      </c>
      <c r="G40" s="7" t="s">
        <v>205</v>
      </c>
      <c r="H40" s="7" t="s">
        <v>206</v>
      </c>
      <c r="I40" s="7">
        <v>0</v>
      </c>
      <c r="J40" s="7">
        <v>1</v>
      </c>
      <c r="K40" s="7">
        <v>0</v>
      </c>
      <c r="L40" s="7">
        <v>0</v>
      </c>
      <c r="M40" s="7">
        <v>1</v>
      </c>
      <c r="N40" s="7" t="s">
        <v>207</v>
      </c>
      <c r="O40" s="7">
        <v>0</v>
      </c>
      <c r="P40" s="7">
        <v>156</v>
      </c>
      <c r="Q40" s="7">
        <v>81</v>
      </c>
      <c r="R40" s="7">
        <v>2</v>
      </c>
      <c r="S40" s="7">
        <v>2</v>
      </c>
      <c r="T40" s="7">
        <v>11.2</v>
      </c>
      <c r="U40" s="7">
        <v>5.4</v>
      </c>
      <c r="V40" s="7">
        <v>110</v>
      </c>
      <c r="W40" s="7">
        <v>1</v>
      </c>
      <c r="X40" s="7"/>
      <c r="Y40" s="7">
        <v>1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/>
      <c r="AG40" s="7">
        <v>6</v>
      </c>
      <c r="AH40" s="7">
        <v>0</v>
      </c>
      <c r="AI40" s="7">
        <v>3</v>
      </c>
      <c r="AJ40" s="7"/>
      <c r="AK40" s="7">
        <v>3</v>
      </c>
      <c r="AL40" s="7">
        <v>0</v>
      </c>
      <c r="AM40" s="7">
        <v>2</v>
      </c>
      <c r="AN40" s="7"/>
      <c r="AO40" s="7">
        <v>5</v>
      </c>
      <c r="AP40" s="7">
        <v>1</v>
      </c>
      <c r="AQ40" s="7">
        <v>3</v>
      </c>
      <c r="AR40" s="7">
        <v>8</v>
      </c>
      <c r="AS40" s="7">
        <v>120</v>
      </c>
      <c r="AT40" s="7" t="s">
        <v>208</v>
      </c>
      <c r="AU40" s="7">
        <v>0.2</v>
      </c>
      <c r="AV40" s="7">
        <v>0</v>
      </c>
      <c r="AW40" s="7">
        <v>0</v>
      </c>
      <c r="AX40" s="7">
        <v>1</v>
      </c>
      <c r="AY40" s="7">
        <v>8</v>
      </c>
      <c r="AZ40" s="7">
        <v>4</v>
      </c>
      <c r="BA40" s="7"/>
      <c r="BB40" s="7">
        <v>37</v>
      </c>
      <c r="BC40" s="7">
        <v>8</v>
      </c>
      <c r="BD40" s="7">
        <v>100</v>
      </c>
      <c r="BE40" s="7">
        <v>60</v>
      </c>
      <c r="BF40" s="9">
        <f t="shared" si="0"/>
        <v>13.333333333333332</v>
      </c>
      <c r="BG40" s="9">
        <f t="shared" si="1"/>
        <v>73.333333333333329</v>
      </c>
      <c r="BH40" s="7">
        <v>82</v>
      </c>
      <c r="BI40" s="7">
        <v>100</v>
      </c>
      <c r="BJ40" s="7"/>
      <c r="BK40" s="7">
        <v>36</v>
      </c>
      <c r="BL40" s="7">
        <v>71</v>
      </c>
      <c r="BM40" s="7">
        <v>100</v>
      </c>
      <c r="BN40" s="7">
        <v>58</v>
      </c>
      <c r="BO40" s="9">
        <f t="shared" si="2"/>
        <v>14</v>
      </c>
      <c r="BP40" s="9">
        <f t="shared" si="3"/>
        <v>72</v>
      </c>
      <c r="BQ40" s="7">
        <v>71</v>
      </c>
      <c r="BR40" s="7">
        <v>99</v>
      </c>
      <c r="BS40" s="7"/>
      <c r="BT40" s="7">
        <v>37</v>
      </c>
      <c r="BU40" s="7">
        <v>69</v>
      </c>
      <c r="BV40" s="7">
        <v>109</v>
      </c>
      <c r="BW40" s="7">
        <v>78</v>
      </c>
      <c r="BX40" s="9">
        <f t="shared" si="4"/>
        <v>10.333333333333332</v>
      </c>
      <c r="BY40" s="9">
        <f t="shared" si="5"/>
        <v>88.333333333333329</v>
      </c>
      <c r="BZ40" s="7">
        <v>68</v>
      </c>
      <c r="CA40" s="7">
        <v>100</v>
      </c>
      <c r="CB40" s="7"/>
      <c r="CC40" s="7">
        <v>0</v>
      </c>
      <c r="CD40" s="7">
        <v>0</v>
      </c>
      <c r="CE40" s="7">
        <v>0</v>
      </c>
      <c r="CF40" s="7">
        <v>0</v>
      </c>
    </row>
    <row r="41" spans="1:84" ht="14.25" hidden="1" customHeight="1" x14ac:dyDescent="0.3">
      <c r="A41" s="11">
        <v>44.657142857142901</v>
      </c>
      <c r="B41" s="7" t="s">
        <v>209</v>
      </c>
      <c r="C41" s="6" t="s">
        <v>210</v>
      </c>
      <c r="D41" s="6" t="s">
        <v>204</v>
      </c>
      <c r="E41" s="7">
        <v>31</v>
      </c>
      <c r="F41" s="7" t="s">
        <v>64</v>
      </c>
      <c r="G41" s="7" t="s">
        <v>211</v>
      </c>
      <c r="H41" s="7" t="s">
        <v>212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 t="s">
        <v>67</v>
      </c>
      <c r="O41" s="7">
        <v>0</v>
      </c>
      <c r="P41" s="7">
        <v>146</v>
      </c>
      <c r="Q41" s="7">
        <v>48</v>
      </c>
      <c r="R41" s="7">
        <v>2</v>
      </c>
      <c r="S41" s="7">
        <v>3</v>
      </c>
      <c r="T41" s="7">
        <v>11.2</v>
      </c>
      <c r="U41" s="7">
        <v>5</v>
      </c>
      <c r="V41" s="7">
        <v>80</v>
      </c>
      <c r="W41" s="7">
        <v>2</v>
      </c>
      <c r="X41" s="7"/>
      <c r="Y41" s="7">
        <v>1</v>
      </c>
      <c r="Z41" s="7">
        <v>1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/>
      <c r="AG41" s="7">
        <v>2</v>
      </c>
      <c r="AH41" s="7">
        <v>0</v>
      </c>
      <c r="AI41" s="7">
        <v>0</v>
      </c>
      <c r="AJ41" s="7"/>
      <c r="AK41" s="7">
        <v>1</v>
      </c>
      <c r="AL41" s="7">
        <v>0</v>
      </c>
      <c r="AM41" s="7">
        <v>0</v>
      </c>
      <c r="AN41" s="7"/>
      <c r="AO41" s="7">
        <v>2</v>
      </c>
      <c r="AP41" s="7">
        <v>0</v>
      </c>
      <c r="AQ41" s="7">
        <v>0</v>
      </c>
      <c r="AR41" s="7">
        <v>6</v>
      </c>
      <c r="AS41" s="7">
        <v>120</v>
      </c>
      <c r="AT41" s="7" t="s">
        <v>208</v>
      </c>
      <c r="AU41" s="7">
        <v>0</v>
      </c>
      <c r="AV41" s="7">
        <v>0</v>
      </c>
      <c r="AW41" s="7">
        <v>0</v>
      </c>
      <c r="AX41" s="7">
        <v>0</v>
      </c>
      <c r="AY41" s="7">
        <v>6</v>
      </c>
      <c r="AZ41" s="7">
        <v>4</v>
      </c>
      <c r="BA41" s="7"/>
      <c r="BB41" s="7">
        <v>36.4</v>
      </c>
      <c r="BC41" s="7">
        <v>80</v>
      </c>
      <c r="BD41" s="7">
        <v>100</v>
      </c>
      <c r="BE41" s="7">
        <v>60</v>
      </c>
      <c r="BF41" s="9">
        <f t="shared" si="0"/>
        <v>13.333333333333332</v>
      </c>
      <c r="BG41" s="9">
        <f t="shared" si="1"/>
        <v>73.333333333333329</v>
      </c>
      <c r="BH41" s="7">
        <v>79</v>
      </c>
      <c r="BI41" s="7">
        <v>99</v>
      </c>
      <c r="BJ41" s="7"/>
      <c r="BK41" s="7">
        <v>36.799999999999997</v>
      </c>
      <c r="BL41" s="7">
        <v>83</v>
      </c>
      <c r="BM41" s="7">
        <v>166</v>
      </c>
      <c r="BN41" s="7">
        <v>80</v>
      </c>
      <c r="BO41" s="9">
        <f t="shared" si="2"/>
        <v>28.666666666666664</v>
      </c>
      <c r="BP41" s="9">
        <f t="shared" si="3"/>
        <v>108.66666666666666</v>
      </c>
      <c r="BQ41" s="7">
        <v>84</v>
      </c>
      <c r="BR41" s="7">
        <v>99</v>
      </c>
      <c r="BS41" s="7"/>
      <c r="BT41" s="7">
        <v>36</v>
      </c>
      <c r="BU41" s="7">
        <v>62</v>
      </c>
      <c r="BV41" s="7">
        <v>128</v>
      </c>
      <c r="BW41" s="7">
        <v>91</v>
      </c>
      <c r="BX41" s="9">
        <f t="shared" si="4"/>
        <v>12.333333333333332</v>
      </c>
      <c r="BY41" s="9">
        <f t="shared" si="5"/>
        <v>103.33333333333333</v>
      </c>
      <c r="BZ41" s="7">
        <v>63</v>
      </c>
      <c r="CA41" s="7">
        <v>99</v>
      </c>
      <c r="CB41" s="7"/>
      <c r="CC41" s="7">
        <v>0</v>
      </c>
      <c r="CD41" s="7">
        <v>0</v>
      </c>
      <c r="CE41" s="7">
        <v>0</v>
      </c>
      <c r="CF41" s="7">
        <v>0</v>
      </c>
    </row>
    <row r="42" spans="1:84" ht="14.25" hidden="1" customHeight="1" x14ac:dyDescent="0.3">
      <c r="A42" s="11">
        <v>45.914285714285803</v>
      </c>
      <c r="B42" s="7" t="s">
        <v>213</v>
      </c>
      <c r="C42" s="6" t="s">
        <v>214</v>
      </c>
      <c r="D42" s="6" t="s">
        <v>204</v>
      </c>
      <c r="E42" s="7">
        <v>28</v>
      </c>
      <c r="F42" s="7" t="s">
        <v>64</v>
      </c>
      <c r="G42" s="7" t="s">
        <v>215</v>
      </c>
      <c r="H42" s="7" t="s">
        <v>212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 t="s">
        <v>67</v>
      </c>
      <c r="O42" s="7">
        <v>0</v>
      </c>
      <c r="P42" s="7">
        <v>162</v>
      </c>
      <c r="Q42" s="7">
        <v>53</v>
      </c>
      <c r="R42" s="7">
        <v>2</v>
      </c>
      <c r="S42" s="7">
        <v>2</v>
      </c>
      <c r="T42" s="7">
        <v>11.7</v>
      </c>
      <c r="U42" s="7">
        <v>3.7</v>
      </c>
      <c r="V42" s="7">
        <v>97</v>
      </c>
      <c r="W42" s="7">
        <v>4</v>
      </c>
      <c r="X42" s="7"/>
      <c r="Y42" s="7">
        <v>1</v>
      </c>
      <c r="Z42" s="7">
        <v>1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/>
      <c r="AG42" s="7">
        <v>4</v>
      </c>
      <c r="AH42" s="7">
        <v>0</v>
      </c>
      <c r="AI42" s="7">
        <v>0</v>
      </c>
      <c r="AJ42" s="7"/>
      <c r="AK42" s="7">
        <v>2</v>
      </c>
      <c r="AL42" s="7">
        <v>1</v>
      </c>
      <c r="AM42" s="7">
        <v>0</v>
      </c>
      <c r="AN42" s="7"/>
      <c r="AO42" s="7">
        <v>0</v>
      </c>
      <c r="AP42" s="7">
        <v>1</v>
      </c>
      <c r="AQ42" s="7">
        <v>2</v>
      </c>
      <c r="AR42" s="7">
        <v>7</v>
      </c>
      <c r="AS42" s="7">
        <v>150</v>
      </c>
      <c r="AT42" s="7" t="s">
        <v>208</v>
      </c>
      <c r="AU42" s="7">
        <v>0</v>
      </c>
      <c r="AV42" s="7">
        <v>0</v>
      </c>
      <c r="AW42" s="7">
        <v>0</v>
      </c>
      <c r="AX42" s="7">
        <v>1</v>
      </c>
      <c r="AY42" s="7">
        <v>8</v>
      </c>
      <c r="AZ42" s="7">
        <v>4</v>
      </c>
      <c r="BA42" s="7"/>
      <c r="BB42" s="7">
        <v>37</v>
      </c>
      <c r="BC42" s="7">
        <v>82</v>
      </c>
      <c r="BD42" s="7">
        <v>116</v>
      </c>
      <c r="BE42" s="7">
        <v>70</v>
      </c>
      <c r="BF42" s="9">
        <f t="shared" si="0"/>
        <v>15.333333333333332</v>
      </c>
      <c r="BG42" s="9">
        <f t="shared" si="1"/>
        <v>85.333333333333329</v>
      </c>
      <c r="BH42" s="7">
        <v>82</v>
      </c>
      <c r="BI42" s="7">
        <v>98</v>
      </c>
      <c r="BJ42" s="7"/>
      <c r="BK42" s="7">
        <v>37</v>
      </c>
      <c r="BL42" s="7">
        <v>100</v>
      </c>
      <c r="BM42" s="7">
        <v>117</v>
      </c>
      <c r="BN42" s="7">
        <v>60</v>
      </c>
      <c r="BO42" s="9">
        <f t="shared" si="2"/>
        <v>19</v>
      </c>
      <c r="BP42" s="9">
        <f t="shared" si="3"/>
        <v>79</v>
      </c>
      <c r="BQ42" s="7">
        <v>99</v>
      </c>
      <c r="BR42" s="7">
        <v>100</v>
      </c>
      <c r="BS42" s="7"/>
      <c r="BT42" s="7">
        <v>36.5</v>
      </c>
      <c r="BU42" s="7">
        <v>110</v>
      </c>
      <c r="BV42" s="7">
        <v>115</v>
      </c>
      <c r="BW42" s="7">
        <v>54</v>
      </c>
      <c r="BX42" s="9">
        <f t="shared" si="4"/>
        <v>20.333333333333332</v>
      </c>
      <c r="BY42" s="9">
        <f t="shared" si="5"/>
        <v>74.333333333333329</v>
      </c>
      <c r="BZ42" s="7">
        <v>110</v>
      </c>
      <c r="CA42" s="7">
        <v>100</v>
      </c>
      <c r="CB42" s="7"/>
      <c r="CC42" s="7">
        <v>0</v>
      </c>
      <c r="CD42" s="7">
        <v>1</v>
      </c>
      <c r="CE42" s="7">
        <v>0</v>
      </c>
      <c r="CF42" s="7">
        <v>0</v>
      </c>
    </row>
    <row r="43" spans="1:84" ht="14.25" hidden="1" customHeight="1" x14ac:dyDescent="0.3">
      <c r="A43" s="11">
        <v>47.171428571428599</v>
      </c>
      <c r="B43" s="7" t="s">
        <v>216</v>
      </c>
      <c r="C43" s="6" t="s">
        <v>217</v>
      </c>
      <c r="D43" s="6" t="s">
        <v>204</v>
      </c>
      <c r="E43" s="7">
        <v>51</v>
      </c>
      <c r="F43" s="7" t="s">
        <v>64</v>
      </c>
      <c r="G43" s="7" t="s">
        <v>218</v>
      </c>
      <c r="H43" s="7" t="s">
        <v>219</v>
      </c>
      <c r="I43" s="7">
        <v>0</v>
      </c>
      <c r="J43" s="7">
        <v>0</v>
      </c>
      <c r="K43" s="7">
        <v>1</v>
      </c>
      <c r="L43" s="7">
        <v>0</v>
      </c>
      <c r="M43" s="7">
        <v>1</v>
      </c>
      <c r="N43" s="7" t="s">
        <v>220</v>
      </c>
      <c r="O43" s="7">
        <v>0</v>
      </c>
      <c r="P43" s="7">
        <v>165</v>
      </c>
      <c r="Q43" s="7">
        <v>66</v>
      </c>
      <c r="R43" s="7">
        <v>2</v>
      </c>
      <c r="S43" s="7">
        <v>2</v>
      </c>
      <c r="T43" s="7">
        <v>13.4</v>
      </c>
      <c r="U43" s="7">
        <v>5.2</v>
      </c>
      <c r="V43" s="7">
        <v>129</v>
      </c>
      <c r="W43" s="7">
        <v>2</v>
      </c>
      <c r="X43" s="7"/>
      <c r="Y43" s="7">
        <v>0</v>
      </c>
      <c r="Z43" s="7">
        <v>1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/>
      <c r="AG43" s="7">
        <v>3</v>
      </c>
      <c r="AH43" s="7">
        <v>2</v>
      </c>
      <c r="AI43" s="7">
        <v>0</v>
      </c>
      <c r="AJ43" s="7"/>
      <c r="AK43" s="7">
        <v>2</v>
      </c>
      <c r="AL43" s="7">
        <v>0</v>
      </c>
      <c r="AM43" s="7">
        <v>0</v>
      </c>
      <c r="AN43" s="7"/>
      <c r="AO43" s="7">
        <v>0</v>
      </c>
      <c r="AP43" s="7">
        <v>0</v>
      </c>
      <c r="AQ43" s="7">
        <v>2</v>
      </c>
      <c r="AR43" s="7">
        <v>7</v>
      </c>
      <c r="AS43" s="7">
        <v>120</v>
      </c>
      <c r="AT43" s="7" t="s">
        <v>208</v>
      </c>
      <c r="AU43" s="7">
        <v>0</v>
      </c>
      <c r="AV43" s="7">
        <v>0</v>
      </c>
      <c r="AW43" s="7">
        <v>0</v>
      </c>
      <c r="AX43" s="7">
        <v>0</v>
      </c>
      <c r="AY43" s="7">
        <v>8</v>
      </c>
      <c r="AZ43" s="7">
        <v>4</v>
      </c>
      <c r="BA43" s="7"/>
      <c r="BB43" s="7">
        <v>37</v>
      </c>
      <c r="BC43" s="7">
        <v>85</v>
      </c>
      <c r="BD43" s="7">
        <v>177</v>
      </c>
      <c r="BE43" s="7">
        <v>67</v>
      </c>
      <c r="BF43" s="9">
        <f t="shared" si="0"/>
        <v>36.666666666666664</v>
      </c>
      <c r="BG43" s="9">
        <f t="shared" si="1"/>
        <v>103.66666666666666</v>
      </c>
      <c r="BH43" s="7">
        <v>85</v>
      </c>
      <c r="BI43" s="7">
        <v>100</v>
      </c>
      <c r="BJ43" s="7"/>
      <c r="BK43" s="7">
        <v>37</v>
      </c>
      <c r="BL43" s="7">
        <v>88</v>
      </c>
      <c r="BM43" s="7">
        <v>163</v>
      </c>
      <c r="BN43" s="7">
        <v>80</v>
      </c>
      <c r="BO43" s="9">
        <f t="shared" si="2"/>
        <v>27.666666666666664</v>
      </c>
      <c r="BP43" s="9">
        <f t="shared" si="3"/>
        <v>107.66666666666666</v>
      </c>
      <c r="BQ43" s="7">
        <v>87</v>
      </c>
      <c r="BR43" s="7">
        <v>100</v>
      </c>
      <c r="BS43" s="7"/>
      <c r="BT43" s="7">
        <v>37</v>
      </c>
      <c r="BU43" s="7">
        <v>83</v>
      </c>
      <c r="BV43" s="7">
        <v>130</v>
      </c>
      <c r="BW43" s="7">
        <v>90</v>
      </c>
      <c r="BX43" s="9">
        <f t="shared" si="4"/>
        <v>13.333333333333332</v>
      </c>
      <c r="BY43" s="9">
        <f t="shared" si="5"/>
        <v>103.33333333333333</v>
      </c>
      <c r="BZ43" s="7">
        <v>84</v>
      </c>
      <c r="CA43" s="7">
        <v>98</v>
      </c>
      <c r="CB43" s="7"/>
      <c r="CC43" s="7">
        <v>0</v>
      </c>
      <c r="CD43" s="7">
        <v>0</v>
      </c>
      <c r="CE43" s="7">
        <v>0</v>
      </c>
      <c r="CF43" s="7">
        <v>0</v>
      </c>
    </row>
    <row r="44" spans="1:84" ht="14.25" hidden="1" customHeight="1" x14ac:dyDescent="0.3">
      <c r="A44" s="11">
        <v>48.428571428571502</v>
      </c>
      <c r="B44" s="7" t="s">
        <v>221</v>
      </c>
      <c r="C44" s="6" t="s">
        <v>222</v>
      </c>
      <c r="D44" s="6" t="s">
        <v>204</v>
      </c>
      <c r="E44" s="7">
        <v>41</v>
      </c>
      <c r="F44" s="7" t="s">
        <v>75</v>
      </c>
      <c r="G44" s="7" t="s">
        <v>223</v>
      </c>
      <c r="H44" s="7" t="s">
        <v>224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 t="s">
        <v>225</v>
      </c>
      <c r="O44" s="7">
        <v>0</v>
      </c>
      <c r="P44" s="7">
        <v>175</v>
      </c>
      <c r="Q44" s="7">
        <v>98</v>
      </c>
      <c r="R44" s="7">
        <v>1</v>
      </c>
      <c r="S44" s="7">
        <v>2</v>
      </c>
      <c r="T44" s="7">
        <v>14.4</v>
      </c>
      <c r="U44" s="7">
        <v>5</v>
      </c>
      <c r="V44" s="7">
        <v>114</v>
      </c>
      <c r="W44" s="7">
        <v>2</v>
      </c>
      <c r="X44" s="7"/>
      <c r="Y44" s="7">
        <v>0</v>
      </c>
      <c r="Z44" s="7">
        <v>1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/>
      <c r="AG44" s="7">
        <v>5</v>
      </c>
      <c r="AH44" s="7">
        <v>1</v>
      </c>
      <c r="AI44" s="7">
        <v>0</v>
      </c>
      <c r="AJ44" s="7"/>
      <c r="AK44" s="7">
        <v>2</v>
      </c>
      <c r="AL44" s="7">
        <v>0</v>
      </c>
      <c r="AM44" s="7">
        <v>0</v>
      </c>
      <c r="AN44" s="7"/>
      <c r="AO44" s="7">
        <v>1</v>
      </c>
      <c r="AP44" s="7">
        <v>0</v>
      </c>
      <c r="AQ44" s="7">
        <v>1</v>
      </c>
      <c r="AR44" s="7">
        <v>10</v>
      </c>
      <c r="AS44" s="7">
        <v>120</v>
      </c>
      <c r="AT44" s="7" t="s">
        <v>208</v>
      </c>
      <c r="AU44" s="7">
        <v>0</v>
      </c>
      <c r="AV44" s="7">
        <v>0</v>
      </c>
      <c r="AW44" s="7">
        <v>0</v>
      </c>
      <c r="AX44" s="7">
        <v>1</v>
      </c>
      <c r="AY44" s="7">
        <v>8</v>
      </c>
      <c r="AZ44" s="7">
        <v>8</v>
      </c>
      <c r="BA44" s="7"/>
      <c r="BB44" s="7">
        <v>37</v>
      </c>
      <c r="BC44" s="7">
        <v>65</v>
      </c>
      <c r="BD44" s="7">
        <v>122</v>
      </c>
      <c r="BE44" s="7">
        <v>88</v>
      </c>
      <c r="BF44" s="9">
        <f t="shared" si="0"/>
        <v>11.333333333333332</v>
      </c>
      <c r="BG44" s="9">
        <f t="shared" si="1"/>
        <v>99.333333333333329</v>
      </c>
      <c r="BH44" s="7">
        <v>65</v>
      </c>
      <c r="BI44" s="7">
        <v>98</v>
      </c>
      <c r="BJ44" s="7"/>
      <c r="BK44" s="7">
        <v>37</v>
      </c>
      <c r="BL44" s="7">
        <v>75</v>
      </c>
      <c r="BM44" s="7">
        <v>100</v>
      </c>
      <c r="BN44" s="7">
        <v>60</v>
      </c>
      <c r="BO44" s="9">
        <f t="shared" si="2"/>
        <v>13.333333333333332</v>
      </c>
      <c r="BP44" s="9">
        <f t="shared" si="3"/>
        <v>73.333333333333329</v>
      </c>
      <c r="BQ44" s="7">
        <v>75</v>
      </c>
      <c r="BR44" s="7">
        <v>98</v>
      </c>
      <c r="BS44" s="7"/>
      <c r="BT44" s="7">
        <v>37</v>
      </c>
      <c r="BU44" s="7">
        <v>75</v>
      </c>
      <c r="BV44" s="7">
        <v>110</v>
      </c>
      <c r="BW44" s="7">
        <v>60</v>
      </c>
      <c r="BX44" s="9">
        <f t="shared" si="4"/>
        <v>16.666666666666664</v>
      </c>
      <c r="BY44" s="9">
        <f t="shared" si="5"/>
        <v>76.666666666666657</v>
      </c>
      <c r="BZ44" s="7">
        <v>75</v>
      </c>
      <c r="CA44" s="7">
        <v>99</v>
      </c>
      <c r="CB44" s="7"/>
      <c r="CC44" s="7">
        <v>0</v>
      </c>
      <c r="CD44" s="7">
        <v>0</v>
      </c>
      <c r="CE44" s="7">
        <v>0</v>
      </c>
      <c r="CF44" s="7">
        <v>0</v>
      </c>
    </row>
    <row r="45" spans="1:84" ht="14.25" hidden="1" customHeight="1" x14ac:dyDescent="0.3">
      <c r="A45" s="11">
        <v>49.685714285714297</v>
      </c>
      <c r="B45" s="7" t="s">
        <v>226</v>
      </c>
      <c r="C45" s="6" t="s">
        <v>227</v>
      </c>
      <c r="D45" s="6" t="s">
        <v>204</v>
      </c>
      <c r="E45" s="7">
        <v>26</v>
      </c>
      <c r="F45" s="7" t="s">
        <v>64</v>
      </c>
      <c r="G45" s="7" t="s">
        <v>228</v>
      </c>
      <c r="H45" s="7" t="s">
        <v>212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 t="s">
        <v>229</v>
      </c>
      <c r="O45" s="7">
        <v>0</v>
      </c>
      <c r="P45" s="7">
        <v>147</v>
      </c>
      <c r="Q45" s="7">
        <v>78</v>
      </c>
      <c r="R45" s="7">
        <v>2</v>
      </c>
      <c r="S45" s="7">
        <v>1</v>
      </c>
      <c r="T45" s="7">
        <v>11.3</v>
      </c>
      <c r="U45" s="7">
        <v>4.2</v>
      </c>
      <c r="V45" s="7">
        <v>85</v>
      </c>
      <c r="W45" s="7">
        <v>3</v>
      </c>
      <c r="X45" s="7"/>
      <c r="Y45" s="7">
        <v>1</v>
      </c>
      <c r="Z45" s="7">
        <v>1</v>
      </c>
      <c r="AA45" s="7">
        <v>0</v>
      </c>
      <c r="AB45" s="7">
        <v>0</v>
      </c>
      <c r="AC45" s="7">
        <v>0</v>
      </c>
      <c r="AD45" s="7">
        <v>0</v>
      </c>
      <c r="AE45" s="7">
        <v>1</v>
      </c>
      <c r="AF45" s="7"/>
      <c r="AG45" s="7">
        <v>2</v>
      </c>
      <c r="AH45" s="7">
        <v>0</v>
      </c>
      <c r="AI45" s="7">
        <v>0</v>
      </c>
      <c r="AJ45" s="7"/>
      <c r="AK45" s="7">
        <v>1</v>
      </c>
      <c r="AL45" s="7">
        <v>0</v>
      </c>
      <c r="AM45" s="7">
        <v>0</v>
      </c>
      <c r="AN45" s="7"/>
      <c r="AO45" s="7">
        <v>0</v>
      </c>
      <c r="AP45" s="7">
        <v>0</v>
      </c>
      <c r="AQ45" s="7">
        <v>0</v>
      </c>
      <c r="AR45" s="7">
        <v>9</v>
      </c>
      <c r="AS45" s="7">
        <v>180</v>
      </c>
      <c r="AT45" s="7" t="s">
        <v>208</v>
      </c>
      <c r="AU45" s="7">
        <v>0</v>
      </c>
      <c r="AV45" s="7">
        <v>0</v>
      </c>
      <c r="AW45" s="7">
        <v>0</v>
      </c>
      <c r="AX45" s="7">
        <v>0</v>
      </c>
      <c r="AY45" s="7">
        <v>8</v>
      </c>
      <c r="AZ45" s="7">
        <v>4</v>
      </c>
      <c r="BA45" s="7"/>
      <c r="BB45" s="7">
        <v>37</v>
      </c>
      <c r="BC45" s="7">
        <v>88</v>
      </c>
      <c r="BD45" s="7">
        <v>103</v>
      </c>
      <c r="BE45" s="7">
        <v>66</v>
      </c>
      <c r="BF45" s="9">
        <f t="shared" si="0"/>
        <v>12.333333333333332</v>
      </c>
      <c r="BG45" s="9">
        <f t="shared" si="1"/>
        <v>78.333333333333329</v>
      </c>
      <c r="BH45" s="7">
        <v>88</v>
      </c>
      <c r="BI45" s="7">
        <v>100</v>
      </c>
      <c r="BJ45" s="7"/>
      <c r="BK45" s="7">
        <v>37</v>
      </c>
      <c r="BL45" s="7">
        <v>73</v>
      </c>
      <c r="BM45" s="7">
        <v>117</v>
      </c>
      <c r="BN45" s="7">
        <v>60</v>
      </c>
      <c r="BO45" s="9">
        <f t="shared" si="2"/>
        <v>19</v>
      </c>
      <c r="BP45" s="9">
        <f t="shared" si="3"/>
        <v>79</v>
      </c>
      <c r="BQ45" s="7">
        <v>73</v>
      </c>
      <c r="BR45" s="7">
        <v>99</v>
      </c>
      <c r="BS45" s="7"/>
      <c r="BT45" s="7">
        <v>37</v>
      </c>
      <c r="BU45" s="7">
        <v>55</v>
      </c>
      <c r="BV45" s="7">
        <v>96</v>
      </c>
      <c r="BW45" s="7">
        <v>60</v>
      </c>
      <c r="BX45" s="9">
        <f t="shared" si="4"/>
        <v>12</v>
      </c>
      <c r="BY45" s="9">
        <f t="shared" si="5"/>
        <v>72</v>
      </c>
      <c r="BZ45" s="7">
        <v>56</v>
      </c>
      <c r="CA45" s="7">
        <v>96</v>
      </c>
      <c r="CB45" s="7"/>
      <c r="CC45" s="7">
        <v>0</v>
      </c>
      <c r="CD45" s="7">
        <v>0</v>
      </c>
      <c r="CE45" s="7">
        <v>0</v>
      </c>
      <c r="CF45" s="7">
        <v>0</v>
      </c>
    </row>
    <row r="46" spans="1:84" ht="14.25" hidden="1" customHeight="1" x14ac:dyDescent="0.3">
      <c r="A46" s="11">
        <v>50.9428571428572</v>
      </c>
      <c r="B46" s="7" t="s">
        <v>230</v>
      </c>
      <c r="C46" s="6" t="s">
        <v>231</v>
      </c>
      <c r="D46" s="6" t="s">
        <v>204</v>
      </c>
      <c r="E46" s="7">
        <v>75</v>
      </c>
      <c r="F46" s="7" t="s">
        <v>75</v>
      </c>
      <c r="G46" s="7" t="s">
        <v>232</v>
      </c>
      <c r="H46" s="7" t="s">
        <v>233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 t="s">
        <v>234</v>
      </c>
      <c r="O46" s="7">
        <v>0</v>
      </c>
      <c r="P46" s="7">
        <v>162</v>
      </c>
      <c r="Q46" s="7">
        <v>62</v>
      </c>
      <c r="R46" s="7">
        <v>2</v>
      </c>
      <c r="S46" s="7">
        <v>1</v>
      </c>
      <c r="T46" s="7">
        <v>12</v>
      </c>
      <c r="U46" s="7">
        <v>5.2</v>
      </c>
      <c r="V46" s="7">
        <v>106</v>
      </c>
      <c r="W46" s="7">
        <v>1</v>
      </c>
      <c r="X46" s="7"/>
      <c r="Y46" s="7">
        <v>0</v>
      </c>
      <c r="Z46" s="7">
        <v>1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/>
      <c r="AG46" s="7">
        <v>2</v>
      </c>
      <c r="AH46" s="7">
        <v>0</v>
      </c>
      <c r="AI46" s="7">
        <v>1</v>
      </c>
      <c r="AJ46" s="7"/>
      <c r="AK46" s="7">
        <v>0</v>
      </c>
      <c r="AL46" s="7">
        <v>0</v>
      </c>
      <c r="AM46" s="7">
        <v>0</v>
      </c>
      <c r="AN46" s="7"/>
      <c r="AO46" s="7">
        <v>0</v>
      </c>
      <c r="AP46" s="7">
        <v>0</v>
      </c>
      <c r="AQ46" s="7">
        <v>1</v>
      </c>
      <c r="AR46" s="7">
        <v>8</v>
      </c>
      <c r="AS46" s="7">
        <v>150</v>
      </c>
      <c r="AT46" s="7" t="s">
        <v>208</v>
      </c>
      <c r="AU46" s="7">
        <v>0</v>
      </c>
      <c r="AV46" s="7">
        <v>0</v>
      </c>
      <c r="AW46" s="7">
        <v>0</v>
      </c>
      <c r="AX46" s="7">
        <v>1</v>
      </c>
      <c r="AY46" s="7">
        <v>8</v>
      </c>
      <c r="AZ46" s="7">
        <v>4</v>
      </c>
      <c r="BA46" s="7"/>
      <c r="BB46" s="7">
        <v>37</v>
      </c>
      <c r="BC46" s="7">
        <v>80</v>
      </c>
      <c r="BD46" s="7">
        <v>160</v>
      </c>
      <c r="BE46" s="7">
        <v>85</v>
      </c>
      <c r="BF46" s="9">
        <f t="shared" si="0"/>
        <v>25</v>
      </c>
      <c r="BG46" s="9">
        <f t="shared" si="1"/>
        <v>110</v>
      </c>
      <c r="BH46" s="7">
        <v>80</v>
      </c>
      <c r="BI46" s="7">
        <v>99</v>
      </c>
      <c r="BJ46" s="7"/>
      <c r="BK46" s="7">
        <v>37</v>
      </c>
      <c r="BL46" s="7">
        <v>78</v>
      </c>
      <c r="BM46" s="7">
        <v>162</v>
      </c>
      <c r="BN46" s="7">
        <v>90</v>
      </c>
      <c r="BO46" s="9">
        <f t="shared" si="2"/>
        <v>24</v>
      </c>
      <c r="BP46" s="9">
        <f t="shared" si="3"/>
        <v>114</v>
      </c>
      <c r="BQ46" s="7">
        <v>78</v>
      </c>
      <c r="BR46" s="7">
        <v>100</v>
      </c>
      <c r="BS46" s="7"/>
      <c r="BT46" s="7">
        <v>37</v>
      </c>
      <c r="BU46" s="7">
        <v>76</v>
      </c>
      <c r="BV46" s="7">
        <v>158</v>
      </c>
      <c r="BW46" s="7">
        <v>89</v>
      </c>
      <c r="BX46" s="9">
        <f t="shared" si="4"/>
        <v>23</v>
      </c>
      <c r="BY46" s="9">
        <f t="shared" si="5"/>
        <v>112</v>
      </c>
      <c r="BZ46" s="7">
        <v>76</v>
      </c>
      <c r="CA46" s="7">
        <v>98</v>
      </c>
      <c r="CB46" s="7"/>
      <c r="CC46" s="7">
        <v>0</v>
      </c>
      <c r="CD46" s="7">
        <v>0</v>
      </c>
      <c r="CE46" s="7">
        <v>0</v>
      </c>
      <c r="CF46" s="7">
        <v>0</v>
      </c>
    </row>
    <row r="47" spans="1:84" ht="14.25" hidden="1" customHeight="1" x14ac:dyDescent="0.3">
      <c r="A47" s="11">
        <v>52.2</v>
      </c>
      <c r="B47" s="7" t="s">
        <v>235</v>
      </c>
      <c r="C47" s="6" t="s">
        <v>236</v>
      </c>
      <c r="D47" s="6" t="s">
        <v>204</v>
      </c>
      <c r="E47" s="7">
        <v>40</v>
      </c>
      <c r="F47" s="7" t="s">
        <v>75</v>
      </c>
      <c r="G47" s="7" t="s">
        <v>237</v>
      </c>
      <c r="H47" s="7" t="s">
        <v>238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179</v>
      </c>
      <c r="Q47" s="7">
        <v>109</v>
      </c>
      <c r="R47" s="7">
        <v>1</v>
      </c>
      <c r="S47" s="7">
        <v>2</v>
      </c>
      <c r="T47" s="7">
        <v>15.2</v>
      </c>
      <c r="U47" s="7">
        <v>5.7</v>
      </c>
      <c r="V47" s="7">
        <v>89</v>
      </c>
      <c r="W47" s="7">
        <v>1</v>
      </c>
      <c r="X47" s="7"/>
      <c r="Y47" s="7">
        <v>0</v>
      </c>
      <c r="Z47" s="7">
        <v>1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/>
      <c r="AG47" s="7">
        <v>3</v>
      </c>
      <c r="AH47" s="7">
        <v>0</v>
      </c>
      <c r="AI47" s="7">
        <v>0</v>
      </c>
      <c r="AJ47" s="7"/>
      <c r="AK47" s="7">
        <v>0</v>
      </c>
      <c r="AL47" s="7">
        <v>0</v>
      </c>
      <c r="AM47" s="7">
        <v>0</v>
      </c>
      <c r="AN47" s="7"/>
      <c r="AO47" s="7">
        <v>0</v>
      </c>
      <c r="AP47" s="7">
        <v>0</v>
      </c>
      <c r="AQ47" s="7">
        <v>1</v>
      </c>
      <c r="AR47" s="7">
        <v>10</v>
      </c>
      <c r="AS47" s="7">
        <v>60</v>
      </c>
      <c r="AT47" s="7" t="s">
        <v>208</v>
      </c>
      <c r="AU47" s="7">
        <v>0</v>
      </c>
      <c r="AV47" s="7">
        <v>0</v>
      </c>
      <c r="AW47" s="7">
        <v>0</v>
      </c>
      <c r="AX47" s="7">
        <v>0</v>
      </c>
      <c r="AY47" s="7">
        <v>8</v>
      </c>
      <c r="AZ47" s="7">
        <v>8</v>
      </c>
      <c r="BA47" s="7"/>
      <c r="BB47" s="7">
        <v>36.5</v>
      </c>
      <c r="BC47" s="7">
        <v>70</v>
      </c>
      <c r="BD47" s="7">
        <v>120</v>
      </c>
      <c r="BE47" s="7">
        <v>73</v>
      </c>
      <c r="BF47" s="9">
        <f t="shared" si="0"/>
        <v>15.666666666666666</v>
      </c>
      <c r="BG47" s="9">
        <f t="shared" si="1"/>
        <v>88.666666666666671</v>
      </c>
      <c r="BH47" s="7">
        <v>70</v>
      </c>
      <c r="BI47" s="7">
        <v>98</v>
      </c>
      <c r="BJ47" s="7"/>
      <c r="BK47" s="7">
        <v>35.5</v>
      </c>
      <c r="BL47" s="7">
        <v>69</v>
      </c>
      <c r="BM47" s="7">
        <v>118</v>
      </c>
      <c r="BN47" s="7">
        <v>69</v>
      </c>
      <c r="BO47" s="9">
        <f t="shared" si="2"/>
        <v>16.333333333333332</v>
      </c>
      <c r="BP47" s="9">
        <f t="shared" si="3"/>
        <v>85.333333333333329</v>
      </c>
      <c r="BQ47" s="7">
        <v>69</v>
      </c>
      <c r="BR47" s="7">
        <v>100</v>
      </c>
      <c r="BS47" s="7"/>
      <c r="BT47" s="7">
        <v>36</v>
      </c>
      <c r="BU47" s="7">
        <v>74</v>
      </c>
      <c r="BV47" s="7">
        <v>128</v>
      </c>
      <c r="BW47" s="7">
        <v>79</v>
      </c>
      <c r="BX47" s="9">
        <f t="shared" si="4"/>
        <v>16.333333333333332</v>
      </c>
      <c r="BY47" s="9">
        <f t="shared" si="5"/>
        <v>95.333333333333329</v>
      </c>
      <c r="BZ47" s="7">
        <v>74</v>
      </c>
      <c r="CA47" s="7">
        <v>98</v>
      </c>
      <c r="CB47" s="7"/>
      <c r="CC47" s="7">
        <v>0</v>
      </c>
      <c r="CD47" s="7">
        <v>0</v>
      </c>
      <c r="CE47" s="7">
        <v>0</v>
      </c>
      <c r="CF47" s="7">
        <v>0</v>
      </c>
    </row>
    <row r="48" spans="1:84" ht="14.25" hidden="1" customHeight="1" x14ac:dyDescent="0.3">
      <c r="A48" s="11">
        <v>53.457142857142898</v>
      </c>
      <c r="B48" s="7" t="s">
        <v>239</v>
      </c>
      <c r="C48" s="6" t="s">
        <v>240</v>
      </c>
      <c r="D48" s="6" t="s">
        <v>204</v>
      </c>
      <c r="E48" s="7">
        <v>32</v>
      </c>
      <c r="F48" s="7" t="s">
        <v>64</v>
      </c>
      <c r="G48" s="7" t="s">
        <v>241</v>
      </c>
      <c r="H48" s="7" t="s">
        <v>212</v>
      </c>
      <c r="I48" s="7">
        <v>0</v>
      </c>
      <c r="J48" s="7">
        <v>1</v>
      </c>
      <c r="K48" s="7">
        <v>0</v>
      </c>
      <c r="L48" s="7">
        <v>0</v>
      </c>
      <c r="M48" s="7">
        <v>1</v>
      </c>
      <c r="N48" s="7" t="s">
        <v>67</v>
      </c>
      <c r="O48" s="7">
        <v>0</v>
      </c>
      <c r="P48" s="7">
        <v>164</v>
      </c>
      <c r="Q48" s="7">
        <v>105</v>
      </c>
      <c r="R48" s="7">
        <v>2</v>
      </c>
      <c r="S48" s="7">
        <v>2</v>
      </c>
      <c r="T48" s="7">
        <v>12.6</v>
      </c>
      <c r="U48" s="7">
        <v>5</v>
      </c>
      <c r="V48" s="7">
        <v>99</v>
      </c>
      <c r="W48" s="7">
        <v>2</v>
      </c>
      <c r="X48" s="7"/>
      <c r="Y48" s="7">
        <v>1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/>
      <c r="AG48" s="7">
        <v>3</v>
      </c>
      <c r="AH48" s="7">
        <v>0</v>
      </c>
      <c r="AI48" s="7">
        <v>2</v>
      </c>
      <c r="AJ48" s="7"/>
      <c r="AK48" s="7">
        <v>0</v>
      </c>
      <c r="AL48" s="7">
        <v>0</v>
      </c>
      <c r="AM48" s="7">
        <v>0</v>
      </c>
      <c r="AN48" s="7"/>
      <c r="AO48" s="7">
        <v>2</v>
      </c>
      <c r="AP48" s="7">
        <v>0</v>
      </c>
      <c r="AQ48" s="7">
        <v>3</v>
      </c>
      <c r="AR48" s="7">
        <v>7</v>
      </c>
      <c r="AS48" s="7">
        <v>120</v>
      </c>
      <c r="AT48" s="7" t="s">
        <v>208</v>
      </c>
      <c r="AU48" s="7">
        <v>0</v>
      </c>
      <c r="AV48" s="7">
        <v>0</v>
      </c>
      <c r="AW48" s="7">
        <v>0</v>
      </c>
      <c r="AX48" s="7">
        <v>1</v>
      </c>
      <c r="AY48" s="7">
        <v>8</v>
      </c>
      <c r="AZ48" s="7">
        <v>4</v>
      </c>
      <c r="BA48" s="7"/>
      <c r="BB48" s="7">
        <v>37</v>
      </c>
      <c r="BC48" s="7">
        <v>109</v>
      </c>
      <c r="BD48" s="7">
        <v>125</v>
      </c>
      <c r="BE48" s="7">
        <v>85</v>
      </c>
      <c r="BF48" s="9">
        <f t="shared" si="0"/>
        <v>13.333333333333332</v>
      </c>
      <c r="BG48" s="9">
        <f t="shared" si="1"/>
        <v>98.333333333333329</v>
      </c>
      <c r="BH48" s="7">
        <v>110</v>
      </c>
      <c r="BI48" s="7">
        <v>99</v>
      </c>
      <c r="BJ48" s="7"/>
      <c r="BK48" s="7">
        <v>36.5</v>
      </c>
      <c r="BL48" s="7">
        <v>80</v>
      </c>
      <c r="BM48" s="7">
        <v>130</v>
      </c>
      <c r="BN48" s="7">
        <v>80</v>
      </c>
      <c r="BO48" s="9">
        <f t="shared" si="2"/>
        <v>16.666666666666664</v>
      </c>
      <c r="BP48" s="9">
        <f t="shared" si="3"/>
        <v>96.666666666666657</v>
      </c>
      <c r="BQ48" s="7">
        <v>76</v>
      </c>
      <c r="BR48" s="7">
        <v>99</v>
      </c>
      <c r="BS48" s="7"/>
      <c r="BT48" s="7">
        <v>36.5</v>
      </c>
      <c r="BU48" s="7">
        <v>83</v>
      </c>
      <c r="BV48" s="7">
        <v>90</v>
      </c>
      <c r="BW48" s="7">
        <v>67</v>
      </c>
      <c r="BX48" s="9">
        <f t="shared" si="4"/>
        <v>7.6666666666666661</v>
      </c>
      <c r="BY48" s="9">
        <f t="shared" si="5"/>
        <v>74.666666666666671</v>
      </c>
      <c r="BZ48" s="7">
        <v>80</v>
      </c>
      <c r="CA48" s="7">
        <v>98</v>
      </c>
      <c r="CB48" s="7"/>
      <c r="CC48" s="7">
        <v>0</v>
      </c>
      <c r="CD48" s="7">
        <v>0</v>
      </c>
      <c r="CE48" s="7">
        <v>0</v>
      </c>
      <c r="CF48" s="7">
        <v>0</v>
      </c>
    </row>
    <row r="49" spans="1:84" ht="14.25" hidden="1" customHeight="1" x14ac:dyDescent="0.3">
      <c r="A49" s="11">
        <v>54.714285714285801</v>
      </c>
      <c r="B49" s="7" t="s">
        <v>242</v>
      </c>
      <c r="C49" s="6" t="s">
        <v>243</v>
      </c>
      <c r="D49" s="6" t="s">
        <v>204</v>
      </c>
      <c r="E49" s="7">
        <v>27</v>
      </c>
      <c r="F49" s="7" t="s">
        <v>64</v>
      </c>
      <c r="G49" s="7" t="s">
        <v>244</v>
      </c>
      <c r="H49" s="7" t="s">
        <v>245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155</v>
      </c>
      <c r="Q49" s="7">
        <v>67</v>
      </c>
      <c r="R49" s="7">
        <v>2</v>
      </c>
      <c r="S49" s="7">
        <v>1</v>
      </c>
      <c r="T49" s="7">
        <v>13</v>
      </c>
      <c r="U49" s="7">
        <v>4.5</v>
      </c>
      <c r="V49" s="7">
        <v>91</v>
      </c>
      <c r="W49" s="7">
        <v>2</v>
      </c>
      <c r="X49" s="7"/>
      <c r="Y49" s="7">
        <v>1</v>
      </c>
      <c r="Z49" s="7">
        <v>1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/>
      <c r="AG49" s="7">
        <v>4</v>
      </c>
      <c r="AH49" s="7">
        <v>0</v>
      </c>
      <c r="AI49" s="7">
        <v>0</v>
      </c>
      <c r="AJ49" s="7"/>
      <c r="AK49" s="7">
        <v>2</v>
      </c>
      <c r="AL49" s="7">
        <v>0</v>
      </c>
      <c r="AM49" s="7">
        <v>0</v>
      </c>
      <c r="AN49" s="7"/>
      <c r="AO49" s="7">
        <v>1</v>
      </c>
      <c r="AP49" s="7">
        <v>0</v>
      </c>
      <c r="AQ49" s="7">
        <v>1</v>
      </c>
      <c r="AR49" s="7">
        <v>9</v>
      </c>
      <c r="AS49" s="7">
        <v>60</v>
      </c>
      <c r="AT49" s="7" t="s">
        <v>208</v>
      </c>
      <c r="AU49" s="7">
        <v>0</v>
      </c>
      <c r="AV49" s="7">
        <v>0</v>
      </c>
      <c r="AW49" s="7">
        <v>0</v>
      </c>
      <c r="AX49" s="7">
        <v>1</v>
      </c>
      <c r="AY49" s="7">
        <v>8</v>
      </c>
      <c r="AZ49" s="7">
        <v>4</v>
      </c>
      <c r="BA49" s="7"/>
      <c r="BB49" s="7">
        <v>37</v>
      </c>
      <c r="BC49" s="7">
        <v>76</v>
      </c>
      <c r="BD49" s="7">
        <v>125</v>
      </c>
      <c r="BE49" s="7">
        <v>83</v>
      </c>
      <c r="BF49" s="7">
        <f t="shared" si="0"/>
        <v>14</v>
      </c>
      <c r="BG49" s="7">
        <f t="shared" si="1"/>
        <v>97</v>
      </c>
      <c r="BH49" s="7">
        <v>76</v>
      </c>
      <c r="BI49" s="7">
        <v>99</v>
      </c>
      <c r="BJ49" s="7"/>
      <c r="BK49" s="7">
        <v>37</v>
      </c>
      <c r="BL49" s="7">
        <v>71</v>
      </c>
      <c r="BM49" s="7">
        <v>110</v>
      </c>
      <c r="BN49" s="7">
        <v>75</v>
      </c>
      <c r="BO49" s="9">
        <f t="shared" si="2"/>
        <v>11.666666666666666</v>
      </c>
      <c r="BP49" s="9">
        <f t="shared" si="3"/>
        <v>86.666666666666671</v>
      </c>
      <c r="BQ49" s="7">
        <v>71</v>
      </c>
      <c r="BR49" s="7">
        <v>100</v>
      </c>
      <c r="BS49" s="7"/>
      <c r="BT49" s="7">
        <v>37</v>
      </c>
      <c r="BU49" s="7">
        <v>74</v>
      </c>
      <c r="BV49" s="7">
        <v>130</v>
      </c>
      <c r="BW49" s="7">
        <v>86</v>
      </c>
      <c r="BX49" s="9">
        <f t="shared" si="4"/>
        <v>14.666666666666666</v>
      </c>
      <c r="BY49" s="9">
        <f t="shared" si="5"/>
        <v>100.66666666666667</v>
      </c>
      <c r="BZ49" s="7">
        <v>74</v>
      </c>
      <c r="CA49" s="7">
        <v>99</v>
      </c>
      <c r="CB49" s="7"/>
      <c r="CC49" s="7">
        <v>0</v>
      </c>
      <c r="CD49" s="7">
        <v>0</v>
      </c>
      <c r="CE49" s="7">
        <v>0</v>
      </c>
      <c r="CF49" s="7">
        <v>0</v>
      </c>
    </row>
    <row r="50" spans="1:84" ht="14.25" hidden="1" customHeight="1" x14ac:dyDescent="0.3">
      <c r="A50" s="11">
        <v>55.971428571428604</v>
      </c>
      <c r="B50" s="7" t="s">
        <v>246</v>
      </c>
      <c r="C50" s="6" t="s">
        <v>247</v>
      </c>
      <c r="D50" s="6" t="s">
        <v>204</v>
      </c>
      <c r="E50" s="7">
        <v>27</v>
      </c>
      <c r="F50" s="7" t="s">
        <v>64</v>
      </c>
      <c r="G50" s="7" t="s">
        <v>228</v>
      </c>
      <c r="H50" s="7" t="s">
        <v>212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 t="s">
        <v>248</v>
      </c>
      <c r="O50" s="7">
        <v>0</v>
      </c>
      <c r="P50" s="7">
        <v>157</v>
      </c>
      <c r="Q50" s="7">
        <v>81</v>
      </c>
      <c r="R50" s="7">
        <v>2</v>
      </c>
      <c r="S50" s="7">
        <v>2</v>
      </c>
      <c r="T50" s="7">
        <v>11.5</v>
      </c>
      <c r="U50" s="7">
        <v>5.2</v>
      </c>
      <c r="V50" s="7">
        <v>107</v>
      </c>
      <c r="W50" s="7">
        <v>2</v>
      </c>
      <c r="X50" s="7"/>
      <c r="Y50" s="7">
        <v>1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/>
      <c r="AG50" s="7">
        <v>4</v>
      </c>
      <c r="AH50" s="7">
        <v>0</v>
      </c>
      <c r="AI50" s="7">
        <v>0</v>
      </c>
      <c r="AJ50" s="7"/>
      <c r="AK50" s="7">
        <v>2</v>
      </c>
      <c r="AL50" s="7">
        <v>0</v>
      </c>
      <c r="AM50" s="7">
        <v>0</v>
      </c>
      <c r="AN50" s="7"/>
      <c r="AO50" s="7">
        <v>2</v>
      </c>
      <c r="AP50" s="7">
        <v>1</v>
      </c>
      <c r="AQ50" s="7">
        <v>1</v>
      </c>
      <c r="AR50" s="7">
        <v>10</v>
      </c>
      <c r="AS50" s="7">
        <v>60</v>
      </c>
      <c r="AT50" s="7" t="s">
        <v>208</v>
      </c>
      <c r="AU50" s="7">
        <v>0</v>
      </c>
      <c r="AV50" s="7">
        <v>0</v>
      </c>
      <c r="AW50" s="7">
        <v>0</v>
      </c>
      <c r="AX50" s="7">
        <v>1</v>
      </c>
      <c r="AY50" s="7">
        <v>8</v>
      </c>
      <c r="AZ50" s="7">
        <v>4</v>
      </c>
      <c r="BA50" s="7"/>
      <c r="BB50" s="7">
        <v>36.299999999999997</v>
      </c>
      <c r="BC50" s="7">
        <v>70</v>
      </c>
      <c r="BD50" s="7">
        <v>120</v>
      </c>
      <c r="BE50" s="7">
        <v>70</v>
      </c>
      <c r="BF50" s="9">
        <f t="shared" si="0"/>
        <v>16.666666666666664</v>
      </c>
      <c r="BG50" s="9">
        <f t="shared" si="1"/>
        <v>86.666666666666657</v>
      </c>
      <c r="BH50" s="7">
        <v>79</v>
      </c>
      <c r="BI50" s="7">
        <v>99</v>
      </c>
      <c r="BJ50" s="7"/>
      <c r="BK50" s="7">
        <v>37</v>
      </c>
      <c r="BL50" s="7">
        <v>72</v>
      </c>
      <c r="BM50" s="7">
        <v>117</v>
      </c>
      <c r="BN50" s="7">
        <v>79</v>
      </c>
      <c r="BO50" s="9">
        <f t="shared" si="2"/>
        <v>12.666666666666666</v>
      </c>
      <c r="BP50" s="9">
        <f t="shared" si="3"/>
        <v>91.666666666666671</v>
      </c>
      <c r="BQ50" s="7">
        <v>72</v>
      </c>
      <c r="BR50" s="7">
        <v>99</v>
      </c>
      <c r="BS50" s="7"/>
      <c r="BT50" s="7">
        <v>37</v>
      </c>
      <c r="BU50" s="7">
        <v>74</v>
      </c>
      <c r="BV50" s="7">
        <v>140</v>
      </c>
      <c r="BW50" s="7">
        <v>86</v>
      </c>
      <c r="BX50" s="9">
        <f t="shared" si="4"/>
        <v>18</v>
      </c>
      <c r="BY50" s="9">
        <f t="shared" si="5"/>
        <v>104</v>
      </c>
      <c r="BZ50" s="7">
        <v>74</v>
      </c>
      <c r="CA50" s="7">
        <v>98</v>
      </c>
      <c r="CB50" s="7"/>
      <c r="CC50" s="7">
        <v>0</v>
      </c>
      <c r="CD50" s="7">
        <v>0</v>
      </c>
      <c r="CE50" s="7">
        <v>0</v>
      </c>
      <c r="CF50" s="7">
        <v>0</v>
      </c>
    </row>
    <row r="51" spans="1:84" ht="14.25" hidden="1" customHeight="1" x14ac:dyDescent="0.3">
      <c r="A51" s="11">
        <v>57.228571428571499</v>
      </c>
      <c r="B51" s="7" t="s">
        <v>249</v>
      </c>
      <c r="C51" s="6" t="s">
        <v>250</v>
      </c>
      <c r="D51" s="6" t="s">
        <v>204</v>
      </c>
      <c r="E51" s="7">
        <v>29</v>
      </c>
      <c r="F51" s="7" t="s">
        <v>64</v>
      </c>
      <c r="G51" s="7" t="s">
        <v>228</v>
      </c>
      <c r="H51" s="7" t="s">
        <v>212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156</v>
      </c>
      <c r="Q51" s="7">
        <v>52</v>
      </c>
      <c r="R51" s="7">
        <v>2</v>
      </c>
      <c r="S51" s="7">
        <v>3</v>
      </c>
      <c r="T51" s="7">
        <v>11</v>
      </c>
      <c r="U51" s="7">
        <v>5.3</v>
      </c>
      <c r="V51" s="7">
        <v>127</v>
      </c>
      <c r="W51" s="7">
        <v>3</v>
      </c>
      <c r="X51" s="7"/>
      <c r="Y51" s="7">
        <v>1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/>
      <c r="AG51" s="7">
        <v>3</v>
      </c>
      <c r="AH51" s="7">
        <v>1</v>
      </c>
      <c r="AI51" s="7">
        <v>2</v>
      </c>
      <c r="AJ51" s="7"/>
      <c r="AK51" s="7">
        <v>4</v>
      </c>
      <c r="AL51" s="7">
        <v>2</v>
      </c>
      <c r="AM51" s="7">
        <v>0</v>
      </c>
      <c r="AN51" s="7"/>
      <c r="AO51" s="7">
        <v>1</v>
      </c>
      <c r="AP51" s="7">
        <v>0</v>
      </c>
      <c r="AQ51" s="7">
        <v>2</v>
      </c>
      <c r="AR51" s="7">
        <v>8</v>
      </c>
      <c r="AS51" s="7">
        <v>60</v>
      </c>
      <c r="AT51" s="7" t="s">
        <v>208</v>
      </c>
      <c r="AU51" s="7">
        <v>0</v>
      </c>
      <c r="AV51" s="7">
        <v>0</v>
      </c>
      <c r="AW51" s="7">
        <v>0</v>
      </c>
      <c r="AX51" s="7">
        <v>1</v>
      </c>
      <c r="AY51" s="7">
        <v>8</v>
      </c>
      <c r="AZ51" s="7">
        <v>4</v>
      </c>
      <c r="BA51" s="7"/>
      <c r="BB51" s="7">
        <v>36.5</v>
      </c>
      <c r="BC51" s="7">
        <v>90</v>
      </c>
      <c r="BD51" s="7">
        <v>119</v>
      </c>
      <c r="BE51" s="7">
        <v>76</v>
      </c>
      <c r="BF51" s="9">
        <f t="shared" si="0"/>
        <v>14.333333333333332</v>
      </c>
      <c r="BG51" s="9">
        <f t="shared" si="1"/>
        <v>90.333333333333329</v>
      </c>
      <c r="BH51" s="7">
        <v>90</v>
      </c>
      <c r="BI51" s="7">
        <v>99</v>
      </c>
      <c r="BJ51" s="7"/>
      <c r="BK51" s="7">
        <v>35.5</v>
      </c>
      <c r="BL51" s="7">
        <v>80</v>
      </c>
      <c r="BM51" s="7">
        <v>130</v>
      </c>
      <c r="BN51" s="7">
        <v>87</v>
      </c>
      <c r="BO51" s="9">
        <f t="shared" si="2"/>
        <v>14.333333333333332</v>
      </c>
      <c r="BP51" s="9">
        <f t="shared" si="3"/>
        <v>101.33333333333333</v>
      </c>
      <c r="BQ51" s="7">
        <v>80</v>
      </c>
      <c r="BR51" s="7">
        <v>100</v>
      </c>
      <c r="BS51" s="7"/>
      <c r="BT51" s="7">
        <v>36</v>
      </c>
      <c r="BU51" s="7">
        <v>79</v>
      </c>
      <c r="BV51" s="7">
        <v>123</v>
      </c>
      <c r="BW51" s="7">
        <v>70</v>
      </c>
      <c r="BX51" s="9">
        <f t="shared" si="4"/>
        <v>17.666666666666664</v>
      </c>
      <c r="BY51" s="9">
        <f t="shared" si="5"/>
        <v>87.666666666666657</v>
      </c>
      <c r="BZ51" s="7">
        <v>79</v>
      </c>
      <c r="CA51" s="7">
        <v>100</v>
      </c>
      <c r="CB51" s="7"/>
      <c r="CC51" s="7">
        <v>1</v>
      </c>
      <c r="CD51" s="7">
        <v>0</v>
      </c>
      <c r="CE51" s="7">
        <v>0</v>
      </c>
      <c r="CF51" s="7">
        <v>0</v>
      </c>
    </row>
    <row r="52" spans="1:84" ht="14.25" hidden="1" customHeight="1" x14ac:dyDescent="0.3">
      <c r="A52" s="11">
        <v>58.485714285714302</v>
      </c>
      <c r="B52" s="7" t="s">
        <v>251</v>
      </c>
      <c r="C52" s="6" t="s">
        <v>252</v>
      </c>
      <c r="D52" s="6" t="s">
        <v>204</v>
      </c>
      <c r="E52" s="7">
        <v>22</v>
      </c>
      <c r="F52" s="7" t="s">
        <v>64</v>
      </c>
      <c r="G52" s="7" t="s">
        <v>228</v>
      </c>
      <c r="H52" s="7" t="s">
        <v>212</v>
      </c>
      <c r="I52" s="7">
        <v>0</v>
      </c>
      <c r="J52" s="7">
        <v>0</v>
      </c>
      <c r="K52" s="7">
        <v>0</v>
      </c>
      <c r="L52" s="7">
        <v>1</v>
      </c>
      <c r="M52" s="7">
        <v>1</v>
      </c>
      <c r="N52" s="7" t="s">
        <v>67</v>
      </c>
      <c r="O52" s="7">
        <v>0</v>
      </c>
      <c r="P52" s="7">
        <v>162</v>
      </c>
      <c r="Q52" s="7">
        <v>71</v>
      </c>
      <c r="R52" s="7">
        <v>2</v>
      </c>
      <c r="S52" s="7">
        <v>3</v>
      </c>
      <c r="T52" s="7">
        <v>12</v>
      </c>
      <c r="U52" s="7">
        <v>5.2</v>
      </c>
      <c r="V52" s="7">
        <v>125</v>
      </c>
      <c r="W52" s="7">
        <v>3</v>
      </c>
      <c r="X52" s="7"/>
      <c r="Y52" s="7">
        <v>1</v>
      </c>
      <c r="Z52" s="7">
        <v>1</v>
      </c>
      <c r="AA52" s="7">
        <v>0</v>
      </c>
      <c r="AB52" s="7">
        <v>1</v>
      </c>
      <c r="AC52" s="7">
        <v>0</v>
      </c>
      <c r="AD52" s="7">
        <v>0</v>
      </c>
      <c r="AE52" s="7">
        <v>0</v>
      </c>
      <c r="AF52" s="7"/>
      <c r="AG52" s="7">
        <v>5</v>
      </c>
      <c r="AH52" s="7">
        <v>3</v>
      </c>
      <c r="AI52" s="7">
        <v>0</v>
      </c>
      <c r="AJ52" s="7"/>
      <c r="AK52" s="7">
        <v>4</v>
      </c>
      <c r="AL52" s="7">
        <v>2</v>
      </c>
      <c r="AM52" s="7">
        <v>0</v>
      </c>
      <c r="AN52" s="7"/>
      <c r="AO52" s="7">
        <v>5</v>
      </c>
      <c r="AP52" s="7">
        <v>3</v>
      </c>
      <c r="AQ52" s="7">
        <v>0</v>
      </c>
      <c r="AR52" s="7">
        <v>9</v>
      </c>
      <c r="AS52" s="7">
        <v>90</v>
      </c>
      <c r="AT52" s="7" t="s">
        <v>208</v>
      </c>
      <c r="AU52" s="7">
        <v>0</v>
      </c>
      <c r="AV52" s="7">
        <v>0</v>
      </c>
      <c r="AW52" s="7">
        <v>0</v>
      </c>
      <c r="AX52" s="7">
        <v>1</v>
      </c>
      <c r="AY52" s="7">
        <v>8</v>
      </c>
      <c r="AZ52" s="7">
        <v>4</v>
      </c>
      <c r="BA52" s="7"/>
      <c r="BB52" s="7">
        <v>37</v>
      </c>
      <c r="BC52" s="7">
        <v>88</v>
      </c>
      <c r="BD52" s="7">
        <v>107</v>
      </c>
      <c r="BE52" s="7">
        <v>63</v>
      </c>
      <c r="BF52" s="9">
        <f t="shared" si="0"/>
        <v>14.666666666666666</v>
      </c>
      <c r="BG52" s="9">
        <f t="shared" si="1"/>
        <v>77.666666666666671</v>
      </c>
      <c r="BH52" s="7">
        <v>88</v>
      </c>
      <c r="BI52" s="7">
        <v>100</v>
      </c>
      <c r="BJ52" s="7"/>
      <c r="BK52" s="7">
        <v>35</v>
      </c>
      <c r="BL52" s="7">
        <v>75</v>
      </c>
      <c r="BM52" s="7">
        <v>105</v>
      </c>
      <c r="BN52" s="7">
        <v>60</v>
      </c>
      <c r="BO52" s="9">
        <f t="shared" si="2"/>
        <v>15</v>
      </c>
      <c r="BP52" s="9">
        <f t="shared" si="3"/>
        <v>75</v>
      </c>
      <c r="BQ52" s="7">
        <v>75</v>
      </c>
      <c r="BR52" s="7">
        <v>97</v>
      </c>
      <c r="BS52" s="7"/>
      <c r="BT52" s="7">
        <v>36.5</v>
      </c>
      <c r="BU52" s="7">
        <v>85</v>
      </c>
      <c r="BV52" s="7">
        <v>125</v>
      </c>
      <c r="BW52" s="7">
        <v>81</v>
      </c>
      <c r="BX52" s="9">
        <f t="shared" si="4"/>
        <v>14.666666666666666</v>
      </c>
      <c r="BY52" s="9">
        <f t="shared" si="5"/>
        <v>95.666666666666671</v>
      </c>
      <c r="BZ52" s="7">
        <v>85</v>
      </c>
      <c r="CA52" s="7">
        <v>98</v>
      </c>
      <c r="CB52" s="7"/>
      <c r="CC52" s="7">
        <v>0</v>
      </c>
      <c r="CD52" s="7">
        <v>1</v>
      </c>
      <c r="CE52" s="7">
        <v>0</v>
      </c>
      <c r="CF52" s="7">
        <v>0</v>
      </c>
    </row>
    <row r="53" spans="1:84" ht="14.25" hidden="1" customHeight="1" x14ac:dyDescent="0.3">
      <c r="A53" s="11">
        <v>59.742857142857197</v>
      </c>
      <c r="B53" s="7" t="s">
        <v>253</v>
      </c>
      <c r="C53" s="6" t="s">
        <v>254</v>
      </c>
      <c r="D53" s="6" t="s">
        <v>204</v>
      </c>
      <c r="E53" s="7">
        <v>59</v>
      </c>
      <c r="F53" s="7" t="s">
        <v>75</v>
      </c>
      <c r="G53" s="7" t="s">
        <v>255</v>
      </c>
      <c r="H53" s="7" t="s">
        <v>256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 t="s">
        <v>257</v>
      </c>
      <c r="O53" s="7">
        <v>0</v>
      </c>
      <c r="P53" s="7">
        <v>170</v>
      </c>
      <c r="Q53" s="7">
        <v>57.8</v>
      </c>
      <c r="R53" s="7">
        <v>2</v>
      </c>
      <c r="S53" s="7">
        <v>2</v>
      </c>
      <c r="T53" s="7">
        <v>11.2</v>
      </c>
      <c r="U53" s="7">
        <v>5.0999999999999996</v>
      </c>
      <c r="V53" s="7">
        <v>96</v>
      </c>
      <c r="W53" s="7">
        <v>3</v>
      </c>
      <c r="X53" s="7"/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/>
      <c r="AG53" s="7">
        <v>4</v>
      </c>
      <c r="AH53" s="7">
        <v>0</v>
      </c>
      <c r="AI53" s="7">
        <v>2</v>
      </c>
      <c r="AJ53" s="7"/>
      <c r="AK53" s="7">
        <v>2</v>
      </c>
      <c r="AL53" s="7">
        <v>0</v>
      </c>
      <c r="AM53" s="7">
        <v>0</v>
      </c>
      <c r="AN53" s="7"/>
      <c r="AO53" s="7">
        <v>0</v>
      </c>
      <c r="AP53" s="7">
        <v>0</v>
      </c>
      <c r="AQ53" s="7">
        <v>1</v>
      </c>
      <c r="AR53" s="7">
        <v>10</v>
      </c>
      <c r="AS53" s="7">
        <v>120</v>
      </c>
      <c r="AT53" s="7" t="s">
        <v>208</v>
      </c>
      <c r="AU53" s="7">
        <v>0</v>
      </c>
      <c r="AV53" s="7">
        <v>0</v>
      </c>
      <c r="AW53" s="7">
        <v>0</v>
      </c>
      <c r="AX53" s="7">
        <v>1</v>
      </c>
      <c r="AY53" s="7">
        <v>8</v>
      </c>
      <c r="AZ53" s="7">
        <v>4</v>
      </c>
      <c r="BA53" s="7"/>
      <c r="BB53" s="7">
        <v>37</v>
      </c>
      <c r="BC53" s="7">
        <v>92</v>
      </c>
      <c r="BD53" s="7">
        <v>104</v>
      </c>
      <c r="BE53" s="7">
        <v>68</v>
      </c>
      <c r="BF53" s="7">
        <f t="shared" si="0"/>
        <v>12</v>
      </c>
      <c r="BG53" s="7">
        <f t="shared" si="1"/>
        <v>80</v>
      </c>
      <c r="BH53" s="7">
        <v>92</v>
      </c>
      <c r="BI53" s="7">
        <v>100</v>
      </c>
      <c r="BJ53" s="7"/>
      <c r="BK53" s="7">
        <v>36.5</v>
      </c>
      <c r="BL53" s="7">
        <v>80</v>
      </c>
      <c r="BM53" s="7">
        <v>110</v>
      </c>
      <c r="BN53" s="7">
        <v>73</v>
      </c>
      <c r="BO53" s="9">
        <f t="shared" si="2"/>
        <v>12.333333333333332</v>
      </c>
      <c r="BP53" s="9">
        <f t="shared" si="3"/>
        <v>85.333333333333329</v>
      </c>
      <c r="BQ53" s="7">
        <v>80</v>
      </c>
      <c r="BR53" s="7">
        <v>100</v>
      </c>
      <c r="BS53" s="7"/>
      <c r="BT53" s="7">
        <v>37</v>
      </c>
      <c r="BU53" s="7">
        <v>75</v>
      </c>
      <c r="BV53" s="7">
        <v>114</v>
      </c>
      <c r="BW53" s="7">
        <v>75</v>
      </c>
      <c r="BX53" s="9">
        <f t="shared" si="4"/>
        <v>13</v>
      </c>
      <c r="BY53" s="9">
        <f t="shared" si="5"/>
        <v>88</v>
      </c>
      <c r="BZ53" s="7">
        <v>75</v>
      </c>
      <c r="CA53" s="7">
        <v>99</v>
      </c>
      <c r="CB53" s="7"/>
      <c r="CC53" s="7">
        <v>0</v>
      </c>
      <c r="CD53" s="7">
        <v>0</v>
      </c>
      <c r="CE53" s="7">
        <v>0</v>
      </c>
      <c r="CF53" s="7">
        <v>0</v>
      </c>
    </row>
    <row r="54" spans="1:84" ht="14.25" hidden="1" customHeight="1" x14ac:dyDescent="0.3">
      <c r="A54" s="11">
        <v>61</v>
      </c>
      <c r="B54" s="7" t="s">
        <v>258</v>
      </c>
      <c r="C54" s="6" t="s">
        <v>259</v>
      </c>
      <c r="D54" s="6" t="s">
        <v>204</v>
      </c>
      <c r="E54" s="7">
        <v>65</v>
      </c>
      <c r="F54" s="7" t="s">
        <v>75</v>
      </c>
      <c r="G54" s="7" t="s">
        <v>260</v>
      </c>
      <c r="H54" s="7" t="s">
        <v>261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 t="s">
        <v>262</v>
      </c>
      <c r="O54" s="7">
        <v>0</v>
      </c>
      <c r="P54" s="7">
        <v>156</v>
      </c>
      <c r="Q54" s="7">
        <v>73.400000000000006</v>
      </c>
      <c r="R54" s="7">
        <v>2</v>
      </c>
      <c r="S54" s="7">
        <v>1</v>
      </c>
      <c r="T54" s="7">
        <v>11.3</v>
      </c>
      <c r="U54" s="7">
        <v>5.2</v>
      </c>
      <c r="V54" s="7">
        <v>115</v>
      </c>
      <c r="W54" s="7">
        <v>3</v>
      </c>
      <c r="X54" s="7"/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/>
      <c r="AG54" s="7">
        <v>3</v>
      </c>
      <c r="AH54" s="7">
        <v>1</v>
      </c>
      <c r="AI54" s="7">
        <v>1</v>
      </c>
      <c r="AJ54" s="7"/>
      <c r="AK54" s="7">
        <v>0</v>
      </c>
      <c r="AL54" s="7">
        <v>0</v>
      </c>
      <c r="AM54" s="7">
        <v>0</v>
      </c>
      <c r="AN54" s="7"/>
      <c r="AO54" s="7">
        <v>0</v>
      </c>
      <c r="AP54" s="7">
        <v>0</v>
      </c>
      <c r="AQ54" s="7">
        <v>1</v>
      </c>
      <c r="AR54" s="7">
        <v>8</v>
      </c>
      <c r="AS54" s="7">
        <v>60</v>
      </c>
      <c r="AT54" s="7" t="s">
        <v>208</v>
      </c>
      <c r="AU54" s="7">
        <v>0</v>
      </c>
      <c r="AV54" s="7">
        <v>0</v>
      </c>
      <c r="AW54" s="7">
        <v>0</v>
      </c>
      <c r="AX54" s="7">
        <v>1</v>
      </c>
      <c r="AY54" s="7">
        <v>8</v>
      </c>
      <c r="AZ54" s="7">
        <v>8</v>
      </c>
      <c r="BA54" s="7"/>
      <c r="BB54" s="7">
        <v>37</v>
      </c>
      <c r="BC54" s="7">
        <v>74</v>
      </c>
      <c r="BD54" s="7">
        <v>125</v>
      </c>
      <c r="BE54" s="7">
        <v>65</v>
      </c>
      <c r="BF54" s="7">
        <f t="shared" si="0"/>
        <v>20</v>
      </c>
      <c r="BG54" s="7">
        <f t="shared" si="1"/>
        <v>85</v>
      </c>
      <c r="BH54" s="7">
        <v>74</v>
      </c>
      <c r="BI54" s="7">
        <v>97</v>
      </c>
      <c r="BJ54" s="7"/>
      <c r="BK54" s="7">
        <v>35</v>
      </c>
      <c r="BL54" s="7">
        <v>80</v>
      </c>
      <c r="BM54" s="7">
        <v>140</v>
      </c>
      <c r="BN54" s="7">
        <v>70</v>
      </c>
      <c r="BO54" s="9">
        <f t="shared" si="2"/>
        <v>23.333333333333332</v>
      </c>
      <c r="BP54" s="9">
        <f t="shared" si="3"/>
        <v>93.333333333333329</v>
      </c>
      <c r="BQ54" s="7">
        <v>80</v>
      </c>
      <c r="BR54" s="7">
        <v>100</v>
      </c>
      <c r="BS54" s="7"/>
      <c r="BT54" s="7">
        <v>36.5</v>
      </c>
      <c r="BU54" s="7">
        <v>73</v>
      </c>
      <c r="BV54" s="7">
        <v>135</v>
      </c>
      <c r="BW54" s="7">
        <v>70</v>
      </c>
      <c r="BX54" s="9">
        <f t="shared" si="4"/>
        <v>21.666666666666664</v>
      </c>
      <c r="BY54" s="9">
        <f t="shared" si="5"/>
        <v>91.666666666666657</v>
      </c>
      <c r="BZ54" s="7">
        <v>73</v>
      </c>
      <c r="CA54" s="7">
        <v>98</v>
      </c>
      <c r="CB54" s="7"/>
      <c r="CC54" s="7">
        <v>0</v>
      </c>
      <c r="CD54" s="7">
        <v>0</v>
      </c>
      <c r="CE54" s="7">
        <v>0</v>
      </c>
      <c r="CF54" s="7">
        <v>0</v>
      </c>
    </row>
    <row r="55" spans="1:84" ht="14.25" hidden="1" customHeight="1" x14ac:dyDescent="0.3">
      <c r="A55" s="11">
        <v>62.257142857142902</v>
      </c>
      <c r="B55" s="7" t="s">
        <v>263</v>
      </c>
      <c r="C55" s="6" t="s">
        <v>264</v>
      </c>
      <c r="D55" s="6" t="s">
        <v>204</v>
      </c>
      <c r="E55" s="7">
        <v>32</v>
      </c>
      <c r="F55" s="7" t="s">
        <v>64</v>
      </c>
      <c r="G55" s="7" t="s">
        <v>265</v>
      </c>
      <c r="H55" s="7" t="s">
        <v>212</v>
      </c>
      <c r="I55" s="7">
        <v>0</v>
      </c>
      <c r="J55" s="7">
        <v>1</v>
      </c>
      <c r="K55" s="7">
        <v>0</v>
      </c>
      <c r="L55" s="7">
        <v>0</v>
      </c>
      <c r="M55" s="7">
        <v>1</v>
      </c>
      <c r="N55" s="7" t="s">
        <v>67</v>
      </c>
      <c r="O55" s="7">
        <v>0</v>
      </c>
      <c r="P55" s="7">
        <v>152</v>
      </c>
      <c r="Q55" s="7">
        <v>92</v>
      </c>
      <c r="R55" s="7">
        <v>2</v>
      </c>
      <c r="S55" s="7">
        <v>1</v>
      </c>
      <c r="T55" s="7">
        <v>10.199999999999999</v>
      </c>
      <c r="U55" s="7">
        <v>4.7</v>
      </c>
      <c r="V55" s="7">
        <v>91</v>
      </c>
      <c r="W55" s="7">
        <v>5</v>
      </c>
      <c r="X55" s="7"/>
      <c r="Y55" s="7">
        <v>1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/>
      <c r="AG55" s="7">
        <v>3</v>
      </c>
      <c r="AH55" s="7">
        <v>0</v>
      </c>
      <c r="AI55" s="7">
        <v>0</v>
      </c>
      <c r="AJ55" s="7"/>
      <c r="AK55" s="7">
        <v>4</v>
      </c>
      <c r="AL55" s="7">
        <v>2</v>
      </c>
      <c r="AM55" s="7">
        <v>0</v>
      </c>
      <c r="AN55" s="7"/>
      <c r="AO55" s="7">
        <v>1</v>
      </c>
      <c r="AP55" s="7">
        <v>0</v>
      </c>
      <c r="AQ55" s="7">
        <v>3</v>
      </c>
      <c r="AR55" s="7">
        <v>8</v>
      </c>
      <c r="AS55" s="7">
        <v>120</v>
      </c>
      <c r="AT55" s="7" t="s">
        <v>208</v>
      </c>
      <c r="AU55" s="7">
        <v>0</v>
      </c>
      <c r="AV55" s="7">
        <v>0</v>
      </c>
      <c r="AW55" s="7">
        <v>0</v>
      </c>
      <c r="AX55" s="7">
        <v>1</v>
      </c>
      <c r="AY55" s="7">
        <v>8</v>
      </c>
      <c r="AZ55" s="7">
        <v>4</v>
      </c>
      <c r="BA55" s="7"/>
      <c r="BB55" s="7">
        <v>37</v>
      </c>
      <c r="BC55" s="7">
        <v>106</v>
      </c>
      <c r="BD55" s="7">
        <v>115</v>
      </c>
      <c r="BE55" s="7">
        <v>76</v>
      </c>
      <c r="BF55" s="7">
        <f t="shared" si="0"/>
        <v>13</v>
      </c>
      <c r="BG55" s="7">
        <f t="shared" si="1"/>
        <v>89</v>
      </c>
      <c r="BH55" s="7">
        <v>106</v>
      </c>
      <c r="BI55" s="7">
        <v>98</v>
      </c>
      <c r="BJ55" s="7"/>
      <c r="BK55" s="7">
        <v>36.5</v>
      </c>
      <c r="BL55" s="7">
        <v>98</v>
      </c>
      <c r="BM55" s="7">
        <v>108</v>
      </c>
      <c r="BN55" s="7">
        <v>72</v>
      </c>
      <c r="BO55" s="9">
        <f t="shared" si="2"/>
        <v>12</v>
      </c>
      <c r="BP55" s="9">
        <f t="shared" si="3"/>
        <v>84</v>
      </c>
      <c r="BQ55" s="7">
        <v>98</v>
      </c>
      <c r="BR55" s="7">
        <v>100</v>
      </c>
      <c r="BS55" s="7"/>
      <c r="BT55" s="7">
        <v>36.5</v>
      </c>
      <c r="BU55" s="7">
        <v>87</v>
      </c>
      <c r="BV55" s="7">
        <v>123</v>
      </c>
      <c r="BW55" s="7">
        <v>75</v>
      </c>
      <c r="BX55" s="9">
        <f t="shared" si="4"/>
        <v>16</v>
      </c>
      <c r="BY55" s="9">
        <f t="shared" si="5"/>
        <v>91</v>
      </c>
      <c r="BZ55" s="7">
        <v>87</v>
      </c>
      <c r="CA55" s="7">
        <v>98</v>
      </c>
      <c r="CB55" s="7"/>
      <c r="CC55" s="7">
        <v>0</v>
      </c>
      <c r="CD55" s="7">
        <v>0</v>
      </c>
      <c r="CE55" s="7">
        <v>0</v>
      </c>
      <c r="CF55" s="7">
        <v>0</v>
      </c>
    </row>
    <row r="56" spans="1:84" ht="14.25" hidden="1" customHeight="1" x14ac:dyDescent="0.3">
      <c r="A56" s="11">
        <v>63.514285714285798</v>
      </c>
      <c r="B56" s="7" t="s">
        <v>266</v>
      </c>
      <c r="C56" s="6" t="s">
        <v>267</v>
      </c>
      <c r="D56" s="6" t="s">
        <v>204</v>
      </c>
      <c r="E56" s="7">
        <v>65</v>
      </c>
      <c r="F56" s="7" t="s">
        <v>75</v>
      </c>
      <c r="G56" s="7" t="s">
        <v>268</v>
      </c>
      <c r="H56" s="7" t="s">
        <v>269</v>
      </c>
      <c r="I56" s="7">
        <v>0</v>
      </c>
      <c r="J56" s="7">
        <v>0</v>
      </c>
      <c r="K56" s="7">
        <v>1</v>
      </c>
      <c r="L56" s="7">
        <v>1</v>
      </c>
      <c r="M56" s="7">
        <v>1</v>
      </c>
      <c r="N56" s="7" t="s">
        <v>270</v>
      </c>
      <c r="O56" s="7">
        <v>0</v>
      </c>
      <c r="P56" s="7">
        <v>165</v>
      </c>
      <c r="Q56" s="7">
        <v>82</v>
      </c>
      <c r="R56" s="7">
        <v>2</v>
      </c>
      <c r="S56" s="7">
        <v>3</v>
      </c>
      <c r="T56" s="7">
        <v>15</v>
      </c>
      <c r="U56" s="7">
        <v>5</v>
      </c>
      <c r="V56" s="7">
        <v>101</v>
      </c>
      <c r="W56" s="7">
        <v>3</v>
      </c>
      <c r="X56" s="7"/>
      <c r="Y56" s="7">
        <v>0</v>
      </c>
      <c r="Z56" s="7">
        <v>1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/>
      <c r="AG56" s="7">
        <v>2</v>
      </c>
      <c r="AH56" s="7">
        <v>0</v>
      </c>
      <c r="AI56" s="7">
        <v>0</v>
      </c>
      <c r="AJ56" s="7"/>
      <c r="AK56" s="7">
        <v>0</v>
      </c>
      <c r="AL56" s="7">
        <v>0</v>
      </c>
      <c r="AM56" s="7">
        <v>0</v>
      </c>
      <c r="AN56" s="7"/>
      <c r="AO56" s="7">
        <v>0</v>
      </c>
      <c r="AP56" s="7">
        <v>0</v>
      </c>
      <c r="AQ56" s="7">
        <v>1</v>
      </c>
      <c r="AR56" s="7">
        <v>10</v>
      </c>
      <c r="AS56" s="7">
        <v>180</v>
      </c>
      <c r="AT56" s="7" t="s">
        <v>208</v>
      </c>
      <c r="AU56" s="7">
        <v>0</v>
      </c>
      <c r="AV56" s="7">
        <v>0</v>
      </c>
      <c r="AW56" s="7">
        <v>0</v>
      </c>
      <c r="AX56" s="7">
        <v>1</v>
      </c>
      <c r="AY56" s="7">
        <v>8</v>
      </c>
      <c r="AZ56" s="7">
        <v>4</v>
      </c>
      <c r="BA56" s="7"/>
      <c r="BB56" s="7">
        <v>37.5</v>
      </c>
      <c r="BC56" s="7">
        <v>70</v>
      </c>
      <c r="BD56" s="7">
        <v>150</v>
      </c>
      <c r="BE56" s="7">
        <v>114</v>
      </c>
      <c r="BF56" s="7">
        <f t="shared" si="0"/>
        <v>12</v>
      </c>
      <c r="BG56" s="7">
        <f t="shared" si="1"/>
        <v>126</v>
      </c>
      <c r="BH56" s="7">
        <v>70</v>
      </c>
      <c r="BI56" s="7">
        <v>100</v>
      </c>
      <c r="BJ56" s="7"/>
      <c r="BK56" s="7">
        <v>37.5</v>
      </c>
      <c r="BL56" s="7">
        <v>77</v>
      </c>
      <c r="BM56" s="7">
        <v>148</v>
      </c>
      <c r="BN56" s="7">
        <v>109</v>
      </c>
      <c r="BO56" s="9">
        <f t="shared" si="2"/>
        <v>13</v>
      </c>
      <c r="BP56" s="9">
        <f t="shared" si="3"/>
        <v>122</v>
      </c>
      <c r="BQ56" s="7">
        <v>77</v>
      </c>
      <c r="BR56" s="7">
        <v>100</v>
      </c>
      <c r="BS56" s="7"/>
      <c r="BT56" s="7">
        <v>37</v>
      </c>
      <c r="BU56" s="7">
        <v>83</v>
      </c>
      <c r="BV56" s="7">
        <v>150</v>
      </c>
      <c r="BW56" s="7">
        <v>111</v>
      </c>
      <c r="BX56" s="9">
        <f t="shared" si="4"/>
        <v>13</v>
      </c>
      <c r="BY56" s="9">
        <f t="shared" si="5"/>
        <v>124</v>
      </c>
      <c r="BZ56" s="7">
        <v>83</v>
      </c>
      <c r="CA56" s="7">
        <v>100</v>
      </c>
      <c r="CB56" s="7"/>
      <c r="CC56" s="7">
        <v>0</v>
      </c>
      <c r="CD56" s="7">
        <v>0</v>
      </c>
      <c r="CE56" s="7">
        <v>0</v>
      </c>
      <c r="CF56" s="7">
        <v>0</v>
      </c>
    </row>
    <row r="57" spans="1:84" ht="14.25" hidden="1" customHeight="1" x14ac:dyDescent="0.3">
      <c r="A57" s="11">
        <v>64.771428571428601</v>
      </c>
      <c r="B57" s="7" t="s">
        <v>271</v>
      </c>
      <c r="C57" s="6" t="s">
        <v>272</v>
      </c>
      <c r="D57" s="6" t="s">
        <v>204</v>
      </c>
      <c r="E57" s="7">
        <v>26</v>
      </c>
      <c r="F57" s="7" t="s">
        <v>64</v>
      </c>
      <c r="G57" s="7" t="s">
        <v>265</v>
      </c>
      <c r="H57" s="7" t="s">
        <v>212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155</v>
      </c>
      <c r="Q57" s="7">
        <v>62</v>
      </c>
      <c r="R57" s="7">
        <v>2</v>
      </c>
      <c r="S57" s="7">
        <v>2</v>
      </c>
      <c r="T57" s="7">
        <v>10.3</v>
      </c>
      <c r="U57" s="7">
        <v>5</v>
      </c>
      <c r="V57" s="7">
        <v>109</v>
      </c>
      <c r="W57" s="7">
        <v>7</v>
      </c>
      <c r="X57" s="7"/>
      <c r="Y57" s="7">
        <v>1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/>
      <c r="AG57" s="7">
        <v>4</v>
      </c>
      <c r="AH57" s="7">
        <v>0</v>
      </c>
      <c r="AI57" s="7">
        <v>0</v>
      </c>
      <c r="AJ57" s="7"/>
      <c r="AK57" s="7">
        <v>2</v>
      </c>
      <c r="AL57" s="7">
        <v>0</v>
      </c>
      <c r="AM57" s="7">
        <v>0</v>
      </c>
      <c r="AN57" s="7"/>
      <c r="AO57" s="7">
        <v>2</v>
      </c>
      <c r="AP57" s="7">
        <v>1</v>
      </c>
      <c r="AQ57" s="7">
        <v>2</v>
      </c>
      <c r="AR57" s="7">
        <v>11</v>
      </c>
      <c r="AS57" s="7">
        <v>180</v>
      </c>
      <c r="AT57" s="7" t="s">
        <v>208</v>
      </c>
      <c r="AU57" s="7">
        <v>0</v>
      </c>
      <c r="AV57" s="7">
        <v>0</v>
      </c>
      <c r="AW57" s="7">
        <v>0</v>
      </c>
      <c r="AX57" s="7">
        <v>1</v>
      </c>
      <c r="AY57" s="7">
        <v>8</v>
      </c>
      <c r="AZ57" s="7">
        <v>4</v>
      </c>
      <c r="BA57" s="7"/>
      <c r="BB57" s="7">
        <v>37</v>
      </c>
      <c r="BC57" s="7">
        <v>70</v>
      </c>
      <c r="BD57" s="7">
        <v>130</v>
      </c>
      <c r="BE57" s="7">
        <v>82</v>
      </c>
      <c r="BF57" s="7">
        <f t="shared" si="0"/>
        <v>16</v>
      </c>
      <c r="BG57" s="7">
        <f t="shared" si="1"/>
        <v>98</v>
      </c>
      <c r="BH57" s="7">
        <v>70</v>
      </c>
      <c r="BI57" s="7">
        <v>99</v>
      </c>
      <c r="BJ57" s="7"/>
      <c r="BK57" s="7">
        <v>36.5</v>
      </c>
      <c r="BL57" s="7">
        <v>75</v>
      </c>
      <c r="BM57" s="7">
        <v>140</v>
      </c>
      <c r="BN57" s="7">
        <v>80</v>
      </c>
      <c r="BO57" s="9">
        <f t="shared" si="2"/>
        <v>20</v>
      </c>
      <c r="BP57" s="9">
        <f t="shared" si="3"/>
        <v>100</v>
      </c>
      <c r="BQ57" s="7">
        <v>75</v>
      </c>
      <c r="BR57" s="7">
        <v>100</v>
      </c>
      <c r="BS57" s="7"/>
      <c r="BT57" s="7">
        <v>36</v>
      </c>
      <c r="BU57" s="7">
        <v>73</v>
      </c>
      <c r="BV57" s="7">
        <v>130</v>
      </c>
      <c r="BW57" s="7">
        <v>82</v>
      </c>
      <c r="BX57" s="9">
        <f t="shared" si="4"/>
        <v>16</v>
      </c>
      <c r="BY57" s="9">
        <f t="shared" si="5"/>
        <v>98</v>
      </c>
      <c r="BZ57" s="7">
        <v>73</v>
      </c>
      <c r="CA57" s="7">
        <v>98</v>
      </c>
      <c r="CB57" s="7"/>
      <c r="CC57" s="7">
        <v>0</v>
      </c>
      <c r="CD57" s="7">
        <v>0</v>
      </c>
      <c r="CE57" s="7">
        <v>0</v>
      </c>
      <c r="CF57" s="7">
        <v>0</v>
      </c>
    </row>
    <row r="58" spans="1:84" ht="14.25" hidden="1" customHeight="1" x14ac:dyDescent="0.3">
      <c r="A58" s="11">
        <v>66.028571428571496</v>
      </c>
      <c r="B58" s="7" t="s">
        <v>273</v>
      </c>
      <c r="C58" s="6" t="s">
        <v>274</v>
      </c>
      <c r="D58" s="6" t="s">
        <v>204</v>
      </c>
      <c r="E58" s="7">
        <v>34</v>
      </c>
      <c r="F58" s="7" t="s">
        <v>64</v>
      </c>
      <c r="G58" s="7" t="s">
        <v>228</v>
      </c>
      <c r="H58" s="7" t="s">
        <v>212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 t="s">
        <v>275</v>
      </c>
      <c r="O58" s="7">
        <v>0</v>
      </c>
      <c r="P58" s="7">
        <v>157</v>
      </c>
      <c r="Q58" s="7">
        <v>98</v>
      </c>
      <c r="R58" s="7">
        <v>2</v>
      </c>
      <c r="S58" s="7">
        <v>1</v>
      </c>
      <c r="T58" s="7">
        <v>12.2</v>
      </c>
      <c r="U58" s="7">
        <v>4.8</v>
      </c>
      <c r="V58" s="7">
        <v>96</v>
      </c>
      <c r="W58" s="7">
        <v>5</v>
      </c>
      <c r="X58" s="7"/>
      <c r="Y58" s="7">
        <v>1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/>
      <c r="AG58" s="7">
        <v>5</v>
      </c>
      <c r="AH58" s="7">
        <v>2</v>
      </c>
      <c r="AI58" s="7">
        <v>1</v>
      </c>
      <c r="AJ58" s="7"/>
      <c r="AK58" s="7">
        <v>2</v>
      </c>
      <c r="AL58" s="7">
        <v>0</v>
      </c>
      <c r="AM58" s="7">
        <v>0</v>
      </c>
      <c r="AN58" s="7"/>
      <c r="AO58" s="7">
        <v>2</v>
      </c>
      <c r="AP58" s="7">
        <v>0</v>
      </c>
      <c r="AQ58" s="7">
        <v>1</v>
      </c>
      <c r="AR58" s="7">
        <v>11</v>
      </c>
      <c r="AS58" s="7">
        <v>90</v>
      </c>
      <c r="AT58" s="7" t="s">
        <v>208</v>
      </c>
      <c r="AU58" s="7">
        <v>0</v>
      </c>
      <c r="AV58" s="7">
        <v>0</v>
      </c>
      <c r="AW58" s="7">
        <v>0</v>
      </c>
      <c r="AX58" s="7">
        <v>1</v>
      </c>
      <c r="AY58" s="7">
        <v>8</v>
      </c>
      <c r="AZ58" s="7">
        <v>4</v>
      </c>
      <c r="BA58" s="7"/>
      <c r="BB58" s="7">
        <v>37</v>
      </c>
      <c r="BC58" s="7">
        <v>88</v>
      </c>
      <c r="BD58" s="7">
        <v>124</v>
      </c>
      <c r="BE58" s="7">
        <v>76</v>
      </c>
      <c r="BF58" s="7">
        <f t="shared" si="0"/>
        <v>16</v>
      </c>
      <c r="BG58" s="7">
        <f t="shared" si="1"/>
        <v>92</v>
      </c>
      <c r="BH58" s="7">
        <v>88</v>
      </c>
      <c r="BI58" s="7">
        <v>99</v>
      </c>
      <c r="BJ58" s="7"/>
      <c r="BK58" s="7">
        <v>36.5</v>
      </c>
      <c r="BL58" s="7">
        <v>115</v>
      </c>
      <c r="BM58" s="7">
        <v>160</v>
      </c>
      <c r="BN58" s="7">
        <v>72</v>
      </c>
      <c r="BO58" s="9">
        <f t="shared" si="2"/>
        <v>29.333333333333332</v>
      </c>
      <c r="BP58" s="9">
        <f t="shared" si="3"/>
        <v>101.33333333333333</v>
      </c>
      <c r="BQ58" s="7">
        <v>115</v>
      </c>
      <c r="BR58" s="7">
        <v>100</v>
      </c>
      <c r="BS58" s="7"/>
      <c r="BT58" s="7">
        <v>37</v>
      </c>
      <c r="BU58" s="7">
        <v>92</v>
      </c>
      <c r="BV58" s="7">
        <v>136</v>
      </c>
      <c r="BW58" s="7">
        <v>88</v>
      </c>
      <c r="BX58" s="9">
        <f t="shared" si="4"/>
        <v>16</v>
      </c>
      <c r="BY58" s="9">
        <f t="shared" si="5"/>
        <v>104</v>
      </c>
      <c r="BZ58" s="7">
        <v>92</v>
      </c>
      <c r="CA58" s="7">
        <v>98</v>
      </c>
      <c r="CB58" s="7"/>
      <c r="CC58" s="7">
        <v>0</v>
      </c>
      <c r="CD58" s="7">
        <v>0</v>
      </c>
      <c r="CE58" s="7">
        <v>0</v>
      </c>
      <c r="CF58" s="7">
        <v>0</v>
      </c>
    </row>
    <row r="59" spans="1:84" ht="14.25" hidden="1" customHeight="1" x14ac:dyDescent="0.3">
      <c r="A59" s="11">
        <v>67.285714285714306</v>
      </c>
      <c r="B59" s="7" t="s">
        <v>276</v>
      </c>
      <c r="C59" s="6" t="s">
        <v>277</v>
      </c>
      <c r="D59" s="6" t="s">
        <v>204</v>
      </c>
      <c r="E59" s="7">
        <v>38</v>
      </c>
      <c r="F59" s="7" t="s">
        <v>64</v>
      </c>
      <c r="G59" s="7" t="s">
        <v>265</v>
      </c>
      <c r="H59" s="7" t="s">
        <v>212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 t="s">
        <v>67</v>
      </c>
      <c r="O59" s="7">
        <v>0</v>
      </c>
      <c r="P59" s="7">
        <v>156</v>
      </c>
      <c r="Q59" s="7">
        <v>72</v>
      </c>
      <c r="R59" s="7">
        <v>2</v>
      </c>
      <c r="S59" s="7">
        <v>1</v>
      </c>
      <c r="T59" s="7">
        <v>8.4</v>
      </c>
      <c r="U59" s="7">
        <v>4.9000000000000004</v>
      </c>
      <c r="V59" s="7">
        <v>99</v>
      </c>
      <c r="W59" s="7">
        <v>5</v>
      </c>
      <c r="X59" s="7"/>
      <c r="Y59" s="7">
        <v>1</v>
      </c>
      <c r="Z59" s="7">
        <v>1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/>
      <c r="AG59" s="7">
        <v>4</v>
      </c>
      <c r="AH59" s="7">
        <v>0</v>
      </c>
      <c r="AI59" s="7">
        <v>0</v>
      </c>
      <c r="AJ59" s="7"/>
      <c r="AK59" s="7">
        <v>0</v>
      </c>
      <c r="AL59" s="7">
        <v>0</v>
      </c>
      <c r="AM59" s="7">
        <v>1</v>
      </c>
      <c r="AN59" s="7"/>
      <c r="AO59" s="7">
        <v>1</v>
      </c>
      <c r="AP59" s="7">
        <v>0</v>
      </c>
      <c r="AQ59" s="7">
        <v>3</v>
      </c>
      <c r="AR59" s="7">
        <v>10</v>
      </c>
      <c r="AS59" s="7">
        <v>60</v>
      </c>
      <c r="AT59" s="7" t="s">
        <v>208</v>
      </c>
      <c r="AU59" s="7">
        <v>0</v>
      </c>
      <c r="AV59" s="7">
        <v>0</v>
      </c>
      <c r="AW59" s="7">
        <v>0</v>
      </c>
      <c r="AX59" s="7">
        <v>1</v>
      </c>
      <c r="AY59" s="7">
        <v>8</v>
      </c>
      <c r="AZ59" s="7">
        <v>4</v>
      </c>
      <c r="BA59" s="7"/>
      <c r="BB59" s="7">
        <v>37</v>
      </c>
      <c r="BC59" s="7">
        <v>96</v>
      </c>
      <c r="BD59" s="7">
        <v>105</v>
      </c>
      <c r="BE59" s="7">
        <v>66</v>
      </c>
      <c r="BF59" s="7">
        <f t="shared" si="0"/>
        <v>13</v>
      </c>
      <c r="BG59" s="7">
        <f t="shared" si="1"/>
        <v>79</v>
      </c>
      <c r="BH59" s="7">
        <v>96</v>
      </c>
      <c r="BI59" s="7">
        <v>100</v>
      </c>
      <c r="BJ59" s="7"/>
      <c r="BK59" s="7">
        <v>36.5</v>
      </c>
      <c r="BL59" s="7">
        <v>94</v>
      </c>
      <c r="BM59" s="7">
        <v>124</v>
      </c>
      <c r="BN59" s="7">
        <v>70</v>
      </c>
      <c r="BO59" s="9">
        <f t="shared" si="2"/>
        <v>18</v>
      </c>
      <c r="BP59" s="9">
        <f t="shared" si="3"/>
        <v>88</v>
      </c>
      <c r="BQ59" s="7">
        <v>94</v>
      </c>
      <c r="BR59" s="7">
        <v>100</v>
      </c>
      <c r="BS59" s="7"/>
      <c r="BT59" s="7">
        <v>37</v>
      </c>
      <c r="BU59" s="7">
        <v>85</v>
      </c>
      <c r="BV59" s="7">
        <v>113</v>
      </c>
      <c r="BW59" s="7">
        <v>68</v>
      </c>
      <c r="BX59" s="9">
        <f t="shared" si="4"/>
        <v>15</v>
      </c>
      <c r="BY59" s="9">
        <f t="shared" si="5"/>
        <v>83</v>
      </c>
      <c r="BZ59" s="7">
        <v>85</v>
      </c>
      <c r="CA59" s="7">
        <v>99</v>
      </c>
      <c r="CB59" s="7"/>
      <c r="CC59" s="7">
        <v>1</v>
      </c>
      <c r="CD59" s="7">
        <v>0</v>
      </c>
      <c r="CE59" s="7">
        <v>0</v>
      </c>
      <c r="CF59" s="7">
        <v>0</v>
      </c>
    </row>
    <row r="60" spans="1:84" ht="14.25" hidden="1" customHeight="1" x14ac:dyDescent="0.3">
      <c r="A60" s="11">
        <v>68.542857142857201</v>
      </c>
      <c r="B60" s="7" t="s">
        <v>278</v>
      </c>
      <c r="C60" s="6" t="s">
        <v>279</v>
      </c>
      <c r="D60" s="6" t="s">
        <v>204</v>
      </c>
      <c r="E60" s="7">
        <v>36</v>
      </c>
      <c r="F60" s="7" t="s">
        <v>64</v>
      </c>
      <c r="G60" s="7" t="s">
        <v>265</v>
      </c>
      <c r="H60" s="7" t="s">
        <v>212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 t="s">
        <v>67</v>
      </c>
      <c r="O60" s="7">
        <v>0</v>
      </c>
      <c r="P60" s="7">
        <v>153</v>
      </c>
      <c r="Q60" s="7">
        <v>67</v>
      </c>
      <c r="R60" s="7">
        <v>2</v>
      </c>
      <c r="S60" s="7">
        <v>1</v>
      </c>
      <c r="T60" s="7">
        <v>8.6999999999999993</v>
      </c>
      <c r="U60" s="7">
        <v>4.8</v>
      </c>
      <c r="V60" s="7">
        <v>94</v>
      </c>
      <c r="W60" s="7">
        <v>5</v>
      </c>
      <c r="X60" s="7"/>
      <c r="Y60" s="7">
        <v>1</v>
      </c>
      <c r="Z60" s="7">
        <v>1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/>
      <c r="AG60" s="7">
        <v>4</v>
      </c>
      <c r="AH60" s="7">
        <v>0</v>
      </c>
      <c r="AI60" s="7">
        <v>0</v>
      </c>
      <c r="AJ60" s="7"/>
      <c r="AK60" s="7">
        <v>0</v>
      </c>
      <c r="AL60" s="7">
        <v>0</v>
      </c>
      <c r="AM60" s="7">
        <v>0</v>
      </c>
      <c r="AN60" s="7"/>
      <c r="AO60" s="7">
        <v>0</v>
      </c>
      <c r="AP60" s="7">
        <v>0</v>
      </c>
      <c r="AQ60" s="7">
        <v>2</v>
      </c>
      <c r="AR60" s="7">
        <v>11</v>
      </c>
      <c r="AS60" s="7">
        <v>90</v>
      </c>
      <c r="AT60" s="7" t="s">
        <v>208</v>
      </c>
      <c r="AU60" s="7">
        <v>0</v>
      </c>
      <c r="AV60" s="7">
        <v>0</v>
      </c>
      <c r="AW60" s="7">
        <v>0</v>
      </c>
      <c r="AX60" s="7">
        <v>1</v>
      </c>
      <c r="AY60" s="7">
        <v>8</v>
      </c>
      <c r="AZ60" s="7">
        <v>4</v>
      </c>
      <c r="BA60" s="7"/>
      <c r="BB60" s="7">
        <v>37</v>
      </c>
      <c r="BC60" s="7">
        <v>96</v>
      </c>
      <c r="BD60" s="7">
        <v>106</v>
      </c>
      <c r="BE60" s="7">
        <v>73</v>
      </c>
      <c r="BF60" s="7">
        <f t="shared" si="0"/>
        <v>11</v>
      </c>
      <c r="BG60" s="7">
        <f t="shared" si="1"/>
        <v>84</v>
      </c>
      <c r="BH60" s="7">
        <v>96</v>
      </c>
      <c r="BI60" s="7">
        <v>99</v>
      </c>
      <c r="BJ60" s="7"/>
      <c r="BK60" s="7">
        <v>36</v>
      </c>
      <c r="BL60" s="7">
        <v>92</v>
      </c>
      <c r="BM60" s="7">
        <v>101</v>
      </c>
      <c r="BN60" s="7">
        <v>58</v>
      </c>
      <c r="BO60" s="9">
        <f t="shared" si="2"/>
        <v>14.333333333333332</v>
      </c>
      <c r="BP60" s="9">
        <f t="shared" si="3"/>
        <v>72.333333333333329</v>
      </c>
      <c r="BQ60" s="7">
        <v>92</v>
      </c>
      <c r="BR60" s="7">
        <v>100</v>
      </c>
      <c r="BS60" s="7"/>
      <c r="BT60" s="7">
        <v>36.5</v>
      </c>
      <c r="BU60" s="7">
        <v>90</v>
      </c>
      <c r="BV60" s="7">
        <v>110</v>
      </c>
      <c r="BW60" s="7">
        <v>58</v>
      </c>
      <c r="BX60" s="9">
        <f t="shared" si="4"/>
        <v>17.333333333333332</v>
      </c>
      <c r="BY60" s="9">
        <f t="shared" si="5"/>
        <v>75.333333333333329</v>
      </c>
      <c r="BZ60" s="7">
        <v>90</v>
      </c>
      <c r="CA60" s="7">
        <v>99</v>
      </c>
      <c r="CB60" s="7"/>
      <c r="CC60" s="7">
        <v>1</v>
      </c>
      <c r="CD60" s="7">
        <v>0</v>
      </c>
      <c r="CE60" s="7">
        <v>0</v>
      </c>
      <c r="CF60" s="7">
        <v>0</v>
      </c>
    </row>
    <row r="61" spans="1:84" ht="14.25" hidden="1" customHeight="1" x14ac:dyDescent="0.3">
      <c r="A61" s="11">
        <v>69.8</v>
      </c>
      <c r="B61" s="7" t="s">
        <v>280</v>
      </c>
      <c r="C61" s="6" t="s">
        <v>281</v>
      </c>
      <c r="D61" s="6" t="s">
        <v>204</v>
      </c>
      <c r="E61" s="7">
        <v>25</v>
      </c>
      <c r="F61" s="7" t="s">
        <v>64</v>
      </c>
      <c r="G61" s="7" t="s">
        <v>282</v>
      </c>
      <c r="H61" s="7" t="s">
        <v>212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 t="s">
        <v>119</v>
      </c>
      <c r="O61" s="7">
        <v>0</v>
      </c>
      <c r="P61" s="7">
        <v>162</v>
      </c>
      <c r="Q61" s="7">
        <v>87</v>
      </c>
      <c r="R61" s="7">
        <v>2</v>
      </c>
      <c r="S61" s="7">
        <v>2</v>
      </c>
      <c r="T61" s="7">
        <v>10.6</v>
      </c>
      <c r="U61" s="7">
        <v>4.5999999999999996</v>
      </c>
      <c r="V61" s="7">
        <v>106</v>
      </c>
      <c r="W61" s="7">
        <v>4</v>
      </c>
      <c r="X61" s="7"/>
      <c r="Y61" s="7">
        <v>1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/>
      <c r="AG61" s="7">
        <v>3</v>
      </c>
      <c r="AH61" s="7">
        <v>0</v>
      </c>
      <c r="AI61" s="7">
        <v>0</v>
      </c>
      <c r="AJ61" s="7"/>
      <c r="AK61" s="7">
        <v>0</v>
      </c>
      <c r="AL61" s="7">
        <v>0</v>
      </c>
      <c r="AM61" s="7">
        <v>0</v>
      </c>
      <c r="AN61" s="7"/>
      <c r="AO61" s="7">
        <v>0</v>
      </c>
      <c r="AP61" s="7">
        <v>0</v>
      </c>
      <c r="AQ61" s="7">
        <v>1</v>
      </c>
      <c r="AR61" s="7">
        <v>7</v>
      </c>
      <c r="AS61" s="7">
        <v>120</v>
      </c>
      <c r="AT61" s="7" t="s">
        <v>208</v>
      </c>
      <c r="AU61" s="7">
        <v>0</v>
      </c>
      <c r="AV61" s="7">
        <v>0</v>
      </c>
      <c r="AW61" s="7">
        <v>0</v>
      </c>
      <c r="AX61" s="7">
        <v>1</v>
      </c>
      <c r="AY61" s="7">
        <v>8</v>
      </c>
      <c r="AZ61" s="7">
        <v>4</v>
      </c>
      <c r="BA61" s="7"/>
      <c r="BB61" s="7">
        <v>37</v>
      </c>
      <c r="BC61" s="7">
        <v>70</v>
      </c>
      <c r="BD61" s="7">
        <v>115</v>
      </c>
      <c r="BE61" s="7">
        <v>85</v>
      </c>
      <c r="BF61" s="7">
        <f t="shared" si="0"/>
        <v>10</v>
      </c>
      <c r="BG61" s="7">
        <f t="shared" si="1"/>
        <v>95</v>
      </c>
      <c r="BH61" s="7">
        <v>70</v>
      </c>
      <c r="BI61" s="7">
        <v>99</v>
      </c>
      <c r="BJ61" s="7"/>
      <c r="BK61" s="7">
        <v>36</v>
      </c>
      <c r="BL61" s="7">
        <v>63</v>
      </c>
      <c r="BM61" s="7">
        <v>138</v>
      </c>
      <c r="BN61" s="7">
        <v>90</v>
      </c>
      <c r="BO61" s="9">
        <f t="shared" si="2"/>
        <v>16</v>
      </c>
      <c r="BP61" s="9">
        <f t="shared" si="3"/>
        <v>106</v>
      </c>
      <c r="BQ61" s="7">
        <v>63</v>
      </c>
      <c r="BR61" s="7">
        <v>100</v>
      </c>
      <c r="BS61" s="7"/>
      <c r="BT61" s="7">
        <v>36</v>
      </c>
      <c r="BU61" s="7">
        <v>70</v>
      </c>
      <c r="BV61" s="7">
        <v>130</v>
      </c>
      <c r="BW61" s="7">
        <v>85</v>
      </c>
      <c r="BX61" s="9">
        <f t="shared" si="4"/>
        <v>15</v>
      </c>
      <c r="BY61" s="9">
        <f t="shared" si="5"/>
        <v>100</v>
      </c>
      <c r="BZ61" s="7">
        <v>70</v>
      </c>
      <c r="CA61" s="7">
        <v>99</v>
      </c>
      <c r="CB61" s="7"/>
      <c r="CC61" s="7">
        <v>0</v>
      </c>
      <c r="CD61" s="7">
        <v>1</v>
      </c>
      <c r="CE61" s="7">
        <v>0</v>
      </c>
      <c r="CF61" s="7">
        <v>0</v>
      </c>
    </row>
    <row r="62" spans="1:84" ht="14.25" customHeight="1" x14ac:dyDescent="0.3">
      <c r="A62" s="7"/>
      <c r="B62" s="7"/>
      <c r="C62" s="6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</row>
    <row r="63" spans="1:84" ht="14.25" customHeight="1" x14ac:dyDescent="0.3">
      <c r="A63" s="7"/>
      <c r="B63" s="7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</row>
    <row r="64" spans="1:84" ht="14.25" customHeight="1" x14ac:dyDescent="0.3">
      <c r="A64" s="7"/>
      <c r="B64" s="7"/>
      <c r="C64" s="6"/>
      <c r="D64" s="6" t="s">
        <v>314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 cm="1">
        <f t="array" aca="1" ref="R64" ca="1">_xlfn.STDEV.S(_xlfn._xlws.FILTER(R2:R61, SUBTOTAL(103, OFFSET(R65, ROW(R2:R61)-ROW(R65), 0))))</f>
        <v>0.51506466331604461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</row>
    <row r="65" spans="1:84" ht="14.25" customHeight="1" x14ac:dyDescent="0.3">
      <c r="A65" s="7"/>
      <c r="B65" s="7"/>
      <c r="C65" s="6"/>
      <c r="D65" s="6" t="s">
        <v>313</v>
      </c>
      <c r="E65" s="7">
        <f>SUBTOTAL(101, E2:E61)</f>
        <v>42.815789473684212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f>SUBTOTAL(101, R2:R61)</f>
        <v>1.7105263157894737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</row>
    <row r="66" spans="1:84" ht="14.25" customHeight="1" x14ac:dyDescent="0.3">
      <c r="A66" s="7"/>
      <c r="B66" s="7"/>
      <c r="C66" s="6"/>
      <c r="D66" s="6" t="s">
        <v>311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</row>
    <row r="67" spans="1:84" ht="14.25" customHeight="1" x14ac:dyDescent="0.3">
      <c r="A67" s="7"/>
      <c r="B67" s="7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</row>
    <row r="68" spans="1:84" ht="14.25" customHeight="1" x14ac:dyDescent="0.3">
      <c r="A68" s="7"/>
      <c r="B68" s="7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</row>
    <row r="69" spans="1:84" ht="14.25" customHeight="1" x14ac:dyDescent="0.3">
      <c r="A69" s="7"/>
      <c r="B69" s="7"/>
      <c r="C69" t="s">
        <v>306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</row>
    <row r="70" spans="1:84" ht="14.25" customHeight="1" x14ac:dyDescent="0.3">
      <c r="A70" s="7"/>
      <c r="B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</row>
    <row r="71" spans="1:84" ht="14.25" customHeight="1" x14ac:dyDescent="0.3">
      <c r="A71" s="7"/>
      <c r="B71" s="7"/>
      <c r="C71" t="s">
        <v>307</v>
      </c>
      <c r="E71" s="12" t="s">
        <v>63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</row>
    <row r="72" spans="1:84" ht="14.25" customHeight="1" x14ac:dyDescent="0.3">
      <c r="A72" s="7"/>
      <c r="B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</row>
    <row r="73" spans="1:84" ht="14.25" customHeight="1" x14ac:dyDescent="0.3">
      <c r="A73" s="7"/>
      <c r="B73" s="7"/>
      <c r="C73" t="s">
        <v>308</v>
      </c>
      <c r="E73" s="12" t="s">
        <v>204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</row>
    <row r="74" spans="1:84" ht="14.25" customHeight="1" x14ac:dyDescent="0.3">
      <c r="A74" s="7"/>
      <c r="B74" s="7"/>
      <c r="E74" s="1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</row>
    <row r="75" spans="1:84" ht="14.25" customHeight="1" x14ac:dyDescent="0.3">
      <c r="A75" s="7"/>
      <c r="B75" s="7"/>
      <c r="C75" t="s">
        <v>75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</row>
    <row r="76" spans="1:84" ht="14.25" customHeight="1" x14ac:dyDescent="0.3">
      <c r="A76" s="7"/>
      <c r="B76" s="7"/>
      <c r="E76" t="s">
        <v>307</v>
      </c>
      <c r="F76" t="s">
        <v>308</v>
      </c>
      <c r="H76" t="s">
        <v>312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</row>
    <row r="77" spans="1:84" ht="14.25" customHeight="1" x14ac:dyDescent="0.3">
      <c r="A77" s="7"/>
      <c r="B77" s="7"/>
      <c r="C77" t="s">
        <v>309</v>
      </c>
      <c r="E77">
        <f>COUNTIFS(D2:D61, "GENERAL ANESTHESIA", F2:F61, "MALE")</f>
        <v>6</v>
      </c>
      <c r="F77">
        <f>COUNTIFS(D2:D61, "SPINAL ANESTHESIA", F2:F61, "MALE")</f>
        <v>6</v>
      </c>
      <c r="H77">
        <f>E77-F77</f>
        <v>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</row>
    <row r="78" spans="1:84" ht="14.25" customHeight="1" x14ac:dyDescent="0.3">
      <c r="A78" s="7"/>
      <c r="B78" s="7"/>
      <c r="C78" t="s">
        <v>310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</row>
    <row r="79" spans="1:84" ht="14.25" customHeight="1" x14ac:dyDescent="0.3">
      <c r="A79" s="7"/>
      <c r="B79" s="7"/>
      <c r="C79" t="s">
        <v>311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</row>
    <row r="80" spans="1:84" ht="14.25" customHeight="1" x14ac:dyDescent="0.3">
      <c r="A80" s="7"/>
      <c r="B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</row>
    <row r="81" spans="1:84" ht="14.25" customHeight="1" x14ac:dyDescent="0.3">
      <c r="A81" s="7"/>
      <c r="B81" s="7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</row>
    <row r="82" spans="1:84" ht="14.25" customHeight="1" x14ac:dyDescent="0.3">
      <c r="A82" s="7"/>
      <c r="B82" s="7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</row>
    <row r="83" spans="1:84" ht="14.25" customHeight="1" x14ac:dyDescent="0.3">
      <c r="A83" s="7"/>
      <c r="B83" s="7"/>
      <c r="C83" t="s">
        <v>64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</row>
    <row r="84" spans="1:84" ht="14.25" customHeight="1" x14ac:dyDescent="0.3">
      <c r="A84" s="7"/>
      <c r="B84" s="7"/>
      <c r="E84" t="s">
        <v>307</v>
      </c>
      <c r="F84" t="s">
        <v>308</v>
      </c>
      <c r="H84" t="s">
        <v>312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</row>
    <row r="85" spans="1:84" ht="14.25" customHeight="1" x14ac:dyDescent="0.3">
      <c r="A85" s="7"/>
      <c r="B85" s="7"/>
      <c r="C85" t="s">
        <v>309</v>
      </c>
      <c r="E85">
        <f>COUNTIFS(D2:D61, "GENERAL ANESTHESIA", F2:F61, "FEMALE")</f>
        <v>32</v>
      </c>
      <c r="F85">
        <f>COUNTIFS(D2:D61, "SPINAL ANESTHESIA", F2:F61, "FEMALE")</f>
        <v>16</v>
      </c>
      <c r="H85">
        <f>E85-F85</f>
        <v>16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</row>
    <row r="86" spans="1:84" ht="14.25" customHeight="1" x14ac:dyDescent="0.3">
      <c r="A86" s="7"/>
      <c r="B86" s="7"/>
      <c r="C86" t="s">
        <v>310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</row>
    <row r="87" spans="1:84" ht="14.25" customHeight="1" x14ac:dyDescent="0.3">
      <c r="A87" s="7"/>
      <c r="B87" s="7"/>
      <c r="C87" t="s">
        <v>311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</row>
    <row r="88" spans="1:84" ht="14.25" customHeight="1" x14ac:dyDescent="0.3">
      <c r="A88" s="7"/>
      <c r="B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</row>
    <row r="89" spans="1:84" ht="14.25" customHeight="1" x14ac:dyDescent="0.3">
      <c r="A89" s="7"/>
      <c r="B89" s="7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</row>
    <row r="90" spans="1:84" ht="14.25" customHeight="1" x14ac:dyDescent="0.3">
      <c r="A90" s="7"/>
      <c r="B90" s="7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</row>
    <row r="91" spans="1:84" ht="14.25" customHeight="1" x14ac:dyDescent="0.3">
      <c r="A91" s="7"/>
      <c r="B91" s="7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</row>
    <row r="92" spans="1:84" ht="14.25" customHeight="1" x14ac:dyDescent="0.3">
      <c r="A92" s="7"/>
      <c r="B92" s="7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</row>
    <row r="93" spans="1:84" ht="14.25" customHeight="1" x14ac:dyDescent="0.3">
      <c r="A93" s="7"/>
      <c r="B93" s="7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</row>
    <row r="94" spans="1:84" ht="14.25" customHeight="1" x14ac:dyDescent="0.3">
      <c r="A94" s="7"/>
      <c r="B94" s="7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</row>
    <row r="95" spans="1:84" ht="14.25" customHeight="1" x14ac:dyDescent="0.3">
      <c r="A95" s="7"/>
      <c r="B95" s="7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</row>
    <row r="96" spans="1:84" ht="14.25" customHeight="1" x14ac:dyDescent="0.3">
      <c r="A96" s="7"/>
      <c r="B96" s="7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</row>
    <row r="97" spans="1:84" ht="14.25" customHeight="1" x14ac:dyDescent="0.3">
      <c r="A97" s="7"/>
      <c r="B97" s="7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</row>
    <row r="98" spans="1:84" ht="14.25" customHeight="1" x14ac:dyDescent="0.3">
      <c r="A98" s="7"/>
      <c r="B98" s="7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</row>
    <row r="99" spans="1:84" ht="14.25" customHeight="1" x14ac:dyDescent="0.3">
      <c r="A99" s="7"/>
      <c r="B99" s="7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</row>
    <row r="100" spans="1:84" ht="14.25" customHeight="1" x14ac:dyDescent="0.3">
      <c r="A100" s="7"/>
      <c r="B100" s="7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</row>
    <row r="101" spans="1:84" ht="14.25" customHeight="1" x14ac:dyDescent="0.3">
      <c r="A101" s="7"/>
      <c r="B101" s="7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8683-DD5B-4318-A51B-B3CAF777A454}">
  <dimension ref="A1:J29"/>
  <sheetViews>
    <sheetView topLeftCell="A2" workbookViewId="0">
      <selection activeCell="G27" sqref="G27:I29"/>
    </sheetView>
  </sheetViews>
  <sheetFormatPr defaultRowHeight="14.4" x14ac:dyDescent="0.3"/>
  <cols>
    <col min="1" max="1" width="6.109375" bestFit="1" customWidth="1"/>
    <col min="2" max="2" width="27.5546875" bestFit="1" customWidth="1"/>
    <col min="3" max="3" width="12" bestFit="1" customWidth="1"/>
    <col min="4" max="4" width="17.5546875" bestFit="1" customWidth="1"/>
    <col min="5" max="5" width="14.6640625" customWidth="1"/>
    <col min="6" max="6" width="9.109375" bestFit="1" customWidth="1"/>
    <col min="7" max="7" width="12" bestFit="1" customWidth="1"/>
    <col min="9" max="9" width="12" bestFit="1" customWidth="1"/>
    <col min="10" max="10" width="8.77734375" bestFit="1" customWidth="1"/>
  </cols>
  <sheetData>
    <row r="1" spans="1:10" ht="69" x14ac:dyDescent="0.3">
      <c r="A1" s="14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17</v>
      </c>
      <c r="H1" s="15" t="s">
        <v>15</v>
      </c>
      <c r="I1" s="15" t="s">
        <v>16</v>
      </c>
      <c r="J1" s="15" t="s">
        <v>39</v>
      </c>
    </row>
    <row r="2" spans="1:10" x14ac:dyDescent="0.3">
      <c r="A2" s="17">
        <v>1</v>
      </c>
      <c r="B2" s="18" t="s">
        <v>203</v>
      </c>
      <c r="C2" s="12">
        <v>2024035489</v>
      </c>
      <c r="D2" s="12" t="s">
        <v>204</v>
      </c>
      <c r="E2" s="18">
        <v>36</v>
      </c>
      <c r="F2" s="18" t="s">
        <v>64</v>
      </c>
      <c r="G2" s="18">
        <v>2</v>
      </c>
      <c r="H2" s="18">
        <v>156</v>
      </c>
      <c r="I2" s="18">
        <v>81</v>
      </c>
      <c r="J2" s="18">
        <v>120</v>
      </c>
    </row>
    <row r="3" spans="1:10" x14ac:dyDescent="0.3">
      <c r="A3" s="19">
        <v>2</v>
      </c>
      <c r="B3" s="20" t="s">
        <v>209</v>
      </c>
      <c r="C3" s="21" t="s">
        <v>210</v>
      </c>
      <c r="D3" s="21" t="s">
        <v>204</v>
      </c>
      <c r="E3" s="20">
        <v>31</v>
      </c>
      <c r="F3" s="20" t="s">
        <v>64</v>
      </c>
      <c r="G3" s="20">
        <v>2</v>
      </c>
      <c r="H3" s="20">
        <v>146</v>
      </c>
      <c r="I3" s="20">
        <v>48</v>
      </c>
      <c r="J3" s="20">
        <v>120</v>
      </c>
    </row>
    <row r="4" spans="1:10" x14ac:dyDescent="0.3">
      <c r="A4" s="17">
        <v>3</v>
      </c>
      <c r="B4" s="18" t="s">
        <v>213</v>
      </c>
      <c r="C4" s="12" t="s">
        <v>214</v>
      </c>
      <c r="D4" s="12" t="s">
        <v>204</v>
      </c>
      <c r="E4" s="18">
        <v>28</v>
      </c>
      <c r="F4" s="18" t="s">
        <v>64</v>
      </c>
      <c r="G4" s="18">
        <v>2</v>
      </c>
      <c r="H4" s="18">
        <v>162</v>
      </c>
      <c r="I4" s="18">
        <v>53</v>
      </c>
      <c r="J4" s="18">
        <v>150</v>
      </c>
    </row>
    <row r="5" spans="1:10" x14ac:dyDescent="0.3">
      <c r="A5" s="19">
        <v>4</v>
      </c>
      <c r="B5" s="20" t="s">
        <v>216</v>
      </c>
      <c r="C5" s="21" t="s">
        <v>217</v>
      </c>
      <c r="D5" s="21" t="s">
        <v>204</v>
      </c>
      <c r="E5" s="20">
        <v>51</v>
      </c>
      <c r="F5" s="20" t="s">
        <v>64</v>
      </c>
      <c r="G5" s="20">
        <v>2</v>
      </c>
      <c r="H5" s="20">
        <v>165</v>
      </c>
      <c r="I5" s="20">
        <v>66</v>
      </c>
      <c r="J5" s="20">
        <v>120</v>
      </c>
    </row>
    <row r="6" spans="1:10" x14ac:dyDescent="0.3">
      <c r="A6" s="17">
        <v>5</v>
      </c>
      <c r="B6" s="18" t="s">
        <v>221</v>
      </c>
      <c r="C6" s="12" t="s">
        <v>222</v>
      </c>
      <c r="D6" s="12" t="s">
        <v>204</v>
      </c>
      <c r="E6" s="18">
        <v>41</v>
      </c>
      <c r="F6" s="18" t="s">
        <v>75</v>
      </c>
      <c r="G6" s="18">
        <v>1</v>
      </c>
      <c r="H6" s="18">
        <v>175</v>
      </c>
      <c r="I6" s="18">
        <v>98</v>
      </c>
      <c r="J6" s="18">
        <v>120</v>
      </c>
    </row>
    <row r="7" spans="1:10" x14ac:dyDescent="0.3">
      <c r="A7" s="19">
        <v>6</v>
      </c>
      <c r="B7" s="20" t="s">
        <v>226</v>
      </c>
      <c r="C7" s="21" t="s">
        <v>227</v>
      </c>
      <c r="D7" s="21" t="s">
        <v>204</v>
      </c>
      <c r="E7" s="20">
        <v>26</v>
      </c>
      <c r="F7" s="20" t="s">
        <v>64</v>
      </c>
      <c r="G7" s="20">
        <v>2</v>
      </c>
      <c r="H7" s="20">
        <v>147</v>
      </c>
      <c r="I7" s="20">
        <v>78</v>
      </c>
      <c r="J7" s="20">
        <v>180</v>
      </c>
    </row>
    <row r="8" spans="1:10" x14ac:dyDescent="0.3">
      <c r="A8" s="17">
        <v>7</v>
      </c>
      <c r="B8" s="18" t="s">
        <v>230</v>
      </c>
      <c r="C8" s="12" t="s">
        <v>231</v>
      </c>
      <c r="D8" s="12" t="s">
        <v>204</v>
      </c>
      <c r="E8" s="18">
        <v>75</v>
      </c>
      <c r="F8" s="18" t="s">
        <v>75</v>
      </c>
      <c r="G8" s="18">
        <v>2</v>
      </c>
      <c r="H8" s="18">
        <v>162</v>
      </c>
      <c r="I8" s="18">
        <v>62</v>
      </c>
      <c r="J8" s="18">
        <v>150</v>
      </c>
    </row>
    <row r="9" spans="1:10" x14ac:dyDescent="0.3">
      <c r="A9" s="19">
        <v>8</v>
      </c>
      <c r="B9" s="20" t="s">
        <v>235</v>
      </c>
      <c r="C9" s="21" t="s">
        <v>236</v>
      </c>
      <c r="D9" s="21" t="s">
        <v>204</v>
      </c>
      <c r="E9" s="20">
        <v>40</v>
      </c>
      <c r="F9" s="20" t="s">
        <v>75</v>
      </c>
      <c r="G9" s="20">
        <v>1</v>
      </c>
      <c r="H9" s="20">
        <v>179</v>
      </c>
      <c r="I9" s="20">
        <v>109</v>
      </c>
      <c r="J9" s="20">
        <v>60</v>
      </c>
    </row>
    <row r="10" spans="1:10" x14ac:dyDescent="0.3">
      <c r="A10" s="17">
        <v>9</v>
      </c>
      <c r="B10" s="18" t="s">
        <v>239</v>
      </c>
      <c r="C10" s="12" t="s">
        <v>240</v>
      </c>
      <c r="D10" s="12" t="s">
        <v>204</v>
      </c>
      <c r="E10" s="18">
        <v>32</v>
      </c>
      <c r="F10" s="18" t="s">
        <v>64</v>
      </c>
      <c r="G10" s="18">
        <v>2</v>
      </c>
      <c r="H10" s="18">
        <v>164</v>
      </c>
      <c r="I10" s="18">
        <v>105</v>
      </c>
      <c r="J10" s="18">
        <v>120</v>
      </c>
    </row>
    <row r="11" spans="1:10" x14ac:dyDescent="0.3">
      <c r="A11" s="19">
        <v>10</v>
      </c>
      <c r="B11" s="20" t="s">
        <v>242</v>
      </c>
      <c r="C11" s="21" t="s">
        <v>243</v>
      </c>
      <c r="D11" s="21" t="s">
        <v>204</v>
      </c>
      <c r="E11" s="20">
        <v>27</v>
      </c>
      <c r="F11" s="20" t="s">
        <v>64</v>
      </c>
      <c r="G11" s="20">
        <v>2</v>
      </c>
      <c r="H11" s="20">
        <v>155</v>
      </c>
      <c r="I11" s="20">
        <v>67</v>
      </c>
      <c r="J11" s="20">
        <v>60</v>
      </c>
    </row>
    <row r="12" spans="1:10" x14ac:dyDescent="0.3">
      <c r="A12" s="17">
        <v>11</v>
      </c>
      <c r="B12" s="18" t="s">
        <v>246</v>
      </c>
      <c r="C12" s="12" t="s">
        <v>247</v>
      </c>
      <c r="D12" s="12" t="s">
        <v>204</v>
      </c>
      <c r="E12" s="18">
        <v>27</v>
      </c>
      <c r="F12" s="18" t="s">
        <v>64</v>
      </c>
      <c r="G12" s="18">
        <v>2</v>
      </c>
      <c r="H12" s="18">
        <v>157</v>
      </c>
      <c r="I12" s="18">
        <v>81</v>
      </c>
      <c r="J12" s="18">
        <v>60</v>
      </c>
    </row>
    <row r="13" spans="1:10" x14ac:dyDescent="0.3">
      <c r="A13" s="19">
        <v>12</v>
      </c>
      <c r="B13" s="20" t="s">
        <v>249</v>
      </c>
      <c r="C13" s="21" t="s">
        <v>250</v>
      </c>
      <c r="D13" s="21" t="s">
        <v>204</v>
      </c>
      <c r="E13" s="20">
        <v>29</v>
      </c>
      <c r="F13" s="20" t="s">
        <v>64</v>
      </c>
      <c r="G13" s="20">
        <v>2</v>
      </c>
      <c r="H13" s="20">
        <v>156</v>
      </c>
      <c r="I13" s="20">
        <v>52</v>
      </c>
      <c r="J13" s="20">
        <v>60</v>
      </c>
    </row>
    <row r="14" spans="1:10" x14ac:dyDescent="0.3">
      <c r="A14" s="17">
        <v>13</v>
      </c>
      <c r="B14" s="18" t="s">
        <v>251</v>
      </c>
      <c r="C14" s="12" t="s">
        <v>252</v>
      </c>
      <c r="D14" s="12" t="s">
        <v>204</v>
      </c>
      <c r="E14" s="18">
        <v>22</v>
      </c>
      <c r="F14" s="18" t="s">
        <v>64</v>
      </c>
      <c r="G14" s="18">
        <v>2</v>
      </c>
      <c r="H14" s="18">
        <v>162</v>
      </c>
      <c r="I14" s="18">
        <v>71</v>
      </c>
      <c r="J14" s="18">
        <v>90</v>
      </c>
    </row>
    <row r="15" spans="1:10" x14ac:dyDescent="0.3">
      <c r="A15" s="19">
        <v>14</v>
      </c>
      <c r="B15" s="20" t="s">
        <v>253</v>
      </c>
      <c r="C15" s="21" t="s">
        <v>254</v>
      </c>
      <c r="D15" s="21" t="s">
        <v>204</v>
      </c>
      <c r="E15" s="20">
        <v>59</v>
      </c>
      <c r="F15" s="20" t="s">
        <v>75</v>
      </c>
      <c r="G15" s="20">
        <v>2</v>
      </c>
      <c r="H15" s="20">
        <v>170</v>
      </c>
      <c r="I15" s="20">
        <v>57.8</v>
      </c>
      <c r="J15" s="20">
        <v>120</v>
      </c>
    </row>
    <row r="16" spans="1:10" x14ac:dyDescent="0.3">
      <c r="A16" s="17">
        <v>15</v>
      </c>
      <c r="B16" s="18" t="s">
        <v>258</v>
      </c>
      <c r="C16" s="12" t="s">
        <v>259</v>
      </c>
      <c r="D16" s="12" t="s">
        <v>204</v>
      </c>
      <c r="E16" s="18">
        <v>65</v>
      </c>
      <c r="F16" s="18" t="s">
        <v>75</v>
      </c>
      <c r="G16" s="18">
        <v>2</v>
      </c>
      <c r="H16" s="18">
        <v>156</v>
      </c>
      <c r="I16" s="18">
        <v>73.400000000000006</v>
      </c>
      <c r="J16" s="18">
        <v>60</v>
      </c>
    </row>
    <row r="17" spans="1:10" x14ac:dyDescent="0.3">
      <c r="A17" s="19">
        <v>16</v>
      </c>
      <c r="B17" s="20" t="s">
        <v>263</v>
      </c>
      <c r="C17" s="21" t="s">
        <v>264</v>
      </c>
      <c r="D17" s="21" t="s">
        <v>204</v>
      </c>
      <c r="E17" s="20">
        <v>32</v>
      </c>
      <c r="F17" s="20" t="s">
        <v>64</v>
      </c>
      <c r="G17" s="20">
        <v>2</v>
      </c>
      <c r="H17" s="20">
        <v>152</v>
      </c>
      <c r="I17" s="20">
        <v>92</v>
      </c>
      <c r="J17" s="20">
        <v>120</v>
      </c>
    </row>
    <row r="18" spans="1:10" x14ac:dyDescent="0.3">
      <c r="A18" s="17">
        <v>17</v>
      </c>
      <c r="B18" s="18" t="s">
        <v>266</v>
      </c>
      <c r="C18" s="12" t="s">
        <v>267</v>
      </c>
      <c r="D18" s="12" t="s">
        <v>204</v>
      </c>
      <c r="E18" s="18">
        <v>65</v>
      </c>
      <c r="F18" s="18" t="s">
        <v>75</v>
      </c>
      <c r="G18" s="18">
        <v>2</v>
      </c>
      <c r="H18" s="18">
        <v>165</v>
      </c>
      <c r="I18" s="18">
        <v>82</v>
      </c>
      <c r="J18" s="18">
        <v>180</v>
      </c>
    </row>
    <row r="19" spans="1:10" x14ac:dyDescent="0.3">
      <c r="A19" s="19">
        <v>18</v>
      </c>
      <c r="B19" s="20" t="s">
        <v>271</v>
      </c>
      <c r="C19" s="21" t="s">
        <v>272</v>
      </c>
      <c r="D19" s="21" t="s">
        <v>204</v>
      </c>
      <c r="E19" s="20">
        <v>26</v>
      </c>
      <c r="F19" s="20" t="s">
        <v>64</v>
      </c>
      <c r="G19" s="20">
        <v>2</v>
      </c>
      <c r="H19" s="20">
        <v>155</v>
      </c>
      <c r="I19" s="20">
        <v>62</v>
      </c>
      <c r="J19" s="20">
        <v>180</v>
      </c>
    </row>
    <row r="20" spans="1:10" x14ac:dyDescent="0.3">
      <c r="A20" s="17">
        <v>19</v>
      </c>
      <c r="B20" s="18" t="s">
        <v>273</v>
      </c>
      <c r="C20" s="12" t="s">
        <v>274</v>
      </c>
      <c r="D20" s="12" t="s">
        <v>204</v>
      </c>
      <c r="E20" s="18">
        <v>34</v>
      </c>
      <c r="F20" s="18" t="s">
        <v>64</v>
      </c>
      <c r="G20" s="18">
        <v>2</v>
      </c>
      <c r="H20" s="18">
        <v>157</v>
      </c>
      <c r="I20" s="18">
        <v>98</v>
      </c>
      <c r="J20" s="18">
        <v>90</v>
      </c>
    </row>
    <row r="21" spans="1:10" x14ac:dyDescent="0.3">
      <c r="A21" s="19">
        <v>20</v>
      </c>
      <c r="B21" s="20" t="s">
        <v>276</v>
      </c>
      <c r="C21" s="21" t="s">
        <v>277</v>
      </c>
      <c r="D21" s="21" t="s">
        <v>204</v>
      </c>
      <c r="E21" s="20">
        <v>38</v>
      </c>
      <c r="F21" s="20" t="s">
        <v>64</v>
      </c>
      <c r="G21" s="20">
        <v>2</v>
      </c>
      <c r="H21" s="20">
        <v>156</v>
      </c>
      <c r="I21" s="20">
        <v>72</v>
      </c>
      <c r="J21" s="20">
        <v>60</v>
      </c>
    </row>
    <row r="22" spans="1:10" x14ac:dyDescent="0.3">
      <c r="A22" s="17">
        <v>21</v>
      </c>
      <c r="B22" s="18" t="s">
        <v>278</v>
      </c>
      <c r="C22" s="12" t="s">
        <v>279</v>
      </c>
      <c r="D22" s="12" t="s">
        <v>204</v>
      </c>
      <c r="E22" s="18">
        <v>36</v>
      </c>
      <c r="F22" s="18" t="s">
        <v>64</v>
      </c>
      <c r="G22" s="18">
        <v>2</v>
      </c>
      <c r="H22" s="18">
        <v>153</v>
      </c>
      <c r="I22" s="18">
        <v>67</v>
      </c>
      <c r="J22" s="18">
        <v>90</v>
      </c>
    </row>
    <row r="23" spans="1:10" x14ac:dyDescent="0.3">
      <c r="A23" s="19">
        <v>22</v>
      </c>
      <c r="B23" s="20" t="s">
        <v>280</v>
      </c>
      <c r="C23" s="21" t="s">
        <v>281</v>
      </c>
      <c r="D23" s="21" t="s">
        <v>204</v>
      </c>
      <c r="E23" s="20">
        <v>25</v>
      </c>
      <c r="F23" s="20" t="s">
        <v>64</v>
      </c>
      <c r="G23" s="20">
        <v>2</v>
      </c>
      <c r="H23" s="20">
        <v>162</v>
      </c>
      <c r="I23" s="20">
        <v>87</v>
      </c>
      <c r="J23" s="20">
        <v>120</v>
      </c>
    </row>
    <row r="27" spans="1:10" x14ac:dyDescent="0.3">
      <c r="B27" s="27" t="s">
        <v>315</v>
      </c>
      <c r="E27" s="27">
        <f>SUBTOTAL(101, E2:E23)</f>
        <v>38.409090909090907</v>
      </c>
      <c r="G27" s="27">
        <f>SUBTOTAL(101, G2:G23)</f>
        <v>1.9090909090909092</v>
      </c>
      <c r="H27" s="27">
        <f>SUBTOTAL(101, H2:H23)</f>
        <v>159.63636363636363</v>
      </c>
      <c r="I27" s="27">
        <f>SUBTOTAL(101, I2:I23)</f>
        <v>75.554545454545462</v>
      </c>
    </row>
    <row r="28" spans="1:10" x14ac:dyDescent="0.3">
      <c r="B28" s="27" t="s">
        <v>316</v>
      </c>
      <c r="E28" s="27" cm="1">
        <f t="array" aca="1" ref="E28" ca="1">_xlfn.STDEV.S(_xlfn._xlws.FILTER(E2:E23, SUBTOTAL(103, OFFSET(E2, ROW(E2:E23)-ROW(E2), 0))))</f>
        <v>15.003679202461958</v>
      </c>
      <c r="G28" s="27" cm="1">
        <f t="array" aca="1" ref="G28" ca="1">_xlfn.STDEV.S(_xlfn._xlws.FILTER(G2:G23, SUBTOTAL(103, OFFSET(G2, ROW(G2:G23)-ROW(G2), 0))))</f>
        <v>0.29424494316824945</v>
      </c>
      <c r="H28" s="27" cm="1">
        <f t="array" aca="1" ref="H28" ca="1">_xlfn.STDEV.S(_xlfn._xlws.FILTER(H2:H23, SUBTOTAL(103, OFFSET(H2, ROW(H2:H23)-ROW(H2), 0))))</f>
        <v>8.0920034281084856</v>
      </c>
      <c r="I28" s="27" cm="1">
        <f t="array" aca="1" ref="I28" ca="1">_xlfn.STDEV.S(_xlfn._xlws.FILTER(I2:I23, SUBTOTAL(103, OFFSET(I2, ROW(I2:I23)-ROW(I2), 0))))</f>
        <v>17.296620293949697</v>
      </c>
    </row>
    <row r="29" spans="1:10" x14ac:dyDescent="0.3">
      <c r="B29" s="27" t="s">
        <v>317</v>
      </c>
      <c r="E29" s="27" cm="1">
        <f t="array" aca="1" ref="E29" ca="1">_xlfn.VAR.S(_xlfn._xlws.FILTER(E2:E23, SUBTOTAL(103, OFFSET(E2, ROW(E2:E23)-ROW(E2), 0))))</f>
        <v>225.11038961038952</v>
      </c>
      <c r="G29" s="27" cm="1">
        <f t="array" aca="1" ref="G29" ca="1">_xlfn.VAR.S(_xlfn._xlws.FILTER(G2:G23, SUBTOTAL(103, OFFSET(G2, ROW(G2:G23)-ROW(G2), 0))))</f>
        <v>8.6580086580086341E-2</v>
      </c>
      <c r="H29" s="27" cm="1">
        <f t="array" aca="1" ref="H29" ca="1">_xlfn.VAR.S(_xlfn._xlws.FILTER(H2:H23, SUBTOTAL(103, OFFSET(H2, ROW(H2:H23)-ROW(H2), 0))))</f>
        <v>65.48051948051949</v>
      </c>
      <c r="I29" s="27" cm="1">
        <f t="array" aca="1" ref="I29" ca="1">_xlfn.VAR.S(_xlfn._xlws.FILTER(I2:I23, SUBTOTAL(103, OFFSET(I2, ROW(I2:I23)-ROW(I2), 0))))</f>
        <v>299.1730735930725</v>
      </c>
    </row>
  </sheetData>
  <autoFilter ref="A1:F23" xr:uid="{3BA78683-DD5B-4318-A51B-B3CAF777A4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91CA-6543-45EA-8C96-3F5F85BD1F4F}">
  <dimension ref="A1:I44"/>
  <sheetViews>
    <sheetView topLeftCell="A18" workbookViewId="0">
      <selection activeCell="G42" sqref="G42:I44"/>
    </sheetView>
  </sheetViews>
  <sheetFormatPr defaultRowHeight="14.4" x14ac:dyDescent="0.3"/>
  <cols>
    <col min="1" max="1" width="6.109375" bestFit="1" customWidth="1"/>
    <col min="2" max="2" width="23.44140625" bestFit="1" customWidth="1"/>
    <col min="3" max="3" width="13.109375" bestFit="1" customWidth="1"/>
    <col min="4" max="4" width="19.44140625" bestFit="1" customWidth="1"/>
    <col min="5" max="5" width="12" bestFit="1" customWidth="1"/>
    <col min="6" max="6" width="7.5546875" bestFit="1" customWidth="1"/>
  </cols>
  <sheetData>
    <row r="1" spans="1:9" ht="27.6" x14ac:dyDescent="0.3">
      <c r="A1" s="14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17</v>
      </c>
      <c r="H1" s="15" t="s">
        <v>15</v>
      </c>
      <c r="I1" s="15" t="s">
        <v>16</v>
      </c>
    </row>
    <row r="2" spans="1:9" x14ac:dyDescent="0.3">
      <c r="A2" s="22">
        <v>1</v>
      </c>
      <c r="B2" s="23" t="s">
        <v>61</v>
      </c>
      <c r="C2" s="12" t="s">
        <v>62</v>
      </c>
      <c r="D2" s="12" t="s">
        <v>63</v>
      </c>
      <c r="E2" s="18">
        <v>35</v>
      </c>
      <c r="F2" s="18" t="s">
        <v>64</v>
      </c>
      <c r="G2" s="18">
        <v>1</v>
      </c>
      <c r="H2" s="18">
        <v>164</v>
      </c>
      <c r="I2" s="18">
        <v>62</v>
      </c>
    </row>
    <row r="3" spans="1:9" x14ac:dyDescent="0.3">
      <c r="A3" s="24">
        <v>2</v>
      </c>
      <c r="B3" s="20" t="s">
        <v>69</v>
      </c>
      <c r="C3" s="25" t="s">
        <v>70</v>
      </c>
      <c r="D3" s="21" t="s">
        <v>63</v>
      </c>
      <c r="E3" s="20">
        <v>64</v>
      </c>
      <c r="F3" s="20" t="s">
        <v>64</v>
      </c>
      <c r="G3" s="20">
        <v>2</v>
      </c>
      <c r="H3" s="20">
        <v>153</v>
      </c>
      <c r="I3" s="20">
        <v>88</v>
      </c>
    </row>
    <row r="4" spans="1:9" x14ac:dyDescent="0.3">
      <c r="A4" s="22">
        <v>3</v>
      </c>
      <c r="B4" s="18" t="s">
        <v>73</v>
      </c>
      <c r="C4" s="12" t="s">
        <v>74</v>
      </c>
      <c r="D4" s="12" t="s">
        <v>63</v>
      </c>
      <c r="E4" s="18">
        <v>65</v>
      </c>
      <c r="F4" s="18" t="s">
        <v>75</v>
      </c>
      <c r="G4" s="18">
        <v>2</v>
      </c>
      <c r="H4" s="18">
        <v>178</v>
      </c>
      <c r="I4" s="18">
        <v>74.7</v>
      </c>
    </row>
    <row r="5" spans="1:9" x14ac:dyDescent="0.3">
      <c r="A5" s="24">
        <v>4</v>
      </c>
      <c r="B5" s="20" t="s">
        <v>78</v>
      </c>
      <c r="C5" s="21" t="s">
        <v>79</v>
      </c>
      <c r="D5" s="21" t="s">
        <v>63</v>
      </c>
      <c r="E5" s="20">
        <v>24</v>
      </c>
      <c r="F5" s="20" t="s">
        <v>64</v>
      </c>
      <c r="G5" s="20">
        <v>2</v>
      </c>
      <c r="H5" s="20">
        <v>153</v>
      </c>
      <c r="I5" s="20">
        <v>69</v>
      </c>
    </row>
    <row r="6" spans="1:9" x14ac:dyDescent="0.3">
      <c r="A6" s="22">
        <v>5</v>
      </c>
      <c r="B6" s="18" t="s">
        <v>82</v>
      </c>
      <c r="C6" s="12" t="s">
        <v>83</v>
      </c>
      <c r="D6" s="12" t="s">
        <v>63</v>
      </c>
      <c r="E6" s="18">
        <v>51</v>
      </c>
      <c r="F6" s="18" t="s">
        <v>75</v>
      </c>
      <c r="G6" s="18">
        <v>2</v>
      </c>
      <c r="H6" s="18">
        <v>170</v>
      </c>
      <c r="I6" s="18">
        <v>77.3</v>
      </c>
    </row>
    <row r="7" spans="1:9" x14ac:dyDescent="0.3">
      <c r="A7" s="24">
        <v>6</v>
      </c>
      <c r="B7" s="20" t="s">
        <v>86</v>
      </c>
      <c r="C7" s="21" t="s">
        <v>87</v>
      </c>
      <c r="D7" s="21" t="s">
        <v>63</v>
      </c>
      <c r="E7" s="20">
        <v>19</v>
      </c>
      <c r="F7" s="20" t="s">
        <v>64</v>
      </c>
      <c r="G7" s="20">
        <v>2</v>
      </c>
      <c r="H7" s="20">
        <v>140</v>
      </c>
      <c r="I7" s="20">
        <v>89</v>
      </c>
    </row>
    <row r="8" spans="1:9" x14ac:dyDescent="0.3">
      <c r="A8" s="22">
        <v>7</v>
      </c>
      <c r="B8" s="18" t="s">
        <v>90</v>
      </c>
      <c r="C8" s="12" t="s">
        <v>91</v>
      </c>
      <c r="D8" s="12" t="s">
        <v>63</v>
      </c>
      <c r="E8" s="18">
        <v>23</v>
      </c>
      <c r="F8" s="18" t="s">
        <v>64</v>
      </c>
      <c r="G8" s="18">
        <v>1</v>
      </c>
      <c r="H8" s="18">
        <v>165</v>
      </c>
      <c r="I8" s="18">
        <v>67</v>
      </c>
    </row>
    <row r="9" spans="1:9" x14ac:dyDescent="0.3">
      <c r="A9" s="24">
        <v>8</v>
      </c>
      <c r="B9" s="20" t="s">
        <v>94</v>
      </c>
      <c r="C9" s="21" t="s">
        <v>95</v>
      </c>
      <c r="D9" s="21" t="s">
        <v>63</v>
      </c>
      <c r="E9" s="20">
        <v>36</v>
      </c>
      <c r="F9" s="20" t="s">
        <v>64</v>
      </c>
      <c r="G9" s="20">
        <v>1</v>
      </c>
      <c r="H9" s="20">
        <v>153</v>
      </c>
      <c r="I9" s="20">
        <v>54</v>
      </c>
    </row>
    <row r="10" spans="1:9" x14ac:dyDescent="0.3">
      <c r="A10" s="22">
        <v>9</v>
      </c>
      <c r="B10" s="18" t="s">
        <v>98</v>
      </c>
      <c r="C10" s="12" t="s">
        <v>99</v>
      </c>
      <c r="D10" s="12" t="s">
        <v>63</v>
      </c>
      <c r="E10" s="18">
        <v>35</v>
      </c>
      <c r="F10" s="18" t="s">
        <v>75</v>
      </c>
      <c r="G10" s="18">
        <v>1</v>
      </c>
      <c r="H10" s="18">
        <v>157</v>
      </c>
      <c r="I10" s="18">
        <v>66</v>
      </c>
    </row>
    <row r="11" spans="1:9" x14ac:dyDescent="0.3">
      <c r="A11" s="24">
        <v>10</v>
      </c>
      <c r="B11" s="20" t="s">
        <v>101</v>
      </c>
      <c r="C11" s="21" t="s">
        <v>102</v>
      </c>
      <c r="D11" s="21" t="s">
        <v>63</v>
      </c>
      <c r="E11" s="20">
        <v>58</v>
      </c>
      <c r="F11" s="20" t="s">
        <v>75</v>
      </c>
      <c r="G11" s="20">
        <v>2</v>
      </c>
      <c r="H11" s="20">
        <v>145</v>
      </c>
      <c r="I11" s="20">
        <v>75</v>
      </c>
    </row>
    <row r="12" spans="1:9" x14ac:dyDescent="0.3">
      <c r="A12" s="22">
        <v>11</v>
      </c>
      <c r="B12" s="18" t="s">
        <v>69</v>
      </c>
      <c r="C12" s="12" t="s">
        <v>70</v>
      </c>
      <c r="D12" s="12" t="s">
        <v>63</v>
      </c>
      <c r="E12" s="18">
        <v>64</v>
      </c>
      <c r="F12" s="18" t="s">
        <v>64</v>
      </c>
      <c r="G12" s="18">
        <v>2</v>
      </c>
      <c r="H12" s="18">
        <v>153</v>
      </c>
      <c r="I12" s="18">
        <v>88</v>
      </c>
    </row>
    <row r="13" spans="1:9" x14ac:dyDescent="0.3">
      <c r="A13" s="24">
        <v>12</v>
      </c>
      <c r="B13" s="20" t="s">
        <v>109</v>
      </c>
      <c r="C13" s="21" t="s">
        <v>110</v>
      </c>
      <c r="D13" s="21" t="s">
        <v>63</v>
      </c>
      <c r="E13" s="20">
        <v>47</v>
      </c>
      <c r="F13" s="20" t="s">
        <v>64</v>
      </c>
      <c r="G13" s="20">
        <v>2</v>
      </c>
      <c r="H13" s="20">
        <v>150</v>
      </c>
      <c r="I13" s="20">
        <v>78</v>
      </c>
    </row>
    <row r="14" spans="1:9" x14ac:dyDescent="0.3">
      <c r="A14" s="22">
        <v>13</v>
      </c>
      <c r="B14" s="18" t="s">
        <v>113</v>
      </c>
      <c r="C14" s="12" t="s">
        <v>114</v>
      </c>
      <c r="D14" s="12" t="s">
        <v>63</v>
      </c>
      <c r="E14" s="18">
        <v>52</v>
      </c>
      <c r="F14" s="18" t="s">
        <v>64</v>
      </c>
      <c r="G14" s="18">
        <v>2</v>
      </c>
      <c r="H14" s="18">
        <v>159</v>
      </c>
      <c r="I14" s="18">
        <v>56</v>
      </c>
    </row>
    <row r="15" spans="1:9" x14ac:dyDescent="0.3">
      <c r="A15" s="24">
        <v>14</v>
      </c>
      <c r="B15" s="20" t="s">
        <v>116</v>
      </c>
      <c r="C15" s="21" t="s">
        <v>117</v>
      </c>
      <c r="D15" s="21" t="s">
        <v>63</v>
      </c>
      <c r="E15" s="20">
        <v>25</v>
      </c>
      <c r="F15" s="20" t="s">
        <v>64</v>
      </c>
      <c r="G15" s="20">
        <v>2</v>
      </c>
      <c r="H15" s="20">
        <v>140</v>
      </c>
      <c r="I15" s="20">
        <v>53</v>
      </c>
    </row>
    <row r="16" spans="1:9" x14ac:dyDescent="0.3">
      <c r="A16" s="22">
        <v>15</v>
      </c>
      <c r="B16" s="18" t="s">
        <v>120</v>
      </c>
      <c r="C16" s="12" t="s">
        <v>121</v>
      </c>
      <c r="D16" s="12" t="s">
        <v>63</v>
      </c>
      <c r="E16" s="18">
        <v>56</v>
      </c>
      <c r="F16" s="18" t="s">
        <v>64</v>
      </c>
      <c r="G16" s="18">
        <v>1</v>
      </c>
      <c r="H16" s="18">
        <v>155</v>
      </c>
      <c r="I16" s="18">
        <v>52.9</v>
      </c>
    </row>
    <row r="17" spans="1:9" x14ac:dyDescent="0.3">
      <c r="A17" s="24">
        <v>16</v>
      </c>
      <c r="B17" s="20" t="s">
        <v>124</v>
      </c>
      <c r="C17" s="21" t="s">
        <v>125</v>
      </c>
      <c r="D17" s="21" t="s">
        <v>63</v>
      </c>
      <c r="E17" s="20">
        <v>45</v>
      </c>
      <c r="F17" s="20" t="s">
        <v>64</v>
      </c>
      <c r="G17" s="20">
        <v>2</v>
      </c>
      <c r="H17" s="20">
        <v>137</v>
      </c>
      <c r="I17" s="20">
        <v>71</v>
      </c>
    </row>
    <row r="18" spans="1:9" x14ac:dyDescent="0.3">
      <c r="A18" s="22">
        <v>17</v>
      </c>
      <c r="B18" s="18" t="s">
        <v>129</v>
      </c>
      <c r="C18" s="12" t="s">
        <v>130</v>
      </c>
      <c r="D18" s="12" t="s">
        <v>63</v>
      </c>
      <c r="E18" s="18">
        <v>55</v>
      </c>
      <c r="F18" s="18" t="s">
        <v>64</v>
      </c>
      <c r="G18" s="18">
        <v>2</v>
      </c>
      <c r="H18" s="18">
        <v>157</v>
      </c>
      <c r="I18" s="18">
        <v>72</v>
      </c>
    </row>
    <row r="19" spans="1:9" x14ac:dyDescent="0.3">
      <c r="A19" s="24">
        <v>18</v>
      </c>
      <c r="B19" s="20" t="s">
        <v>133</v>
      </c>
      <c r="C19" s="21" t="s">
        <v>134</v>
      </c>
      <c r="D19" s="21" t="s">
        <v>63</v>
      </c>
      <c r="E19" s="20">
        <v>43</v>
      </c>
      <c r="F19" s="20" t="s">
        <v>64</v>
      </c>
      <c r="G19" s="20">
        <v>2</v>
      </c>
      <c r="H19" s="20">
        <v>131</v>
      </c>
      <c r="I19" s="20">
        <v>48.5</v>
      </c>
    </row>
    <row r="20" spans="1:9" x14ac:dyDescent="0.3">
      <c r="A20" s="22">
        <v>19</v>
      </c>
      <c r="B20" s="18" t="s">
        <v>135</v>
      </c>
      <c r="C20" s="12" t="s">
        <v>136</v>
      </c>
      <c r="D20" s="12" t="s">
        <v>63</v>
      </c>
      <c r="E20" s="18">
        <v>21</v>
      </c>
      <c r="F20" s="18" t="s">
        <v>64</v>
      </c>
      <c r="G20" s="18">
        <v>1</v>
      </c>
      <c r="H20" s="18">
        <v>157</v>
      </c>
      <c r="I20" s="18">
        <v>66</v>
      </c>
    </row>
    <row r="21" spans="1:9" x14ac:dyDescent="0.3">
      <c r="A21" s="24">
        <v>20</v>
      </c>
      <c r="B21" s="20" t="s">
        <v>139</v>
      </c>
      <c r="C21" s="21" t="s">
        <v>140</v>
      </c>
      <c r="D21" s="21" t="s">
        <v>63</v>
      </c>
      <c r="E21" s="20">
        <v>60</v>
      </c>
      <c r="F21" s="20" t="s">
        <v>64</v>
      </c>
      <c r="G21" s="20">
        <v>2</v>
      </c>
      <c r="H21" s="20">
        <v>149</v>
      </c>
      <c r="I21" s="20">
        <v>86</v>
      </c>
    </row>
    <row r="22" spans="1:9" x14ac:dyDescent="0.3">
      <c r="A22" s="22">
        <v>21</v>
      </c>
      <c r="B22" s="18" t="s">
        <v>143</v>
      </c>
      <c r="C22" s="12" t="s">
        <v>144</v>
      </c>
      <c r="D22" s="12" t="s">
        <v>63</v>
      </c>
      <c r="E22" s="18">
        <v>74</v>
      </c>
      <c r="F22" s="18" t="s">
        <v>75</v>
      </c>
      <c r="G22" s="18">
        <v>3</v>
      </c>
      <c r="H22" s="18">
        <v>165</v>
      </c>
      <c r="I22" s="18">
        <v>57</v>
      </c>
    </row>
    <row r="23" spans="1:9" x14ac:dyDescent="0.3">
      <c r="A23" s="24">
        <v>22</v>
      </c>
      <c r="B23" s="20" t="s">
        <v>148</v>
      </c>
      <c r="C23" s="21" t="s">
        <v>149</v>
      </c>
      <c r="D23" s="21" t="s">
        <v>63</v>
      </c>
      <c r="E23" s="20">
        <v>69</v>
      </c>
      <c r="F23" s="20" t="s">
        <v>75</v>
      </c>
      <c r="G23" s="20">
        <v>2</v>
      </c>
      <c r="H23" s="20">
        <v>162</v>
      </c>
      <c r="I23" s="20">
        <v>69</v>
      </c>
    </row>
    <row r="24" spans="1:9" x14ac:dyDescent="0.3">
      <c r="A24" s="22">
        <v>23</v>
      </c>
      <c r="B24" s="18" t="s">
        <v>152</v>
      </c>
      <c r="C24" s="12" t="s">
        <v>153</v>
      </c>
      <c r="D24" s="12" t="s">
        <v>63</v>
      </c>
      <c r="E24" s="18">
        <v>45</v>
      </c>
      <c r="F24" s="18" t="s">
        <v>64</v>
      </c>
      <c r="G24" s="18">
        <v>2</v>
      </c>
      <c r="H24" s="18">
        <v>148</v>
      </c>
      <c r="I24" s="18">
        <v>62</v>
      </c>
    </row>
    <row r="25" spans="1:9" x14ac:dyDescent="0.3">
      <c r="A25" s="24">
        <v>24</v>
      </c>
      <c r="B25" s="20" t="s">
        <v>155</v>
      </c>
      <c r="C25" s="21" t="s">
        <v>156</v>
      </c>
      <c r="D25" s="21" t="s">
        <v>63</v>
      </c>
      <c r="E25" s="20">
        <v>53</v>
      </c>
      <c r="F25" s="20" t="s">
        <v>64</v>
      </c>
      <c r="G25" s="20">
        <v>2</v>
      </c>
      <c r="H25" s="20">
        <v>161</v>
      </c>
      <c r="I25" s="20">
        <v>90</v>
      </c>
    </row>
    <row r="26" spans="1:9" x14ac:dyDescent="0.3">
      <c r="A26" s="22">
        <v>25</v>
      </c>
      <c r="B26" s="18" t="s">
        <v>160</v>
      </c>
      <c r="C26" s="12" t="s">
        <v>161</v>
      </c>
      <c r="D26" s="12" t="s">
        <v>63</v>
      </c>
      <c r="E26" s="18">
        <v>62</v>
      </c>
      <c r="F26" s="18" t="s">
        <v>64</v>
      </c>
      <c r="G26" s="18">
        <v>2</v>
      </c>
      <c r="H26" s="18">
        <v>154</v>
      </c>
      <c r="I26" s="18">
        <v>83</v>
      </c>
    </row>
    <row r="27" spans="1:9" x14ac:dyDescent="0.3">
      <c r="A27" s="24">
        <v>26</v>
      </c>
      <c r="B27" s="20" t="s">
        <v>164</v>
      </c>
      <c r="C27" s="21" t="s">
        <v>165</v>
      </c>
      <c r="D27" s="21" t="s">
        <v>63</v>
      </c>
      <c r="E27" s="20">
        <v>35</v>
      </c>
      <c r="F27" s="20" t="s">
        <v>64</v>
      </c>
      <c r="G27" s="20">
        <v>2</v>
      </c>
      <c r="H27" s="20">
        <v>152</v>
      </c>
      <c r="I27" s="20">
        <v>80</v>
      </c>
    </row>
    <row r="28" spans="1:9" x14ac:dyDescent="0.3">
      <c r="A28" s="22">
        <v>27</v>
      </c>
      <c r="B28" s="18" t="s">
        <v>169</v>
      </c>
      <c r="C28" s="12" t="s">
        <v>170</v>
      </c>
      <c r="D28" s="12" t="s">
        <v>63</v>
      </c>
      <c r="E28" s="18">
        <v>36</v>
      </c>
      <c r="F28" s="18" t="s">
        <v>64</v>
      </c>
      <c r="G28" s="18">
        <v>2</v>
      </c>
      <c r="H28" s="18">
        <v>160</v>
      </c>
      <c r="I28" s="18">
        <v>60</v>
      </c>
    </row>
    <row r="29" spans="1:9" x14ac:dyDescent="0.3">
      <c r="A29" s="24">
        <v>28</v>
      </c>
      <c r="B29" s="20" t="s">
        <v>173</v>
      </c>
      <c r="C29" s="21" t="s">
        <v>174</v>
      </c>
      <c r="D29" s="21" t="s">
        <v>63</v>
      </c>
      <c r="E29" s="20">
        <v>18</v>
      </c>
      <c r="F29" s="20" t="s">
        <v>64</v>
      </c>
      <c r="G29" s="20">
        <v>2</v>
      </c>
      <c r="H29" s="20">
        <v>153</v>
      </c>
      <c r="I29" s="20">
        <v>79</v>
      </c>
    </row>
    <row r="30" spans="1:9" x14ac:dyDescent="0.3">
      <c r="A30" s="22">
        <v>29</v>
      </c>
      <c r="B30" s="18" t="s">
        <v>176</v>
      </c>
      <c r="C30" s="12" t="s">
        <v>177</v>
      </c>
      <c r="D30" s="12" t="s">
        <v>63</v>
      </c>
      <c r="E30" s="18">
        <v>33</v>
      </c>
      <c r="F30" s="18" t="s">
        <v>64</v>
      </c>
      <c r="G30" s="18">
        <v>1</v>
      </c>
      <c r="H30" s="18">
        <v>143</v>
      </c>
      <c r="I30" s="18">
        <v>67</v>
      </c>
    </row>
    <row r="31" spans="1:9" x14ac:dyDescent="0.3">
      <c r="A31" s="24">
        <v>30</v>
      </c>
      <c r="B31" s="20" t="s">
        <v>178</v>
      </c>
      <c r="C31" s="21" t="s">
        <v>179</v>
      </c>
      <c r="D31" s="21" t="s">
        <v>63</v>
      </c>
      <c r="E31" s="20">
        <v>42</v>
      </c>
      <c r="F31" s="20" t="s">
        <v>64</v>
      </c>
      <c r="G31" s="20">
        <v>1</v>
      </c>
      <c r="H31" s="20">
        <v>162</v>
      </c>
      <c r="I31" s="20">
        <v>65.8</v>
      </c>
    </row>
    <row r="32" spans="1:9" x14ac:dyDescent="0.3">
      <c r="A32" s="22">
        <v>31</v>
      </c>
      <c r="B32" s="18" t="s">
        <v>182</v>
      </c>
      <c r="C32" s="12" t="s">
        <v>183</v>
      </c>
      <c r="D32" s="12" t="s">
        <v>63</v>
      </c>
      <c r="E32" s="18">
        <v>24</v>
      </c>
      <c r="F32" s="18" t="s">
        <v>64</v>
      </c>
      <c r="G32" s="18">
        <v>1</v>
      </c>
      <c r="H32" s="18">
        <v>153</v>
      </c>
      <c r="I32" s="18">
        <v>61</v>
      </c>
    </row>
    <row r="33" spans="1:9" x14ac:dyDescent="0.3">
      <c r="A33" s="24">
        <v>32</v>
      </c>
      <c r="B33" s="20" t="s">
        <v>184</v>
      </c>
      <c r="C33" s="21" t="s">
        <v>185</v>
      </c>
      <c r="D33" s="21" t="s">
        <v>63</v>
      </c>
      <c r="E33" s="20">
        <v>36</v>
      </c>
      <c r="F33" s="20" t="s">
        <v>64</v>
      </c>
      <c r="G33" s="20">
        <v>1</v>
      </c>
      <c r="H33" s="20">
        <v>154</v>
      </c>
      <c r="I33" s="20">
        <v>72.5</v>
      </c>
    </row>
    <row r="34" spans="1:9" x14ac:dyDescent="0.3">
      <c r="A34" s="22">
        <v>33</v>
      </c>
      <c r="B34" s="18" t="s">
        <v>186</v>
      </c>
      <c r="C34" s="12" t="s">
        <v>187</v>
      </c>
      <c r="D34" s="12" t="s">
        <v>63</v>
      </c>
      <c r="E34" s="18">
        <v>31</v>
      </c>
      <c r="F34" s="18" t="s">
        <v>64</v>
      </c>
      <c r="G34" s="18">
        <v>2</v>
      </c>
      <c r="H34" s="18">
        <v>157</v>
      </c>
      <c r="I34" s="18">
        <v>60</v>
      </c>
    </row>
    <row r="35" spans="1:9" x14ac:dyDescent="0.3">
      <c r="A35" s="24">
        <v>34</v>
      </c>
      <c r="B35" s="20" t="s">
        <v>188</v>
      </c>
      <c r="C35" s="21" t="s">
        <v>189</v>
      </c>
      <c r="D35" s="21" t="s">
        <v>63</v>
      </c>
      <c r="E35" s="20">
        <v>42</v>
      </c>
      <c r="F35" s="20" t="s">
        <v>64</v>
      </c>
      <c r="G35" s="20">
        <v>2</v>
      </c>
      <c r="H35" s="20">
        <v>153</v>
      </c>
      <c r="I35" s="20">
        <v>88</v>
      </c>
    </row>
    <row r="36" spans="1:9" x14ac:dyDescent="0.3">
      <c r="A36" s="22">
        <v>35</v>
      </c>
      <c r="B36" s="18" t="s">
        <v>191</v>
      </c>
      <c r="C36" s="12" t="s">
        <v>192</v>
      </c>
      <c r="D36" s="12" t="s">
        <v>63</v>
      </c>
      <c r="E36" s="18">
        <v>44</v>
      </c>
      <c r="F36" s="18" t="s">
        <v>64</v>
      </c>
      <c r="G36" s="18">
        <v>2</v>
      </c>
      <c r="H36" s="18">
        <v>155</v>
      </c>
      <c r="I36" s="18">
        <v>78</v>
      </c>
    </row>
    <row r="37" spans="1:9" x14ac:dyDescent="0.3">
      <c r="A37" s="24">
        <v>36</v>
      </c>
      <c r="B37" s="20" t="s">
        <v>193</v>
      </c>
      <c r="C37" s="21" t="s">
        <v>194</v>
      </c>
      <c r="D37" s="21" t="s">
        <v>63</v>
      </c>
      <c r="E37" s="20">
        <v>34</v>
      </c>
      <c r="F37" s="20" t="s">
        <v>64</v>
      </c>
      <c r="G37" s="20">
        <v>1</v>
      </c>
      <c r="H37" s="20">
        <v>155</v>
      </c>
      <c r="I37" s="20">
        <v>65</v>
      </c>
    </row>
    <row r="38" spans="1:9" x14ac:dyDescent="0.3">
      <c r="A38" s="22">
        <v>37</v>
      </c>
      <c r="B38" s="18" t="s">
        <v>196</v>
      </c>
      <c r="C38" s="12" t="s">
        <v>197</v>
      </c>
      <c r="D38" s="12" t="s">
        <v>63</v>
      </c>
      <c r="E38" s="18">
        <v>30</v>
      </c>
      <c r="F38" s="18" t="s">
        <v>64</v>
      </c>
      <c r="G38" s="18">
        <v>2</v>
      </c>
      <c r="H38" s="18">
        <v>153</v>
      </c>
      <c r="I38" s="18">
        <v>97</v>
      </c>
    </row>
    <row r="39" spans="1:9" x14ac:dyDescent="0.3">
      <c r="A39" s="24">
        <v>38</v>
      </c>
      <c r="B39" s="20" t="s">
        <v>200</v>
      </c>
      <c r="C39" s="21" t="s">
        <v>201</v>
      </c>
      <c r="D39" s="21" t="s">
        <v>63</v>
      </c>
      <c r="E39" s="20">
        <v>41</v>
      </c>
      <c r="F39" s="20" t="s">
        <v>64</v>
      </c>
      <c r="G39" s="20">
        <v>1</v>
      </c>
      <c r="H39" s="20">
        <v>154</v>
      </c>
      <c r="I39" s="20">
        <v>64</v>
      </c>
    </row>
    <row r="42" spans="1:9" x14ac:dyDescent="0.3">
      <c r="B42" s="27" t="s">
        <v>315</v>
      </c>
      <c r="E42" s="27">
        <f>SUBTOTAL(101, E2:E39)</f>
        <v>42.815789473684212</v>
      </c>
      <c r="G42" s="27">
        <f>SUBTOTAL(101, G2:G39)</f>
        <v>1.7105263157894737</v>
      </c>
      <c r="H42" s="27">
        <f t="shared" ref="H42:I42" si="0">SUBTOTAL(101, H2:H39)</f>
        <v>154.21052631578948</v>
      </c>
      <c r="I42" s="27">
        <f t="shared" si="0"/>
        <v>70.8342105263158</v>
      </c>
    </row>
    <row r="43" spans="1:9" x14ac:dyDescent="0.3">
      <c r="B43" s="27" t="s">
        <v>316</v>
      </c>
      <c r="E43" s="27" cm="1">
        <f t="array" aca="1" ref="E43" ca="1">_xlfn.STDEV.S(_xlfn._xlws.FILTER(E2:E39, SUBTOTAL(103, OFFSET(E2, ROW(E2:E39)-ROW(E2), 0))))</f>
        <v>15.09403902952258</v>
      </c>
      <c r="G43" s="27" cm="1">
        <f t="array" aca="1" ref="G43" ca="1">_xlfn.STDEV.S(_xlfn._xlws.FILTER(G2:G39, SUBTOTAL(103, OFFSET(G2, ROW(G2:G39)-ROW(G2), 0))))</f>
        <v>0.51506466331604461</v>
      </c>
      <c r="H43" s="27" cm="1">
        <f t="array" aca="1" ref="H43" ca="1">_xlfn.STDEV.S(_xlfn._xlws.FILTER(H2:H39, SUBTOTAL(103, OFFSET(H2, ROW(H2:H39)-ROW(H2), 0))))</f>
        <v>8.9296284682157889</v>
      </c>
      <c r="I43" s="27" cm="1">
        <f t="array" aca="1" ref="I43" ca="1">_xlfn.STDEV.S(_xlfn._xlws.FILTER(I2:I39, SUBTOTAL(103, OFFSET(I2, ROW(I2:I39)-ROW(I2), 0))))</f>
        <v>12.176057061959812</v>
      </c>
    </row>
    <row r="44" spans="1:9" x14ac:dyDescent="0.3">
      <c r="B44" s="27" t="s">
        <v>317</v>
      </c>
      <c r="E44" s="27" cm="1">
        <f t="array" aca="1" ref="E44" ca="1">_xlfn.VAR.S(_xlfn._xlws.FILTER(E2:E39, SUBTOTAL(103, OFFSET(E2, ROW(E2:E39)-ROW(E2), 0))))</f>
        <v>227.83001422475098</v>
      </c>
      <c r="G44" s="27" cm="1">
        <f t="array" aca="1" ref="G44" ca="1">_xlfn.VAR.S(_xlfn._xlws.FILTER(G2:G39, SUBTOTAL(103, OFFSET(G2, ROW(G2:G39)-ROW(G2), 0))))</f>
        <v>0.26529160739687041</v>
      </c>
      <c r="H44" s="27" cm="1">
        <f t="array" aca="1" ref="H44" ca="1">_xlfn.VAR.S(_xlfn._xlws.FILTER(H2:H39, SUBTOTAL(103, OFFSET(H2, ROW(H2:H39)-ROW(H2), 0))))</f>
        <v>79.738264580369872</v>
      </c>
      <c r="I44" s="27" cm="1">
        <f t="array" aca="1" ref="I44" ca="1">_xlfn.VAR.S(_xlfn._xlws.FILTER(I2:I39, SUBTOTAL(103, OFFSET(I2, ROW(I2:I39)-ROW(I2), 0))))</f>
        <v>148.25636557610139</v>
      </c>
    </row>
  </sheetData>
  <autoFilter ref="A1:I39" xr:uid="{AE1191CA-6543-45EA-8C96-3F5F85BD1F4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0DD-771F-403A-BFC1-7B43B65771E3}">
  <dimension ref="C4:E9"/>
  <sheetViews>
    <sheetView workbookViewId="0">
      <selection activeCell="C19" sqref="C19"/>
    </sheetView>
  </sheetViews>
  <sheetFormatPr defaultRowHeight="14.4" x14ac:dyDescent="0.3"/>
  <cols>
    <col min="3" max="3" width="19.77734375" customWidth="1"/>
    <col min="4" max="4" width="21.21875" customWidth="1"/>
    <col min="5" max="5" width="15.77734375" customWidth="1"/>
  </cols>
  <sheetData>
    <row r="4" spans="3:5" x14ac:dyDescent="0.3">
      <c r="C4" s="31" t="s">
        <v>318</v>
      </c>
      <c r="D4" s="32"/>
    </row>
    <row r="6" spans="3:5" x14ac:dyDescent="0.3">
      <c r="C6" s="33" t="s">
        <v>319</v>
      </c>
      <c r="D6" s="28">
        <f>_xlfn.T.TEST('General An'!E2:E39, 'Spinal An'!E2:E23, 2, 3)</f>
        <v>0.27991774333685088</v>
      </c>
      <c r="E6" s="26"/>
    </row>
    <row r="7" spans="3:5" x14ac:dyDescent="0.3">
      <c r="C7" s="34" t="s">
        <v>320</v>
      </c>
      <c r="D7" s="29">
        <f>_xlfn.T.TEST('General An'!G2:G39, 'Spinal An'!G2:G23, 2, 3)</f>
        <v>6.2349621921740109E-2</v>
      </c>
    </row>
    <row r="8" spans="3:5" x14ac:dyDescent="0.3">
      <c r="C8" s="34" t="s">
        <v>321</v>
      </c>
      <c r="D8" s="29">
        <f>_xlfn.T.TEST('General An'!H2:H39, 'Spinal An'!H2:H23, 2, 3)</f>
        <v>1.9935956365461333E-2</v>
      </c>
    </row>
    <row r="9" spans="3:5" x14ac:dyDescent="0.3">
      <c r="C9" s="35" t="s">
        <v>322</v>
      </c>
      <c r="D9" s="30">
        <f>_xlfn.T.TEST('General An'!I2:I39, 'Spinal An'!I2:I23, 2, 3)</f>
        <v>0.26724664115075247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Spinal An</vt:lpstr>
      <vt:lpstr>General An</vt:lpstr>
      <vt:lpstr>Significat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Parthasarathy, Ramkumar</cp:lastModifiedBy>
  <dcterms:created xsi:type="dcterms:W3CDTF">2025-03-25T06:15:35Z</dcterms:created>
  <dcterms:modified xsi:type="dcterms:W3CDTF">2025-05-16T17:09:58Z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2025-05-16T09:30:09Z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09c3e2ff-4907-436a-94b9-871b15d35f41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