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ta\Documents\RESEARCH\LTM_project\Manuscript\"/>
    </mc:Choice>
  </mc:AlternateContent>
  <bookViews>
    <workbookView xWindow="0" yWindow="1200" windowWidth="23040" windowHeight="8784" firstSheet="4" activeTab="8"/>
  </bookViews>
  <sheets>
    <sheet name="Neutrophil_TNF" sheetId="1" r:id="rId1"/>
    <sheet name="Neutrophil_IL1" sheetId="3" r:id="rId2"/>
    <sheet name="Neutrophil_WSS" sheetId="4" r:id="rId3"/>
    <sheet name="Monocyte_IL1" sheetId="5" r:id="rId4"/>
    <sheet name="Monocyte_WSS" sheetId="6" r:id="rId5"/>
    <sheet name="Lymphocyte_WSS" sheetId="7" r:id="rId6"/>
    <sheet name="Stiffness_migration" sheetId="8" r:id="rId7"/>
    <sheet name="TNF_IL10" sheetId="9" r:id="rId8"/>
    <sheet name="IL-1_IL10" sheetId="10" r:id="rId9"/>
  </sheets>
  <externalReferences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0" l="1"/>
  <c r="C3" i="10"/>
  <c r="C7" i="9"/>
  <c r="D7" i="9" s="1"/>
  <c r="C6" i="9"/>
  <c r="D6" i="9" s="1"/>
  <c r="C5" i="9"/>
  <c r="D5" i="9" s="1"/>
  <c r="C4" i="9"/>
  <c r="D4" i="9" s="1"/>
  <c r="C3" i="9"/>
  <c r="D3" i="9" s="1"/>
  <c r="C2" i="9"/>
  <c r="D2" i="9" s="1"/>
  <c r="D9" i="8"/>
  <c r="D8" i="8"/>
  <c r="D7" i="8"/>
  <c r="D6" i="8"/>
  <c r="D5" i="8"/>
  <c r="D4" i="8"/>
  <c r="D3" i="8"/>
  <c r="D2" i="8"/>
  <c r="E27" i="7"/>
  <c r="E26" i="7"/>
  <c r="E25" i="7"/>
  <c r="E24" i="7"/>
  <c r="E23" i="7"/>
  <c r="E22" i="7"/>
  <c r="E21" i="7"/>
  <c r="E11" i="7"/>
  <c r="E10" i="7"/>
  <c r="E9" i="7"/>
  <c r="E8" i="7"/>
  <c r="E7" i="7"/>
  <c r="E6" i="7"/>
  <c r="E5" i="7"/>
  <c r="E4" i="7"/>
  <c r="E3" i="7"/>
  <c r="E2" i="7"/>
  <c r="D8" i="6"/>
  <c r="D7" i="6"/>
  <c r="D6" i="6"/>
  <c r="D5" i="6"/>
  <c r="D4" i="6"/>
  <c r="D3" i="6"/>
  <c r="D2" i="6"/>
  <c r="C2" i="5"/>
  <c r="D2" i="5" s="1"/>
  <c r="D2" i="4"/>
  <c r="F3" i="4" s="1"/>
  <c r="H3" i="3"/>
  <c r="H4" i="3"/>
  <c r="H5" i="3"/>
  <c r="H6" i="3"/>
  <c r="H7" i="3"/>
  <c r="H8" i="3"/>
  <c r="H2" i="3"/>
  <c r="E8" i="3"/>
  <c r="E7" i="3"/>
  <c r="E6" i="3"/>
  <c r="E5" i="3"/>
  <c r="E4" i="3"/>
  <c r="F4" i="3" s="1"/>
  <c r="E3" i="3"/>
  <c r="E2" i="3"/>
  <c r="F2" i="3" s="1"/>
  <c r="D2" i="3"/>
  <c r="F8" i="3" s="1"/>
  <c r="E7" i="5" l="1"/>
  <c r="E6" i="5"/>
  <c r="E5" i="5"/>
  <c r="E4" i="5"/>
  <c r="E3" i="5"/>
  <c r="E2" i="5"/>
  <c r="F2" i="4"/>
  <c r="F4" i="4"/>
  <c r="F6" i="3"/>
  <c r="F5" i="3"/>
  <c r="F7" i="3"/>
  <c r="F3" i="3"/>
  <c r="G3" i="1" l="1"/>
  <c r="G4" i="1"/>
  <c r="G5" i="1"/>
  <c r="G6" i="1"/>
  <c r="G7" i="1"/>
  <c r="G2" i="1"/>
  <c r="B7" i="1"/>
  <c r="B6" i="1"/>
  <c r="B5" i="1"/>
  <c r="B4" i="1"/>
  <c r="B3" i="1"/>
  <c r="E2" i="1"/>
  <c r="B2" i="1"/>
</calcChain>
</file>

<file path=xl/sharedStrings.xml><?xml version="1.0" encoding="utf-8"?>
<sst xmlns="http://schemas.openxmlformats.org/spreadsheetml/2006/main" count="58" uniqueCount="47">
  <si>
    <t>TNF(U/ml)</t>
  </si>
  <si>
    <t>LOG(TNF)</t>
  </si>
  <si>
    <t>Total number of cell (N)</t>
  </si>
  <si>
    <t>Volume(mm^3)</t>
  </si>
  <si>
    <t>concentration(ρ) cells/mm^3</t>
  </si>
  <si>
    <t>adhere/area(n/A) cells/mm^2</t>
  </si>
  <si>
    <t>M</t>
  </si>
  <si>
    <t>il(u/ml)</t>
  </si>
  <si>
    <t xml:space="preserve">adhered/ 10^3 EC </t>
  </si>
  <si>
    <t>area of 10^3 EC</t>
  </si>
  <si>
    <t>adhered/2 mm^2</t>
  </si>
  <si>
    <t>n/a</t>
  </si>
  <si>
    <t>R</t>
  </si>
  <si>
    <t>0.02 cm^2</t>
  </si>
  <si>
    <t>A(mm^2)</t>
  </si>
  <si>
    <t>rho(mm^3)</t>
  </si>
  <si>
    <t>Literature</t>
  </si>
  <si>
    <t>WSS(dyne/cm^2)</t>
  </si>
  <si>
    <t>IL-1 (u/ml)</t>
  </si>
  <si>
    <t>n/A(/mm^2)</t>
  </si>
  <si>
    <t>rho(/ml)</t>
  </si>
  <si>
    <t>rho(/mm^3)</t>
  </si>
  <si>
    <t>shear stress (dyne/cm2)</t>
  </si>
  <si>
    <t>adhere/area</t>
  </si>
  <si>
    <t>M= adherence/area/conc</t>
  </si>
  <si>
    <t>WSS(W) dyne/cm^2</t>
  </si>
  <si>
    <t>M= R/ρ</t>
  </si>
  <si>
    <t>Munn et al.</t>
  </si>
  <si>
    <t>Melder et al.</t>
  </si>
  <si>
    <t>Migration (fraction)</t>
  </si>
  <si>
    <t>Migration (%)</t>
  </si>
  <si>
    <t>glass</t>
  </si>
  <si>
    <t>adhesion</t>
  </si>
  <si>
    <t>transmigration</t>
  </si>
  <si>
    <t>Stiffness(kpa)</t>
  </si>
  <si>
    <t>Stroka et al.</t>
  </si>
  <si>
    <t>Hayenga et al.</t>
  </si>
  <si>
    <t>Stiffness (kPa)</t>
  </si>
  <si>
    <t>TNF(mU/ml)</t>
  </si>
  <si>
    <t>TNF In presence of IL-10</t>
  </si>
  <si>
    <t>Inhibition</t>
  </si>
  <si>
    <t>%</t>
  </si>
  <si>
    <t>IL-10 is at 100 U/ml</t>
  </si>
  <si>
    <t>IL-1(pg/ml)</t>
  </si>
  <si>
    <t>IL-1(pg/ml) in presence of IL-10</t>
  </si>
  <si>
    <t>Inhibition(pg/ml)</t>
  </si>
  <si>
    <t>Inhibition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</si>
</sst>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2" fontId="1" fillId="0" borderId="0"/>
  </cellStyleXfs>
  <cellXfs count="23">
    <xf numFmtId="0" fontId="0" fillId="0" borderId="0" xfId="0"/>
    <xf numFmtId="0" fontId="1" fillId="0" borderId="0" xfId="1"/>
    <xf numFmtId="2" fontId="2" fillId="2" borderId="1" xfId="1" applyNumberFormat="1" applyFont="1" applyFill="1" applyBorder="1" applyAlignment="1">
      <alignment horizontal="center" vertical="center" wrapText="1"/>
    </xf>
    <xf numFmtId="2" fontId="2" fillId="2" borderId="2" xfId="1" applyNumberFormat="1" applyFont="1" applyFill="1" applyBorder="1" applyAlignment="1">
      <alignment horizontal="center" vertical="center" wrapText="1"/>
    </xf>
    <xf numFmtId="2" fontId="2" fillId="0" borderId="0" xfId="1" applyNumberFormat="1" applyFont="1"/>
    <xf numFmtId="2" fontId="1" fillId="0" borderId="0" xfId="2" applyAlignment="1">
      <alignment horizontal="center" vertical="center" wrapText="1"/>
    </xf>
    <xf numFmtId="2" fontId="1" fillId="0" borderId="0" xfId="2"/>
    <xf numFmtId="2" fontId="2" fillId="0" borderId="0" xfId="2" applyNumberFormat="1" applyFont="1"/>
    <xf numFmtId="2" fontId="2" fillId="0" borderId="1" xfId="2" applyNumberFormat="1" applyFont="1" applyFill="1" applyBorder="1" applyAlignment="1">
      <alignment horizontal="center" vertical="center" wrapText="1"/>
    </xf>
    <xf numFmtId="2" fontId="2" fillId="0" borderId="0" xfId="2" applyNumberFormat="1" applyFont="1" applyFill="1" applyBorder="1" applyAlignment="1">
      <alignment horizontal="center" vertical="center" wrapText="1"/>
    </xf>
    <xf numFmtId="2" fontId="1" fillId="0" borderId="0" xfId="2" applyFill="1"/>
    <xf numFmtId="2" fontId="1" fillId="0" borderId="3" xfId="2" applyFill="1" applyBorder="1" applyAlignment="1">
      <alignment wrapText="1"/>
    </xf>
    <xf numFmtId="165" fontId="1" fillId="0" borderId="0" xfId="2" applyNumberFormat="1"/>
    <xf numFmtId="2" fontId="2" fillId="0" borderId="0" xfId="2" applyFont="1"/>
    <xf numFmtId="2" fontId="1" fillId="3" borderId="0" xfId="2" applyFill="1"/>
    <xf numFmtId="2" fontId="1" fillId="4" borderId="0" xfId="2" applyFill="1"/>
    <xf numFmtId="2" fontId="1" fillId="0" borderId="3" xfId="2" applyFill="1" applyBorder="1" applyAlignment="1">
      <alignment vertical="center"/>
    </xf>
    <xf numFmtId="0" fontId="0" fillId="0" borderId="0" xfId="0" applyFill="1"/>
    <xf numFmtId="165" fontId="1" fillId="0" borderId="0" xfId="2" applyNumberFormat="1" applyFill="1"/>
    <xf numFmtId="2" fontId="2" fillId="0" borderId="0" xfId="2" applyFont="1" applyFill="1"/>
    <xf numFmtId="165" fontId="2" fillId="0" borderId="0" xfId="2" applyNumberFormat="1" applyFont="1" applyFill="1"/>
    <xf numFmtId="2" fontId="1" fillId="3" borderId="0" xfId="2" applyFill="1" applyAlignment="1">
      <alignment horizontal="center"/>
    </xf>
    <xf numFmtId="2" fontId="1" fillId="0" borderId="0" xfId="2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ta\Documents\RESEARCH\LTM_project\Rule\Rule_Rita\FinalR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utro_TNF_Bahra"/>
      <sheetName val="Neutro_IL_Brevario"/>
      <sheetName val="Neutro_WSS_Sheikh"/>
      <sheetName val="Mono_IL_Bevilacqua"/>
      <sheetName val="Mono_WSS_Gonzales"/>
      <sheetName val="Melder_Munn_lymphocyte (final)"/>
      <sheetName val="Melder_Munn_lymphocyte"/>
      <sheetName val="Stiffness_Migration"/>
      <sheetName val="Chart_WSS"/>
      <sheetName val="Chart_cytokine"/>
      <sheetName val="Glagov"/>
      <sheetName val="LDL_WSS_Ding"/>
      <sheetName val="IL10_TNF_IL1_Cassatella"/>
      <sheetName val="IL-10_TNF_Oswald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0.40497899999999998</v>
          </cell>
          <cell r="F2">
            <v>0.352995</v>
          </cell>
        </row>
        <row r="3">
          <cell r="B3">
            <v>0.80251099999999997</v>
          </cell>
          <cell r="F3">
            <v>0.25162899999999999</v>
          </cell>
        </row>
        <row r="4">
          <cell r="B4">
            <v>1.2487900000000001</v>
          </cell>
          <cell r="F4">
            <v>0.172068</v>
          </cell>
        </row>
        <row r="5">
          <cell r="B5">
            <v>1.6472</v>
          </cell>
          <cell r="F5">
            <v>0.12427299999999999</v>
          </cell>
        </row>
        <row r="6">
          <cell r="B6">
            <v>2.0455100000000002</v>
          </cell>
          <cell r="F6">
            <v>7.0526399999999989E-2</v>
          </cell>
        </row>
        <row r="7">
          <cell r="B7">
            <v>2.4441199999999998</v>
          </cell>
          <cell r="F7">
            <v>3.4636500000000001E-2</v>
          </cell>
        </row>
        <row r="8">
          <cell r="B8">
            <v>2.84301</v>
          </cell>
          <cell r="F8">
            <v>1.66036E-2</v>
          </cell>
        </row>
        <row r="9">
          <cell r="B9">
            <v>3.2904</v>
          </cell>
          <cell r="F9">
            <v>4.5015699999999999E-3</v>
          </cell>
        </row>
        <row r="10">
          <cell r="B10">
            <v>3.7016800000000001</v>
          </cell>
          <cell r="F10">
            <v>4.3202299999999996E-3</v>
          </cell>
        </row>
        <row r="11">
          <cell r="B11">
            <v>4.0887500000000001</v>
          </cell>
          <cell r="F11">
            <v>2.1654499999999998E-3</v>
          </cell>
        </row>
        <row r="21">
          <cell r="B21">
            <v>0.41</v>
          </cell>
          <cell r="F21">
            <v>0.40748552999999998</v>
          </cell>
        </row>
        <row r="22">
          <cell r="B22">
            <v>0.82</v>
          </cell>
          <cell r="F22">
            <v>0.25303239999999999</v>
          </cell>
        </row>
        <row r="23">
          <cell r="B23">
            <v>1.2</v>
          </cell>
          <cell r="F23">
            <v>0.22358977999999999</v>
          </cell>
        </row>
        <row r="24">
          <cell r="B24">
            <v>1.6</v>
          </cell>
          <cell r="F24">
            <v>0.12179971000000001</v>
          </cell>
        </row>
        <row r="25">
          <cell r="B25">
            <v>2</v>
          </cell>
          <cell r="F25">
            <v>8.3553680000000005E-2</v>
          </cell>
        </row>
        <row r="26">
          <cell r="B26">
            <v>3.1</v>
          </cell>
          <cell r="F26">
            <v>2.1195333E-2</v>
          </cell>
        </row>
        <row r="27">
          <cell r="B27">
            <v>4.0999999999999996</v>
          </cell>
          <cell r="F27">
            <v>2.8399999999999996E-3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3" sqref="G13"/>
    </sheetView>
  </sheetViews>
  <sheetFormatPr defaultRowHeight="14.4" x14ac:dyDescent="0.3"/>
  <cols>
    <col min="3" max="3" width="11.5546875" bestFit="1" customWidth="1"/>
  </cols>
  <sheetData>
    <row r="1" spans="1:7" ht="7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.6" x14ac:dyDescent="0.3">
      <c r="A2" s="1">
        <v>1</v>
      </c>
      <c r="B2" s="1">
        <f t="shared" ref="B2:B7" si="0">LOG(A2)</f>
        <v>0</v>
      </c>
      <c r="C2" s="4">
        <v>1000000</v>
      </c>
      <c r="D2" s="4">
        <v>1000</v>
      </c>
      <c r="E2" s="4">
        <f>C2/D2</f>
        <v>1000</v>
      </c>
      <c r="F2" s="1">
        <v>119.592</v>
      </c>
      <c r="G2" s="1">
        <f>F2/$D$2</f>
        <v>0.119592</v>
      </c>
    </row>
    <row r="3" spans="1:7" ht="15.6" x14ac:dyDescent="0.3">
      <c r="A3" s="1">
        <v>2</v>
      </c>
      <c r="B3" s="1">
        <f t="shared" si="0"/>
        <v>0.3010299956639812</v>
      </c>
      <c r="C3" s="1"/>
      <c r="D3" s="1"/>
      <c r="E3" s="4"/>
      <c r="F3" s="1">
        <v>476.81599999999997</v>
      </c>
      <c r="G3" s="1">
        <f t="shared" ref="G3:G7" si="1">F3/$D$2</f>
        <v>0.47681599999999996</v>
      </c>
    </row>
    <row r="4" spans="1:7" ht="15.6" x14ac:dyDescent="0.3">
      <c r="A4" s="1">
        <v>5</v>
      </c>
      <c r="B4" s="1">
        <f t="shared" si="0"/>
        <v>0.69897000433601886</v>
      </c>
      <c r="C4" s="4"/>
      <c r="D4" s="4"/>
      <c r="E4" s="4"/>
      <c r="F4" s="1">
        <v>577.65</v>
      </c>
      <c r="G4" s="1">
        <f t="shared" si="1"/>
        <v>0.57765</v>
      </c>
    </row>
    <row r="5" spans="1:7" ht="15.6" x14ac:dyDescent="0.3">
      <c r="A5" s="1">
        <v>10</v>
      </c>
      <c r="B5" s="1">
        <f t="shared" si="0"/>
        <v>1</v>
      </c>
      <c r="C5" s="4"/>
      <c r="D5" s="4"/>
      <c r="E5" s="4"/>
      <c r="F5" s="1">
        <v>622.99900000000002</v>
      </c>
      <c r="G5" s="1">
        <f t="shared" si="1"/>
        <v>0.62299899999999997</v>
      </c>
    </row>
    <row r="6" spans="1:7" ht="15.6" x14ac:dyDescent="0.3">
      <c r="A6" s="1">
        <v>100</v>
      </c>
      <c r="B6" s="1">
        <f t="shared" si="0"/>
        <v>2</v>
      </c>
      <c r="C6" s="4"/>
      <c r="D6" s="4"/>
      <c r="E6" s="4"/>
      <c r="F6" s="1">
        <v>640.30615</v>
      </c>
      <c r="G6" s="1">
        <f t="shared" si="1"/>
        <v>0.64030615000000002</v>
      </c>
    </row>
    <row r="7" spans="1:7" ht="15.6" x14ac:dyDescent="0.3">
      <c r="A7" s="1">
        <v>1000</v>
      </c>
      <c r="B7" s="1">
        <f t="shared" si="0"/>
        <v>3</v>
      </c>
      <c r="C7" s="4"/>
      <c r="D7" s="4"/>
      <c r="E7" s="4"/>
      <c r="F7" s="1">
        <v>705.35709999999995</v>
      </c>
      <c r="G7" s="1">
        <f t="shared" si="1"/>
        <v>0.70535709999999996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" sqref="H2:H8"/>
    </sheetView>
  </sheetViews>
  <sheetFormatPr defaultRowHeight="14.4" x14ac:dyDescent="0.3"/>
  <cols>
    <col min="3" max="3" width="11.88671875" customWidth="1"/>
    <col min="7" max="7" width="12" customWidth="1"/>
  </cols>
  <sheetData>
    <row r="1" spans="1:8" ht="15.6" x14ac:dyDescent="0.3">
      <c r="A1" s="1" t="s">
        <v>7</v>
      </c>
      <c r="B1" s="1" t="s">
        <v>8</v>
      </c>
      <c r="C1" s="1" t="s">
        <v>9</v>
      </c>
      <c r="D1" s="1" t="s">
        <v>14</v>
      </c>
      <c r="E1" s="1" t="s">
        <v>10</v>
      </c>
      <c r="F1" s="1" t="s">
        <v>11</v>
      </c>
      <c r="G1" s="1" t="s">
        <v>15</v>
      </c>
      <c r="H1" s="1" t="s">
        <v>12</v>
      </c>
    </row>
    <row r="2" spans="1:8" ht="15.6" x14ac:dyDescent="0.3">
      <c r="A2" s="1">
        <v>0</v>
      </c>
      <c r="B2" s="1">
        <v>1389.6713999999999</v>
      </c>
      <c r="C2" s="1" t="s">
        <v>13</v>
      </c>
      <c r="D2" s="1">
        <f>2/1.5</f>
        <v>1.3333333333333333</v>
      </c>
      <c r="E2" s="1">
        <f t="shared" ref="E2:E8" si="0">B2</f>
        <v>1389.6713999999999</v>
      </c>
      <c r="F2" s="1">
        <f>E2/$D$2</f>
        <v>1042.2535500000001</v>
      </c>
      <c r="G2" s="1">
        <v>10000</v>
      </c>
      <c r="H2" s="1">
        <f>F2/$G$2</f>
        <v>0.10422535500000002</v>
      </c>
    </row>
    <row r="3" spans="1:8" ht="15.6" x14ac:dyDescent="0.3">
      <c r="A3" s="1">
        <v>0.05</v>
      </c>
      <c r="B3" s="1">
        <v>2140.8449999999998</v>
      </c>
      <c r="C3" s="1"/>
      <c r="D3" s="1"/>
      <c r="E3" s="1">
        <f t="shared" si="0"/>
        <v>2140.8449999999998</v>
      </c>
      <c r="F3" s="1">
        <f t="shared" ref="F3:F8" si="1">E3/$D$2</f>
        <v>1605.63375</v>
      </c>
      <c r="G3" s="1"/>
      <c r="H3" s="1">
        <f t="shared" ref="H3:H8" si="2">F3/$G$2</f>
        <v>0.16056337500000001</v>
      </c>
    </row>
    <row r="4" spans="1:8" ht="15.6" x14ac:dyDescent="0.3">
      <c r="A4" s="1">
        <v>0.1</v>
      </c>
      <c r="B4" s="1">
        <v>2948.3566999999998</v>
      </c>
      <c r="C4" s="1"/>
      <c r="D4" s="1"/>
      <c r="E4" s="1">
        <f t="shared" si="0"/>
        <v>2948.3566999999998</v>
      </c>
      <c r="F4" s="1">
        <f t="shared" si="1"/>
        <v>2211.2675250000002</v>
      </c>
      <c r="G4" s="1"/>
      <c r="H4" s="1">
        <f t="shared" si="2"/>
        <v>0.22112675250000002</v>
      </c>
    </row>
    <row r="5" spans="1:8" ht="15.6" x14ac:dyDescent="0.3">
      <c r="A5" s="1">
        <v>0.5</v>
      </c>
      <c r="B5" s="1">
        <v>3981.2206999999999</v>
      </c>
      <c r="C5" s="1"/>
      <c r="D5" s="1"/>
      <c r="E5" s="1">
        <f t="shared" si="0"/>
        <v>3981.2206999999999</v>
      </c>
      <c r="F5" s="1">
        <f t="shared" si="1"/>
        <v>2985.9155249999999</v>
      </c>
      <c r="G5" s="1"/>
      <c r="H5" s="1">
        <f t="shared" si="2"/>
        <v>0.29859155249999997</v>
      </c>
    </row>
    <row r="6" spans="1:8" ht="15.6" x14ac:dyDescent="0.3">
      <c r="A6" s="1">
        <v>1</v>
      </c>
      <c r="B6" s="1">
        <v>3887.3240000000001</v>
      </c>
      <c r="C6" s="1"/>
      <c r="D6" s="1"/>
      <c r="E6" s="1">
        <f t="shared" si="0"/>
        <v>3887.3240000000001</v>
      </c>
      <c r="F6" s="1">
        <f t="shared" si="1"/>
        <v>2915.4930000000004</v>
      </c>
      <c r="G6" s="1"/>
      <c r="H6" s="1">
        <f t="shared" si="2"/>
        <v>0.29154930000000007</v>
      </c>
    </row>
    <row r="7" spans="1:8" ht="15.6" x14ac:dyDescent="0.3">
      <c r="A7" s="1">
        <v>5</v>
      </c>
      <c r="B7" s="1">
        <v>3737.0889999999999</v>
      </c>
      <c r="C7" s="1"/>
      <c r="D7" s="1"/>
      <c r="E7" s="1">
        <f t="shared" si="0"/>
        <v>3737.0889999999999</v>
      </c>
      <c r="F7" s="1">
        <f t="shared" si="1"/>
        <v>2802.81675</v>
      </c>
      <c r="G7" s="1"/>
      <c r="H7" s="1">
        <f t="shared" si="2"/>
        <v>0.28028167500000001</v>
      </c>
    </row>
    <row r="8" spans="1:8" ht="15.6" x14ac:dyDescent="0.3">
      <c r="A8" s="1">
        <v>10</v>
      </c>
      <c r="B8" s="1">
        <v>3887.3240000000001</v>
      </c>
      <c r="C8" s="1"/>
      <c r="D8" s="1"/>
      <c r="E8" s="1">
        <f t="shared" si="0"/>
        <v>3887.3240000000001</v>
      </c>
      <c r="F8" s="1">
        <f t="shared" si="1"/>
        <v>2915.4930000000004</v>
      </c>
      <c r="G8" s="1"/>
      <c r="H8" s="1">
        <f t="shared" si="2"/>
        <v>0.29154930000000007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6" sqref="B6"/>
    </sheetView>
  </sheetViews>
  <sheetFormatPr defaultRowHeight="14.4" x14ac:dyDescent="0.3"/>
  <cols>
    <col min="1" max="2" width="18.77734375" customWidth="1"/>
    <col min="3" max="3" width="15.6640625" customWidth="1"/>
    <col min="4" max="4" width="13.77734375" customWidth="1"/>
    <col min="5" max="5" width="18.5546875" customWidth="1"/>
  </cols>
  <sheetData>
    <row r="1" spans="1:16" ht="78" x14ac:dyDescent="0.3">
      <c r="A1" s="5" t="s">
        <v>17</v>
      </c>
      <c r="B1" s="8" t="s">
        <v>2</v>
      </c>
      <c r="C1" s="8" t="s">
        <v>3</v>
      </c>
      <c r="D1" s="8" t="s">
        <v>4</v>
      </c>
      <c r="E1" s="8" t="s">
        <v>5</v>
      </c>
      <c r="F1" s="9" t="s">
        <v>12</v>
      </c>
      <c r="G1" s="10"/>
      <c r="H1" s="10"/>
      <c r="I1" s="10"/>
      <c r="J1" s="10"/>
      <c r="K1" s="10"/>
      <c r="L1" s="8"/>
      <c r="M1" s="8"/>
      <c r="N1" s="8"/>
      <c r="O1" s="8"/>
      <c r="P1" s="9"/>
    </row>
    <row r="2" spans="1:16" ht="15.6" x14ac:dyDescent="0.3">
      <c r="A2" s="6">
        <v>3</v>
      </c>
      <c r="B2" s="7">
        <v>1000000</v>
      </c>
      <c r="C2" s="7">
        <v>1000</v>
      </c>
      <c r="D2" s="7">
        <f>B2/C2</f>
        <v>1000</v>
      </c>
      <c r="E2" s="6">
        <v>408</v>
      </c>
      <c r="F2" s="6">
        <f>E2/$D$2</f>
        <v>0.40799999999999997</v>
      </c>
      <c r="G2" s="6"/>
      <c r="H2" s="6"/>
      <c r="I2" s="6"/>
      <c r="J2" s="6"/>
      <c r="K2" s="6"/>
      <c r="L2" s="7"/>
      <c r="M2" s="7"/>
      <c r="N2" s="7"/>
      <c r="O2" s="6"/>
      <c r="P2" s="6"/>
    </row>
    <row r="3" spans="1:16" ht="15.6" x14ac:dyDescent="0.3">
      <c r="A3" s="6">
        <v>10</v>
      </c>
      <c r="B3" s="6"/>
      <c r="C3" s="6"/>
      <c r="D3" s="7"/>
      <c r="E3" s="6">
        <v>62.79</v>
      </c>
      <c r="F3" s="6">
        <f t="shared" ref="F3:F4" si="0">E3/$D$2</f>
        <v>6.2789999999999999E-2</v>
      </c>
      <c r="G3" s="6"/>
      <c r="H3" s="6"/>
      <c r="I3" s="6"/>
      <c r="J3" s="6"/>
      <c r="K3" s="6"/>
      <c r="L3" s="6"/>
      <c r="M3" s="6"/>
      <c r="N3" s="7"/>
      <c r="O3" s="6"/>
      <c r="P3" s="6"/>
    </row>
    <row r="4" spans="1:16" ht="15.6" x14ac:dyDescent="0.3">
      <c r="A4" s="6">
        <v>20</v>
      </c>
      <c r="B4" s="7"/>
      <c r="C4" s="7"/>
      <c r="D4" s="6"/>
      <c r="E4" s="6">
        <v>4.76</v>
      </c>
      <c r="F4" s="6">
        <f t="shared" si="0"/>
        <v>4.7599999999999995E-3</v>
      </c>
      <c r="G4" s="6"/>
      <c r="H4" s="6"/>
      <c r="I4" s="6"/>
      <c r="J4" s="6"/>
      <c r="K4" s="6"/>
      <c r="L4" s="7"/>
      <c r="M4" s="7"/>
      <c r="N4" s="6"/>
      <c r="O4" s="6"/>
      <c r="P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K15" sqref="K15"/>
    </sheetView>
  </sheetViews>
  <sheetFormatPr defaultRowHeight="14.4" x14ac:dyDescent="0.3"/>
  <sheetData>
    <row r="1" spans="1:5" ht="15.6" x14ac:dyDescent="0.3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6" x14ac:dyDescent="0.3">
      <c r="A2" s="1">
        <v>0</v>
      </c>
      <c r="B2" s="1">
        <v>287.21001999999999</v>
      </c>
      <c r="C2" s="1">
        <f>2*1000000</f>
        <v>2000000</v>
      </c>
      <c r="D2" s="1">
        <f>C2/1000</f>
        <v>2000</v>
      </c>
      <c r="E2" s="1">
        <f t="shared" ref="E2:E7" si="0">B2/$D$2</f>
        <v>0.14360501000000001</v>
      </c>
    </row>
    <row r="3" spans="1:5" ht="15.6" x14ac:dyDescent="0.3">
      <c r="A3" s="1">
        <v>1</v>
      </c>
      <c r="B3" s="1">
        <v>999.49189999999999</v>
      </c>
      <c r="C3" s="1"/>
      <c r="D3" s="1"/>
      <c r="E3" s="1">
        <f t="shared" si="0"/>
        <v>0.49974594999999999</v>
      </c>
    </row>
    <row r="4" spans="1:5" ht="15.6" x14ac:dyDescent="0.3">
      <c r="A4" s="1">
        <v>2.5</v>
      </c>
      <c r="B4" s="1">
        <v>1599.3666000000001</v>
      </c>
      <c r="C4" s="1"/>
      <c r="D4" s="1"/>
      <c r="E4" s="1">
        <f t="shared" si="0"/>
        <v>0.79968329999999999</v>
      </c>
    </row>
    <row r="5" spans="1:5" ht="15.6" x14ac:dyDescent="0.3">
      <c r="A5" s="1">
        <v>5</v>
      </c>
      <c r="B5" s="1">
        <v>1883.5277000000001</v>
      </c>
      <c r="C5" s="1"/>
      <c r="D5" s="1"/>
      <c r="E5" s="1">
        <f t="shared" si="0"/>
        <v>0.94176385000000007</v>
      </c>
    </row>
    <row r="6" spans="1:5" ht="15.6" x14ac:dyDescent="0.3">
      <c r="A6" s="1">
        <v>10</v>
      </c>
      <c r="B6" s="1">
        <v>1823.4007999999999</v>
      </c>
      <c r="C6" s="1"/>
      <c r="D6" s="1"/>
      <c r="E6" s="1">
        <f t="shared" si="0"/>
        <v>0.91170039999999997</v>
      </c>
    </row>
    <row r="7" spans="1:5" ht="15.6" x14ac:dyDescent="0.3">
      <c r="A7" s="1">
        <v>20</v>
      </c>
      <c r="B7" s="1">
        <v>1948.6652999999999</v>
      </c>
      <c r="C7" s="1"/>
      <c r="D7" s="1"/>
      <c r="E7" s="1">
        <f t="shared" si="0"/>
        <v>0.97433264999999991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9" sqref="G9"/>
    </sheetView>
  </sheetViews>
  <sheetFormatPr defaultRowHeight="14.4" x14ac:dyDescent="0.3"/>
  <cols>
    <col min="3" max="3" width="20.6640625" customWidth="1"/>
  </cols>
  <sheetData>
    <row r="1" spans="1:6" ht="78" x14ac:dyDescent="0.3">
      <c r="A1" s="6" t="s">
        <v>22</v>
      </c>
      <c r="B1" s="6" t="s">
        <v>23</v>
      </c>
      <c r="C1" s="11" t="s">
        <v>4</v>
      </c>
      <c r="D1" s="6" t="s">
        <v>24</v>
      </c>
      <c r="E1" s="6"/>
      <c r="F1" s="6"/>
    </row>
    <row r="2" spans="1:6" ht="15.6" x14ac:dyDescent="0.3">
      <c r="A2" s="6">
        <v>0.54446470000000002</v>
      </c>
      <c r="B2" s="6">
        <v>607.14599999999996</v>
      </c>
      <c r="C2" s="6">
        <v>1000</v>
      </c>
      <c r="D2" s="6">
        <f t="shared" ref="D2:D8" si="0">B2/$C$2</f>
        <v>0.60714599999999996</v>
      </c>
      <c r="E2" s="6"/>
      <c r="F2" s="6"/>
    </row>
    <row r="3" spans="1:6" ht="15.6" x14ac:dyDescent="0.3">
      <c r="A3" s="6">
        <v>0.98491010000000001</v>
      </c>
      <c r="B3" s="6">
        <v>734.79456000000005</v>
      </c>
      <c r="C3" s="6"/>
      <c r="D3" s="6">
        <f t="shared" si="0"/>
        <v>0.7347945600000001</v>
      </c>
      <c r="E3" s="6"/>
      <c r="F3" s="6"/>
    </row>
    <row r="4" spans="1:6" ht="15.6" x14ac:dyDescent="0.3">
      <c r="A4" s="6">
        <v>2.0643929999999999</v>
      </c>
      <c r="B4" s="6">
        <v>467.17953</v>
      </c>
      <c r="C4" s="6"/>
      <c r="D4" s="6">
        <f t="shared" si="0"/>
        <v>0.46717953000000001</v>
      </c>
      <c r="E4" s="6"/>
      <c r="F4" s="6"/>
    </row>
    <row r="5" spans="1:6" ht="15.6" x14ac:dyDescent="0.3">
      <c r="A5" s="6">
        <v>4.1254581999999997</v>
      </c>
      <c r="B5" s="6">
        <v>209.06778</v>
      </c>
      <c r="C5" s="6"/>
      <c r="D5" s="6">
        <f t="shared" si="0"/>
        <v>0.20906778000000001</v>
      </c>
      <c r="E5" s="6"/>
      <c r="F5" s="6"/>
    </row>
    <row r="6" spans="1:6" ht="15.6" x14ac:dyDescent="0.3">
      <c r="A6" s="6">
        <v>10.176508999999999</v>
      </c>
      <c r="B6" s="6">
        <v>15.466027</v>
      </c>
      <c r="C6" s="6"/>
      <c r="D6" s="6">
        <f t="shared" si="0"/>
        <v>1.5466027E-2</v>
      </c>
      <c r="E6" s="6"/>
      <c r="F6" s="6"/>
    </row>
    <row r="7" spans="1:6" ht="15.6" x14ac:dyDescent="0.3">
      <c r="A7" s="6">
        <v>15.8154545</v>
      </c>
      <c r="B7" s="6">
        <v>12.2799835</v>
      </c>
      <c r="C7" s="6"/>
      <c r="D7" s="6">
        <f t="shared" si="0"/>
        <v>1.2279983500000001E-2</v>
      </c>
      <c r="E7" s="6"/>
      <c r="F7" s="6"/>
    </row>
    <row r="8" spans="1:6" ht="15.6" x14ac:dyDescent="0.3">
      <c r="A8" s="6">
        <v>19.186261999999999</v>
      </c>
      <c r="B8" s="6">
        <v>6.9966369999999998</v>
      </c>
      <c r="C8" s="6"/>
      <c r="D8" s="6">
        <f t="shared" si="0"/>
        <v>6.996637E-3</v>
      </c>
      <c r="E8" s="6"/>
      <c r="F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4" workbookViewId="0">
      <selection activeCell="B18" sqref="B18"/>
    </sheetView>
  </sheetViews>
  <sheetFormatPr defaultRowHeight="14.4" x14ac:dyDescent="0.3"/>
  <cols>
    <col min="1" max="1" width="18" customWidth="1"/>
    <col min="2" max="2" width="15.33203125" customWidth="1"/>
    <col min="3" max="3" width="19.33203125" customWidth="1"/>
    <col min="4" max="4" width="21.5546875" customWidth="1"/>
  </cols>
  <sheetData>
    <row r="1" spans="1:6" ht="49.2" customHeight="1" x14ac:dyDescent="0.3">
      <c r="A1" s="16" t="s">
        <v>16</v>
      </c>
      <c r="B1" s="11" t="s">
        <v>25</v>
      </c>
      <c r="C1" s="11" t="s">
        <v>4</v>
      </c>
      <c r="D1" s="11" t="s">
        <v>5</v>
      </c>
      <c r="E1" s="16" t="s">
        <v>26</v>
      </c>
      <c r="F1" s="17"/>
    </row>
    <row r="2" spans="1:6" ht="15.6" x14ac:dyDescent="0.3">
      <c r="A2" s="10" t="s">
        <v>27</v>
      </c>
      <c r="B2" s="10">
        <v>0.40497899999999998</v>
      </c>
      <c r="C2" s="10">
        <v>1000</v>
      </c>
      <c r="D2" s="10">
        <v>352.995</v>
      </c>
      <c r="E2" s="18">
        <f>D2/$C$2</f>
        <v>0.352995</v>
      </c>
      <c r="F2" s="17"/>
    </row>
    <row r="3" spans="1:6" ht="15.6" x14ac:dyDescent="0.3">
      <c r="A3" s="10"/>
      <c r="B3" s="10">
        <v>0.80251099999999997</v>
      </c>
      <c r="C3" s="10"/>
      <c r="D3" s="10">
        <v>251.62899999999999</v>
      </c>
      <c r="E3" s="18">
        <f t="shared" ref="E3:E11" si="0">D3/$C$2</f>
        <v>0.25162899999999999</v>
      </c>
      <c r="F3" s="17"/>
    </row>
    <row r="4" spans="1:6" ht="15.6" x14ac:dyDescent="0.3">
      <c r="A4" s="10"/>
      <c r="B4" s="10">
        <v>1.2487900000000001</v>
      </c>
      <c r="C4" s="10"/>
      <c r="D4" s="10">
        <v>172.06800000000001</v>
      </c>
      <c r="E4" s="18">
        <f t="shared" si="0"/>
        <v>0.172068</v>
      </c>
      <c r="F4" s="17"/>
    </row>
    <row r="5" spans="1:6" ht="15.6" x14ac:dyDescent="0.3">
      <c r="A5" s="10"/>
      <c r="B5" s="10">
        <v>1.6472</v>
      </c>
      <c r="C5" s="10"/>
      <c r="D5" s="10">
        <v>124.273</v>
      </c>
      <c r="E5" s="18">
        <f t="shared" si="0"/>
        <v>0.12427299999999999</v>
      </c>
      <c r="F5" s="17"/>
    </row>
    <row r="6" spans="1:6" ht="15.6" x14ac:dyDescent="0.3">
      <c r="A6" s="10"/>
      <c r="B6" s="10">
        <v>2.0455100000000002</v>
      </c>
      <c r="C6" s="10"/>
      <c r="D6" s="10">
        <v>70.526399999999995</v>
      </c>
      <c r="E6" s="18">
        <f t="shared" si="0"/>
        <v>7.0526399999999989E-2</v>
      </c>
      <c r="F6" s="17"/>
    </row>
    <row r="7" spans="1:6" ht="15.6" x14ac:dyDescent="0.3">
      <c r="A7" s="10"/>
      <c r="B7" s="10">
        <v>2.4441199999999998</v>
      </c>
      <c r="C7" s="10"/>
      <c r="D7" s="10">
        <v>34.636499999999998</v>
      </c>
      <c r="E7" s="18">
        <f t="shared" si="0"/>
        <v>3.4636500000000001E-2</v>
      </c>
      <c r="F7" s="17"/>
    </row>
    <row r="8" spans="1:6" ht="15.6" x14ac:dyDescent="0.3">
      <c r="A8" s="10"/>
      <c r="B8" s="10">
        <v>2.84301</v>
      </c>
      <c r="C8" s="10"/>
      <c r="D8" s="10">
        <v>16.6036</v>
      </c>
      <c r="E8" s="18">
        <f t="shared" si="0"/>
        <v>1.66036E-2</v>
      </c>
      <c r="F8" s="17"/>
    </row>
    <row r="9" spans="1:6" ht="15.6" x14ac:dyDescent="0.3">
      <c r="A9" s="10"/>
      <c r="B9" s="10">
        <v>3.2904</v>
      </c>
      <c r="C9" s="10"/>
      <c r="D9" s="10">
        <v>4.5015700000000001</v>
      </c>
      <c r="E9" s="18">
        <f t="shared" si="0"/>
        <v>4.5015699999999999E-3</v>
      </c>
      <c r="F9" s="17"/>
    </row>
    <row r="10" spans="1:6" ht="15.6" x14ac:dyDescent="0.3">
      <c r="A10" s="10"/>
      <c r="B10" s="10">
        <v>3.7016800000000001</v>
      </c>
      <c r="C10" s="10"/>
      <c r="D10" s="10">
        <v>4.3202299999999996</v>
      </c>
      <c r="E10" s="18">
        <f t="shared" si="0"/>
        <v>4.3202299999999996E-3</v>
      </c>
      <c r="F10" s="17"/>
    </row>
    <row r="11" spans="1:6" ht="15.6" x14ac:dyDescent="0.3">
      <c r="A11" s="10"/>
      <c r="B11" s="10">
        <v>4.0887500000000001</v>
      </c>
      <c r="C11" s="10"/>
      <c r="D11" s="10">
        <v>2.1654499999999999</v>
      </c>
      <c r="E11" s="18">
        <f t="shared" si="0"/>
        <v>2.1654499999999998E-3</v>
      </c>
      <c r="F11" s="17"/>
    </row>
    <row r="12" spans="1:6" ht="15.6" x14ac:dyDescent="0.3">
      <c r="A12" s="10"/>
      <c r="B12" s="10"/>
      <c r="C12" s="10"/>
      <c r="D12" s="10"/>
      <c r="E12" s="10"/>
      <c r="F12" s="17"/>
    </row>
    <row r="13" spans="1:6" ht="15.6" x14ac:dyDescent="0.3">
      <c r="A13" s="19"/>
      <c r="B13" s="19"/>
      <c r="C13" s="19"/>
      <c r="D13" s="19"/>
      <c r="E13" s="20"/>
      <c r="F13" s="17"/>
    </row>
    <row r="14" spans="1:6" ht="15.6" x14ac:dyDescent="0.3">
      <c r="A14" s="19"/>
      <c r="B14" s="19"/>
      <c r="C14" s="19"/>
      <c r="D14" s="19"/>
      <c r="E14" s="20"/>
      <c r="F14" s="17"/>
    </row>
    <row r="15" spans="1:6" ht="15.6" x14ac:dyDescent="0.3">
      <c r="A15" s="19"/>
      <c r="B15" s="19"/>
      <c r="C15" s="19"/>
      <c r="D15" s="19"/>
      <c r="E15" s="20"/>
      <c r="F15" s="17"/>
    </row>
    <row r="16" spans="1:6" ht="15.6" x14ac:dyDescent="0.3">
      <c r="A16" s="19"/>
      <c r="B16" s="19"/>
      <c r="C16" s="19"/>
      <c r="D16" s="19"/>
      <c r="E16" s="20"/>
      <c r="F16" s="17"/>
    </row>
    <row r="17" spans="1:6" ht="15.6" x14ac:dyDescent="0.3">
      <c r="A17" s="19"/>
      <c r="B17" s="19"/>
      <c r="C17" s="19"/>
      <c r="D17" s="19"/>
      <c r="E17" s="20"/>
      <c r="F17" s="17"/>
    </row>
    <row r="18" spans="1:6" ht="15.6" x14ac:dyDescent="0.3">
      <c r="A18" s="19"/>
      <c r="B18" s="19"/>
      <c r="C18" s="19"/>
      <c r="D18" s="19"/>
      <c r="E18" s="20"/>
      <c r="F18" s="17"/>
    </row>
    <row r="19" spans="1:6" ht="15.6" x14ac:dyDescent="0.3">
      <c r="A19" s="19"/>
      <c r="B19" s="19"/>
      <c r="C19" s="19"/>
      <c r="D19" s="19"/>
      <c r="E19" s="20"/>
      <c r="F19" s="17"/>
    </row>
    <row r="20" spans="1:6" ht="15.6" x14ac:dyDescent="0.3">
      <c r="A20" s="10"/>
      <c r="B20" s="10"/>
      <c r="C20" s="10"/>
      <c r="D20" s="10"/>
      <c r="E20" s="10"/>
      <c r="F20" s="17"/>
    </row>
    <row r="21" spans="1:6" ht="15.6" x14ac:dyDescent="0.3">
      <c r="A21" s="19" t="s">
        <v>28</v>
      </c>
      <c r="B21" s="19">
        <v>0.41</v>
      </c>
      <c r="C21" s="10">
        <v>1000</v>
      </c>
      <c r="D21" s="10">
        <v>407.48552999999998</v>
      </c>
      <c r="E21" s="20">
        <f>D21/$C$21</f>
        <v>0.40748552999999998</v>
      </c>
      <c r="F21" s="17"/>
    </row>
    <row r="22" spans="1:6" ht="15.6" x14ac:dyDescent="0.3">
      <c r="A22" s="19"/>
      <c r="B22" s="19">
        <v>0.82</v>
      </c>
      <c r="C22" s="10"/>
      <c r="D22" s="10">
        <v>253.0324</v>
      </c>
      <c r="E22" s="20">
        <f t="shared" ref="E22:E27" si="1">D22/$C$21</f>
        <v>0.25303239999999999</v>
      </c>
      <c r="F22" s="17"/>
    </row>
    <row r="23" spans="1:6" ht="15.6" x14ac:dyDescent="0.3">
      <c r="A23" s="19"/>
      <c r="B23" s="19">
        <v>1.2</v>
      </c>
      <c r="C23" s="10"/>
      <c r="D23" s="10">
        <v>223.58977999999999</v>
      </c>
      <c r="E23" s="20">
        <f t="shared" si="1"/>
        <v>0.22358977999999999</v>
      </c>
      <c r="F23" s="17"/>
    </row>
    <row r="24" spans="1:6" ht="15.6" x14ac:dyDescent="0.3">
      <c r="A24" s="19"/>
      <c r="B24" s="19">
        <v>1.6</v>
      </c>
      <c r="C24" s="10"/>
      <c r="D24" s="10">
        <v>121.79971</v>
      </c>
      <c r="E24" s="20">
        <f t="shared" si="1"/>
        <v>0.12179971000000001</v>
      </c>
      <c r="F24" s="17"/>
    </row>
    <row r="25" spans="1:6" ht="15.6" x14ac:dyDescent="0.3">
      <c r="A25" s="19"/>
      <c r="B25" s="19">
        <v>2</v>
      </c>
      <c r="C25" s="10"/>
      <c r="D25" s="10">
        <v>83.55368</v>
      </c>
      <c r="E25" s="20">
        <f t="shared" si="1"/>
        <v>8.3553680000000005E-2</v>
      </c>
      <c r="F25" s="17"/>
    </row>
    <row r="26" spans="1:6" ht="15.6" x14ac:dyDescent="0.3">
      <c r="A26" s="19"/>
      <c r="B26" s="19">
        <v>3.1</v>
      </c>
      <c r="C26" s="10"/>
      <c r="D26" s="10">
        <v>21.195333000000002</v>
      </c>
      <c r="E26" s="20">
        <f t="shared" si="1"/>
        <v>2.1195333E-2</v>
      </c>
      <c r="F26" s="17"/>
    </row>
    <row r="27" spans="1:6" ht="15.6" x14ac:dyDescent="0.3">
      <c r="A27" s="19"/>
      <c r="B27" s="19">
        <v>4.0999999999999996</v>
      </c>
      <c r="C27" s="10"/>
      <c r="D27" s="10">
        <v>2.84</v>
      </c>
      <c r="E27" s="20">
        <f t="shared" si="1"/>
        <v>2.8399999999999996E-3</v>
      </c>
      <c r="F27" s="17"/>
    </row>
    <row r="28" spans="1:6" ht="15.6" x14ac:dyDescent="0.3">
      <c r="A28" s="10"/>
      <c r="B28" s="10"/>
      <c r="C28" s="10"/>
      <c r="D28" s="10"/>
      <c r="E28" s="10"/>
      <c r="F28" s="17"/>
    </row>
    <row r="29" spans="1:6" ht="15.6" x14ac:dyDescent="0.3">
      <c r="A29" s="10"/>
      <c r="B29" s="10"/>
      <c r="C29" s="10"/>
      <c r="D29" s="18"/>
      <c r="E29" s="20"/>
      <c r="F29" s="17"/>
    </row>
    <row r="30" spans="1:6" ht="15.6" x14ac:dyDescent="0.3">
      <c r="A30" s="10"/>
      <c r="B30" s="10"/>
      <c r="C30" s="10"/>
      <c r="D30" s="18"/>
      <c r="E30" s="20"/>
      <c r="F30" s="17"/>
    </row>
    <row r="31" spans="1:6" ht="15.6" x14ac:dyDescent="0.3">
      <c r="A31" s="10"/>
      <c r="B31" s="10"/>
      <c r="C31" s="10"/>
      <c r="D31" s="18"/>
      <c r="E31" s="20"/>
      <c r="F31" s="17"/>
    </row>
    <row r="32" spans="1:6" ht="15.6" x14ac:dyDescent="0.3">
      <c r="A32" s="10"/>
      <c r="B32" s="10"/>
      <c r="C32" s="10"/>
      <c r="D32" s="18"/>
      <c r="E32" s="20"/>
      <c r="F32" s="17"/>
    </row>
    <row r="33" spans="1:6" ht="15.6" x14ac:dyDescent="0.3">
      <c r="A33" s="10"/>
      <c r="B33" s="10"/>
      <c r="C33" s="10"/>
      <c r="D33" s="18"/>
      <c r="E33" s="20"/>
      <c r="F33" s="17"/>
    </row>
    <row r="34" spans="1:6" ht="15.6" x14ac:dyDescent="0.3">
      <c r="A34" s="10"/>
      <c r="B34" s="10"/>
      <c r="C34" s="10"/>
      <c r="D34" s="18"/>
      <c r="E34" s="20"/>
      <c r="F34" s="17"/>
    </row>
    <row r="35" spans="1:6" ht="15.6" x14ac:dyDescent="0.3">
      <c r="A35" s="10"/>
      <c r="B35" s="10"/>
      <c r="C35" s="10"/>
      <c r="D35" s="18"/>
      <c r="E35" s="20"/>
      <c r="F35" s="17"/>
    </row>
    <row r="36" spans="1:6" ht="15.6" x14ac:dyDescent="0.3">
      <c r="A36" s="10"/>
      <c r="B36" s="10"/>
      <c r="C36" s="10"/>
      <c r="D36" s="18"/>
      <c r="E36" s="20"/>
      <c r="F36" s="17"/>
    </row>
    <row r="37" spans="1:6" ht="15.6" x14ac:dyDescent="0.3">
      <c r="A37" s="10"/>
      <c r="B37" s="10"/>
      <c r="C37" s="10"/>
      <c r="D37" s="18"/>
      <c r="E37" s="20"/>
      <c r="F37" s="17"/>
    </row>
    <row r="38" spans="1:6" ht="15.6" x14ac:dyDescent="0.3">
      <c r="A38" s="10"/>
      <c r="B38" s="10"/>
      <c r="C38" s="10"/>
      <c r="D38" s="10"/>
      <c r="E38" s="10"/>
      <c r="F38" s="17"/>
    </row>
    <row r="39" spans="1:6" ht="15.6" x14ac:dyDescent="0.3">
      <c r="A39" s="10"/>
      <c r="B39" s="10"/>
      <c r="C39" s="10"/>
      <c r="D39" s="10"/>
      <c r="E39" s="10"/>
      <c r="F39" s="17"/>
    </row>
    <row r="40" spans="1:6" ht="15.6" x14ac:dyDescent="0.3">
      <c r="A40" s="10"/>
      <c r="B40" s="19"/>
      <c r="C40" s="18"/>
      <c r="D40" s="18"/>
      <c r="E40" s="10"/>
      <c r="F40" s="17"/>
    </row>
    <row r="41" spans="1:6" ht="15.6" x14ac:dyDescent="0.3">
      <c r="A41" s="10"/>
      <c r="B41" s="19"/>
      <c r="C41" s="18"/>
      <c r="D41" s="18"/>
      <c r="E41" s="10"/>
      <c r="F41" s="17"/>
    </row>
    <row r="42" spans="1:6" ht="15.6" x14ac:dyDescent="0.3">
      <c r="A42" s="10"/>
      <c r="B42" s="19"/>
      <c r="C42" s="18"/>
      <c r="D42" s="18"/>
      <c r="E42" s="10"/>
      <c r="F42" s="17"/>
    </row>
    <row r="43" spans="1:6" ht="15.6" x14ac:dyDescent="0.3">
      <c r="A43" s="6"/>
      <c r="B43" s="13"/>
      <c r="C43" s="12"/>
      <c r="D43" s="12"/>
      <c r="E43" s="6"/>
    </row>
    <row r="44" spans="1:6" ht="15.6" x14ac:dyDescent="0.3">
      <c r="A44" s="6"/>
      <c r="B44" s="13"/>
      <c r="C44" s="12"/>
      <c r="D44" s="12"/>
      <c r="E44" s="6"/>
    </row>
    <row r="45" spans="1:6" ht="15.6" x14ac:dyDescent="0.3">
      <c r="A45" s="6"/>
      <c r="B45" s="13"/>
      <c r="C45" s="12"/>
      <c r="D45" s="12"/>
      <c r="E45" s="6"/>
    </row>
    <row r="46" spans="1:6" ht="15.6" x14ac:dyDescent="0.3">
      <c r="A46" s="6"/>
      <c r="B46" s="13"/>
      <c r="C46" s="12"/>
      <c r="D46" s="12"/>
      <c r="E46" s="6"/>
    </row>
    <row r="47" spans="1:6" ht="15.6" x14ac:dyDescent="0.3">
      <c r="A47" s="6"/>
      <c r="B47" s="13"/>
      <c r="C47" s="12"/>
      <c r="D47" s="12"/>
      <c r="E47" s="6"/>
    </row>
    <row r="48" spans="1:6" ht="15.6" x14ac:dyDescent="0.3">
      <c r="A48" s="6"/>
      <c r="B48" s="13"/>
      <c r="C48" s="12"/>
      <c r="D48" s="12"/>
      <c r="E48" s="6"/>
    </row>
    <row r="49" spans="1:5" ht="15.6" x14ac:dyDescent="0.3">
      <c r="A49" s="6"/>
      <c r="B49" s="6"/>
      <c r="C49" s="12"/>
      <c r="D49" s="12"/>
      <c r="E49" s="6"/>
    </row>
    <row r="50" spans="1:5" ht="15.6" x14ac:dyDescent="0.3">
      <c r="A50" s="15"/>
      <c r="B50" s="15"/>
      <c r="C50" s="12"/>
      <c r="D50" s="12"/>
      <c r="E50" s="6"/>
    </row>
    <row r="51" spans="1:5" ht="15.6" x14ac:dyDescent="0.3">
      <c r="A51" s="6"/>
      <c r="B51" s="6"/>
      <c r="C51" s="6"/>
      <c r="D51" s="6"/>
      <c r="E51" s="6"/>
    </row>
    <row r="52" spans="1:5" ht="15.6" x14ac:dyDescent="0.3">
      <c r="A52" s="6"/>
      <c r="B52" s="6"/>
      <c r="C52" s="6"/>
      <c r="D52" s="6"/>
      <c r="E52" s="6"/>
    </row>
    <row r="53" spans="1:5" ht="15.6" x14ac:dyDescent="0.3">
      <c r="A53" s="6"/>
      <c r="B53" s="6"/>
      <c r="C53" s="6"/>
      <c r="D53" s="6"/>
      <c r="E53" s="6"/>
    </row>
    <row r="54" spans="1:5" ht="15.6" x14ac:dyDescent="0.3">
      <c r="A54" s="6"/>
      <c r="B54" s="6"/>
      <c r="C54" s="6"/>
      <c r="D54" s="6"/>
      <c r="E54" s="6"/>
    </row>
    <row r="55" spans="1:5" ht="15.6" x14ac:dyDescent="0.3">
      <c r="A55" s="6"/>
      <c r="B55" s="6"/>
      <c r="C55" s="6"/>
      <c r="D55" s="6"/>
      <c r="E55" s="6"/>
    </row>
    <row r="56" spans="1:5" ht="15.6" x14ac:dyDescent="0.3">
      <c r="A56" s="6"/>
      <c r="B56" s="6"/>
      <c r="C56" s="6"/>
      <c r="D56" s="6"/>
      <c r="E5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B1" workbookViewId="0">
      <selection activeCell="F17" sqref="F17"/>
    </sheetView>
  </sheetViews>
  <sheetFormatPr defaultRowHeight="14.4" x14ac:dyDescent="0.3"/>
  <cols>
    <col min="1" max="1" width="12.88671875" customWidth="1"/>
    <col min="2" max="2" width="15.33203125" customWidth="1"/>
  </cols>
  <sheetData>
    <row r="1" spans="1:5" ht="15.6" x14ac:dyDescent="0.3">
      <c r="A1" s="14" t="s">
        <v>35</v>
      </c>
      <c r="B1" s="21" t="s">
        <v>34</v>
      </c>
      <c r="C1" s="14" t="s">
        <v>29</v>
      </c>
      <c r="D1" s="14" t="s">
        <v>30</v>
      </c>
      <c r="E1" s="6"/>
    </row>
    <row r="2" spans="1:5" ht="15.6" x14ac:dyDescent="0.3">
      <c r="A2" s="6"/>
      <c r="B2" s="6">
        <v>0.42</v>
      </c>
      <c r="C2" s="6">
        <v>0.51535666000000002</v>
      </c>
      <c r="D2" s="6">
        <f t="shared" ref="D2:D9" si="0">C2*100</f>
        <v>51.535665999999999</v>
      </c>
      <c r="E2" s="6"/>
    </row>
    <row r="3" spans="1:5" ht="15.6" x14ac:dyDescent="0.3">
      <c r="A3" s="6"/>
      <c r="B3" s="6">
        <v>0.87</v>
      </c>
      <c r="C3" s="6">
        <v>0.54134040000000005</v>
      </c>
      <c r="D3" s="6">
        <f t="shared" si="0"/>
        <v>54.134040000000006</v>
      </c>
      <c r="E3" s="6"/>
    </row>
    <row r="4" spans="1:5" ht="15.6" x14ac:dyDescent="0.3">
      <c r="A4" s="6"/>
      <c r="B4" s="6">
        <v>3</v>
      </c>
      <c r="C4" s="6">
        <v>0.75529389999999996</v>
      </c>
      <c r="D4" s="6">
        <f t="shared" si="0"/>
        <v>75.529389999999992</v>
      </c>
      <c r="E4" s="6"/>
    </row>
    <row r="5" spans="1:5" ht="15.6" x14ac:dyDescent="0.3">
      <c r="A5" s="6"/>
      <c r="B5" s="6">
        <v>4</v>
      </c>
      <c r="C5" s="6">
        <v>0.81575900000000001</v>
      </c>
      <c r="D5" s="6">
        <f t="shared" si="0"/>
        <v>81.575900000000004</v>
      </c>
      <c r="E5" s="6"/>
    </row>
    <row r="6" spans="1:5" ht="15.6" x14ac:dyDescent="0.3">
      <c r="A6" s="6"/>
      <c r="B6" s="6">
        <v>5</v>
      </c>
      <c r="C6" s="6">
        <v>0.93951523000000003</v>
      </c>
      <c r="D6" s="6">
        <f t="shared" si="0"/>
        <v>93.951523000000009</v>
      </c>
      <c r="E6" s="6"/>
    </row>
    <row r="7" spans="1:5" ht="15.6" x14ac:dyDescent="0.3">
      <c r="A7" s="6"/>
      <c r="B7" s="6">
        <v>13</v>
      </c>
      <c r="C7" s="6">
        <v>0.88825580000000004</v>
      </c>
      <c r="D7" s="6">
        <f t="shared" si="0"/>
        <v>88.825580000000002</v>
      </c>
      <c r="E7" s="6"/>
    </row>
    <row r="8" spans="1:5" ht="15.6" x14ac:dyDescent="0.3">
      <c r="A8" s="6"/>
      <c r="B8" s="6">
        <v>280</v>
      </c>
      <c r="C8" s="6">
        <v>0.91029329999999997</v>
      </c>
      <c r="D8" s="6">
        <f t="shared" si="0"/>
        <v>91.029330000000002</v>
      </c>
      <c r="E8" s="6"/>
    </row>
    <row r="9" spans="1:5" ht="15.6" x14ac:dyDescent="0.3">
      <c r="A9" s="6"/>
      <c r="B9" s="22" t="s">
        <v>31</v>
      </c>
      <c r="C9" s="6">
        <v>0.91731143000000004</v>
      </c>
      <c r="D9" s="6">
        <f t="shared" si="0"/>
        <v>91.731143000000003</v>
      </c>
      <c r="E9" s="6"/>
    </row>
    <row r="10" spans="1:5" ht="15.6" x14ac:dyDescent="0.3">
      <c r="A10" s="6"/>
      <c r="B10" s="6"/>
      <c r="C10" s="6"/>
      <c r="D10" s="6"/>
      <c r="E10" s="6"/>
    </row>
    <row r="11" spans="1:5" ht="15.6" x14ac:dyDescent="0.3">
      <c r="A11" s="6"/>
      <c r="B11" s="6"/>
      <c r="C11" s="6"/>
      <c r="D11" s="6"/>
      <c r="E11" s="6"/>
    </row>
    <row r="12" spans="1:5" ht="15.6" x14ac:dyDescent="0.3">
      <c r="A12" s="14" t="s">
        <v>36</v>
      </c>
      <c r="B12" s="6" t="s">
        <v>37</v>
      </c>
      <c r="C12" s="6" t="s">
        <v>32</v>
      </c>
      <c r="D12" s="6" t="s">
        <v>33</v>
      </c>
      <c r="E12" s="6"/>
    </row>
    <row r="13" spans="1:5" ht="15.6" x14ac:dyDescent="0.3">
      <c r="A13" s="6"/>
      <c r="B13" s="6">
        <v>1</v>
      </c>
      <c r="C13" s="6">
        <v>24.517471</v>
      </c>
      <c r="D13" s="6">
        <v>56.64</v>
      </c>
      <c r="E13" s="6"/>
    </row>
    <row r="14" spans="1:5" ht="15.6" x14ac:dyDescent="0.3">
      <c r="A14" s="6"/>
      <c r="B14" s="6">
        <v>3</v>
      </c>
      <c r="C14" s="6">
        <v>31.240316</v>
      </c>
      <c r="D14" s="6">
        <v>72.48</v>
      </c>
      <c r="E14" s="6"/>
    </row>
    <row r="15" spans="1:5" ht="15.6" x14ac:dyDescent="0.3">
      <c r="A15" s="6"/>
      <c r="B15" s="6">
        <v>5</v>
      </c>
      <c r="C15" s="6">
        <v>52.556669999999997</v>
      </c>
      <c r="D15" s="6">
        <v>94.56</v>
      </c>
      <c r="E15" s="6"/>
    </row>
    <row r="16" spans="1:5" ht="15.6" x14ac:dyDescent="0.3">
      <c r="A16" s="6"/>
      <c r="B16" s="6">
        <v>13</v>
      </c>
      <c r="C16" s="6">
        <v>51.117046000000002</v>
      </c>
      <c r="D16" s="6">
        <v>90.72</v>
      </c>
      <c r="E16" s="6"/>
    </row>
    <row r="17" spans="1:5" ht="15.6" x14ac:dyDescent="0.3">
      <c r="A17" s="6"/>
      <c r="B17" s="6">
        <v>280</v>
      </c>
      <c r="C17" s="6">
        <v>48.934750000000001</v>
      </c>
      <c r="D17" s="6">
        <v>98.88</v>
      </c>
      <c r="E17" s="6"/>
    </row>
    <row r="18" spans="1:5" ht="15.6" x14ac:dyDescent="0.3">
      <c r="A18" s="6"/>
      <c r="B18" s="22" t="s">
        <v>31</v>
      </c>
      <c r="C18" s="6">
        <v>53.183495000000001</v>
      </c>
      <c r="D18" s="6">
        <v>94.56</v>
      </c>
      <c r="E1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11" sqref="G11"/>
    </sheetView>
  </sheetViews>
  <sheetFormatPr defaultRowHeight="14.4" x14ac:dyDescent="0.3"/>
  <sheetData>
    <row r="1" spans="1:6" x14ac:dyDescent="0.3">
      <c r="A1" t="s">
        <v>38</v>
      </c>
      <c r="B1" t="s">
        <v>39</v>
      </c>
      <c r="C1" t="s">
        <v>40</v>
      </c>
      <c r="D1" t="s">
        <v>41</v>
      </c>
    </row>
    <row r="2" spans="1:6" x14ac:dyDescent="0.3">
      <c r="A2">
        <v>1.8126888000000001</v>
      </c>
      <c r="B2">
        <v>0</v>
      </c>
      <c r="C2">
        <f>A2-B2</f>
        <v>1.8126888000000001</v>
      </c>
      <c r="D2">
        <f>C2/A2*100</f>
        <v>100</v>
      </c>
    </row>
    <row r="3" spans="1:6" x14ac:dyDescent="0.3">
      <c r="A3">
        <v>72.507549999999995</v>
      </c>
      <c r="B3">
        <v>5.5377669999999997</v>
      </c>
      <c r="C3">
        <f t="shared" ref="C3:C7" si="0">A3-B3</f>
        <v>66.969782999999993</v>
      </c>
      <c r="D3">
        <f t="shared" ref="D3:D7" si="1">C3/A3*100</f>
        <v>92.362496043515463</v>
      </c>
    </row>
    <row r="4" spans="1:6" x14ac:dyDescent="0.3">
      <c r="A4">
        <v>169.4864</v>
      </c>
      <c r="B4">
        <v>2.905545</v>
      </c>
      <c r="C4">
        <f t="shared" si="0"/>
        <v>166.58085500000001</v>
      </c>
      <c r="D4">
        <f t="shared" si="1"/>
        <v>98.285676608860655</v>
      </c>
      <c r="F4" t="s">
        <v>42</v>
      </c>
    </row>
    <row r="5" spans="1:6" x14ac:dyDescent="0.3">
      <c r="A5">
        <v>274.62234000000001</v>
      </c>
      <c r="B5">
        <v>7.5480790000000004</v>
      </c>
      <c r="C5">
        <f t="shared" si="0"/>
        <v>267.07426100000004</v>
      </c>
      <c r="D5">
        <f t="shared" si="1"/>
        <v>97.251469417965069</v>
      </c>
    </row>
    <row r="6" spans="1:6" x14ac:dyDescent="0.3">
      <c r="A6">
        <v>139.57704000000001</v>
      </c>
      <c r="B6">
        <v>4.0008187</v>
      </c>
      <c r="C6">
        <f t="shared" si="0"/>
        <v>135.57622130000001</v>
      </c>
      <c r="D6">
        <f t="shared" si="1"/>
        <v>97.133612591297265</v>
      </c>
    </row>
    <row r="7" spans="1:6" x14ac:dyDescent="0.3">
      <c r="A7">
        <v>19.939577</v>
      </c>
      <c r="B7">
        <v>0.91503869999999998</v>
      </c>
      <c r="C7">
        <f t="shared" si="0"/>
        <v>19.0245383</v>
      </c>
      <c r="D7">
        <f t="shared" si="1"/>
        <v>95.410942268233683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H10" sqref="H10"/>
    </sheetView>
  </sheetViews>
  <sheetFormatPr defaultRowHeight="14.4" x14ac:dyDescent="0.3"/>
  <sheetData>
    <row r="1" spans="1:7" x14ac:dyDescent="0.3">
      <c r="A1" t="s">
        <v>43</v>
      </c>
      <c r="B1" t="s">
        <v>44</v>
      </c>
      <c r="C1" t="s">
        <v>45</v>
      </c>
      <c r="D1" t="s">
        <v>46</v>
      </c>
    </row>
    <row r="2" spans="1:7" x14ac:dyDescent="0.3">
      <c r="A2">
        <v>0</v>
      </c>
      <c r="B2">
        <v>0</v>
      </c>
    </row>
    <row r="3" spans="1:7" x14ac:dyDescent="0.3">
      <c r="A3">
        <v>49.696019999999997</v>
      </c>
      <c r="B3">
        <v>1</v>
      </c>
      <c r="C3">
        <f>A3-B3</f>
        <v>48.696019999999997</v>
      </c>
      <c r="D3">
        <v>97.987769999999998</v>
      </c>
      <c r="G3" t="s">
        <v>42</v>
      </c>
    </row>
    <row r="4" spans="1:7" x14ac:dyDescent="0.3">
      <c r="A4">
        <v>197.08633</v>
      </c>
      <c r="B4">
        <v>7.2750826000000002</v>
      </c>
      <c r="C4">
        <f>A4-B4</f>
        <v>189.81124740000001</v>
      </c>
      <c r="D4">
        <v>96.308679999999995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Neutrophil_TNF</vt:lpstr>
      <vt:lpstr>Neutrophil_IL1</vt:lpstr>
      <vt:lpstr>Neutrophil_WSS</vt:lpstr>
      <vt:lpstr>Monocyte_IL1</vt:lpstr>
      <vt:lpstr>Monocyte_WSS</vt:lpstr>
      <vt:lpstr>Lymphocyte_WSS</vt:lpstr>
      <vt:lpstr>Stiffness_migration</vt:lpstr>
      <vt:lpstr>TNF_IL10</vt:lpstr>
      <vt:lpstr>IL-1_IL10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Bhui</dc:creator>
  <cp:lastModifiedBy>Rita Bhui</cp:lastModifiedBy>
  <dcterms:created xsi:type="dcterms:W3CDTF">2016-11-30T16:04:14Z</dcterms:created>
  <dcterms:modified xsi:type="dcterms:W3CDTF">2016-11-30T16:46:12Z</dcterms:modified>
</cp:coreProperties>
</file>