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SML\Excel\"/>
    </mc:Choice>
  </mc:AlternateContent>
  <xr:revisionPtr revIDLastSave="0" documentId="13_ncr:1_{E16C8133-6E0C-4F60-863A-7C8974C6D2A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structions" sheetId="1" r:id="rId1"/>
    <sheet name="Dataset" sheetId="2" r:id="rId2"/>
    <sheet name="Solution" sheetId="7" r:id="rId3"/>
    <sheet name="Refer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4" l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2" i="4"/>
  <c r="L23" i="4"/>
  <c r="L24" i="4"/>
  <c r="L25" i="4"/>
  <c r="L26" i="4"/>
  <c r="L27" i="4"/>
  <c r="L28" i="4"/>
  <c r="L29" i="4"/>
  <c r="L30" i="4"/>
  <c r="L31" i="4"/>
  <c r="L32" i="4"/>
  <c r="B2" i="4"/>
  <c r="H15" i="4"/>
  <c r="H3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P3" i="4"/>
  <c r="F2" i="4"/>
  <c r="H2" i="4" s="1"/>
  <c r="F3" i="4"/>
  <c r="H3" i="4" s="1"/>
  <c r="F4" i="4"/>
  <c r="H4" i="4" s="1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F16" i="4"/>
  <c r="H16" i="4" s="1"/>
  <c r="F17" i="4"/>
  <c r="H17" i="4" s="1"/>
  <c r="F18" i="4"/>
  <c r="H18" i="4" s="1"/>
  <c r="F19" i="4"/>
  <c r="H19" i="4" s="1"/>
  <c r="F20" i="4"/>
  <c r="H20" i="4" s="1"/>
  <c r="F21" i="4"/>
  <c r="H21" i="4" s="1"/>
  <c r="F22" i="4"/>
  <c r="H22" i="4" s="1"/>
  <c r="F23" i="4"/>
  <c r="H23" i="4" s="1"/>
  <c r="F24" i="4"/>
  <c r="H24" i="4" s="1"/>
  <c r="F25" i="4"/>
  <c r="H25" i="4" s="1"/>
  <c r="F26" i="4"/>
  <c r="H26" i="4" s="1"/>
  <c r="F27" i="4"/>
  <c r="H27" i="4" s="1"/>
  <c r="F28" i="4"/>
  <c r="H28" i="4" s="1"/>
  <c r="F29" i="4"/>
  <c r="H29" i="4" s="1"/>
  <c r="F30" i="4"/>
  <c r="H30" i="4" s="1"/>
  <c r="F31" i="4"/>
  <c r="F32" i="4"/>
  <c r="H32" i="4" s="1"/>
  <c r="S5" i="4"/>
  <c r="S6" i="4" s="1"/>
  <c r="P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S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S3" i="4"/>
  <c r="S10" i="4" l="1"/>
  <c r="S11" i="4"/>
</calcChain>
</file>

<file path=xl/sharedStrings.xml><?xml version="1.0" encoding="utf-8"?>
<sst xmlns="http://schemas.openxmlformats.org/spreadsheetml/2006/main" count="401" uniqueCount="175">
  <si>
    <t>Perform the following in the dataset from the 'Dataset' sheet.</t>
  </si>
  <si>
    <t>1) Handling Missing Values:</t>
  </si>
  <si>
    <t>• Check for missing values in the 'Price' column. How would you handle products with missing price information?</t>
  </si>
  <si>
    <t>• If there are products with missing categories, propose a strategy to impute or deal with these missing values effectively.</t>
  </si>
  <si>
    <t>2) Correcting Inconsistent Data:</t>
  </si>
  <si>
    <t>• Identify any inconsistent text formats present in the "Product Name" column.</t>
  </si>
  <si>
    <t>• Identify any typos present in the "Category" column.</t>
  </si>
  <si>
    <t>• Use the find and replace function to standardize the text formats in the "Product Name" column and fix any typos or misspellings in the "Category" column.</t>
  </si>
  <si>
    <t>3) Removing Duplicates:</t>
  </si>
  <si>
    <t>• Identify any duplicate rows within the dataset based on the entirety of each row, and remove them if any.</t>
  </si>
  <si>
    <t>4) Splitting and Merging Data:</t>
  </si>
  <si>
    <t>• Split the "Product ID" column into two separate columns for " Manufacturing Date" and "Country Code". Remove unnecessary characters, if any.</t>
  </si>
  <si>
    <t>• Merge the "Brand Name" and "Product Name" columns into one column named "Product Brand".</t>
  </si>
  <si>
    <t>5) Number Formatting:</t>
  </si>
  <si>
    <t xml:space="preserve">• Format the data type of the "Price" column to currency format. </t>
  </si>
  <si>
    <t xml:space="preserve">• Format the "Manufacturing Date" column to display dates in the "DD-MM-YYYY " format. </t>
  </si>
  <si>
    <t>6) Conditional Formatting:</t>
  </si>
  <si>
    <t>• Apply data bar or color scales conditional formatting in the "Price" column.</t>
  </si>
  <si>
    <t>• Create a custom rule for conditional formatting in the "Category" column to highlight cells where the category is "Electronics."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</si>
  <si>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</si>
  <si>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</si>
  <si>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</si>
  <si>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</si>
  <si>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</si>
  <si>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</si>
  <si>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</si>
  <si>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</si>
  <si>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</si>
  <si>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</si>
  <si>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</si>
  <si>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</si>
  <si>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</si>
  <si>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</si>
  <si>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</si>
  <si>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</si>
  <si>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</si>
  <si>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</si>
  <si>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</si>
  <si>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</si>
  <si>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</si>
  <si>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</si>
  <si>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</si>
  <si>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</si>
  <si>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07-JUN-UK</t>
  </si>
  <si>
    <t>Headphones</t>
  </si>
  <si>
    <t>Sony</t>
  </si>
  <si>
    <t>Electroni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</si>
  <si>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</si>
  <si>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</si>
  <si>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</si>
  <si>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</si>
  <si>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</si>
  <si>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</si>
  <si>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</si>
  <si>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</si>
  <si>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</si>
  <si>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</si>
  <si>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</si>
  <si>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</si>
  <si>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Outdoor</t>
  </si>
  <si>
    <t>17-JUN-IN</t>
  </si>
  <si>
    <t>Laptop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</si>
  <si>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</si>
  <si>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</si>
  <si>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</si>
  <si>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</si>
  <si>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</si>
  <si>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</si>
  <si>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</si>
  <si>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</si>
  <si>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headphones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</si>
  <si>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</si>
  <si>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</si>
  <si>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</si>
  <si>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</si>
  <si>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</si>
  <si>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</si>
  <si>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</si>
  <si>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</si>
  <si>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</si>
  <si>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</si>
  <si>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</si>
  <si>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</si>
  <si>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</si>
  <si>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</si>
  <si>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</si>
  <si>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</si>
  <si>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</si>
  <si>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</si>
  <si>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</si>
  <si>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</si>
  <si>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</si>
  <si>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</si>
  <si>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</si>
  <si>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</si>
  <si>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</si>
  <si>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Smartphone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</si>
  <si>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</si>
  <si>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</si>
  <si>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</si>
  <si>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</si>
  <si>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</si>
  <si>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</si>
  <si>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</si>
  <si>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</si>
  <si>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</si>
  <si>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</si>
  <si>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</si>
  <si>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</si>
  <si>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</si>
  <si>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</si>
  <si>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</si>
  <si>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</si>
  <si>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</si>
  <si>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</si>
  <si>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</si>
  <si>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Column1</t>
  </si>
  <si>
    <t>Missing Category</t>
  </si>
  <si>
    <t>Price Average</t>
  </si>
  <si>
    <t xml:space="preserve">Price </t>
  </si>
  <si>
    <t>US</t>
  </si>
  <si>
    <t>UK</t>
  </si>
  <si>
    <t>IN</t>
  </si>
  <si>
    <t>AU</t>
  </si>
  <si>
    <t>DE</t>
  </si>
  <si>
    <t>CA</t>
  </si>
  <si>
    <t>ES</t>
  </si>
  <si>
    <t>CN</t>
  </si>
  <si>
    <t>IT</t>
  </si>
  <si>
    <t>RU</t>
  </si>
  <si>
    <t>BR</t>
  </si>
  <si>
    <t>FR</t>
  </si>
  <si>
    <t>Country Code</t>
  </si>
  <si>
    <t>Date</t>
  </si>
  <si>
    <t>Manufacture Date</t>
  </si>
  <si>
    <t>Laptop Dell</t>
  </si>
  <si>
    <t>Sneakers Nike</t>
  </si>
  <si>
    <t>Coffee Maker Keurig</t>
  </si>
  <si>
    <t>Smartphone Samsung</t>
  </si>
  <si>
    <t>Backpack North Face</t>
  </si>
  <si>
    <t>Data Missing</t>
  </si>
  <si>
    <t>Headphones Sony</t>
  </si>
  <si>
    <t>T-Shirt Adidas</t>
  </si>
  <si>
    <t>Blender Ninja</t>
  </si>
  <si>
    <t>Tablet Apple</t>
  </si>
  <si>
    <t>Hiking Boots Timberland</t>
  </si>
  <si>
    <t>Laptop HP</t>
  </si>
  <si>
    <t>Sneakers Adidas</t>
  </si>
  <si>
    <t>Coffee Maker Nespresso</t>
  </si>
  <si>
    <t>Smartwatch Fitbit</t>
  </si>
  <si>
    <t>Headphones Bose</t>
  </si>
  <si>
    <t>Laptop Bag Samsonite</t>
  </si>
  <si>
    <t>Smartwatch Huawei</t>
  </si>
  <si>
    <t>Laptop Asus</t>
  </si>
  <si>
    <t>Sunglasses Oakley</t>
  </si>
  <si>
    <t>Camping Tent Coleman</t>
  </si>
  <si>
    <t>Camera Nikon</t>
  </si>
  <si>
    <t>Microwave Panasonic</t>
  </si>
  <si>
    <t>Fitness Tracker Xiaomi</t>
  </si>
  <si>
    <t>Smartphone Google</t>
  </si>
  <si>
    <t>Sunglasses Ray-Ban</t>
  </si>
  <si>
    <t>Blender Vitamix</t>
  </si>
  <si>
    <t>Dress Zara</t>
  </si>
  <si>
    <t>Toaster Hamilton</t>
  </si>
  <si>
    <t>Fitness Tracker Garmin</t>
  </si>
  <si>
    <t>Jeans Levi's</t>
  </si>
  <si>
    <t>Watch Casio</t>
  </si>
  <si>
    <t>Product Brand Name</t>
  </si>
  <si>
    <t>Category Blank</t>
  </si>
  <si>
    <t>Price Blank</t>
  </si>
  <si>
    <t>Price Overall Average</t>
  </si>
  <si>
    <t>Name</t>
  </si>
  <si>
    <t xml:space="preserve"> Category</t>
  </si>
  <si>
    <t>Note</t>
  </si>
  <si>
    <r>
      <t>The answer to R</t>
    </r>
    <r>
      <rPr>
        <b/>
        <sz val="10"/>
        <color rgb="FF000000"/>
        <rFont val="Arial"/>
        <family val="2"/>
        <scheme val="minor"/>
      </rPr>
      <t>efer Data</t>
    </r>
    <r>
      <rPr>
        <sz val="10"/>
        <color rgb="FF000000"/>
        <rFont val="Arial"/>
        <family val="2"/>
        <scheme val="minor"/>
      </rPr>
      <t xml:space="preserve"> everything is there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</si>
</sst>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"/>
    <numFmt numFmtId="165" formatCode="[$-14009]yyyy/mm/dd;@"/>
  </numFmts>
  <fonts count="15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</font>
    <font>
      <b/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</font>
    <font>
      <sz val="11"/>
      <color theme="1"/>
      <name val="Times New Roman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4" fontId="10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₹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Dataset-style" pivot="0" count="3" xr9:uid="{00000000-0011-0000-FFFF-FFFF00000000}">
      <tableStyleElement type="headerRow" dxfId="44"/>
      <tableStyleElement type="firstRowStripe" dxfId="43"/>
      <tableStyleElement type="secondRowStripe" dxfId="42"/>
    </tableStyle>
    <tableStyle name="Dataset-style 2" pivot="0" count="3" xr9:uid="{00000000-0011-0000-FFFF-FFFF01000000}">
      <tableStyleElement type="headerRow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5">
  <tableColumns count="5">
    <tableColumn id="1" xr3:uid="{00000000-0010-0000-0000-000001000000}" name="Product ID"/>
    <tableColumn id="2" xr3:uid="{00000000-0010-0000-0000-000002000000}" name="Product Name"/>
    <tableColumn id="3" xr3:uid="{00000000-0010-0000-0000-000003000000}" name="Brand Name"/>
    <tableColumn id="4" xr3:uid="{00000000-0010-0000-0000-000004000000}" name="Price ($)"/>
    <tableColumn id="5" xr3:uid="{00000000-0010-0000-0000-000005000000}" name="Quantity"/>
  </tableColumns>
  <tableStyleInfo name="Datase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F35">
  <tableColumns count="1">
    <tableColumn id="1" xr3:uid="{00000000-0010-0000-0100-000001000000}" name="Category"/>
  </tableColumns>
  <tableStyleInfo name="Datase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CCBA5E-4472-4F68-B0AF-EC1FB25C11C9}" name="Table_1410" displayName="Table_1410" ref="B2:F33" headerRowDxfId="38" dataDxfId="37" totalsRowDxfId="36">
  <tableColumns count="5">
    <tableColumn id="15" xr3:uid="{E6B56466-CF0D-4770-91C5-9E5C27DAA0AC}" name="Manufacture Date" dataDxfId="35"/>
    <tableColumn id="11" xr3:uid="{30966713-D546-459A-8FFD-BD6DEBCEB8E9}" name="Country Code" dataDxfId="34"/>
    <tableColumn id="13" xr3:uid="{661996B6-BA85-4A26-B465-CC01C72717B9}" name="Product Brand Name" dataDxfId="33"/>
    <tableColumn id="8" xr3:uid="{C2DB028E-E5C4-4084-9F82-ED3D9DC90627}" name="Price " dataDxfId="32"/>
    <tableColumn id="5" xr3:uid="{F2A09FAB-E192-4F6A-9D6C-12C97D81FE58}" name="Quantity" dataDxfId="31"/>
  </tableColumns>
  <tableStyleInfo name="Datase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6E35E2-2A85-478A-AD62-CF62B9142171}" name="Table_2511" displayName="Table_2511" ref="G2:G33" headerRowDxfId="30" dataDxfId="29" totalsRowDxfId="28">
  <tableColumns count="1">
    <tableColumn id="2" xr3:uid="{42902116-DD75-49DB-95F6-D462ED553758}" name=" Category" dataDxfId="27"/>
  </tableColumns>
  <tableStyleInfo name="Dataset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2D483B-4150-4EAF-A07A-6EE343361A9C}" name="Table_14" displayName="Table_14" ref="A1:M32" headerRowDxfId="26" dataDxfId="25" totalsRowDxfId="24">
  <tableColumns count="13">
    <tableColumn id="1" xr3:uid="{EF3F0F36-1591-40C1-BD61-B81AF2D87434}" name="Product ID" dataDxfId="23"/>
    <tableColumn id="12" xr3:uid="{CC6A3B63-D2DC-48E1-A7EF-570ADAAF66EB}" name="Date" dataDxfId="22">
      <calculatedColumnFormula>_xlfn.TEXTBEFORE(A2,"-",2)</calculatedColumnFormula>
    </tableColumn>
    <tableColumn id="14" xr3:uid="{46A6AADD-023A-4B7B-BBB0-1B22D0F9AB3B}" name="Manufacture Date" dataDxfId="21"/>
    <tableColumn id="11" xr3:uid="{681B2C78-B9B3-44DC-8CB4-DCE88CA361CF}" name="Country Code" dataDxfId="20">
      <calculatedColumnFormula>_xlfn.TEXTAFTER(A2,"-",2)</calculatedColumnFormula>
    </tableColumn>
    <tableColumn id="2" xr3:uid="{AF10281F-C1D7-4BBE-A799-EFE92263F236}" name="Name" dataDxfId="19"/>
    <tableColumn id="9" xr3:uid="{80EAAC1A-5037-45F2-919F-532347C25073}" name="Product Name" dataDxfId="18">
      <calculatedColumnFormula>PROPER(Table_14[[#This Row],[Name]])</calculatedColumnFormula>
    </tableColumn>
    <tableColumn id="3" xr3:uid="{523ACF47-E3E7-42FD-9E79-2E59F173EB4E}" name="Brand Name" dataDxfId="17"/>
    <tableColumn id="13" xr3:uid="{CDC7B394-49C2-472E-A684-7AA0D5286677}" name="Product Brand Name" dataDxfId="16">
      <calculatedColumnFormula>CONCATENATE(F2," ",G2)</calculatedColumnFormula>
    </tableColumn>
    <tableColumn id="4" xr3:uid="{545216D3-0331-43E1-BC98-CA39F7479CC0}" name="Price ($)" dataDxfId="15"/>
    <tableColumn id="6" xr3:uid="{E95BE121-D18F-41E6-A3DB-1239D0F1FD24}" name="Column1" dataDxfId="14">
      <calculatedColumnFormula>ISBLANK(Table_14[[#This Row],[Price ($)]])</calculatedColumnFormula>
    </tableColumn>
    <tableColumn id="7" xr3:uid="{17CF31DB-680D-49E6-8DBB-CD155FA2F2A4}" name="Price " dataDxfId="13">
      <calculatedColumnFormula>IF(ISBLANK(I2),ROUND(AVERAGE($I$2:$I$32),0),I2)</calculatedColumnFormula>
    </tableColumn>
    <tableColumn id="8" xr3:uid="{D4E6E2BF-0BD8-457D-B5F6-3009D796C638}" name="Price Average" dataDxfId="12">
      <calculatedColumnFormula>IF(ISBLANK(I2),ROUND(AVERAGEIF($F$2:$F$32,F2,$I$2:$I$32),0),I2)</calculatedColumnFormula>
    </tableColumn>
    <tableColumn id="5" xr3:uid="{F54C14B9-38B4-4889-BC9B-75E718A1214E}" name="Quantity" dataDxfId="11"/>
  </tableColumns>
  <tableStyleInfo name="Dataset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E6C86F-D6D6-4AB0-9744-FABBD3D4DDB2}" name="Table_25" displayName="Table_25" ref="N1:P32" headerRowDxfId="10" dataDxfId="9" totalsRowDxfId="8">
  <tableColumns count="3">
    <tableColumn id="1" xr3:uid="{F608280E-6764-41FF-8031-8EE7475C4629}" name="Category" dataDxfId="7"/>
    <tableColumn id="3" xr3:uid="{98893AFA-5AF7-427D-9157-2069920C46A4}" name="Column1" dataDxfId="6">
      <calculatedColumnFormula>ISBLANK(Table_25[[#This Row],[Category]])</calculatedColumnFormula>
    </tableColumn>
    <tableColumn id="2" xr3:uid="{54E6F49D-657C-46B0-AD5E-2E22F697BDDD}" name="Missing Category" dataDxfId="5">
      <calculatedColumnFormula>IF(ISBLANK(N2),"Data Missing",(N2))</calculatedColumnFormula>
    </tableColumn>
  </tableColumns>
  <tableStyleInfo name="Datase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showGridLines="0" workbookViewId="0">
      <selection activeCell="G2" sqref="G2"/>
    </sheetView>
  </sheetViews>
  <sheetFormatPr defaultColWidth="12.5546875" defaultRowHeight="15.75" customHeight="1"/>
  <cols>
    <col min="2" max="2" width="7.44140625" customWidth="1"/>
  </cols>
  <sheetData>
    <row r="1" spans="1:11" ht="15.75" customHeight="1">
      <c r="A1" s="1" t="s">
        <v>0</v>
      </c>
    </row>
    <row r="3" spans="1:11" ht="15.75" customHeight="1">
      <c r="B3" s="2" t="s">
        <v>1</v>
      </c>
    </row>
    <row r="4" spans="1:11" ht="15">
      <c r="C4" s="3" t="s">
        <v>2</v>
      </c>
    </row>
    <row r="5" spans="1:11" ht="15.75" customHeight="1">
      <c r="B5" s="4"/>
      <c r="C5" s="3" t="s">
        <v>3</v>
      </c>
    </row>
    <row r="6" spans="1:11" ht="15.75" customHeight="1">
      <c r="B6" s="4"/>
    </row>
    <row r="7" spans="1:11" ht="15.75" customHeight="1">
      <c r="B7" s="2" t="s">
        <v>4</v>
      </c>
    </row>
    <row r="8" spans="1:11" ht="15">
      <c r="C8" s="3" t="s">
        <v>5</v>
      </c>
    </row>
    <row r="9" spans="1:11" ht="15">
      <c r="C9" s="3" t="s">
        <v>6</v>
      </c>
    </row>
    <row r="10" spans="1:11" ht="15">
      <c r="C10" s="3" t="s">
        <v>7</v>
      </c>
    </row>
    <row r="11" spans="1:11" ht="15.75" customHeight="1">
      <c r="B11" s="4"/>
    </row>
    <row r="12" spans="1:11" ht="15.75" customHeight="1">
      <c r="B12" s="2" t="s">
        <v>8</v>
      </c>
    </row>
    <row r="13" spans="1:11" ht="15.75" customHeight="1">
      <c r="B13" s="2"/>
      <c r="C13" s="3" t="s">
        <v>9</v>
      </c>
    </row>
    <row r="15" spans="1:11" ht="15.75" customHeight="1">
      <c r="B15" s="5" t="s">
        <v>10</v>
      </c>
      <c r="C15" s="6"/>
      <c r="D15" s="6"/>
      <c r="E15" s="6"/>
      <c r="F15" s="6"/>
      <c r="G15" s="6"/>
      <c r="H15" s="6"/>
      <c r="I15" s="6"/>
      <c r="J15" s="6"/>
      <c r="K15" s="6"/>
    </row>
    <row r="16" spans="1:11" ht="15.75" customHeight="1">
      <c r="B16" s="6"/>
      <c r="C16" s="7" t="s">
        <v>11</v>
      </c>
      <c r="D16" s="6"/>
      <c r="E16" s="6"/>
      <c r="F16" s="6"/>
      <c r="G16" s="6"/>
      <c r="H16" s="6"/>
      <c r="I16" s="6"/>
      <c r="J16" s="6"/>
      <c r="K16" s="6"/>
    </row>
    <row r="17" spans="2:11" ht="15.75" customHeight="1">
      <c r="B17" s="6"/>
      <c r="C17" s="7" t="s">
        <v>12</v>
      </c>
      <c r="D17" s="6"/>
      <c r="E17" s="6"/>
      <c r="F17" s="6"/>
      <c r="G17" s="6"/>
      <c r="H17" s="6"/>
      <c r="I17" s="6"/>
      <c r="J17" s="6"/>
      <c r="K17" s="6"/>
    </row>
    <row r="18" spans="2:11" ht="13.2"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2:11" ht="15.75" customHeight="1">
      <c r="B19" s="5" t="s">
        <v>13</v>
      </c>
      <c r="C19" s="6"/>
      <c r="D19" s="6"/>
      <c r="E19" s="6"/>
      <c r="F19" s="6"/>
      <c r="G19" s="6"/>
      <c r="H19" s="6"/>
      <c r="I19" s="6"/>
      <c r="J19" s="6"/>
      <c r="K19" s="6"/>
    </row>
    <row r="20" spans="2:11" ht="15.75" customHeight="1">
      <c r="B20" s="6"/>
      <c r="C20" s="7" t="s">
        <v>14</v>
      </c>
      <c r="D20" s="6"/>
      <c r="E20" s="6"/>
      <c r="F20" s="6"/>
      <c r="G20" s="6"/>
      <c r="H20" s="6"/>
      <c r="I20" s="6"/>
      <c r="J20" s="6"/>
      <c r="K20" s="6"/>
    </row>
    <row r="21" spans="2:11" ht="15.75" customHeight="1">
      <c r="B21" s="6"/>
      <c r="C21" s="7" t="s">
        <v>15</v>
      </c>
      <c r="D21" s="6"/>
      <c r="E21" s="6"/>
      <c r="F21" s="6"/>
      <c r="G21" s="6"/>
      <c r="H21" s="6"/>
      <c r="I21" s="6"/>
      <c r="J21" s="6"/>
      <c r="K21" s="6"/>
    </row>
    <row r="22" spans="2:11" ht="13.2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2:11" ht="15.6">
      <c r="B23" s="5" t="s">
        <v>16</v>
      </c>
      <c r="C23" s="6"/>
      <c r="D23" s="6"/>
      <c r="E23" s="6"/>
      <c r="F23" s="6"/>
      <c r="G23" s="6"/>
      <c r="H23" s="6"/>
      <c r="I23" s="6"/>
      <c r="J23" s="6"/>
      <c r="K23" s="6"/>
    </row>
    <row r="24" spans="2:11" ht="15.6">
      <c r="B24" s="6"/>
      <c r="C24" s="7" t="s">
        <v>17</v>
      </c>
      <c r="D24" s="6"/>
      <c r="E24" s="6"/>
      <c r="F24" s="6"/>
      <c r="G24" s="6"/>
      <c r="H24" s="6"/>
      <c r="I24" s="6"/>
      <c r="J24" s="6"/>
      <c r="K24" s="6"/>
    </row>
    <row r="25" spans="2:11" ht="15.6">
      <c r="B25" s="6"/>
      <c r="C25" s="7" t="s">
        <v>18</v>
      </c>
      <c r="D25" s="6"/>
      <c r="E25" s="6"/>
      <c r="F25" s="6"/>
      <c r="G25" s="6"/>
      <c r="H25" s="6"/>
      <c r="I25" s="6"/>
      <c r="J25" s="6"/>
      <c r="K25" s="6"/>
    </row>
    <row r="26" spans="2:11" ht="15.6">
      <c r="B26" s="6"/>
      <c r="C26" s="7"/>
      <c r="D26" s="6"/>
      <c r="E26" s="6"/>
      <c r="F26" s="6"/>
      <c r="G26" s="6"/>
      <c r="H26" s="6"/>
      <c r="I26" s="6"/>
      <c r="J26" s="6"/>
      <c r="K26" s="6"/>
    </row>
    <row r="27" spans="2:11" ht="13.8">
      <c r="B27" s="6"/>
      <c r="C27" s="6"/>
      <c r="D27" s="8"/>
      <c r="E27" s="6"/>
      <c r="F27" s="6"/>
      <c r="G27" s="6"/>
      <c r="H27" s="6"/>
      <c r="I27" s="6"/>
      <c r="J27" s="6"/>
      <c r="K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5"/>
  <sheetViews>
    <sheetView zoomScale="80" zoomScaleNormal="80" workbookViewId="0">
      <selection activeCell="I5" sqref="I5"/>
    </sheetView>
  </sheetViews>
  <sheetFormatPr defaultColWidth="12.5546875" defaultRowHeight="15.75" customHeight="1"/>
  <sheetData>
    <row r="1" spans="1:6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</row>
    <row r="2" spans="1:6">
      <c r="A2" s="10" t="s">
        <v>25</v>
      </c>
      <c r="B2" s="10" t="s">
        <v>26</v>
      </c>
      <c r="C2" s="10" t="s">
        <v>27</v>
      </c>
      <c r="D2" s="10">
        <v>1000</v>
      </c>
      <c r="E2" s="10">
        <v>30</v>
      </c>
      <c r="F2" s="10" t="s">
        <v>28</v>
      </c>
    </row>
    <row r="3" spans="1:6">
      <c r="A3" s="10" t="s">
        <v>29</v>
      </c>
      <c r="B3" s="10" t="s">
        <v>30</v>
      </c>
      <c r="C3" s="10" t="s">
        <v>31</v>
      </c>
      <c r="D3" s="10">
        <v>80</v>
      </c>
      <c r="E3" s="10">
        <v>15</v>
      </c>
      <c r="F3" s="10" t="s">
        <v>32</v>
      </c>
    </row>
    <row r="4" spans="1:6">
      <c r="A4" s="10" t="s">
        <v>33</v>
      </c>
      <c r="B4" s="10" t="s">
        <v>34</v>
      </c>
      <c r="C4" s="10" t="s">
        <v>35</v>
      </c>
      <c r="D4" s="10">
        <v>130</v>
      </c>
      <c r="E4" s="10">
        <v>40</v>
      </c>
      <c r="F4" s="10" t="s">
        <v>36</v>
      </c>
    </row>
    <row r="5" spans="1:6">
      <c r="A5" s="10" t="s">
        <v>37</v>
      </c>
      <c r="B5" s="10" t="s">
        <v>38</v>
      </c>
      <c r="C5" s="10" t="s">
        <v>39</v>
      </c>
      <c r="D5" s="10">
        <v>900</v>
      </c>
      <c r="E5" s="10">
        <v>25</v>
      </c>
      <c r="F5" s="10" t="s">
        <v>28</v>
      </c>
    </row>
    <row r="6" spans="1:6">
      <c r="A6" s="10" t="s">
        <v>40</v>
      </c>
      <c r="B6" s="10" t="s">
        <v>41</v>
      </c>
      <c r="C6" s="10" t="s">
        <v>42</v>
      </c>
      <c r="D6" s="10">
        <v>70</v>
      </c>
      <c r="E6" s="10">
        <v>20</v>
      </c>
      <c r="F6" s="10"/>
    </row>
    <row r="7" spans="1:6">
      <c r="A7" s="10" t="s">
        <v>43</v>
      </c>
      <c r="B7" s="10" t="s">
        <v>44</v>
      </c>
      <c r="C7" s="10" t="s">
        <v>45</v>
      </c>
      <c r="D7" s="10"/>
      <c r="E7" s="10">
        <v>45</v>
      </c>
      <c r="F7" s="10" t="s">
        <v>46</v>
      </c>
    </row>
    <row r="8" spans="1:6">
      <c r="A8" s="10" t="s">
        <v>47</v>
      </c>
      <c r="B8" s="10" t="s">
        <v>48</v>
      </c>
      <c r="C8" s="10" t="s">
        <v>49</v>
      </c>
      <c r="D8" s="10">
        <v>30</v>
      </c>
      <c r="E8" s="10">
        <v>5</v>
      </c>
      <c r="F8" s="10" t="s">
        <v>32</v>
      </c>
    </row>
    <row r="9" spans="1:6">
      <c r="A9" s="10" t="s">
        <v>50</v>
      </c>
      <c r="B9" s="10" t="s">
        <v>51</v>
      </c>
      <c r="C9" s="10" t="s">
        <v>52</v>
      </c>
      <c r="D9" s="10">
        <v>90</v>
      </c>
      <c r="E9" s="10">
        <v>35</v>
      </c>
      <c r="F9" s="10" t="s">
        <v>36</v>
      </c>
    </row>
    <row r="10" spans="1:6">
      <c r="A10" s="10" t="s">
        <v>53</v>
      </c>
      <c r="B10" s="10" t="s">
        <v>54</v>
      </c>
      <c r="C10" s="10" t="s">
        <v>55</v>
      </c>
      <c r="D10" s="10">
        <v>500</v>
      </c>
      <c r="E10" s="10">
        <v>50</v>
      </c>
      <c r="F10" s="10" t="s">
        <v>28</v>
      </c>
    </row>
    <row r="11" spans="1:6">
      <c r="A11" s="10" t="s">
        <v>56</v>
      </c>
      <c r="B11" s="10" t="s">
        <v>57</v>
      </c>
      <c r="C11" s="10" t="s">
        <v>58</v>
      </c>
      <c r="D11" s="10">
        <v>130</v>
      </c>
      <c r="E11" s="10">
        <v>10</v>
      </c>
      <c r="F11" s="10" t="s">
        <v>59</v>
      </c>
    </row>
    <row r="12" spans="1:6">
      <c r="A12" s="10" t="s">
        <v>60</v>
      </c>
      <c r="B12" s="10" t="s">
        <v>61</v>
      </c>
      <c r="C12" s="10" t="s">
        <v>62</v>
      </c>
      <c r="D12" s="10">
        <v>950</v>
      </c>
      <c r="E12" s="10">
        <v>25</v>
      </c>
      <c r="F12" s="10" t="s">
        <v>28</v>
      </c>
    </row>
    <row r="13" spans="1:6">
      <c r="A13" s="10" t="s">
        <v>63</v>
      </c>
      <c r="B13" s="10" t="s">
        <v>30</v>
      </c>
      <c r="C13" s="10" t="s">
        <v>49</v>
      </c>
      <c r="D13" s="10">
        <v>90</v>
      </c>
      <c r="E13" s="10">
        <v>40</v>
      </c>
      <c r="F13" s="10"/>
    </row>
    <row r="14" spans="1:6">
      <c r="A14" s="10" t="s">
        <v>64</v>
      </c>
      <c r="B14" s="10" t="s">
        <v>34</v>
      </c>
      <c r="C14" s="10" t="s">
        <v>65</v>
      </c>
      <c r="D14" s="10">
        <v>120</v>
      </c>
      <c r="E14" s="10">
        <v>35</v>
      </c>
      <c r="F14" s="10"/>
    </row>
    <row r="15" spans="1:6">
      <c r="A15" s="10" t="s">
        <v>66</v>
      </c>
      <c r="B15" s="10" t="s">
        <v>67</v>
      </c>
      <c r="C15" s="10" t="s">
        <v>68</v>
      </c>
      <c r="D15" s="10">
        <v>150</v>
      </c>
      <c r="E15" s="10">
        <v>15</v>
      </c>
      <c r="F15" s="10" t="s">
        <v>46</v>
      </c>
    </row>
    <row r="16" spans="1:6">
      <c r="A16" s="10" t="s">
        <v>69</v>
      </c>
      <c r="B16" s="10" t="s">
        <v>70</v>
      </c>
      <c r="C16" s="10" t="s">
        <v>71</v>
      </c>
      <c r="D16" s="10">
        <v>250</v>
      </c>
      <c r="E16" s="10">
        <v>20</v>
      </c>
      <c r="F16" s="10" t="s">
        <v>46</v>
      </c>
    </row>
    <row r="17" spans="1:6">
      <c r="A17" s="10" t="s">
        <v>72</v>
      </c>
      <c r="B17" s="10" t="s">
        <v>73</v>
      </c>
      <c r="C17" s="10" t="s">
        <v>74</v>
      </c>
      <c r="D17" s="10">
        <v>50</v>
      </c>
      <c r="E17" s="10">
        <v>35</v>
      </c>
      <c r="F17" s="11" t="s">
        <v>75</v>
      </c>
    </row>
    <row r="18" spans="1:6">
      <c r="A18" s="10" t="s">
        <v>76</v>
      </c>
      <c r="B18" s="10" t="s">
        <v>67</v>
      </c>
      <c r="C18" s="10" t="s">
        <v>77</v>
      </c>
      <c r="D18" s="10">
        <v>160</v>
      </c>
      <c r="E18" s="10">
        <v>15</v>
      </c>
      <c r="F18" s="10" t="s">
        <v>46</v>
      </c>
    </row>
    <row r="19" spans="1:6">
      <c r="A19" s="10" t="s">
        <v>78</v>
      </c>
      <c r="B19" s="10" t="s">
        <v>26</v>
      </c>
      <c r="C19" s="10" t="s">
        <v>79</v>
      </c>
      <c r="D19" s="10">
        <v>980</v>
      </c>
      <c r="E19" s="10">
        <v>10</v>
      </c>
      <c r="F19" s="10" t="s">
        <v>28</v>
      </c>
    </row>
    <row r="20" spans="1:6">
      <c r="A20" s="10" t="s">
        <v>80</v>
      </c>
      <c r="B20" s="10" t="s">
        <v>81</v>
      </c>
      <c r="C20" s="10" t="s">
        <v>82</v>
      </c>
      <c r="D20" s="10">
        <v>150</v>
      </c>
      <c r="E20" s="10">
        <v>15</v>
      </c>
      <c r="F20" s="10" t="s">
        <v>32</v>
      </c>
    </row>
    <row r="21" spans="1:6">
      <c r="A21" s="10" t="s">
        <v>83</v>
      </c>
      <c r="B21" s="10" t="s">
        <v>84</v>
      </c>
      <c r="C21" s="10" t="s">
        <v>85</v>
      </c>
      <c r="D21" s="10"/>
      <c r="E21" s="10">
        <v>10</v>
      </c>
      <c r="F21" s="10" t="s">
        <v>59</v>
      </c>
    </row>
    <row r="22" spans="1:6">
      <c r="A22" s="10" t="s">
        <v>86</v>
      </c>
      <c r="B22" s="10" t="s">
        <v>87</v>
      </c>
      <c r="C22" s="10" t="s">
        <v>88</v>
      </c>
      <c r="D22" s="10">
        <v>700</v>
      </c>
      <c r="E22" s="10">
        <v>50</v>
      </c>
      <c r="F22" s="10" t="s">
        <v>28</v>
      </c>
    </row>
    <row r="23" spans="1:6">
      <c r="A23" s="10" t="s">
        <v>89</v>
      </c>
      <c r="B23" s="10" t="s">
        <v>90</v>
      </c>
      <c r="C23" s="10" t="s">
        <v>91</v>
      </c>
      <c r="D23" s="10">
        <v>80</v>
      </c>
      <c r="E23" s="10">
        <v>20</v>
      </c>
      <c r="F23" s="10" t="s">
        <v>36</v>
      </c>
    </row>
    <row r="24" spans="1:6">
      <c r="A24" s="10" t="s">
        <v>92</v>
      </c>
      <c r="B24" s="10" t="s">
        <v>93</v>
      </c>
      <c r="C24" s="10" t="s">
        <v>94</v>
      </c>
      <c r="D24" s="10">
        <v>150</v>
      </c>
      <c r="E24" s="10">
        <v>30</v>
      </c>
      <c r="F24" s="10"/>
    </row>
    <row r="25" spans="1:6">
      <c r="A25" s="11" t="s">
        <v>72</v>
      </c>
      <c r="B25" s="11" t="s">
        <v>73</v>
      </c>
      <c r="C25" s="11" t="s">
        <v>74</v>
      </c>
      <c r="D25" s="12">
        <v>50</v>
      </c>
      <c r="E25" s="12">
        <v>35</v>
      </c>
      <c r="F25" s="11" t="s">
        <v>75</v>
      </c>
    </row>
    <row r="26" spans="1:6">
      <c r="A26" s="10" t="s">
        <v>95</v>
      </c>
      <c r="B26" s="10" t="s">
        <v>96</v>
      </c>
      <c r="C26" s="10" t="s">
        <v>97</v>
      </c>
      <c r="D26" s="10">
        <v>800</v>
      </c>
      <c r="E26" s="10">
        <v>45</v>
      </c>
      <c r="F26" s="10" t="s">
        <v>28</v>
      </c>
    </row>
    <row r="27" spans="1:6">
      <c r="A27" s="10" t="s">
        <v>98</v>
      </c>
      <c r="B27" s="10" t="s">
        <v>81</v>
      </c>
      <c r="C27" s="10" t="s">
        <v>99</v>
      </c>
      <c r="D27" s="10"/>
      <c r="E27" s="10">
        <v>25</v>
      </c>
      <c r="F27" s="10" t="s">
        <v>32</v>
      </c>
    </row>
    <row r="28" spans="1:6">
      <c r="A28" s="10" t="s">
        <v>100</v>
      </c>
      <c r="B28" s="10" t="s">
        <v>51</v>
      </c>
      <c r="C28" s="10" t="s">
        <v>101</v>
      </c>
      <c r="D28" s="10">
        <v>400</v>
      </c>
      <c r="E28" s="10">
        <v>40</v>
      </c>
      <c r="F28" s="10" t="s">
        <v>36</v>
      </c>
    </row>
    <row r="29" spans="1:6">
      <c r="A29" s="11" t="s">
        <v>69</v>
      </c>
      <c r="B29" s="11" t="s">
        <v>70</v>
      </c>
      <c r="C29" s="11" t="s">
        <v>71</v>
      </c>
      <c r="D29" s="12">
        <v>250</v>
      </c>
      <c r="E29" s="12">
        <v>20</v>
      </c>
      <c r="F29" s="11" t="s">
        <v>46</v>
      </c>
    </row>
    <row r="30" spans="1:6">
      <c r="A30" s="10" t="s">
        <v>102</v>
      </c>
      <c r="B30" s="10" t="s">
        <v>103</v>
      </c>
      <c r="C30" s="10" t="s">
        <v>104</v>
      </c>
      <c r="D30" s="10">
        <v>60</v>
      </c>
      <c r="E30" s="10">
        <v>30</v>
      </c>
      <c r="F30" s="10" t="s">
        <v>32</v>
      </c>
    </row>
    <row r="31" spans="1:6">
      <c r="A31" s="10" t="s">
        <v>105</v>
      </c>
      <c r="B31" s="10" t="s">
        <v>106</v>
      </c>
      <c r="C31" s="10" t="s">
        <v>107</v>
      </c>
      <c r="D31" s="10">
        <v>40</v>
      </c>
      <c r="E31" s="10">
        <v>10</v>
      </c>
      <c r="F31" s="10" t="s">
        <v>36</v>
      </c>
    </row>
    <row r="32" spans="1:6">
      <c r="A32" s="10" t="s">
        <v>108</v>
      </c>
      <c r="B32" s="10" t="s">
        <v>93</v>
      </c>
      <c r="C32" s="10" t="s">
        <v>109</v>
      </c>
      <c r="D32" s="10">
        <v>130</v>
      </c>
      <c r="E32" s="10">
        <v>5</v>
      </c>
      <c r="F32" s="10" t="s">
        <v>28</v>
      </c>
    </row>
    <row r="33" spans="1:6">
      <c r="A33" s="10" t="s">
        <v>110</v>
      </c>
      <c r="B33" s="10" t="s">
        <v>111</v>
      </c>
      <c r="C33" s="10" t="s">
        <v>112</v>
      </c>
      <c r="D33" s="10">
        <v>50</v>
      </c>
      <c r="E33" s="10">
        <v>50</v>
      </c>
      <c r="F33" s="10" t="s">
        <v>32</v>
      </c>
    </row>
    <row r="34" spans="1:6">
      <c r="A34" s="10" t="s">
        <v>60</v>
      </c>
      <c r="B34" s="10" t="s">
        <v>61</v>
      </c>
      <c r="C34" s="10" t="s">
        <v>62</v>
      </c>
      <c r="D34" s="10">
        <v>950</v>
      </c>
      <c r="E34" s="10">
        <v>25</v>
      </c>
      <c r="F34" s="10" t="s">
        <v>28</v>
      </c>
    </row>
    <row r="35" spans="1:6">
      <c r="A35" s="10" t="s">
        <v>113</v>
      </c>
      <c r="B35" s="10" t="s">
        <v>114</v>
      </c>
      <c r="C35" s="10" t="s">
        <v>115</v>
      </c>
      <c r="D35" s="10">
        <v>100</v>
      </c>
      <c r="E35" s="10">
        <v>20</v>
      </c>
      <c r="F35" s="10" t="s">
        <v>75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CCF7-34BF-47E9-89AB-9D59FA01F891}">
  <sheetPr>
    <outlinePr summaryBelow="0" summaryRight="0"/>
  </sheetPr>
  <dimension ref="B2:J33"/>
  <sheetViews>
    <sheetView showGridLines="0" workbookViewId="0">
      <selection activeCell="E4" sqref="E4"/>
    </sheetView>
  </sheetViews>
  <sheetFormatPr defaultColWidth="12.5546875" defaultRowHeight="15.75" customHeight="1"/>
  <cols>
    <col min="1" max="1" width="5.5546875" customWidth="1"/>
    <col min="2" max="2" width="17.33203125" style="19" customWidth="1"/>
    <col min="3" max="3" width="17.33203125" bestFit="1" customWidth="1"/>
    <col min="4" max="4" width="21.6640625" bestFit="1" customWidth="1"/>
    <col min="5" max="5" width="14" bestFit="1" customWidth="1"/>
    <col min="6" max="6" width="14" customWidth="1"/>
    <col min="7" max="7" width="16.5546875" bestFit="1" customWidth="1"/>
    <col min="9" max="9" width="4.88671875" bestFit="1" customWidth="1"/>
  </cols>
  <sheetData>
    <row r="2" spans="2:10">
      <c r="B2" s="26" t="s">
        <v>134</v>
      </c>
      <c r="C2" s="15" t="s">
        <v>132</v>
      </c>
      <c r="D2" s="27" t="s">
        <v>167</v>
      </c>
      <c r="E2" s="27" t="s">
        <v>119</v>
      </c>
      <c r="F2" s="15" t="s">
        <v>23</v>
      </c>
      <c r="G2" s="27" t="s">
        <v>172</v>
      </c>
    </row>
    <row r="3" spans="2:10">
      <c r="B3" s="20">
        <v>45319</v>
      </c>
      <c r="C3" s="16" t="s">
        <v>120</v>
      </c>
      <c r="D3" s="16" t="s">
        <v>135</v>
      </c>
      <c r="E3" s="18">
        <v>1000</v>
      </c>
      <c r="F3" s="16">
        <v>30</v>
      </c>
      <c r="G3" s="16" t="s">
        <v>28</v>
      </c>
    </row>
    <row r="4" spans="2:10">
      <c r="B4" s="20">
        <v>45337</v>
      </c>
      <c r="C4" s="16" t="s">
        <v>120</v>
      </c>
      <c r="D4" s="16" t="s">
        <v>136</v>
      </c>
      <c r="E4" s="18">
        <v>80</v>
      </c>
      <c r="F4" s="16">
        <v>15</v>
      </c>
      <c r="G4" s="16" t="s">
        <v>32</v>
      </c>
      <c r="I4" s="28" t="s">
        <v>173</v>
      </c>
    </row>
    <row r="5" spans="2:10">
      <c r="B5" s="20">
        <v>45354</v>
      </c>
      <c r="C5" s="16" t="s">
        <v>120</v>
      </c>
      <c r="D5" s="16" t="s">
        <v>137</v>
      </c>
      <c r="E5" s="18">
        <v>130</v>
      </c>
      <c r="F5" s="16">
        <v>40</v>
      </c>
      <c r="G5" s="16" t="s">
        <v>36</v>
      </c>
      <c r="I5">
        <v>1</v>
      </c>
      <c r="J5" s="21" t="s">
        <v>174</v>
      </c>
    </row>
    <row r="6" spans="2:10">
      <c r="B6" s="20">
        <v>45393</v>
      </c>
      <c r="C6" s="16" t="s">
        <v>120</v>
      </c>
      <c r="D6" s="16" t="s">
        <v>138</v>
      </c>
      <c r="E6" s="18">
        <v>900</v>
      </c>
      <c r="F6" s="16">
        <v>25</v>
      </c>
      <c r="G6" s="16" t="s">
        <v>28</v>
      </c>
      <c r="I6" s="13"/>
      <c r="J6" s="14"/>
    </row>
    <row r="7" spans="2:10">
      <c r="B7" s="20">
        <v>45434</v>
      </c>
      <c r="C7" s="16" t="s">
        <v>120</v>
      </c>
      <c r="D7" s="16" t="s">
        <v>139</v>
      </c>
      <c r="E7" s="18">
        <v>70</v>
      </c>
      <c r="F7" s="16">
        <v>20</v>
      </c>
      <c r="G7" s="16" t="s">
        <v>140</v>
      </c>
      <c r="I7" s="13"/>
    </row>
    <row r="8" spans="2:10">
      <c r="B8" s="20">
        <v>45450</v>
      </c>
      <c r="C8" s="16" t="s">
        <v>121</v>
      </c>
      <c r="D8" s="16" t="s">
        <v>141</v>
      </c>
      <c r="E8" s="18">
        <v>250</v>
      </c>
      <c r="F8" s="16">
        <v>45</v>
      </c>
      <c r="G8" s="16" t="s">
        <v>28</v>
      </c>
      <c r="I8" s="13"/>
    </row>
    <row r="9" spans="2:10">
      <c r="B9" s="20">
        <v>45492</v>
      </c>
      <c r="C9" s="16" t="s">
        <v>121</v>
      </c>
      <c r="D9" s="16" t="s">
        <v>142</v>
      </c>
      <c r="E9" s="18">
        <v>30</v>
      </c>
      <c r="F9" s="16">
        <v>5</v>
      </c>
      <c r="G9" s="16" t="s">
        <v>32</v>
      </c>
    </row>
    <row r="10" spans="2:10">
      <c r="B10" s="20">
        <v>45527</v>
      </c>
      <c r="C10" s="20" t="s">
        <v>121</v>
      </c>
      <c r="D10" s="16" t="s">
        <v>143</v>
      </c>
      <c r="E10" s="18">
        <v>90</v>
      </c>
      <c r="F10" s="16">
        <v>35</v>
      </c>
      <c r="G10" s="16" t="s">
        <v>36</v>
      </c>
    </row>
    <row r="11" spans="2:10">
      <c r="B11" s="20">
        <v>45540</v>
      </c>
      <c r="C11" s="16" t="s">
        <v>121</v>
      </c>
      <c r="D11" s="16" t="s">
        <v>144</v>
      </c>
      <c r="E11" s="18">
        <v>500</v>
      </c>
      <c r="F11" s="16">
        <v>50</v>
      </c>
      <c r="G11" s="16" t="s">
        <v>28</v>
      </c>
    </row>
    <row r="12" spans="2:10">
      <c r="B12" s="20">
        <v>45579</v>
      </c>
      <c r="C12" s="16" t="s">
        <v>121</v>
      </c>
      <c r="D12" s="16" t="s">
        <v>145</v>
      </c>
      <c r="E12" s="18">
        <v>130</v>
      </c>
      <c r="F12" s="16">
        <v>10</v>
      </c>
      <c r="G12" s="16" t="s">
        <v>59</v>
      </c>
    </row>
    <row r="13" spans="2:10">
      <c r="B13" s="20">
        <v>45460</v>
      </c>
      <c r="C13" s="20" t="s">
        <v>122</v>
      </c>
      <c r="D13" s="16" t="s">
        <v>146</v>
      </c>
      <c r="E13" s="18">
        <v>950</v>
      </c>
      <c r="F13" s="16">
        <v>25</v>
      </c>
      <c r="G13" s="16" t="s">
        <v>28</v>
      </c>
    </row>
    <row r="14" spans="2:10">
      <c r="B14" s="20">
        <v>45621</v>
      </c>
      <c r="C14" s="16" t="s">
        <v>123</v>
      </c>
      <c r="D14" s="16" t="s">
        <v>147</v>
      </c>
      <c r="E14" s="18">
        <v>90</v>
      </c>
      <c r="F14" s="16">
        <v>40</v>
      </c>
      <c r="G14" s="16" t="s">
        <v>140</v>
      </c>
    </row>
    <row r="15" spans="2:10">
      <c r="B15" s="20">
        <v>45634</v>
      </c>
      <c r="C15" s="16" t="s">
        <v>124</v>
      </c>
      <c r="D15" s="16" t="s">
        <v>148</v>
      </c>
      <c r="E15" s="18">
        <v>120</v>
      </c>
      <c r="F15" s="16">
        <v>35</v>
      </c>
      <c r="G15" s="16" t="s">
        <v>140</v>
      </c>
    </row>
    <row r="16" spans="2:10">
      <c r="B16" s="20">
        <v>45340</v>
      </c>
      <c r="C16" s="16" t="s">
        <v>125</v>
      </c>
      <c r="D16" s="16" t="s">
        <v>149</v>
      </c>
      <c r="E16" s="18">
        <v>150</v>
      </c>
      <c r="F16" s="16">
        <v>15</v>
      </c>
      <c r="G16" s="16" t="s">
        <v>28</v>
      </c>
    </row>
    <row r="17" spans="2:7">
      <c r="B17" s="20">
        <v>45398</v>
      </c>
      <c r="C17" s="16" t="s">
        <v>126</v>
      </c>
      <c r="D17" s="16" t="s">
        <v>150</v>
      </c>
      <c r="E17" s="18">
        <v>250</v>
      </c>
      <c r="F17" s="16">
        <v>20</v>
      </c>
      <c r="G17" s="16" t="s">
        <v>28</v>
      </c>
    </row>
    <row r="18" spans="2:7">
      <c r="B18" s="20">
        <v>45525</v>
      </c>
      <c r="C18" s="16" t="s">
        <v>125</v>
      </c>
      <c r="D18" s="16" t="s">
        <v>151</v>
      </c>
      <c r="E18" s="18">
        <v>50</v>
      </c>
      <c r="F18" s="16">
        <v>35</v>
      </c>
      <c r="G18" s="17" t="s">
        <v>75</v>
      </c>
    </row>
    <row r="19" spans="2:7">
      <c r="B19" s="20">
        <v>45524</v>
      </c>
      <c r="C19" s="16" t="s">
        <v>127</v>
      </c>
      <c r="D19" s="16" t="s">
        <v>152</v>
      </c>
      <c r="E19" s="18">
        <v>160</v>
      </c>
      <c r="F19" s="16">
        <v>15</v>
      </c>
      <c r="G19" s="16" t="s">
        <v>28</v>
      </c>
    </row>
    <row r="20" spans="2:7">
      <c r="B20" s="20">
        <v>45318</v>
      </c>
      <c r="C20" s="16" t="s">
        <v>128</v>
      </c>
      <c r="D20" s="16" t="s">
        <v>153</v>
      </c>
      <c r="E20" s="18">
        <v>980</v>
      </c>
      <c r="F20" s="16">
        <v>10</v>
      </c>
      <c r="G20" s="16" t="s">
        <v>28</v>
      </c>
    </row>
    <row r="21" spans="2:7">
      <c r="B21" s="20">
        <v>45352</v>
      </c>
      <c r="C21" s="16" t="s">
        <v>121</v>
      </c>
      <c r="D21" s="16" t="s">
        <v>154</v>
      </c>
      <c r="E21" s="18">
        <v>150</v>
      </c>
      <c r="F21" s="16">
        <v>15</v>
      </c>
      <c r="G21" s="16" t="s">
        <v>32</v>
      </c>
    </row>
    <row r="22" spans="2:7">
      <c r="B22" s="20">
        <v>45518</v>
      </c>
      <c r="C22" s="16" t="s">
        <v>120</v>
      </c>
      <c r="D22" s="16" t="s">
        <v>155</v>
      </c>
      <c r="E22" s="18">
        <v>150</v>
      </c>
      <c r="F22" s="16">
        <v>10</v>
      </c>
      <c r="G22" s="16" t="s">
        <v>59</v>
      </c>
    </row>
    <row r="23" spans="2:7">
      <c r="B23" s="20">
        <v>45426</v>
      </c>
      <c r="C23" s="16" t="s">
        <v>129</v>
      </c>
      <c r="D23" s="16" t="s">
        <v>156</v>
      </c>
      <c r="E23" s="18">
        <v>700</v>
      </c>
      <c r="F23" s="16">
        <v>50</v>
      </c>
      <c r="G23" s="16" t="s">
        <v>28</v>
      </c>
    </row>
    <row r="24" spans="2:7">
      <c r="B24" s="20">
        <v>45300</v>
      </c>
      <c r="C24" s="16" t="s">
        <v>125</v>
      </c>
      <c r="D24" s="16" t="s">
        <v>157</v>
      </c>
      <c r="E24" s="18">
        <v>80</v>
      </c>
      <c r="F24" s="16">
        <v>20</v>
      </c>
      <c r="G24" s="16" t="s">
        <v>36</v>
      </c>
    </row>
    <row r="25" spans="2:7">
      <c r="B25" s="20">
        <v>45492</v>
      </c>
      <c r="C25" s="16" t="s">
        <v>130</v>
      </c>
      <c r="D25" s="16" t="s">
        <v>158</v>
      </c>
      <c r="E25" s="18">
        <v>150</v>
      </c>
      <c r="F25" s="16">
        <v>30</v>
      </c>
      <c r="G25" s="16" t="s">
        <v>140</v>
      </c>
    </row>
    <row r="26" spans="2:7">
      <c r="B26" s="20">
        <v>45564</v>
      </c>
      <c r="C26" s="16" t="s">
        <v>125</v>
      </c>
      <c r="D26" s="16" t="s">
        <v>159</v>
      </c>
      <c r="E26" s="18">
        <v>800</v>
      </c>
      <c r="F26" s="16">
        <v>45</v>
      </c>
      <c r="G26" s="17" t="s">
        <v>75</v>
      </c>
    </row>
    <row r="27" spans="2:7">
      <c r="B27" s="20">
        <v>45446</v>
      </c>
      <c r="C27" s="16" t="s">
        <v>125</v>
      </c>
      <c r="D27" s="16" t="s">
        <v>160</v>
      </c>
      <c r="E27" s="18">
        <v>150</v>
      </c>
      <c r="F27" s="16">
        <v>25</v>
      </c>
      <c r="G27" s="16" t="s">
        <v>28</v>
      </c>
    </row>
    <row r="28" spans="2:7">
      <c r="B28" s="20">
        <v>45484</v>
      </c>
      <c r="C28" s="16" t="s">
        <v>125</v>
      </c>
      <c r="D28" s="16" t="s">
        <v>161</v>
      </c>
      <c r="E28" s="18">
        <v>400</v>
      </c>
      <c r="F28" s="16">
        <v>40</v>
      </c>
      <c r="G28" s="16" t="s">
        <v>32</v>
      </c>
    </row>
    <row r="29" spans="2:7">
      <c r="B29" s="20">
        <v>45358</v>
      </c>
      <c r="C29" s="16" t="s">
        <v>125</v>
      </c>
      <c r="D29" s="16" t="s">
        <v>162</v>
      </c>
      <c r="E29" s="18">
        <v>60</v>
      </c>
      <c r="F29" s="16">
        <v>30</v>
      </c>
      <c r="G29" s="16" t="s">
        <v>36</v>
      </c>
    </row>
    <row r="30" spans="2:7">
      <c r="B30" s="20">
        <v>45395</v>
      </c>
      <c r="C30" s="16" t="s">
        <v>125</v>
      </c>
      <c r="D30" s="16" t="s">
        <v>163</v>
      </c>
      <c r="E30" s="18">
        <v>40</v>
      </c>
      <c r="F30" s="16">
        <v>10</v>
      </c>
      <c r="G30" s="17" t="s">
        <v>28</v>
      </c>
    </row>
    <row r="31" spans="2:7">
      <c r="B31" s="20">
        <v>45436</v>
      </c>
      <c r="C31" s="16" t="s">
        <v>125</v>
      </c>
      <c r="D31" s="16" t="s">
        <v>164</v>
      </c>
      <c r="E31" s="18">
        <v>130</v>
      </c>
      <c r="F31" s="16">
        <v>5</v>
      </c>
      <c r="G31" s="16" t="s">
        <v>32</v>
      </c>
    </row>
    <row r="32" spans="2:7">
      <c r="B32" s="20">
        <v>45628</v>
      </c>
      <c r="C32" s="16" t="s">
        <v>125</v>
      </c>
      <c r="D32" s="16" t="s">
        <v>165</v>
      </c>
      <c r="E32" s="18">
        <v>50</v>
      </c>
      <c r="F32" s="16">
        <v>50</v>
      </c>
      <c r="G32" s="16" t="s">
        <v>36</v>
      </c>
    </row>
    <row r="33" spans="2:7">
      <c r="B33" s="20">
        <v>45482</v>
      </c>
      <c r="C33" s="16" t="s">
        <v>131</v>
      </c>
      <c r="D33" s="16" t="s">
        <v>166</v>
      </c>
      <c r="E33" s="18">
        <v>100</v>
      </c>
      <c r="F33" s="16">
        <v>20</v>
      </c>
      <c r="G33" s="16" t="s">
        <v>28</v>
      </c>
    </row>
  </sheetData>
  <conditionalFormatting sqref="E1:E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{D2F127B2-0534-4ED2-B933-D684F46E400D}</x14:id>
        </ext>
      </extLst>
    </cfRule>
  </conditionalFormatting>
  <conditionalFormatting sqref="G1:G1048576">
    <cfRule type="containsText" dxfId="4" priority="1" operator="containsText" text="el">
      <formula>NOT(ISERROR(SEARCH("el",G1)))</formula>
    </cfRule>
    <cfRule type="containsText" dxfId="3" priority="2" operator="containsText" text="el">
      <formula>NOT(ISERROR(SEARCH("el",G1)))</formula>
    </cfRule>
  </conditionalFormatting>
  <conditionalFormatting sqref="G3:G33">
    <cfRule type="containsText" dxfId="2" priority="3" operator="containsText" text="Ele">
      <formula>NOT(ISERROR(SEARCH("Ele",G3)))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F127B2-0534-4ED2-B933-D684F46E40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DA4E-DDA2-402A-9B0F-0E3206AB90D7}">
  <sheetPr>
    <outlinePr summaryBelow="0" summaryRight="0"/>
  </sheetPr>
  <dimension ref="A1:T32"/>
  <sheetViews>
    <sheetView tabSelected="1" topLeftCell="F1" workbookViewId="0">
      <selection activeCell="P1" sqref="P1"/>
    </sheetView>
  </sheetViews>
  <sheetFormatPr defaultColWidth="12.5546875" defaultRowHeight="15.75" customHeight="1"/>
  <cols>
    <col min="2" max="2" width="17.33203125" bestFit="1" customWidth="1"/>
    <col min="3" max="3" width="17.33203125" customWidth="1"/>
    <col min="4" max="4" width="17.33203125" bestFit="1" customWidth="1"/>
    <col min="5" max="5" width="14" bestFit="1" customWidth="1"/>
    <col min="6" max="6" width="21.5546875" bestFit="1" customWidth="1"/>
    <col min="7" max="7" width="14.33203125" customWidth="1"/>
    <col min="8" max="8" width="21.6640625" bestFit="1" customWidth="1"/>
    <col min="12" max="12" width="14" bestFit="1" customWidth="1"/>
    <col min="13" max="13" width="14" customWidth="1"/>
    <col min="16" max="16" width="16.5546875" bestFit="1" customWidth="1"/>
    <col min="17" max="17" width="16.5546875" customWidth="1"/>
    <col min="18" max="18" width="21.44140625" bestFit="1" customWidth="1"/>
  </cols>
  <sheetData>
    <row r="1" spans="1:20">
      <c r="A1" s="15" t="s">
        <v>19</v>
      </c>
      <c r="B1" s="27" t="s">
        <v>133</v>
      </c>
      <c r="C1" s="27" t="s">
        <v>134</v>
      </c>
      <c r="D1" s="15" t="s">
        <v>132</v>
      </c>
      <c r="E1" s="27" t="s">
        <v>171</v>
      </c>
      <c r="F1" s="27" t="s">
        <v>20</v>
      </c>
      <c r="G1" s="15" t="s">
        <v>21</v>
      </c>
      <c r="H1" s="27" t="s">
        <v>167</v>
      </c>
      <c r="I1" s="15" t="s">
        <v>22</v>
      </c>
      <c r="J1" s="15" t="s">
        <v>116</v>
      </c>
      <c r="K1" s="15" t="s">
        <v>119</v>
      </c>
      <c r="L1" s="15" t="s">
        <v>118</v>
      </c>
      <c r="M1" s="15" t="s">
        <v>23</v>
      </c>
      <c r="N1" s="15" t="s">
        <v>24</v>
      </c>
      <c r="O1" s="15" t="s">
        <v>116</v>
      </c>
      <c r="P1" s="15" t="s">
        <v>117</v>
      </c>
      <c r="Q1" s="23"/>
    </row>
    <row r="2" spans="1:20">
      <c r="A2" s="16" t="s">
        <v>25</v>
      </c>
      <c r="B2" s="16" t="str">
        <f>_xlfn.TEXTBEFORE(A2,"-",2)</f>
        <v>28-JAN</v>
      </c>
      <c r="C2" s="20">
        <v>45319</v>
      </c>
      <c r="D2" s="16" t="str">
        <f t="shared" ref="D2:D32" si="0">_xlfn.TEXTAFTER(A2,"-",2)</f>
        <v>US</v>
      </c>
      <c r="E2" s="16" t="s">
        <v>61</v>
      </c>
      <c r="F2" s="16" t="str">
        <f>PROPER(Table_14[[#This Row],[Name]])</f>
        <v>Laptop</v>
      </c>
      <c r="G2" s="16" t="s">
        <v>27</v>
      </c>
      <c r="H2" s="16" t="str">
        <f t="shared" ref="H2:H32" si="1">CONCATENATE(F2," ",G2)</f>
        <v>Laptop Dell</v>
      </c>
      <c r="I2" s="16">
        <v>1000</v>
      </c>
      <c r="J2" s="16" t="b">
        <f>ISBLANK(Table_14[[#This Row],[Price ($)]])</f>
        <v>0</v>
      </c>
      <c r="K2" s="16">
        <f t="shared" ref="K2:K32" si="2">IF(ISBLANK(I2),ROUND(AVERAGE($I$2:$I$32),0),I2)</f>
        <v>1000</v>
      </c>
      <c r="L2" s="16">
        <f t="shared" ref="L2:L19" si="3">IF(ISBLANK(I2),ROUND(AVERAGEIF($F$2:$F$32,F2,$I$2:$I$32),0),I2)</f>
        <v>1000</v>
      </c>
      <c r="M2" s="16">
        <v>30</v>
      </c>
      <c r="N2" s="16" t="s">
        <v>28</v>
      </c>
      <c r="O2" s="16" t="b">
        <f>ISBLANK(Table_25[[#This Row],[Category]])</f>
        <v>0</v>
      </c>
      <c r="P2" s="16" t="str">
        <f t="shared" ref="P2:P32" si="4">IF(ISBLANK(N2),"Data Missing",(N2))</f>
        <v>Electronics</v>
      </c>
      <c r="Q2" s="24"/>
      <c r="R2" s="29" t="s">
        <v>169</v>
      </c>
      <c r="S2" s="29">
        <f>COUNTBLANK(Table_14[Price ($)])</f>
        <v>3</v>
      </c>
    </row>
    <row r="3" spans="1:20">
      <c r="A3" s="16" t="s">
        <v>29</v>
      </c>
      <c r="B3" s="16" t="str">
        <f t="shared" ref="B3:B32" si="5">_xlfn.TEXTBEFORE(A3,"-",2)</f>
        <v>15-FEB</v>
      </c>
      <c r="C3" s="20">
        <v>45337</v>
      </c>
      <c r="D3" s="16" t="str">
        <f t="shared" si="0"/>
        <v>US</v>
      </c>
      <c r="E3" s="16" t="s">
        <v>30</v>
      </c>
      <c r="F3" s="16" t="str">
        <f>PROPER(Table_14[[#This Row],[Name]])</f>
        <v>Sneakers</v>
      </c>
      <c r="G3" s="16" t="s">
        <v>31</v>
      </c>
      <c r="H3" s="16" t="str">
        <f t="shared" si="1"/>
        <v>Sneakers Nike</v>
      </c>
      <c r="I3" s="16">
        <v>80</v>
      </c>
      <c r="J3" s="16" t="b">
        <f>ISBLANK(Table_14[[#This Row],[Price ($)]])</f>
        <v>0</v>
      </c>
      <c r="K3" s="16">
        <f t="shared" si="2"/>
        <v>80</v>
      </c>
      <c r="L3" s="16">
        <f t="shared" si="3"/>
        <v>80</v>
      </c>
      <c r="M3" s="16">
        <v>15</v>
      </c>
      <c r="N3" s="16" t="s">
        <v>32</v>
      </c>
      <c r="O3" s="16" t="b">
        <f>ISBLANK(Table_25[[#This Row],[Category]])</f>
        <v>0</v>
      </c>
      <c r="P3" s="16" t="str">
        <f t="shared" si="4"/>
        <v>Fashion</v>
      </c>
      <c r="Q3" s="24"/>
      <c r="R3" s="29" t="s">
        <v>168</v>
      </c>
      <c r="S3" s="29">
        <f>COUNTBLANK(Table_25[Category])</f>
        <v>4</v>
      </c>
    </row>
    <row r="4" spans="1:20">
      <c r="A4" s="16" t="s">
        <v>33</v>
      </c>
      <c r="B4" s="16" t="str">
        <f t="shared" si="5"/>
        <v>03-MAR</v>
      </c>
      <c r="C4" s="20">
        <v>45354</v>
      </c>
      <c r="D4" s="16" t="str">
        <f t="shared" si="0"/>
        <v>US</v>
      </c>
      <c r="E4" s="16" t="s">
        <v>34</v>
      </c>
      <c r="F4" s="16" t="str">
        <f>PROPER(Table_14[[#This Row],[Name]])</f>
        <v>Coffee Maker</v>
      </c>
      <c r="G4" s="16" t="s">
        <v>35</v>
      </c>
      <c r="H4" s="16" t="str">
        <f t="shared" si="1"/>
        <v>Coffee Maker Keurig</v>
      </c>
      <c r="I4" s="16">
        <v>130</v>
      </c>
      <c r="J4" s="16" t="b">
        <f>ISBLANK(Table_14[[#This Row],[Price ($)]])</f>
        <v>0</v>
      </c>
      <c r="K4" s="16">
        <f t="shared" si="2"/>
        <v>130</v>
      </c>
      <c r="L4" s="16">
        <f t="shared" si="3"/>
        <v>130</v>
      </c>
      <c r="M4" s="16">
        <v>40</v>
      </c>
      <c r="N4" s="16" t="s">
        <v>36</v>
      </c>
      <c r="O4" s="16" t="b">
        <f>ISBLANK(Table_25[[#This Row],[Category]])</f>
        <v>0</v>
      </c>
      <c r="P4" s="16" t="str">
        <f t="shared" si="4"/>
        <v>Kitchen</v>
      </c>
      <c r="Q4" s="24"/>
      <c r="R4" s="22"/>
      <c r="S4" s="30"/>
    </row>
    <row r="5" spans="1:20">
      <c r="A5" s="16" t="s">
        <v>37</v>
      </c>
      <c r="B5" s="16" t="str">
        <f t="shared" si="5"/>
        <v>11-APR</v>
      </c>
      <c r="C5" s="20">
        <v>45393</v>
      </c>
      <c r="D5" s="16" t="str">
        <f t="shared" si="0"/>
        <v>US</v>
      </c>
      <c r="E5" s="16" t="s">
        <v>38</v>
      </c>
      <c r="F5" s="16" t="str">
        <f>PROPER(Table_14[[#This Row],[Name]])</f>
        <v>Smartphone</v>
      </c>
      <c r="G5" s="16" t="s">
        <v>39</v>
      </c>
      <c r="H5" s="16" t="str">
        <f t="shared" si="1"/>
        <v>Smartphone Samsung</v>
      </c>
      <c r="I5" s="16">
        <v>900</v>
      </c>
      <c r="J5" s="16" t="b">
        <f>ISBLANK(Table_14[[#This Row],[Price ($)]])</f>
        <v>0</v>
      </c>
      <c r="K5" s="16">
        <f t="shared" si="2"/>
        <v>900</v>
      </c>
      <c r="L5" s="16">
        <f t="shared" si="3"/>
        <v>900</v>
      </c>
      <c r="M5" s="16">
        <v>25</v>
      </c>
      <c r="N5" s="16" t="s">
        <v>28</v>
      </c>
      <c r="O5" s="16" t="b">
        <f>ISBLANK(Table_25[[#This Row],[Category]])</f>
        <v>0</v>
      </c>
      <c r="P5" s="16" t="str">
        <f t="shared" si="4"/>
        <v>Electronics</v>
      </c>
      <c r="Q5" s="24"/>
      <c r="R5" s="29" t="s">
        <v>170</v>
      </c>
      <c r="S5" s="31">
        <f>AVERAGE(Table_14[Price ($)])</f>
        <v>297.85714285714283</v>
      </c>
      <c r="T5" s="14"/>
    </row>
    <row r="6" spans="1:20">
      <c r="A6" s="16" t="s">
        <v>40</v>
      </c>
      <c r="B6" s="16" t="str">
        <f t="shared" si="5"/>
        <v>22-MAY</v>
      </c>
      <c r="C6" s="20">
        <v>45434</v>
      </c>
      <c r="D6" s="16" t="str">
        <f t="shared" si="0"/>
        <v>US</v>
      </c>
      <c r="E6" s="16" t="s">
        <v>41</v>
      </c>
      <c r="F6" s="16" t="str">
        <f>PROPER(Table_14[[#This Row],[Name]])</f>
        <v>Backpack</v>
      </c>
      <c r="G6" s="16" t="s">
        <v>42</v>
      </c>
      <c r="H6" s="16" t="str">
        <f t="shared" si="1"/>
        <v>Backpack North Face</v>
      </c>
      <c r="I6" s="16">
        <v>70</v>
      </c>
      <c r="J6" s="16" t="b">
        <f>ISBLANK(Table_14[[#This Row],[Price ($)]])</f>
        <v>0</v>
      </c>
      <c r="K6" s="16">
        <f t="shared" si="2"/>
        <v>70</v>
      </c>
      <c r="L6" s="16">
        <f t="shared" si="3"/>
        <v>70</v>
      </c>
      <c r="M6" s="16">
        <v>20</v>
      </c>
      <c r="N6" s="16"/>
      <c r="O6" s="27" t="b">
        <f>ISBLANK(Table_25[[#This Row],[Category]])</f>
        <v>1</v>
      </c>
      <c r="P6" s="27" t="str">
        <f t="shared" si="4"/>
        <v>Data Missing</v>
      </c>
      <c r="Q6" s="24"/>
      <c r="R6" s="22"/>
      <c r="S6" s="32">
        <f>ROUND(S5,0)</f>
        <v>298</v>
      </c>
    </row>
    <row r="7" spans="1:20">
      <c r="A7" s="16" t="s">
        <v>43</v>
      </c>
      <c r="B7" s="16" t="str">
        <f t="shared" si="5"/>
        <v>07-JUN</v>
      </c>
      <c r="C7" s="20">
        <v>45450</v>
      </c>
      <c r="D7" s="16" t="str">
        <f t="shared" si="0"/>
        <v>UK</v>
      </c>
      <c r="E7" s="16" t="s">
        <v>44</v>
      </c>
      <c r="F7" s="16" t="str">
        <f>PROPER(Table_14[[#This Row],[Name]])</f>
        <v>Headphones</v>
      </c>
      <c r="G7" s="16" t="s">
        <v>45</v>
      </c>
      <c r="H7" s="16" t="str">
        <f t="shared" si="1"/>
        <v>Headphones Sony</v>
      </c>
      <c r="I7" s="16"/>
      <c r="J7" s="35" t="b">
        <f>ISBLANK(Table_14[[#This Row],[Price ($)]])</f>
        <v>1</v>
      </c>
      <c r="K7" s="35">
        <f t="shared" si="2"/>
        <v>298</v>
      </c>
      <c r="L7" s="35">
        <f t="shared" si="3"/>
        <v>250</v>
      </c>
      <c r="M7" s="16">
        <v>45</v>
      </c>
      <c r="N7" s="16" t="s">
        <v>28</v>
      </c>
      <c r="O7" s="16" t="b">
        <f>ISBLANK(Table_25[[#This Row],[Category]])</f>
        <v>0</v>
      </c>
      <c r="P7" s="16" t="str">
        <f t="shared" si="4"/>
        <v>Electronics</v>
      </c>
      <c r="Q7" s="24"/>
      <c r="R7" s="22"/>
      <c r="S7" s="33"/>
    </row>
    <row r="8" spans="1:20">
      <c r="A8" s="16" t="s">
        <v>47</v>
      </c>
      <c r="B8" s="16" t="str">
        <f t="shared" si="5"/>
        <v>19-JUL</v>
      </c>
      <c r="C8" s="20">
        <v>45492</v>
      </c>
      <c r="D8" s="16" t="str">
        <f t="shared" si="0"/>
        <v>UK</v>
      </c>
      <c r="E8" s="16" t="s">
        <v>48</v>
      </c>
      <c r="F8" s="16" t="str">
        <f>PROPER(Table_14[[#This Row],[Name]])</f>
        <v>T-Shirt</v>
      </c>
      <c r="G8" s="16" t="s">
        <v>49</v>
      </c>
      <c r="H8" s="16" t="str">
        <f t="shared" si="1"/>
        <v>T-Shirt Adidas</v>
      </c>
      <c r="I8" s="16">
        <v>30</v>
      </c>
      <c r="J8" s="16" t="b">
        <f>ISBLANK(Table_14[[#This Row],[Price ($)]])</f>
        <v>0</v>
      </c>
      <c r="K8" s="16">
        <f t="shared" si="2"/>
        <v>30</v>
      </c>
      <c r="L8" s="16">
        <f t="shared" si="3"/>
        <v>30</v>
      </c>
      <c r="M8" s="16">
        <v>5</v>
      </c>
      <c r="N8" s="16" t="s">
        <v>32</v>
      </c>
      <c r="O8" s="16" t="b">
        <f>ISBLANK(Table_25[[#This Row],[Category]])</f>
        <v>0</v>
      </c>
      <c r="P8" s="16" t="str">
        <f t="shared" si="4"/>
        <v>Fashion</v>
      </c>
      <c r="Q8" s="24"/>
      <c r="R8" s="34" t="s">
        <v>118</v>
      </c>
      <c r="S8" s="30"/>
    </row>
    <row r="9" spans="1:20">
      <c r="A9" s="16" t="s">
        <v>50</v>
      </c>
      <c r="B9" s="16" t="str">
        <f t="shared" si="5"/>
        <v>23-AUG</v>
      </c>
      <c r="C9" s="20">
        <v>45527</v>
      </c>
      <c r="D9" s="16" t="str">
        <f t="shared" si="0"/>
        <v>UK</v>
      </c>
      <c r="E9" s="16" t="s">
        <v>51</v>
      </c>
      <c r="F9" s="16" t="str">
        <f>PROPER(Table_14[[#This Row],[Name]])</f>
        <v>Blender</v>
      </c>
      <c r="G9" s="16" t="s">
        <v>52</v>
      </c>
      <c r="H9" s="16" t="str">
        <f t="shared" si="1"/>
        <v>Blender Ninja</v>
      </c>
      <c r="I9" s="16">
        <v>90</v>
      </c>
      <c r="J9" s="16" t="b">
        <f>ISBLANK(Table_14[[#This Row],[Price ($)]])</f>
        <v>0</v>
      </c>
      <c r="K9" s="16">
        <f t="shared" si="2"/>
        <v>90</v>
      </c>
      <c r="L9" s="16">
        <f t="shared" si="3"/>
        <v>90</v>
      </c>
      <c r="M9" s="16">
        <v>35</v>
      </c>
      <c r="N9" s="16" t="s">
        <v>36</v>
      </c>
      <c r="O9" s="16" t="b">
        <f>ISBLANK(Table_25[[#This Row],[Category]])</f>
        <v>0</v>
      </c>
      <c r="P9" s="16" t="str">
        <f t="shared" si="4"/>
        <v>Kitchen</v>
      </c>
      <c r="Q9" s="24"/>
      <c r="R9" s="29" t="s">
        <v>44</v>
      </c>
      <c r="S9" s="29">
        <f>ROUND(AVERAGEIF(F2:F32,"headphones",I2:I32),0)</f>
        <v>250</v>
      </c>
    </row>
    <row r="10" spans="1:20">
      <c r="A10" s="16" t="s">
        <v>53</v>
      </c>
      <c r="B10" s="16" t="str">
        <f t="shared" si="5"/>
        <v>05-SEP</v>
      </c>
      <c r="C10" s="20">
        <v>45540</v>
      </c>
      <c r="D10" s="16" t="str">
        <f t="shared" si="0"/>
        <v>UK</v>
      </c>
      <c r="E10" s="16" t="s">
        <v>54</v>
      </c>
      <c r="F10" s="16" t="str">
        <f>PROPER(Table_14[[#This Row],[Name]])</f>
        <v>Tablet</v>
      </c>
      <c r="G10" s="16" t="s">
        <v>55</v>
      </c>
      <c r="H10" s="16" t="str">
        <f t="shared" si="1"/>
        <v>Tablet Apple</v>
      </c>
      <c r="I10" s="16">
        <v>500</v>
      </c>
      <c r="J10" s="16" t="b">
        <f>ISBLANK(Table_14[[#This Row],[Price ($)]])</f>
        <v>0</v>
      </c>
      <c r="K10" s="16">
        <f t="shared" si="2"/>
        <v>500</v>
      </c>
      <c r="L10" s="16">
        <f t="shared" si="3"/>
        <v>500</v>
      </c>
      <c r="M10" s="16">
        <v>50</v>
      </c>
      <c r="N10" s="16" t="s">
        <v>28</v>
      </c>
      <c r="O10" s="16" t="b">
        <f>ISBLANK(Table_25[[#This Row],[Category]])</f>
        <v>0</v>
      </c>
      <c r="P10" s="16" t="str">
        <f t="shared" si="4"/>
        <v>Electronics</v>
      </c>
      <c r="Q10" s="24"/>
      <c r="R10" s="29" t="s">
        <v>84</v>
      </c>
      <c r="S10" s="29">
        <f>ROUND(AVERAGEIF(F3:F33,"Camping Tent",I2:I32),0)</f>
        <v>150</v>
      </c>
    </row>
    <row r="11" spans="1:20">
      <c r="A11" s="16" t="s">
        <v>56</v>
      </c>
      <c r="B11" s="16" t="str">
        <f t="shared" si="5"/>
        <v>14-OCT</v>
      </c>
      <c r="C11" s="20">
        <v>45579</v>
      </c>
      <c r="D11" s="16" t="str">
        <f t="shared" si="0"/>
        <v>UK</v>
      </c>
      <c r="E11" s="16" t="s">
        <v>57</v>
      </c>
      <c r="F11" s="16" t="str">
        <f>PROPER(Table_14[[#This Row],[Name]])</f>
        <v>Hiking Boots</v>
      </c>
      <c r="G11" s="16" t="s">
        <v>58</v>
      </c>
      <c r="H11" s="16" t="str">
        <f t="shared" si="1"/>
        <v>Hiking Boots Timberland</v>
      </c>
      <c r="I11" s="16">
        <v>130</v>
      </c>
      <c r="J11" s="16" t="b">
        <f>ISBLANK(Table_14[[#This Row],[Price ($)]])</f>
        <v>0</v>
      </c>
      <c r="K11" s="16">
        <f t="shared" si="2"/>
        <v>130</v>
      </c>
      <c r="L11" s="16">
        <f t="shared" si="3"/>
        <v>130</v>
      </c>
      <c r="M11" s="16">
        <v>10</v>
      </c>
      <c r="N11" s="16" t="s">
        <v>59</v>
      </c>
      <c r="O11" s="16" t="b">
        <f>ISBLANK(Table_25[[#This Row],[Category]])</f>
        <v>0</v>
      </c>
      <c r="P11" s="16" t="str">
        <f t="shared" si="4"/>
        <v>Outdoor</v>
      </c>
      <c r="Q11" s="24"/>
      <c r="R11" s="29" t="s">
        <v>81</v>
      </c>
      <c r="S11" s="29">
        <f>ROUND(AVERAGEIF(F2:F32,"Sunglasses",I2:I32),0)</f>
        <v>150</v>
      </c>
    </row>
    <row r="12" spans="1:20">
      <c r="A12" s="16" t="s">
        <v>60</v>
      </c>
      <c r="B12" s="16" t="str">
        <f t="shared" si="5"/>
        <v>17-JUN</v>
      </c>
      <c r="C12" s="20">
        <v>45460</v>
      </c>
      <c r="D12" s="16" t="str">
        <f t="shared" si="0"/>
        <v>IN</v>
      </c>
      <c r="E12" s="16" t="s">
        <v>61</v>
      </c>
      <c r="F12" s="16" t="str">
        <f>PROPER(Table_14[[#This Row],[Name]])</f>
        <v>Laptop</v>
      </c>
      <c r="G12" s="16" t="s">
        <v>62</v>
      </c>
      <c r="H12" s="16" t="str">
        <f t="shared" si="1"/>
        <v>Laptop HP</v>
      </c>
      <c r="I12" s="16">
        <v>950</v>
      </c>
      <c r="J12" s="16" t="b">
        <f>ISBLANK(Table_14[[#This Row],[Price ($)]])</f>
        <v>0</v>
      </c>
      <c r="K12" s="16">
        <f t="shared" si="2"/>
        <v>950</v>
      </c>
      <c r="L12" s="16">
        <f t="shared" si="3"/>
        <v>950</v>
      </c>
      <c r="M12" s="16">
        <v>25</v>
      </c>
      <c r="N12" s="16" t="s">
        <v>28</v>
      </c>
      <c r="O12" s="16" t="b">
        <f>ISBLANK(Table_25[[#This Row],[Category]])</f>
        <v>0</v>
      </c>
      <c r="P12" s="16" t="str">
        <f t="shared" si="4"/>
        <v>Electronics</v>
      </c>
      <c r="Q12" s="24"/>
    </row>
    <row r="13" spans="1:20">
      <c r="A13" s="16" t="s">
        <v>63</v>
      </c>
      <c r="B13" s="16" t="str">
        <f t="shared" si="5"/>
        <v>25-NOV</v>
      </c>
      <c r="C13" s="20">
        <v>45621</v>
      </c>
      <c r="D13" s="16" t="str">
        <f t="shared" si="0"/>
        <v>AU</v>
      </c>
      <c r="E13" s="16" t="s">
        <v>30</v>
      </c>
      <c r="F13" s="16" t="str">
        <f>PROPER(Table_14[[#This Row],[Name]])</f>
        <v>Sneakers</v>
      </c>
      <c r="G13" s="16" t="s">
        <v>49</v>
      </c>
      <c r="H13" s="16" t="str">
        <f t="shared" si="1"/>
        <v>Sneakers Adidas</v>
      </c>
      <c r="I13" s="16">
        <v>90</v>
      </c>
      <c r="J13" s="16" t="b">
        <f>ISBLANK(Table_14[[#This Row],[Price ($)]])</f>
        <v>0</v>
      </c>
      <c r="K13" s="16">
        <f t="shared" si="2"/>
        <v>90</v>
      </c>
      <c r="L13" s="16">
        <f t="shared" si="3"/>
        <v>90</v>
      </c>
      <c r="M13" s="16">
        <v>40</v>
      </c>
      <c r="N13" s="16"/>
      <c r="O13" s="27" t="b">
        <f>ISBLANK(Table_25[[#This Row],[Category]])</f>
        <v>1</v>
      </c>
      <c r="P13" s="27" t="str">
        <f t="shared" si="4"/>
        <v>Data Missing</v>
      </c>
      <c r="Q13" s="24"/>
    </row>
    <row r="14" spans="1:20">
      <c r="A14" s="16" t="s">
        <v>64</v>
      </c>
      <c r="B14" s="16" t="str">
        <f t="shared" si="5"/>
        <v>08-DEC</v>
      </c>
      <c r="C14" s="20">
        <v>45634</v>
      </c>
      <c r="D14" s="16" t="str">
        <f t="shared" si="0"/>
        <v>DE</v>
      </c>
      <c r="E14" s="16" t="s">
        <v>34</v>
      </c>
      <c r="F14" s="16" t="str">
        <f>PROPER(Table_14[[#This Row],[Name]])</f>
        <v>Coffee Maker</v>
      </c>
      <c r="G14" s="16" t="s">
        <v>65</v>
      </c>
      <c r="H14" s="16" t="str">
        <f t="shared" si="1"/>
        <v>Coffee Maker Nespresso</v>
      </c>
      <c r="I14" s="16">
        <v>120</v>
      </c>
      <c r="J14" s="16" t="b">
        <f>ISBLANK(Table_14[[#This Row],[Price ($)]])</f>
        <v>0</v>
      </c>
      <c r="K14" s="16">
        <f t="shared" si="2"/>
        <v>120</v>
      </c>
      <c r="L14" s="16">
        <f t="shared" si="3"/>
        <v>120</v>
      </c>
      <c r="M14" s="16">
        <v>35</v>
      </c>
      <c r="N14" s="16"/>
      <c r="O14" s="27" t="b">
        <f>ISBLANK(Table_25[[#This Row],[Category]])</f>
        <v>1</v>
      </c>
      <c r="P14" s="27" t="str">
        <f t="shared" si="4"/>
        <v>Data Missing</v>
      </c>
      <c r="Q14" s="24"/>
    </row>
    <row r="15" spans="1:20">
      <c r="A15" s="16" t="s">
        <v>66</v>
      </c>
      <c r="B15" s="16" t="str">
        <f t="shared" si="5"/>
        <v>18-FEB</v>
      </c>
      <c r="C15" s="20">
        <v>45340</v>
      </c>
      <c r="D15" s="16" t="str">
        <f t="shared" si="0"/>
        <v>CA</v>
      </c>
      <c r="E15" s="16" t="s">
        <v>67</v>
      </c>
      <c r="F15" s="16" t="str">
        <f>PROPER(Table_14[[#This Row],[Name]])</f>
        <v>Smartwatch</v>
      </c>
      <c r="G15" s="16" t="s">
        <v>68</v>
      </c>
      <c r="H15" s="16" t="str">
        <f t="shared" si="1"/>
        <v>Smartwatch Fitbit</v>
      </c>
      <c r="I15" s="16">
        <v>150</v>
      </c>
      <c r="J15" s="16" t="b">
        <f>ISBLANK(Table_14[[#This Row],[Price ($)]])</f>
        <v>0</v>
      </c>
      <c r="K15" s="16">
        <f t="shared" si="2"/>
        <v>150</v>
      </c>
      <c r="L15" s="16">
        <f t="shared" si="3"/>
        <v>150</v>
      </c>
      <c r="M15" s="16">
        <v>15</v>
      </c>
      <c r="N15" s="16" t="s">
        <v>28</v>
      </c>
      <c r="O15" s="16" t="b">
        <f>ISBLANK(Table_25[[#This Row],[Category]])</f>
        <v>0</v>
      </c>
      <c r="P15" s="16" t="str">
        <f t="shared" si="4"/>
        <v>Electronics</v>
      </c>
      <c r="Q15" s="24"/>
    </row>
    <row r="16" spans="1:20">
      <c r="A16" s="16" t="s">
        <v>69</v>
      </c>
      <c r="B16" s="16" t="str">
        <f t="shared" si="5"/>
        <v>16-APR</v>
      </c>
      <c r="C16" s="20">
        <v>45398</v>
      </c>
      <c r="D16" s="16" t="str">
        <f t="shared" si="0"/>
        <v>ES</v>
      </c>
      <c r="E16" s="16" t="s">
        <v>70</v>
      </c>
      <c r="F16" s="16" t="str">
        <f>PROPER(Table_14[[#This Row],[Name]])</f>
        <v>Headphones</v>
      </c>
      <c r="G16" s="16" t="s">
        <v>71</v>
      </c>
      <c r="H16" s="16" t="str">
        <f t="shared" si="1"/>
        <v>Headphones Bose</v>
      </c>
      <c r="I16" s="16">
        <v>250</v>
      </c>
      <c r="J16" s="16" t="b">
        <f>ISBLANK(Table_14[[#This Row],[Price ($)]])</f>
        <v>0</v>
      </c>
      <c r="K16" s="16">
        <f t="shared" si="2"/>
        <v>250</v>
      </c>
      <c r="L16" s="16">
        <f t="shared" si="3"/>
        <v>250</v>
      </c>
      <c r="M16" s="16">
        <v>20</v>
      </c>
      <c r="N16" s="16" t="s">
        <v>28</v>
      </c>
      <c r="O16" s="16" t="b">
        <f>ISBLANK(Table_25[[#This Row],[Category]])</f>
        <v>0</v>
      </c>
      <c r="P16" s="16" t="str">
        <f t="shared" si="4"/>
        <v>Electronics</v>
      </c>
      <c r="Q16" s="24"/>
    </row>
    <row r="17" spans="1:17">
      <c r="A17" s="16" t="s">
        <v>72</v>
      </c>
      <c r="B17" s="16" t="str">
        <f t="shared" si="5"/>
        <v>21-AUG</v>
      </c>
      <c r="C17" s="20">
        <v>45525</v>
      </c>
      <c r="D17" s="16" t="str">
        <f t="shared" si="0"/>
        <v>CA</v>
      </c>
      <c r="E17" s="16" t="s">
        <v>73</v>
      </c>
      <c r="F17" s="16" t="str">
        <f>PROPER(Table_14[[#This Row],[Name]])</f>
        <v>Laptop Bag</v>
      </c>
      <c r="G17" s="16" t="s">
        <v>74</v>
      </c>
      <c r="H17" s="16" t="str">
        <f t="shared" si="1"/>
        <v>Laptop Bag Samsonite</v>
      </c>
      <c r="I17" s="16">
        <v>50</v>
      </c>
      <c r="J17" s="16" t="b">
        <f>ISBLANK(Table_14[[#This Row],[Price ($)]])</f>
        <v>0</v>
      </c>
      <c r="K17" s="16">
        <f t="shared" si="2"/>
        <v>50</v>
      </c>
      <c r="L17" s="16">
        <f t="shared" si="3"/>
        <v>50</v>
      </c>
      <c r="M17" s="16">
        <v>35</v>
      </c>
      <c r="N17" s="17" t="s">
        <v>75</v>
      </c>
      <c r="O17" s="17" t="b">
        <f>ISBLANK(Table_25[[#This Row],[Category]])</f>
        <v>0</v>
      </c>
      <c r="P17" s="17" t="str">
        <f t="shared" si="4"/>
        <v>Accessories</v>
      </c>
      <c r="Q17" s="25"/>
    </row>
    <row r="18" spans="1:17">
      <c r="A18" s="16" t="s">
        <v>76</v>
      </c>
      <c r="B18" s="16" t="str">
        <f t="shared" si="5"/>
        <v>20-AUG</v>
      </c>
      <c r="C18" s="20">
        <v>45524</v>
      </c>
      <c r="D18" s="16" t="str">
        <f t="shared" si="0"/>
        <v>CN</v>
      </c>
      <c r="E18" s="16" t="s">
        <v>67</v>
      </c>
      <c r="F18" s="16" t="str">
        <f>PROPER(Table_14[[#This Row],[Name]])</f>
        <v>Smartwatch</v>
      </c>
      <c r="G18" s="16" t="s">
        <v>77</v>
      </c>
      <c r="H18" s="16" t="str">
        <f t="shared" si="1"/>
        <v>Smartwatch Huawei</v>
      </c>
      <c r="I18" s="16">
        <v>160</v>
      </c>
      <c r="J18" s="16" t="b">
        <f>ISBLANK(Table_14[[#This Row],[Price ($)]])</f>
        <v>0</v>
      </c>
      <c r="K18" s="16">
        <f t="shared" si="2"/>
        <v>160</v>
      </c>
      <c r="L18" s="16">
        <f t="shared" si="3"/>
        <v>160</v>
      </c>
      <c r="M18" s="16">
        <v>15</v>
      </c>
      <c r="N18" s="16" t="s">
        <v>28</v>
      </c>
      <c r="O18" s="16" t="b">
        <f>ISBLANK(Table_25[[#This Row],[Category]])</f>
        <v>0</v>
      </c>
      <c r="P18" s="16" t="str">
        <f t="shared" si="4"/>
        <v>Electronics</v>
      </c>
      <c r="Q18" s="24"/>
    </row>
    <row r="19" spans="1:17">
      <c r="A19" s="16" t="s">
        <v>78</v>
      </c>
      <c r="B19" s="16" t="str">
        <f t="shared" si="5"/>
        <v>27-JAN</v>
      </c>
      <c r="C19" s="20">
        <v>45318</v>
      </c>
      <c r="D19" s="16" t="str">
        <f t="shared" si="0"/>
        <v>IT</v>
      </c>
      <c r="E19" s="16" t="s">
        <v>61</v>
      </c>
      <c r="F19" s="16" t="str">
        <f>PROPER(Table_14[[#This Row],[Name]])</f>
        <v>Laptop</v>
      </c>
      <c r="G19" s="16" t="s">
        <v>79</v>
      </c>
      <c r="H19" s="16" t="str">
        <f t="shared" si="1"/>
        <v>Laptop Asus</v>
      </c>
      <c r="I19" s="16">
        <v>980</v>
      </c>
      <c r="J19" s="16" t="b">
        <f>ISBLANK(Table_14[[#This Row],[Price ($)]])</f>
        <v>0</v>
      </c>
      <c r="K19" s="16">
        <f t="shared" si="2"/>
        <v>980</v>
      </c>
      <c r="L19" s="16">
        <f t="shared" si="3"/>
        <v>980</v>
      </c>
      <c r="M19" s="16">
        <v>10</v>
      </c>
      <c r="N19" s="16" t="s">
        <v>28</v>
      </c>
      <c r="O19" s="16" t="b">
        <f>ISBLANK(Table_25[[#This Row],[Category]])</f>
        <v>0</v>
      </c>
      <c r="P19" s="16" t="str">
        <f t="shared" si="4"/>
        <v>Electronics</v>
      </c>
      <c r="Q19" s="24"/>
    </row>
    <row r="20" spans="1:17">
      <c r="A20" s="16" t="s">
        <v>80</v>
      </c>
      <c r="B20" s="16" t="str">
        <f t="shared" si="5"/>
        <v>01-MAR</v>
      </c>
      <c r="C20" s="20">
        <v>45352</v>
      </c>
      <c r="D20" s="16" t="str">
        <f t="shared" si="0"/>
        <v>UK</v>
      </c>
      <c r="E20" s="16" t="s">
        <v>81</v>
      </c>
      <c r="F20" s="16" t="str">
        <f>PROPER(Table_14[[#This Row],[Name]])</f>
        <v>Sunglasses</v>
      </c>
      <c r="G20" s="16" t="s">
        <v>82</v>
      </c>
      <c r="H20" s="16" t="str">
        <f t="shared" si="1"/>
        <v>Sunglasses Oakley</v>
      </c>
      <c r="I20" s="16">
        <v>150</v>
      </c>
      <c r="J20" s="16" t="b">
        <f>ISBLANK(Table_14[[#This Row],[Price ($)]])</f>
        <v>0</v>
      </c>
      <c r="K20" s="16">
        <f t="shared" si="2"/>
        <v>150</v>
      </c>
      <c r="L20" s="16">
        <f>IF(ISBLANK(I20),ROUND(AVERAGEIF($F$2:$F$32,F20,$I$2:$I$32),0),I20)</f>
        <v>150</v>
      </c>
      <c r="M20" s="16">
        <v>15</v>
      </c>
      <c r="N20" s="16" t="s">
        <v>32</v>
      </c>
      <c r="O20" s="16" t="b">
        <f>ISBLANK(Table_25[[#This Row],[Category]])</f>
        <v>0</v>
      </c>
      <c r="P20" s="16" t="str">
        <f t="shared" si="4"/>
        <v>Fashion</v>
      </c>
      <c r="Q20" s="24"/>
    </row>
    <row r="21" spans="1:17">
      <c r="A21" s="16" t="s">
        <v>83</v>
      </c>
      <c r="B21" s="16" t="str">
        <f t="shared" si="5"/>
        <v>14-AUG</v>
      </c>
      <c r="C21" s="20">
        <v>45518</v>
      </c>
      <c r="D21" s="16" t="str">
        <f t="shared" si="0"/>
        <v>US</v>
      </c>
      <c r="E21" s="16" t="s">
        <v>84</v>
      </c>
      <c r="F21" s="16" t="str">
        <f>PROPER(Table_14[[#This Row],[Name]])</f>
        <v>Camping Tent</v>
      </c>
      <c r="G21" s="16" t="s">
        <v>85</v>
      </c>
      <c r="H21" s="16" t="str">
        <f t="shared" si="1"/>
        <v>Camping Tent Coleman</v>
      </c>
      <c r="I21" s="16"/>
      <c r="J21" s="35" t="b">
        <f>ISBLANK(Table_14[[#This Row],[Price ($)]])</f>
        <v>1</v>
      </c>
      <c r="K21" s="35">
        <f t="shared" si="2"/>
        <v>298</v>
      </c>
      <c r="L21" s="35">
        <v>150</v>
      </c>
      <c r="M21" s="16">
        <v>10</v>
      </c>
      <c r="N21" s="16" t="s">
        <v>59</v>
      </c>
      <c r="O21" s="16" t="b">
        <f>ISBLANK(Table_25[[#This Row],[Category]])</f>
        <v>0</v>
      </c>
      <c r="P21" s="16" t="str">
        <f t="shared" si="4"/>
        <v>Outdoor</v>
      </c>
      <c r="Q21" s="24"/>
    </row>
    <row r="22" spans="1:17">
      <c r="A22" s="16" t="s">
        <v>86</v>
      </c>
      <c r="B22" s="16" t="str">
        <f t="shared" si="5"/>
        <v>14-MAY</v>
      </c>
      <c r="C22" s="20">
        <v>45426</v>
      </c>
      <c r="D22" s="16" t="str">
        <f t="shared" si="0"/>
        <v>RU</v>
      </c>
      <c r="E22" s="16" t="s">
        <v>87</v>
      </c>
      <c r="F22" s="16" t="str">
        <f>PROPER(Table_14[[#This Row],[Name]])</f>
        <v>Camera</v>
      </c>
      <c r="G22" s="16" t="s">
        <v>88</v>
      </c>
      <c r="H22" s="16" t="str">
        <f t="shared" si="1"/>
        <v>Camera Nikon</v>
      </c>
      <c r="I22" s="16">
        <v>700</v>
      </c>
      <c r="J22" s="16" t="b">
        <f>ISBLANK(Table_14[[#This Row],[Price ($)]])</f>
        <v>0</v>
      </c>
      <c r="K22" s="16">
        <f t="shared" si="2"/>
        <v>700</v>
      </c>
      <c r="L22" s="16">
        <f t="shared" ref="L22:L32" si="6">IF(ISBLANK(I22),ROUND(AVERAGEIF($F$2:$F$32,F22,$I$2:$I$32),0),I22)</f>
        <v>700</v>
      </c>
      <c r="M22" s="16">
        <v>50</v>
      </c>
      <c r="N22" s="16" t="s">
        <v>28</v>
      </c>
      <c r="O22" s="16" t="b">
        <f>ISBLANK(Table_25[[#This Row],[Category]])</f>
        <v>0</v>
      </c>
      <c r="P22" s="16" t="str">
        <f t="shared" si="4"/>
        <v>Electronics</v>
      </c>
      <c r="Q22" s="24"/>
    </row>
    <row r="23" spans="1:17">
      <c r="A23" s="16" t="s">
        <v>89</v>
      </c>
      <c r="B23" s="16" t="str">
        <f t="shared" si="5"/>
        <v>09-JAN</v>
      </c>
      <c r="C23" s="20">
        <v>45300</v>
      </c>
      <c r="D23" s="16" t="str">
        <f t="shared" si="0"/>
        <v>CA</v>
      </c>
      <c r="E23" s="16" t="s">
        <v>90</v>
      </c>
      <c r="F23" s="16" t="str">
        <f>PROPER(Table_14[[#This Row],[Name]])</f>
        <v>Microwave</v>
      </c>
      <c r="G23" s="16" t="s">
        <v>91</v>
      </c>
      <c r="H23" s="16" t="str">
        <f t="shared" si="1"/>
        <v>Microwave Panasonic</v>
      </c>
      <c r="I23" s="16">
        <v>80</v>
      </c>
      <c r="J23" s="16" t="b">
        <f>ISBLANK(Table_14[[#This Row],[Price ($)]])</f>
        <v>0</v>
      </c>
      <c r="K23" s="16">
        <f t="shared" si="2"/>
        <v>80</v>
      </c>
      <c r="L23" s="16">
        <f t="shared" si="6"/>
        <v>80</v>
      </c>
      <c r="M23" s="16">
        <v>20</v>
      </c>
      <c r="N23" s="16" t="s">
        <v>36</v>
      </c>
      <c r="O23" s="16" t="b">
        <f>ISBLANK(Table_25[[#This Row],[Category]])</f>
        <v>0</v>
      </c>
      <c r="P23" s="16" t="str">
        <f t="shared" si="4"/>
        <v>Kitchen</v>
      </c>
      <c r="Q23" s="24"/>
    </row>
    <row r="24" spans="1:17">
      <c r="A24" s="16" t="s">
        <v>92</v>
      </c>
      <c r="B24" s="16" t="str">
        <f t="shared" si="5"/>
        <v>19-JUL</v>
      </c>
      <c r="C24" s="20">
        <v>45492</v>
      </c>
      <c r="D24" s="16" t="str">
        <f t="shared" si="0"/>
        <v>BR</v>
      </c>
      <c r="E24" s="16" t="s">
        <v>93</v>
      </c>
      <c r="F24" s="16" t="str">
        <f>PROPER(Table_14[[#This Row],[Name]])</f>
        <v>Fitness Tracker</v>
      </c>
      <c r="G24" s="16" t="s">
        <v>94</v>
      </c>
      <c r="H24" s="16" t="str">
        <f t="shared" si="1"/>
        <v>Fitness Tracker Xiaomi</v>
      </c>
      <c r="I24" s="16">
        <v>150</v>
      </c>
      <c r="J24" s="16" t="b">
        <f>ISBLANK(Table_14[[#This Row],[Price ($)]])</f>
        <v>0</v>
      </c>
      <c r="K24" s="16">
        <f t="shared" si="2"/>
        <v>150</v>
      </c>
      <c r="L24" s="16">
        <f t="shared" si="6"/>
        <v>150</v>
      </c>
      <c r="M24" s="16">
        <v>30</v>
      </c>
      <c r="N24" s="16"/>
      <c r="O24" s="27" t="b">
        <f>ISBLANK(Table_25[[#This Row],[Category]])</f>
        <v>1</v>
      </c>
      <c r="P24" s="27" t="str">
        <f t="shared" si="4"/>
        <v>Data Missing</v>
      </c>
      <c r="Q24" s="24"/>
    </row>
    <row r="25" spans="1:17">
      <c r="A25" s="16" t="s">
        <v>95</v>
      </c>
      <c r="B25" s="16" t="str">
        <f t="shared" si="5"/>
        <v>29-SEP</v>
      </c>
      <c r="C25" s="20">
        <v>45564</v>
      </c>
      <c r="D25" s="16" t="str">
        <f t="shared" si="0"/>
        <v>CA</v>
      </c>
      <c r="E25" s="16" t="s">
        <v>96</v>
      </c>
      <c r="F25" s="16" t="str">
        <f>PROPER(Table_14[[#This Row],[Name]])</f>
        <v>Smartphone</v>
      </c>
      <c r="G25" s="16" t="s">
        <v>97</v>
      </c>
      <c r="H25" s="16" t="str">
        <f t="shared" si="1"/>
        <v>Smartphone Google</v>
      </c>
      <c r="I25" s="16">
        <v>800</v>
      </c>
      <c r="J25" s="16" t="b">
        <f>ISBLANK(Table_14[[#This Row],[Price ($)]])</f>
        <v>0</v>
      </c>
      <c r="K25" s="16">
        <f t="shared" si="2"/>
        <v>800</v>
      </c>
      <c r="L25" s="16">
        <f t="shared" si="6"/>
        <v>800</v>
      </c>
      <c r="M25" s="16">
        <v>45</v>
      </c>
      <c r="N25" s="17" t="s">
        <v>75</v>
      </c>
      <c r="O25" s="17" t="b">
        <f>ISBLANK(Table_25[[#This Row],[Category]])</f>
        <v>0</v>
      </c>
      <c r="P25" s="17" t="str">
        <f t="shared" si="4"/>
        <v>Accessories</v>
      </c>
      <c r="Q25" s="25"/>
    </row>
    <row r="26" spans="1:17">
      <c r="A26" s="16" t="s">
        <v>98</v>
      </c>
      <c r="B26" s="16" t="str">
        <f t="shared" si="5"/>
        <v>03-JUN</v>
      </c>
      <c r="C26" s="20">
        <v>45446</v>
      </c>
      <c r="D26" s="16" t="str">
        <f t="shared" si="0"/>
        <v>CA</v>
      </c>
      <c r="E26" s="16" t="s">
        <v>81</v>
      </c>
      <c r="F26" s="16" t="str">
        <f>PROPER(Table_14[[#This Row],[Name]])</f>
        <v>Sunglasses</v>
      </c>
      <c r="G26" s="16" t="s">
        <v>99</v>
      </c>
      <c r="H26" s="16" t="str">
        <f t="shared" si="1"/>
        <v>Sunglasses Ray-Ban</v>
      </c>
      <c r="I26" s="16"/>
      <c r="J26" s="35" t="b">
        <f>ISBLANK(Table_14[[#This Row],[Price ($)]])</f>
        <v>1</v>
      </c>
      <c r="K26" s="35">
        <f t="shared" si="2"/>
        <v>298</v>
      </c>
      <c r="L26" s="35">
        <f>IF(ISBLANK(I26),ROUND(AVERAGEIF($F$2:$F$32,F26,$I$2:$I$32),0),I26)</f>
        <v>150</v>
      </c>
      <c r="M26" s="16">
        <v>25</v>
      </c>
      <c r="N26" s="16" t="s">
        <v>28</v>
      </c>
      <c r="O26" s="16" t="b">
        <f>ISBLANK(Table_25[[#This Row],[Category]])</f>
        <v>0</v>
      </c>
      <c r="P26" s="16" t="str">
        <f t="shared" si="4"/>
        <v>Electronics</v>
      </c>
      <c r="Q26" s="24"/>
    </row>
    <row r="27" spans="1:17">
      <c r="A27" s="16" t="s">
        <v>100</v>
      </c>
      <c r="B27" s="16" t="str">
        <f t="shared" si="5"/>
        <v>11-JUL</v>
      </c>
      <c r="C27" s="20">
        <v>45484</v>
      </c>
      <c r="D27" s="16" t="str">
        <f t="shared" si="0"/>
        <v>CA</v>
      </c>
      <c r="E27" s="16" t="s">
        <v>51</v>
      </c>
      <c r="F27" s="16" t="str">
        <f>PROPER(Table_14[[#This Row],[Name]])</f>
        <v>Blender</v>
      </c>
      <c r="G27" s="16" t="s">
        <v>101</v>
      </c>
      <c r="H27" s="16" t="str">
        <f t="shared" si="1"/>
        <v>Blender Vitamix</v>
      </c>
      <c r="I27" s="16">
        <v>400</v>
      </c>
      <c r="J27" s="16" t="b">
        <f>ISBLANK(Table_14[[#This Row],[Price ($)]])</f>
        <v>0</v>
      </c>
      <c r="K27" s="16">
        <f t="shared" si="2"/>
        <v>400</v>
      </c>
      <c r="L27" s="16">
        <f t="shared" si="6"/>
        <v>400</v>
      </c>
      <c r="M27" s="16">
        <v>40</v>
      </c>
      <c r="N27" s="16" t="s">
        <v>32</v>
      </c>
      <c r="O27" s="16" t="b">
        <f>ISBLANK(Table_25[[#This Row],[Category]])</f>
        <v>0</v>
      </c>
      <c r="P27" s="16" t="str">
        <f t="shared" si="4"/>
        <v>Fashion</v>
      </c>
      <c r="Q27" s="24"/>
    </row>
    <row r="28" spans="1:17">
      <c r="A28" s="16" t="s">
        <v>102</v>
      </c>
      <c r="B28" s="16" t="str">
        <f t="shared" si="5"/>
        <v>07-MAR</v>
      </c>
      <c r="C28" s="20">
        <v>45358</v>
      </c>
      <c r="D28" s="16" t="str">
        <f t="shared" si="0"/>
        <v>CA</v>
      </c>
      <c r="E28" s="16" t="s">
        <v>103</v>
      </c>
      <c r="F28" s="16" t="str">
        <f>PROPER(Table_14[[#This Row],[Name]])</f>
        <v>Dress</v>
      </c>
      <c r="G28" s="16" t="s">
        <v>104</v>
      </c>
      <c r="H28" s="16" t="str">
        <f t="shared" si="1"/>
        <v>Dress Zara</v>
      </c>
      <c r="I28" s="16">
        <v>60</v>
      </c>
      <c r="J28" s="16" t="b">
        <f>ISBLANK(Table_14[[#This Row],[Price ($)]])</f>
        <v>0</v>
      </c>
      <c r="K28" s="16">
        <f t="shared" si="2"/>
        <v>60</v>
      </c>
      <c r="L28" s="16">
        <f t="shared" si="6"/>
        <v>60</v>
      </c>
      <c r="M28" s="16">
        <v>30</v>
      </c>
      <c r="N28" s="16" t="s">
        <v>36</v>
      </c>
      <c r="O28" s="16" t="b">
        <f>ISBLANK(Table_25[[#This Row],[Category]])</f>
        <v>0</v>
      </c>
      <c r="P28" s="16" t="str">
        <f t="shared" si="4"/>
        <v>Kitchen</v>
      </c>
      <c r="Q28" s="24"/>
    </row>
    <row r="29" spans="1:17">
      <c r="A29" s="16" t="s">
        <v>105</v>
      </c>
      <c r="B29" s="16" t="str">
        <f t="shared" si="5"/>
        <v>13-APR</v>
      </c>
      <c r="C29" s="20">
        <v>45395</v>
      </c>
      <c r="D29" s="16" t="str">
        <f t="shared" si="0"/>
        <v>CA</v>
      </c>
      <c r="E29" s="16" t="s">
        <v>106</v>
      </c>
      <c r="F29" s="16" t="str">
        <f>PROPER(Table_14[[#This Row],[Name]])</f>
        <v>Toaster</v>
      </c>
      <c r="G29" s="16" t="s">
        <v>107</v>
      </c>
      <c r="H29" s="16" t="str">
        <f t="shared" si="1"/>
        <v>Toaster Hamilton</v>
      </c>
      <c r="I29" s="16">
        <v>40</v>
      </c>
      <c r="J29" s="16" t="b">
        <f>ISBLANK(Table_14[[#This Row],[Price ($)]])</f>
        <v>0</v>
      </c>
      <c r="K29" s="16">
        <f t="shared" si="2"/>
        <v>40</v>
      </c>
      <c r="L29" s="16">
        <f t="shared" si="6"/>
        <v>40</v>
      </c>
      <c r="M29" s="16">
        <v>10</v>
      </c>
      <c r="N29" s="17" t="s">
        <v>28</v>
      </c>
      <c r="O29" s="17" t="b">
        <f>ISBLANK(Table_25[[#This Row],[Category]])</f>
        <v>0</v>
      </c>
      <c r="P29" s="17" t="str">
        <f t="shared" si="4"/>
        <v>Electronics</v>
      </c>
      <c r="Q29" s="25"/>
    </row>
    <row r="30" spans="1:17">
      <c r="A30" s="16" t="s">
        <v>108</v>
      </c>
      <c r="B30" s="16" t="str">
        <f t="shared" si="5"/>
        <v>24-MAY</v>
      </c>
      <c r="C30" s="20">
        <v>45436</v>
      </c>
      <c r="D30" s="16" t="str">
        <f t="shared" si="0"/>
        <v>CA</v>
      </c>
      <c r="E30" s="16" t="s">
        <v>93</v>
      </c>
      <c r="F30" s="16" t="str">
        <f>PROPER(Table_14[[#This Row],[Name]])</f>
        <v>Fitness Tracker</v>
      </c>
      <c r="G30" s="16" t="s">
        <v>109</v>
      </c>
      <c r="H30" s="16" t="str">
        <f t="shared" si="1"/>
        <v>Fitness Tracker Garmin</v>
      </c>
      <c r="I30" s="16">
        <v>130</v>
      </c>
      <c r="J30" s="16" t="b">
        <f>ISBLANK(Table_14[[#This Row],[Price ($)]])</f>
        <v>0</v>
      </c>
      <c r="K30" s="16">
        <f t="shared" si="2"/>
        <v>130</v>
      </c>
      <c r="L30" s="16">
        <f t="shared" si="6"/>
        <v>130</v>
      </c>
      <c r="M30" s="16">
        <v>5</v>
      </c>
      <c r="N30" s="16" t="s">
        <v>32</v>
      </c>
      <c r="O30" s="16" t="b">
        <f>ISBLANK(Table_25[[#This Row],[Category]])</f>
        <v>0</v>
      </c>
      <c r="P30" s="16" t="str">
        <f t="shared" si="4"/>
        <v>Fashion</v>
      </c>
      <c r="Q30" s="24"/>
    </row>
    <row r="31" spans="1:17">
      <c r="A31" s="16" t="s">
        <v>110</v>
      </c>
      <c r="B31" s="16" t="str">
        <f t="shared" si="5"/>
        <v>02-DEC</v>
      </c>
      <c r="C31" s="20">
        <v>45628</v>
      </c>
      <c r="D31" s="16" t="str">
        <f t="shared" si="0"/>
        <v>CA</v>
      </c>
      <c r="E31" s="16" t="s">
        <v>111</v>
      </c>
      <c r="F31" s="16" t="str">
        <f>PROPER(Table_14[[#This Row],[Name]])</f>
        <v>Jeans</v>
      </c>
      <c r="G31" s="16" t="s">
        <v>112</v>
      </c>
      <c r="H31" s="16" t="str">
        <f t="shared" si="1"/>
        <v>Jeans Levi's</v>
      </c>
      <c r="I31" s="16">
        <v>50</v>
      </c>
      <c r="J31" s="16" t="b">
        <f>ISBLANK(Table_14[[#This Row],[Price ($)]])</f>
        <v>0</v>
      </c>
      <c r="K31" s="16">
        <f t="shared" si="2"/>
        <v>50</v>
      </c>
      <c r="L31" s="16">
        <f t="shared" si="6"/>
        <v>50</v>
      </c>
      <c r="M31" s="16">
        <v>50</v>
      </c>
      <c r="N31" s="16" t="s">
        <v>36</v>
      </c>
      <c r="O31" s="16" t="b">
        <f>ISBLANK(Table_25[[#This Row],[Category]])</f>
        <v>0</v>
      </c>
      <c r="P31" s="16" t="str">
        <f t="shared" si="4"/>
        <v>Kitchen</v>
      </c>
      <c r="Q31" s="24"/>
    </row>
    <row r="32" spans="1:17">
      <c r="A32" s="16" t="s">
        <v>113</v>
      </c>
      <c r="B32" s="16" t="str">
        <f t="shared" si="5"/>
        <v>09-JUL</v>
      </c>
      <c r="C32" s="20">
        <v>45482</v>
      </c>
      <c r="D32" s="16" t="str">
        <f t="shared" si="0"/>
        <v>FR</v>
      </c>
      <c r="E32" s="16" t="s">
        <v>114</v>
      </c>
      <c r="F32" s="16" t="str">
        <f>PROPER(Table_14[[#This Row],[Name]])</f>
        <v>Watch</v>
      </c>
      <c r="G32" s="16" t="s">
        <v>115</v>
      </c>
      <c r="H32" s="16" t="str">
        <f t="shared" si="1"/>
        <v>Watch Casio</v>
      </c>
      <c r="I32" s="16">
        <v>100</v>
      </c>
      <c r="J32" s="16" t="b">
        <f>ISBLANK(Table_14[[#This Row],[Price ($)]])</f>
        <v>0</v>
      </c>
      <c r="K32" s="16">
        <f t="shared" si="2"/>
        <v>100</v>
      </c>
      <c r="L32" s="16">
        <f t="shared" si="6"/>
        <v>100</v>
      </c>
      <c r="M32" s="16">
        <v>20</v>
      </c>
      <c r="N32" s="16" t="s">
        <v>28</v>
      </c>
      <c r="O32" s="16" t="b">
        <f>ISBLANK(Table_25[[#This Row],[Category]])</f>
        <v>0</v>
      </c>
      <c r="P32" s="16" t="str">
        <f t="shared" si="4"/>
        <v>Electronics</v>
      </c>
      <c r="Q32" s="24"/>
    </row>
  </sheetData>
  <phoneticPr fontId="11" type="noConversion"/>
  <conditionalFormatting sqref="O1:P1048576">
    <cfRule type="containsText" dxfId="1" priority="2" operator="containsText" text="true">
      <formula>NOT(ISERROR(SEARCH("true",O1)))</formula>
    </cfRule>
  </conditionalFormatting>
  <conditionalFormatting sqref="P1:P1048576">
    <cfRule type="containsText" dxfId="0" priority="1" operator="containsText" text="da">
      <formula>NOT(ISERROR(SEARCH("da",P1)))</formula>
    </cfRule>
  </conditionalFormatting>
  <pageMargins left="0.7" right="0.7" top="0.75" bottom="0.75" header="0.3" footer="0.3"/>
  <ignoredErrors>
    <ignoredError sqref="L21" calculatedColumn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Dataset</vt:lpstr>
      <vt:lpstr>Solution</vt:lpstr>
      <vt:lpstr>Refer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 Chandran K</cp:lastModifiedBy>
  <dcterms:modified xsi:type="dcterms:W3CDTF">2025-06-13T08:00:06Z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