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PSBCB-OPR11\Documents\DATA VIVI KOMPUTER\VIVI\REKAP KKP ONLINE\KKP ONLINE 2020\KYG\"/>
    </mc:Choice>
  </mc:AlternateContent>
  <bookViews>
    <workbookView xWindow="-540" yWindow="60" windowWidth="19935" windowHeight="8130" tabRatio="599" firstSheet="2" activeTab="7"/>
  </bookViews>
  <sheets>
    <sheet name="KAYU AGUNG" sheetId="1" r:id="rId1"/>
    <sheet name="PKP KYU AGUNG" sheetId="2" r:id="rId2"/>
    <sheet name="TUGUMULYO" sheetId="5" r:id="rId3"/>
    <sheet name="PKP TUGUMULYO" sheetId="6" r:id="rId4"/>
    <sheet name="TULUNG SELAPAN" sheetId="3" r:id="rId5"/>
    <sheet name="PKP TULUNG SELAPAN" sheetId="4" r:id="rId6"/>
    <sheet name="Capem SKPD" sheetId="8" r:id="rId7"/>
    <sheet name="PKP CAPEM SKPD" sheetId="9" r:id="rId8"/>
    <sheet name="CAPEM LEMPUING" sheetId="12" r:id="rId9"/>
    <sheet name="PKP LEMPUING JAYA " sheetId="14" r:id="rId10"/>
    <sheet name="Capem Mesuji" sheetId="10" r:id="rId11"/>
    <sheet name="PKP mesuji" sheetId="11" r:id="rId12"/>
    <sheet name="Sheet1" sheetId="13" r:id="rId13"/>
  </sheets>
  <definedNames>
    <definedName name="_xlnm.Print_Area" localSheetId="1">'PKP KYU AGUNG'!$A$1:$I$12</definedName>
    <definedName name="_xlnm.Print_Area" localSheetId="9">'PKP LEMPUING JAYA '!$A$7:$I$18</definedName>
    <definedName name="_xlnm.Print_Area" localSheetId="11">'PKP mesuji'!$A$9:$I$14</definedName>
    <definedName name="_xlnm.Print_Area" localSheetId="3">'PKP TUGUMULYO'!$A$2:$I$9</definedName>
    <definedName name="_xlnm.Print_Area" localSheetId="5">'PKP TULUNG SELAPAN'!$A$2:$I$6</definedName>
  </definedNames>
  <calcPr calcId="152511"/>
</workbook>
</file>

<file path=xl/calcChain.xml><?xml version="1.0" encoding="utf-8"?>
<calcChain xmlns="http://schemas.openxmlformats.org/spreadsheetml/2006/main">
  <c r="W15" i="10" l="1"/>
  <c r="W14" i="10"/>
  <c r="W13" i="10"/>
  <c r="W12" i="10"/>
  <c r="W11" i="10"/>
  <c r="W10" i="10"/>
  <c r="W9" i="10"/>
  <c r="K22" i="3"/>
  <c r="K21" i="3"/>
  <c r="K20" i="3"/>
  <c r="K19" i="3"/>
  <c r="K18" i="3"/>
  <c r="K17" i="3"/>
  <c r="K16" i="3"/>
  <c r="G22" i="3"/>
  <c r="G21" i="3"/>
  <c r="G20" i="3"/>
  <c r="G19" i="3"/>
  <c r="G18" i="3"/>
  <c r="G17" i="3"/>
  <c r="G16" i="3"/>
  <c r="W16" i="3"/>
  <c r="AA16" i="3"/>
  <c r="W17" i="3"/>
  <c r="AA17" i="3"/>
  <c r="W18" i="3"/>
  <c r="AA18" i="3"/>
  <c r="W19" i="3"/>
  <c r="AA19" i="3"/>
  <c r="W20" i="3"/>
  <c r="AA20" i="3"/>
  <c r="W21" i="3"/>
  <c r="AA21" i="3"/>
  <c r="W22" i="3"/>
  <c r="AA22" i="3"/>
  <c r="O27" i="1"/>
  <c r="G29" i="1"/>
  <c r="O8" i="1"/>
  <c r="O9" i="1"/>
  <c r="K8" i="1"/>
  <c r="K9" i="1"/>
  <c r="AB8" i="10" l="1"/>
  <c r="AB9" i="10"/>
  <c r="AB10" i="10"/>
  <c r="AB11" i="10"/>
  <c r="AB12" i="10"/>
  <c r="AB13" i="10"/>
  <c r="AB14" i="10"/>
  <c r="AB15" i="10"/>
  <c r="S13" i="10"/>
  <c r="S10" i="10"/>
  <c r="S11" i="10"/>
  <c r="S12" i="10"/>
  <c r="S14" i="10"/>
  <c r="S15" i="10"/>
  <c r="S9" i="10"/>
  <c r="S8" i="10"/>
  <c r="S7" i="10"/>
  <c r="AA15" i="10"/>
  <c r="AA14" i="10"/>
  <c r="AA13" i="10"/>
  <c r="AA12" i="10"/>
  <c r="AA11" i="10"/>
  <c r="AA10" i="10"/>
  <c r="AA9" i="10"/>
  <c r="AA8" i="10"/>
  <c r="AA7" i="10"/>
  <c r="W8" i="10"/>
  <c r="O8" i="10"/>
  <c r="O9" i="10"/>
  <c r="O10" i="10"/>
  <c r="O11" i="10"/>
  <c r="O12" i="10"/>
  <c r="O13" i="10"/>
  <c r="O14" i="10"/>
  <c r="O15" i="10"/>
  <c r="K8" i="10"/>
  <c r="K9" i="10"/>
  <c r="K10" i="10"/>
  <c r="K11" i="10"/>
  <c r="K12" i="10"/>
  <c r="K13" i="10"/>
  <c r="K14" i="10"/>
  <c r="K15" i="10"/>
  <c r="G8" i="10"/>
  <c r="G9" i="10"/>
  <c r="G10" i="10"/>
  <c r="G11" i="10"/>
  <c r="G12" i="10"/>
  <c r="G13" i="10"/>
  <c r="G14" i="10"/>
  <c r="G15" i="10"/>
  <c r="E20" i="14"/>
  <c r="E19" i="14"/>
  <c r="S19" i="12"/>
  <c r="AB19" i="12" s="1"/>
  <c r="AB20" i="12"/>
  <c r="C13" i="14"/>
  <c r="C14" i="14"/>
  <c r="C15" i="14"/>
  <c r="C16" i="14"/>
  <c r="B13" i="14"/>
  <c r="B14" i="14"/>
  <c r="B15" i="14"/>
  <c r="B16" i="14"/>
  <c r="B17" i="14"/>
  <c r="B12" i="14"/>
  <c r="W17" i="12"/>
  <c r="W16" i="12"/>
  <c r="W15" i="12"/>
  <c r="W14" i="12"/>
  <c r="W13" i="12"/>
  <c r="W12" i="12"/>
  <c r="W11" i="12"/>
  <c r="W10" i="12"/>
  <c r="W9" i="12"/>
  <c r="AA10" i="12"/>
  <c r="AA11" i="12"/>
  <c r="AA12" i="12"/>
  <c r="AA13" i="12"/>
  <c r="AA14" i="12"/>
  <c r="AA15" i="12"/>
  <c r="AA16" i="12"/>
  <c r="AA17" i="12"/>
  <c r="S10" i="12"/>
  <c r="AB10" i="12" s="1"/>
  <c r="E13" i="14" s="1"/>
  <c r="F13" i="14" s="1"/>
  <c r="G13" i="14" s="1"/>
  <c r="I13" i="14" s="1"/>
  <c r="S11" i="12"/>
  <c r="S12" i="12"/>
  <c r="S13" i="12"/>
  <c r="S14" i="12"/>
  <c r="S15" i="12"/>
  <c r="S16" i="12"/>
  <c r="S17" i="12"/>
  <c r="O11" i="12"/>
  <c r="O12" i="12"/>
  <c r="O13" i="12"/>
  <c r="AB13" i="12" s="1"/>
  <c r="O14" i="12"/>
  <c r="O15" i="12"/>
  <c r="K11" i="12"/>
  <c r="K12" i="12"/>
  <c r="AB12" i="12" s="1"/>
  <c r="E15" i="14" s="1"/>
  <c r="F15" i="14" s="1"/>
  <c r="G15" i="14" s="1"/>
  <c r="I15" i="14" s="1"/>
  <c r="K13" i="12"/>
  <c r="K14" i="12"/>
  <c r="K15" i="12"/>
  <c r="AB15" i="12" s="1"/>
  <c r="K16" i="12"/>
  <c r="K17" i="12"/>
  <c r="G12" i="12"/>
  <c r="G13" i="12"/>
  <c r="G14" i="12"/>
  <c r="AB14" i="12" s="1"/>
  <c r="G15" i="12"/>
  <c r="G11" i="12"/>
  <c r="AB11" i="12" s="1"/>
  <c r="E14" i="14" s="1"/>
  <c r="F14" i="14" s="1"/>
  <c r="G14" i="14" s="1"/>
  <c r="I14" i="14" s="1"/>
  <c r="E10" i="9"/>
  <c r="E7" i="9"/>
  <c r="E8" i="9"/>
  <c r="E9" i="9"/>
  <c r="E6" i="9"/>
  <c r="S12" i="8"/>
  <c r="AB12" i="8" s="1"/>
  <c r="AB11" i="8"/>
  <c r="AB13" i="8"/>
  <c r="AB14" i="8"/>
  <c r="AB15" i="8"/>
  <c r="AB16" i="8"/>
  <c r="AB10" i="8"/>
  <c r="AB9" i="8"/>
  <c r="O16" i="8"/>
  <c r="O15" i="8"/>
  <c r="O14" i="8"/>
  <c r="O13" i="8"/>
  <c r="O12" i="8"/>
  <c r="O11" i="8"/>
  <c r="O10" i="8"/>
  <c r="O9" i="8"/>
  <c r="K16" i="8"/>
  <c r="K15" i="8"/>
  <c r="K14" i="8"/>
  <c r="K13" i="8"/>
  <c r="K12" i="8"/>
  <c r="K11" i="8"/>
  <c r="K10" i="8"/>
  <c r="K9" i="8"/>
  <c r="G12" i="8"/>
  <c r="G13" i="8"/>
  <c r="G14" i="8"/>
  <c r="G15" i="8"/>
  <c r="G16" i="8"/>
  <c r="G10" i="8"/>
  <c r="G11" i="8"/>
  <c r="E15" i="4"/>
  <c r="E16" i="4"/>
  <c r="E14" i="4"/>
  <c r="B15" i="4"/>
  <c r="B16" i="4"/>
  <c r="AB17" i="3"/>
  <c r="E18" i="4" s="1"/>
  <c r="O17" i="3"/>
  <c r="O18" i="3"/>
  <c r="O19" i="3"/>
  <c r="O20" i="3"/>
  <c r="O21" i="3"/>
  <c r="O22" i="3"/>
  <c r="AB13" i="3"/>
  <c r="AB14" i="3"/>
  <c r="AB12" i="3"/>
  <c r="S17" i="3"/>
  <c r="K14" i="3"/>
  <c r="K13" i="3"/>
  <c r="K12" i="3"/>
  <c r="F12" i="6"/>
  <c r="G12" i="6"/>
  <c r="AB20" i="5"/>
  <c r="O19" i="5"/>
  <c r="O20" i="5"/>
  <c r="O21" i="5"/>
  <c r="O22" i="5"/>
  <c r="O23" i="5"/>
  <c r="O24" i="5"/>
  <c r="O25" i="5"/>
  <c r="E12" i="6"/>
  <c r="B11" i="6"/>
  <c r="B12" i="6"/>
  <c r="B10" i="6"/>
  <c r="B9" i="6"/>
  <c r="B8" i="6"/>
  <c r="AA20" i="5"/>
  <c r="AA21" i="5"/>
  <c r="AA22" i="5"/>
  <c r="AA23" i="5"/>
  <c r="AA24" i="5"/>
  <c r="AA25" i="5"/>
  <c r="AA19" i="5"/>
  <c r="W20" i="5"/>
  <c r="W21" i="5"/>
  <c r="W22" i="5"/>
  <c r="W19" i="5"/>
  <c r="S19" i="5"/>
  <c r="S20" i="5"/>
  <c r="S21" i="5"/>
  <c r="S22" i="5"/>
  <c r="S23" i="5"/>
  <c r="S24" i="5"/>
  <c r="C24" i="2" l="1"/>
  <c r="C25" i="2"/>
  <c r="C26" i="2"/>
  <c r="B24" i="2"/>
  <c r="B25" i="2"/>
  <c r="B26" i="2"/>
  <c r="E20" i="2"/>
  <c r="F20" i="2" s="1"/>
  <c r="G20" i="2" s="1"/>
  <c r="I20" i="2" s="1"/>
  <c r="B12" i="2"/>
  <c r="B13" i="2"/>
  <c r="B14" i="2"/>
  <c r="B15" i="2"/>
  <c r="B16" i="2"/>
  <c r="B17" i="2"/>
  <c r="B11" i="2"/>
  <c r="B8" i="2"/>
  <c r="B9" i="2"/>
  <c r="B7" i="2"/>
  <c r="AB28" i="1"/>
  <c r="E25" i="2" s="1"/>
  <c r="F25" i="2" s="1"/>
  <c r="G25" i="2" s="1"/>
  <c r="I25" i="2" s="1"/>
  <c r="AA20" i="1"/>
  <c r="AA21" i="1"/>
  <c r="AA22" i="1"/>
  <c r="AA23" i="1"/>
  <c r="AA24" i="1"/>
  <c r="AA19" i="1"/>
  <c r="S8" i="1"/>
  <c r="S9" i="1"/>
  <c r="AA28" i="1"/>
  <c r="AA29" i="1"/>
  <c r="W28" i="1"/>
  <c r="W29" i="1"/>
  <c r="S28" i="1"/>
  <c r="S29" i="1"/>
  <c r="K26" i="1" l="1"/>
  <c r="K27" i="1"/>
  <c r="K29" i="1"/>
  <c r="AA17" i="1"/>
  <c r="AA15" i="1"/>
  <c r="AA13" i="1"/>
  <c r="W17" i="1"/>
  <c r="W15" i="1"/>
  <c r="W13" i="1"/>
  <c r="S13" i="1"/>
  <c r="S15" i="1"/>
  <c r="S16" i="1"/>
  <c r="S17" i="1"/>
  <c r="O16" i="1"/>
  <c r="AB16" i="1" s="1"/>
  <c r="E16" i="2" s="1"/>
  <c r="F16" i="2" s="1"/>
  <c r="G16" i="2" s="1"/>
  <c r="I16" i="2" s="1"/>
  <c r="O13" i="1"/>
  <c r="O14" i="1"/>
  <c r="O15" i="1"/>
  <c r="K14" i="1"/>
  <c r="AB14" i="1" s="1"/>
  <c r="E14" i="2" s="1"/>
  <c r="F14" i="2" s="1"/>
  <c r="G14" i="2" s="1"/>
  <c r="I14" i="2" s="1"/>
  <c r="K12" i="1"/>
  <c r="K13" i="1"/>
  <c r="AB15" i="1" l="1"/>
  <c r="E15" i="2" s="1"/>
  <c r="F15" i="2" s="1"/>
  <c r="G15" i="2" s="1"/>
  <c r="I15" i="2" s="1"/>
  <c r="AB17" i="1"/>
  <c r="E17" i="2" s="1"/>
  <c r="F17" i="2" s="1"/>
  <c r="G17" i="2" s="1"/>
  <c r="I17" i="2" s="1"/>
  <c r="G12" i="1"/>
  <c r="AB12" i="1" s="1"/>
  <c r="E12" i="2" s="1"/>
  <c r="G13" i="1"/>
  <c r="AB13" i="1" s="1"/>
  <c r="E13" i="2" s="1"/>
  <c r="C20" i="14"/>
  <c r="C19" i="14"/>
  <c r="B20" i="14"/>
  <c r="B19" i="14"/>
  <c r="C12" i="14"/>
  <c r="AA20" i="12"/>
  <c r="AA19" i="12"/>
  <c r="AA9" i="12"/>
  <c r="D7" i="11" l="1"/>
  <c r="D6" i="4"/>
  <c r="B14" i="11" l="1"/>
  <c r="B13" i="11"/>
  <c r="W19" i="12"/>
  <c r="C7" i="9"/>
  <c r="C8" i="9"/>
  <c r="C9" i="9"/>
  <c r="C6" i="9"/>
  <c r="B7" i="9"/>
  <c r="B8" i="9"/>
  <c r="B9" i="9"/>
  <c r="B10" i="9"/>
  <c r="B6" i="9"/>
  <c r="W16" i="8"/>
  <c r="W15" i="8"/>
  <c r="W14" i="8"/>
  <c r="W13" i="8"/>
  <c r="W12" i="8"/>
  <c r="W11" i="8"/>
  <c r="W10" i="8"/>
  <c r="W9" i="8"/>
  <c r="AA10" i="8"/>
  <c r="AA11" i="8"/>
  <c r="AA12" i="8"/>
  <c r="AA13" i="8"/>
  <c r="AA14" i="8"/>
  <c r="AA15" i="8"/>
  <c r="AA16" i="8"/>
  <c r="AA9" i="8"/>
  <c r="B19" i="4"/>
  <c r="B18" i="4"/>
  <c r="B17" i="4"/>
  <c r="B14" i="4"/>
  <c r="AA12" i="3"/>
  <c r="W12" i="3"/>
  <c r="AB16" i="3"/>
  <c r="E17" i="4" s="1"/>
  <c r="C23" i="2"/>
  <c r="B23" i="2"/>
  <c r="B19" i="2"/>
  <c r="W26" i="1"/>
  <c r="AA26" i="1"/>
  <c r="AA8" i="1"/>
  <c r="AA9" i="1"/>
  <c r="W23" i="5"/>
  <c r="W24" i="5"/>
  <c r="W25" i="5"/>
  <c r="W18" i="5"/>
  <c r="W16" i="5"/>
  <c r="O29" i="1"/>
  <c r="AB29" i="1"/>
  <c r="E26" i="2" s="1"/>
  <c r="F26" i="2" s="1"/>
  <c r="G26" i="2" s="1"/>
  <c r="I26" i="2" s="1"/>
  <c r="W8" i="1"/>
  <c r="W9" i="1"/>
  <c r="F9" i="9" l="1"/>
  <c r="G9" i="9" s="1"/>
  <c r="I9" i="9" s="1"/>
  <c r="E14" i="11"/>
  <c r="E16" i="14"/>
  <c r="F16" i="14" s="1"/>
  <c r="G16" i="14" s="1"/>
  <c r="I16" i="14" s="1"/>
  <c r="S16" i="8"/>
  <c r="S15" i="8"/>
  <c r="G19" i="12"/>
  <c r="G12" i="3"/>
  <c r="G8" i="1"/>
  <c r="G9" i="1"/>
  <c r="G27" i="1"/>
  <c r="G26" i="1"/>
  <c r="O26" i="1"/>
  <c r="S12" i="3"/>
  <c r="S10" i="8"/>
  <c r="K19" i="12"/>
  <c r="AA14" i="3"/>
  <c r="W14" i="3"/>
  <c r="S14" i="3"/>
  <c r="O14" i="3"/>
  <c r="G14" i="3"/>
  <c r="O12" i="3"/>
  <c r="AA13" i="3"/>
  <c r="W13" i="3"/>
  <c r="S13" i="3"/>
  <c r="O13" i="3"/>
  <c r="G13" i="3"/>
  <c r="AA25" i="12"/>
  <c r="W25" i="12"/>
  <c r="S25" i="12"/>
  <c r="O25" i="12"/>
  <c r="K25" i="12"/>
  <c r="G25" i="12"/>
  <c r="AA24" i="12"/>
  <c r="W24" i="12"/>
  <c r="S24" i="12"/>
  <c r="O24" i="12"/>
  <c r="K24" i="12"/>
  <c r="G24" i="12"/>
  <c r="AA23" i="12"/>
  <c r="W23" i="12"/>
  <c r="S23" i="12"/>
  <c r="O23" i="12"/>
  <c r="K23" i="12"/>
  <c r="G23" i="12"/>
  <c r="AA22" i="12"/>
  <c r="W22" i="12"/>
  <c r="S22" i="12"/>
  <c r="O22" i="12"/>
  <c r="K22" i="12"/>
  <c r="G22" i="12"/>
  <c r="AA21" i="12"/>
  <c r="W21" i="12"/>
  <c r="S21" i="12"/>
  <c r="O21" i="12"/>
  <c r="K21" i="12"/>
  <c r="G21" i="12"/>
  <c r="O19" i="12"/>
  <c r="W20" i="12"/>
  <c r="S20" i="12"/>
  <c r="O20" i="12"/>
  <c r="K20" i="12"/>
  <c r="G20" i="12"/>
  <c r="K7" i="10"/>
  <c r="AB27" i="1" l="1"/>
  <c r="E24" i="2" s="1"/>
  <c r="F7" i="9"/>
  <c r="G7" i="9" s="1"/>
  <c r="I7" i="9" s="1"/>
  <c r="AB21" i="12"/>
  <c r="AB23" i="12"/>
  <c r="AB25" i="12"/>
  <c r="AB22" i="12"/>
  <c r="AB24" i="12"/>
  <c r="G7" i="1"/>
  <c r="B11" i="14"/>
  <c r="C11" i="14"/>
  <c r="E7" i="11"/>
  <c r="AA26" i="12"/>
  <c r="W26" i="12"/>
  <c r="S26" i="12"/>
  <c r="K26" i="12"/>
  <c r="G26" i="12"/>
  <c r="S26" i="1"/>
  <c r="AB26" i="1" s="1"/>
  <c r="E23" i="2" s="1"/>
  <c r="O20" i="1"/>
  <c r="O21" i="1"/>
  <c r="O22" i="1"/>
  <c r="O23" i="1"/>
  <c r="O24" i="1"/>
  <c r="S20" i="1"/>
  <c r="S21" i="1"/>
  <c r="S22" i="1"/>
  <c r="S23" i="1"/>
  <c r="S24" i="1"/>
  <c r="S19" i="1"/>
  <c r="W20" i="1"/>
  <c r="S9" i="12"/>
  <c r="O17" i="12"/>
  <c r="O16" i="12"/>
  <c r="O9" i="12"/>
  <c r="K9" i="12"/>
  <c r="G16" i="12"/>
  <c r="G17" i="12"/>
  <c r="AB17" i="12" s="1"/>
  <c r="G9" i="12"/>
  <c r="K20" i="1"/>
  <c r="G20" i="1"/>
  <c r="G7" i="10"/>
  <c r="W7" i="10"/>
  <c r="O7" i="10"/>
  <c r="S14" i="8"/>
  <c r="S13" i="8"/>
  <c r="S11" i="8"/>
  <c r="S9" i="8"/>
  <c r="G9" i="8"/>
  <c r="S25" i="5"/>
  <c r="K25" i="5"/>
  <c r="AB25" i="5" s="1"/>
  <c r="G25" i="5"/>
  <c r="K24" i="5"/>
  <c r="AB24" i="5" s="1"/>
  <c r="G24" i="5"/>
  <c r="K23" i="5"/>
  <c r="AB23" i="5" s="1"/>
  <c r="G23" i="5"/>
  <c r="K22" i="5"/>
  <c r="AB22" i="5" s="1"/>
  <c r="G22" i="5"/>
  <c r="K21" i="5"/>
  <c r="AB21" i="5" s="1"/>
  <c r="G21" i="5"/>
  <c r="K19" i="5"/>
  <c r="AB19" i="5" s="1"/>
  <c r="E11" i="6" s="1"/>
  <c r="F11" i="6" s="1"/>
  <c r="G11" i="6" s="1"/>
  <c r="G19" i="5"/>
  <c r="AA18" i="5"/>
  <c r="S18" i="5"/>
  <c r="O18" i="5"/>
  <c r="K18" i="5"/>
  <c r="AB18" i="5" s="1"/>
  <c r="E10" i="6" s="1"/>
  <c r="F10" i="6" s="1"/>
  <c r="G10" i="6" s="1"/>
  <c r="G18" i="5"/>
  <c r="AA16" i="5"/>
  <c r="S16" i="5"/>
  <c r="O16" i="5"/>
  <c r="K16" i="5"/>
  <c r="G16" i="5"/>
  <c r="AB16" i="5" s="1"/>
  <c r="E9" i="6" s="1"/>
  <c r="F9" i="6" s="1"/>
  <c r="G9" i="6" s="1"/>
  <c r="W14" i="5"/>
  <c r="O14" i="5"/>
  <c r="K14" i="5"/>
  <c r="G14" i="5"/>
  <c r="AB14" i="5" s="1"/>
  <c r="E8" i="6" s="1"/>
  <c r="S22" i="3"/>
  <c r="AB22" i="3" s="1"/>
  <c r="S21" i="3"/>
  <c r="AB21" i="3" s="1"/>
  <c r="S20" i="3"/>
  <c r="AB20" i="3" s="1"/>
  <c r="S19" i="3"/>
  <c r="AB19" i="3" s="1"/>
  <c r="S18" i="3"/>
  <c r="AB18" i="3" s="1"/>
  <c r="S16" i="3"/>
  <c r="O16" i="3"/>
  <c r="W23" i="1"/>
  <c r="K23" i="1"/>
  <c r="G23" i="1"/>
  <c r="AB23" i="1" s="1"/>
  <c r="W24" i="1"/>
  <c r="K24" i="1"/>
  <c r="G24" i="1"/>
  <c r="W21" i="1"/>
  <c r="K21" i="1"/>
  <c r="G21" i="1"/>
  <c r="W22" i="1"/>
  <c r="K22" i="1"/>
  <c r="G22" i="1"/>
  <c r="W19" i="1"/>
  <c r="O19" i="1"/>
  <c r="K19" i="1"/>
  <c r="G19" i="1"/>
  <c r="K11" i="1"/>
  <c r="G11" i="1"/>
  <c r="AA7" i="1"/>
  <c r="W7" i="1"/>
  <c r="S7" i="1"/>
  <c r="AB9" i="1"/>
  <c r="E9" i="2" s="1"/>
  <c r="AB8" i="1"/>
  <c r="E8" i="2" s="1"/>
  <c r="K7" i="1"/>
  <c r="O7" i="1"/>
  <c r="AA14" i="5"/>
  <c r="S14" i="5"/>
  <c r="AB7" i="10"/>
  <c r="E13" i="11" s="1"/>
  <c r="E19" i="4" l="1"/>
  <c r="AB24" i="1"/>
  <c r="AB7" i="1"/>
  <c r="E7" i="2" s="1"/>
  <c r="AB21" i="1"/>
  <c r="AB20" i="1"/>
  <c r="AB11" i="1"/>
  <c r="E11" i="2" s="1"/>
  <c r="AB19" i="1"/>
  <c r="E19" i="2" s="1"/>
  <c r="F19" i="2" s="1"/>
  <c r="AB22" i="1"/>
  <c r="AB16" i="12"/>
  <c r="E17" i="14" s="1"/>
  <c r="F17" i="14" s="1"/>
  <c r="G17" i="14" s="1"/>
  <c r="I17" i="14" s="1"/>
  <c r="AB9" i="12"/>
  <c r="E12" i="14" s="1"/>
  <c r="F6" i="9"/>
  <c r="G6" i="9" s="1"/>
  <c r="I6" i="9" s="1"/>
  <c r="F8" i="9"/>
  <c r="G8" i="9" s="1"/>
  <c r="I8" i="9" s="1"/>
  <c r="AC13" i="8"/>
  <c r="F10" i="9"/>
  <c r="G10" i="9" s="1"/>
  <c r="I10" i="9" s="1"/>
  <c r="F9" i="2"/>
  <c r="G9" i="2" s="1"/>
  <c r="I9" i="2" s="1"/>
  <c r="F18" i="4"/>
  <c r="G18" i="4" s="1"/>
  <c r="I18" i="4" s="1"/>
  <c r="F12" i="14"/>
  <c r="G12" i="14" s="1"/>
  <c r="I12" i="14" s="1"/>
  <c r="F20" i="14"/>
  <c r="G20" i="14" s="1"/>
  <c r="I20" i="14" s="1"/>
  <c r="AB26" i="12"/>
  <c r="F8" i="2"/>
  <c r="G8" i="2" s="1"/>
  <c r="I8" i="2" s="1"/>
  <c r="E11" i="14"/>
  <c r="F11" i="14" s="1"/>
  <c r="G11" i="14" s="1"/>
  <c r="I11" i="14" s="1"/>
  <c r="F12" i="2"/>
  <c r="G12" i="2" s="1"/>
  <c r="I12" i="2" s="1"/>
  <c r="F17" i="4"/>
  <c r="G17" i="4" s="1"/>
  <c r="I17" i="4" s="1"/>
  <c r="F23" i="2"/>
  <c r="G23" i="2" s="1"/>
  <c r="I23" i="2" s="1"/>
  <c r="F24" i="2"/>
  <c r="G24" i="2" s="1"/>
  <c r="I24" i="2" s="1"/>
  <c r="F7" i="11"/>
  <c r="H7" i="11" s="1"/>
  <c r="E21" i="2" l="1"/>
  <c r="F21" i="2" s="1"/>
  <c r="G21" i="2" s="1"/>
  <c r="I21" i="2" s="1"/>
  <c r="E13" i="6"/>
  <c r="F13" i="6" s="1"/>
  <c r="G13" i="6" s="1"/>
  <c r="I13" i="6" s="1"/>
  <c r="AD21" i="1"/>
  <c r="I10" i="6"/>
  <c r="I9" i="6"/>
  <c r="AB23" i="3"/>
  <c r="F19" i="4" s="1"/>
  <c r="G19" i="4" s="1"/>
  <c r="I19" i="4" s="1"/>
  <c r="F19" i="14"/>
  <c r="G19" i="14" s="1"/>
  <c r="I19" i="14" s="1"/>
  <c r="F13" i="2"/>
  <c r="G13" i="2" s="1"/>
  <c r="I13" i="2" s="1"/>
  <c r="F13" i="11"/>
  <c r="F8" i="6"/>
  <c r="G8" i="6" s="1"/>
  <c r="I8" i="6" s="1"/>
  <c r="F14" i="11"/>
  <c r="G13" i="11" l="1"/>
  <c r="I13" i="11" s="1"/>
  <c r="G14" i="11"/>
  <c r="I14" i="11" s="1"/>
  <c r="AA26" i="5" l="1"/>
  <c r="AA27" i="5"/>
  <c r="AA28" i="5"/>
  <c r="AA29" i="5"/>
  <c r="AA30" i="5"/>
  <c r="S26" i="5"/>
  <c r="S27" i="5"/>
  <c r="S28" i="5"/>
  <c r="S29" i="5"/>
  <c r="S30" i="5"/>
  <c r="O26" i="5"/>
  <c r="O27" i="5"/>
  <c r="O28" i="5"/>
  <c r="O29" i="5"/>
  <c r="O30" i="5"/>
  <c r="K26" i="5"/>
  <c r="AB26" i="5" s="1"/>
  <c r="K27" i="5"/>
  <c r="AB27" i="5" s="1"/>
  <c r="K28" i="5"/>
  <c r="AB28" i="5" s="1"/>
  <c r="K29" i="5"/>
  <c r="AB29" i="5" s="1"/>
  <c r="K30" i="5"/>
  <c r="AB30" i="5" s="1"/>
  <c r="G26" i="5"/>
  <c r="G27" i="5"/>
  <c r="G28" i="5"/>
  <c r="G29" i="5"/>
  <c r="G30" i="5"/>
  <c r="E6" i="4" l="1"/>
  <c r="F11" i="2" l="1"/>
  <c r="F6" i="4"/>
  <c r="H6" i="4" s="1"/>
  <c r="G19" i="2" l="1"/>
  <c r="I19" i="2" s="1"/>
  <c r="F16" i="4"/>
  <c r="G16" i="4" s="1"/>
  <c r="I16" i="4" s="1"/>
  <c r="F15" i="4"/>
  <c r="G11" i="2"/>
  <c r="I11" i="2" s="1"/>
  <c r="F7" i="2"/>
  <c r="F14" i="4"/>
  <c r="I11" i="6" l="1"/>
  <c r="I12" i="6"/>
  <c r="G15" i="4"/>
  <c r="I15" i="4" s="1"/>
  <c r="G7" i="2"/>
  <c r="I7" i="2" s="1"/>
  <c r="G14" i="4"/>
  <c r="I14" i="4" s="1"/>
  <c r="K1" i="2"/>
</calcChain>
</file>

<file path=xl/sharedStrings.xml><?xml version="1.0" encoding="utf-8"?>
<sst xmlns="http://schemas.openxmlformats.org/spreadsheetml/2006/main" count="569" uniqueCount="153">
  <si>
    <t>No</t>
  </si>
  <si>
    <t xml:space="preserve">NAMA </t>
  </si>
  <si>
    <t>UNIT KERJA</t>
  </si>
  <si>
    <t>NO</t>
  </si>
  <si>
    <t>NAMA KARYAWAN</t>
  </si>
  <si>
    <t>JANUARI - FEBRUARI</t>
  </si>
  <si>
    <t>AVERAGE  SCORE</t>
  </si>
  <si>
    <t>MARET - APRIL</t>
  </si>
  <si>
    <t>MEI - JUNI</t>
  </si>
  <si>
    <t>JULI - AGUSTUS</t>
  </si>
  <si>
    <t>SEPTEMBER - OKTOBER</t>
  </si>
  <si>
    <t>NOVEMBER - DESEMBER</t>
  </si>
  <si>
    <t>RATA - RATA AKHIR TAHUN</t>
  </si>
  <si>
    <t>SESI 1</t>
  </si>
  <si>
    <t>SESI 2</t>
  </si>
  <si>
    <t>SESI 3</t>
  </si>
  <si>
    <t>UNIT PELAYANAN NASABAH</t>
  </si>
  <si>
    <t>Customer Service</t>
  </si>
  <si>
    <t>UNIT PELAYANAN UANG TUNAI</t>
  </si>
  <si>
    <t>Teller</t>
  </si>
  <si>
    <t>UNIT UMUM DAN AKUNTANSI</t>
  </si>
  <si>
    <t>Satpam</t>
  </si>
  <si>
    <t>Telpon</t>
  </si>
  <si>
    <t>Peralatan</t>
  </si>
  <si>
    <t>Kenyamanan</t>
  </si>
  <si>
    <t>Atm</t>
  </si>
  <si>
    <t>Toilet</t>
  </si>
  <si>
    <t>Pemimpin Kantor Kas Mesuji</t>
  </si>
  <si>
    <t>Adriani</t>
  </si>
  <si>
    <t>MGS. Arifin</t>
  </si>
  <si>
    <t>Siti Rahmiyati</t>
  </si>
  <si>
    <t>Pemimpin Cabang Pembantu</t>
  </si>
  <si>
    <t>Penyelia Pelayanan Nasabah &amp; Uang Tunai</t>
  </si>
  <si>
    <t>SELF MEASUREMENT CABANG TULUNG SELAPAN</t>
  </si>
  <si>
    <t>Arsyad Mansyur</t>
  </si>
  <si>
    <t>Edwariady</t>
  </si>
  <si>
    <t>Yurizka Lestari</t>
  </si>
  <si>
    <t>Rachmad Darmawan</t>
  </si>
  <si>
    <t>JABATAN</t>
  </si>
  <si>
    <t>TARGET</t>
  </si>
  <si>
    <t>REALISASI</t>
  </si>
  <si>
    <t>% DARI  TARGET</t>
  </si>
  <si>
    <t>NILAI HASIL</t>
  </si>
  <si>
    <t>BOBOT %</t>
  </si>
  <si>
    <t>NILAI TERBOBOT</t>
  </si>
  <si>
    <t>Peny. Pelayanan Nasabah &amp; Uang Tunai</t>
  </si>
  <si>
    <t>Nama Petugas</t>
  </si>
  <si>
    <t>Unit Kerja</t>
  </si>
  <si>
    <t>Asal Kantor</t>
  </si>
  <si>
    <t>Ony Yusnaeni</t>
  </si>
  <si>
    <t>Hermanto</t>
  </si>
  <si>
    <t>Endang Pranata</t>
  </si>
  <si>
    <t>Pemimpin Kantor Kas Lubuk Siberuk</t>
  </si>
  <si>
    <t>Ikhsan Ampd</t>
  </si>
  <si>
    <t>Infiana Damar Wulan</t>
  </si>
  <si>
    <t xml:space="preserve"> </t>
  </si>
  <si>
    <t>Unit Pelayanan Nasabah</t>
  </si>
  <si>
    <t>Unit Pelayanan Uang Tunai</t>
  </si>
  <si>
    <t>Unit Umum dan Akuntansi</t>
  </si>
  <si>
    <t>Cabang Pembantu Tugumulyo-Oki</t>
  </si>
  <si>
    <t>Ahmad Rekho Saputra</t>
  </si>
  <si>
    <t xml:space="preserve">Nilai </t>
  </si>
  <si>
    <t>Pemenag Periode 1</t>
  </si>
  <si>
    <t>Cepem Tulung Selapan</t>
  </si>
  <si>
    <t>Pemenag Periode 3</t>
  </si>
  <si>
    <t>Safar</t>
  </si>
  <si>
    <t>Putri Dinanty</t>
  </si>
  <si>
    <t>wijusnir</t>
  </si>
  <si>
    <t>CAPEM  MESUJI</t>
  </si>
  <si>
    <t>Capem</t>
  </si>
  <si>
    <t>Penyelia Unit Pelayanan dan Uang Tunai</t>
  </si>
  <si>
    <t>INDEK KINERJA PETUGAS PELAYANAN CABANG PEMBANTU MESUJI</t>
  </si>
  <si>
    <t>Rani Kurniasari</t>
  </si>
  <si>
    <t>Hardiyanti Mandasari</t>
  </si>
  <si>
    <t>CAPEM LEMPUING JAYA</t>
  </si>
  <si>
    <t>Elviana Pratiwi</t>
  </si>
  <si>
    <t>Neko Robiansyah</t>
  </si>
  <si>
    <t>Putri Soraya</t>
  </si>
  <si>
    <t>Windy Diah Anggraini</t>
  </si>
  <si>
    <t>Ali Mustopa</t>
  </si>
  <si>
    <t>Decky Liemsya</t>
  </si>
  <si>
    <t>Fuji Amelia Ningsih</t>
  </si>
  <si>
    <t>Aaf Mapindo</t>
  </si>
  <si>
    <t>ATM</t>
  </si>
  <si>
    <t>Erwin</t>
  </si>
  <si>
    <t>TELLER</t>
  </si>
  <si>
    <t>KANTOR KAS RSUD KAYU AGUNG</t>
  </si>
  <si>
    <t>Hengky Saputra</t>
  </si>
  <si>
    <t>OVERALL</t>
  </si>
  <si>
    <t>PERFORMA SATPAM</t>
  </si>
  <si>
    <t>PERFORMA CUSTOMER SERVICE</t>
  </si>
  <si>
    <t>PERFORMA TELLER</t>
  </si>
  <si>
    <t>PERFORMA FISIK</t>
  </si>
  <si>
    <t>PERFORMA TELEPON CABANG</t>
  </si>
  <si>
    <t>-</t>
  </si>
  <si>
    <t>KANTOR KAS LEMPUING JAYA</t>
  </si>
  <si>
    <t>INDEK KINERJA PETUGAS PELAYANAN CABANG PEMBANTU LEMPUING JAYA</t>
  </si>
  <si>
    <t>Kantor Kas Lempuing</t>
  </si>
  <si>
    <t>Syandi Wijaya P</t>
  </si>
  <si>
    <t>.</t>
  </si>
  <si>
    <t>CAPEM SKPD KEMANG INDAH</t>
  </si>
  <si>
    <t xml:space="preserve">SELF MEASUREMENT CABANG TUGUMULYO - OKI </t>
  </si>
  <si>
    <t>Tri wardini lamsari</t>
  </si>
  <si>
    <t>Didi Ashari</t>
  </si>
  <si>
    <t>Asisten Umum</t>
  </si>
  <si>
    <t>SATPAM</t>
  </si>
  <si>
    <t>CUSTOMER SERVICE</t>
  </si>
  <si>
    <t>TELEPON</t>
  </si>
  <si>
    <t>KENYAMANAN RUANGAN</t>
  </si>
  <si>
    <t>PERALATAN DALAM RUANGAN</t>
  </si>
  <si>
    <t>TOILET</t>
  </si>
  <si>
    <t>CABANG</t>
  </si>
  <si>
    <t>Tugu Mulyo OKI</t>
  </si>
  <si>
    <t>Tulung Selapan</t>
  </si>
  <si>
    <t>SKPD Kemang Indah</t>
  </si>
  <si>
    <t>Mesuji OKI</t>
  </si>
  <si>
    <t>Lempuing Jaya</t>
  </si>
  <si>
    <t>CODE CABANG</t>
  </si>
  <si>
    <t>STATUS</t>
  </si>
  <si>
    <t>KCP</t>
  </si>
  <si>
    <t>AREA</t>
  </si>
  <si>
    <t>INDEK KINERJA PELAYANAN CABANG PEMBANTU TULUNG SELAPAN TAHUN 2019</t>
  </si>
  <si>
    <t>AMAN SAPUTRA WIJAYA</t>
  </si>
  <si>
    <t>PUTRI RAMADHANI</t>
  </si>
  <si>
    <t>SITI RAHMIYATI</t>
  </si>
  <si>
    <t>CITRA LIA VINDUANA</t>
  </si>
  <si>
    <t>SELF MEASUREMENT CABANG KAYU AGUNG TAHUN 2020</t>
  </si>
  <si>
    <t>M. Fachmy Agusputra</t>
  </si>
  <si>
    <t>Devita Sari</t>
  </si>
  <si>
    <t>R.A Yulita Sartika</t>
  </si>
  <si>
    <t>INDEK KINERJA PETUGAS PELAYANAN CABANG KAYU AGUNG TAHUN 2020</t>
  </si>
  <si>
    <t>RIA HAMALA</t>
  </si>
  <si>
    <t>Feri Ali Halim</t>
  </si>
  <si>
    <t>Benyamin</t>
  </si>
  <si>
    <t>Ria Hamala</t>
  </si>
  <si>
    <t>INDEK KINERJA PETUGAS PELAYANAN CABANG PEMBANTU TUGUMULYO OKI TAHUN 2020</t>
  </si>
  <si>
    <t>INDEK KINERJA PETUGAS PELAYANAN CABANG PEMBANTU TULUNG SELAPAN TAHUN 2020</t>
  </si>
  <si>
    <t>AGUNG SUBROTO</t>
  </si>
  <si>
    <t>HERDI JUANSAH</t>
  </si>
  <si>
    <t>DIAN YUNITA SARI</t>
  </si>
  <si>
    <t>HENDRA</t>
  </si>
  <si>
    <t>M. GUFRON RIANDY</t>
  </si>
  <si>
    <t>TOMMY ANGGARA</t>
  </si>
  <si>
    <t>INDEK KINERJA PETUGAS PELAYANAN CABANG PEMBANTU SKPD KEMANG INDAH TAHUN 2020</t>
  </si>
  <si>
    <t>ASISTEN UMUM</t>
  </si>
  <si>
    <t>RIA ANISA PUTRI</t>
  </si>
  <si>
    <t>HARDIYANTI MANDASARI</t>
  </si>
  <si>
    <t>JULIUS SARWONO</t>
  </si>
  <si>
    <t>INDEK KINERJA PETUGAS PELAYANAN CABANG PEMBANTU LEMPUING JAYA TAHUN 2020</t>
  </si>
  <si>
    <t>DEDY RAWAS</t>
  </si>
  <si>
    <t>DUDI KURNIADI</t>
  </si>
  <si>
    <t>ADE SAPUTRA</t>
  </si>
  <si>
    <t>NEKO ROBIANSYAH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</si>
</sst>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b/>
      <sz val="12"/>
      <color theme="1"/>
      <name val="Tahoma"/>
      <family val="2"/>
    </font>
    <font>
      <b/>
      <sz val="18"/>
      <name val="Arial"/>
      <family val="2"/>
    </font>
    <font>
      <sz val="2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9"/>
      <name val="Times New Roman"/>
      <family val="1"/>
    </font>
    <font>
      <sz val="12"/>
      <name val="Calibri"/>
      <family val="2"/>
    </font>
    <font>
      <sz val="10"/>
      <name val="Arial"/>
    </font>
    <font>
      <sz val="9"/>
      <name val="Times New Roman"/>
      <charset val="1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thin">
        <color theme="4" tint="0.59996337778862885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17">
    <xf numFmtId="0" fontId="0" fillId="0" borderId="0"/>
    <xf numFmtId="0" fontId="1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33" applyNumberFormat="0" applyAlignment="0" applyProtection="0"/>
    <xf numFmtId="0" fontId="22" fillId="15" borderId="34" applyNumberFormat="0" applyAlignment="0" applyProtection="0"/>
    <xf numFmtId="0" fontId="23" fillId="15" borderId="33" applyNumberFormat="0" applyAlignment="0" applyProtection="0"/>
    <xf numFmtId="0" fontId="24" fillId="0" borderId="35" applyNumberFormat="0" applyFill="0" applyAlignment="0" applyProtection="0"/>
    <xf numFmtId="0" fontId="25" fillId="16" borderId="36" applyNumberFormat="0" applyAlignment="0" applyProtection="0"/>
    <xf numFmtId="0" fontId="26" fillId="0" borderId="0" applyNumberFormat="0" applyFill="0" applyBorder="0" applyAlignment="0" applyProtection="0"/>
    <xf numFmtId="0" fontId="14" fillId="17" borderId="37" applyNumberFormat="0" applyFont="0" applyAlignment="0" applyProtection="0"/>
    <xf numFmtId="0" fontId="27" fillId="0" borderId="0" applyNumberFormat="0" applyFill="0" applyBorder="0" applyAlignment="0" applyProtection="0"/>
    <xf numFmtId="0" fontId="6" fillId="0" borderId="38" applyNumberFormat="0" applyFill="0" applyAlignment="0" applyProtection="0"/>
    <xf numFmtId="0" fontId="28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28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1" fontId="1" fillId="0" borderId="0"/>
    <xf numFmtId="0" fontId="14" fillId="0" borderId="0"/>
    <xf numFmtId="0" fontId="29" fillId="0" borderId="0"/>
    <xf numFmtId="0" fontId="1" fillId="0" borderId="0"/>
    <xf numFmtId="0" fontId="14" fillId="0" borderId="0"/>
    <xf numFmtId="0" fontId="29" fillId="0" borderId="0"/>
    <xf numFmtId="0" fontId="14" fillId="0" borderId="0"/>
    <xf numFmtId="0" fontId="30" fillId="0" borderId="0" applyNumberFormat="0" applyFill="0" applyBorder="0" applyAlignment="0" applyProtection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33" applyNumberFormat="0" applyAlignment="0" applyProtection="0"/>
    <xf numFmtId="0" fontId="22" fillId="15" borderId="34" applyNumberFormat="0" applyAlignment="0" applyProtection="0"/>
    <xf numFmtId="0" fontId="23" fillId="15" borderId="33" applyNumberFormat="0" applyAlignment="0" applyProtection="0"/>
    <xf numFmtId="0" fontId="24" fillId="0" borderId="35" applyNumberFormat="0" applyFill="0" applyAlignment="0" applyProtection="0"/>
    <xf numFmtId="0" fontId="25" fillId="16" borderId="36" applyNumberFormat="0" applyAlignment="0" applyProtection="0"/>
    <xf numFmtId="0" fontId="26" fillId="0" borderId="0" applyNumberFormat="0" applyFill="0" applyBorder="0" applyAlignment="0" applyProtection="0"/>
    <xf numFmtId="0" fontId="14" fillId="17" borderId="37" applyNumberFormat="0" applyFont="0" applyAlignment="0" applyProtection="0"/>
    <xf numFmtId="0" fontId="27" fillId="0" borderId="0" applyNumberFormat="0" applyFill="0" applyBorder="0" applyAlignment="0" applyProtection="0"/>
    <xf numFmtId="0" fontId="6" fillId="0" borderId="38" applyNumberFormat="0" applyFill="0" applyAlignment="0" applyProtection="0"/>
    <xf numFmtId="0" fontId="28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28" fillId="41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7" fillId="0" borderId="0"/>
  </cellStyleXfs>
  <cellXfs count="32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7" borderId="9" xfId="0" applyFill="1" applyBorder="1"/>
    <xf numFmtId="0" fontId="2" fillId="3" borderId="7" xfId="1" applyFont="1" applyFill="1" applyBorder="1" applyAlignment="1">
      <alignment horizontal="left"/>
    </xf>
    <xf numFmtId="0" fontId="0" fillId="0" borderId="1" xfId="0" applyBorder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2" borderId="1" xfId="0" applyNumberFormat="1" applyFill="1" applyBorder="1"/>
    <xf numFmtId="2" fontId="2" fillId="3" borderId="1" xfId="1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1" fillId="3" borderId="1" xfId="1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7" borderId="0" xfId="0" applyFill="1"/>
    <xf numFmtId="2" fontId="2" fillId="3" borderId="1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1" fillId="3" borderId="0" xfId="1" applyNumberFormat="1" applyFont="1" applyFill="1" applyBorder="1" applyAlignment="1">
      <alignment horizontal="left"/>
    </xf>
    <xf numFmtId="0" fontId="2" fillId="3" borderId="1" xfId="1" applyFont="1" applyFill="1" applyBorder="1" applyAlignment="1"/>
    <xf numFmtId="0" fontId="2" fillId="3" borderId="4" xfId="1" applyFont="1" applyFill="1" applyBorder="1" applyAlignment="1"/>
    <xf numFmtId="0" fontId="2" fillId="3" borderId="5" xfId="1" applyFont="1" applyFill="1" applyBorder="1" applyAlignment="1"/>
    <xf numFmtId="2" fontId="3" fillId="0" borderId="0" xfId="0" applyNumberFormat="1" applyFont="1" applyAlignment="1">
      <alignment horizontal="center"/>
    </xf>
    <xf numFmtId="0" fontId="0" fillId="0" borderId="10" xfId="0" applyBorder="1"/>
    <xf numFmtId="2" fontId="5" fillId="0" borderId="0" xfId="0" applyNumberFormat="1" applyFont="1" applyBorder="1" applyAlignment="1">
      <alignment horizontal="center"/>
    </xf>
    <xf numFmtId="0" fontId="0" fillId="7" borderId="0" xfId="0" applyFill="1" applyBorder="1"/>
    <xf numFmtId="2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3" borderId="3" xfId="1" applyNumberFormat="1" applyFont="1" applyFill="1" applyBorder="1" applyAlignment="1">
      <alignment horizontal="center"/>
    </xf>
    <xf numFmtId="0" fontId="9" fillId="0" borderId="0" xfId="0" applyFont="1"/>
    <xf numFmtId="2" fontId="3" fillId="0" borderId="0" xfId="0" applyNumberFormat="1" applyFont="1" applyAlignment="1">
      <alignment horizontal="center"/>
    </xf>
    <xf numFmtId="0" fontId="1" fillId="3" borderId="8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/>
    <xf numFmtId="2" fontId="0" fillId="0" borderId="12" xfId="0" applyNumberFormat="1" applyBorder="1"/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3" xfId="0" applyBorder="1"/>
    <xf numFmtId="2" fontId="0" fillId="0" borderId="15" xfId="0" applyNumberFormat="1" applyBorder="1" applyAlignment="1">
      <alignment horizontal="center"/>
    </xf>
    <xf numFmtId="2" fontId="1" fillId="3" borderId="12" xfId="1" applyNumberFormat="1" applyFont="1" applyFill="1" applyBorder="1" applyAlignment="1">
      <alignment horizontal="left"/>
    </xf>
    <xf numFmtId="2" fontId="1" fillId="0" borderId="12" xfId="1" applyNumberFormat="1" applyFon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1" fillId="3" borderId="12" xfId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0" borderId="6" xfId="0" applyNumberFormat="1" applyBorder="1" applyAlignment="1">
      <alignment horizontal="center"/>
    </xf>
    <xf numFmtId="2" fontId="1" fillId="0" borderId="6" xfId="1" applyNumberFormat="1" applyFont="1" applyBorder="1" applyAlignment="1">
      <alignment horizontal="left" vertical="top"/>
    </xf>
    <xf numFmtId="2" fontId="0" fillId="0" borderId="6" xfId="0" applyNumberForma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1" fillId="0" borderId="12" xfId="1" applyNumberFormat="1" applyFont="1" applyBorder="1" applyAlignment="1">
      <alignment horizontal="left" vertical="top"/>
    </xf>
    <xf numFmtId="2" fontId="7" fillId="7" borderId="12" xfId="0" applyNumberFormat="1" applyFont="1" applyFill="1" applyBorder="1" applyAlignment="1">
      <alignment horizontal="center"/>
    </xf>
    <xf numFmtId="2" fontId="0" fillId="4" borderId="12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left"/>
    </xf>
    <xf numFmtId="2" fontId="3" fillId="0" borderId="0" xfId="0" applyNumberFormat="1" applyFont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4" fillId="6" borderId="12" xfId="0" applyNumberFormat="1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Fill="1" applyBorder="1" applyAlignment="1">
      <alignment horizontal="center"/>
    </xf>
    <xf numFmtId="2" fontId="2" fillId="3" borderId="0" xfId="1" applyNumberFormat="1" applyFont="1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2" fontId="2" fillId="3" borderId="2" xfId="1" applyNumberFormat="1" applyFont="1" applyFill="1" applyBorder="1" applyAlignment="1">
      <alignment horizontal="left"/>
    </xf>
    <xf numFmtId="0" fontId="9" fillId="7" borderId="12" xfId="0" applyFont="1" applyFill="1" applyBorder="1" applyAlignment="1">
      <alignment horizontal="center"/>
    </xf>
    <xf numFmtId="2" fontId="9" fillId="7" borderId="12" xfId="0" applyNumberFormat="1" applyFont="1" applyFill="1" applyBorder="1"/>
    <xf numFmtId="2" fontId="10" fillId="7" borderId="12" xfId="0" applyNumberFormat="1" applyFont="1" applyFill="1" applyBorder="1"/>
    <xf numFmtId="2" fontId="9" fillId="7" borderId="12" xfId="0" applyNumberFormat="1" applyFont="1" applyFill="1" applyBorder="1" applyAlignment="1">
      <alignment horizontal="center"/>
    </xf>
    <xf numFmtId="2" fontId="9" fillId="7" borderId="12" xfId="0" applyNumberFormat="1" applyFont="1" applyFill="1" applyBorder="1" applyAlignment="1">
      <alignment horizontal="left"/>
    </xf>
    <xf numFmtId="0" fontId="9" fillId="0" borderId="12" xfId="0" applyFont="1" applyBorder="1" applyAlignment="1">
      <alignment horizontal="center"/>
    </xf>
    <xf numFmtId="2" fontId="9" fillId="0" borderId="12" xfId="0" applyNumberFormat="1" applyFont="1" applyBorder="1"/>
    <xf numFmtId="2" fontId="9" fillId="0" borderId="12" xfId="0" applyNumberFormat="1" applyFont="1" applyBorder="1" applyAlignment="1">
      <alignment horizontal="center"/>
    </xf>
    <xf numFmtId="0" fontId="9" fillId="0" borderId="12" xfId="0" applyFont="1" applyBorder="1"/>
    <xf numFmtId="0" fontId="11" fillId="7" borderId="12" xfId="0" applyFont="1" applyFill="1" applyBorder="1" applyAlignment="1"/>
    <xf numFmtId="0" fontId="9" fillId="7" borderId="12" xfId="0" applyFont="1" applyFill="1" applyBorder="1"/>
    <xf numFmtId="0" fontId="10" fillId="7" borderId="12" xfId="0" applyFont="1" applyFill="1" applyBorder="1"/>
    <xf numFmtId="0" fontId="9" fillId="3" borderId="12" xfId="0" applyFont="1" applyFill="1" applyBorder="1" applyAlignment="1">
      <alignment horizontal="center"/>
    </xf>
    <xf numFmtId="2" fontId="9" fillId="3" borderId="12" xfId="0" applyNumberFormat="1" applyFont="1" applyFill="1" applyBorder="1" applyAlignment="1">
      <alignment horizontal="center"/>
    </xf>
    <xf numFmtId="2" fontId="12" fillId="7" borderId="0" xfId="0" applyNumberFormat="1" applyFont="1" applyFill="1" applyBorder="1" applyAlignment="1"/>
    <xf numFmtId="0" fontId="9" fillId="7" borderId="12" xfId="0" applyFont="1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2" fontId="11" fillId="7" borderId="12" xfId="0" applyNumberFormat="1" applyFont="1" applyFill="1" applyBorder="1" applyAlignment="1"/>
    <xf numFmtId="2" fontId="5" fillId="0" borderId="0" xfId="0" applyNumberFormat="1" applyFont="1" applyBorder="1" applyAlignment="1"/>
    <xf numFmtId="2" fontId="0" fillId="7" borderId="0" xfId="0" applyNumberForma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0" fillId="0" borderId="11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1" fontId="7" fillId="7" borderId="1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2" fontId="4" fillId="6" borderId="12" xfId="0" applyNumberFormat="1" applyFont="1" applyFill="1" applyBorder="1" applyAlignment="1">
      <alignment horizontal="left"/>
    </xf>
    <xf numFmtId="2" fontId="7" fillId="7" borderId="12" xfId="0" applyNumberFormat="1" applyFont="1" applyFill="1" applyBorder="1" applyAlignment="1">
      <alignment horizontal="left"/>
    </xf>
    <xf numFmtId="2" fontId="1" fillId="3" borderId="11" xfId="1" applyNumberFormat="1" applyFont="1" applyFill="1" applyBorder="1" applyAlignment="1">
      <alignment horizontal="center"/>
    </xf>
    <xf numFmtId="2" fontId="1" fillId="3" borderId="11" xfId="1" applyNumberFormat="1" applyFill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2" fontId="2" fillId="3" borderId="11" xfId="1" applyNumberFormat="1" applyFont="1" applyFill="1" applyBorder="1" applyAlignment="1">
      <alignment horizontal="center"/>
    </xf>
    <xf numFmtId="0" fontId="1" fillId="0" borderId="12" xfId="1" applyFont="1" applyBorder="1"/>
    <xf numFmtId="1" fontId="0" fillId="0" borderId="9" xfId="0" applyNumberFormat="1" applyBorder="1" applyAlignment="1">
      <alignment horizontal="center"/>
    </xf>
    <xf numFmtId="0" fontId="2" fillId="3" borderId="9" xfId="1" applyFont="1" applyFill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1" fillId="0" borderId="9" xfId="1" applyNumberFormat="1" applyFont="1" applyBorder="1"/>
    <xf numFmtId="2" fontId="2" fillId="0" borderId="9" xfId="1" applyNumberFormat="1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2" fillId="0" borderId="9" xfId="1" applyFont="1" applyBorder="1"/>
    <xf numFmtId="2" fontId="0" fillId="0" borderId="23" xfId="0" applyNumberForma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/>
    <xf numFmtId="0" fontId="0" fillId="0" borderId="29" xfId="0" applyBorder="1" applyAlignment="1"/>
    <xf numFmtId="0" fontId="0" fillId="0" borderId="18" xfId="0" applyBorder="1" applyAlignment="1"/>
    <xf numFmtId="2" fontId="4" fillId="6" borderId="12" xfId="0" applyNumberFormat="1" applyFon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13" fillId="0" borderId="0" xfId="0" applyNumberFormat="1" applyFont="1" applyAlignment="1">
      <alignment horizontal="left"/>
    </xf>
    <xf numFmtId="2" fontId="0" fillId="0" borderId="12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11" xfId="0" applyNumberFormat="1" applyFont="1" applyBorder="1" applyAlignment="1">
      <alignment horizontal="left"/>
    </xf>
    <xf numFmtId="1" fontId="13" fillId="0" borderId="0" xfId="0" applyNumberFormat="1" applyFont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0" fontId="0" fillId="7" borderId="0" xfId="0" applyFont="1" applyFill="1"/>
    <xf numFmtId="2" fontId="0" fillId="4" borderId="17" xfId="0" applyNumberFormat="1" applyFont="1" applyFill="1" applyBorder="1" applyAlignment="1">
      <alignment horizontal="center"/>
    </xf>
    <xf numFmtId="0" fontId="0" fillId="0" borderId="0" xfId="0" applyFont="1"/>
    <xf numFmtId="2" fontId="0" fillId="5" borderId="12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0" xfId="1" applyFont="1" applyFill="1" applyBorder="1" applyAlignment="1">
      <alignment horizontal="left"/>
    </xf>
    <xf numFmtId="1" fontId="0" fillId="7" borderId="12" xfId="0" applyNumberFormat="1" applyFon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7" borderId="0" xfId="0" applyNumberFormat="1" applyFill="1" applyBorder="1" applyAlignment="1">
      <alignment horizontal="center" vertical="center" wrapText="1"/>
    </xf>
    <xf numFmtId="2" fontId="0" fillId="7" borderId="0" xfId="0" applyNumberFormat="1" applyFill="1" applyBorder="1" applyAlignment="1">
      <alignment horizontal="center"/>
    </xf>
    <xf numFmtId="2" fontId="0" fillId="8" borderId="17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4" fillId="7" borderId="0" xfId="0" applyFont="1" applyFill="1" applyBorder="1" applyAlignment="1">
      <alignment vertical="center" wrapText="1"/>
    </xf>
    <xf numFmtId="2" fontId="31" fillId="7" borderId="1" xfId="0" applyNumberFormat="1" applyFont="1" applyFill="1" applyBorder="1" applyAlignment="1">
      <alignment horizontal="center" vertical="center" wrapText="1"/>
    </xf>
    <xf numFmtId="2" fontId="9" fillId="7" borderId="12" xfId="0" applyNumberFormat="1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center" vertical="center"/>
    </xf>
    <xf numFmtId="2" fontId="31" fillId="7" borderId="0" xfId="0" applyNumberFormat="1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vertical="center" wrapText="1"/>
    </xf>
    <xf numFmtId="0" fontId="0" fillId="0" borderId="0" xfId="0"/>
    <xf numFmtId="0" fontId="31" fillId="7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6" fillId="10" borderId="0" xfId="0" applyFont="1" applyFill="1" applyAlignment="1">
      <alignment vertical="center" wrapText="1"/>
    </xf>
    <xf numFmtId="0" fontId="6" fillId="9" borderId="0" xfId="0" applyFont="1" applyFill="1" applyAlignment="1"/>
    <xf numFmtId="2" fontId="6" fillId="9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2" fontId="4" fillId="6" borderId="13" xfId="0" applyNumberFormat="1" applyFont="1" applyFill="1" applyBorder="1" applyAlignment="1"/>
    <xf numFmtId="2" fontId="4" fillId="6" borderId="14" xfId="0" applyNumberFormat="1" applyFont="1" applyFill="1" applyBorder="1" applyAlignment="1"/>
    <xf numFmtId="2" fontId="4" fillId="6" borderId="15" xfId="0" applyNumberFormat="1" applyFont="1" applyFill="1" applyBorder="1" applyAlignment="1"/>
    <xf numFmtId="2" fontId="4" fillId="6" borderId="13" xfId="0" applyNumberFormat="1" applyFont="1" applyFill="1" applyBorder="1" applyAlignment="1">
      <alignment vertical="center" wrapText="1"/>
    </xf>
    <xf numFmtId="2" fontId="4" fillId="6" borderId="14" xfId="0" applyNumberFormat="1" applyFont="1" applyFill="1" applyBorder="1" applyAlignment="1">
      <alignment vertical="center" wrapText="1"/>
    </xf>
    <xf numFmtId="2" fontId="4" fillId="6" borderId="15" xfId="0" applyNumberFormat="1" applyFont="1" applyFill="1" applyBorder="1" applyAlignment="1">
      <alignment vertical="center" wrapText="1"/>
    </xf>
    <xf numFmtId="0" fontId="4" fillId="6" borderId="13" xfId="0" applyFont="1" applyFill="1" applyBorder="1" applyAlignment="1"/>
    <xf numFmtId="0" fontId="4" fillId="6" borderId="14" xfId="0" applyFont="1" applyFill="1" applyBorder="1" applyAlignment="1"/>
    <xf numFmtId="0" fontId="4" fillId="6" borderId="15" xfId="0" applyFont="1" applyFill="1" applyBorder="1" applyAlignment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 applyAlignment="1"/>
    <xf numFmtId="2" fontId="0" fillId="7" borderId="17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7" borderId="12" xfId="0" applyNumberFormat="1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4" fontId="35" fillId="7" borderId="15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7" borderId="0" xfId="0" applyFont="1" applyFill="1" applyBorder="1"/>
    <xf numFmtId="0" fontId="10" fillId="7" borderId="0" xfId="0" applyFont="1" applyFill="1" applyBorder="1"/>
    <xf numFmtId="2" fontId="9" fillId="0" borderId="0" xfId="0" applyNumberFormat="1" applyFont="1" applyBorder="1" applyAlignment="1">
      <alignment horizontal="center"/>
    </xf>
    <xf numFmtId="2" fontId="9" fillId="7" borderId="0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35" fillId="0" borderId="15" xfId="0" applyNumberFormat="1" applyFont="1" applyFill="1" applyBorder="1" applyAlignment="1" applyProtection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2" fillId="0" borderId="0" xfId="0" applyFont="1" applyBorder="1" applyAlignment="1"/>
    <xf numFmtId="0" fontId="38" fillId="7" borderId="15" xfId="116" applyNumberFormat="1" applyFont="1" applyFill="1" applyBorder="1" applyAlignment="1" applyProtection="1">
      <alignment horizontal="center" vertical="center" wrapText="1"/>
    </xf>
    <xf numFmtId="2" fontId="0" fillId="4" borderId="40" xfId="0" applyNumberFormat="1" applyFont="1" applyFill="1" applyBorder="1" applyAlignment="1">
      <alignment horizontal="center"/>
    </xf>
    <xf numFmtId="2" fontId="9" fillId="4" borderId="40" xfId="0" applyNumberFormat="1" applyFont="1" applyFill="1" applyBorder="1" applyAlignment="1">
      <alignment horizontal="center"/>
    </xf>
    <xf numFmtId="2" fontId="9" fillId="4" borderId="17" xfId="0" applyNumberFormat="1" applyFont="1" applyFill="1" applyBorder="1" applyAlignment="1">
      <alignment horizontal="center"/>
    </xf>
    <xf numFmtId="0" fontId="36" fillId="0" borderId="15" xfId="116" applyNumberFormat="1" applyFont="1" applyFill="1" applyBorder="1" applyAlignment="1" applyProtection="1">
      <alignment horizontal="left" vertical="center" wrapText="1"/>
    </xf>
    <xf numFmtId="1" fontId="39" fillId="0" borderId="12" xfId="0" applyNumberFormat="1" applyFont="1" applyBorder="1" applyAlignment="1">
      <alignment horizontal="center"/>
    </xf>
    <xf numFmtId="0" fontId="39" fillId="0" borderId="12" xfId="0" applyFont="1" applyBorder="1"/>
    <xf numFmtId="1" fontId="39" fillId="0" borderId="13" xfId="0" applyNumberFormat="1" applyFont="1" applyBorder="1" applyAlignment="1">
      <alignment horizontal="center"/>
    </xf>
    <xf numFmtId="0" fontId="39" fillId="0" borderId="14" xfId="0" applyFont="1" applyBorder="1"/>
    <xf numFmtId="0" fontId="35" fillId="7" borderId="15" xfId="1" applyNumberFormat="1" applyFont="1" applyFill="1" applyBorder="1" applyAlignment="1" applyProtection="1">
      <alignment horizontal="center" vertical="center" wrapText="1"/>
    </xf>
    <xf numFmtId="0" fontId="35" fillId="7" borderId="15" xfId="0" applyNumberFormat="1" applyFont="1" applyFill="1" applyBorder="1" applyAlignment="1" applyProtection="1">
      <alignment horizontal="center" vertical="center" wrapText="1"/>
    </xf>
    <xf numFmtId="0" fontId="35" fillId="0" borderId="15" xfId="0" applyNumberFormat="1" applyFont="1" applyFill="1" applyBorder="1" applyAlignment="1" applyProtection="1">
      <alignment horizontal="left" vertical="center" wrapText="1"/>
    </xf>
    <xf numFmtId="0" fontId="0" fillId="0" borderId="12" xfId="0" applyBorder="1" applyAlignment="1">
      <alignment horizontal="center"/>
    </xf>
    <xf numFmtId="0" fontId="38" fillId="7" borderId="15" xfId="0" applyNumberFormat="1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>
      <alignment horizontal="center"/>
    </xf>
    <xf numFmtId="2" fontId="9" fillId="0" borderId="14" xfId="0" applyNumberFormat="1" applyFont="1" applyBorder="1"/>
    <xf numFmtId="0" fontId="9" fillId="0" borderId="14" xfId="0" applyFont="1" applyBorder="1"/>
    <xf numFmtId="0" fontId="38" fillId="0" borderId="15" xfId="0" applyNumberFormat="1" applyFont="1" applyFill="1" applyBorder="1" applyAlignment="1" applyProtection="1">
      <alignment horizontal="left" vertical="center" wrapText="1"/>
    </xf>
    <xf numFmtId="2" fontId="1" fillId="0" borderId="15" xfId="1" applyNumberFormat="1" applyFont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1" fillId="3" borderId="9" xfId="1" applyFont="1" applyFill="1" applyBorder="1" applyAlignment="1">
      <alignment horizontal="left"/>
    </xf>
    <xf numFmtId="0" fontId="35" fillId="7" borderId="15" xfId="0" applyNumberFormat="1" applyFont="1" applyFill="1" applyBorder="1" applyAlignment="1" applyProtection="1">
      <alignment horizontal="left" vertical="center" wrapText="1"/>
    </xf>
    <xf numFmtId="0" fontId="0" fillId="0" borderId="15" xfId="0" applyBorder="1"/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2" fontId="9" fillId="7" borderId="14" xfId="0" applyNumberFormat="1" applyFont="1" applyFill="1" applyBorder="1" applyAlignment="1">
      <alignment horizontal="center"/>
    </xf>
    <xf numFmtId="0" fontId="35" fillId="0" borderId="12" xfId="0" applyNumberFormat="1" applyFont="1" applyFill="1" applyBorder="1" applyAlignment="1" applyProtection="1">
      <alignment vertical="center" wrapText="1"/>
    </xf>
    <xf numFmtId="0" fontId="35" fillId="7" borderId="12" xfId="0" applyNumberFormat="1" applyFont="1" applyFill="1" applyBorder="1" applyAlignment="1" applyProtection="1">
      <alignment horizontal="center" vertical="center" wrapText="1"/>
    </xf>
    <xf numFmtId="0" fontId="35" fillId="7" borderId="15" xfId="0" applyNumberFormat="1" applyFont="1" applyFill="1" applyBorder="1" applyAlignment="1" applyProtection="1">
      <alignment vertical="center" wrapText="1"/>
    </xf>
    <xf numFmtId="2" fontId="0" fillId="4" borderId="12" xfId="0" applyNumberForma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 wrapText="1"/>
    </xf>
    <xf numFmtId="2" fontId="0" fillId="2" borderId="12" xfId="0" applyNumberFormat="1" applyFont="1" applyFill="1" applyBorder="1" applyAlignment="1">
      <alignment horizontal="left" vertical="center" wrapText="1"/>
    </xf>
    <xf numFmtId="2" fontId="0" fillId="2" borderId="12" xfId="0" applyNumberFormat="1" applyFill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 vertical="center" wrapText="1"/>
    </xf>
    <xf numFmtId="2" fontId="12" fillId="0" borderId="19" xfId="0" applyNumberFormat="1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8" fillId="7" borderId="12" xfId="0" applyNumberFormat="1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13" xfId="0" applyNumberFormat="1" applyFont="1" applyFill="1" applyBorder="1" applyAlignment="1">
      <alignment horizontal="left" vertical="center" wrapText="1"/>
    </xf>
    <xf numFmtId="0" fontId="8" fillId="7" borderId="14" xfId="0" applyNumberFormat="1" applyFont="1" applyFill="1" applyBorder="1" applyAlignment="1">
      <alignment horizontal="left" vertical="center" wrapText="1"/>
    </xf>
    <xf numFmtId="0" fontId="8" fillId="7" borderId="15" xfId="0" applyNumberFormat="1" applyFont="1" applyFill="1" applyBorder="1" applyAlignment="1">
      <alignment horizontal="left" vertical="center" wrapText="1"/>
    </xf>
    <xf numFmtId="2" fontId="8" fillId="7" borderId="12" xfId="0" applyNumberFormat="1" applyFont="1" applyFill="1" applyBorder="1" applyAlignment="1">
      <alignment horizontal="center" vertical="center" wrapText="1"/>
    </xf>
    <xf numFmtId="10" fontId="8" fillId="7" borderId="12" xfId="0" applyNumberFormat="1" applyFon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 wrapText="1"/>
    </xf>
    <xf numFmtId="2" fontId="0" fillId="2" borderId="16" xfId="0" applyNumberFormat="1" applyFill="1" applyBorder="1" applyAlignment="1">
      <alignment horizontal="center" vertical="center" wrapText="1"/>
    </xf>
    <xf numFmtId="2" fontId="0" fillId="2" borderId="17" xfId="0" applyNumberFormat="1" applyFill="1" applyBorder="1" applyAlignment="1">
      <alignment horizontal="center" vertical="center" wrapText="1"/>
    </xf>
    <xf numFmtId="2" fontId="4" fillId="6" borderId="12" xfId="0" applyNumberFormat="1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10" fontId="8" fillId="7" borderId="16" xfId="0" applyNumberFormat="1" applyFont="1" applyFill="1" applyBorder="1" applyAlignment="1">
      <alignment horizontal="center" vertical="center" wrapText="1"/>
    </xf>
    <xf numFmtId="10" fontId="8" fillId="7" borderId="17" xfId="0" applyNumberFormat="1" applyFont="1" applyFill="1" applyBorder="1" applyAlignment="1">
      <alignment horizontal="center" vertical="center" wrapText="1"/>
    </xf>
    <xf numFmtId="2" fontId="32" fillId="7" borderId="0" xfId="0" applyNumberFormat="1" applyFont="1" applyFill="1" applyBorder="1" applyAlignment="1">
      <alignment horizontal="center"/>
    </xf>
    <xf numFmtId="0" fontId="8" fillId="7" borderId="16" xfId="0" applyNumberFormat="1" applyFont="1" applyFill="1" applyBorder="1" applyAlignment="1">
      <alignment horizontal="center" vertical="center" wrapText="1"/>
    </xf>
    <xf numFmtId="0" fontId="8" fillId="7" borderId="17" xfId="0" applyNumberFormat="1" applyFont="1" applyFill="1" applyBorder="1" applyAlignment="1">
      <alignment horizontal="center" vertical="center" wrapText="1"/>
    </xf>
    <xf numFmtId="2" fontId="8" fillId="7" borderId="16" xfId="0" applyNumberFormat="1" applyFont="1" applyFill="1" applyBorder="1" applyAlignment="1">
      <alignment horizontal="center" vertical="center" wrapText="1"/>
    </xf>
    <xf numFmtId="2" fontId="8" fillId="7" borderId="1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6" borderId="12" xfId="0" applyFont="1" applyFill="1" applyBorder="1" applyAlignment="1">
      <alignment horizontal="center" vertical="center" wrapText="1"/>
    </xf>
    <xf numFmtId="2" fontId="5" fillId="7" borderId="0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 vertical="top" wrapText="1"/>
    </xf>
    <xf numFmtId="2" fontId="32" fillId="7" borderId="0" xfId="0" applyNumberFormat="1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left" wrapText="1"/>
    </xf>
    <xf numFmtId="0" fontId="11" fillId="7" borderId="14" xfId="0" applyFont="1" applyFill="1" applyBorder="1" applyAlignment="1">
      <alignment horizontal="left" wrapText="1"/>
    </xf>
    <xf numFmtId="0" fontId="11" fillId="7" borderId="15" xfId="0" applyFont="1" applyFill="1" applyBorder="1" applyAlignment="1">
      <alignment horizontal="left" wrapText="1"/>
    </xf>
    <xf numFmtId="2" fontId="5" fillId="0" borderId="0" xfId="0" applyNumberFormat="1" applyFont="1" applyBorder="1" applyAlignment="1">
      <alignment horizontal="center"/>
    </xf>
    <xf numFmtId="2" fontId="32" fillId="0" borderId="0" xfId="0" applyNumberFormat="1" applyFont="1" applyBorder="1" applyAlignment="1">
      <alignment horizontal="center"/>
    </xf>
    <xf numFmtId="2" fontId="4" fillId="6" borderId="39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2" fontId="12" fillId="7" borderId="22" xfId="0" applyNumberFormat="1" applyFont="1" applyFill="1" applyBorder="1" applyAlignment="1">
      <alignment horizontal="center" vertical="center" wrapText="1"/>
    </xf>
    <xf numFmtId="0" fontId="33" fillId="7" borderId="2" xfId="0" applyNumberFormat="1" applyFont="1" applyFill="1" applyBorder="1" applyAlignment="1">
      <alignment horizontal="center" vertical="center" wrapText="1"/>
    </xf>
    <xf numFmtId="0" fontId="33" fillId="7" borderId="6" xfId="0" applyNumberFormat="1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6" xfId="0" applyFont="1" applyFill="1" applyBorder="1" applyAlignment="1">
      <alignment horizontal="center" vertical="center" wrapText="1"/>
    </xf>
    <xf numFmtId="2" fontId="33" fillId="7" borderId="2" xfId="0" applyNumberFormat="1" applyFont="1" applyFill="1" applyBorder="1" applyAlignment="1">
      <alignment horizontal="center" vertical="center" wrapText="1"/>
    </xf>
    <xf numFmtId="2" fontId="33" fillId="7" borderId="6" xfId="0" applyNumberFormat="1" applyFont="1" applyFill="1" applyBorder="1" applyAlignment="1">
      <alignment horizontal="center" vertical="center" wrapText="1"/>
    </xf>
    <xf numFmtId="10" fontId="33" fillId="7" borderId="2" xfId="0" applyNumberFormat="1" applyFont="1" applyFill="1" applyBorder="1" applyAlignment="1">
      <alignment horizontal="center" vertical="center" wrapText="1"/>
    </xf>
    <xf numFmtId="10" fontId="33" fillId="7" borderId="6" xfId="0" applyNumberFormat="1" applyFont="1" applyFill="1" applyBorder="1" applyAlignment="1">
      <alignment horizontal="center" vertical="center" wrapText="1"/>
    </xf>
    <xf numFmtId="0" fontId="10" fillId="42" borderId="15" xfId="116" applyNumberFormat="1" applyFont="1" applyFill="1" applyBorder="1" applyAlignment="1" applyProtection="1">
      <alignment horizontal="center" vertical="center" wrapText="1"/>
    </xf>
    <xf numFmtId="0" fontId="38" fillId="42" borderId="15" xfId="116" applyNumberFormat="1" applyFont="1" applyFill="1" applyBorder="1" applyAlignment="1" applyProtection="1">
      <alignment horizontal="center" vertical="center" wrapText="1"/>
    </xf>
    <xf numFmtId="2" fontId="0" fillId="42" borderId="17" xfId="0" applyNumberFormat="1" applyFont="1" applyFill="1" applyBorder="1" applyAlignment="1">
      <alignment horizontal="center"/>
    </xf>
  </cellXfs>
  <cellStyles count="117">
    <cellStyle name="%" xfId="49"/>
    <cellStyle name="% 2" xfId="50"/>
    <cellStyle name="%_Compile Hirarki Staff Service (31_09_10)" xfId="51"/>
    <cellStyle name="%_Komposisi staff  &amp; Hieraki Staff Oct 2009" xfId="52"/>
    <cellStyle name="20% - Accent1" xfId="19" builtinId="30" customBuiltin="1"/>
    <cellStyle name="20% - Accent1 2" xfId="81"/>
    <cellStyle name="20% - Accent2" xfId="23" builtinId="34" customBuiltin="1"/>
    <cellStyle name="20% - Accent2 2" xfId="85"/>
    <cellStyle name="20% - Accent3" xfId="27" builtinId="38" customBuiltin="1"/>
    <cellStyle name="20% - Accent3 2" xfId="89"/>
    <cellStyle name="20% - Accent4" xfId="31" builtinId="42" customBuiltin="1"/>
    <cellStyle name="20% - Accent4 2" xfId="93"/>
    <cellStyle name="20% - Accent5" xfId="35" builtinId="46" customBuiltin="1"/>
    <cellStyle name="20% - Accent5 2" xfId="97"/>
    <cellStyle name="20% - Accent6" xfId="39" builtinId="50" customBuiltin="1"/>
    <cellStyle name="20% - Accent6 2" xfId="101"/>
    <cellStyle name="40% - Accent1" xfId="20" builtinId="31" customBuiltin="1"/>
    <cellStyle name="40% - Accent1 2" xfId="82"/>
    <cellStyle name="40% - Accent2" xfId="24" builtinId="35" customBuiltin="1"/>
    <cellStyle name="40% - Accent2 2" xfId="86"/>
    <cellStyle name="40% - Accent3" xfId="28" builtinId="39" customBuiltin="1"/>
    <cellStyle name="40% - Accent3 2" xfId="90"/>
    <cellStyle name="40% - Accent4" xfId="32" builtinId="43" customBuiltin="1"/>
    <cellStyle name="40% - Accent4 2" xfId="94"/>
    <cellStyle name="40% - Accent5" xfId="36" builtinId="47" customBuiltin="1"/>
    <cellStyle name="40% - Accent5 2" xfId="98"/>
    <cellStyle name="40% - Accent6" xfId="40" builtinId="51" customBuiltin="1"/>
    <cellStyle name="40% - Accent6 2" xfId="102"/>
    <cellStyle name="60% - Accent1" xfId="21" builtinId="32" customBuiltin="1"/>
    <cellStyle name="60% - Accent1 2" xfId="83"/>
    <cellStyle name="60% - Accent2" xfId="25" builtinId="36" customBuiltin="1"/>
    <cellStyle name="60% - Accent2 2" xfId="87"/>
    <cellStyle name="60% - Accent3" xfId="29" builtinId="40" customBuiltin="1"/>
    <cellStyle name="60% - Accent3 2" xfId="91"/>
    <cellStyle name="60% - Accent4" xfId="33" builtinId="44" customBuiltin="1"/>
    <cellStyle name="60% - Accent4 2" xfId="95"/>
    <cellStyle name="60% - Accent5" xfId="37" builtinId="48" customBuiltin="1"/>
    <cellStyle name="60% - Accent5 2" xfId="99"/>
    <cellStyle name="60% - Accent6" xfId="41" builtinId="52" customBuiltin="1"/>
    <cellStyle name="60% - Accent6 2" xfId="103"/>
    <cellStyle name="Accent1" xfId="18" builtinId="29" customBuiltin="1"/>
    <cellStyle name="Accent1 2" xfId="80"/>
    <cellStyle name="Accent2" xfId="22" builtinId="33" customBuiltin="1"/>
    <cellStyle name="Accent2 2" xfId="84"/>
    <cellStyle name="Accent3" xfId="26" builtinId="37" customBuiltin="1"/>
    <cellStyle name="Accent3 2" xfId="88"/>
    <cellStyle name="Accent4" xfId="30" builtinId="41" customBuiltin="1"/>
    <cellStyle name="Accent4 2" xfId="92"/>
    <cellStyle name="Accent5" xfId="34" builtinId="45" customBuiltin="1"/>
    <cellStyle name="Accent5 2" xfId="96"/>
    <cellStyle name="Accent6" xfId="38" builtinId="49" customBuiltin="1"/>
    <cellStyle name="Accent6 2" xfId="100"/>
    <cellStyle name="Bad" xfId="7" builtinId="27" customBuiltin="1"/>
    <cellStyle name="Bad 2" xfId="69"/>
    <cellStyle name="Calculation" xfId="11" builtinId="22" customBuiltin="1"/>
    <cellStyle name="Calculation 2" xfId="73"/>
    <cellStyle name="Check Cell" xfId="13" builtinId="23" customBuiltin="1"/>
    <cellStyle name="Check Cell 2" xfId="75"/>
    <cellStyle name="Comma 2" xfId="53"/>
    <cellStyle name="Explanatory Text" xfId="16" builtinId="53" customBuiltin="1"/>
    <cellStyle name="Explanatory Text 2" xfId="78"/>
    <cellStyle name="Good" xfId="6" builtinId="26" customBuiltin="1"/>
    <cellStyle name="Good 2" xfId="68"/>
    <cellStyle name="Heading 1" xfId="2" builtinId="16" customBuiltin="1"/>
    <cellStyle name="Heading 1 2" xfId="64"/>
    <cellStyle name="Heading 2" xfId="3" builtinId="17" customBuiltin="1"/>
    <cellStyle name="Heading 2 2" xfId="65"/>
    <cellStyle name="Heading 3" xfId="4" builtinId="18" customBuiltin="1"/>
    <cellStyle name="Heading 3 2" xfId="66"/>
    <cellStyle name="Heading 4" xfId="5" builtinId="19" customBuiltin="1"/>
    <cellStyle name="Heading 4 2" xfId="67"/>
    <cellStyle name="Input" xfId="9" builtinId="20" customBuiltin="1"/>
    <cellStyle name="Input 2" xfId="71"/>
    <cellStyle name="Linked Cell" xfId="12" builtinId="24" customBuiltin="1"/>
    <cellStyle name="Linked Cell 2" xfId="74"/>
    <cellStyle name="Neutral" xfId="8" builtinId="28" customBuiltin="1"/>
    <cellStyle name="Neutral 2" xfId="70"/>
    <cellStyle name="Normal" xfId="0" builtinId="0"/>
    <cellStyle name="Normal 2" xfId="1"/>
    <cellStyle name="Normal 2 2" xfId="54"/>
    <cellStyle name="Normal 2 3" xfId="55"/>
    <cellStyle name="Normal 2 4" xfId="56"/>
    <cellStyle name="Normal 2 4 2" xfId="60"/>
    <cellStyle name="Normal 3" xfId="57"/>
    <cellStyle name="Normal 3 2" xfId="105"/>
    <cellStyle name="Normal 4" xfId="58"/>
    <cellStyle name="Normal 4 2" xfId="104"/>
    <cellStyle name="Normal 5" xfId="62"/>
    <cellStyle name="Normal 6" xfId="61"/>
    <cellStyle name="Normal 7" xfId="106"/>
    <cellStyle name="Normal 8" xfId="107"/>
    <cellStyle name="Normal 9" xfId="116"/>
    <cellStyle name="Note" xfId="15" builtinId="10" customBuiltin="1"/>
    <cellStyle name="Note 2" xfId="77"/>
    <cellStyle name="Output" xfId="10" builtinId="21" customBuiltin="1"/>
    <cellStyle name="Output 2" xfId="72"/>
    <cellStyle name="Style 1" xfId="59"/>
    <cellStyle name="Title 2" xfId="42"/>
    <cellStyle name="Title 2 2" xfId="63"/>
    <cellStyle name="Title 2 3" xfId="112"/>
    <cellStyle name="Title 2 4" xfId="48"/>
    <cellStyle name="Title 2 5" xfId="43"/>
    <cellStyle name="Title 2 6" xfId="114"/>
    <cellStyle name="Title 2 7" xfId="108"/>
    <cellStyle name="Title 2 8" xfId="110"/>
    <cellStyle name="Title 2 9" xfId="46"/>
    <cellStyle name="Title 3" xfId="45"/>
    <cellStyle name="Title 4" xfId="44"/>
    <cellStyle name="Title 5" xfId="109"/>
    <cellStyle name="Title 6" xfId="115"/>
    <cellStyle name="Title 7" xfId="111"/>
    <cellStyle name="Title 8" xfId="113"/>
    <cellStyle name="Title 9" xfId="47"/>
    <cellStyle name="Total" xfId="17" builtinId="25" customBuiltin="1"/>
    <cellStyle name="Total 2" xfId="79"/>
    <cellStyle name="Warning Text" xfId="14" builtinId="11" customBuiltin="1"/>
    <cellStyle name="Warning Text 2" xfId="76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4" workbookViewId="0">
      <selection activeCell="T24" sqref="T24:V24"/>
    </sheetView>
  </sheetViews>
  <sheetFormatPr defaultRowHeight="15" x14ac:dyDescent="0.25"/>
  <cols>
    <col min="1" max="1" width="4.7109375" style="160" customWidth="1"/>
    <col min="2" max="2" width="24.140625" style="156" customWidth="1"/>
    <col min="3" max="3" width="22.28515625" style="13" customWidth="1"/>
    <col min="4" max="26" width="9.140625" style="13" customWidth="1"/>
    <col min="27" max="28" width="9.140625" style="9" customWidth="1"/>
  </cols>
  <sheetData>
    <row r="1" spans="1:28" ht="26.25" x14ac:dyDescent="0.4">
      <c r="A1" s="264" t="s">
        <v>126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</row>
    <row r="2" spans="1:28" ht="26.25" x14ac:dyDescent="0.4">
      <c r="A2" s="158"/>
      <c r="B2" s="154"/>
      <c r="C2" s="11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60"/>
      <c r="Y2" s="60"/>
      <c r="Z2" s="60"/>
      <c r="AA2" s="10"/>
      <c r="AB2" s="10"/>
    </row>
    <row r="4" spans="1:28" x14ac:dyDescent="0.25">
      <c r="A4" s="265" t="s">
        <v>3</v>
      </c>
      <c r="B4" s="266" t="s">
        <v>4</v>
      </c>
      <c r="C4" s="267" t="s">
        <v>2</v>
      </c>
      <c r="D4" s="268" t="s">
        <v>5</v>
      </c>
      <c r="E4" s="268"/>
      <c r="F4" s="268"/>
      <c r="G4" s="260" t="s">
        <v>6</v>
      </c>
      <c r="H4" s="268" t="s">
        <v>7</v>
      </c>
      <c r="I4" s="268"/>
      <c r="J4" s="268"/>
      <c r="K4" s="260" t="s">
        <v>6</v>
      </c>
      <c r="L4" s="268" t="s">
        <v>8</v>
      </c>
      <c r="M4" s="268"/>
      <c r="N4" s="268"/>
      <c r="O4" s="260" t="s">
        <v>6</v>
      </c>
      <c r="P4" s="268" t="s">
        <v>9</v>
      </c>
      <c r="Q4" s="268"/>
      <c r="R4" s="268"/>
      <c r="S4" s="260" t="s">
        <v>6</v>
      </c>
      <c r="T4" s="268" t="s">
        <v>10</v>
      </c>
      <c r="U4" s="268"/>
      <c r="V4" s="268"/>
      <c r="W4" s="260" t="s">
        <v>6</v>
      </c>
      <c r="X4" s="268" t="s">
        <v>11</v>
      </c>
      <c r="Y4" s="268"/>
      <c r="Z4" s="268"/>
      <c r="AA4" s="260" t="s">
        <v>6</v>
      </c>
      <c r="AB4" s="269" t="s">
        <v>12</v>
      </c>
    </row>
    <row r="5" spans="1:28" x14ac:dyDescent="0.25">
      <c r="A5" s="265"/>
      <c r="B5" s="266"/>
      <c r="C5" s="267"/>
      <c r="D5" s="87" t="s">
        <v>13</v>
      </c>
      <c r="E5" s="87" t="s">
        <v>14</v>
      </c>
      <c r="F5" s="87" t="s">
        <v>15</v>
      </c>
      <c r="G5" s="260"/>
      <c r="H5" s="87" t="s">
        <v>13</v>
      </c>
      <c r="I5" s="87" t="s">
        <v>14</v>
      </c>
      <c r="J5" s="87" t="s">
        <v>15</v>
      </c>
      <c r="K5" s="260"/>
      <c r="L5" s="87" t="s">
        <v>13</v>
      </c>
      <c r="M5" s="87" t="s">
        <v>14</v>
      </c>
      <c r="N5" s="87" t="s">
        <v>15</v>
      </c>
      <c r="O5" s="260"/>
      <c r="P5" s="87" t="s">
        <v>13</v>
      </c>
      <c r="Q5" s="87" t="s">
        <v>14</v>
      </c>
      <c r="R5" s="87" t="s">
        <v>15</v>
      </c>
      <c r="S5" s="260"/>
      <c r="T5" s="87" t="s">
        <v>13</v>
      </c>
      <c r="U5" s="87" t="s">
        <v>14</v>
      </c>
      <c r="V5" s="87" t="s">
        <v>15</v>
      </c>
      <c r="W5" s="260"/>
      <c r="X5" s="75" t="s">
        <v>13</v>
      </c>
      <c r="Y5" s="75" t="s">
        <v>14</v>
      </c>
      <c r="Z5" s="75" t="s">
        <v>15</v>
      </c>
      <c r="AA5" s="260"/>
      <c r="AB5" s="269"/>
    </row>
    <row r="6" spans="1:28" s="191" customFormat="1" ht="15" customHeight="1" x14ac:dyDescent="0.25">
      <c r="A6" s="203" t="s">
        <v>16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5"/>
    </row>
    <row r="7" spans="1:28" x14ac:dyDescent="0.25">
      <c r="A7" s="172">
        <v>1</v>
      </c>
      <c r="B7" s="121" t="s">
        <v>102</v>
      </c>
      <c r="C7" s="67" t="s">
        <v>17</v>
      </c>
      <c r="D7" s="231">
        <v>93.5</v>
      </c>
      <c r="E7" s="231">
        <v>92.5</v>
      </c>
      <c r="F7" s="231">
        <v>93.5</v>
      </c>
      <c r="G7" s="164">
        <f>SUM(D7+E7+F7)/3</f>
        <v>93.166666666666671</v>
      </c>
      <c r="H7" s="231">
        <v>91</v>
      </c>
      <c r="I7" s="231">
        <v>93.5</v>
      </c>
      <c r="J7" s="231">
        <v>93.5</v>
      </c>
      <c r="K7" s="164">
        <f>SUM(H7+I7+J7)/3</f>
        <v>92.666666666666671</v>
      </c>
      <c r="L7" s="231">
        <v>93.5</v>
      </c>
      <c r="M7" s="231">
        <v>93.5</v>
      </c>
      <c r="N7" s="231">
        <v>93.5</v>
      </c>
      <c r="O7" s="164">
        <f>SUM(L7+M7+N7)/3</f>
        <v>93.5</v>
      </c>
      <c r="P7" s="231">
        <v>93.5</v>
      </c>
      <c r="Q7" s="231">
        <v>91</v>
      </c>
      <c r="R7" s="231">
        <v>93.5</v>
      </c>
      <c r="S7" s="164">
        <f>SUM(P7+Q7+R7)/3</f>
        <v>92.666666666666671</v>
      </c>
      <c r="T7" s="240">
        <v>93.5</v>
      </c>
      <c r="U7" s="240">
        <v>96</v>
      </c>
      <c r="V7" s="240">
        <v>96</v>
      </c>
      <c r="W7" s="164">
        <f>SUM(T7+U7+V7)/3</f>
        <v>95.166666666666671</v>
      </c>
      <c r="X7" s="240">
        <v>93.5</v>
      </c>
      <c r="Y7" s="240">
        <v>93.5</v>
      </c>
      <c r="Z7" s="240">
        <v>93.5</v>
      </c>
      <c r="AA7" s="164">
        <f>SUM(X7+Y7+Z7)/3</f>
        <v>93.5</v>
      </c>
      <c r="AB7" s="166">
        <f>SUM(G7+K7+O7+S7+W7+AA7)/6</f>
        <v>93.444444444444457</v>
      </c>
    </row>
    <row r="8" spans="1:28" x14ac:dyDescent="0.25">
      <c r="A8" s="172">
        <v>2</v>
      </c>
      <c r="B8" s="216" t="s">
        <v>72</v>
      </c>
      <c r="C8" s="67" t="s">
        <v>17</v>
      </c>
      <c r="D8" s="231">
        <v>93.5</v>
      </c>
      <c r="E8" s="231">
        <v>91</v>
      </c>
      <c r="F8" s="231">
        <v>91</v>
      </c>
      <c r="G8" s="164">
        <f t="shared" ref="G8:G9" si="0">SUM(D8+E8+F8)/3</f>
        <v>91.833333333333329</v>
      </c>
      <c r="H8" s="231">
        <v>93.5</v>
      </c>
      <c r="I8" s="231">
        <v>93.5</v>
      </c>
      <c r="J8" s="231">
        <v>93.5</v>
      </c>
      <c r="K8" s="164">
        <f t="shared" ref="K8:K9" si="1">SUM(H8+I8+J8)/3</f>
        <v>93.5</v>
      </c>
      <c r="L8" s="231">
        <v>93.5</v>
      </c>
      <c r="M8" s="231">
        <v>90.5</v>
      </c>
      <c r="N8" s="231">
        <v>93.5</v>
      </c>
      <c r="O8" s="164">
        <f t="shared" ref="O8:O9" si="2">SUM(L8+M8+N8)/3</f>
        <v>92.5</v>
      </c>
      <c r="P8" s="231">
        <v>93.5</v>
      </c>
      <c r="Q8" s="231">
        <v>96</v>
      </c>
      <c r="R8" s="231">
        <v>93.5</v>
      </c>
      <c r="S8" s="164">
        <f t="shared" ref="S8:S9" si="3">SUM(P8+Q8+R8)/3</f>
        <v>94.333333333333329</v>
      </c>
      <c r="T8" s="240">
        <v>93.5</v>
      </c>
      <c r="U8" s="240">
        <v>96</v>
      </c>
      <c r="V8" s="240">
        <v>93.5</v>
      </c>
      <c r="W8" s="164">
        <f t="shared" ref="W8:W9" si="4">SUM(T8+U8+V8)/3</f>
        <v>94.333333333333329</v>
      </c>
      <c r="X8" s="240">
        <v>93.5</v>
      </c>
      <c r="Y8" s="240">
        <v>96</v>
      </c>
      <c r="Z8" s="240">
        <v>93.5</v>
      </c>
      <c r="AA8" s="164">
        <f t="shared" ref="AA8:AA9" si="5">SUM(X8+Y8+Z8)/3</f>
        <v>94.333333333333329</v>
      </c>
      <c r="AB8" s="166">
        <f t="shared" ref="AB8:AB9" si="6">SUM(G8+K8+O8+S8+W8+AA8)/6</f>
        <v>93.472222222222214</v>
      </c>
    </row>
    <row r="9" spans="1:28" s="198" customFormat="1" x14ac:dyDescent="0.25">
      <c r="A9" s="172">
        <v>3</v>
      </c>
      <c r="B9" s="216" t="s">
        <v>127</v>
      </c>
      <c r="C9" s="67" t="s">
        <v>17</v>
      </c>
      <c r="D9" s="231">
        <v>93.5</v>
      </c>
      <c r="E9" s="231">
        <v>96</v>
      </c>
      <c r="F9" s="231">
        <v>91</v>
      </c>
      <c r="G9" s="164">
        <f t="shared" si="0"/>
        <v>93.5</v>
      </c>
      <c r="H9" s="231">
        <v>93.5</v>
      </c>
      <c r="I9" s="231">
        <v>93.5</v>
      </c>
      <c r="J9" s="231">
        <v>93.5</v>
      </c>
      <c r="K9" s="164">
        <f t="shared" si="1"/>
        <v>93.5</v>
      </c>
      <c r="L9" s="231">
        <v>93.5</v>
      </c>
      <c r="M9" s="231">
        <v>93.5</v>
      </c>
      <c r="N9" s="231">
        <v>93.5</v>
      </c>
      <c r="O9" s="164">
        <f t="shared" si="2"/>
        <v>93.5</v>
      </c>
      <c r="P9" s="231">
        <v>93.5</v>
      </c>
      <c r="Q9" s="231">
        <v>93.5</v>
      </c>
      <c r="R9" s="231">
        <v>93.5</v>
      </c>
      <c r="S9" s="164">
        <f t="shared" si="3"/>
        <v>93.5</v>
      </c>
      <c r="T9" s="240">
        <v>96</v>
      </c>
      <c r="U9" s="240">
        <v>93.5</v>
      </c>
      <c r="V9" s="240">
        <v>93.5</v>
      </c>
      <c r="W9" s="164">
        <f t="shared" si="4"/>
        <v>94.333333333333329</v>
      </c>
      <c r="X9" s="240">
        <v>93.5</v>
      </c>
      <c r="Y9" s="240">
        <v>93.5</v>
      </c>
      <c r="Z9" s="240">
        <v>93.5</v>
      </c>
      <c r="AA9" s="164">
        <f t="shared" si="5"/>
        <v>93.5</v>
      </c>
      <c r="AB9" s="166">
        <f t="shared" si="6"/>
        <v>93.638888888888872</v>
      </c>
    </row>
    <row r="10" spans="1:28" s="191" customFormat="1" x14ac:dyDescent="0.25">
      <c r="A10" s="200" t="s">
        <v>18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2"/>
    </row>
    <row r="11" spans="1:28" s="163" customFormat="1" x14ac:dyDescent="0.25">
      <c r="A11" s="118">
        <v>1</v>
      </c>
      <c r="B11" s="121" t="s">
        <v>128</v>
      </c>
      <c r="C11" s="71" t="s">
        <v>19</v>
      </c>
      <c r="D11" s="231">
        <v>92.307689999999994</v>
      </c>
      <c r="E11" s="231">
        <v>97.165989999999994</v>
      </c>
      <c r="F11" s="231">
        <v>97.165989999999994</v>
      </c>
      <c r="G11" s="164">
        <f t="shared" ref="G11:G13" si="7">SUM(D11+E11+F11)/3</f>
        <v>95.546556666666675</v>
      </c>
      <c r="H11" s="231">
        <v>97.165989999999994</v>
      </c>
      <c r="I11" s="231">
        <v>93.117410000000007</v>
      </c>
      <c r="J11" s="231">
        <v>97.165989999999994</v>
      </c>
      <c r="K11" s="164">
        <f t="shared" ref="K11:K14" si="8">SUM(H11+I11+J11)/3</f>
        <v>95.816463333333331</v>
      </c>
      <c r="L11" s="324"/>
      <c r="M11" s="324"/>
      <c r="N11" s="324"/>
      <c r="O11" s="325"/>
      <c r="P11" s="324"/>
      <c r="Q11" s="324"/>
      <c r="R11" s="324"/>
      <c r="S11" s="325"/>
      <c r="T11" s="324"/>
      <c r="U11" s="324"/>
      <c r="V11" s="324"/>
      <c r="W11" s="325"/>
      <c r="X11" s="324"/>
      <c r="Y11" s="324"/>
      <c r="Z11" s="324"/>
      <c r="AA11" s="325"/>
      <c r="AB11" s="166">
        <f>SUM(G11+K11+O11+S11+W11+AA11)/2</f>
        <v>95.681510000000003</v>
      </c>
    </row>
    <row r="12" spans="1:28" s="163" customFormat="1" x14ac:dyDescent="0.25">
      <c r="A12" s="118">
        <v>2</v>
      </c>
      <c r="B12" s="121" t="s">
        <v>77</v>
      </c>
      <c r="C12" s="71" t="s">
        <v>19</v>
      </c>
      <c r="D12" s="231">
        <v>95.1417</v>
      </c>
      <c r="E12" s="231">
        <v>98.380570000000006</v>
      </c>
      <c r="F12" s="231">
        <v>97.165989999999994</v>
      </c>
      <c r="G12" s="164">
        <f t="shared" si="7"/>
        <v>96.896086666666676</v>
      </c>
      <c r="H12" s="231">
        <v>97.165989999999994</v>
      </c>
      <c r="I12" s="231">
        <v>91.093119999999999</v>
      </c>
      <c r="J12" s="231">
        <v>97.165989999999994</v>
      </c>
      <c r="K12" s="164">
        <f t="shared" si="8"/>
        <v>95.1417</v>
      </c>
      <c r="L12" s="324"/>
      <c r="M12" s="324"/>
      <c r="N12" s="324"/>
      <c r="O12" s="325"/>
      <c r="P12" s="324"/>
      <c r="Q12" s="324"/>
      <c r="R12" s="324"/>
      <c r="S12" s="325"/>
      <c r="T12" s="324"/>
      <c r="U12" s="324"/>
      <c r="V12" s="324"/>
      <c r="W12" s="325"/>
      <c r="X12" s="324"/>
      <c r="Y12" s="324"/>
      <c r="Z12" s="324"/>
      <c r="AA12" s="325"/>
      <c r="AB12" s="166">
        <f>SUM(G12+K12+O12+S12+W12+AA12)/3</f>
        <v>64.012595555555563</v>
      </c>
    </row>
    <row r="13" spans="1:28" s="165" customFormat="1" x14ac:dyDescent="0.25">
      <c r="A13" s="236">
        <v>3</v>
      </c>
      <c r="B13" s="237" t="s">
        <v>75</v>
      </c>
      <c r="C13" s="71" t="s">
        <v>19</v>
      </c>
      <c r="D13" s="231">
        <v>95.1417</v>
      </c>
      <c r="E13" s="231">
        <v>93.117410000000007</v>
      </c>
      <c r="F13" s="231">
        <v>95.1417</v>
      </c>
      <c r="G13" s="164">
        <f t="shared" si="7"/>
        <v>94.466936666666683</v>
      </c>
      <c r="H13" s="231">
        <v>95.1417</v>
      </c>
      <c r="I13" s="231">
        <v>97.165989999999994</v>
      </c>
      <c r="J13" s="231">
        <v>95.1417</v>
      </c>
      <c r="K13" s="164">
        <f t="shared" si="8"/>
        <v>95.816463333333331</v>
      </c>
      <c r="L13" s="231">
        <v>97.165989999999994</v>
      </c>
      <c r="M13" s="231">
        <v>97.165989999999994</v>
      </c>
      <c r="N13" s="231">
        <v>97.165989999999994</v>
      </c>
      <c r="O13" s="212">
        <f t="shared" ref="O13:O15" si="9">SUM(L13+M13+N13)/3</f>
        <v>97.165990000000008</v>
      </c>
      <c r="P13" s="241">
        <v>91.093119999999999</v>
      </c>
      <c r="Q13" s="241">
        <v>91.093119999999999</v>
      </c>
      <c r="R13" s="241">
        <v>91.093119999999999</v>
      </c>
      <c r="S13" s="164">
        <f t="shared" ref="S11:S17" si="10">SUM(P13+Q13+R13)/3</f>
        <v>91.093119999999999</v>
      </c>
      <c r="T13" s="240">
        <v>98.380570000000006</v>
      </c>
      <c r="U13" s="240">
        <v>97.165989999999994</v>
      </c>
      <c r="V13" s="240">
        <v>95.1417</v>
      </c>
      <c r="W13" s="164">
        <f t="shared" ref="W11:W17" si="11">SUM(T13+U13+V13)/3</f>
        <v>96.896086666666676</v>
      </c>
      <c r="X13" s="240">
        <v>97.165989999999994</v>
      </c>
      <c r="Y13" s="240">
        <v>97.165989999999994</v>
      </c>
      <c r="Z13" s="240">
        <v>98.380570000000006</v>
      </c>
      <c r="AA13" s="164">
        <f t="shared" ref="AA11:AA17" si="12">SUM(X13+Y13+Z13)/3</f>
        <v>97.570849999999993</v>
      </c>
      <c r="AB13" s="166">
        <f t="shared" ref="AB13" si="13">SUM(G13+K13+O13+S13+W13+AA13)/6</f>
        <v>95.501574444444444</v>
      </c>
    </row>
    <row r="14" spans="1:28" s="165" customFormat="1" x14ac:dyDescent="0.25">
      <c r="A14" s="238">
        <v>4</v>
      </c>
      <c r="B14" s="239" t="s">
        <v>73</v>
      </c>
      <c r="C14" s="71" t="s">
        <v>19</v>
      </c>
      <c r="D14" s="323"/>
      <c r="E14" s="323"/>
      <c r="F14" s="323"/>
      <c r="G14" s="232"/>
      <c r="H14" s="231">
        <v>97.165989999999994</v>
      </c>
      <c r="I14" s="231">
        <v>97.165989999999994</v>
      </c>
      <c r="J14" s="231">
        <v>95.1417</v>
      </c>
      <c r="K14" s="164">
        <f t="shared" si="8"/>
        <v>96.491226666666662</v>
      </c>
      <c r="L14" s="231">
        <v>97.165989999999994</v>
      </c>
      <c r="M14" s="231">
        <v>97.165989999999994</v>
      </c>
      <c r="N14" s="231">
        <v>97.165989999999994</v>
      </c>
      <c r="O14" s="212">
        <f t="shared" si="9"/>
        <v>97.165990000000008</v>
      </c>
      <c r="P14" s="324"/>
      <c r="Q14" s="324"/>
      <c r="R14" s="324"/>
      <c r="S14" s="325"/>
      <c r="T14" s="324"/>
      <c r="U14" s="324"/>
      <c r="V14" s="324"/>
      <c r="W14" s="325"/>
      <c r="X14" s="324"/>
      <c r="Y14" s="324"/>
      <c r="Z14" s="324"/>
      <c r="AA14" s="325"/>
      <c r="AB14" s="166">
        <f>SUM(G14+K14+O14+S14+W14+AA14)/2</f>
        <v>96.828608333333335</v>
      </c>
    </row>
    <row r="15" spans="1:28" s="44" customFormat="1" ht="15.75" x14ac:dyDescent="0.25">
      <c r="A15" s="118">
        <v>5</v>
      </c>
      <c r="B15" s="235" t="s">
        <v>78</v>
      </c>
      <c r="C15" s="71" t="s">
        <v>19</v>
      </c>
      <c r="D15" s="323"/>
      <c r="E15" s="323"/>
      <c r="F15" s="323"/>
      <c r="G15" s="233"/>
      <c r="H15" s="323"/>
      <c r="I15" s="323"/>
      <c r="J15" s="323"/>
      <c r="K15" s="234"/>
      <c r="L15" s="231">
        <v>97.165989999999994</v>
      </c>
      <c r="M15" s="231">
        <v>97.165989999999994</v>
      </c>
      <c r="N15" s="231">
        <v>97.165989999999994</v>
      </c>
      <c r="O15" s="212">
        <f t="shared" si="9"/>
        <v>97.165990000000008</v>
      </c>
      <c r="P15" s="241">
        <v>97.165989999999994</v>
      </c>
      <c r="Q15" s="241">
        <v>97.165989999999994</v>
      </c>
      <c r="R15" s="241">
        <v>97.165989999999994</v>
      </c>
      <c r="S15" s="164">
        <f t="shared" si="10"/>
        <v>97.165990000000008</v>
      </c>
      <c r="T15" s="240">
        <v>97.165989999999994</v>
      </c>
      <c r="U15" s="240">
        <v>95.1417</v>
      </c>
      <c r="V15" s="240">
        <v>97.165989999999994</v>
      </c>
      <c r="W15" s="164">
        <f t="shared" si="11"/>
        <v>96.491226666666648</v>
      </c>
      <c r="X15" s="240">
        <v>97.165989999999994</v>
      </c>
      <c r="Y15" s="240">
        <v>98.380570000000006</v>
      </c>
      <c r="Z15" s="240">
        <v>97.165989999999994</v>
      </c>
      <c r="AA15" s="164">
        <f t="shared" si="12"/>
        <v>97.570849999999993</v>
      </c>
      <c r="AB15" s="166">
        <f>SUM(G15+K15+O15+S15+W15+AA15)/4</f>
        <v>97.098514166666675</v>
      </c>
    </row>
    <row r="16" spans="1:28" s="44" customFormat="1" ht="15.75" x14ac:dyDescent="0.25">
      <c r="A16" s="118">
        <v>6</v>
      </c>
      <c r="B16" s="235" t="s">
        <v>49</v>
      </c>
      <c r="C16" s="71" t="s">
        <v>19</v>
      </c>
      <c r="D16" s="323"/>
      <c r="E16" s="323"/>
      <c r="F16" s="323"/>
      <c r="G16" s="233"/>
      <c r="H16" s="323"/>
      <c r="I16" s="323"/>
      <c r="J16" s="323"/>
      <c r="K16" s="234"/>
      <c r="L16" s="231">
        <v>91.093119999999999</v>
      </c>
      <c r="M16" s="231">
        <v>91.093119999999999</v>
      </c>
      <c r="N16" s="231">
        <v>91.093119999999999</v>
      </c>
      <c r="O16" s="212">
        <f t="shared" ref="O16" si="14">SUM(L16+M16+N16)/3</f>
        <v>91.093119999999999</v>
      </c>
      <c r="P16" s="241">
        <v>91.093119999999999</v>
      </c>
      <c r="Q16" s="241">
        <v>91.093119999999999</v>
      </c>
      <c r="R16" s="241">
        <v>91.093119999999999</v>
      </c>
      <c r="S16" s="164">
        <f t="shared" si="10"/>
        <v>91.093119999999999</v>
      </c>
      <c r="T16" s="324"/>
      <c r="U16" s="324"/>
      <c r="V16" s="324"/>
      <c r="W16" s="325"/>
      <c r="X16" s="324"/>
      <c r="Y16" s="324"/>
      <c r="Z16" s="324"/>
      <c r="AA16" s="325"/>
      <c r="AB16" s="166">
        <f>SUM(G16+K16+O16+S16+W16+AA16)/2</f>
        <v>91.093119999999999</v>
      </c>
    </row>
    <row r="17" spans="1:30" s="44" customFormat="1" ht="15.75" x14ac:dyDescent="0.25">
      <c r="A17" s="118">
        <v>7</v>
      </c>
      <c r="B17" s="235" t="s">
        <v>129</v>
      </c>
      <c r="C17" s="71" t="s">
        <v>19</v>
      </c>
      <c r="D17" s="323"/>
      <c r="E17" s="323"/>
      <c r="F17" s="323"/>
      <c r="G17" s="233"/>
      <c r="H17" s="323"/>
      <c r="I17" s="323"/>
      <c r="J17" s="323"/>
      <c r="K17" s="234"/>
      <c r="L17" s="324"/>
      <c r="M17" s="324"/>
      <c r="N17" s="324"/>
      <c r="O17" s="325"/>
      <c r="P17" s="241">
        <v>97.165989999999994</v>
      </c>
      <c r="Q17" s="241">
        <v>95.1417</v>
      </c>
      <c r="R17" s="241">
        <v>95.1417</v>
      </c>
      <c r="S17" s="164">
        <f t="shared" si="10"/>
        <v>95.816463333333331</v>
      </c>
      <c r="T17" s="240">
        <v>95.1417</v>
      </c>
      <c r="U17" s="240">
        <v>96.356279999999998</v>
      </c>
      <c r="V17" s="240">
        <v>95.1417</v>
      </c>
      <c r="W17" s="164">
        <f t="shared" si="11"/>
        <v>95.546559999999999</v>
      </c>
      <c r="X17" s="240">
        <v>97.165989999999994</v>
      </c>
      <c r="Y17" s="240">
        <v>92.307689999999994</v>
      </c>
      <c r="Z17" s="240">
        <v>97.165989999999994</v>
      </c>
      <c r="AA17" s="164">
        <f t="shared" si="12"/>
        <v>95.546556666666675</v>
      </c>
      <c r="AB17" s="166">
        <f>SUM(G17+K17+O17+S17+W17+AA17)/3</f>
        <v>95.636526666666668</v>
      </c>
    </row>
    <row r="18" spans="1:30" s="191" customFormat="1" x14ac:dyDescent="0.25">
      <c r="A18" s="200" t="s">
        <v>20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2"/>
    </row>
    <row r="19" spans="1:30" x14ac:dyDescent="0.25">
      <c r="A19" s="159">
        <v>1</v>
      </c>
      <c r="B19" s="56" t="s">
        <v>29</v>
      </c>
      <c r="C19" s="50" t="s">
        <v>21</v>
      </c>
      <c r="D19" s="231">
        <v>92.63158</v>
      </c>
      <c r="E19" s="231">
        <v>93.684209999999993</v>
      </c>
      <c r="F19" s="231">
        <v>87.36842</v>
      </c>
      <c r="G19" s="164">
        <f t="shared" ref="G19:G24" si="15">SUM(D19+E19+F19)/3</f>
        <v>91.228070000000002</v>
      </c>
      <c r="H19" s="231">
        <v>92.63158</v>
      </c>
      <c r="I19" s="231">
        <v>100</v>
      </c>
      <c r="J19" s="231">
        <v>97.894739999999999</v>
      </c>
      <c r="K19" s="164">
        <f t="shared" ref="K19:K24" si="16">SUM(H19+I19+J19)/3</f>
        <v>96.842106666666666</v>
      </c>
      <c r="L19" s="231">
        <v>92.63158</v>
      </c>
      <c r="M19" s="231">
        <v>87.36842</v>
      </c>
      <c r="N19" s="231">
        <v>78.571430000000007</v>
      </c>
      <c r="O19" s="164">
        <f t="shared" ref="O19:O27" si="17">SUM(L19+M19+N19)/3</f>
        <v>86.190476666666669</v>
      </c>
      <c r="P19" s="231">
        <v>87.36842</v>
      </c>
      <c r="Q19" s="231">
        <v>94.736840000000001</v>
      </c>
      <c r="R19" s="231">
        <v>94.736840000000001</v>
      </c>
      <c r="S19" s="164">
        <f>SUM(P19+Q19+R19)/3</f>
        <v>92.280699999999982</v>
      </c>
      <c r="T19" s="240">
        <v>87.058819999999997</v>
      </c>
      <c r="U19" s="240">
        <v>91.764709999999994</v>
      </c>
      <c r="V19" s="240">
        <v>89.411760000000001</v>
      </c>
      <c r="W19" s="164">
        <f t="shared" ref="W19:W24" si="18">SUM(T19+U19+V19)/3</f>
        <v>89.41176333333334</v>
      </c>
      <c r="X19" s="240">
        <v>87.36842</v>
      </c>
      <c r="Y19" s="324"/>
      <c r="Z19" s="324"/>
      <c r="AA19" s="164">
        <f>SUM(X19+Y19+Z19)/1</f>
        <v>87.36842</v>
      </c>
      <c r="AB19" s="166">
        <f>SUM(G19+K19+O19+S19+W19+AA19)/6</f>
        <v>90.553589444444427</v>
      </c>
    </row>
    <row r="20" spans="1:30" x14ac:dyDescent="0.25">
      <c r="A20" s="159">
        <v>4</v>
      </c>
      <c r="B20" s="57" t="s">
        <v>30</v>
      </c>
      <c r="C20" s="50" t="s">
        <v>22</v>
      </c>
      <c r="D20" s="231">
        <v>96.356279999999998</v>
      </c>
      <c r="E20" s="231">
        <v>97.165989999999994</v>
      </c>
      <c r="F20" s="231">
        <v>97.165989999999994</v>
      </c>
      <c r="G20" s="72">
        <f t="shared" si="15"/>
        <v>96.896086666666676</v>
      </c>
      <c r="H20" s="231">
        <v>95.1417</v>
      </c>
      <c r="I20" s="231">
        <v>97.165989999999994</v>
      </c>
      <c r="J20" s="231">
        <v>95.1417</v>
      </c>
      <c r="K20" s="72">
        <f t="shared" si="16"/>
        <v>95.816463333333331</v>
      </c>
      <c r="L20" s="231">
        <v>97.165989999999994</v>
      </c>
      <c r="M20" s="231">
        <v>97.165989999999994</v>
      </c>
      <c r="N20" s="231">
        <v>97.165989999999994</v>
      </c>
      <c r="O20" s="164">
        <f t="shared" si="17"/>
        <v>97.165990000000008</v>
      </c>
      <c r="P20" s="231">
        <v>92.941180000000003</v>
      </c>
      <c r="Q20" s="231">
        <v>89.411760000000001</v>
      </c>
      <c r="R20" s="231">
        <v>85.882350000000002</v>
      </c>
      <c r="S20" s="164">
        <f t="shared" ref="S20:S24" si="19">SUM(P20+Q20+R20)/3</f>
        <v>89.411763333333326</v>
      </c>
      <c r="T20" s="240">
        <v>92.592590000000001</v>
      </c>
      <c r="U20" s="240">
        <v>100</v>
      </c>
      <c r="V20" s="240">
        <v>100</v>
      </c>
      <c r="W20" s="164">
        <f t="shared" si="18"/>
        <v>97.530863333333329</v>
      </c>
      <c r="X20" s="240">
        <v>91.764709999999994</v>
      </c>
      <c r="Y20" s="324"/>
      <c r="Z20" s="324"/>
      <c r="AA20" s="164">
        <f t="shared" ref="AA20:AA24" si="20">SUM(X20+Y20+Z20)/1</f>
        <v>91.764709999999994</v>
      </c>
      <c r="AB20" s="166">
        <f t="shared" ref="AB20:AB23" si="21">SUM(G20+K20+O20+S20+W20+AA20)/6</f>
        <v>94.764312777777789</v>
      </c>
    </row>
    <row r="21" spans="1:30" x14ac:dyDescent="0.25">
      <c r="A21" s="175">
        <v>5</v>
      </c>
      <c r="B21" s="57" t="s">
        <v>30</v>
      </c>
      <c r="C21" s="176" t="s">
        <v>24</v>
      </c>
      <c r="D21" s="231">
        <v>100</v>
      </c>
      <c r="E21" s="231">
        <v>100</v>
      </c>
      <c r="F21" s="231">
        <v>100</v>
      </c>
      <c r="G21" s="164">
        <f>SUM(D21+E21+F21)/3</f>
        <v>100</v>
      </c>
      <c r="H21" s="231">
        <v>92.592590000000001</v>
      </c>
      <c r="I21" s="231">
        <v>100</v>
      </c>
      <c r="J21" s="231">
        <v>100</v>
      </c>
      <c r="K21" s="164">
        <f>SUM(H21+I21+J21)/3</f>
        <v>97.530863333333329</v>
      </c>
      <c r="L21" s="231">
        <v>92.592590000000001</v>
      </c>
      <c r="M21" s="231">
        <v>100</v>
      </c>
      <c r="N21" s="231">
        <v>100</v>
      </c>
      <c r="O21" s="164">
        <f t="shared" si="17"/>
        <v>97.530863333333329</v>
      </c>
      <c r="P21" s="231">
        <v>100</v>
      </c>
      <c r="Q21" s="231">
        <v>100</v>
      </c>
      <c r="R21" s="231">
        <v>92.592590000000001</v>
      </c>
      <c r="S21" s="164">
        <f t="shared" si="19"/>
        <v>97.530863333333329</v>
      </c>
      <c r="T21" s="240">
        <v>62.5</v>
      </c>
      <c r="U21" s="240">
        <v>67.5</v>
      </c>
      <c r="V21" s="240">
        <v>90</v>
      </c>
      <c r="W21" s="164">
        <f>SUM(T21+U21+V21)/3</f>
        <v>73.333333333333329</v>
      </c>
      <c r="X21" s="240">
        <v>100</v>
      </c>
      <c r="Y21" s="324"/>
      <c r="Z21" s="324"/>
      <c r="AA21" s="164">
        <f t="shared" si="20"/>
        <v>100</v>
      </c>
      <c r="AB21" s="166">
        <f t="shared" si="21"/>
        <v>94.320987222222229</v>
      </c>
      <c r="AD21">
        <f>SUM(AB21:AB24)/4</f>
        <v>95.117252027777781</v>
      </c>
    </row>
    <row r="22" spans="1:30" x14ac:dyDescent="0.25">
      <c r="A22" s="159">
        <v>6</v>
      </c>
      <c r="B22" s="57" t="s">
        <v>30</v>
      </c>
      <c r="C22" s="50" t="s">
        <v>23</v>
      </c>
      <c r="D22" s="231">
        <v>95</v>
      </c>
      <c r="E22" s="231">
        <v>95</v>
      </c>
      <c r="F22" s="231">
        <v>95</v>
      </c>
      <c r="G22" s="164">
        <f t="shared" si="15"/>
        <v>95</v>
      </c>
      <c r="H22" s="231">
        <v>95</v>
      </c>
      <c r="I22" s="231">
        <v>95</v>
      </c>
      <c r="J22" s="231">
        <v>95</v>
      </c>
      <c r="K22" s="164">
        <f t="shared" si="16"/>
        <v>95</v>
      </c>
      <c r="L22" s="231">
        <v>87.5</v>
      </c>
      <c r="M22" s="231">
        <v>77.5</v>
      </c>
      <c r="N22" s="231">
        <v>90</v>
      </c>
      <c r="O22" s="164">
        <f t="shared" si="17"/>
        <v>85</v>
      </c>
      <c r="P22" s="231">
        <v>95</v>
      </c>
      <c r="Q22" s="231">
        <v>90</v>
      </c>
      <c r="R22" s="231">
        <v>85</v>
      </c>
      <c r="S22" s="164">
        <f t="shared" si="19"/>
        <v>90</v>
      </c>
      <c r="T22" s="240">
        <v>86.363640000000004</v>
      </c>
      <c r="U22" s="240">
        <v>100</v>
      </c>
      <c r="V22" s="240">
        <v>86.363640000000004</v>
      </c>
      <c r="W22" s="164">
        <f t="shared" si="18"/>
        <v>90.909093333333331</v>
      </c>
      <c r="X22" s="240">
        <v>90</v>
      </c>
      <c r="Y22" s="324"/>
      <c r="Z22" s="324"/>
      <c r="AA22" s="164">
        <f t="shared" si="20"/>
        <v>90</v>
      </c>
      <c r="AB22" s="166">
        <f t="shared" si="21"/>
        <v>90.984848888888891</v>
      </c>
    </row>
    <row r="23" spans="1:30" x14ac:dyDescent="0.25">
      <c r="A23" s="159">
        <v>7</v>
      </c>
      <c r="B23" s="57" t="s">
        <v>30</v>
      </c>
      <c r="C23" s="50" t="s">
        <v>26</v>
      </c>
      <c r="D23" s="231">
        <v>100</v>
      </c>
      <c r="E23" s="231">
        <v>100</v>
      </c>
      <c r="F23" s="231">
        <v>100</v>
      </c>
      <c r="G23" s="72">
        <f>SUM(D23+E23+F23)/3</f>
        <v>100</v>
      </c>
      <c r="H23" s="231">
        <v>86.363640000000004</v>
      </c>
      <c r="I23" s="231">
        <v>100</v>
      </c>
      <c r="J23" s="231">
        <v>86.363640000000004</v>
      </c>
      <c r="K23" s="72">
        <f>SUM(H23+I23+J23)/3</f>
        <v>90.909093333333331</v>
      </c>
      <c r="L23" s="231">
        <v>100</v>
      </c>
      <c r="M23" s="231">
        <v>100</v>
      </c>
      <c r="N23" s="231">
        <v>100</v>
      </c>
      <c r="O23" s="164">
        <f t="shared" si="17"/>
        <v>100</v>
      </c>
      <c r="P23" s="231">
        <v>100</v>
      </c>
      <c r="Q23" s="231">
        <v>100</v>
      </c>
      <c r="R23" s="231">
        <v>86.363640000000004</v>
      </c>
      <c r="S23" s="164">
        <f t="shared" si="19"/>
        <v>95.454546666666673</v>
      </c>
      <c r="T23" s="240">
        <v>100</v>
      </c>
      <c r="U23" s="240">
        <v>100</v>
      </c>
      <c r="V23" s="240">
        <v>100</v>
      </c>
      <c r="W23" s="72">
        <f>SUM(T23+U23+V23)/3</f>
        <v>100</v>
      </c>
      <c r="X23" s="240">
        <v>100</v>
      </c>
      <c r="Y23" s="324"/>
      <c r="Z23" s="324"/>
      <c r="AA23" s="164">
        <f t="shared" si="20"/>
        <v>100</v>
      </c>
      <c r="AB23" s="166">
        <f t="shared" si="21"/>
        <v>97.727273333333343</v>
      </c>
    </row>
    <row r="24" spans="1:30" x14ac:dyDescent="0.25">
      <c r="A24" s="159">
        <v>8</v>
      </c>
      <c r="B24" s="57" t="s">
        <v>30</v>
      </c>
      <c r="C24" s="50" t="s">
        <v>25</v>
      </c>
      <c r="D24" s="231">
        <v>100</v>
      </c>
      <c r="E24" s="231">
        <v>100</v>
      </c>
      <c r="F24" s="231">
        <v>100</v>
      </c>
      <c r="G24" s="72">
        <f t="shared" si="15"/>
        <v>100</v>
      </c>
      <c r="H24" s="231">
        <v>100</v>
      </c>
      <c r="I24" s="231">
        <v>100</v>
      </c>
      <c r="J24" s="231">
        <v>95.384619999999998</v>
      </c>
      <c r="K24" s="72">
        <f t="shared" si="16"/>
        <v>98.461539999999999</v>
      </c>
      <c r="L24" s="231">
        <v>100</v>
      </c>
      <c r="M24" s="231">
        <v>92.307689999999994</v>
      </c>
      <c r="N24" s="231">
        <v>100</v>
      </c>
      <c r="O24" s="164">
        <f t="shared" si="17"/>
        <v>97.435896666666665</v>
      </c>
      <c r="P24" s="231">
        <v>92.307689999999994</v>
      </c>
      <c r="Q24" s="231">
        <v>100</v>
      </c>
      <c r="R24" s="231">
        <v>95.384619999999998</v>
      </c>
      <c r="S24" s="164">
        <f t="shared" si="19"/>
        <v>95.89743666666665</v>
      </c>
      <c r="T24" s="324"/>
      <c r="U24" s="324"/>
      <c r="V24" s="324"/>
      <c r="W24" s="72">
        <f t="shared" si="18"/>
        <v>0</v>
      </c>
      <c r="X24" s="240">
        <v>95.384619999999998</v>
      </c>
      <c r="Y24" s="324"/>
      <c r="Z24" s="324"/>
      <c r="AA24" s="164">
        <f t="shared" si="20"/>
        <v>95.384619999999998</v>
      </c>
      <c r="AB24" s="166">
        <f>SUM(G24+K24+O24+S24+W24+AA24)/5</f>
        <v>97.43589866666666</v>
      </c>
    </row>
    <row r="25" spans="1:30" s="191" customFormat="1" x14ac:dyDescent="0.25">
      <c r="A25" s="200" t="s">
        <v>86</v>
      </c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2"/>
    </row>
    <row r="26" spans="1:30" x14ac:dyDescent="0.25">
      <c r="A26" s="160">
        <v>1</v>
      </c>
      <c r="B26" s="57" t="s">
        <v>87</v>
      </c>
      <c r="C26" s="13" t="s">
        <v>21</v>
      </c>
      <c r="D26" s="241">
        <v>84.210530000000006</v>
      </c>
      <c r="E26" s="241">
        <v>84.210530000000006</v>
      </c>
      <c r="F26" s="241">
        <v>84.210530000000006</v>
      </c>
      <c r="G26" s="164">
        <f t="shared" ref="G26:G27" si="22">SUM(D26+E26+F26)/3</f>
        <v>84.210530000000006</v>
      </c>
      <c r="H26" s="241">
        <v>84.210530000000006</v>
      </c>
      <c r="I26" s="241">
        <v>84.210530000000006</v>
      </c>
      <c r="J26" s="241">
        <v>84.210530000000006</v>
      </c>
      <c r="K26" s="72">
        <f>SUM(H26+I26+J26)/3</f>
        <v>84.210530000000006</v>
      </c>
      <c r="L26" s="244">
        <v>84.210530000000006</v>
      </c>
      <c r="M26" s="244">
        <v>84.210530000000006</v>
      </c>
      <c r="N26" s="244">
        <v>84.210530000000006</v>
      </c>
      <c r="O26" s="164">
        <f t="shared" si="17"/>
        <v>84.210530000000006</v>
      </c>
      <c r="P26" s="244">
        <v>89.473680000000002</v>
      </c>
      <c r="Q26" s="244">
        <v>89.473680000000002</v>
      </c>
      <c r="R26" s="244">
        <v>84.210530000000006</v>
      </c>
      <c r="S26" s="164">
        <f t="shared" ref="S26:S29" si="23">SUM(P26+Q26+R26)/3</f>
        <v>87.719296666666665</v>
      </c>
      <c r="T26" s="244">
        <v>84.210530000000006</v>
      </c>
      <c r="U26" s="244">
        <v>89.473680000000002</v>
      </c>
      <c r="V26" s="244">
        <v>89.473680000000002</v>
      </c>
      <c r="W26" s="164">
        <f>SUM(T26+U26+V26)/3</f>
        <v>87.719296666666665</v>
      </c>
      <c r="X26" s="220">
        <v>89.473680000000002</v>
      </c>
      <c r="Y26" s="220">
        <v>84.210530000000006</v>
      </c>
      <c r="Z26" s="220">
        <v>84.210530000000006</v>
      </c>
      <c r="AA26" s="164">
        <f t="shared" ref="AA26:AA29" si="24">SUM(X26+Y26+Z26)/3</f>
        <v>85.964913333333342</v>
      </c>
      <c r="AB26" s="166">
        <f t="shared" ref="AB26" si="25">SUM(G26+K26+O26+S26+W26+AA26)/6</f>
        <v>85.672516111111108</v>
      </c>
    </row>
    <row r="27" spans="1:30" ht="15.75" x14ac:dyDescent="0.25">
      <c r="A27" s="159">
        <v>2</v>
      </c>
      <c r="B27" s="57" t="s">
        <v>103</v>
      </c>
      <c r="C27" s="167" t="s">
        <v>17</v>
      </c>
      <c r="D27" s="241">
        <v>86.14958</v>
      </c>
      <c r="E27" s="241">
        <v>86.980609999999999</v>
      </c>
      <c r="F27" s="241">
        <v>90.384619999999998</v>
      </c>
      <c r="G27" s="164">
        <f t="shared" si="22"/>
        <v>87.838270000000009</v>
      </c>
      <c r="H27" s="241">
        <v>86.14958</v>
      </c>
      <c r="I27" s="241">
        <v>86.14958</v>
      </c>
      <c r="J27" s="241">
        <v>86.14958</v>
      </c>
      <c r="K27" s="72">
        <f t="shared" ref="K27" si="26">SUM(H27+I27+J27)/3</f>
        <v>86.14958</v>
      </c>
      <c r="L27" s="244">
        <v>86.14958</v>
      </c>
      <c r="M27" s="244">
        <v>89.230770000000007</v>
      </c>
      <c r="N27" s="244">
        <v>86.14958</v>
      </c>
      <c r="O27" s="164">
        <f t="shared" si="17"/>
        <v>87.176643333333345</v>
      </c>
      <c r="P27" s="323"/>
      <c r="Q27" s="323"/>
      <c r="R27" s="323"/>
      <c r="S27" s="233"/>
      <c r="T27" s="323"/>
      <c r="U27" s="323"/>
      <c r="V27" s="323"/>
      <c r="W27" s="233"/>
      <c r="X27" s="323"/>
      <c r="Y27" s="323"/>
      <c r="Z27" s="323"/>
      <c r="AA27" s="233"/>
      <c r="AB27" s="166">
        <f>SUM(G27+K27+O27+S27+W27+AA27)/3</f>
        <v>87.054831111111113</v>
      </c>
    </row>
    <row r="28" spans="1:30" s="191" customFormat="1" ht="15.75" x14ac:dyDescent="0.25">
      <c r="A28" s="159"/>
      <c r="B28" s="57" t="s">
        <v>49</v>
      </c>
      <c r="C28" s="167" t="s">
        <v>17</v>
      </c>
      <c r="D28" s="323"/>
      <c r="E28" s="323"/>
      <c r="F28" s="323"/>
      <c r="G28" s="233"/>
      <c r="H28" s="323"/>
      <c r="I28" s="323"/>
      <c r="J28" s="323"/>
      <c r="K28" s="233"/>
      <c r="L28" s="323"/>
      <c r="M28" s="323"/>
      <c r="N28" s="323"/>
      <c r="O28" s="233"/>
      <c r="P28" s="244">
        <v>86.14958</v>
      </c>
      <c r="Q28" s="244">
        <v>86.980609999999999</v>
      </c>
      <c r="R28" s="244">
        <v>86.538460000000001</v>
      </c>
      <c r="S28" s="164">
        <f t="shared" si="23"/>
        <v>86.556216666666671</v>
      </c>
      <c r="T28" s="244">
        <v>90.30471</v>
      </c>
      <c r="U28" s="244">
        <v>86.980609999999999</v>
      </c>
      <c r="V28" s="244">
        <v>90.384619999999998</v>
      </c>
      <c r="W28" s="164">
        <f>SUM(T28+U28+V28)/3</f>
        <v>89.223313333333337</v>
      </c>
      <c r="X28" s="220">
        <v>86.14958</v>
      </c>
      <c r="Y28" s="220">
        <v>86.14958</v>
      </c>
      <c r="Z28" s="220">
        <v>85.384619999999998</v>
      </c>
      <c r="AA28" s="164">
        <f t="shared" si="24"/>
        <v>85.894593333333333</v>
      </c>
      <c r="AB28" s="166">
        <f>SUM(G28+K28+O28+S28+W28+AA28)/3</f>
        <v>87.22470777777778</v>
      </c>
    </row>
    <row r="29" spans="1:30" s="191" customFormat="1" x14ac:dyDescent="0.25">
      <c r="A29" s="159">
        <v>2</v>
      </c>
      <c r="B29" s="57" t="s">
        <v>77</v>
      </c>
      <c r="C29" s="167" t="s">
        <v>19</v>
      </c>
      <c r="D29" s="241">
        <v>90.2834</v>
      </c>
      <c r="E29" s="241">
        <v>92.307689999999994</v>
      </c>
      <c r="F29" s="241">
        <v>92.307689999999994</v>
      </c>
      <c r="G29" s="164">
        <f t="shared" ref="G29" si="27">SUM(D29+E29+F29)/3</f>
        <v>91.632926666666663</v>
      </c>
      <c r="H29" s="241">
        <v>90.2834</v>
      </c>
      <c r="I29" s="241">
        <v>90.2834</v>
      </c>
      <c r="J29" s="241">
        <v>90.2834</v>
      </c>
      <c r="K29" s="72">
        <f t="shared" ref="K29" si="28">SUM(H29+I29+J29)/3</f>
        <v>90.283399999999986</v>
      </c>
      <c r="L29" s="244">
        <v>89.473680000000002</v>
      </c>
      <c r="M29" s="244">
        <v>91.093119999999999</v>
      </c>
      <c r="N29" s="244">
        <v>89.068830000000005</v>
      </c>
      <c r="O29" s="164">
        <f t="shared" ref="O29" si="29">SUM(L29+M29+N29)/3</f>
        <v>89.878543333333326</v>
      </c>
      <c r="P29" s="244">
        <v>92.307689999999994</v>
      </c>
      <c r="Q29" s="244">
        <v>91.093119999999999</v>
      </c>
      <c r="R29" s="244">
        <v>92.307689999999994</v>
      </c>
      <c r="S29" s="164">
        <f t="shared" si="23"/>
        <v>91.902833333333319</v>
      </c>
      <c r="T29" s="244">
        <v>92.307689999999994</v>
      </c>
      <c r="U29" s="244">
        <v>92.307689999999994</v>
      </c>
      <c r="V29" s="244">
        <v>91.093119999999999</v>
      </c>
      <c r="W29" s="164">
        <f>SUM(T29+U29+V29)/3</f>
        <v>91.902833333333319</v>
      </c>
      <c r="X29" s="220">
        <v>92.307689999999994</v>
      </c>
      <c r="Y29" s="220">
        <v>92.307689999999994</v>
      </c>
      <c r="Z29" s="220">
        <v>90.2834</v>
      </c>
      <c r="AA29" s="164">
        <f t="shared" si="24"/>
        <v>91.632926666666663</v>
      </c>
      <c r="AB29" s="166">
        <f>SUM(G29+K29+O29+S29+W29+AA29)/6</f>
        <v>91.205577222222203</v>
      </c>
    </row>
    <row r="33" spans="1:7" x14ac:dyDescent="0.25">
      <c r="A33" s="162"/>
      <c r="B33" s="157"/>
      <c r="C33" s="115"/>
      <c r="D33" s="84"/>
      <c r="E33" s="262"/>
      <c r="F33" s="262"/>
      <c r="G33" s="84"/>
    </row>
    <row r="34" spans="1:7" x14ac:dyDescent="0.25">
      <c r="A34" s="162"/>
      <c r="B34" s="157"/>
      <c r="C34" s="122"/>
      <c r="D34" s="85"/>
      <c r="E34" s="85"/>
      <c r="F34" s="85"/>
      <c r="G34" s="85"/>
    </row>
    <row r="35" spans="1:7" x14ac:dyDescent="0.25">
      <c r="A35" s="162"/>
      <c r="B35" s="157"/>
      <c r="C35" s="122"/>
      <c r="D35" s="85"/>
      <c r="E35" s="85"/>
      <c r="F35" s="85"/>
      <c r="G35" s="85"/>
    </row>
    <row r="36" spans="1:7" x14ac:dyDescent="0.25">
      <c r="A36" s="162"/>
      <c r="B36" s="157"/>
      <c r="C36" s="123"/>
      <c r="D36" s="85"/>
      <c r="E36" s="85"/>
      <c r="F36" s="85"/>
      <c r="G36" s="85"/>
    </row>
    <row r="37" spans="1:7" x14ac:dyDescent="0.25">
      <c r="A37" s="162"/>
      <c r="B37" s="157"/>
      <c r="C37" s="124"/>
      <c r="D37" s="85"/>
      <c r="E37" s="263"/>
      <c r="F37" s="263"/>
      <c r="G37" s="85"/>
    </row>
    <row r="38" spans="1:7" x14ac:dyDescent="0.25">
      <c r="A38" s="162"/>
      <c r="B38" s="157"/>
      <c r="C38" s="114"/>
      <c r="D38" s="85"/>
      <c r="E38" s="85"/>
      <c r="F38" s="85"/>
      <c r="G38" s="85"/>
    </row>
    <row r="39" spans="1:7" x14ac:dyDescent="0.25">
      <c r="A39" s="261"/>
      <c r="B39" s="261"/>
      <c r="C39" s="261"/>
      <c r="D39" s="261"/>
      <c r="E39" s="261"/>
      <c r="F39" s="85"/>
      <c r="G39" s="85"/>
    </row>
    <row r="40" spans="1:7" x14ac:dyDescent="0.25">
      <c r="A40" s="162"/>
      <c r="B40" s="157"/>
      <c r="C40" s="115"/>
      <c r="D40" s="84"/>
      <c r="E40" s="84"/>
      <c r="F40" s="84"/>
      <c r="G40" s="84"/>
    </row>
    <row r="41" spans="1:7" x14ac:dyDescent="0.25">
      <c r="A41" s="162"/>
      <c r="B41" s="157"/>
      <c r="C41" s="123"/>
      <c r="D41" s="85"/>
      <c r="E41" s="85"/>
      <c r="F41" s="85"/>
      <c r="G41" s="85"/>
    </row>
    <row r="42" spans="1:7" x14ac:dyDescent="0.25">
      <c r="A42" s="162"/>
      <c r="B42" s="157"/>
      <c r="C42" s="123"/>
      <c r="D42" s="85"/>
      <c r="E42" s="215" t="s">
        <v>99</v>
      </c>
      <c r="F42" s="85"/>
      <c r="G42" s="85"/>
    </row>
    <row r="43" spans="1:7" x14ac:dyDescent="0.25">
      <c r="A43" s="162"/>
      <c r="B43" s="157"/>
      <c r="C43" s="124"/>
      <c r="D43" s="85"/>
      <c r="E43" s="85"/>
      <c r="F43" s="85"/>
      <c r="G43" s="85"/>
    </row>
    <row r="44" spans="1:7" x14ac:dyDescent="0.25">
      <c r="A44" s="162"/>
      <c r="B44" s="157"/>
      <c r="C44" s="114"/>
      <c r="D44" s="85"/>
      <c r="E44" s="85"/>
      <c r="F44" s="85"/>
      <c r="G44" s="85"/>
    </row>
    <row r="45" spans="1:7" x14ac:dyDescent="0.25">
      <c r="A45" s="261"/>
      <c r="B45" s="261"/>
      <c r="C45" s="261"/>
      <c r="D45" s="261"/>
      <c r="E45" s="261"/>
      <c r="F45" s="261"/>
      <c r="G45" s="85"/>
    </row>
    <row r="46" spans="1:7" x14ac:dyDescent="0.25">
      <c r="A46" s="162"/>
      <c r="B46" s="157"/>
      <c r="C46" s="115"/>
      <c r="D46" s="84"/>
      <c r="E46" s="84"/>
      <c r="F46" s="84"/>
      <c r="G46" s="85"/>
    </row>
    <row r="47" spans="1:7" x14ac:dyDescent="0.25">
      <c r="A47" s="162"/>
      <c r="B47" s="157"/>
      <c r="C47" s="123"/>
      <c r="D47" s="85"/>
      <c r="E47" s="85"/>
      <c r="F47" s="85"/>
      <c r="G47" s="85"/>
    </row>
    <row r="48" spans="1:7" x14ac:dyDescent="0.25">
      <c r="A48" s="162"/>
      <c r="B48" s="157"/>
      <c r="C48" s="125"/>
      <c r="D48" s="85"/>
      <c r="E48" s="85"/>
      <c r="F48" s="85"/>
      <c r="G48" s="85"/>
    </row>
    <row r="49" spans="1:7" x14ac:dyDescent="0.25">
      <c r="A49" s="162"/>
      <c r="B49" s="157"/>
      <c r="C49" s="124"/>
      <c r="D49" s="85"/>
      <c r="E49" s="85"/>
      <c r="F49" s="85"/>
      <c r="G49" s="85"/>
    </row>
    <row r="50" spans="1:7" x14ac:dyDescent="0.25">
      <c r="A50" s="162"/>
      <c r="B50" s="157"/>
      <c r="C50" s="114"/>
      <c r="D50" s="85"/>
      <c r="E50" s="85"/>
      <c r="F50" s="85"/>
      <c r="G50" s="85"/>
    </row>
    <row r="51" spans="1:7" x14ac:dyDescent="0.25">
      <c r="A51" s="162"/>
      <c r="B51" s="157"/>
      <c r="C51" s="114"/>
      <c r="D51" s="85"/>
      <c r="E51" s="85"/>
      <c r="F51" s="85"/>
      <c r="G51" s="85"/>
    </row>
    <row r="52" spans="1:7" x14ac:dyDescent="0.25">
      <c r="A52" s="162"/>
      <c r="B52" s="157"/>
      <c r="C52" s="114"/>
      <c r="D52" s="85"/>
      <c r="E52" s="85"/>
      <c r="F52" s="85"/>
      <c r="G52" s="85"/>
    </row>
  </sheetData>
  <mergeCells count="21">
    <mergeCell ref="A1:AB1"/>
    <mergeCell ref="A4:A5"/>
    <mergeCell ref="B4:B5"/>
    <mergeCell ref="C4:C5"/>
    <mergeCell ref="D4:F4"/>
    <mergeCell ref="G4:G5"/>
    <mergeCell ref="H4:J4"/>
    <mergeCell ref="K4:K5"/>
    <mergeCell ref="L4:N4"/>
    <mergeCell ref="O4:O5"/>
    <mergeCell ref="AB4:AB5"/>
    <mergeCell ref="AA4:AA5"/>
    <mergeCell ref="P4:R4"/>
    <mergeCell ref="S4:S5"/>
    <mergeCell ref="X4:Z4"/>
    <mergeCell ref="T4:V4"/>
    <mergeCell ref="W4:W5"/>
    <mergeCell ref="A45:F45"/>
    <mergeCell ref="A39:E39"/>
    <mergeCell ref="E33:F33"/>
    <mergeCell ref="E37:F3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120" zoomScaleNormal="120" workbookViewId="0">
      <selection activeCell="A2" sqref="A2:I20"/>
    </sheetView>
  </sheetViews>
  <sheetFormatPr defaultRowHeight="15" x14ac:dyDescent="0.25"/>
  <cols>
    <col min="1" max="1" width="5.140625" style="191" customWidth="1"/>
    <col min="2" max="2" width="31.5703125" style="191" customWidth="1"/>
    <col min="3" max="3" width="24.140625" style="191" customWidth="1"/>
    <col min="4" max="4" width="11" style="191" bestFit="1" customWidth="1"/>
    <col min="5" max="5" width="14.140625" style="191" bestFit="1" customWidth="1"/>
    <col min="6" max="6" width="14" style="191" customWidth="1"/>
    <col min="7" max="7" width="12.7109375" style="191" customWidth="1"/>
    <col min="8" max="8" width="12.85546875" style="191" bestFit="1" customWidth="1"/>
    <col min="9" max="9" width="14.5703125" style="191" customWidth="1"/>
    <col min="10" max="16384" width="9.140625" style="191"/>
  </cols>
  <sheetData>
    <row r="2" spans="1:9" x14ac:dyDescent="0.25">
      <c r="A2" s="310" t="s">
        <v>148</v>
      </c>
      <c r="B2" s="310"/>
      <c r="C2" s="310"/>
      <c r="D2" s="310"/>
      <c r="E2" s="310"/>
      <c r="F2" s="310"/>
      <c r="G2" s="310"/>
      <c r="H2" s="310"/>
      <c r="I2" s="310"/>
    </row>
    <row r="3" spans="1:9" x14ac:dyDescent="0.25">
      <c r="A3" s="310"/>
      <c r="B3" s="310"/>
      <c r="C3" s="310"/>
      <c r="D3" s="310"/>
      <c r="E3" s="310"/>
      <c r="F3" s="310"/>
      <c r="G3" s="310"/>
      <c r="H3" s="310"/>
      <c r="I3" s="310"/>
    </row>
    <row r="4" spans="1:9" x14ac:dyDescent="0.25">
      <c r="A4" s="192"/>
      <c r="D4" s="192"/>
      <c r="E4" s="192"/>
      <c r="F4" s="192"/>
      <c r="G4" s="192"/>
      <c r="H4" s="192"/>
      <c r="I4" s="192"/>
    </row>
    <row r="5" spans="1:9" ht="15.75" x14ac:dyDescent="0.25">
      <c r="A5" s="190"/>
      <c r="B5" s="181"/>
      <c r="C5" s="190"/>
      <c r="D5" s="186"/>
      <c r="E5" s="186"/>
      <c r="F5" s="190"/>
      <c r="G5" s="190"/>
      <c r="H5" s="190"/>
    </row>
    <row r="6" spans="1:9" hidden="1" x14ac:dyDescent="0.25">
      <c r="A6" s="309" t="s">
        <v>96</v>
      </c>
      <c r="B6" s="309"/>
      <c r="C6" s="309"/>
      <c r="D6" s="309"/>
      <c r="E6" s="309"/>
      <c r="F6" s="309"/>
      <c r="G6" s="309"/>
      <c r="H6" s="309"/>
      <c r="I6" s="309"/>
    </row>
    <row r="7" spans="1:9" ht="16.5" hidden="1" customHeight="1" x14ac:dyDescent="0.25">
      <c r="A7" s="309"/>
      <c r="B7" s="309"/>
      <c r="C7" s="309"/>
      <c r="D7" s="309"/>
      <c r="E7" s="309"/>
      <c r="F7" s="309"/>
      <c r="G7" s="309"/>
      <c r="H7" s="309"/>
      <c r="I7" s="309"/>
    </row>
    <row r="8" spans="1:9" hidden="1" x14ac:dyDescent="0.25">
      <c r="A8" s="199"/>
      <c r="B8" s="198"/>
      <c r="C8" s="198"/>
      <c r="D8" s="199"/>
      <c r="E8" s="199"/>
      <c r="F8" s="198"/>
      <c r="G8" s="198"/>
      <c r="H8" s="198"/>
      <c r="I8" s="198"/>
    </row>
    <row r="9" spans="1:9" x14ac:dyDescent="0.25">
      <c r="A9" s="277" t="s">
        <v>3</v>
      </c>
      <c r="B9" s="278" t="s">
        <v>4</v>
      </c>
      <c r="C9" s="278" t="s">
        <v>2</v>
      </c>
      <c r="D9" s="278" t="s">
        <v>39</v>
      </c>
      <c r="E9" s="282" t="s">
        <v>40</v>
      </c>
      <c r="F9" s="283" t="s">
        <v>41</v>
      </c>
      <c r="G9" s="278" t="s">
        <v>42</v>
      </c>
      <c r="H9" s="278" t="s">
        <v>43</v>
      </c>
      <c r="I9" s="278" t="s">
        <v>44</v>
      </c>
    </row>
    <row r="10" spans="1:9" x14ac:dyDescent="0.25">
      <c r="A10" s="277"/>
      <c r="B10" s="278"/>
      <c r="C10" s="278"/>
      <c r="D10" s="278"/>
      <c r="E10" s="282"/>
      <c r="F10" s="283"/>
      <c r="G10" s="278"/>
      <c r="H10" s="278"/>
      <c r="I10" s="278"/>
    </row>
    <row r="11" spans="1:9" ht="15.75" hidden="1" x14ac:dyDescent="0.25">
      <c r="A11" s="93">
        <v>1</v>
      </c>
      <c r="B11" s="94" t="e">
        <f>'CAPEM LEMPUING'!#REF!</f>
        <v>#REF!</v>
      </c>
      <c r="C11" s="95" t="str">
        <f>'Capem Mesuji'!C7</f>
        <v>Customer Service</v>
      </c>
      <c r="D11" s="93">
        <v>90</v>
      </c>
      <c r="E11" s="96" t="e">
        <f>('CAPEM LEMPUING'!AB9+#REF!)/2</f>
        <v>#REF!</v>
      </c>
      <c r="F11" s="96" t="e">
        <f>E11/D11*100</f>
        <v>#REF!</v>
      </c>
      <c r="G11" s="93" t="e">
        <f>IF(AND(F11&gt;=120),"5",IF(AND(F11&gt;=100,F11&lt;=120),"4",IF(AND(F11&gt;=90,F11&lt;=100),"3",IF(AND(F11&gt;=75,F11&lt;=90),"2","1"))))</f>
        <v>#REF!</v>
      </c>
      <c r="H11" s="93">
        <v>20</v>
      </c>
      <c r="I11" s="93" t="e">
        <f>G11*H11</f>
        <v>#REF!</v>
      </c>
    </row>
    <row r="12" spans="1:9" ht="15.75" x14ac:dyDescent="0.25">
      <c r="A12" s="93">
        <v>1</v>
      </c>
      <c r="B12" s="94" t="str">
        <f>'CAPEM LEMPUING'!B9</f>
        <v>AMAN SAPUTRA WIJAYA</v>
      </c>
      <c r="C12" s="95" t="str">
        <f>'CAPEM LEMPUING'!C9</f>
        <v>SATPAM</v>
      </c>
      <c r="D12" s="93">
        <v>90</v>
      </c>
      <c r="E12" s="96">
        <f>'CAPEM LEMPUING'!AB9</f>
        <v>97.280701666666658</v>
      </c>
      <c r="F12" s="96">
        <f t="shared" ref="F12" si="0">E12/D12*100</f>
        <v>108.08966851851851</v>
      </c>
      <c r="G12" s="93" t="str">
        <f t="shared" ref="G12" si="1">IF(AND(F12&gt;=120),"5",IF(AND(F12&gt;=100,F12&lt;=120),"4",IF(AND(F12&gt;=90,F12&lt;=100),"3",IF(AND(F12&gt;=75,F12&lt;=90),"2","1"))))</f>
        <v>4</v>
      </c>
      <c r="H12" s="93">
        <v>20</v>
      </c>
      <c r="I12" s="93">
        <f t="shared" ref="I12" si="2">G12*H12</f>
        <v>80</v>
      </c>
    </row>
    <row r="13" spans="1:9" ht="15.75" x14ac:dyDescent="0.25">
      <c r="A13" s="93">
        <v>2</v>
      </c>
      <c r="B13" s="94" t="str">
        <f>'CAPEM LEMPUING'!B10</f>
        <v>JULIUS SARWONO</v>
      </c>
      <c r="C13" s="95" t="str">
        <f>'CAPEM LEMPUING'!C10</f>
        <v>SATPAM</v>
      </c>
      <c r="D13" s="93">
        <v>90</v>
      </c>
      <c r="E13" s="96">
        <f>'CAPEM LEMPUING'!AB10</f>
        <v>96.491226666666662</v>
      </c>
      <c r="F13" s="96">
        <f t="shared" ref="F13:F17" si="3">E13/D13*100</f>
        <v>107.21247407407407</v>
      </c>
      <c r="G13" s="93" t="str">
        <f t="shared" ref="G13:G17" si="4">IF(AND(F13&gt;=120),"5",IF(AND(F13&gt;=100,F13&lt;=120),"4",IF(AND(F13&gt;=90,F13&lt;=100),"3",IF(AND(F13&gt;=75,F13&lt;=90),"2","1"))))</f>
        <v>4</v>
      </c>
      <c r="H13" s="93">
        <v>20</v>
      </c>
      <c r="I13" s="93">
        <f t="shared" ref="I13:I17" si="5">G13*H13</f>
        <v>80</v>
      </c>
    </row>
    <row r="14" spans="1:9" ht="15.75" x14ac:dyDescent="0.25">
      <c r="A14" s="93">
        <v>3</v>
      </c>
      <c r="B14" s="94" t="str">
        <f>'CAPEM LEMPUING'!B11</f>
        <v>RIA ANISA PUTRI</v>
      </c>
      <c r="C14" s="95" t="str">
        <f>'CAPEM LEMPUING'!C11</f>
        <v>CUSTOMER SERVICE</v>
      </c>
      <c r="D14" s="93">
        <v>80</v>
      </c>
      <c r="E14" s="96">
        <f>'CAPEM LEMPUING'!AB11</f>
        <v>91.990038333333345</v>
      </c>
      <c r="F14" s="96">
        <f t="shared" si="3"/>
        <v>114.98754791666667</v>
      </c>
      <c r="G14" s="93" t="str">
        <f t="shared" si="4"/>
        <v>4</v>
      </c>
      <c r="H14" s="93">
        <v>20</v>
      </c>
      <c r="I14" s="93">
        <f t="shared" si="5"/>
        <v>80</v>
      </c>
    </row>
    <row r="15" spans="1:9" ht="15.75" x14ac:dyDescent="0.25">
      <c r="A15" s="93">
        <v>4</v>
      </c>
      <c r="B15" s="94" t="str">
        <f>'CAPEM LEMPUING'!B12</f>
        <v>HARDIYANTI MANDASARI</v>
      </c>
      <c r="C15" s="95" t="str">
        <f>'CAPEM LEMPUING'!C12</f>
        <v>TELLER</v>
      </c>
      <c r="D15" s="93">
        <v>90</v>
      </c>
      <c r="E15" s="96">
        <f>'CAPEM LEMPUING'!AB12</f>
        <v>93.027441111111102</v>
      </c>
      <c r="F15" s="96">
        <f t="shared" si="3"/>
        <v>103.36382345679012</v>
      </c>
      <c r="G15" s="93" t="str">
        <f t="shared" si="4"/>
        <v>4</v>
      </c>
      <c r="H15" s="93">
        <v>20</v>
      </c>
      <c r="I15" s="93">
        <f t="shared" si="5"/>
        <v>80</v>
      </c>
    </row>
    <row r="16" spans="1:9" ht="15.75" hidden="1" x14ac:dyDescent="0.25">
      <c r="A16" s="93">
        <v>4</v>
      </c>
      <c r="B16" s="94" t="str">
        <f>'CAPEM LEMPUING'!B13</f>
        <v>SITI RAHMIYATI</v>
      </c>
      <c r="C16" s="95" t="str">
        <f>'CAPEM LEMPUING'!C13</f>
        <v>TELEPON</v>
      </c>
      <c r="D16" s="93">
        <v>80</v>
      </c>
      <c r="E16" s="96" t="e">
        <f>('CAPEM LEMPUING'!AB13+#REF!)/2</f>
        <v>#REF!</v>
      </c>
      <c r="F16" s="96" t="e">
        <f t="shared" si="3"/>
        <v>#REF!</v>
      </c>
      <c r="G16" s="93" t="e">
        <f t="shared" si="4"/>
        <v>#REF!</v>
      </c>
      <c r="H16" s="93">
        <v>20</v>
      </c>
      <c r="I16" s="93" t="e">
        <f t="shared" si="5"/>
        <v>#REF!</v>
      </c>
    </row>
    <row r="17" spans="1:9" ht="15.75" x14ac:dyDescent="0.25">
      <c r="A17" s="254">
        <v>5</v>
      </c>
      <c r="B17" s="94" t="str">
        <f>'CAPEM LEMPUING'!B14</f>
        <v>SITI RAHMIYATI</v>
      </c>
      <c r="C17" s="95" t="s">
        <v>144</v>
      </c>
      <c r="D17" s="255">
        <v>95</v>
      </c>
      <c r="E17" s="256">
        <f>SUM('CAPEM LEMPUING'!AB13+'CAPEM LEMPUING'!AB14+'CAPEM LEMPUING'!AB15+'CAPEM LEMPUING'!AB16+'CAPEM LEMPUING'!AB17)/5</f>
        <v>95.691028888888894</v>
      </c>
      <c r="F17" s="96">
        <f t="shared" si="3"/>
        <v>100.72739883040936</v>
      </c>
      <c r="G17" s="93" t="str">
        <f t="shared" si="4"/>
        <v>4</v>
      </c>
      <c r="H17" s="93">
        <v>20</v>
      </c>
      <c r="I17" s="93">
        <f t="shared" si="5"/>
        <v>80</v>
      </c>
    </row>
    <row r="18" spans="1:9" ht="15.75" x14ac:dyDescent="0.25">
      <c r="A18" s="306" t="s">
        <v>97</v>
      </c>
      <c r="B18" s="307"/>
      <c r="C18" s="307"/>
      <c r="D18" s="307"/>
      <c r="E18" s="307"/>
      <c r="F18" s="307"/>
      <c r="G18" s="307"/>
      <c r="H18" s="307"/>
      <c r="I18" s="308"/>
    </row>
    <row r="19" spans="1:9" ht="15.75" x14ac:dyDescent="0.25">
      <c r="A19" s="93">
        <v>1</v>
      </c>
      <c r="B19" s="94" t="str">
        <f>'CAPEM LEMPUING'!B19</f>
        <v>JULIUS SARWONO</v>
      </c>
      <c r="C19" s="95" t="str">
        <f>'CAPEM LEMPUING'!C19</f>
        <v>SATPAM</v>
      </c>
      <c r="D19" s="93">
        <v>90</v>
      </c>
      <c r="E19" s="96">
        <f>'CAPEM LEMPUING'!AB19</f>
        <v>87.159564444444456</v>
      </c>
      <c r="F19" s="96">
        <f t="shared" ref="F19:F20" si="6">E19/D19*100</f>
        <v>96.843960493827169</v>
      </c>
      <c r="G19" s="93" t="str">
        <f t="shared" ref="G19:G20" si="7">IF(AND(F19&gt;=120),"5",IF(AND(F19&gt;=100,F19&lt;=120),"4",IF(AND(F19&gt;=90,F19&lt;=100),"3",IF(AND(F19&gt;=75,F19&lt;=90),"2","1"))))</f>
        <v>3</v>
      </c>
      <c r="H19" s="93">
        <v>20</v>
      </c>
      <c r="I19" s="93">
        <f t="shared" ref="I19:I20" si="8">G19*H19</f>
        <v>60</v>
      </c>
    </row>
    <row r="20" spans="1:9" ht="15.75" x14ac:dyDescent="0.25">
      <c r="A20" s="93">
        <v>2</v>
      </c>
      <c r="B20" s="94" t="str">
        <f>'CAPEM LEMPUING'!B20</f>
        <v>CITRA LIA VINDUANA</v>
      </c>
      <c r="C20" s="95" t="str">
        <f>'CAPEM LEMPUING'!C20</f>
        <v>CUSTOMER SERVICE</v>
      </c>
      <c r="D20" s="93">
        <v>80</v>
      </c>
      <c r="E20" s="96">
        <f>'CAPEM LEMPUING'!AB20</f>
        <v>89.991441111111115</v>
      </c>
      <c r="F20" s="96">
        <f t="shared" si="6"/>
        <v>112.48930138888889</v>
      </c>
      <c r="G20" s="93" t="str">
        <f t="shared" si="7"/>
        <v>4</v>
      </c>
      <c r="H20" s="93">
        <v>20</v>
      </c>
      <c r="I20" s="93">
        <f t="shared" si="8"/>
        <v>80</v>
      </c>
    </row>
  </sheetData>
  <mergeCells count="12">
    <mergeCell ref="A6:I7"/>
    <mergeCell ref="A2:I3"/>
    <mergeCell ref="A18:I18"/>
    <mergeCell ref="A9:A10"/>
    <mergeCell ref="B9:B10"/>
    <mergeCell ref="C9:C10"/>
    <mergeCell ref="D9:D10"/>
    <mergeCell ref="E9:E10"/>
    <mergeCell ref="F9:F10"/>
    <mergeCell ref="G9:G10"/>
    <mergeCell ref="H9:H10"/>
    <mergeCell ref="I9:I10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M25"/>
  <sheetViews>
    <sheetView workbookViewId="0">
      <pane xSplit="3" topLeftCell="D1" activePane="topRight" state="frozen"/>
      <selection pane="topRight" activeCell="D9" sqref="D9:F15"/>
    </sheetView>
  </sheetViews>
  <sheetFormatPr defaultRowHeight="15" x14ac:dyDescent="0.25"/>
  <cols>
    <col min="1" max="1" width="5" style="47" customWidth="1"/>
    <col min="2" max="2" width="19.7109375" bestFit="1" customWidth="1"/>
    <col min="3" max="3" width="16.5703125" style="47" bestFit="1" customWidth="1"/>
    <col min="4" max="11" width="9.140625" customWidth="1"/>
    <col min="12" max="12" width="6.42578125" customWidth="1"/>
    <col min="13" max="20" width="9.140625" customWidth="1"/>
    <col min="21" max="23" width="9.140625" style="13" customWidth="1"/>
    <col min="24" max="24" width="9.140625" customWidth="1"/>
    <col min="25" max="27" width="9.140625" style="47" customWidth="1"/>
    <col min="28" max="28" width="9.140625" customWidth="1"/>
    <col min="29" max="29" width="9.140625" style="19" customWidth="1"/>
  </cols>
  <sheetData>
    <row r="1" spans="1:1053" x14ac:dyDescent="0.25">
      <c r="A1" s="47" t="s">
        <v>69</v>
      </c>
    </row>
    <row r="4" spans="1:1053" x14ac:dyDescent="0.25">
      <c r="A4" s="284" t="s">
        <v>3</v>
      </c>
      <c r="B4" s="285" t="s">
        <v>4</v>
      </c>
      <c r="C4" s="267" t="s">
        <v>2</v>
      </c>
      <c r="D4" s="268" t="s">
        <v>5</v>
      </c>
      <c r="E4" s="268"/>
      <c r="F4" s="268"/>
      <c r="G4" s="260" t="s">
        <v>6</v>
      </c>
      <c r="H4" s="268" t="s">
        <v>7</v>
      </c>
      <c r="I4" s="268"/>
      <c r="J4" s="268"/>
      <c r="K4" s="260" t="s">
        <v>6</v>
      </c>
      <c r="L4" s="268" t="s">
        <v>8</v>
      </c>
      <c r="M4" s="268"/>
      <c r="N4" s="268"/>
      <c r="O4" s="260" t="s">
        <v>6</v>
      </c>
      <c r="P4" s="268" t="s">
        <v>9</v>
      </c>
      <c r="Q4" s="268"/>
      <c r="R4" s="268"/>
      <c r="S4" s="260" t="s">
        <v>6</v>
      </c>
      <c r="T4" s="268" t="s">
        <v>10</v>
      </c>
      <c r="U4" s="268"/>
      <c r="V4" s="268"/>
      <c r="W4" s="260" t="s">
        <v>6</v>
      </c>
      <c r="X4" s="268" t="s">
        <v>11</v>
      </c>
      <c r="Y4" s="268"/>
      <c r="Z4" s="268"/>
      <c r="AA4" s="260" t="s">
        <v>6</v>
      </c>
      <c r="AB4" s="269" t="s">
        <v>12</v>
      </c>
      <c r="AC4" s="177"/>
    </row>
    <row r="5" spans="1:1053" x14ac:dyDescent="0.25">
      <c r="A5" s="284"/>
      <c r="B5" s="286"/>
      <c r="C5" s="267"/>
      <c r="D5" s="87" t="s">
        <v>13</v>
      </c>
      <c r="E5" s="87" t="s">
        <v>14</v>
      </c>
      <c r="F5" s="87" t="s">
        <v>15</v>
      </c>
      <c r="G5" s="260"/>
      <c r="H5" s="87" t="s">
        <v>13</v>
      </c>
      <c r="I5" s="87" t="s">
        <v>14</v>
      </c>
      <c r="J5" s="87" t="s">
        <v>15</v>
      </c>
      <c r="K5" s="260"/>
      <c r="L5" s="87" t="s">
        <v>13</v>
      </c>
      <c r="M5" s="87" t="s">
        <v>14</v>
      </c>
      <c r="N5" s="87" t="s">
        <v>15</v>
      </c>
      <c r="O5" s="260"/>
      <c r="P5" s="87" t="s">
        <v>13</v>
      </c>
      <c r="Q5" s="87" t="s">
        <v>14</v>
      </c>
      <c r="R5" s="87" t="s">
        <v>15</v>
      </c>
      <c r="S5" s="260"/>
      <c r="T5" s="169" t="s">
        <v>13</v>
      </c>
      <c r="U5" s="169" t="s">
        <v>14</v>
      </c>
      <c r="V5" s="169" t="s">
        <v>15</v>
      </c>
      <c r="W5" s="260"/>
      <c r="X5" s="87" t="s">
        <v>13</v>
      </c>
      <c r="Y5" s="87" t="s">
        <v>14</v>
      </c>
      <c r="Z5" s="87" t="s">
        <v>15</v>
      </c>
      <c r="AA5" s="260"/>
      <c r="AB5" s="269"/>
      <c r="AC5" s="177"/>
    </row>
    <row r="6" spans="1:1053" s="313" customFormat="1" ht="15.75" thickBot="1" x14ac:dyDescent="0.3">
      <c r="A6" s="311" t="s">
        <v>68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 s="312"/>
      <c r="CV6" s="312"/>
      <c r="CW6" s="312"/>
      <c r="CX6" s="312"/>
      <c r="CY6" s="312"/>
      <c r="CZ6" s="312"/>
      <c r="DA6" s="312"/>
      <c r="DB6" s="312"/>
      <c r="DC6" s="312"/>
      <c r="DD6" s="312"/>
      <c r="DE6" s="312"/>
      <c r="DF6" s="312"/>
      <c r="DG6" s="312"/>
      <c r="DH6" s="312"/>
      <c r="DI6" s="312"/>
      <c r="DJ6" s="312"/>
      <c r="DK6" s="312"/>
      <c r="DL6" s="312"/>
      <c r="DM6" s="312"/>
      <c r="DN6" s="312"/>
      <c r="DO6" s="312"/>
      <c r="DP6" s="312"/>
      <c r="DQ6" s="312"/>
      <c r="DR6" s="312"/>
      <c r="DS6" s="312"/>
      <c r="DT6" s="312"/>
      <c r="DU6" s="312"/>
      <c r="DV6" s="312"/>
      <c r="DW6" s="312"/>
      <c r="DX6" s="312"/>
      <c r="DY6" s="312"/>
      <c r="DZ6" s="312"/>
      <c r="EA6" s="312"/>
      <c r="EB6" s="312"/>
      <c r="EC6" s="312"/>
      <c r="ED6" s="312"/>
      <c r="EE6" s="312"/>
      <c r="EF6" s="312"/>
      <c r="EG6" s="312"/>
      <c r="EH6" s="312"/>
      <c r="EI6" s="312"/>
      <c r="EJ6" s="312"/>
      <c r="EK6" s="312"/>
      <c r="EL6" s="312"/>
      <c r="EM6" s="312"/>
      <c r="EN6" s="312"/>
      <c r="EO6" s="312"/>
      <c r="EP6" s="312"/>
      <c r="EQ6" s="312"/>
      <c r="ER6" s="312"/>
      <c r="ES6" s="312"/>
      <c r="ET6" s="312"/>
      <c r="EU6" s="312"/>
      <c r="EV6" s="312"/>
      <c r="EW6" s="312"/>
      <c r="EX6" s="312"/>
      <c r="EY6" s="312"/>
      <c r="EZ6" s="312"/>
      <c r="FA6" s="312"/>
      <c r="FB6" s="312"/>
      <c r="FC6" s="312"/>
      <c r="FD6" s="312"/>
      <c r="FE6" s="312"/>
      <c r="FF6" s="312"/>
      <c r="FG6" s="312"/>
      <c r="FH6" s="312"/>
      <c r="FI6" s="312"/>
      <c r="FJ6" s="312"/>
      <c r="FK6" s="312"/>
      <c r="FL6" s="312"/>
      <c r="FM6" s="312"/>
      <c r="FN6" s="312"/>
      <c r="FO6" s="312"/>
      <c r="FP6" s="312"/>
      <c r="FQ6" s="312"/>
      <c r="FR6" s="312"/>
      <c r="FS6" s="312"/>
      <c r="FT6" s="312"/>
      <c r="FU6" s="312"/>
      <c r="FV6" s="312"/>
      <c r="FW6" s="312"/>
      <c r="FX6" s="312"/>
      <c r="FY6" s="312"/>
      <c r="FZ6" s="312"/>
      <c r="GA6" s="312"/>
      <c r="GB6" s="312"/>
      <c r="GC6" s="312"/>
      <c r="GD6" s="312"/>
      <c r="GE6" s="312"/>
      <c r="GF6" s="312"/>
      <c r="GG6" s="312"/>
      <c r="GH6" s="312"/>
      <c r="GI6" s="312"/>
      <c r="GJ6" s="312"/>
      <c r="GK6" s="312"/>
      <c r="GL6" s="312"/>
      <c r="GM6" s="312"/>
      <c r="GN6" s="312"/>
      <c r="GO6" s="312"/>
      <c r="GP6" s="312"/>
      <c r="GQ6" s="312"/>
      <c r="GR6" s="312"/>
      <c r="GS6" s="312"/>
      <c r="GT6" s="312"/>
      <c r="GU6" s="312"/>
      <c r="GV6" s="312"/>
      <c r="GW6" s="312"/>
      <c r="GX6" s="312"/>
      <c r="GY6" s="312"/>
      <c r="GZ6" s="312"/>
      <c r="HA6" s="312"/>
      <c r="HB6" s="312"/>
      <c r="HC6" s="312"/>
      <c r="HD6" s="312"/>
      <c r="HE6" s="312"/>
      <c r="HF6" s="312"/>
      <c r="HG6" s="312"/>
      <c r="HH6" s="312"/>
      <c r="HI6" s="312"/>
      <c r="HJ6" s="312"/>
      <c r="HK6" s="312"/>
      <c r="HL6" s="312"/>
      <c r="HM6" s="312"/>
      <c r="HN6" s="312"/>
      <c r="HO6" s="312"/>
      <c r="HP6" s="312"/>
      <c r="HQ6" s="312"/>
      <c r="HR6" s="312"/>
      <c r="HS6" s="312"/>
      <c r="HT6" s="312"/>
      <c r="HU6" s="312"/>
      <c r="HV6" s="312"/>
      <c r="HW6" s="312"/>
      <c r="HX6" s="312"/>
      <c r="HY6" s="312"/>
      <c r="HZ6" s="312"/>
      <c r="IA6" s="312"/>
      <c r="IB6" s="312"/>
      <c r="IC6" s="312"/>
      <c r="ID6" s="312"/>
      <c r="IE6" s="312"/>
      <c r="IF6" s="312"/>
      <c r="IG6" s="312"/>
      <c r="IH6" s="312"/>
      <c r="II6" s="312"/>
      <c r="IJ6" s="312"/>
      <c r="IK6" s="312"/>
      <c r="IL6" s="312"/>
      <c r="IM6" s="312"/>
      <c r="IN6" s="312"/>
      <c r="IO6" s="312"/>
      <c r="IP6" s="312"/>
      <c r="IQ6" s="312"/>
      <c r="IR6" s="312"/>
      <c r="IS6" s="312"/>
      <c r="IT6" s="312"/>
      <c r="IU6" s="312"/>
      <c r="IV6" s="312"/>
      <c r="IW6" s="312"/>
      <c r="IX6" s="312"/>
      <c r="IY6" s="312"/>
      <c r="IZ6" s="312"/>
      <c r="JA6" s="312"/>
      <c r="JB6" s="312"/>
      <c r="JC6" s="312"/>
      <c r="JD6" s="312"/>
      <c r="JE6" s="312"/>
      <c r="JF6" s="312"/>
      <c r="JG6" s="312"/>
      <c r="JH6" s="312"/>
      <c r="JI6" s="312"/>
      <c r="JJ6" s="312"/>
      <c r="JK6" s="312"/>
      <c r="JL6" s="312"/>
      <c r="JM6" s="312"/>
      <c r="JN6" s="312"/>
      <c r="JO6" s="312"/>
      <c r="JP6" s="312"/>
      <c r="JQ6" s="312"/>
      <c r="JR6" s="312"/>
      <c r="JS6" s="312"/>
      <c r="JT6" s="312"/>
      <c r="JU6" s="312"/>
      <c r="JV6" s="312"/>
      <c r="JW6" s="312"/>
      <c r="JX6" s="312"/>
      <c r="JY6" s="312"/>
      <c r="JZ6" s="312"/>
      <c r="KA6" s="312"/>
      <c r="KB6" s="312"/>
      <c r="KC6" s="312"/>
      <c r="KD6" s="312"/>
      <c r="KE6" s="312"/>
      <c r="KF6" s="312"/>
      <c r="KG6" s="312"/>
      <c r="KH6" s="312"/>
      <c r="KI6" s="312"/>
      <c r="KJ6" s="312"/>
      <c r="KK6" s="312"/>
      <c r="KL6" s="312"/>
      <c r="KM6" s="312"/>
      <c r="KN6" s="312"/>
      <c r="KO6" s="312"/>
      <c r="KP6" s="312"/>
      <c r="KQ6" s="312"/>
      <c r="KR6" s="312"/>
      <c r="KS6" s="312"/>
      <c r="KT6" s="312"/>
      <c r="KU6" s="312"/>
      <c r="KV6" s="312"/>
      <c r="KW6" s="312"/>
      <c r="KX6" s="312"/>
      <c r="KY6" s="312"/>
      <c r="KZ6" s="312"/>
      <c r="LA6" s="312"/>
      <c r="LB6" s="312"/>
      <c r="LC6" s="312"/>
      <c r="LD6" s="312"/>
      <c r="LE6" s="312"/>
      <c r="LF6" s="312"/>
      <c r="LG6" s="312"/>
      <c r="LH6" s="312"/>
      <c r="LI6" s="312"/>
      <c r="LJ6" s="312"/>
      <c r="LK6" s="312"/>
      <c r="LL6" s="312"/>
      <c r="LM6" s="312"/>
      <c r="LN6" s="312"/>
      <c r="LO6" s="312"/>
      <c r="LP6" s="312"/>
      <c r="LQ6" s="312"/>
      <c r="LR6" s="312"/>
      <c r="LS6" s="312"/>
      <c r="LT6" s="312"/>
      <c r="LU6" s="312"/>
      <c r="LV6" s="312"/>
      <c r="LW6" s="312"/>
      <c r="LX6" s="312"/>
      <c r="LY6" s="312"/>
      <c r="LZ6" s="312"/>
      <c r="MA6" s="312"/>
      <c r="MB6" s="312"/>
      <c r="MC6" s="312"/>
      <c r="MD6" s="312"/>
      <c r="ME6" s="312"/>
      <c r="MF6" s="312"/>
      <c r="MG6" s="312"/>
      <c r="MH6" s="312"/>
      <c r="MI6" s="312"/>
      <c r="MJ6" s="312"/>
      <c r="MK6" s="312"/>
      <c r="ML6" s="312"/>
      <c r="MM6" s="312"/>
      <c r="MN6" s="312"/>
      <c r="MO6" s="312"/>
      <c r="MP6" s="312"/>
      <c r="MQ6" s="312"/>
      <c r="MR6" s="312"/>
      <c r="MS6" s="312"/>
      <c r="MT6" s="312"/>
      <c r="MU6" s="312"/>
      <c r="MV6" s="312"/>
      <c r="MW6" s="312"/>
      <c r="MX6" s="312"/>
      <c r="MY6" s="312"/>
      <c r="MZ6" s="312"/>
      <c r="NA6" s="312"/>
      <c r="NB6" s="312"/>
      <c r="NC6" s="312"/>
      <c r="ND6" s="312"/>
      <c r="NE6" s="312"/>
      <c r="NF6" s="312"/>
      <c r="NG6" s="312"/>
      <c r="NH6" s="312"/>
      <c r="NI6" s="312"/>
      <c r="NJ6" s="312"/>
      <c r="NK6" s="312"/>
      <c r="NL6" s="312"/>
      <c r="NM6" s="312"/>
      <c r="NN6" s="312"/>
      <c r="NO6" s="312"/>
      <c r="NP6" s="312"/>
      <c r="NQ6" s="312"/>
      <c r="NR6" s="312"/>
      <c r="NS6" s="312"/>
      <c r="NT6" s="312"/>
      <c r="NU6" s="312"/>
      <c r="NV6" s="312"/>
      <c r="NW6" s="312"/>
      <c r="NX6" s="312"/>
      <c r="NY6" s="312"/>
      <c r="NZ6" s="312"/>
      <c r="OA6" s="312"/>
      <c r="OB6" s="312"/>
      <c r="OC6" s="312"/>
      <c r="OD6" s="312"/>
      <c r="OE6" s="312"/>
      <c r="OF6" s="312"/>
      <c r="OG6" s="312"/>
      <c r="OH6" s="312"/>
      <c r="OI6" s="312"/>
      <c r="OJ6" s="312"/>
      <c r="OK6" s="312"/>
      <c r="OL6" s="312"/>
      <c r="OM6" s="312"/>
      <c r="ON6" s="312"/>
      <c r="OO6" s="312"/>
      <c r="OP6" s="312"/>
      <c r="OQ6" s="312"/>
      <c r="OR6" s="312"/>
      <c r="OS6" s="312"/>
      <c r="OT6" s="312"/>
      <c r="OU6" s="312"/>
      <c r="OV6" s="312"/>
      <c r="OW6" s="312"/>
      <c r="OX6" s="312"/>
      <c r="OY6" s="312"/>
      <c r="OZ6" s="312"/>
      <c r="PA6" s="312"/>
      <c r="PB6" s="312"/>
      <c r="PC6" s="312"/>
      <c r="PD6" s="312"/>
      <c r="PE6" s="312"/>
      <c r="PF6" s="312"/>
      <c r="PG6" s="312"/>
      <c r="PH6" s="312"/>
      <c r="PI6" s="312"/>
      <c r="PJ6" s="312"/>
      <c r="PK6" s="312"/>
      <c r="PL6" s="312"/>
      <c r="PM6" s="312"/>
      <c r="PN6" s="312"/>
      <c r="PO6" s="312"/>
      <c r="PP6" s="312"/>
      <c r="PQ6" s="312"/>
      <c r="PR6" s="312"/>
      <c r="PS6" s="312"/>
      <c r="PT6" s="312"/>
      <c r="PU6" s="312"/>
      <c r="PV6" s="312"/>
      <c r="PW6" s="312"/>
      <c r="PX6" s="312"/>
      <c r="PY6" s="312"/>
      <c r="PZ6" s="312"/>
      <c r="QA6" s="312"/>
      <c r="QB6" s="312"/>
      <c r="QC6" s="312"/>
      <c r="QD6" s="312"/>
      <c r="QE6" s="312"/>
      <c r="QF6" s="312"/>
      <c r="QG6" s="312"/>
      <c r="QH6" s="312"/>
      <c r="QI6" s="312"/>
      <c r="QJ6" s="312"/>
      <c r="QK6" s="312"/>
      <c r="QL6" s="312"/>
      <c r="QM6" s="312"/>
      <c r="QN6" s="312"/>
      <c r="QO6" s="312"/>
      <c r="QP6" s="312"/>
      <c r="QQ6" s="312"/>
      <c r="QR6" s="312"/>
      <c r="QS6" s="312"/>
      <c r="QT6" s="312"/>
      <c r="QU6" s="312"/>
      <c r="QV6" s="312"/>
      <c r="QW6" s="312"/>
      <c r="QX6" s="312"/>
      <c r="QY6" s="312"/>
      <c r="QZ6" s="312"/>
      <c r="RA6" s="312"/>
      <c r="RB6" s="312"/>
      <c r="RC6" s="312"/>
      <c r="RD6" s="312"/>
      <c r="RE6" s="312"/>
      <c r="RF6" s="312"/>
      <c r="RG6" s="312"/>
      <c r="RH6" s="312"/>
      <c r="RI6" s="312"/>
      <c r="RJ6" s="312"/>
      <c r="RK6" s="312"/>
      <c r="RL6" s="312"/>
      <c r="RM6" s="312"/>
      <c r="RN6" s="312"/>
      <c r="RO6" s="312"/>
      <c r="RP6" s="312"/>
      <c r="RQ6" s="312"/>
      <c r="RR6" s="312"/>
      <c r="RS6" s="312"/>
      <c r="RT6" s="312"/>
      <c r="RU6" s="312"/>
      <c r="RV6" s="312"/>
      <c r="RW6" s="312"/>
      <c r="RX6" s="312"/>
      <c r="RY6" s="312"/>
      <c r="RZ6" s="312"/>
      <c r="SA6" s="312"/>
      <c r="SB6" s="312"/>
      <c r="SC6" s="312"/>
      <c r="SD6" s="312"/>
      <c r="SE6" s="312"/>
      <c r="SF6" s="312"/>
      <c r="SG6" s="312"/>
      <c r="SH6" s="312"/>
      <c r="SI6" s="312"/>
      <c r="SJ6" s="312"/>
      <c r="SK6" s="312"/>
      <c r="SL6" s="312"/>
      <c r="SM6" s="312"/>
      <c r="SN6" s="312"/>
      <c r="SO6" s="312"/>
      <c r="SP6" s="312"/>
      <c r="SQ6" s="312"/>
      <c r="SR6" s="312"/>
      <c r="SS6" s="312"/>
      <c r="ST6" s="312"/>
      <c r="SU6" s="312"/>
      <c r="SV6" s="312"/>
      <c r="SW6" s="312"/>
      <c r="SX6" s="312"/>
      <c r="SY6" s="312"/>
      <c r="SZ6" s="312"/>
      <c r="TA6" s="312"/>
      <c r="TB6" s="312"/>
      <c r="TC6" s="312"/>
      <c r="TD6" s="312"/>
      <c r="TE6" s="312"/>
      <c r="TF6" s="312"/>
      <c r="TG6" s="312"/>
      <c r="TH6" s="312"/>
      <c r="TI6" s="312"/>
      <c r="TJ6" s="312"/>
      <c r="TK6" s="312"/>
      <c r="TL6" s="312"/>
      <c r="TM6" s="312"/>
      <c r="TN6" s="312"/>
      <c r="TO6" s="312"/>
      <c r="TP6" s="312"/>
      <c r="TQ6" s="312"/>
      <c r="TR6" s="312"/>
      <c r="TS6" s="312"/>
      <c r="TT6" s="312"/>
      <c r="TU6" s="312"/>
      <c r="TV6" s="312"/>
      <c r="TW6" s="312"/>
      <c r="TX6" s="312"/>
      <c r="TY6" s="312"/>
      <c r="TZ6" s="312"/>
      <c r="UA6" s="312"/>
      <c r="UB6" s="312"/>
      <c r="UC6" s="312"/>
      <c r="UD6" s="312"/>
      <c r="UE6" s="312"/>
      <c r="UF6" s="312"/>
      <c r="UG6" s="312"/>
      <c r="UH6" s="312"/>
      <c r="UI6" s="312"/>
      <c r="UJ6" s="312"/>
      <c r="UK6" s="312"/>
      <c r="UL6" s="312"/>
      <c r="UM6" s="312"/>
      <c r="UN6" s="312"/>
      <c r="UO6" s="312"/>
      <c r="UP6" s="312"/>
      <c r="UQ6" s="312"/>
      <c r="UR6" s="312"/>
      <c r="US6" s="312"/>
      <c r="UT6" s="312"/>
      <c r="UU6" s="312"/>
      <c r="UV6" s="312"/>
      <c r="UW6" s="312"/>
      <c r="UX6" s="312"/>
      <c r="UY6" s="312"/>
      <c r="UZ6" s="312"/>
      <c r="VA6" s="312"/>
      <c r="VB6" s="312"/>
      <c r="VC6" s="312"/>
      <c r="VD6" s="312"/>
      <c r="VE6" s="312"/>
      <c r="VF6" s="312"/>
      <c r="VG6" s="312"/>
      <c r="VH6" s="312"/>
      <c r="VI6" s="312"/>
      <c r="VJ6" s="312"/>
      <c r="VK6" s="312"/>
      <c r="VL6" s="312"/>
      <c r="VM6" s="312"/>
      <c r="VN6" s="312"/>
      <c r="VO6" s="312"/>
      <c r="VP6" s="312"/>
      <c r="VQ6" s="312"/>
      <c r="VR6" s="312"/>
      <c r="VS6" s="312"/>
      <c r="VT6" s="312"/>
      <c r="VU6" s="312"/>
      <c r="VV6" s="312"/>
      <c r="VW6" s="312"/>
      <c r="VX6" s="312"/>
      <c r="VY6" s="312"/>
      <c r="VZ6" s="312"/>
      <c r="WA6" s="312"/>
      <c r="WB6" s="312"/>
      <c r="WC6" s="312"/>
      <c r="WD6" s="312"/>
      <c r="WE6" s="312"/>
      <c r="WF6" s="312"/>
      <c r="WG6" s="312"/>
      <c r="WH6" s="312"/>
      <c r="WI6" s="312"/>
      <c r="WJ6" s="312"/>
      <c r="WK6" s="312"/>
      <c r="WL6" s="312"/>
      <c r="WM6" s="312"/>
      <c r="WN6" s="312"/>
      <c r="WO6" s="312"/>
      <c r="WP6" s="312"/>
      <c r="WQ6" s="312"/>
      <c r="WR6" s="312"/>
      <c r="WS6" s="312"/>
      <c r="WT6" s="312"/>
      <c r="WU6" s="312"/>
      <c r="WV6" s="312"/>
      <c r="WW6" s="312"/>
      <c r="WX6" s="312"/>
      <c r="WY6" s="312"/>
      <c r="WZ6" s="312"/>
      <c r="XA6" s="312"/>
      <c r="XB6" s="312"/>
      <c r="XC6" s="312"/>
      <c r="XD6" s="312"/>
      <c r="XE6" s="312"/>
      <c r="XF6" s="312"/>
      <c r="XG6" s="312"/>
      <c r="XH6" s="312"/>
      <c r="XI6" s="312"/>
      <c r="XJ6" s="312"/>
      <c r="XK6" s="312"/>
      <c r="XL6" s="312"/>
      <c r="XM6" s="312"/>
      <c r="XN6" s="312"/>
      <c r="XO6" s="312"/>
      <c r="XP6" s="312"/>
      <c r="XQ6" s="312"/>
      <c r="XR6" s="312"/>
      <c r="XS6" s="312"/>
      <c r="XT6" s="312"/>
      <c r="XU6" s="312"/>
      <c r="XV6" s="312"/>
      <c r="XW6" s="312"/>
      <c r="XX6" s="312"/>
      <c r="XY6" s="312"/>
      <c r="XZ6" s="312"/>
      <c r="YA6" s="312"/>
      <c r="YB6" s="312"/>
      <c r="YC6" s="312"/>
      <c r="YD6" s="312"/>
      <c r="YE6" s="312"/>
      <c r="YF6" s="312"/>
      <c r="YG6" s="312"/>
      <c r="YH6" s="312"/>
      <c r="YI6" s="312"/>
      <c r="YJ6" s="312"/>
      <c r="YK6" s="312"/>
      <c r="YL6" s="312"/>
      <c r="YM6" s="312"/>
      <c r="YN6" s="312"/>
      <c r="YO6" s="312"/>
      <c r="YP6" s="312"/>
      <c r="YQ6" s="312"/>
      <c r="YR6" s="312"/>
      <c r="YS6" s="312"/>
      <c r="YT6" s="312"/>
      <c r="YU6" s="312"/>
      <c r="YV6" s="312"/>
      <c r="YW6" s="312"/>
      <c r="YX6" s="312"/>
      <c r="YY6" s="312"/>
      <c r="YZ6" s="312"/>
      <c r="ZA6" s="312"/>
      <c r="ZB6" s="312"/>
      <c r="ZC6" s="312"/>
      <c r="ZD6" s="312"/>
      <c r="ZE6" s="312"/>
      <c r="ZF6" s="312"/>
      <c r="ZG6" s="312"/>
      <c r="ZH6" s="312"/>
      <c r="ZI6" s="312"/>
      <c r="ZJ6" s="312"/>
      <c r="ZK6" s="312"/>
      <c r="ZL6" s="312"/>
      <c r="ZM6" s="312"/>
      <c r="ZN6" s="312"/>
      <c r="ZO6" s="312"/>
      <c r="ZP6" s="312"/>
      <c r="ZQ6" s="312"/>
      <c r="ZR6" s="312"/>
      <c r="ZS6" s="312"/>
      <c r="ZT6" s="312"/>
      <c r="ZU6" s="312"/>
      <c r="ZV6" s="312"/>
      <c r="ZW6" s="312"/>
      <c r="ZX6" s="312"/>
      <c r="ZY6" s="312"/>
      <c r="ZZ6" s="312"/>
      <c r="AAA6" s="312"/>
      <c r="AAB6" s="312"/>
      <c r="AAC6" s="312"/>
      <c r="AAD6" s="312"/>
      <c r="AAE6" s="312"/>
      <c r="AAF6" s="312"/>
      <c r="AAG6" s="312"/>
      <c r="AAH6" s="312"/>
      <c r="AAI6" s="312"/>
      <c r="AAJ6" s="312"/>
      <c r="AAK6" s="312"/>
      <c r="AAL6" s="312"/>
      <c r="AAM6" s="312"/>
      <c r="AAN6" s="312"/>
      <c r="AAO6" s="312"/>
      <c r="AAP6" s="312"/>
      <c r="AAQ6" s="312"/>
      <c r="AAR6" s="312"/>
      <c r="AAS6" s="312"/>
      <c r="AAT6" s="312"/>
      <c r="AAU6" s="312"/>
      <c r="AAV6" s="312"/>
      <c r="AAW6" s="312"/>
      <c r="AAX6" s="312"/>
      <c r="AAY6" s="312"/>
      <c r="AAZ6" s="312"/>
      <c r="ABA6" s="312"/>
      <c r="ABB6" s="312"/>
      <c r="ABC6" s="312"/>
      <c r="ABD6" s="312"/>
      <c r="ABE6" s="312"/>
      <c r="ABF6" s="312"/>
      <c r="ABG6" s="312"/>
      <c r="ABH6" s="312"/>
      <c r="ABI6" s="312"/>
      <c r="ABJ6" s="312"/>
      <c r="ABK6" s="312"/>
      <c r="ABL6" s="312"/>
      <c r="ABM6" s="312"/>
      <c r="ABN6" s="312"/>
      <c r="ABO6" s="312"/>
      <c r="ABP6" s="312"/>
      <c r="ABQ6" s="312"/>
      <c r="ABR6" s="312"/>
      <c r="ABS6" s="312"/>
      <c r="ABT6" s="312"/>
      <c r="ABU6" s="312"/>
      <c r="ABV6" s="312"/>
      <c r="ABW6" s="312"/>
      <c r="ABX6" s="312"/>
      <c r="ABY6" s="312"/>
      <c r="ABZ6" s="312"/>
      <c r="ACA6" s="312"/>
      <c r="ACB6" s="312"/>
      <c r="ACC6" s="312"/>
      <c r="ACD6" s="312"/>
      <c r="ACE6" s="312"/>
      <c r="ACF6" s="312"/>
      <c r="ACG6" s="312"/>
      <c r="ACH6" s="312"/>
      <c r="ACI6" s="312"/>
      <c r="ACJ6" s="312"/>
      <c r="ACK6" s="312"/>
      <c r="ACL6" s="312"/>
      <c r="ACM6" s="312"/>
      <c r="ACN6" s="312"/>
      <c r="ACO6" s="312"/>
      <c r="ACP6" s="312"/>
      <c r="ACQ6" s="312"/>
      <c r="ACR6" s="312"/>
      <c r="ACS6" s="312"/>
      <c r="ACT6" s="312"/>
      <c r="ACU6" s="312"/>
      <c r="ACV6" s="312"/>
      <c r="ACW6" s="312"/>
      <c r="ACX6" s="312"/>
      <c r="ACY6" s="312"/>
      <c r="ACZ6" s="312"/>
      <c r="ADA6" s="312"/>
      <c r="ADB6" s="312"/>
      <c r="ADC6" s="312"/>
      <c r="ADD6" s="312"/>
      <c r="ADE6" s="312"/>
      <c r="ADF6" s="312"/>
      <c r="ADG6" s="312"/>
      <c r="ADH6" s="312"/>
      <c r="ADI6" s="312"/>
      <c r="ADJ6" s="312"/>
      <c r="ADK6" s="312"/>
      <c r="ADL6" s="312"/>
      <c r="ADM6" s="312"/>
      <c r="ADN6" s="312"/>
      <c r="ADO6" s="312"/>
      <c r="ADP6" s="312"/>
      <c r="ADQ6" s="312"/>
      <c r="ADR6" s="312"/>
      <c r="ADS6" s="312"/>
      <c r="ADT6" s="312"/>
      <c r="ADU6" s="312"/>
      <c r="ADV6" s="312"/>
      <c r="ADW6" s="312"/>
      <c r="ADX6" s="312"/>
      <c r="ADY6" s="312"/>
      <c r="ADZ6" s="312"/>
      <c r="AEA6" s="312"/>
      <c r="AEB6" s="312"/>
      <c r="AEC6" s="312"/>
      <c r="AED6" s="312"/>
      <c r="AEE6" s="312"/>
      <c r="AEF6" s="312"/>
      <c r="AEG6" s="312"/>
      <c r="AEH6" s="312"/>
      <c r="AEI6" s="312"/>
      <c r="AEJ6" s="312"/>
      <c r="AEK6" s="312"/>
      <c r="AEL6" s="312"/>
      <c r="AEM6" s="312"/>
      <c r="AEN6" s="312"/>
      <c r="AEO6" s="312"/>
      <c r="AEP6" s="312"/>
      <c r="AEQ6" s="312"/>
      <c r="AER6" s="312"/>
      <c r="AES6" s="312"/>
      <c r="AET6" s="312"/>
      <c r="AEU6" s="312"/>
      <c r="AEV6" s="312"/>
      <c r="AEW6" s="312"/>
      <c r="AEX6" s="312"/>
      <c r="AEY6" s="312"/>
      <c r="AEZ6" s="312"/>
      <c r="AFA6" s="312"/>
      <c r="AFB6" s="312"/>
      <c r="AFC6" s="312"/>
      <c r="AFD6" s="312"/>
      <c r="AFE6" s="312"/>
      <c r="AFF6" s="312"/>
      <c r="AFG6" s="312"/>
      <c r="AFH6" s="312"/>
      <c r="AFI6" s="312"/>
      <c r="AFJ6" s="312"/>
      <c r="AFK6" s="312"/>
      <c r="AFL6" s="312"/>
      <c r="AFM6" s="312"/>
      <c r="AFN6" s="312"/>
      <c r="AFO6" s="312"/>
      <c r="AFP6" s="312"/>
      <c r="AFQ6" s="312"/>
      <c r="AFR6" s="312"/>
      <c r="AFS6" s="312"/>
      <c r="AFT6" s="312"/>
      <c r="AFU6" s="312"/>
      <c r="AFV6" s="312"/>
      <c r="AFW6" s="312"/>
      <c r="AFX6" s="312"/>
      <c r="AFY6" s="312"/>
      <c r="AFZ6" s="312"/>
      <c r="AGA6" s="312"/>
      <c r="AGB6" s="312"/>
      <c r="AGC6" s="312"/>
      <c r="AGD6" s="312"/>
      <c r="AGE6" s="312"/>
      <c r="AGF6" s="312"/>
      <c r="AGG6" s="312"/>
      <c r="AGH6" s="312"/>
      <c r="AGI6" s="312"/>
      <c r="AGJ6" s="312"/>
      <c r="AGK6" s="312"/>
      <c r="AGL6" s="312"/>
      <c r="AGM6" s="312"/>
      <c r="AGN6" s="312"/>
      <c r="AGO6" s="312"/>
      <c r="AGP6" s="312"/>
      <c r="AGQ6" s="312"/>
      <c r="AGR6" s="312"/>
      <c r="AGS6" s="312"/>
      <c r="AGT6" s="312"/>
      <c r="AGU6" s="312"/>
      <c r="AGV6" s="312"/>
      <c r="AGW6" s="312"/>
      <c r="AGX6" s="312"/>
      <c r="AGY6" s="312"/>
      <c r="AGZ6" s="312"/>
      <c r="AHA6" s="312"/>
      <c r="AHB6" s="312"/>
      <c r="AHC6" s="312"/>
      <c r="AHD6" s="312"/>
      <c r="AHE6" s="312"/>
      <c r="AHF6" s="312"/>
      <c r="AHG6" s="312"/>
      <c r="AHH6" s="312"/>
      <c r="AHI6" s="312"/>
      <c r="AHJ6" s="312"/>
      <c r="AHK6" s="312"/>
      <c r="AHL6" s="312"/>
      <c r="AHM6" s="312"/>
      <c r="AHN6" s="312"/>
      <c r="AHO6" s="312"/>
      <c r="AHP6" s="312"/>
      <c r="AHQ6" s="312"/>
      <c r="AHR6" s="312"/>
      <c r="AHS6" s="312"/>
      <c r="AHT6" s="312"/>
      <c r="AHU6" s="312"/>
      <c r="AHV6" s="312"/>
      <c r="AHW6" s="312"/>
      <c r="AHX6" s="312"/>
      <c r="AHY6" s="312"/>
      <c r="AHZ6" s="312"/>
      <c r="AIA6" s="312"/>
      <c r="AIB6" s="312"/>
      <c r="AIC6" s="312"/>
      <c r="AID6" s="312"/>
      <c r="AIE6" s="312"/>
      <c r="AIF6" s="312"/>
      <c r="AIG6" s="312"/>
      <c r="AIH6" s="312"/>
      <c r="AII6" s="312"/>
      <c r="AIJ6" s="312"/>
      <c r="AIK6" s="312"/>
      <c r="AIL6" s="312"/>
      <c r="AIM6" s="312"/>
      <c r="AIN6" s="312"/>
      <c r="AIO6" s="312"/>
      <c r="AIP6" s="312"/>
      <c r="AIQ6" s="312"/>
      <c r="AIR6" s="312"/>
      <c r="AIS6" s="312"/>
      <c r="AIT6" s="312"/>
      <c r="AIU6" s="312"/>
      <c r="AIV6" s="312"/>
      <c r="AIW6" s="312"/>
      <c r="AIX6" s="312"/>
      <c r="AIY6" s="312"/>
      <c r="AIZ6" s="312"/>
      <c r="AJA6" s="312"/>
      <c r="AJB6" s="312"/>
      <c r="AJC6" s="312"/>
      <c r="AJD6" s="312"/>
      <c r="AJE6" s="312"/>
      <c r="AJF6" s="312"/>
      <c r="AJG6" s="312"/>
      <c r="AJH6" s="312"/>
      <c r="AJI6" s="312"/>
      <c r="AJJ6" s="312"/>
      <c r="AJK6" s="312"/>
      <c r="AJL6" s="312"/>
      <c r="AJM6" s="312"/>
      <c r="AJN6" s="312"/>
      <c r="AJO6" s="312"/>
      <c r="AJP6" s="312"/>
      <c r="AJQ6" s="312"/>
      <c r="AJR6" s="312"/>
      <c r="AJS6" s="312"/>
      <c r="AJT6" s="312"/>
      <c r="AJU6" s="312"/>
      <c r="AJV6" s="312"/>
      <c r="AJW6" s="312"/>
      <c r="AJX6" s="312"/>
      <c r="AJY6" s="312"/>
      <c r="AJZ6" s="312"/>
      <c r="AKA6" s="312"/>
      <c r="AKB6" s="312"/>
      <c r="AKC6" s="312"/>
      <c r="AKD6" s="312"/>
      <c r="AKE6" s="312"/>
      <c r="AKF6" s="312"/>
      <c r="AKG6" s="312"/>
      <c r="AKH6" s="312"/>
      <c r="AKI6" s="312"/>
      <c r="AKJ6" s="312"/>
      <c r="AKK6" s="312"/>
      <c r="AKL6" s="312"/>
      <c r="AKM6" s="312"/>
      <c r="AKN6" s="312"/>
      <c r="AKO6" s="312"/>
      <c r="AKP6" s="312"/>
      <c r="AKQ6" s="312"/>
      <c r="AKR6" s="312"/>
      <c r="AKS6" s="312"/>
      <c r="AKT6" s="312"/>
      <c r="AKU6" s="312"/>
      <c r="AKV6" s="312"/>
      <c r="AKW6" s="312"/>
      <c r="AKX6" s="312"/>
      <c r="AKY6" s="312"/>
      <c r="AKZ6" s="312"/>
      <c r="ALA6" s="312"/>
      <c r="ALB6" s="312"/>
      <c r="ALC6" s="312"/>
      <c r="ALD6" s="312"/>
      <c r="ALE6" s="312"/>
      <c r="ALF6" s="312"/>
      <c r="ALG6" s="312"/>
      <c r="ALH6" s="312"/>
      <c r="ALI6" s="312"/>
      <c r="ALJ6" s="312"/>
      <c r="ALK6" s="312"/>
      <c r="ALL6" s="312"/>
      <c r="ALM6" s="312"/>
      <c r="ALN6" s="312"/>
      <c r="ALO6" s="312"/>
      <c r="ALP6" s="312"/>
      <c r="ALQ6" s="312"/>
      <c r="ALR6" s="312"/>
      <c r="ALS6" s="312"/>
      <c r="ALT6" s="312"/>
      <c r="ALU6" s="312"/>
      <c r="ALV6" s="312"/>
      <c r="ALW6" s="312"/>
      <c r="ALX6" s="312"/>
      <c r="ALY6" s="312"/>
      <c r="ALZ6" s="312"/>
      <c r="AMA6" s="312"/>
      <c r="AMB6" s="312"/>
      <c r="AMC6" s="312"/>
      <c r="AMD6" s="312"/>
      <c r="AME6" s="312"/>
      <c r="AMF6" s="312"/>
      <c r="AMG6" s="312"/>
      <c r="AMH6" s="312"/>
      <c r="AMI6" s="312"/>
      <c r="AMJ6" s="312"/>
      <c r="AMK6" s="312"/>
      <c r="AML6" s="312"/>
      <c r="AMM6" s="312"/>
      <c r="AMN6" s="312"/>
      <c r="AMO6" s="312"/>
      <c r="AMP6" s="312"/>
      <c r="AMQ6" s="312"/>
      <c r="AMR6" s="312"/>
      <c r="AMS6" s="312"/>
      <c r="AMT6" s="312"/>
      <c r="AMU6" s="312"/>
      <c r="AMV6" s="312"/>
      <c r="AMW6" s="312"/>
      <c r="AMX6" s="312"/>
      <c r="AMY6" s="312"/>
      <c r="AMZ6" s="312"/>
      <c r="ANA6" s="312"/>
      <c r="ANB6" s="312"/>
      <c r="ANC6" s="312"/>
      <c r="AND6" s="312"/>
      <c r="ANE6" s="312"/>
      <c r="ANF6" s="312"/>
      <c r="ANG6" s="312"/>
      <c r="ANH6" s="312"/>
      <c r="ANI6" s="312"/>
      <c r="ANJ6" s="312"/>
      <c r="ANK6" s="312"/>
      <c r="ANL6" s="312"/>
      <c r="ANM6" s="312"/>
    </row>
    <row r="7" spans="1:1053" s="8" customFormat="1" ht="16.5" thickBot="1" x14ac:dyDescent="0.3">
      <c r="A7" s="51">
        <v>1</v>
      </c>
      <c r="B7" s="70" t="s">
        <v>149</v>
      </c>
      <c r="C7" s="95" t="s">
        <v>17</v>
      </c>
      <c r="D7" s="241">
        <v>95</v>
      </c>
      <c r="E7" s="241">
        <v>89.196680000000001</v>
      </c>
      <c r="F7" s="241">
        <v>90.8</v>
      </c>
      <c r="G7" s="68">
        <f t="shared" ref="G7:G15" si="0">SUM(D7+E7+F7)/3</f>
        <v>91.665560000000013</v>
      </c>
      <c r="H7" s="241">
        <v>93.157889999999995</v>
      </c>
      <c r="I7" s="241">
        <v>94.8</v>
      </c>
      <c r="J7" s="241">
        <v>84.045580000000001</v>
      </c>
      <c r="K7" s="68">
        <f>SUM(H7+I7+J7)/3</f>
        <v>90.667823333333331</v>
      </c>
      <c r="L7" s="241">
        <v>80.626779999999997</v>
      </c>
      <c r="M7" s="241">
        <v>87.894739999999999</v>
      </c>
      <c r="N7" s="241">
        <v>90.8</v>
      </c>
      <c r="O7" s="68">
        <f t="shared" ref="O7:O15" si="1">SUM(L7+M7+N7)/3</f>
        <v>86.440506666666678</v>
      </c>
      <c r="P7" s="241">
        <v>98</v>
      </c>
      <c r="Q7" s="241">
        <v>81.481480000000005</v>
      </c>
      <c r="R7" s="241">
        <v>85.185190000000006</v>
      </c>
      <c r="S7" s="68">
        <f t="shared" ref="S7:S8" si="2">SUM(P7+Q7+R7)/3</f>
        <v>88.222223333333332</v>
      </c>
      <c r="T7" s="241">
        <v>85.872579999999999</v>
      </c>
      <c r="U7" s="241">
        <v>100</v>
      </c>
      <c r="V7" s="241">
        <v>90.526319999999998</v>
      </c>
      <c r="W7" s="68">
        <f t="shared" ref="W7:W15" si="3">SUM(T7+U7+V7)/3</f>
        <v>92.132966666666675</v>
      </c>
      <c r="X7" s="259">
        <v>66.381770000000003</v>
      </c>
      <c r="Y7" s="241">
        <v>87.6</v>
      </c>
      <c r="Z7" s="241">
        <v>77.777780000000007</v>
      </c>
      <c r="AA7" s="68">
        <f t="shared" ref="AA7:AA15" si="4">SUM(X7+Y7+Z7)/3</f>
        <v>77.253183333333325</v>
      </c>
      <c r="AB7" s="69">
        <f>SUM(AA7)/1</f>
        <v>77.253183333333325</v>
      </c>
      <c r="AC7" s="178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32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  <c r="AMO7" s="26"/>
      <c r="AMP7" s="26"/>
      <c r="AMQ7" s="26"/>
      <c r="AMR7" s="26"/>
      <c r="AMS7" s="26"/>
      <c r="AMT7" s="26"/>
      <c r="AMU7" s="26"/>
      <c r="AMV7" s="26"/>
      <c r="AMW7" s="26"/>
      <c r="AMX7" s="26"/>
      <c r="AMY7" s="26"/>
      <c r="AMZ7" s="26"/>
      <c r="ANA7" s="26"/>
      <c r="ANB7" s="26"/>
      <c r="ANC7" s="26"/>
      <c r="AND7" s="26"/>
      <c r="ANE7" s="26"/>
      <c r="ANF7" s="26"/>
      <c r="ANG7" s="26"/>
      <c r="ANH7" s="26"/>
      <c r="ANI7" s="26"/>
      <c r="ANJ7" s="26"/>
      <c r="ANK7" s="26"/>
      <c r="ANL7" s="26"/>
    </row>
    <row r="8" spans="1:1053" s="26" customFormat="1" ht="15.75" x14ac:dyDescent="0.25">
      <c r="A8" s="51">
        <v>2</v>
      </c>
      <c r="B8" s="70" t="s">
        <v>123</v>
      </c>
      <c r="C8" s="95" t="s">
        <v>19</v>
      </c>
      <c r="D8" s="241">
        <v>91.093119999999999</v>
      </c>
      <c r="E8" s="241">
        <v>86.639679999999998</v>
      </c>
      <c r="F8" s="241">
        <v>90.68826</v>
      </c>
      <c r="G8" s="68">
        <f t="shared" si="0"/>
        <v>89.473686666666666</v>
      </c>
      <c r="H8" s="241">
        <v>89.068830000000005</v>
      </c>
      <c r="I8" s="241">
        <v>89.068830000000005</v>
      </c>
      <c r="J8" s="241">
        <v>94.331980000000001</v>
      </c>
      <c r="K8" s="68">
        <f t="shared" ref="K8:K15" si="5">SUM(H8+I8+J8)/3</f>
        <v>90.823213333333342</v>
      </c>
      <c r="L8" s="241">
        <v>93.117410000000007</v>
      </c>
      <c r="M8" s="241">
        <v>94.331980000000001</v>
      </c>
      <c r="N8" s="241">
        <v>91.093119999999999</v>
      </c>
      <c r="O8" s="68">
        <f t="shared" si="1"/>
        <v>92.847503333333336</v>
      </c>
      <c r="P8" s="241">
        <v>90.2834</v>
      </c>
      <c r="Q8" s="241">
        <v>91.093119999999999</v>
      </c>
      <c r="R8" s="241">
        <v>91.093119999999999</v>
      </c>
      <c r="S8" s="68">
        <f t="shared" si="2"/>
        <v>90.823213333333342</v>
      </c>
      <c r="T8" s="241">
        <v>92.307689999999994</v>
      </c>
      <c r="U8" s="241">
        <v>92.307689999999994</v>
      </c>
      <c r="V8" s="241">
        <v>91.093119999999999</v>
      </c>
      <c r="W8" s="68">
        <f t="shared" si="3"/>
        <v>91.902833333333319</v>
      </c>
      <c r="X8" s="259">
        <v>85.020240000000001</v>
      </c>
      <c r="Y8" s="241">
        <v>64.777330000000006</v>
      </c>
      <c r="Z8" s="241">
        <v>70.040490000000005</v>
      </c>
      <c r="AA8" s="68">
        <f t="shared" si="4"/>
        <v>73.279353333333333</v>
      </c>
      <c r="AB8" s="69">
        <f t="shared" ref="AB8:AB15" si="6">SUM(AA8)/1</f>
        <v>73.279353333333333</v>
      </c>
      <c r="AC8" s="178"/>
    </row>
    <row r="9" spans="1:1053" ht="24" x14ac:dyDescent="0.25">
      <c r="A9" s="243"/>
      <c r="B9" s="48" t="s">
        <v>152</v>
      </c>
      <c r="C9" s="257" t="s">
        <v>108</v>
      </c>
      <c r="D9" s="324"/>
      <c r="E9" s="324"/>
      <c r="F9" s="324"/>
      <c r="G9" s="68">
        <f t="shared" si="0"/>
        <v>0</v>
      </c>
      <c r="H9" s="324"/>
      <c r="I9" s="324"/>
      <c r="J9" s="324"/>
      <c r="K9" s="68">
        <f t="shared" si="5"/>
        <v>0</v>
      </c>
      <c r="L9" s="258">
        <v>100</v>
      </c>
      <c r="M9" s="258">
        <v>100</v>
      </c>
      <c r="N9" s="258">
        <v>100</v>
      </c>
      <c r="O9" s="68">
        <f t="shared" si="1"/>
        <v>100</v>
      </c>
      <c r="P9" s="241">
        <v>100</v>
      </c>
      <c r="Q9" s="241"/>
      <c r="R9" s="241"/>
      <c r="S9" s="68">
        <f>SUM(P9+Q9+R9)/1</f>
        <v>100</v>
      </c>
      <c r="T9" s="324"/>
      <c r="U9" s="324"/>
      <c r="V9" s="324"/>
      <c r="W9" s="164">
        <f>SUM(T9+U9+V9)/2</f>
        <v>0</v>
      </c>
      <c r="X9" s="259">
        <v>100</v>
      </c>
      <c r="Y9" s="241">
        <v>100</v>
      </c>
      <c r="Z9" s="241">
        <v>100</v>
      </c>
      <c r="AA9" s="68">
        <f t="shared" si="4"/>
        <v>100</v>
      </c>
      <c r="AB9" s="69">
        <f t="shared" si="6"/>
        <v>100</v>
      </c>
    </row>
    <row r="10" spans="1:1053" ht="36" x14ac:dyDescent="0.25">
      <c r="A10" s="243"/>
      <c r="B10" s="48" t="s">
        <v>152</v>
      </c>
      <c r="C10" s="257" t="s">
        <v>109</v>
      </c>
      <c r="D10" s="324"/>
      <c r="E10" s="324"/>
      <c r="F10" s="324"/>
      <c r="G10" s="68">
        <f t="shared" si="0"/>
        <v>0</v>
      </c>
      <c r="H10" s="324"/>
      <c r="I10" s="324"/>
      <c r="J10" s="324"/>
      <c r="K10" s="68">
        <f t="shared" si="5"/>
        <v>0</v>
      </c>
      <c r="L10" s="258">
        <v>95</v>
      </c>
      <c r="M10" s="258">
        <v>90</v>
      </c>
      <c r="N10" s="258">
        <v>95</v>
      </c>
      <c r="O10" s="68">
        <f t="shared" si="1"/>
        <v>93.333333333333329</v>
      </c>
      <c r="P10" s="241">
        <v>90</v>
      </c>
      <c r="Q10" s="241"/>
      <c r="R10" s="241"/>
      <c r="S10" s="68">
        <f t="shared" ref="S10:S15" si="7">SUM(P10+Q10+R10)/1</f>
        <v>90</v>
      </c>
      <c r="T10" s="324"/>
      <c r="U10" s="324"/>
      <c r="V10" s="324"/>
      <c r="W10" s="164">
        <f t="shared" ref="W10:W15" si="8">SUM(T10+U10+V10)/2</f>
        <v>0</v>
      </c>
      <c r="X10" s="259">
        <v>95</v>
      </c>
      <c r="Y10" s="241">
        <v>95</v>
      </c>
      <c r="Z10" s="241">
        <v>95</v>
      </c>
      <c r="AA10" s="68">
        <f t="shared" si="4"/>
        <v>95</v>
      </c>
      <c r="AB10" s="69">
        <f t="shared" si="6"/>
        <v>95</v>
      </c>
    </row>
    <row r="11" spans="1:1053" x14ac:dyDescent="0.25">
      <c r="A11" s="243"/>
      <c r="B11" s="48" t="s">
        <v>152</v>
      </c>
      <c r="C11" s="257" t="s">
        <v>110</v>
      </c>
      <c r="D11" s="324"/>
      <c r="E11" s="324"/>
      <c r="F11" s="324"/>
      <c r="G11" s="68">
        <f t="shared" si="0"/>
        <v>0</v>
      </c>
      <c r="H11" s="324"/>
      <c r="I11" s="324"/>
      <c r="J11" s="324"/>
      <c r="K11" s="68">
        <f t="shared" si="5"/>
        <v>0</v>
      </c>
      <c r="L11" s="258">
        <v>97.727270000000004</v>
      </c>
      <c r="M11" s="258">
        <v>97.727270000000004</v>
      </c>
      <c r="N11" s="258">
        <v>97.727270000000004</v>
      </c>
      <c r="O11" s="68">
        <f t="shared" si="1"/>
        <v>97.727270000000019</v>
      </c>
      <c r="P11" s="241">
        <v>97.727270000000004</v>
      </c>
      <c r="Q11" s="241"/>
      <c r="R11" s="241"/>
      <c r="S11" s="68">
        <f t="shared" si="7"/>
        <v>97.727270000000004</v>
      </c>
      <c r="T11" s="324"/>
      <c r="U11" s="324"/>
      <c r="V11" s="324"/>
      <c r="W11" s="164">
        <f t="shared" si="8"/>
        <v>0</v>
      </c>
      <c r="X11" s="259">
        <v>100</v>
      </c>
      <c r="Y11" s="241">
        <v>100</v>
      </c>
      <c r="Z11" s="241">
        <v>100</v>
      </c>
      <c r="AA11" s="68">
        <f t="shared" si="4"/>
        <v>100</v>
      </c>
      <c r="AB11" s="69">
        <f t="shared" si="6"/>
        <v>100</v>
      </c>
    </row>
    <row r="12" spans="1:1053" x14ac:dyDescent="0.25">
      <c r="A12" s="243"/>
      <c r="B12" s="48" t="s">
        <v>152</v>
      </c>
      <c r="C12" s="257" t="s">
        <v>83</v>
      </c>
      <c r="D12" s="324"/>
      <c r="E12" s="324"/>
      <c r="F12" s="324"/>
      <c r="G12" s="68">
        <f t="shared" si="0"/>
        <v>0</v>
      </c>
      <c r="H12" s="324"/>
      <c r="I12" s="324"/>
      <c r="J12" s="324"/>
      <c r="K12" s="68">
        <f t="shared" si="5"/>
        <v>0</v>
      </c>
      <c r="L12" s="258">
        <v>84.615380000000002</v>
      </c>
      <c r="M12" s="258">
        <v>100</v>
      </c>
      <c r="N12" s="258">
        <v>100</v>
      </c>
      <c r="O12" s="68">
        <f t="shared" si="1"/>
        <v>94.871793333333343</v>
      </c>
      <c r="P12" s="241">
        <v>93.846149999999994</v>
      </c>
      <c r="Q12" s="241"/>
      <c r="R12" s="241"/>
      <c r="S12" s="68">
        <f t="shared" si="7"/>
        <v>93.846149999999994</v>
      </c>
      <c r="T12" s="324"/>
      <c r="U12" s="324"/>
      <c r="V12" s="324"/>
      <c r="W12" s="164">
        <f t="shared" si="8"/>
        <v>0</v>
      </c>
      <c r="X12" s="259">
        <v>100</v>
      </c>
      <c r="Y12" s="241">
        <v>100</v>
      </c>
      <c r="Z12" s="241">
        <v>100</v>
      </c>
      <c r="AA12" s="68">
        <f t="shared" si="4"/>
        <v>100</v>
      </c>
      <c r="AB12" s="69">
        <f t="shared" si="6"/>
        <v>100</v>
      </c>
    </row>
    <row r="13" spans="1:1053" x14ac:dyDescent="0.25">
      <c r="A13" s="243"/>
      <c r="B13" s="257" t="s">
        <v>150</v>
      </c>
      <c r="C13" s="243" t="s">
        <v>105</v>
      </c>
      <c r="D13" s="324"/>
      <c r="E13" s="324"/>
      <c r="F13" s="324"/>
      <c r="G13" s="68">
        <f t="shared" si="0"/>
        <v>0</v>
      </c>
      <c r="H13" s="324"/>
      <c r="I13" s="324"/>
      <c r="J13" s="324"/>
      <c r="K13" s="68">
        <f t="shared" si="5"/>
        <v>0</v>
      </c>
      <c r="L13" s="258">
        <v>64.210530000000006</v>
      </c>
      <c r="M13" s="258">
        <v>52.63158</v>
      </c>
      <c r="N13" s="258">
        <v>54.736840000000001</v>
      </c>
      <c r="O13" s="68">
        <f t="shared" si="1"/>
        <v>57.192983333333338</v>
      </c>
      <c r="P13" s="241">
        <v>100</v>
      </c>
      <c r="Q13" s="241">
        <v>88.421049999999994</v>
      </c>
      <c r="R13" s="241"/>
      <c r="S13" s="68">
        <f>SUM(P13+Q13+R13)/2</f>
        <v>94.21052499999999</v>
      </c>
      <c r="T13" s="324"/>
      <c r="U13" s="324"/>
      <c r="V13" s="324"/>
      <c r="W13" s="164">
        <f t="shared" si="8"/>
        <v>0</v>
      </c>
      <c r="X13" s="48"/>
      <c r="Y13" s="243"/>
      <c r="Z13" s="243"/>
      <c r="AA13" s="68">
        <f t="shared" si="4"/>
        <v>0</v>
      </c>
      <c r="AB13" s="69">
        <f t="shared" si="6"/>
        <v>0</v>
      </c>
    </row>
    <row r="14" spans="1:1053" x14ac:dyDescent="0.25">
      <c r="A14" s="243"/>
      <c r="B14" s="257" t="s">
        <v>151</v>
      </c>
      <c r="C14" s="243" t="s">
        <v>105</v>
      </c>
      <c r="D14" s="324"/>
      <c r="E14" s="324"/>
      <c r="F14" s="324"/>
      <c r="G14" s="68">
        <f t="shared" si="0"/>
        <v>0</v>
      </c>
      <c r="H14" s="324"/>
      <c r="I14" s="324"/>
      <c r="J14" s="324"/>
      <c r="K14" s="68">
        <f t="shared" si="5"/>
        <v>0</v>
      </c>
      <c r="L14" s="258">
        <v>57.894739999999999</v>
      </c>
      <c r="M14" s="258">
        <v>46.31579</v>
      </c>
      <c r="N14" s="258">
        <v>70.526319999999998</v>
      </c>
      <c r="O14" s="68">
        <f t="shared" si="1"/>
        <v>58.24561666666667</v>
      </c>
      <c r="P14" s="241">
        <v>100</v>
      </c>
      <c r="Q14" s="241"/>
      <c r="R14" s="241"/>
      <c r="S14" s="68">
        <f t="shared" si="7"/>
        <v>100</v>
      </c>
      <c r="T14" s="324"/>
      <c r="U14" s="324"/>
      <c r="V14" s="324"/>
      <c r="W14" s="164">
        <f t="shared" si="8"/>
        <v>0</v>
      </c>
      <c r="X14" s="259">
        <v>89.473680000000002</v>
      </c>
      <c r="Y14" s="241">
        <v>84.210530000000006</v>
      </c>
      <c r="Z14" s="241">
        <v>84.210530000000006</v>
      </c>
      <c r="AA14" s="68">
        <f t="shared" si="4"/>
        <v>85.964913333333342</v>
      </c>
      <c r="AB14" s="69">
        <f t="shared" si="6"/>
        <v>85.964913333333342</v>
      </c>
    </row>
    <row r="15" spans="1:1053" x14ac:dyDescent="0.25">
      <c r="A15" s="243"/>
      <c r="B15" s="48"/>
      <c r="C15" s="243"/>
      <c r="D15" s="324"/>
      <c r="E15" s="324"/>
      <c r="F15" s="324"/>
      <c r="G15" s="68">
        <f t="shared" si="0"/>
        <v>0</v>
      </c>
      <c r="H15" s="324"/>
      <c r="I15" s="324"/>
      <c r="J15" s="324"/>
      <c r="K15" s="68">
        <f t="shared" si="5"/>
        <v>0</v>
      </c>
      <c r="L15" s="48"/>
      <c r="M15" s="48"/>
      <c r="N15" s="48"/>
      <c r="O15" s="68">
        <f t="shared" si="1"/>
        <v>0</v>
      </c>
      <c r="P15" s="48"/>
      <c r="Q15" s="48"/>
      <c r="R15" s="48"/>
      <c r="S15" s="68">
        <f t="shared" si="7"/>
        <v>0</v>
      </c>
      <c r="T15" s="324"/>
      <c r="U15" s="324"/>
      <c r="V15" s="324"/>
      <c r="W15" s="164">
        <f t="shared" si="8"/>
        <v>0</v>
      </c>
      <c r="X15" s="48"/>
      <c r="Y15" s="243"/>
      <c r="Z15" s="243"/>
      <c r="AA15" s="68">
        <f t="shared" si="4"/>
        <v>0</v>
      </c>
      <c r="AB15" s="69">
        <f t="shared" si="6"/>
        <v>0</v>
      </c>
    </row>
    <row r="18" spans="27:29" x14ac:dyDescent="0.25">
      <c r="AA18"/>
      <c r="AB18" s="19"/>
      <c r="AC18"/>
    </row>
    <row r="19" spans="27:29" x14ac:dyDescent="0.25">
      <c r="AA19"/>
      <c r="AB19" s="19"/>
      <c r="AC19"/>
    </row>
    <row r="20" spans="27:29" x14ac:dyDescent="0.25">
      <c r="AA20"/>
      <c r="AB20" s="19"/>
      <c r="AC20"/>
    </row>
    <row r="21" spans="27:29" x14ac:dyDescent="0.25">
      <c r="AA21"/>
      <c r="AB21" s="19"/>
      <c r="AC21"/>
    </row>
    <row r="22" spans="27:29" x14ac:dyDescent="0.25">
      <c r="AA22"/>
      <c r="AB22" s="19"/>
      <c r="AC22"/>
    </row>
    <row r="23" spans="27:29" x14ac:dyDescent="0.25">
      <c r="AA23"/>
      <c r="AB23" s="19"/>
      <c r="AC23"/>
    </row>
    <row r="24" spans="27:29" x14ac:dyDescent="0.25">
      <c r="AA24"/>
      <c r="AB24" s="19"/>
      <c r="AC24"/>
    </row>
    <row r="25" spans="27:29" x14ac:dyDescent="0.25">
      <c r="AA25"/>
      <c r="AB25" s="19"/>
      <c r="AC25"/>
    </row>
  </sheetData>
  <mergeCells count="17">
    <mergeCell ref="AB4:AB5"/>
    <mergeCell ref="P4:R4"/>
    <mergeCell ref="S4:S5"/>
    <mergeCell ref="A6:XFD6"/>
    <mergeCell ref="T4:V4"/>
    <mergeCell ref="W4:W5"/>
    <mergeCell ref="X4:Z4"/>
    <mergeCell ref="AA4:AA5"/>
    <mergeCell ref="A4:A5"/>
    <mergeCell ref="B4:B5"/>
    <mergeCell ref="C4:C5"/>
    <mergeCell ref="D4:F4"/>
    <mergeCell ref="G4:G5"/>
    <mergeCell ref="H4:J4"/>
    <mergeCell ref="K4:K5"/>
    <mergeCell ref="L4:N4"/>
    <mergeCell ref="O4:O5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workbookViewId="0">
      <selection activeCell="A2" sqref="A2:I14"/>
    </sheetView>
  </sheetViews>
  <sheetFormatPr defaultRowHeight="15" x14ac:dyDescent="0.25"/>
  <cols>
    <col min="1" max="1" width="5.140625" customWidth="1"/>
    <col min="2" max="2" width="44.28515625" customWidth="1"/>
    <col min="3" max="3" width="21.28515625" customWidth="1"/>
    <col min="4" max="4" width="11.85546875" bestFit="1" customWidth="1"/>
    <col min="5" max="5" width="14.140625" bestFit="1" customWidth="1"/>
    <col min="6" max="6" width="14" customWidth="1"/>
    <col min="7" max="7" width="12.7109375" customWidth="1"/>
    <col min="8" max="8" width="15.28515625" customWidth="1"/>
    <col min="9" max="9" width="14.5703125" customWidth="1"/>
    <col min="11" max="11" width="22.7109375" customWidth="1"/>
  </cols>
  <sheetData>
    <row r="2" spans="1:12" x14ac:dyDescent="0.25">
      <c r="A2" s="309" t="s">
        <v>71</v>
      </c>
      <c r="B2" s="309"/>
      <c r="C2" s="309"/>
      <c r="D2" s="309"/>
      <c r="E2" s="309"/>
      <c r="F2" s="309"/>
      <c r="G2" s="309"/>
      <c r="H2" s="309"/>
      <c r="I2" s="309"/>
    </row>
    <row r="3" spans="1:12" x14ac:dyDescent="0.25">
      <c r="A3" s="309"/>
      <c r="B3" s="309"/>
      <c r="C3" s="309"/>
      <c r="D3" s="309"/>
      <c r="E3" s="309"/>
      <c r="F3" s="309"/>
      <c r="G3" s="309"/>
      <c r="H3" s="309"/>
      <c r="I3" s="309"/>
    </row>
    <row r="4" spans="1:12" ht="15.75" thickBot="1" x14ac:dyDescent="0.3">
      <c r="A4" s="47"/>
      <c r="D4" s="47"/>
      <c r="E4" s="47"/>
      <c r="F4" s="47"/>
      <c r="G4" s="47"/>
      <c r="H4" s="47"/>
      <c r="I4" s="47"/>
    </row>
    <row r="5" spans="1:12" x14ac:dyDescent="0.25">
      <c r="A5" s="315" t="s">
        <v>3</v>
      </c>
      <c r="B5" s="317" t="s">
        <v>38</v>
      </c>
      <c r="C5" s="317" t="s">
        <v>39</v>
      </c>
      <c r="D5" s="319" t="s">
        <v>40</v>
      </c>
      <c r="E5" s="321" t="s">
        <v>41</v>
      </c>
      <c r="F5" s="317" t="s">
        <v>42</v>
      </c>
      <c r="G5" s="317" t="s">
        <v>43</v>
      </c>
      <c r="H5" s="317" t="s">
        <v>44</v>
      </c>
      <c r="K5" s="194" t="s">
        <v>88</v>
      </c>
      <c r="L5" s="195">
        <v>69.248422260470406</v>
      </c>
    </row>
    <row r="6" spans="1:12" ht="15.75" thickBot="1" x14ac:dyDescent="0.3">
      <c r="A6" s="316"/>
      <c r="B6" s="318"/>
      <c r="C6" s="318"/>
      <c r="D6" s="320"/>
      <c r="E6" s="322"/>
      <c r="F6" s="318"/>
      <c r="G6" s="318"/>
      <c r="H6" s="318"/>
      <c r="K6" s="193" t="s">
        <v>89</v>
      </c>
      <c r="L6" s="196">
        <v>69.003690036900394</v>
      </c>
    </row>
    <row r="7" spans="1:12" ht="24.75" customHeight="1" thickBot="1" x14ac:dyDescent="0.3">
      <c r="A7" s="187">
        <v>1</v>
      </c>
      <c r="B7" s="188" t="s">
        <v>45</v>
      </c>
      <c r="C7" s="187">
        <v>85</v>
      </c>
      <c r="D7" s="182">
        <f>SUM(L7+L8)/2</f>
        <v>71.0419840618774</v>
      </c>
      <c r="E7" s="182">
        <f t="shared" ref="E7" si="0">D7/C7*100</f>
        <v>83.578804778679299</v>
      </c>
      <c r="F7" s="187" t="str">
        <f t="shared" ref="F7" si="1">IF(AND(E7&gt;=120),"5",IF(AND(E7&gt;=100,E7&lt;=120),"4",IF(AND(E7&gt;=90,E7&lt;=100),"3",IF(AND(E7&gt;=75,E7&lt;=90),"2","1"))))</f>
        <v>2</v>
      </c>
      <c r="G7" s="187">
        <v>5</v>
      </c>
      <c r="H7" s="187">
        <f t="shared" ref="H7" si="2">F7*G7</f>
        <v>10</v>
      </c>
      <c r="K7" s="193" t="s">
        <v>90</v>
      </c>
      <c r="L7" s="196">
        <v>57.7173913043478</v>
      </c>
    </row>
    <row r="8" spans="1:12" x14ac:dyDescent="0.25">
      <c r="K8" s="193" t="s">
        <v>91</v>
      </c>
      <c r="L8" s="197">
        <v>84.366576819407001</v>
      </c>
    </row>
    <row r="9" spans="1:12" ht="16.5" customHeight="1" x14ac:dyDescent="0.25">
      <c r="A9" s="314"/>
      <c r="B9" s="314"/>
      <c r="C9" s="314"/>
      <c r="D9" s="314"/>
      <c r="E9" s="314"/>
      <c r="F9" s="314"/>
      <c r="G9" s="314"/>
      <c r="H9" s="314"/>
      <c r="I9" s="314"/>
      <c r="K9" s="193" t="s">
        <v>92</v>
      </c>
      <c r="L9" s="196">
        <v>97.237569060773495</v>
      </c>
    </row>
    <row r="10" spans="1:12" ht="30" hidden="1" x14ac:dyDescent="0.25">
      <c r="A10" s="52"/>
      <c r="B10" s="19"/>
      <c r="C10" s="19"/>
      <c r="D10" s="52"/>
      <c r="E10" s="52"/>
      <c r="F10" s="19"/>
      <c r="G10" s="19"/>
      <c r="H10" s="19"/>
      <c r="I10" s="19"/>
      <c r="K10" s="193" t="s">
        <v>93</v>
      </c>
      <c r="L10" s="196"/>
    </row>
    <row r="11" spans="1:12" x14ac:dyDescent="0.25">
      <c r="A11" s="277" t="s">
        <v>3</v>
      </c>
      <c r="B11" s="278" t="s">
        <v>4</v>
      </c>
      <c r="C11" s="278" t="s">
        <v>2</v>
      </c>
      <c r="D11" s="278" t="s">
        <v>39</v>
      </c>
      <c r="E11" s="282" t="s">
        <v>40</v>
      </c>
      <c r="F11" s="283" t="s">
        <v>41</v>
      </c>
      <c r="G11" s="278" t="s">
        <v>42</v>
      </c>
      <c r="H11" s="278" t="s">
        <v>43</v>
      </c>
      <c r="I11" s="278" t="s">
        <v>44</v>
      </c>
    </row>
    <row r="12" spans="1:12" x14ac:dyDescent="0.25">
      <c r="A12" s="277"/>
      <c r="B12" s="278"/>
      <c r="C12" s="278"/>
      <c r="D12" s="278"/>
      <c r="E12" s="282"/>
      <c r="F12" s="283"/>
      <c r="G12" s="278"/>
      <c r="H12" s="278"/>
      <c r="I12" s="278"/>
    </row>
    <row r="13" spans="1:12" ht="15.75" x14ac:dyDescent="0.25">
      <c r="A13" s="93">
        <v>1</v>
      </c>
      <c r="B13" s="94" t="str">
        <f>'Capem Mesuji'!B7</f>
        <v>DEDY RAWAS</v>
      </c>
      <c r="C13" s="95" t="s">
        <v>17</v>
      </c>
      <c r="D13" s="93">
        <v>80</v>
      </c>
      <c r="E13" s="96">
        <f>('Capem Mesuji'!AB7+L7)/2</f>
        <v>67.485287318840562</v>
      </c>
      <c r="F13" s="96">
        <f>E13/D13*100</f>
        <v>84.356609148550703</v>
      </c>
      <c r="G13" s="93" t="str">
        <f>IF(AND(F13&gt;=120),"5",IF(AND(F13&gt;=100,F13&lt;=120),"4",IF(AND(F13&gt;=90,F13&lt;=100),"3",IF(AND(F13&gt;=75,F13&lt;=90),"2","1"))))</f>
        <v>2</v>
      </c>
      <c r="H13" s="93">
        <v>20</v>
      </c>
      <c r="I13" s="93">
        <f>G13*H13</f>
        <v>40</v>
      </c>
    </row>
    <row r="14" spans="1:12" ht="15.75" x14ac:dyDescent="0.25">
      <c r="A14" s="93">
        <v>2</v>
      </c>
      <c r="B14" s="94" t="str">
        <f>'Capem Mesuji'!B8</f>
        <v>PUTRI RAMADHANI</v>
      </c>
      <c r="C14" s="95" t="s">
        <v>19</v>
      </c>
      <c r="D14" s="93">
        <v>90</v>
      </c>
      <c r="E14" s="96">
        <f>('Capem Mesuji'!AB8+L8)/2</f>
        <v>78.822965076370167</v>
      </c>
      <c r="F14" s="96">
        <f t="shared" ref="F14" si="3">E14/D14*100</f>
        <v>87.58107230707796</v>
      </c>
      <c r="G14" s="93" t="str">
        <f t="shared" ref="G14" si="4">IF(AND(F14&gt;=120),"5",IF(AND(F14&gt;=100,F14&lt;=120),"4",IF(AND(F14&gt;=90,F14&lt;=100),"3",IF(AND(F14&gt;=75,F14&lt;=90),"2","1"))))</f>
        <v>2</v>
      </c>
      <c r="H14" s="93">
        <v>20</v>
      </c>
      <c r="I14" s="93">
        <f t="shared" ref="I14" si="5">G14*H14</f>
        <v>40</v>
      </c>
    </row>
  </sheetData>
  <mergeCells count="19">
    <mergeCell ref="A2:I3"/>
    <mergeCell ref="A5:A6"/>
    <mergeCell ref="B5:B6"/>
    <mergeCell ref="C5:C6"/>
    <mergeCell ref="D5:D6"/>
    <mergeCell ref="E5:E6"/>
    <mergeCell ref="F5:F6"/>
    <mergeCell ref="G5:G6"/>
    <mergeCell ref="H5:H6"/>
    <mergeCell ref="F11:F12"/>
    <mergeCell ref="G11:G12"/>
    <mergeCell ref="H11:H12"/>
    <mergeCell ref="I11:I12"/>
    <mergeCell ref="A9:I9"/>
    <mergeCell ref="A11:A12"/>
    <mergeCell ref="B11:B12"/>
    <mergeCell ref="C11:C12"/>
    <mergeCell ref="D11:D12"/>
    <mergeCell ref="E11:E12"/>
  </mergeCells>
  <conditionalFormatting sqref="L5:L9">
    <cfRule type="cellIs" dxfId="10" priority="1" operator="greaterThan">
      <formula>100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3" workbookViewId="0">
      <selection activeCell="C31" sqref="C31"/>
    </sheetView>
  </sheetViews>
  <sheetFormatPr defaultRowHeight="15" x14ac:dyDescent="0.25"/>
  <cols>
    <col min="2" max="2" width="9.85546875" customWidth="1"/>
    <col min="3" max="3" width="45.7109375" bestFit="1" customWidth="1"/>
    <col min="4" max="4" width="9.7109375" customWidth="1"/>
    <col min="5" max="5" width="16.7109375" customWidth="1"/>
    <col min="6" max="6" width="21.140625" customWidth="1"/>
    <col min="7" max="7" width="32.7109375" customWidth="1"/>
  </cols>
  <sheetData>
    <row r="3" spans="2:7" ht="30" x14ac:dyDescent="0.25">
      <c r="B3" s="228" t="s">
        <v>111</v>
      </c>
      <c r="C3" s="180" t="s">
        <v>112</v>
      </c>
      <c r="D3" s="180" t="s">
        <v>113</v>
      </c>
      <c r="E3" s="180" t="s">
        <v>114</v>
      </c>
      <c r="F3" s="180" t="s">
        <v>115</v>
      </c>
      <c r="G3" s="180" t="s">
        <v>116</v>
      </c>
    </row>
    <row r="4" spans="2:7" x14ac:dyDescent="0.25">
      <c r="B4" s="229" t="s">
        <v>117</v>
      </c>
      <c r="C4" s="192">
        <v>47</v>
      </c>
      <c r="D4" s="192">
        <v>48</v>
      </c>
      <c r="E4" s="192">
        <v>49</v>
      </c>
      <c r="F4" s="192">
        <v>50</v>
      </c>
      <c r="G4" s="192">
        <v>51</v>
      </c>
    </row>
    <row r="5" spans="2:7" x14ac:dyDescent="0.25">
      <c r="B5" s="229" t="s">
        <v>118</v>
      </c>
      <c r="C5" s="192" t="s">
        <v>119</v>
      </c>
      <c r="D5" s="192" t="s">
        <v>119</v>
      </c>
      <c r="E5" s="192" t="s">
        <v>119</v>
      </c>
      <c r="F5" s="192" t="s">
        <v>119</v>
      </c>
      <c r="G5" s="192" t="s">
        <v>119</v>
      </c>
    </row>
    <row r="6" spans="2:7" x14ac:dyDescent="0.25">
      <c r="B6" s="229" t="s">
        <v>120</v>
      </c>
      <c r="C6" s="192"/>
      <c r="D6" s="192"/>
      <c r="E6" s="192"/>
      <c r="F6" s="192"/>
      <c r="G6" s="192"/>
    </row>
    <row r="7" spans="2:7" x14ac:dyDescent="0.25">
      <c r="B7" s="194" t="s">
        <v>88</v>
      </c>
      <c r="C7" s="195">
        <v>75.114155251141597</v>
      </c>
      <c r="D7" s="195">
        <v>76.992143658810306</v>
      </c>
      <c r="E7" s="195">
        <v>82.305194805194802</v>
      </c>
      <c r="F7" s="195">
        <v>69.248422260470406</v>
      </c>
      <c r="G7" s="195">
        <v>77.323628219484903</v>
      </c>
    </row>
    <row r="8" spans="2:7" ht="45" x14ac:dyDescent="0.25">
      <c r="B8" s="193" t="s">
        <v>89</v>
      </c>
      <c r="C8" s="196">
        <v>70.119521912350606</v>
      </c>
      <c r="D8" s="196">
        <v>78.5977859778598</v>
      </c>
      <c r="E8" s="196">
        <v>84.057971014492793</v>
      </c>
      <c r="F8" s="196">
        <v>69.003690036900394</v>
      </c>
      <c r="G8" s="196">
        <v>83.3333333333333</v>
      </c>
    </row>
    <row r="9" spans="2:7" ht="60" x14ac:dyDescent="0.25">
      <c r="B9" s="193" t="s">
        <v>90</v>
      </c>
      <c r="C9" s="196">
        <v>67.616033755274302</v>
      </c>
      <c r="D9" s="196">
        <v>68.073593073593102</v>
      </c>
      <c r="E9" s="196">
        <v>75.278622087132703</v>
      </c>
      <c r="F9" s="196">
        <v>57.7173913043478</v>
      </c>
      <c r="G9" s="196">
        <v>65.330444203683598</v>
      </c>
    </row>
    <row r="10" spans="2:7" ht="30" x14ac:dyDescent="0.25">
      <c r="B10" s="193" t="s">
        <v>91</v>
      </c>
      <c r="C10" s="197">
        <v>85.483870967741893</v>
      </c>
      <c r="D10" s="197">
        <v>85.925925925925895</v>
      </c>
      <c r="E10" s="197">
        <v>89.487870619946094</v>
      </c>
      <c r="F10" s="197">
        <v>84.366576819407001</v>
      </c>
      <c r="G10" s="197">
        <v>89.572192513369004</v>
      </c>
    </row>
    <row r="11" spans="2:7" ht="30" x14ac:dyDescent="0.25">
      <c r="B11" s="193" t="s">
        <v>92</v>
      </c>
      <c r="C11" s="196">
        <v>100</v>
      </c>
      <c r="D11" s="196">
        <v>100</v>
      </c>
      <c r="E11" s="196">
        <v>100</v>
      </c>
      <c r="F11" s="196">
        <v>97.237569060773495</v>
      </c>
      <c r="G11" s="196">
        <v>100</v>
      </c>
    </row>
    <row r="12" spans="2:7" ht="15" customHeight="1" x14ac:dyDescent="0.25">
      <c r="B12" s="193" t="s">
        <v>93</v>
      </c>
      <c r="C12" s="196" t="s">
        <v>94</v>
      </c>
      <c r="D12" s="196" t="s">
        <v>94</v>
      </c>
      <c r="E12" s="196" t="s">
        <v>94</v>
      </c>
      <c r="F12" s="196" t="s">
        <v>94</v>
      </c>
      <c r="G12" s="196" t="s">
        <v>94</v>
      </c>
    </row>
    <row r="17" spans="2:5" ht="18" x14ac:dyDescent="0.25">
      <c r="C17" s="230"/>
      <c r="D17" s="230"/>
      <c r="E17" s="230"/>
    </row>
    <row r="18" spans="2:5" x14ac:dyDescent="0.25">
      <c r="B18" s="191"/>
      <c r="C18" s="191"/>
      <c r="D18" s="191"/>
      <c r="E18" s="191"/>
    </row>
    <row r="19" spans="2:5" ht="15" customHeight="1" x14ac:dyDescent="0.25">
      <c r="B19" s="191"/>
      <c r="C19" s="191"/>
      <c r="D19" s="191"/>
    </row>
    <row r="20" spans="2:5" ht="29.25" customHeight="1" x14ac:dyDescent="0.25">
      <c r="B20" s="191"/>
      <c r="C20" s="191"/>
      <c r="D20" s="191"/>
    </row>
  </sheetData>
  <conditionalFormatting sqref="B4:B5">
    <cfRule type="duplicateValues" dxfId="9" priority="80"/>
    <cfRule type="duplicateValues" dxfId="8" priority="81"/>
  </conditionalFormatting>
  <conditionalFormatting sqref="C7:G12">
    <cfRule type="cellIs" dxfId="7" priority="79" operator="greaterThan">
      <formula>100</formula>
    </cfRule>
  </conditionalFormatting>
  <conditionalFormatting sqref="C3:G3">
    <cfRule type="duplicateValues" dxfId="6" priority="85"/>
    <cfRule type="duplicateValues" dxfId="5" priority="86"/>
    <cfRule type="duplicateValues" dxfId="4" priority="87"/>
    <cfRule type="duplicateValues" dxfId="3" priority="88"/>
    <cfRule type="duplicateValues" dxfId="2" priority="89"/>
    <cfRule type="duplicateValues" dxfId="1" priority="90"/>
    <cfRule type="duplicateValues" dxfId="0" priority="9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I12" sqref="I12"/>
    </sheetView>
  </sheetViews>
  <sheetFormatPr defaultRowHeight="15" x14ac:dyDescent="0.25"/>
  <cols>
    <col min="1" max="1" width="5.28515625" style="36" customWidth="1"/>
    <col min="2" max="2" width="39.5703125" customWidth="1"/>
    <col min="3" max="3" width="22.42578125" customWidth="1"/>
    <col min="4" max="4" width="14.140625" style="13" bestFit="1" customWidth="1"/>
    <col min="5" max="5" width="15.28515625" style="36" customWidth="1"/>
    <col min="6" max="6" width="14.85546875" style="36" customWidth="1"/>
    <col min="7" max="7" width="11.140625" style="36" customWidth="1"/>
    <col min="8" max="8" width="10.85546875" style="36" customWidth="1"/>
    <col min="9" max="9" width="17.85546875" style="36" customWidth="1"/>
    <col min="12" max="12" width="29.42578125" customWidth="1"/>
    <col min="13" max="13" width="23.5703125" bestFit="1" customWidth="1"/>
    <col min="15" max="15" width="10.7109375" customWidth="1"/>
    <col min="20" max="20" width="14.85546875" customWidth="1"/>
  </cols>
  <sheetData>
    <row r="1" spans="1:27" ht="15" customHeight="1" x14ac:dyDescent="0.25">
      <c r="A1" s="270" t="s">
        <v>130</v>
      </c>
      <c r="B1" s="270"/>
      <c r="C1" s="270"/>
      <c r="D1" s="270"/>
      <c r="E1" s="270"/>
      <c r="F1" s="270"/>
      <c r="G1" s="270"/>
      <c r="H1" s="270"/>
      <c r="I1" s="271"/>
      <c r="J1" s="6"/>
      <c r="K1" s="6">
        <f ca="1">K:Q</f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 x14ac:dyDescent="0.25">
      <c r="A2" s="272"/>
      <c r="B2" s="272"/>
      <c r="C2" s="272"/>
      <c r="D2" s="272"/>
      <c r="E2" s="272"/>
      <c r="F2" s="272"/>
      <c r="G2" s="272"/>
      <c r="H2" s="272"/>
      <c r="I2" s="27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6.5" customHeight="1" x14ac:dyDescent="0.3">
      <c r="A3" s="35"/>
      <c r="B3" s="33"/>
      <c r="C3" s="33"/>
      <c r="D3" s="109"/>
      <c r="E3" s="35"/>
      <c r="F3" s="35"/>
      <c r="G3" s="35"/>
      <c r="H3" s="35"/>
      <c r="I3" s="35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x14ac:dyDescent="0.25">
      <c r="A4" s="277" t="s">
        <v>3</v>
      </c>
      <c r="B4" s="278" t="s">
        <v>4</v>
      </c>
      <c r="C4" s="278" t="s">
        <v>2</v>
      </c>
      <c r="D4" s="282" t="s">
        <v>39</v>
      </c>
      <c r="E4" s="282" t="s">
        <v>40</v>
      </c>
      <c r="F4" s="283" t="s">
        <v>41</v>
      </c>
      <c r="G4" s="278" t="s">
        <v>42</v>
      </c>
      <c r="H4" s="278" t="s">
        <v>43</v>
      </c>
      <c r="I4" s="278" t="s">
        <v>44</v>
      </c>
    </row>
    <row r="5" spans="1:27" x14ac:dyDescent="0.25">
      <c r="A5" s="277"/>
      <c r="B5" s="278"/>
      <c r="C5" s="278"/>
      <c r="D5" s="282"/>
      <c r="E5" s="282"/>
      <c r="F5" s="283"/>
      <c r="G5" s="278"/>
      <c r="H5" s="278"/>
      <c r="I5" s="278"/>
    </row>
    <row r="6" spans="1:27" ht="15" customHeight="1" x14ac:dyDescent="0.25">
      <c r="A6" s="279" t="s">
        <v>56</v>
      </c>
      <c r="B6" s="280"/>
      <c r="C6" s="280"/>
      <c r="D6" s="280"/>
      <c r="E6" s="280"/>
      <c r="F6" s="280"/>
      <c r="G6" s="280"/>
      <c r="H6" s="280"/>
      <c r="I6" s="281"/>
    </row>
    <row r="7" spans="1:27" ht="15.75" x14ac:dyDescent="0.25">
      <c r="A7" s="93">
        <v>1</v>
      </c>
      <c r="B7" s="94" t="str">
        <f>'KAYU AGUNG'!B7</f>
        <v>Tri wardini lamsari</v>
      </c>
      <c r="C7" s="95" t="s">
        <v>17</v>
      </c>
      <c r="D7" s="96">
        <v>80</v>
      </c>
      <c r="E7" s="96">
        <f>'KAYU AGUNG'!AB7</f>
        <v>93.444444444444457</v>
      </c>
      <c r="F7" s="96">
        <f>E7/D7*100</f>
        <v>116.80555555555556</v>
      </c>
      <c r="G7" s="93" t="str">
        <f>IF(AND(F7&gt;=120),"5",IF(AND(F7&gt;=100,F7&lt;=120),"4",IF(AND(F7&gt;=90,F7&lt;=100),"3",IF(AND(F7&gt;=75,F7&lt;=90),"2",IF(AND(F7&gt;=50,F7&lt;=75),"1",IF(AND(F7&lt;=50),"0"))))))</f>
        <v>4</v>
      </c>
      <c r="H7" s="93">
        <v>20</v>
      </c>
      <c r="I7" s="93">
        <f>G7*H7</f>
        <v>80</v>
      </c>
    </row>
    <row r="8" spans="1:27" ht="15.75" x14ac:dyDescent="0.25">
      <c r="A8" s="93">
        <v>2</v>
      </c>
      <c r="B8" s="94" t="str">
        <f>'KAYU AGUNG'!B8</f>
        <v>Rani Kurniasari</v>
      </c>
      <c r="C8" s="95" t="s">
        <v>17</v>
      </c>
      <c r="D8" s="96">
        <v>80</v>
      </c>
      <c r="E8" s="96">
        <f>'KAYU AGUNG'!AB8</f>
        <v>93.472222222222214</v>
      </c>
      <c r="F8" s="96">
        <f t="shared" ref="F8:F9" si="0">E8/D8*100</f>
        <v>116.84027777777777</v>
      </c>
      <c r="G8" s="93" t="str">
        <f t="shared" ref="G8:G9" si="1">IF(AND(F8&gt;=120),"5",IF(AND(F8&gt;=100,F8&lt;=120),"4",IF(AND(F8&gt;=90,F8&lt;=100),"3",IF(AND(F8&gt;=75,F8&lt;=90),"2",IF(AND(F8&gt;=50,F8&lt;=75),"1",IF(AND(F8&lt;=50),"0"))))))</f>
        <v>4</v>
      </c>
      <c r="H8" s="93">
        <v>20</v>
      </c>
      <c r="I8" s="93">
        <f t="shared" ref="I8:I9" si="2">G8*H8</f>
        <v>80</v>
      </c>
    </row>
    <row r="9" spans="1:27" ht="15.75" x14ac:dyDescent="0.25">
      <c r="A9" s="93">
        <v>3</v>
      </c>
      <c r="B9" s="94" t="str">
        <f>'KAYU AGUNG'!B9</f>
        <v>M. Fachmy Agusputra</v>
      </c>
      <c r="C9" s="95" t="s">
        <v>17</v>
      </c>
      <c r="D9" s="96">
        <v>80</v>
      </c>
      <c r="E9" s="96">
        <f>'KAYU AGUNG'!AB9</f>
        <v>93.638888888888872</v>
      </c>
      <c r="F9" s="96">
        <f t="shared" si="0"/>
        <v>117.04861111111109</v>
      </c>
      <c r="G9" s="93" t="str">
        <f t="shared" si="1"/>
        <v>4</v>
      </c>
      <c r="H9" s="93">
        <v>20</v>
      </c>
      <c r="I9" s="93">
        <f t="shared" si="2"/>
        <v>80</v>
      </c>
    </row>
    <row r="10" spans="1:27" ht="15.75" customHeight="1" x14ac:dyDescent="0.25">
      <c r="A10" s="102" t="s">
        <v>57</v>
      </c>
      <c r="B10" s="102"/>
      <c r="C10" s="102"/>
      <c r="D10" s="110"/>
      <c r="E10" s="102"/>
      <c r="F10" s="102"/>
      <c r="G10" s="102"/>
      <c r="H10" s="102"/>
      <c r="I10" s="102"/>
    </row>
    <row r="11" spans="1:27" ht="15.75" customHeight="1" x14ac:dyDescent="0.25">
      <c r="A11" s="93">
        <v>1</v>
      </c>
      <c r="B11" s="97" t="str">
        <f>'KAYU AGUNG'!B11</f>
        <v>Devita Sari</v>
      </c>
      <c r="C11" s="97" t="s">
        <v>19</v>
      </c>
      <c r="D11" s="96">
        <v>90</v>
      </c>
      <c r="E11" s="96">
        <f>'KAYU AGUNG'!AB11</f>
        <v>95.681510000000003</v>
      </c>
      <c r="F11" s="96">
        <f t="shared" ref="F11:F13" si="3">E11/D11*100</f>
        <v>106.31278888888889</v>
      </c>
      <c r="G11" s="93" t="str">
        <f t="shared" ref="G11:G13" si="4">IF(AND(F11&gt;=120),"5",IF(AND(F11&gt;=100,F11&lt;=120),"4",IF(AND(F11&gt;=90,F11&lt;=100),"3",IF(AND(F11&gt;=75,F11&lt;=90),"2",IF(AND(F11&gt;=50,F11&lt;=75),"1",IF(AND(F11&lt;=50),"0"))))))</f>
        <v>4</v>
      </c>
      <c r="H11" s="93">
        <v>20</v>
      </c>
      <c r="I11" s="93">
        <f>G11*H11</f>
        <v>80</v>
      </c>
    </row>
    <row r="12" spans="1:27" ht="15.75" x14ac:dyDescent="0.25">
      <c r="A12" s="93">
        <v>2</v>
      </c>
      <c r="B12" s="97" t="str">
        <f>'KAYU AGUNG'!B12</f>
        <v>Putri Soraya</v>
      </c>
      <c r="C12" s="97" t="s">
        <v>19</v>
      </c>
      <c r="D12" s="96">
        <v>90</v>
      </c>
      <c r="E12" s="96">
        <f>'KAYU AGUNG'!AB12</f>
        <v>64.012595555555563</v>
      </c>
      <c r="F12" s="96">
        <f t="shared" si="3"/>
        <v>71.125106172839509</v>
      </c>
      <c r="G12" s="93" t="str">
        <f t="shared" si="4"/>
        <v>1</v>
      </c>
      <c r="H12" s="93">
        <v>20</v>
      </c>
      <c r="I12" s="93">
        <f t="shared" ref="I12:I14" si="5">G12*H12</f>
        <v>20</v>
      </c>
    </row>
    <row r="13" spans="1:27" ht="15.75" customHeight="1" x14ac:dyDescent="0.25">
      <c r="A13" s="93">
        <v>3</v>
      </c>
      <c r="B13" s="97" t="str">
        <f>'KAYU AGUNG'!B13</f>
        <v>Elviana Pratiwi</v>
      </c>
      <c r="C13" s="97" t="s">
        <v>19</v>
      </c>
      <c r="D13" s="96">
        <v>90</v>
      </c>
      <c r="E13" s="96">
        <f>'KAYU AGUNG'!AB13</f>
        <v>95.501574444444444</v>
      </c>
      <c r="F13" s="96">
        <f t="shared" si="3"/>
        <v>106.11286049382716</v>
      </c>
      <c r="G13" s="93" t="str">
        <f t="shared" si="4"/>
        <v>4</v>
      </c>
      <c r="H13" s="93">
        <v>20</v>
      </c>
      <c r="I13" s="93">
        <f t="shared" si="5"/>
        <v>80</v>
      </c>
    </row>
    <row r="14" spans="1:27" s="191" customFormat="1" ht="15.75" customHeight="1" x14ac:dyDescent="0.25">
      <c r="A14" s="93">
        <v>4</v>
      </c>
      <c r="B14" s="97" t="str">
        <f>'KAYU AGUNG'!B14</f>
        <v>Hardiyanti Mandasari</v>
      </c>
      <c r="C14" s="97" t="s">
        <v>19</v>
      </c>
      <c r="D14" s="96">
        <v>90</v>
      </c>
      <c r="E14" s="96">
        <f>'KAYU AGUNG'!AB14</f>
        <v>96.828608333333335</v>
      </c>
      <c r="F14" s="96">
        <f t="shared" ref="F14:F17" si="6">E14/D14*100</f>
        <v>107.58734259259259</v>
      </c>
      <c r="G14" s="93" t="str">
        <f t="shared" ref="G14:G17" si="7">IF(AND(F14&gt;=120),"5",IF(AND(F14&gt;=100,F14&lt;=120),"4",IF(AND(F14&gt;=90,F14&lt;=100),"3",IF(AND(F14&gt;=75,F14&lt;=90),"2",IF(AND(F14&gt;=50,F14&lt;=75),"1",IF(AND(F14&lt;=50),"0"))))))</f>
        <v>4</v>
      </c>
      <c r="H14" s="93">
        <v>20</v>
      </c>
      <c r="I14" s="93">
        <f t="shared" si="5"/>
        <v>80</v>
      </c>
    </row>
    <row r="15" spans="1:27" s="191" customFormat="1" ht="15.75" customHeight="1" x14ac:dyDescent="0.25">
      <c r="A15" s="93">
        <v>5</v>
      </c>
      <c r="B15" s="97" t="str">
        <f>'KAYU AGUNG'!B15</f>
        <v>Windy Diah Anggraini</v>
      </c>
      <c r="C15" s="97" t="s">
        <v>19</v>
      </c>
      <c r="D15" s="96">
        <v>90</v>
      </c>
      <c r="E15" s="96">
        <f>'KAYU AGUNG'!AB15</f>
        <v>97.098514166666675</v>
      </c>
      <c r="F15" s="96">
        <f t="shared" si="6"/>
        <v>107.88723796296298</v>
      </c>
      <c r="G15" s="93" t="str">
        <f t="shared" si="7"/>
        <v>4</v>
      </c>
      <c r="H15" s="93">
        <v>20</v>
      </c>
      <c r="I15" s="93">
        <f t="shared" ref="I15:I17" si="8">G15*H15</f>
        <v>80</v>
      </c>
    </row>
    <row r="16" spans="1:27" s="191" customFormat="1" ht="15.75" customHeight="1" x14ac:dyDescent="0.25">
      <c r="A16" s="93">
        <v>6</v>
      </c>
      <c r="B16" s="97" t="str">
        <f>'KAYU AGUNG'!B16</f>
        <v>Ony Yusnaeni</v>
      </c>
      <c r="C16" s="97" t="s">
        <v>19</v>
      </c>
      <c r="D16" s="96">
        <v>90</v>
      </c>
      <c r="E16" s="96">
        <f>'KAYU AGUNG'!AB16</f>
        <v>91.093119999999999</v>
      </c>
      <c r="F16" s="96">
        <f t="shared" si="6"/>
        <v>101.21457777777778</v>
      </c>
      <c r="G16" s="93" t="str">
        <f t="shared" si="7"/>
        <v>4</v>
      </c>
      <c r="H16" s="93">
        <v>20</v>
      </c>
      <c r="I16" s="93">
        <f t="shared" si="8"/>
        <v>80</v>
      </c>
    </row>
    <row r="17" spans="1:9" s="191" customFormat="1" ht="15.75" customHeight="1" x14ac:dyDescent="0.25">
      <c r="A17" s="93">
        <v>7</v>
      </c>
      <c r="B17" s="97" t="str">
        <f>'KAYU AGUNG'!B17</f>
        <v>R.A Yulita Sartika</v>
      </c>
      <c r="C17" s="97" t="s">
        <v>19</v>
      </c>
      <c r="D17" s="96">
        <v>90</v>
      </c>
      <c r="E17" s="96">
        <f>'KAYU AGUNG'!AB17</f>
        <v>95.636526666666668</v>
      </c>
      <c r="F17" s="96">
        <f t="shared" si="6"/>
        <v>106.26280740740741</v>
      </c>
      <c r="G17" s="93" t="str">
        <f t="shared" si="7"/>
        <v>4</v>
      </c>
      <c r="H17" s="93">
        <v>20</v>
      </c>
      <c r="I17" s="93">
        <f t="shared" si="8"/>
        <v>80</v>
      </c>
    </row>
    <row r="18" spans="1:9" ht="15.75" customHeight="1" x14ac:dyDescent="0.25">
      <c r="A18" s="274" t="s">
        <v>58</v>
      </c>
      <c r="B18" s="275"/>
      <c r="C18" s="275"/>
      <c r="D18" s="275"/>
      <c r="E18" s="275"/>
      <c r="F18" s="275"/>
      <c r="G18" s="275"/>
      <c r="H18" s="275"/>
      <c r="I18" s="276"/>
    </row>
    <row r="19" spans="1:9" ht="15.75" x14ac:dyDescent="0.25">
      <c r="A19" s="98">
        <v>1</v>
      </c>
      <c r="B19" s="99" t="str">
        <f>'KAYU AGUNG'!B19</f>
        <v>MGS. Arifin</v>
      </c>
      <c r="C19" s="101" t="s">
        <v>21</v>
      </c>
      <c r="D19" s="100">
        <v>90</v>
      </c>
      <c r="E19" s="100">
        <f>'KAYU AGUNG'!AB19</f>
        <v>90.553589444444427</v>
      </c>
      <c r="F19" s="96">
        <f>E19/D19*100</f>
        <v>100.61509938271602</v>
      </c>
      <c r="G19" s="93" t="str">
        <f t="shared" ref="G19" si="9">IF(AND(F19&gt;=120),"5",IF(AND(F19&gt;=100,F19&lt;=120),"4",IF(AND(F19&gt;=90,F19&lt;=100),"3",IF(AND(F19&gt;=75,F19&lt;=90),"2",IF(AND(F19&gt;=50,F19&lt;=75),"1",IF(AND(F19&lt;=50),"0"))))))</f>
        <v>4</v>
      </c>
      <c r="H19" s="93">
        <v>20</v>
      </c>
      <c r="I19" s="93">
        <f t="shared" ref="I19" si="10">G19*H19</f>
        <v>80</v>
      </c>
    </row>
    <row r="20" spans="1:9" ht="15.75" hidden="1" x14ac:dyDescent="0.25">
      <c r="A20" s="98">
        <v>2</v>
      </c>
      <c r="B20" s="99" t="s">
        <v>30</v>
      </c>
      <c r="C20" s="101" t="s">
        <v>104</v>
      </c>
      <c r="D20" s="100">
        <v>91</v>
      </c>
      <c r="E20" s="100" t="e">
        <f>'KAYU AGUNG'!#REF!</f>
        <v>#REF!</v>
      </c>
      <c r="F20" s="96" t="e">
        <f t="shared" ref="F20:F21" si="11">E20/D20*100</f>
        <v>#REF!</v>
      </c>
      <c r="G20" s="93" t="e">
        <f t="shared" ref="G20:G21" si="12">IF(AND(F20&gt;=120),"5",IF(AND(F20&gt;=100,F20&lt;=120),"4",IF(AND(F20&gt;=90,F20&lt;=100),"3",IF(AND(F20&gt;=75,F20&lt;=90),"2",IF(AND(F20&gt;=50,F20&lt;=75),"1",IF(AND(F20&lt;=50),"0"))))))</f>
        <v>#REF!</v>
      </c>
      <c r="H20" s="93">
        <v>20</v>
      </c>
      <c r="I20" s="93" t="e">
        <f t="shared" ref="I20:I21" si="13">G20*H20</f>
        <v>#REF!</v>
      </c>
    </row>
    <row r="21" spans="1:9" s="191" customFormat="1" ht="15.75" x14ac:dyDescent="0.25">
      <c r="A21" s="245">
        <v>2</v>
      </c>
      <c r="B21" s="246" t="s">
        <v>30</v>
      </c>
      <c r="C21" s="247" t="s">
        <v>104</v>
      </c>
      <c r="D21" s="100">
        <v>95</v>
      </c>
      <c r="E21" s="100">
        <f>SUM('KAYU AGUNG'!AB20+'KAYU AGUNG'!AB21+'KAYU AGUNG'!AB22+'KAYU AGUNG'!AB23+'KAYU AGUNG'!AB24)/5</f>
        <v>95.046664177777785</v>
      </c>
      <c r="F21" s="96">
        <f t="shared" si="11"/>
        <v>100.04912018713452</v>
      </c>
      <c r="G21" s="93" t="str">
        <f t="shared" si="12"/>
        <v>4</v>
      </c>
      <c r="H21" s="93">
        <v>20</v>
      </c>
      <c r="I21" s="93">
        <f t="shared" si="13"/>
        <v>80</v>
      </c>
    </row>
    <row r="22" spans="1:9" ht="15.75" x14ac:dyDescent="0.25">
      <c r="A22" s="274" t="s">
        <v>86</v>
      </c>
      <c r="B22" s="275"/>
      <c r="C22" s="275"/>
      <c r="D22" s="275"/>
      <c r="E22" s="275"/>
      <c r="F22" s="275"/>
      <c r="G22" s="275"/>
      <c r="H22" s="275"/>
      <c r="I22" s="276"/>
    </row>
    <row r="23" spans="1:9" ht="19.5" customHeight="1" x14ac:dyDescent="0.25">
      <c r="A23" s="98">
        <v>1</v>
      </c>
      <c r="B23" s="99" t="str">
        <f>'KAYU AGUNG'!B26</f>
        <v>Hengky Saputra</v>
      </c>
      <c r="C23" s="99" t="str">
        <f>'KAYU AGUNG'!C26</f>
        <v>Satpam</v>
      </c>
      <c r="D23" s="100">
        <v>90</v>
      </c>
      <c r="E23" s="100">
        <f>'KAYU AGUNG'!AB26</f>
        <v>85.672516111111108</v>
      </c>
      <c r="F23" s="96">
        <f>E23/D23*100</f>
        <v>95.191684567901234</v>
      </c>
      <c r="G23" s="93" t="str">
        <f t="shared" ref="G23" si="14">IF(AND(F23&gt;=120),"5",IF(AND(F23&gt;=100,F23&lt;=120),"4",IF(AND(F23&gt;=90,F23&lt;=100),"3",IF(AND(F23&gt;=75,F23&lt;=90),"2",IF(AND(F23&gt;=50,F23&lt;=75),"1",IF(AND(F23&lt;=50),"0"))))))</f>
        <v>3</v>
      </c>
      <c r="H23" s="93">
        <v>20</v>
      </c>
      <c r="I23" s="93">
        <f t="shared" ref="I23" si="15">G23*H23</f>
        <v>60</v>
      </c>
    </row>
    <row r="24" spans="1:9" ht="15.75" x14ac:dyDescent="0.25">
      <c r="A24" s="98">
        <v>2</v>
      </c>
      <c r="B24" s="99" t="str">
        <f>'KAYU AGUNG'!B27</f>
        <v>Didi Ashari</v>
      </c>
      <c r="C24" s="99" t="str">
        <f>'KAYU AGUNG'!C27</f>
        <v>Customer Service</v>
      </c>
      <c r="D24" s="100">
        <v>80</v>
      </c>
      <c r="E24" s="100">
        <f>'KAYU AGUNG'!AB27</f>
        <v>87.054831111111113</v>
      </c>
      <c r="F24" s="96">
        <f t="shared" ref="F24" si="16">E24/D24*100</f>
        <v>108.81853888888888</v>
      </c>
      <c r="G24" s="93" t="str">
        <f t="shared" ref="G24" si="17">IF(AND(F24&gt;=120),"5",IF(AND(F24&gt;=100,F24&lt;=120),"4",IF(AND(F24&gt;=90,F24&lt;=100),"3",IF(AND(F24&gt;=75,F24&lt;=90),"2",IF(AND(F24&gt;=50,F24&lt;=75),"1",IF(AND(F24&lt;=50),"0"))))))</f>
        <v>4</v>
      </c>
      <c r="H24" s="93">
        <v>20</v>
      </c>
      <c r="I24" s="93">
        <f t="shared" ref="I24" si="18">G24*H24</f>
        <v>80</v>
      </c>
    </row>
    <row r="25" spans="1:9" ht="15.75" x14ac:dyDescent="0.25">
      <c r="A25" s="98">
        <v>3</v>
      </c>
      <c r="B25" s="99" t="str">
        <f>'KAYU AGUNG'!B28</f>
        <v>Ony Yusnaeni</v>
      </c>
      <c r="C25" s="99" t="str">
        <f>'KAYU AGUNG'!C28</f>
        <v>Customer Service</v>
      </c>
      <c r="D25" s="100">
        <v>80</v>
      </c>
      <c r="E25" s="100">
        <f>'KAYU AGUNG'!AB28</f>
        <v>87.22470777777778</v>
      </c>
      <c r="F25" s="96">
        <f t="shared" ref="F25:F26" si="19">E25/D25*100</f>
        <v>109.03088472222223</v>
      </c>
      <c r="G25" s="93" t="str">
        <f t="shared" ref="G25:G26" si="20">IF(AND(F25&gt;=120),"5",IF(AND(F25&gt;=100,F25&lt;=120),"4",IF(AND(F25&gt;=90,F25&lt;=100),"3",IF(AND(F25&gt;=75,F25&lt;=90),"2",IF(AND(F25&gt;=50,F25&lt;=75),"1",IF(AND(F25&lt;=50),"0"))))))</f>
        <v>4</v>
      </c>
      <c r="H25" s="93">
        <v>20</v>
      </c>
      <c r="I25" s="93">
        <f t="shared" ref="I25:I26" si="21">G25*H25</f>
        <v>80</v>
      </c>
    </row>
    <row r="26" spans="1:9" ht="15.75" x14ac:dyDescent="0.25">
      <c r="A26" s="98">
        <v>4</v>
      </c>
      <c r="B26" s="99" t="str">
        <f>'KAYU AGUNG'!B29</f>
        <v>Putri Soraya</v>
      </c>
      <c r="C26" s="99" t="str">
        <f>'KAYU AGUNG'!C29</f>
        <v>Teller</v>
      </c>
      <c r="D26" s="100">
        <v>90</v>
      </c>
      <c r="E26" s="100">
        <f>'KAYU AGUNG'!AB29</f>
        <v>91.205577222222203</v>
      </c>
      <c r="F26" s="96">
        <f t="shared" si="19"/>
        <v>101.33953024691355</v>
      </c>
      <c r="G26" s="93" t="str">
        <f t="shared" si="20"/>
        <v>4</v>
      </c>
      <c r="H26" s="93">
        <v>20</v>
      </c>
      <c r="I26" s="93">
        <f t="shared" si="21"/>
        <v>80</v>
      </c>
    </row>
  </sheetData>
  <mergeCells count="13">
    <mergeCell ref="A1:I2"/>
    <mergeCell ref="A22:I22"/>
    <mergeCell ref="A4:A5"/>
    <mergeCell ref="G4:G5"/>
    <mergeCell ref="H4:H5"/>
    <mergeCell ref="I4:I5"/>
    <mergeCell ref="A6:I6"/>
    <mergeCell ref="A18:I18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scale="7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0"/>
  <sheetViews>
    <sheetView topLeftCell="B1" workbookViewId="0">
      <pane xSplit="2" ySplit="13" topLeftCell="D14" activePane="bottomRight" state="frozen"/>
      <selection activeCell="B1" sqref="B1"/>
      <selection pane="topRight" activeCell="D1" sqref="D1"/>
      <selection pane="bottomLeft" activeCell="B14" sqref="B14"/>
      <selection pane="bottomRight" activeCell="D16" sqref="D16:F16"/>
    </sheetView>
  </sheetViews>
  <sheetFormatPr defaultRowHeight="15" x14ac:dyDescent="0.25"/>
  <cols>
    <col min="1" max="1" width="4.7109375" style="18" customWidth="1"/>
    <col min="2" max="2" width="21.42578125" style="82" customWidth="1"/>
    <col min="3" max="3" width="18.5703125" style="9" customWidth="1"/>
    <col min="4" max="4" width="9.140625" style="13" customWidth="1"/>
    <col min="5" max="5" width="9.5703125" style="9" customWidth="1"/>
    <col min="6" max="27" width="9.140625" style="9" customWidth="1"/>
    <col min="28" max="28" width="12.85546875" style="9" customWidth="1"/>
  </cols>
  <sheetData>
    <row r="1" spans="1:28" ht="26.25" x14ac:dyDescent="0.4">
      <c r="A1" s="264" t="s">
        <v>101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</row>
    <row r="2" spans="1:28" ht="27" thickBot="1" x14ac:dyDescent="0.45">
      <c r="A2" s="15"/>
      <c r="B2" s="78"/>
      <c r="C2" s="10"/>
      <c r="D2" s="4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thickBot="1" x14ac:dyDescent="0.3">
      <c r="A3" s="16" t="s">
        <v>0</v>
      </c>
      <c r="B3" s="79" t="s">
        <v>1</v>
      </c>
      <c r="C3" s="11" t="s">
        <v>2</v>
      </c>
    </row>
    <row r="4" spans="1:28" ht="15.75" thickBot="1" x14ac:dyDescent="0.3">
      <c r="A4" s="17">
        <v>1</v>
      </c>
      <c r="B4" s="14" t="s">
        <v>50</v>
      </c>
      <c r="C4" s="12" t="s">
        <v>31</v>
      </c>
    </row>
    <row r="5" spans="1:28" ht="15.75" thickBot="1" x14ac:dyDescent="0.3">
      <c r="A5" s="17">
        <v>2</v>
      </c>
      <c r="B5" s="14" t="s">
        <v>51</v>
      </c>
      <c r="C5" s="12" t="s">
        <v>32</v>
      </c>
      <c r="W5" s="9" t="s">
        <v>55</v>
      </c>
    </row>
    <row r="6" spans="1:28" x14ac:dyDescent="0.25">
      <c r="A6" s="24">
        <v>3</v>
      </c>
      <c r="B6" s="80" t="s">
        <v>28</v>
      </c>
      <c r="C6" s="27" t="s">
        <v>52</v>
      </c>
    </row>
    <row r="7" spans="1:28" x14ac:dyDescent="0.25">
      <c r="A7" s="24">
        <v>4</v>
      </c>
      <c r="B7" s="81" t="s">
        <v>53</v>
      </c>
      <c r="C7" s="27" t="s">
        <v>27</v>
      </c>
    </row>
    <row r="11" spans="1:28" x14ac:dyDescent="0.25">
      <c r="A11" s="284" t="s">
        <v>3</v>
      </c>
      <c r="B11" s="285" t="s">
        <v>4</v>
      </c>
      <c r="C11" s="267" t="s">
        <v>2</v>
      </c>
      <c r="D11" s="268" t="s">
        <v>5</v>
      </c>
      <c r="E11" s="268"/>
      <c r="F11" s="268"/>
      <c r="G11" s="260" t="s">
        <v>6</v>
      </c>
      <c r="H11" s="268" t="s">
        <v>7</v>
      </c>
      <c r="I11" s="268"/>
      <c r="J11" s="268"/>
      <c r="K11" s="260" t="s">
        <v>6</v>
      </c>
      <c r="L11" s="268" t="s">
        <v>8</v>
      </c>
      <c r="M11" s="268"/>
      <c r="N11" s="268"/>
      <c r="O11" s="260" t="s">
        <v>6</v>
      </c>
      <c r="P11" s="268" t="s">
        <v>9</v>
      </c>
      <c r="Q11" s="268"/>
      <c r="R11" s="268"/>
      <c r="S11" s="260" t="s">
        <v>6</v>
      </c>
      <c r="T11" s="268" t="s">
        <v>10</v>
      </c>
      <c r="U11" s="268"/>
      <c r="V11" s="268"/>
      <c r="W11" s="260" t="s">
        <v>6</v>
      </c>
      <c r="X11" s="268" t="s">
        <v>11</v>
      </c>
      <c r="Y11" s="268"/>
      <c r="Z11" s="268"/>
      <c r="AA11" s="260" t="s">
        <v>6</v>
      </c>
      <c r="AB11" s="269" t="s">
        <v>12</v>
      </c>
    </row>
    <row r="12" spans="1:28" x14ac:dyDescent="0.25">
      <c r="A12" s="284"/>
      <c r="B12" s="286"/>
      <c r="C12" s="267"/>
      <c r="D12" s="66" t="s">
        <v>13</v>
      </c>
      <c r="E12" s="66" t="s">
        <v>14</v>
      </c>
      <c r="F12" s="66" t="s">
        <v>15</v>
      </c>
      <c r="G12" s="260"/>
      <c r="H12" s="66" t="s">
        <v>13</v>
      </c>
      <c r="I12" s="66" t="s">
        <v>14</v>
      </c>
      <c r="J12" s="66" t="s">
        <v>15</v>
      </c>
      <c r="K12" s="260"/>
      <c r="L12" s="66" t="s">
        <v>13</v>
      </c>
      <c r="M12" s="66" t="s">
        <v>14</v>
      </c>
      <c r="N12" s="66" t="s">
        <v>15</v>
      </c>
      <c r="O12" s="260"/>
      <c r="P12" s="66" t="s">
        <v>13</v>
      </c>
      <c r="Q12" s="66" t="s">
        <v>14</v>
      </c>
      <c r="R12" s="66" t="s">
        <v>15</v>
      </c>
      <c r="S12" s="260"/>
      <c r="T12" s="66" t="s">
        <v>13</v>
      </c>
      <c r="U12" s="66" t="s">
        <v>14</v>
      </c>
      <c r="V12" s="66" t="s">
        <v>15</v>
      </c>
      <c r="W12" s="260"/>
      <c r="X12" s="66" t="s">
        <v>13</v>
      </c>
      <c r="Y12" s="66" t="s">
        <v>14</v>
      </c>
      <c r="Z12" s="66" t="s">
        <v>15</v>
      </c>
      <c r="AA12" s="260"/>
      <c r="AB12" s="269"/>
    </row>
    <row r="13" spans="1:28" x14ac:dyDescent="0.25">
      <c r="A13" s="287" t="s">
        <v>16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</row>
    <row r="14" spans="1:28" x14ac:dyDescent="0.25">
      <c r="A14" s="88">
        <v>2</v>
      </c>
      <c r="B14" s="9" t="s">
        <v>132</v>
      </c>
      <c r="C14" s="13" t="s">
        <v>17</v>
      </c>
      <c r="D14" s="324"/>
      <c r="E14" s="324"/>
      <c r="F14" s="324"/>
      <c r="G14" s="68">
        <f>SUM(D14+E14+F14)/3</f>
        <v>0</v>
      </c>
      <c r="H14" s="244">
        <v>90.028490000000005</v>
      </c>
      <c r="I14" s="244">
        <v>91.737889999999993</v>
      </c>
      <c r="J14" s="244">
        <v>91.737889999999993</v>
      </c>
      <c r="K14" s="68">
        <f>SUM(H14+I14+J14)/3</f>
        <v>91.168090000000007</v>
      </c>
      <c r="L14" s="244">
        <v>91.737889999999993</v>
      </c>
      <c r="M14" s="244">
        <v>89.473680000000002</v>
      </c>
      <c r="N14" s="244">
        <v>91.45299</v>
      </c>
      <c r="O14" s="68">
        <f>SUM(L14+M14+N14)/3</f>
        <v>90.88818666666667</v>
      </c>
      <c r="P14" s="244">
        <v>92.307689999999994</v>
      </c>
      <c r="Q14" s="244">
        <v>91.412739999999999</v>
      </c>
      <c r="R14" s="244">
        <v>92.022790000000001</v>
      </c>
      <c r="S14" s="68">
        <f>SUM(P14+Q14+R14)/3</f>
        <v>91.914406666666665</v>
      </c>
      <c r="T14" s="244">
        <v>92.022790000000001</v>
      </c>
      <c r="U14" s="244">
        <v>92.797780000000003</v>
      </c>
      <c r="V14" s="244">
        <v>91.737889999999993</v>
      </c>
      <c r="W14" s="68">
        <f>SUM(T14+U14+V14)/3</f>
        <v>92.186153333333323</v>
      </c>
      <c r="X14" s="244">
        <v>92.022790000000001</v>
      </c>
      <c r="Y14" s="244">
        <v>91.966759999999994</v>
      </c>
      <c r="Z14" s="244">
        <v>92.022790000000001</v>
      </c>
      <c r="AA14" s="68">
        <f>SUM(X14+Y14+Z14)/3</f>
        <v>92.004113333333336</v>
      </c>
      <c r="AB14" s="69">
        <f>SUM(G14+K14+O14+S14+W14+AA14)/5</f>
        <v>91.632190000000008</v>
      </c>
    </row>
    <row r="15" spans="1:28" s="191" customFormat="1" x14ac:dyDescent="0.25">
      <c r="A15" s="200" t="s">
        <v>18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2"/>
    </row>
    <row r="16" spans="1:28" x14ac:dyDescent="0.25">
      <c r="A16" s="51">
        <v>1</v>
      </c>
      <c r="B16" s="55" t="s">
        <v>128</v>
      </c>
      <c r="C16" s="57" t="s">
        <v>19</v>
      </c>
      <c r="D16" s="324"/>
      <c r="E16" s="324"/>
      <c r="F16" s="324"/>
      <c r="G16" s="68">
        <f>SUM(D16+E16+F16)/3</f>
        <v>0</v>
      </c>
      <c r="H16" s="244">
        <v>94.331980000000001</v>
      </c>
      <c r="I16" s="244">
        <v>96.356279999999998</v>
      </c>
      <c r="J16" s="244">
        <v>97.165989999999994</v>
      </c>
      <c r="K16" s="68">
        <f>SUM(H16+I16+J16)/3</f>
        <v>95.95141666666666</v>
      </c>
      <c r="L16" s="244">
        <v>96.356279999999998</v>
      </c>
      <c r="M16" s="244">
        <v>98.380570000000006</v>
      </c>
      <c r="N16" s="244">
        <v>92.307689999999994</v>
      </c>
      <c r="O16" s="68">
        <f>SUM(L16+M16+N16)/3</f>
        <v>95.681513333333328</v>
      </c>
      <c r="P16" s="244">
        <v>96.356279999999998</v>
      </c>
      <c r="Q16" s="244">
        <v>90.2834</v>
      </c>
      <c r="R16" s="244">
        <v>92.307689999999994</v>
      </c>
      <c r="S16" s="68">
        <f>SUM(P16+Q16+R16)/3</f>
        <v>92.982456666666664</v>
      </c>
      <c r="T16" s="244">
        <v>90.2834</v>
      </c>
      <c r="U16" s="244">
        <v>92.307689999999994</v>
      </c>
      <c r="V16" s="244">
        <v>92.307689999999994</v>
      </c>
      <c r="W16" s="68">
        <f>SUM(T16+U16+V16)/3</f>
        <v>91.632926666666663</v>
      </c>
      <c r="X16" s="244">
        <v>94.331980000000001</v>
      </c>
      <c r="Y16" s="244">
        <v>92.307689999999994</v>
      </c>
      <c r="Z16" s="244">
        <v>93.117410000000007</v>
      </c>
      <c r="AA16" s="68">
        <f>SUM(X16+Y16+Z16)/3</f>
        <v>93.252359999999996</v>
      </c>
      <c r="AB16" s="69">
        <f>SUM(G16+K16+O16+S16+W16+AA16)/5</f>
        <v>93.900134666666673</v>
      </c>
    </row>
    <row r="17" spans="1:1023" s="191" customFormat="1" x14ac:dyDescent="0.25">
      <c r="A17" s="200" t="s">
        <v>20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</row>
    <row r="18" spans="1:1023" x14ac:dyDescent="0.25">
      <c r="A18" s="51">
        <v>1</v>
      </c>
      <c r="B18" s="56" t="s">
        <v>84</v>
      </c>
      <c r="C18" s="57" t="s">
        <v>21</v>
      </c>
      <c r="D18" s="244">
        <v>94.736840000000001</v>
      </c>
      <c r="E18" s="244">
        <v>100</v>
      </c>
      <c r="F18" s="244">
        <v>100</v>
      </c>
      <c r="G18" s="68">
        <f t="shared" ref="G18:G30" si="0">SUM(D18+E18+F18)/3</f>
        <v>98.245613333333338</v>
      </c>
      <c r="H18" s="324"/>
      <c r="I18" s="324"/>
      <c r="J18" s="324"/>
      <c r="K18" s="68">
        <f t="shared" ref="K18:K30" si="1">SUM(H18+I18+J18)/3</f>
        <v>0</v>
      </c>
      <c r="L18" s="244">
        <v>93.684209999999993</v>
      </c>
      <c r="M18" s="244">
        <v>100</v>
      </c>
      <c r="N18" s="244">
        <v>100</v>
      </c>
      <c r="O18" s="68">
        <f>SUM(L18+M18+N18)/3</f>
        <v>97.894736666666674</v>
      </c>
      <c r="P18" s="244">
        <v>94.736840000000001</v>
      </c>
      <c r="Q18" s="244">
        <v>94.736840000000001</v>
      </c>
      <c r="R18" s="244">
        <v>100</v>
      </c>
      <c r="S18" s="68">
        <f t="shared" ref="S18:S30" si="2">SUM(P18+Q18+R18)/3</f>
        <v>96.491226666666662</v>
      </c>
      <c r="T18" s="244">
        <v>100</v>
      </c>
      <c r="U18" s="244">
        <v>100</v>
      </c>
      <c r="V18" s="244">
        <v>100</v>
      </c>
      <c r="W18" s="68">
        <f>SUM(T18+U18+V18)/3</f>
        <v>100</v>
      </c>
      <c r="X18" s="244">
        <v>100</v>
      </c>
      <c r="Y18" s="244">
        <v>100</v>
      </c>
      <c r="Z18" s="244">
        <v>100</v>
      </c>
      <c r="AA18" s="68">
        <f t="shared" ref="AA18:AA30" si="3">SUM(X18+Y18+Z18)/3</f>
        <v>100</v>
      </c>
      <c r="AB18" s="69">
        <f>SUM(G18+K18+O18+S18+W18+AA18)/5</f>
        <v>98.526315333333329</v>
      </c>
    </row>
    <row r="19" spans="1:1023" s="26" customFormat="1" x14ac:dyDescent="0.25">
      <c r="A19" s="51">
        <v>2</v>
      </c>
      <c r="B19" s="70" t="s">
        <v>65</v>
      </c>
      <c r="C19" s="57" t="s">
        <v>21</v>
      </c>
      <c r="D19" s="244">
        <v>100</v>
      </c>
      <c r="E19" s="244">
        <v>100</v>
      </c>
      <c r="F19" s="244">
        <v>100</v>
      </c>
      <c r="G19" s="68">
        <f t="shared" si="0"/>
        <v>100</v>
      </c>
      <c r="H19" s="324"/>
      <c r="I19" s="324"/>
      <c r="J19" s="324"/>
      <c r="K19" s="68">
        <f t="shared" si="1"/>
        <v>0</v>
      </c>
      <c r="L19" s="244">
        <v>100</v>
      </c>
      <c r="M19" s="244">
        <v>100</v>
      </c>
      <c r="N19" s="244">
        <v>97.894739999999999</v>
      </c>
      <c r="O19" s="68">
        <f t="shared" ref="O19:O25" si="4">SUM(L19+M19+N19)/3</f>
        <v>99.298246666666671</v>
      </c>
      <c r="P19" s="244">
        <v>94.736840000000001</v>
      </c>
      <c r="Q19" s="244">
        <v>100</v>
      </c>
      <c r="R19" s="244">
        <v>94.736840000000001</v>
      </c>
      <c r="S19" s="68">
        <f t="shared" si="2"/>
        <v>96.491226666666662</v>
      </c>
      <c r="T19" s="244">
        <v>100</v>
      </c>
      <c r="U19" s="244">
        <v>100</v>
      </c>
      <c r="V19" s="244">
        <v>100</v>
      </c>
      <c r="W19" s="68">
        <f>SUM(T19+U19+V19)/3</f>
        <v>100</v>
      </c>
      <c r="X19" s="244">
        <v>100</v>
      </c>
      <c r="Y19" s="244">
        <v>100</v>
      </c>
      <c r="Z19" s="244">
        <v>100</v>
      </c>
      <c r="AA19" s="68">
        <f t="shared" si="3"/>
        <v>100</v>
      </c>
      <c r="AB19" s="69">
        <f>SUM(G19+K19+O19+S19+W19+AA19)/5</f>
        <v>99.157894666666664</v>
      </c>
    </row>
    <row r="20" spans="1:1023" s="26" customFormat="1" x14ac:dyDescent="0.25">
      <c r="A20" s="51"/>
      <c r="B20" s="249" t="s">
        <v>133</v>
      </c>
      <c r="C20" s="57" t="s">
        <v>21</v>
      </c>
      <c r="D20" s="244"/>
      <c r="E20" s="244"/>
      <c r="F20" s="244"/>
      <c r="G20" s="68"/>
      <c r="H20" s="324"/>
      <c r="I20" s="324"/>
      <c r="J20" s="324"/>
      <c r="K20" s="68"/>
      <c r="L20" s="244"/>
      <c r="M20" s="244"/>
      <c r="N20" s="244"/>
      <c r="O20" s="68">
        <f t="shared" si="4"/>
        <v>0</v>
      </c>
      <c r="P20" s="244">
        <v>100</v>
      </c>
      <c r="Q20" s="244">
        <v>94.736840000000001</v>
      </c>
      <c r="R20" s="244">
        <v>100</v>
      </c>
      <c r="S20" s="68">
        <f t="shared" si="2"/>
        <v>98.245613333333338</v>
      </c>
      <c r="T20" s="244">
        <v>100</v>
      </c>
      <c r="U20" s="244">
        <v>94.736840000000001</v>
      </c>
      <c r="V20" s="244">
        <v>100</v>
      </c>
      <c r="W20" s="68">
        <f t="shared" ref="W20:W22" si="5">SUM(T20+U20+V20)/3</f>
        <v>98.245613333333338</v>
      </c>
      <c r="X20" s="244">
        <v>100</v>
      </c>
      <c r="Y20" s="244">
        <v>100</v>
      </c>
      <c r="Z20" s="244">
        <v>100</v>
      </c>
      <c r="AA20" s="68">
        <f t="shared" si="3"/>
        <v>100</v>
      </c>
      <c r="AB20" s="69">
        <f>SUM(G20+K20+O20+S20+W20+AA20)/3</f>
        <v>98.830408888888883</v>
      </c>
    </row>
    <row r="21" spans="1:1023" x14ac:dyDescent="0.25">
      <c r="A21" s="51">
        <v>3</v>
      </c>
      <c r="B21" s="248" t="s">
        <v>131</v>
      </c>
      <c r="C21" s="57" t="s">
        <v>22</v>
      </c>
      <c r="D21" s="244">
        <v>92.941180000000003</v>
      </c>
      <c r="E21" s="244">
        <v>92.941180000000003</v>
      </c>
      <c r="F21" s="244">
        <v>87.058819999999997</v>
      </c>
      <c r="G21" s="68">
        <f t="shared" si="0"/>
        <v>90.980393333333339</v>
      </c>
      <c r="H21" s="324"/>
      <c r="I21" s="324"/>
      <c r="J21" s="324"/>
      <c r="K21" s="68">
        <f t="shared" si="1"/>
        <v>0</v>
      </c>
      <c r="L21" s="244">
        <v>94.117649999999998</v>
      </c>
      <c r="M21" s="244">
        <v>100</v>
      </c>
      <c r="N21" s="244">
        <v>94.117649999999998</v>
      </c>
      <c r="O21" s="68">
        <f t="shared" si="4"/>
        <v>96.078433333333336</v>
      </c>
      <c r="P21" s="244">
        <v>94.117649999999998</v>
      </c>
      <c r="Q21" s="244">
        <v>100</v>
      </c>
      <c r="R21" s="244">
        <v>100</v>
      </c>
      <c r="S21" s="68">
        <f t="shared" si="2"/>
        <v>98.039216666666675</v>
      </c>
      <c r="T21" s="244">
        <v>94.117649999999998</v>
      </c>
      <c r="U21" s="244">
        <v>94.117649999999998</v>
      </c>
      <c r="V21" s="244">
        <v>100</v>
      </c>
      <c r="W21" s="68">
        <f t="shared" si="5"/>
        <v>96.078433333333336</v>
      </c>
      <c r="X21" s="244">
        <v>98.823530000000005</v>
      </c>
      <c r="Y21" s="244">
        <v>100</v>
      </c>
      <c r="Z21" s="244">
        <v>100</v>
      </c>
      <c r="AA21" s="68">
        <f t="shared" si="3"/>
        <v>99.607843333333335</v>
      </c>
      <c r="AB21" s="69">
        <f>SUM(G21+K21+O21+S21+W21+AA21)/5</f>
        <v>96.156864000000013</v>
      </c>
    </row>
    <row r="22" spans="1:1023" x14ac:dyDescent="0.25">
      <c r="A22" s="51">
        <v>4</v>
      </c>
      <c r="B22" s="248" t="s">
        <v>131</v>
      </c>
      <c r="C22" s="57" t="s">
        <v>23</v>
      </c>
      <c r="D22" s="244">
        <v>100</v>
      </c>
      <c r="E22" s="244">
        <v>100</v>
      </c>
      <c r="F22" s="244">
        <v>100</v>
      </c>
      <c r="G22" s="68">
        <f t="shared" si="0"/>
        <v>100</v>
      </c>
      <c r="H22" s="324"/>
      <c r="I22" s="324"/>
      <c r="J22" s="324"/>
      <c r="K22" s="68">
        <f t="shared" si="1"/>
        <v>0</v>
      </c>
      <c r="L22" s="244">
        <v>92.592590000000001</v>
      </c>
      <c r="M22" s="244">
        <v>92.592590000000001</v>
      </c>
      <c r="N22" s="244">
        <v>100</v>
      </c>
      <c r="O22" s="68">
        <f t="shared" si="4"/>
        <v>95.061726666666672</v>
      </c>
      <c r="P22" s="244">
        <v>100</v>
      </c>
      <c r="Q22" s="244">
        <v>100</v>
      </c>
      <c r="R22" s="244">
        <v>100</v>
      </c>
      <c r="S22" s="68">
        <f t="shared" si="2"/>
        <v>100</v>
      </c>
      <c r="T22" s="244">
        <v>100</v>
      </c>
      <c r="U22" s="244">
        <v>100</v>
      </c>
      <c r="V22" s="244">
        <v>100</v>
      </c>
      <c r="W22" s="68">
        <f t="shared" si="5"/>
        <v>100</v>
      </c>
      <c r="X22" s="244">
        <v>100</v>
      </c>
      <c r="Y22" s="244">
        <v>100</v>
      </c>
      <c r="Z22" s="244">
        <v>100</v>
      </c>
      <c r="AA22" s="68">
        <f t="shared" si="3"/>
        <v>100</v>
      </c>
      <c r="AB22" s="69">
        <f t="shared" ref="AB22:AB30" si="6">SUM(G22+K22+O22+S22+W22+AA22)/5</f>
        <v>99.012345333333343</v>
      </c>
    </row>
    <row r="23" spans="1:1023" ht="15.75" thickBot="1" x14ac:dyDescent="0.3">
      <c r="A23" s="51">
        <v>5</v>
      </c>
      <c r="B23" s="248" t="s">
        <v>131</v>
      </c>
      <c r="C23" s="57" t="s">
        <v>24</v>
      </c>
      <c r="D23" s="244">
        <v>95</v>
      </c>
      <c r="E23" s="244">
        <v>95</v>
      </c>
      <c r="F23" s="244">
        <v>95</v>
      </c>
      <c r="G23" s="68">
        <f t="shared" si="0"/>
        <v>95</v>
      </c>
      <c r="H23" s="324"/>
      <c r="I23" s="324"/>
      <c r="J23" s="324"/>
      <c r="K23" s="68">
        <f t="shared" si="1"/>
        <v>0</v>
      </c>
      <c r="L23" s="244">
        <v>90</v>
      </c>
      <c r="M23" s="244">
        <v>90</v>
      </c>
      <c r="N23" s="244">
        <v>90</v>
      </c>
      <c r="O23" s="68">
        <f t="shared" si="4"/>
        <v>90</v>
      </c>
      <c r="P23" s="244">
        <v>90</v>
      </c>
      <c r="Q23" s="244">
        <v>90</v>
      </c>
      <c r="R23" s="244">
        <v>90</v>
      </c>
      <c r="S23" s="68">
        <f t="shared" si="2"/>
        <v>90</v>
      </c>
      <c r="T23" s="244">
        <v>90</v>
      </c>
      <c r="U23" s="244">
        <v>90</v>
      </c>
      <c r="V23" s="244">
        <v>90</v>
      </c>
      <c r="W23" s="68">
        <f t="shared" ref="W23:W25" si="7">SUM(T23+U23+V23)/3</f>
        <v>90</v>
      </c>
      <c r="X23" s="244">
        <v>90</v>
      </c>
      <c r="Y23" s="244">
        <v>90</v>
      </c>
      <c r="Z23" s="244">
        <v>90</v>
      </c>
      <c r="AA23" s="68">
        <f t="shared" si="3"/>
        <v>90</v>
      </c>
      <c r="AB23" s="69">
        <f t="shared" si="6"/>
        <v>91</v>
      </c>
    </row>
    <row r="24" spans="1:1023" s="8" customFormat="1" ht="15.75" thickBot="1" x14ac:dyDescent="0.3">
      <c r="A24" s="51">
        <v>6</v>
      </c>
      <c r="B24" s="248" t="s">
        <v>131</v>
      </c>
      <c r="C24" s="57" t="s">
        <v>26</v>
      </c>
      <c r="D24" s="244">
        <v>100</v>
      </c>
      <c r="E24" s="244">
        <v>100</v>
      </c>
      <c r="F24" s="244">
        <v>100</v>
      </c>
      <c r="G24" s="68">
        <f t="shared" si="0"/>
        <v>100</v>
      </c>
      <c r="H24" s="324"/>
      <c r="I24" s="324"/>
      <c r="J24" s="324"/>
      <c r="K24" s="68">
        <f t="shared" si="1"/>
        <v>0</v>
      </c>
      <c r="L24" s="244">
        <v>97.727270000000004</v>
      </c>
      <c r="M24" s="244">
        <v>100</v>
      </c>
      <c r="N24" s="244">
        <v>97.727270000000004</v>
      </c>
      <c r="O24" s="68">
        <f t="shared" si="4"/>
        <v>98.48484666666667</v>
      </c>
      <c r="P24" s="244">
        <v>95.454549999999998</v>
      </c>
      <c r="Q24" s="244">
        <v>100</v>
      </c>
      <c r="R24" s="244">
        <v>95.454549999999998</v>
      </c>
      <c r="S24" s="68">
        <f t="shared" si="2"/>
        <v>96.969699999999989</v>
      </c>
      <c r="T24" s="244">
        <v>97.727270000000004</v>
      </c>
      <c r="U24" s="244">
        <v>97.727270000000004</v>
      </c>
      <c r="V24" s="244">
        <v>97.727270000000004</v>
      </c>
      <c r="W24" s="68">
        <f t="shared" si="7"/>
        <v>97.727270000000019</v>
      </c>
      <c r="X24" s="244">
        <v>97.727270000000004</v>
      </c>
      <c r="Y24" s="244">
        <v>100</v>
      </c>
      <c r="Z24" s="244">
        <v>90.909090000000006</v>
      </c>
      <c r="AA24" s="68">
        <f t="shared" si="3"/>
        <v>96.212120000000013</v>
      </c>
      <c r="AB24" s="69">
        <f t="shared" si="6"/>
        <v>97.878787333333349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32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  <c r="LT24" s="26"/>
      <c r="LU24" s="26"/>
      <c r="LV24" s="26"/>
      <c r="LW24" s="26"/>
      <c r="LX24" s="26"/>
      <c r="LY24" s="26"/>
      <c r="LZ24" s="26"/>
      <c r="MA24" s="26"/>
      <c r="MB24" s="26"/>
      <c r="MC24" s="26"/>
      <c r="MD24" s="26"/>
      <c r="ME24" s="26"/>
      <c r="MF24" s="26"/>
      <c r="MG24" s="26"/>
      <c r="MH24" s="26"/>
      <c r="MI24" s="26"/>
      <c r="MJ24" s="26"/>
      <c r="MK24" s="26"/>
      <c r="ML24" s="26"/>
      <c r="MM24" s="26"/>
      <c r="MN24" s="26"/>
      <c r="MO24" s="26"/>
      <c r="MP24" s="26"/>
      <c r="MQ24" s="26"/>
      <c r="MR24" s="26"/>
      <c r="MS24" s="26"/>
      <c r="MT24" s="26"/>
      <c r="MU24" s="26"/>
      <c r="MV24" s="26"/>
      <c r="MW24" s="26"/>
      <c r="MX24" s="26"/>
      <c r="MY24" s="26"/>
      <c r="MZ24" s="26"/>
      <c r="NA24" s="26"/>
      <c r="NB24" s="26"/>
      <c r="NC24" s="26"/>
      <c r="ND24" s="26"/>
      <c r="NE24" s="26"/>
      <c r="NF24" s="26"/>
      <c r="NG24" s="26"/>
      <c r="NH24" s="26"/>
      <c r="NI24" s="26"/>
      <c r="NJ24" s="26"/>
      <c r="NK24" s="26"/>
      <c r="NL24" s="26"/>
      <c r="NM24" s="26"/>
      <c r="NN24" s="26"/>
      <c r="NO24" s="26"/>
      <c r="NP24" s="26"/>
      <c r="NQ24" s="26"/>
      <c r="NR24" s="26"/>
      <c r="NS24" s="26"/>
      <c r="NT24" s="26"/>
      <c r="NU24" s="26"/>
      <c r="NV24" s="26"/>
      <c r="NW24" s="26"/>
      <c r="NX24" s="26"/>
      <c r="NY24" s="26"/>
      <c r="NZ24" s="26"/>
      <c r="OA24" s="26"/>
      <c r="OB24" s="26"/>
      <c r="OC24" s="26"/>
      <c r="OD24" s="26"/>
      <c r="OE24" s="26"/>
      <c r="OF24" s="26"/>
      <c r="OG24" s="26"/>
      <c r="OH24" s="26"/>
      <c r="OI24" s="26"/>
      <c r="OJ24" s="26"/>
      <c r="OK24" s="26"/>
      <c r="OL24" s="26"/>
      <c r="OM24" s="26"/>
      <c r="ON24" s="26"/>
      <c r="OO24" s="26"/>
      <c r="OP24" s="26"/>
      <c r="OQ24" s="26"/>
      <c r="OR24" s="26"/>
      <c r="OS24" s="26"/>
      <c r="OT24" s="26"/>
      <c r="OU24" s="26"/>
      <c r="OV24" s="26"/>
      <c r="OW24" s="26"/>
      <c r="OX24" s="26"/>
      <c r="OY24" s="26"/>
      <c r="OZ24" s="26"/>
      <c r="PA24" s="26"/>
      <c r="PB24" s="26"/>
      <c r="PC24" s="26"/>
      <c r="PD24" s="26"/>
      <c r="PE24" s="26"/>
      <c r="PF24" s="26"/>
      <c r="PG24" s="26"/>
      <c r="PH24" s="26"/>
      <c r="PI24" s="26"/>
      <c r="PJ24" s="26"/>
      <c r="PK24" s="26"/>
      <c r="PL24" s="26"/>
      <c r="PM24" s="26"/>
      <c r="PN24" s="26"/>
      <c r="PO24" s="26"/>
      <c r="PP24" s="26"/>
      <c r="PQ24" s="26"/>
      <c r="PR24" s="26"/>
      <c r="PS24" s="26"/>
      <c r="PT24" s="26"/>
      <c r="PU24" s="26"/>
      <c r="PV24" s="26"/>
      <c r="PW24" s="26"/>
      <c r="PX24" s="26"/>
      <c r="PY24" s="26"/>
      <c r="PZ24" s="26"/>
      <c r="QA24" s="26"/>
      <c r="QB24" s="26"/>
      <c r="QC24" s="26"/>
      <c r="QD24" s="26"/>
      <c r="QE24" s="26"/>
      <c r="QF24" s="26"/>
      <c r="QG24" s="26"/>
      <c r="QH24" s="26"/>
      <c r="QI24" s="26"/>
      <c r="QJ24" s="26"/>
      <c r="QK24" s="26"/>
      <c r="QL24" s="26"/>
      <c r="QM24" s="26"/>
      <c r="QN24" s="26"/>
      <c r="QO24" s="26"/>
      <c r="QP24" s="26"/>
      <c r="QQ24" s="26"/>
      <c r="QR24" s="26"/>
      <c r="QS24" s="26"/>
      <c r="QT24" s="26"/>
      <c r="QU24" s="26"/>
      <c r="QV24" s="26"/>
      <c r="QW24" s="26"/>
      <c r="QX24" s="26"/>
      <c r="QY24" s="26"/>
      <c r="QZ24" s="26"/>
      <c r="RA24" s="26"/>
      <c r="RB24" s="26"/>
      <c r="RC24" s="26"/>
      <c r="RD24" s="26"/>
      <c r="RE24" s="26"/>
      <c r="RF24" s="26"/>
      <c r="RG24" s="26"/>
      <c r="RH24" s="26"/>
      <c r="RI24" s="26"/>
      <c r="RJ24" s="26"/>
      <c r="RK24" s="26"/>
      <c r="RL24" s="26"/>
      <c r="RM24" s="26"/>
      <c r="RN24" s="26"/>
      <c r="RO24" s="26"/>
      <c r="RP24" s="26"/>
      <c r="RQ24" s="26"/>
      <c r="RR24" s="26"/>
      <c r="RS24" s="26"/>
      <c r="RT24" s="26"/>
      <c r="RU24" s="26"/>
      <c r="RV24" s="26"/>
      <c r="RW24" s="26"/>
      <c r="RX24" s="26"/>
      <c r="RY24" s="26"/>
      <c r="RZ24" s="26"/>
      <c r="SA24" s="26"/>
      <c r="SB24" s="26"/>
      <c r="SC24" s="26"/>
      <c r="SD24" s="26"/>
      <c r="SE24" s="26"/>
      <c r="SF24" s="26"/>
      <c r="SG24" s="26"/>
      <c r="SH24" s="26"/>
      <c r="SI24" s="26"/>
      <c r="SJ24" s="26"/>
      <c r="SK24" s="26"/>
      <c r="SL24" s="26"/>
      <c r="SM24" s="26"/>
      <c r="SN24" s="26"/>
      <c r="SO24" s="26"/>
      <c r="SP24" s="26"/>
      <c r="SQ24" s="26"/>
      <c r="SR24" s="26"/>
      <c r="SS24" s="26"/>
      <c r="ST24" s="26"/>
      <c r="SU24" s="26"/>
      <c r="SV24" s="26"/>
      <c r="SW24" s="26"/>
      <c r="SX24" s="26"/>
      <c r="SY24" s="26"/>
      <c r="SZ24" s="26"/>
      <c r="TA24" s="26"/>
      <c r="TB24" s="26"/>
      <c r="TC24" s="26"/>
      <c r="TD24" s="26"/>
      <c r="TE24" s="26"/>
      <c r="TF24" s="26"/>
      <c r="TG24" s="26"/>
      <c r="TH24" s="26"/>
      <c r="TI24" s="26"/>
      <c r="TJ24" s="26"/>
      <c r="TK24" s="26"/>
      <c r="TL24" s="26"/>
      <c r="TM24" s="26"/>
      <c r="TN24" s="26"/>
      <c r="TO24" s="26"/>
      <c r="TP24" s="26"/>
      <c r="TQ24" s="26"/>
      <c r="TR24" s="26"/>
      <c r="TS24" s="26"/>
      <c r="TT24" s="26"/>
      <c r="TU24" s="26"/>
      <c r="TV24" s="26"/>
      <c r="TW24" s="26"/>
      <c r="TX24" s="26"/>
      <c r="TY24" s="26"/>
      <c r="TZ24" s="26"/>
      <c r="UA24" s="26"/>
      <c r="UB24" s="26"/>
      <c r="UC24" s="26"/>
      <c r="UD24" s="26"/>
      <c r="UE24" s="26"/>
      <c r="UF24" s="26"/>
      <c r="UG24" s="26"/>
      <c r="UH24" s="26"/>
      <c r="UI24" s="26"/>
      <c r="UJ24" s="26"/>
      <c r="UK24" s="26"/>
      <c r="UL24" s="26"/>
      <c r="UM24" s="26"/>
      <c r="UN24" s="26"/>
      <c r="UO24" s="26"/>
      <c r="UP24" s="26"/>
      <c r="UQ24" s="26"/>
      <c r="UR24" s="26"/>
      <c r="US24" s="26"/>
      <c r="UT24" s="26"/>
      <c r="UU24" s="26"/>
      <c r="UV24" s="26"/>
      <c r="UW24" s="26"/>
      <c r="UX24" s="26"/>
      <c r="UY24" s="26"/>
      <c r="UZ24" s="26"/>
      <c r="VA24" s="26"/>
      <c r="VB24" s="26"/>
      <c r="VC24" s="26"/>
      <c r="VD24" s="26"/>
      <c r="VE24" s="26"/>
      <c r="VF24" s="26"/>
      <c r="VG24" s="26"/>
      <c r="VH24" s="26"/>
      <c r="VI24" s="26"/>
      <c r="VJ24" s="26"/>
      <c r="VK24" s="26"/>
      <c r="VL24" s="26"/>
      <c r="VM24" s="26"/>
      <c r="VN24" s="26"/>
      <c r="VO24" s="26"/>
      <c r="VP24" s="26"/>
      <c r="VQ24" s="26"/>
      <c r="VR24" s="26"/>
      <c r="VS24" s="26"/>
      <c r="VT24" s="26"/>
      <c r="VU24" s="26"/>
      <c r="VV24" s="26"/>
      <c r="VW24" s="26"/>
      <c r="VX24" s="26"/>
      <c r="VY24" s="26"/>
      <c r="VZ24" s="26"/>
      <c r="WA24" s="26"/>
      <c r="WB24" s="26"/>
      <c r="WC24" s="26"/>
      <c r="WD24" s="26"/>
      <c r="WE24" s="26"/>
      <c r="WF24" s="26"/>
      <c r="WG24" s="26"/>
      <c r="WH24" s="26"/>
      <c r="WI24" s="26"/>
      <c r="WJ24" s="26"/>
      <c r="WK24" s="26"/>
      <c r="WL24" s="26"/>
      <c r="WM24" s="26"/>
      <c r="WN24" s="26"/>
      <c r="WO24" s="26"/>
      <c r="WP24" s="26"/>
      <c r="WQ24" s="26"/>
      <c r="WR24" s="26"/>
      <c r="WS24" s="26"/>
      <c r="WT24" s="26"/>
      <c r="WU24" s="26"/>
      <c r="WV24" s="26"/>
      <c r="WW24" s="26"/>
      <c r="WX24" s="26"/>
      <c r="WY24" s="26"/>
      <c r="WZ24" s="26"/>
      <c r="XA24" s="26"/>
      <c r="XB24" s="26"/>
      <c r="XC24" s="26"/>
      <c r="XD24" s="26"/>
      <c r="XE24" s="26"/>
      <c r="XF24" s="26"/>
      <c r="XG24" s="26"/>
      <c r="XH24" s="26"/>
      <c r="XI24" s="26"/>
      <c r="XJ24" s="26"/>
      <c r="XK24" s="26"/>
      <c r="XL24" s="26"/>
      <c r="XM24" s="26"/>
      <c r="XN24" s="26"/>
      <c r="XO24" s="26"/>
      <c r="XP24" s="26"/>
      <c r="XQ24" s="26"/>
      <c r="XR24" s="26"/>
      <c r="XS24" s="26"/>
      <c r="XT24" s="26"/>
      <c r="XU24" s="26"/>
      <c r="XV24" s="26"/>
      <c r="XW24" s="26"/>
      <c r="XX24" s="26"/>
      <c r="XY24" s="26"/>
      <c r="XZ24" s="26"/>
      <c r="YA24" s="26"/>
      <c r="YB24" s="26"/>
      <c r="YC24" s="26"/>
      <c r="YD24" s="26"/>
      <c r="YE24" s="26"/>
      <c r="YF24" s="26"/>
      <c r="YG24" s="26"/>
      <c r="YH24" s="26"/>
      <c r="YI24" s="26"/>
      <c r="YJ24" s="26"/>
      <c r="YK24" s="26"/>
      <c r="YL24" s="26"/>
      <c r="YM24" s="26"/>
      <c r="YN24" s="26"/>
      <c r="YO24" s="26"/>
      <c r="YP24" s="26"/>
      <c r="YQ24" s="26"/>
      <c r="YR24" s="26"/>
      <c r="YS24" s="26"/>
      <c r="YT24" s="26"/>
      <c r="YU24" s="26"/>
      <c r="YV24" s="26"/>
      <c r="YW24" s="26"/>
      <c r="YX24" s="26"/>
      <c r="YY24" s="26"/>
      <c r="YZ24" s="26"/>
      <c r="ZA24" s="26"/>
      <c r="ZB24" s="26"/>
      <c r="ZC24" s="26"/>
      <c r="ZD24" s="26"/>
      <c r="ZE24" s="26"/>
      <c r="ZF24" s="26"/>
      <c r="ZG24" s="26"/>
      <c r="ZH24" s="26"/>
      <c r="ZI24" s="26"/>
      <c r="ZJ24" s="26"/>
      <c r="ZK24" s="26"/>
      <c r="ZL24" s="26"/>
      <c r="ZM24" s="26"/>
      <c r="ZN24" s="26"/>
      <c r="ZO24" s="26"/>
      <c r="ZP24" s="26"/>
      <c r="ZQ24" s="26"/>
      <c r="ZR24" s="26"/>
      <c r="ZS24" s="26"/>
      <c r="ZT24" s="26"/>
      <c r="ZU24" s="26"/>
      <c r="ZV24" s="26"/>
      <c r="ZW24" s="26"/>
      <c r="ZX24" s="26"/>
      <c r="ZY24" s="26"/>
      <c r="ZZ24" s="26"/>
      <c r="AAA24" s="26"/>
      <c r="AAB24" s="26"/>
      <c r="AAC24" s="26"/>
      <c r="AAD24" s="26"/>
      <c r="AAE24" s="26"/>
      <c r="AAF24" s="26"/>
      <c r="AAG24" s="26"/>
      <c r="AAH24" s="26"/>
      <c r="AAI24" s="26"/>
      <c r="AAJ24" s="26"/>
      <c r="AAK24" s="26"/>
      <c r="AAL24" s="26"/>
      <c r="AAM24" s="26"/>
      <c r="AAN24" s="26"/>
      <c r="AAO24" s="26"/>
      <c r="AAP24" s="26"/>
      <c r="AAQ24" s="26"/>
      <c r="AAR24" s="26"/>
      <c r="AAS24" s="26"/>
      <c r="AAT24" s="26"/>
      <c r="AAU24" s="26"/>
      <c r="AAV24" s="26"/>
      <c r="AAW24" s="26"/>
      <c r="AAX24" s="26"/>
      <c r="AAY24" s="26"/>
      <c r="AAZ24" s="26"/>
      <c r="ABA24" s="26"/>
      <c r="ABB24" s="26"/>
      <c r="ABC24" s="26"/>
      <c r="ABD24" s="26"/>
      <c r="ABE24" s="26"/>
      <c r="ABF24" s="26"/>
      <c r="ABG24" s="26"/>
      <c r="ABH24" s="26"/>
      <c r="ABI24" s="26"/>
      <c r="ABJ24" s="26"/>
      <c r="ABK24" s="26"/>
      <c r="ABL24" s="26"/>
      <c r="ABM24" s="26"/>
      <c r="ABN24" s="26"/>
      <c r="ABO24" s="26"/>
      <c r="ABP24" s="26"/>
      <c r="ABQ24" s="26"/>
      <c r="ABR24" s="26"/>
      <c r="ABS24" s="26"/>
      <c r="ABT24" s="26"/>
      <c r="ABU24" s="26"/>
      <c r="ABV24" s="26"/>
      <c r="ABW24" s="26"/>
      <c r="ABX24" s="26"/>
      <c r="ABY24" s="26"/>
      <c r="ABZ24" s="26"/>
      <c r="ACA24" s="26"/>
      <c r="ACB24" s="26"/>
      <c r="ACC24" s="26"/>
      <c r="ACD24" s="26"/>
      <c r="ACE24" s="26"/>
      <c r="ACF24" s="26"/>
      <c r="ACG24" s="26"/>
      <c r="ACH24" s="26"/>
      <c r="ACI24" s="26"/>
      <c r="ACJ24" s="26"/>
      <c r="ACK24" s="26"/>
      <c r="ACL24" s="26"/>
      <c r="ACM24" s="26"/>
      <c r="ACN24" s="26"/>
      <c r="ACO24" s="26"/>
      <c r="ACP24" s="26"/>
      <c r="ACQ24" s="26"/>
      <c r="ACR24" s="26"/>
      <c r="ACS24" s="26"/>
      <c r="ACT24" s="26"/>
      <c r="ACU24" s="26"/>
      <c r="ACV24" s="26"/>
      <c r="ACW24" s="26"/>
      <c r="ACX24" s="26"/>
      <c r="ACY24" s="26"/>
      <c r="ACZ24" s="26"/>
      <c r="ADA24" s="26"/>
      <c r="ADB24" s="26"/>
      <c r="ADC24" s="26"/>
      <c r="ADD24" s="26"/>
      <c r="ADE24" s="26"/>
      <c r="ADF24" s="26"/>
      <c r="ADG24" s="26"/>
      <c r="ADH24" s="26"/>
      <c r="ADI24" s="26"/>
      <c r="ADJ24" s="26"/>
      <c r="ADK24" s="26"/>
      <c r="ADL24" s="26"/>
      <c r="ADM24" s="26"/>
      <c r="ADN24" s="26"/>
      <c r="ADO24" s="26"/>
      <c r="ADP24" s="26"/>
      <c r="ADQ24" s="26"/>
      <c r="ADR24" s="26"/>
      <c r="ADS24" s="26"/>
      <c r="ADT24" s="26"/>
      <c r="ADU24" s="26"/>
      <c r="ADV24" s="26"/>
      <c r="ADW24" s="26"/>
      <c r="ADX24" s="26"/>
      <c r="ADY24" s="26"/>
      <c r="ADZ24" s="26"/>
      <c r="AEA24" s="26"/>
      <c r="AEB24" s="26"/>
      <c r="AEC24" s="26"/>
      <c r="AED24" s="26"/>
      <c r="AEE24" s="26"/>
      <c r="AEF24" s="26"/>
      <c r="AEG24" s="26"/>
      <c r="AEH24" s="26"/>
      <c r="AEI24" s="26"/>
      <c r="AEJ24" s="26"/>
      <c r="AEK24" s="26"/>
      <c r="AEL24" s="26"/>
      <c r="AEM24" s="26"/>
      <c r="AEN24" s="26"/>
      <c r="AEO24" s="26"/>
      <c r="AEP24" s="26"/>
      <c r="AEQ24" s="26"/>
      <c r="AER24" s="26"/>
      <c r="AES24" s="26"/>
      <c r="AET24" s="26"/>
      <c r="AEU24" s="26"/>
      <c r="AEV24" s="26"/>
      <c r="AEW24" s="26"/>
      <c r="AEX24" s="26"/>
      <c r="AEY24" s="26"/>
      <c r="AEZ24" s="26"/>
      <c r="AFA24" s="26"/>
      <c r="AFB24" s="26"/>
      <c r="AFC24" s="26"/>
      <c r="AFD24" s="26"/>
      <c r="AFE24" s="26"/>
      <c r="AFF24" s="26"/>
      <c r="AFG24" s="26"/>
      <c r="AFH24" s="26"/>
      <c r="AFI24" s="26"/>
      <c r="AFJ24" s="26"/>
      <c r="AFK24" s="26"/>
      <c r="AFL24" s="26"/>
      <c r="AFM24" s="26"/>
      <c r="AFN24" s="26"/>
      <c r="AFO24" s="26"/>
      <c r="AFP24" s="26"/>
      <c r="AFQ24" s="26"/>
      <c r="AFR24" s="26"/>
      <c r="AFS24" s="26"/>
      <c r="AFT24" s="26"/>
      <c r="AFU24" s="26"/>
      <c r="AFV24" s="26"/>
      <c r="AFW24" s="26"/>
      <c r="AFX24" s="26"/>
      <c r="AFY24" s="26"/>
      <c r="AFZ24" s="26"/>
      <c r="AGA24" s="26"/>
      <c r="AGB24" s="26"/>
      <c r="AGC24" s="26"/>
      <c r="AGD24" s="26"/>
      <c r="AGE24" s="26"/>
      <c r="AGF24" s="26"/>
      <c r="AGG24" s="26"/>
      <c r="AGH24" s="26"/>
      <c r="AGI24" s="26"/>
      <c r="AGJ24" s="26"/>
      <c r="AGK24" s="26"/>
      <c r="AGL24" s="26"/>
      <c r="AGM24" s="26"/>
      <c r="AGN24" s="26"/>
      <c r="AGO24" s="26"/>
      <c r="AGP24" s="26"/>
      <c r="AGQ24" s="26"/>
      <c r="AGR24" s="26"/>
      <c r="AGS24" s="26"/>
      <c r="AGT24" s="26"/>
      <c r="AGU24" s="26"/>
      <c r="AGV24" s="26"/>
      <c r="AGW24" s="26"/>
      <c r="AGX24" s="26"/>
      <c r="AGY24" s="26"/>
      <c r="AGZ24" s="26"/>
      <c r="AHA24" s="26"/>
      <c r="AHB24" s="26"/>
      <c r="AHC24" s="26"/>
      <c r="AHD24" s="26"/>
      <c r="AHE24" s="26"/>
      <c r="AHF24" s="26"/>
      <c r="AHG24" s="26"/>
      <c r="AHH24" s="26"/>
      <c r="AHI24" s="26"/>
      <c r="AHJ24" s="26"/>
      <c r="AHK24" s="26"/>
      <c r="AHL24" s="26"/>
      <c r="AHM24" s="26"/>
      <c r="AHN24" s="26"/>
      <c r="AHO24" s="26"/>
      <c r="AHP24" s="26"/>
      <c r="AHQ24" s="26"/>
      <c r="AHR24" s="26"/>
      <c r="AHS24" s="26"/>
      <c r="AHT24" s="26"/>
      <c r="AHU24" s="26"/>
      <c r="AHV24" s="26"/>
      <c r="AHW24" s="26"/>
      <c r="AHX24" s="26"/>
      <c r="AHY24" s="26"/>
      <c r="AHZ24" s="26"/>
      <c r="AIA24" s="26"/>
      <c r="AIB24" s="26"/>
      <c r="AIC24" s="26"/>
      <c r="AID24" s="26"/>
      <c r="AIE24" s="26"/>
      <c r="AIF24" s="26"/>
      <c r="AIG24" s="26"/>
      <c r="AIH24" s="26"/>
      <c r="AII24" s="26"/>
      <c r="AIJ24" s="26"/>
      <c r="AIK24" s="26"/>
      <c r="AIL24" s="26"/>
      <c r="AIM24" s="26"/>
      <c r="AIN24" s="26"/>
      <c r="AIO24" s="26"/>
      <c r="AIP24" s="26"/>
      <c r="AIQ24" s="26"/>
      <c r="AIR24" s="26"/>
      <c r="AIS24" s="26"/>
      <c r="AIT24" s="26"/>
      <c r="AIU24" s="26"/>
      <c r="AIV24" s="26"/>
      <c r="AIW24" s="26"/>
      <c r="AIX24" s="26"/>
      <c r="AIY24" s="26"/>
      <c r="AIZ24" s="26"/>
      <c r="AJA24" s="26"/>
      <c r="AJB24" s="26"/>
      <c r="AJC24" s="26"/>
      <c r="AJD24" s="26"/>
      <c r="AJE24" s="26"/>
      <c r="AJF24" s="26"/>
      <c r="AJG24" s="26"/>
      <c r="AJH24" s="26"/>
      <c r="AJI24" s="26"/>
      <c r="AJJ24" s="26"/>
      <c r="AJK24" s="26"/>
      <c r="AJL24" s="26"/>
      <c r="AJM24" s="26"/>
      <c r="AJN24" s="26"/>
      <c r="AJO24" s="26"/>
      <c r="AJP24" s="26"/>
      <c r="AJQ24" s="26"/>
      <c r="AJR24" s="26"/>
      <c r="AJS24" s="26"/>
      <c r="AJT24" s="26"/>
      <c r="AJU24" s="26"/>
      <c r="AJV24" s="26"/>
      <c r="AJW24" s="26"/>
      <c r="AJX24" s="26"/>
      <c r="AJY24" s="26"/>
      <c r="AJZ24" s="26"/>
      <c r="AKA24" s="26"/>
      <c r="AKB24" s="26"/>
      <c r="AKC24" s="26"/>
      <c r="AKD24" s="26"/>
      <c r="AKE24" s="26"/>
      <c r="AKF24" s="26"/>
      <c r="AKG24" s="26"/>
      <c r="AKH24" s="26"/>
      <c r="AKI24" s="26"/>
      <c r="AKJ24" s="26"/>
      <c r="AKK24" s="26"/>
      <c r="AKL24" s="26"/>
      <c r="AKM24" s="26"/>
      <c r="AKN24" s="26"/>
      <c r="AKO24" s="26"/>
      <c r="AKP24" s="26"/>
      <c r="AKQ24" s="26"/>
      <c r="AKR24" s="26"/>
      <c r="AKS24" s="26"/>
      <c r="AKT24" s="26"/>
      <c r="AKU24" s="26"/>
      <c r="AKV24" s="26"/>
      <c r="AKW24" s="26"/>
      <c r="AKX24" s="26"/>
      <c r="AKY24" s="26"/>
      <c r="AKZ24" s="26"/>
      <c r="ALA24" s="26"/>
      <c r="ALB24" s="26"/>
      <c r="ALC24" s="26"/>
      <c r="ALD24" s="26"/>
      <c r="ALE24" s="26"/>
      <c r="ALF24" s="26"/>
      <c r="ALG24" s="26"/>
      <c r="ALH24" s="26"/>
      <c r="ALI24" s="26"/>
      <c r="ALJ24" s="26"/>
      <c r="ALK24" s="26"/>
      <c r="ALL24" s="26"/>
      <c r="ALM24" s="26"/>
      <c r="ALN24" s="26"/>
      <c r="ALO24" s="26"/>
      <c r="ALP24" s="26"/>
      <c r="ALQ24" s="26"/>
      <c r="ALR24" s="26"/>
      <c r="ALS24" s="26"/>
      <c r="ALT24" s="26"/>
      <c r="ALU24" s="26"/>
      <c r="ALV24" s="26"/>
      <c r="ALW24" s="26"/>
      <c r="ALX24" s="26"/>
      <c r="ALY24" s="26"/>
      <c r="ALZ24" s="26"/>
      <c r="AMA24" s="26"/>
      <c r="AMB24" s="26"/>
      <c r="AMC24" s="26"/>
      <c r="AMD24" s="26"/>
      <c r="AME24" s="26"/>
      <c r="AMF24" s="26"/>
      <c r="AMG24" s="26"/>
      <c r="AMH24" s="26"/>
      <c r="AMI24" s="26"/>
    </row>
    <row r="25" spans="1:1023" s="8" customFormat="1" ht="15.75" thickBot="1" x14ac:dyDescent="0.3">
      <c r="A25" s="51">
        <v>7</v>
      </c>
      <c r="B25" s="248" t="s">
        <v>131</v>
      </c>
      <c r="C25" s="57" t="s">
        <v>25</v>
      </c>
      <c r="D25" s="244">
        <v>100</v>
      </c>
      <c r="E25" s="244">
        <v>100</v>
      </c>
      <c r="F25" s="244">
        <v>100</v>
      </c>
      <c r="G25" s="68">
        <f t="shared" si="0"/>
        <v>100</v>
      </c>
      <c r="H25" s="324"/>
      <c r="I25" s="324"/>
      <c r="J25" s="324"/>
      <c r="K25" s="68">
        <f t="shared" si="1"/>
        <v>0</v>
      </c>
      <c r="L25" s="244">
        <v>93.846149999999994</v>
      </c>
      <c r="M25" s="244">
        <v>100</v>
      </c>
      <c r="N25" s="244">
        <v>100</v>
      </c>
      <c r="O25" s="68">
        <f t="shared" si="4"/>
        <v>97.948716666666655</v>
      </c>
      <c r="P25" s="244">
        <v>92.307689999999994</v>
      </c>
      <c r="Q25" s="244">
        <v>92.307689999999994</v>
      </c>
      <c r="R25" s="244">
        <v>92.307689999999994</v>
      </c>
      <c r="S25" s="68">
        <f t="shared" si="2"/>
        <v>92.307689999999994</v>
      </c>
      <c r="T25" s="244">
        <v>100</v>
      </c>
      <c r="U25" s="244">
        <v>100</v>
      </c>
      <c r="V25" s="244">
        <v>100</v>
      </c>
      <c r="W25" s="68">
        <f t="shared" si="7"/>
        <v>100</v>
      </c>
      <c r="X25" s="244">
        <v>100</v>
      </c>
      <c r="Y25" s="244">
        <v>100</v>
      </c>
      <c r="Z25" s="244">
        <v>100</v>
      </c>
      <c r="AA25" s="68">
        <f t="shared" si="3"/>
        <v>100</v>
      </c>
      <c r="AB25" s="69">
        <f t="shared" si="6"/>
        <v>98.051281333333321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32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  <c r="KE25" s="26"/>
      <c r="KF25" s="26"/>
      <c r="KG25" s="26"/>
      <c r="KH25" s="26"/>
      <c r="KI25" s="26"/>
      <c r="KJ25" s="26"/>
      <c r="KK25" s="26"/>
      <c r="KL25" s="26"/>
      <c r="KM25" s="26"/>
      <c r="KN25" s="26"/>
      <c r="KO25" s="26"/>
      <c r="KP25" s="26"/>
      <c r="KQ25" s="26"/>
      <c r="KR25" s="26"/>
      <c r="KS25" s="26"/>
      <c r="KT25" s="26"/>
      <c r="KU25" s="26"/>
      <c r="KV25" s="26"/>
      <c r="KW25" s="26"/>
      <c r="KX25" s="26"/>
      <c r="KY25" s="26"/>
      <c r="KZ25" s="26"/>
      <c r="LA25" s="26"/>
      <c r="LB25" s="26"/>
      <c r="LC25" s="26"/>
      <c r="LD25" s="26"/>
      <c r="LE25" s="26"/>
      <c r="LF25" s="26"/>
      <c r="LG25" s="26"/>
      <c r="LH25" s="26"/>
      <c r="LI25" s="26"/>
      <c r="LJ25" s="26"/>
      <c r="LK25" s="26"/>
      <c r="LL25" s="26"/>
      <c r="LM25" s="26"/>
      <c r="LN25" s="26"/>
      <c r="LO25" s="26"/>
      <c r="LP25" s="26"/>
      <c r="LQ25" s="26"/>
      <c r="LR25" s="26"/>
      <c r="LS25" s="26"/>
      <c r="LT25" s="26"/>
      <c r="LU25" s="26"/>
      <c r="LV25" s="26"/>
      <c r="LW25" s="26"/>
      <c r="LX25" s="26"/>
      <c r="LY25" s="26"/>
      <c r="LZ25" s="26"/>
      <c r="MA25" s="26"/>
      <c r="MB25" s="26"/>
      <c r="MC25" s="26"/>
      <c r="MD25" s="26"/>
      <c r="ME25" s="26"/>
      <c r="MF25" s="26"/>
      <c r="MG25" s="26"/>
      <c r="MH25" s="26"/>
      <c r="MI25" s="26"/>
      <c r="MJ25" s="26"/>
      <c r="MK25" s="26"/>
      <c r="ML25" s="26"/>
      <c r="MM25" s="26"/>
      <c r="MN25" s="26"/>
      <c r="MO25" s="26"/>
      <c r="MP25" s="26"/>
      <c r="MQ25" s="26"/>
      <c r="MR25" s="26"/>
      <c r="MS25" s="26"/>
      <c r="MT25" s="26"/>
      <c r="MU25" s="26"/>
      <c r="MV25" s="26"/>
      <c r="MW25" s="26"/>
      <c r="MX25" s="26"/>
      <c r="MY25" s="26"/>
      <c r="MZ25" s="26"/>
      <c r="NA25" s="26"/>
      <c r="NB25" s="26"/>
      <c r="NC25" s="26"/>
      <c r="ND25" s="26"/>
      <c r="NE25" s="26"/>
      <c r="NF25" s="26"/>
      <c r="NG25" s="26"/>
      <c r="NH25" s="26"/>
      <c r="NI25" s="26"/>
      <c r="NJ25" s="26"/>
      <c r="NK25" s="26"/>
      <c r="NL25" s="26"/>
      <c r="NM25" s="26"/>
      <c r="NN25" s="26"/>
      <c r="NO25" s="26"/>
      <c r="NP25" s="26"/>
      <c r="NQ25" s="26"/>
      <c r="NR25" s="26"/>
      <c r="NS25" s="26"/>
      <c r="NT25" s="26"/>
      <c r="NU25" s="26"/>
      <c r="NV25" s="26"/>
      <c r="NW25" s="26"/>
      <c r="NX25" s="26"/>
      <c r="NY25" s="26"/>
      <c r="NZ25" s="26"/>
      <c r="OA25" s="26"/>
      <c r="OB25" s="26"/>
      <c r="OC25" s="26"/>
      <c r="OD25" s="26"/>
      <c r="OE25" s="26"/>
      <c r="OF25" s="26"/>
      <c r="OG25" s="26"/>
      <c r="OH25" s="26"/>
      <c r="OI25" s="26"/>
      <c r="OJ25" s="26"/>
      <c r="OK25" s="26"/>
      <c r="OL25" s="26"/>
      <c r="OM25" s="26"/>
      <c r="ON25" s="26"/>
      <c r="OO25" s="26"/>
      <c r="OP25" s="26"/>
      <c r="OQ25" s="26"/>
      <c r="OR25" s="26"/>
      <c r="OS25" s="26"/>
      <c r="OT25" s="26"/>
      <c r="OU25" s="26"/>
      <c r="OV25" s="26"/>
      <c r="OW25" s="26"/>
      <c r="OX25" s="26"/>
      <c r="OY25" s="26"/>
      <c r="OZ25" s="26"/>
      <c r="PA25" s="26"/>
      <c r="PB25" s="26"/>
      <c r="PC25" s="26"/>
      <c r="PD25" s="26"/>
      <c r="PE25" s="26"/>
      <c r="PF25" s="26"/>
      <c r="PG25" s="26"/>
      <c r="PH25" s="26"/>
      <c r="PI25" s="26"/>
      <c r="PJ25" s="26"/>
      <c r="PK25" s="26"/>
      <c r="PL25" s="26"/>
      <c r="PM25" s="26"/>
      <c r="PN25" s="26"/>
      <c r="PO25" s="26"/>
      <c r="PP25" s="26"/>
      <c r="PQ25" s="26"/>
      <c r="PR25" s="26"/>
      <c r="PS25" s="26"/>
      <c r="PT25" s="26"/>
      <c r="PU25" s="26"/>
      <c r="PV25" s="26"/>
      <c r="PW25" s="26"/>
      <c r="PX25" s="26"/>
      <c r="PY25" s="26"/>
      <c r="PZ25" s="26"/>
      <c r="QA25" s="26"/>
      <c r="QB25" s="26"/>
      <c r="QC25" s="26"/>
      <c r="QD25" s="26"/>
      <c r="QE25" s="26"/>
      <c r="QF25" s="26"/>
      <c r="QG25" s="26"/>
      <c r="QH25" s="26"/>
      <c r="QI25" s="26"/>
      <c r="QJ25" s="26"/>
      <c r="QK25" s="26"/>
      <c r="QL25" s="26"/>
      <c r="QM25" s="26"/>
      <c r="QN25" s="26"/>
      <c r="QO25" s="26"/>
      <c r="QP25" s="26"/>
      <c r="QQ25" s="26"/>
      <c r="QR25" s="26"/>
      <c r="QS25" s="26"/>
      <c r="QT25" s="26"/>
      <c r="QU25" s="26"/>
      <c r="QV25" s="26"/>
      <c r="QW25" s="26"/>
      <c r="QX25" s="26"/>
      <c r="QY25" s="26"/>
      <c r="QZ25" s="26"/>
      <c r="RA25" s="26"/>
      <c r="RB25" s="26"/>
      <c r="RC25" s="26"/>
      <c r="RD25" s="26"/>
      <c r="RE25" s="26"/>
      <c r="RF25" s="26"/>
      <c r="RG25" s="26"/>
      <c r="RH25" s="26"/>
      <c r="RI25" s="26"/>
      <c r="RJ25" s="26"/>
      <c r="RK25" s="26"/>
      <c r="RL25" s="26"/>
      <c r="RM25" s="26"/>
      <c r="RN25" s="26"/>
      <c r="RO25" s="26"/>
      <c r="RP25" s="26"/>
      <c r="RQ25" s="26"/>
      <c r="RR25" s="26"/>
      <c r="RS25" s="26"/>
      <c r="RT25" s="26"/>
      <c r="RU25" s="26"/>
      <c r="RV25" s="26"/>
      <c r="RW25" s="26"/>
      <c r="RX25" s="26"/>
      <c r="RY25" s="26"/>
      <c r="RZ25" s="26"/>
      <c r="SA25" s="26"/>
      <c r="SB25" s="26"/>
      <c r="SC25" s="26"/>
      <c r="SD25" s="26"/>
      <c r="SE25" s="26"/>
      <c r="SF25" s="26"/>
      <c r="SG25" s="26"/>
      <c r="SH25" s="26"/>
      <c r="SI25" s="26"/>
      <c r="SJ25" s="26"/>
      <c r="SK25" s="26"/>
      <c r="SL25" s="26"/>
      <c r="SM25" s="26"/>
      <c r="SN25" s="26"/>
      <c r="SO25" s="26"/>
      <c r="SP25" s="26"/>
      <c r="SQ25" s="26"/>
      <c r="SR25" s="26"/>
      <c r="SS25" s="26"/>
      <c r="ST25" s="26"/>
      <c r="SU25" s="26"/>
      <c r="SV25" s="26"/>
      <c r="SW25" s="26"/>
      <c r="SX25" s="26"/>
      <c r="SY25" s="26"/>
      <c r="SZ25" s="26"/>
      <c r="TA25" s="26"/>
      <c r="TB25" s="26"/>
      <c r="TC25" s="26"/>
      <c r="TD25" s="26"/>
      <c r="TE25" s="26"/>
      <c r="TF25" s="26"/>
      <c r="TG25" s="26"/>
      <c r="TH25" s="26"/>
      <c r="TI25" s="26"/>
      <c r="TJ25" s="26"/>
      <c r="TK25" s="26"/>
      <c r="TL25" s="26"/>
      <c r="TM25" s="26"/>
      <c r="TN25" s="26"/>
      <c r="TO25" s="26"/>
      <c r="TP25" s="26"/>
      <c r="TQ25" s="26"/>
      <c r="TR25" s="26"/>
      <c r="TS25" s="26"/>
      <c r="TT25" s="26"/>
      <c r="TU25" s="26"/>
      <c r="TV25" s="26"/>
      <c r="TW25" s="26"/>
      <c r="TX25" s="26"/>
      <c r="TY25" s="26"/>
      <c r="TZ25" s="26"/>
      <c r="UA25" s="26"/>
      <c r="UB25" s="26"/>
      <c r="UC25" s="26"/>
      <c r="UD25" s="26"/>
      <c r="UE25" s="26"/>
      <c r="UF25" s="26"/>
      <c r="UG25" s="26"/>
      <c r="UH25" s="26"/>
      <c r="UI25" s="26"/>
      <c r="UJ25" s="26"/>
      <c r="UK25" s="26"/>
      <c r="UL25" s="26"/>
      <c r="UM25" s="26"/>
      <c r="UN25" s="26"/>
      <c r="UO25" s="26"/>
      <c r="UP25" s="26"/>
      <c r="UQ25" s="26"/>
      <c r="UR25" s="26"/>
      <c r="US25" s="26"/>
      <c r="UT25" s="26"/>
      <c r="UU25" s="26"/>
      <c r="UV25" s="26"/>
      <c r="UW25" s="26"/>
      <c r="UX25" s="26"/>
      <c r="UY25" s="26"/>
      <c r="UZ25" s="26"/>
      <c r="VA25" s="26"/>
      <c r="VB25" s="26"/>
      <c r="VC25" s="26"/>
      <c r="VD25" s="26"/>
      <c r="VE25" s="26"/>
      <c r="VF25" s="26"/>
      <c r="VG25" s="26"/>
      <c r="VH25" s="26"/>
      <c r="VI25" s="26"/>
      <c r="VJ25" s="26"/>
      <c r="VK25" s="26"/>
      <c r="VL25" s="26"/>
      <c r="VM25" s="26"/>
      <c r="VN25" s="26"/>
      <c r="VO25" s="26"/>
      <c r="VP25" s="26"/>
      <c r="VQ25" s="26"/>
      <c r="VR25" s="26"/>
      <c r="VS25" s="26"/>
      <c r="VT25" s="26"/>
      <c r="VU25" s="26"/>
      <c r="VV25" s="26"/>
      <c r="VW25" s="26"/>
      <c r="VX25" s="26"/>
      <c r="VY25" s="26"/>
      <c r="VZ25" s="26"/>
      <c r="WA25" s="26"/>
      <c r="WB25" s="26"/>
      <c r="WC25" s="26"/>
      <c r="WD25" s="26"/>
      <c r="WE25" s="26"/>
      <c r="WF25" s="26"/>
      <c r="WG25" s="26"/>
      <c r="WH25" s="26"/>
      <c r="WI25" s="26"/>
      <c r="WJ25" s="26"/>
      <c r="WK25" s="26"/>
      <c r="WL25" s="26"/>
      <c r="WM25" s="26"/>
      <c r="WN25" s="26"/>
      <c r="WO25" s="26"/>
      <c r="WP25" s="26"/>
      <c r="WQ25" s="26"/>
      <c r="WR25" s="26"/>
      <c r="WS25" s="26"/>
      <c r="WT25" s="26"/>
      <c r="WU25" s="26"/>
      <c r="WV25" s="26"/>
      <c r="WW25" s="26"/>
      <c r="WX25" s="26"/>
      <c r="WY25" s="26"/>
      <c r="WZ25" s="26"/>
      <c r="XA25" s="26"/>
      <c r="XB25" s="26"/>
      <c r="XC25" s="26"/>
      <c r="XD25" s="26"/>
      <c r="XE25" s="26"/>
      <c r="XF25" s="26"/>
      <c r="XG25" s="26"/>
      <c r="XH25" s="26"/>
      <c r="XI25" s="26"/>
      <c r="XJ25" s="26"/>
      <c r="XK25" s="26"/>
      <c r="XL25" s="26"/>
      <c r="XM25" s="26"/>
      <c r="XN25" s="26"/>
      <c r="XO25" s="26"/>
      <c r="XP25" s="26"/>
      <c r="XQ25" s="26"/>
      <c r="XR25" s="26"/>
      <c r="XS25" s="26"/>
      <c r="XT25" s="26"/>
      <c r="XU25" s="26"/>
      <c r="XV25" s="26"/>
      <c r="XW25" s="26"/>
      <c r="XX25" s="26"/>
      <c r="XY25" s="26"/>
      <c r="XZ25" s="26"/>
      <c r="YA25" s="26"/>
      <c r="YB25" s="26"/>
      <c r="YC25" s="26"/>
      <c r="YD25" s="26"/>
      <c r="YE25" s="26"/>
      <c r="YF25" s="26"/>
      <c r="YG25" s="26"/>
      <c r="YH25" s="26"/>
      <c r="YI25" s="26"/>
      <c r="YJ25" s="26"/>
      <c r="YK25" s="26"/>
      <c r="YL25" s="26"/>
      <c r="YM25" s="26"/>
      <c r="YN25" s="26"/>
      <c r="YO25" s="26"/>
      <c r="YP25" s="26"/>
      <c r="YQ25" s="26"/>
      <c r="YR25" s="26"/>
      <c r="YS25" s="26"/>
      <c r="YT25" s="26"/>
      <c r="YU25" s="26"/>
      <c r="YV25" s="26"/>
      <c r="YW25" s="26"/>
      <c r="YX25" s="26"/>
      <c r="YY25" s="26"/>
      <c r="YZ25" s="26"/>
      <c r="ZA25" s="26"/>
      <c r="ZB25" s="26"/>
      <c r="ZC25" s="26"/>
      <c r="ZD25" s="26"/>
      <c r="ZE25" s="26"/>
      <c r="ZF25" s="26"/>
      <c r="ZG25" s="26"/>
      <c r="ZH25" s="26"/>
      <c r="ZI25" s="26"/>
      <c r="ZJ25" s="26"/>
      <c r="ZK25" s="26"/>
      <c r="ZL25" s="26"/>
      <c r="ZM25" s="26"/>
      <c r="ZN25" s="26"/>
      <c r="ZO25" s="26"/>
      <c r="ZP25" s="26"/>
      <c r="ZQ25" s="26"/>
      <c r="ZR25" s="26"/>
      <c r="ZS25" s="26"/>
      <c r="ZT25" s="26"/>
      <c r="ZU25" s="26"/>
      <c r="ZV25" s="26"/>
      <c r="ZW25" s="26"/>
      <c r="ZX25" s="26"/>
      <c r="ZY25" s="26"/>
      <c r="ZZ25" s="26"/>
      <c r="AAA25" s="26"/>
      <c r="AAB25" s="26"/>
      <c r="AAC25" s="26"/>
      <c r="AAD25" s="26"/>
      <c r="AAE25" s="26"/>
      <c r="AAF25" s="26"/>
      <c r="AAG25" s="26"/>
      <c r="AAH25" s="26"/>
      <c r="AAI25" s="26"/>
      <c r="AAJ25" s="26"/>
      <c r="AAK25" s="26"/>
      <c r="AAL25" s="26"/>
      <c r="AAM25" s="26"/>
      <c r="AAN25" s="26"/>
      <c r="AAO25" s="26"/>
      <c r="AAP25" s="26"/>
      <c r="AAQ25" s="26"/>
      <c r="AAR25" s="26"/>
      <c r="AAS25" s="26"/>
      <c r="AAT25" s="26"/>
      <c r="AAU25" s="26"/>
      <c r="AAV25" s="26"/>
      <c r="AAW25" s="26"/>
      <c r="AAX25" s="26"/>
      <c r="AAY25" s="26"/>
      <c r="AAZ25" s="26"/>
      <c r="ABA25" s="26"/>
      <c r="ABB25" s="26"/>
      <c r="ABC25" s="26"/>
      <c r="ABD25" s="26"/>
      <c r="ABE25" s="26"/>
      <c r="ABF25" s="26"/>
      <c r="ABG25" s="26"/>
      <c r="ABH25" s="26"/>
      <c r="ABI25" s="26"/>
      <c r="ABJ25" s="26"/>
      <c r="ABK25" s="26"/>
      <c r="ABL25" s="26"/>
      <c r="ABM25" s="26"/>
      <c r="ABN25" s="26"/>
      <c r="ABO25" s="26"/>
      <c r="ABP25" s="26"/>
      <c r="ABQ25" s="26"/>
      <c r="ABR25" s="26"/>
      <c r="ABS25" s="26"/>
      <c r="ABT25" s="26"/>
      <c r="ABU25" s="26"/>
      <c r="ABV25" s="26"/>
      <c r="ABW25" s="26"/>
      <c r="ABX25" s="26"/>
      <c r="ABY25" s="26"/>
      <c r="ABZ25" s="26"/>
      <c r="ACA25" s="26"/>
      <c r="ACB25" s="26"/>
      <c r="ACC25" s="26"/>
      <c r="ACD25" s="26"/>
      <c r="ACE25" s="26"/>
      <c r="ACF25" s="26"/>
      <c r="ACG25" s="26"/>
      <c r="ACH25" s="26"/>
      <c r="ACI25" s="26"/>
      <c r="ACJ25" s="26"/>
      <c r="ACK25" s="26"/>
      <c r="ACL25" s="26"/>
      <c r="ACM25" s="26"/>
      <c r="ACN25" s="26"/>
      <c r="ACO25" s="26"/>
      <c r="ACP25" s="26"/>
      <c r="ACQ25" s="26"/>
      <c r="ACR25" s="26"/>
      <c r="ACS25" s="26"/>
      <c r="ACT25" s="26"/>
      <c r="ACU25" s="26"/>
      <c r="ACV25" s="26"/>
      <c r="ACW25" s="26"/>
      <c r="ACX25" s="26"/>
      <c r="ACY25" s="26"/>
      <c r="ACZ25" s="26"/>
      <c r="ADA25" s="26"/>
      <c r="ADB25" s="26"/>
      <c r="ADC25" s="26"/>
      <c r="ADD25" s="26"/>
      <c r="ADE25" s="26"/>
      <c r="ADF25" s="26"/>
      <c r="ADG25" s="26"/>
      <c r="ADH25" s="26"/>
      <c r="ADI25" s="26"/>
      <c r="ADJ25" s="26"/>
      <c r="ADK25" s="26"/>
      <c r="ADL25" s="26"/>
      <c r="ADM25" s="26"/>
      <c r="ADN25" s="26"/>
      <c r="ADO25" s="26"/>
      <c r="ADP25" s="26"/>
      <c r="ADQ25" s="26"/>
      <c r="ADR25" s="26"/>
      <c r="ADS25" s="26"/>
      <c r="ADT25" s="26"/>
      <c r="ADU25" s="26"/>
      <c r="ADV25" s="26"/>
      <c r="ADW25" s="26"/>
      <c r="ADX25" s="26"/>
      <c r="ADY25" s="26"/>
      <c r="ADZ25" s="26"/>
      <c r="AEA25" s="26"/>
      <c r="AEB25" s="26"/>
      <c r="AEC25" s="26"/>
      <c r="AED25" s="26"/>
      <c r="AEE25" s="26"/>
      <c r="AEF25" s="26"/>
      <c r="AEG25" s="26"/>
      <c r="AEH25" s="26"/>
      <c r="AEI25" s="26"/>
      <c r="AEJ25" s="26"/>
      <c r="AEK25" s="26"/>
      <c r="AEL25" s="26"/>
      <c r="AEM25" s="26"/>
      <c r="AEN25" s="26"/>
      <c r="AEO25" s="26"/>
      <c r="AEP25" s="26"/>
      <c r="AEQ25" s="26"/>
      <c r="AER25" s="26"/>
      <c r="AES25" s="26"/>
      <c r="AET25" s="26"/>
      <c r="AEU25" s="26"/>
      <c r="AEV25" s="26"/>
      <c r="AEW25" s="26"/>
      <c r="AEX25" s="26"/>
      <c r="AEY25" s="26"/>
      <c r="AEZ25" s="26"/>
      <c r="AFA25" s="26"/>
      <c r="AFB25" s="26"/>
      <c r="AFC25" s="26"/>
      <c r="AFD25" s="26"/>
      <c r="AFE25" s="26"/>
      <c r="AFF25" s="26"/>
      <c r="AFG25" s="26"/>
      <c r="AFH25" s="26"/>
      <c r="AFI25" s="26"/>
      <c r="AFJ25" s="26"/>
      <c r="AFK25" s="26"/>
      <c r="AFL25" s="26"/>
      <c r="AFM25" s="26"/>
      <c r="AFN25" s="26"/>
      <c r="AFO25" s="26"/>
      <c r="AFP25" s="26"/>
      <c r="AFQ25" s="26"/>
      <c r="AFR25" s="26"/>
      <c r="AFS25" s="26"/>
      <c r="AFT25" s="26"/>
      <c r="AFU25" s="26"/>
      <c r="AFV25" s="26"/>
      <c r="AFW25" s="26"/>
      <c r="AFX25" s="26"/>
      <c r="AFY25" s="26"/>
      <c r="AFZ25" s="26"/>
      <c r="AGA25" s="26"/>
      <c r="AGB25" s="26"/>
      <c r="AGC25" s="26"/>
      <c r="AGD25" s="26"/>
      <c r="AGE25" s="26"/>
      <c r="AGF25" s="26"/>
      <c r="AGG25" s="26"/>
      <c r="AGH25" s="26"/>
      <c r="AGI25" s="26"/>
      <c r="AGJ25" s="26"/>
      <c r="AGK25" s="26"/>
      <c r="AGL25" s="26"/>
      <c r="AGM25" s="26"/>
      <c r="AGN25" s="26"/>
      <c r="AGO25" s="26"/>
      <c r="AGP25" s="26"/>
      <c r="AGQ25" s="26"/>
      <c r="AGR25" s="26"/>
      <c r="AGS25" s="26"/>
      <c r="AGT25" s="26"/>
      <c r="AGU25" s="26"/>
      <c r="AGV25" s="26"/>
      <c r="AGW25" s="26"/>
      <c r="AGX25" s="26"/>
      <c r="AGY25" s="26"/>
      <c r="AGZ25" s="26"/>
      <c r="AHA25" s="26"/>
      <c r="AHB25" s="26"/>
      <c r="AHC25" s="26"/>
      <c r="AHD25" s="26"/>
      <c r="AHE25" s="26"/>
      <c r="AHF25" s="26"/>
      <c r="AHG25" s="26"/>
      <c r="AHH25" s="26"/>
      <c r="AHI25" s="26"/>
      <c r="AHJ25" s="26"/>
      <c r="AHK25" s="26"/>
      <c r="AHL25" s="26"/>
      <c r="AHM25" s="26"/>
      <c r="AHN25" s="26"/>
      <c r="AHO25" s="26"/>
      <c r="AHP25" s="26"/>
      <c r="AHQ25" s="26"/>
      <c r="AHR25" s="26"/>
      <c r="AHS25" s="26"/>
      <c r="AHT25" s="26"/>
      <c r="AHU25" s="26"/>
      <c r="AHV25" s="26"/>
      <c r="AHW25" s="26"/>
      <c r="AHX25" s="26"/>
      <c r="AHY25" s="26"/>
      <c r="AHZ25" s="26"/>
      <c r="AIA25" s="26"/>
      <c r="AIB25" s="26"/>
      <c r="AIC25" s="26"/>
      <c r="AID25" s="26"/>
      <c r="AIE25" s="26"/>
      <c r="AIF25" s="26"/>
      <c r="AIG25" s="26"/>
      <c r="AIH25" s="26"/>
      <c r="AII25" s="26"/>
      <c r="AIJ25" s="26"/>
      <c r="AIK25" s="26"/>
      <c r="AIL25" s="26"/>
      <c r="AIM25" s="26"/>
      <c r="AIN25" s="26"/>
      <c r="AIO25" s="26"/>
      <c r="AIP25" s="26"/>
      <c r="AIQ25" s="26"/>
      <c r="AIR25" s="26"/>
      <c r="AIS25" s="26"/>
      <c r="AIT25" s="26"/>
      <c r="AIU25" s="26"/>
      <c r="AIV25" s="26"/>
      <c r="AIW25" s="26"/>
      <c r="AIX25" s="26"/>
      <c r="AIY25" s="26"/>
      <c r="AIZ25" s="26"/>
      <c r="AJA25" s="26"/>
      <c r="AJB25" s="26"/>
      <c r="AJC25" s="26"/>
      <c r="AJD25" s="26"/>
      <c r="AJE25" s="26"/>
      <c r="AJF25" s="26"/>
      <c r="AJG25" s="26"/>
      <c r="AJH25" s="26"/>
      <c r="AJI25" s="26"/>
      <c r="AJJ25" s="26"/>
      <c r="AJK25" s="26"/>
      <c r="AJL25" s="26"/>
      <c r="AJM25" s="26"/>
      <c r="AJN25" s="26"/>
      <c r="AJO25" s="26"/>
      <c r="AJP25" s="26"/>
      <c r="AJQ25" s="26"/>
      <c r="AJR25" s="26"/>
      <c r="AJS25" s="26"/>
      <c r="AJT25" s="26"/>
      <c r="AJU25" s="26"/>
      <c r="AJV25" s="26"/>
      <c r="AJW25" s="26"/>
      <c r="AJX25" s="26"/>
      <c r="AJY25" s="26"/>
      <c r="AJZ25" s="26"/>
      <c r="AKA25" s="26"/>
      <c r="AKB25" s="26"/>
      <c r="AKC25" s="26"/>
      <c r="AKD25" s="26"/>
      <c r="AKE25" s="26"/>
      <c r="AKF25" s="26"/>
      <c r="AKG25" s="26"/>
      <c r="AKH25" s="26"/>
      <c r="AKI25" s="26"/>
      <c r="AKJ25" s="26"/>
      <c r="AKK25" s="26"/>
      <c r="AKL25" s="26"/>
      <c r="AKM25" s="26"/>
      <c r="AKN25" s="26"/>
      <c r="AKO25" s="26"/>
      <c r="AKP25" s="26"/>
      <c r="AKQ25" s="26"/>
      <c r="AKR25" s="26"/>
      <c r="AKS25" s="26"/>
      <c r="AKT25" s="26"/>
      <c r="AKU25" s="26"/>
      <c r="AKV25" s="26"/>
      <c r="AKW25" s="26"/>
      <c r="AKX25" s="26"/>
      <c r="AKY25" s="26"/>
      <c r="AKZ25" s="26"/>
      <c r="ALA25" s="26"/>
      <c r="ALB25" s="26"/>
      <c r="ALC25" s="26"/>
      <c r="ALD25" s="26"/>
      <c r="ALE25" s="26"/>
      <c r="ALF25" s="26"/>
      <c r="ALG25" s="26"/>
      <c r="ALH25" s="26"/>
      <c r="ALI25" s="26"/>
      <c r="ALJ25" s="26"/>
      <c r="ALK25" s="26"/>
      <c r="ALL25" s="26"/>
      <c r="ALM25" s="26"/>
      <c r="ALN25" s="26"/>
      <c r="ALO25" s="26"/>
      <c r="ALP25" s="26"/>
      <c r="ALQ25" s="26"/>
      <c r="ALR25" s="26"/>
      <c r="ALS25" s="26"/>
      <c r="ALT25" s="26"/>
      <c r="ALU25" s="26"/>
      <c r="ALV25" s="26"/>
      <c r="ALW25" s="26"/>
      <c r="ALX25" s="26"/>
      <c r="ALY25" s="26"/>
      <c r="ALZ25" s="26"/>
      <c r="AMA25" s="26"/>
      <c r="AMB25" s="26"/>
      <c r="AMC25" s="26"/>
      <c r="AMD25" s="26"/>
      <c r="AME25" s="26"/>
      <c r="AMF25" s="26"/>
      <c r="AMG25" s="26"/>
      <c r="AMH25" s="26"/>
      <c r="AMI25" s="26"/>
    </row>
    <row r="26" spans="1:1023" s="8" customFormat="1" ht="15.75" hidden="1" customHeight="1" thickBot="1" x14ac:dyDescent="0.3">
      <c r="A26" s="51">
        <v>4</v>
      </c>
      <c r="B26" s="57"/>
      <c r="C26" s="50" t="s">
        <v>22</v>
      </c>
      <c r="D26" s="50"/>
      <c r="E26" s="50"/>
      <c r="F26" s="50"/>
      <c r="G26" s="68">
        <f t="shared" si="0"/>
        <v>0</v>
      </c>
      <c r="H26" s="324"/>
      <c r="I26" s="324"/>
      <c r="J26" s="324"/>
      <c r="K26" s="68">
        <f t="shared" si="1"/>
        <v>0</v>
      </c>
      <c r="L26" s="50"/>
      <c r="M26" s="50"/>
      <c r="N26" s="50"/>
      <c r="O26" s="68">
        <f t="shared" ref="O26:O30" si="8">SUM(L26+M26+N26)/3</f>
        <v>0</v>
      </c>
      <c r="P26" s="50"/>
      <c r="Q26" s="50"/>
      <c r="R26" s="50"/>
      <c r="S26" s="68">
        <f t="shared" si="2"/>
        <v>0</v>
      </c>
      <c r="T26" s="50"/>
      <c r="U26" s="50"/>
      <c r="V26" s="50"/>
      <c r="W26" s="72"/>
      <c r="X26" s="50"/>
      <c r="Y26" s="50"/>
      <c r="Z26" s="50"/>
      <c r="AA26" s="68">
        <f t="shared" si="3"/>
        <v>0</v>
      </c>
      <c r="AB26" s="69">
        <f t="shared" si="6"/>
        <v>0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32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  <c r="LT26" s="26"/>
      <c r="LU26" s="26"/>
      <c r="LV26" s="26"/>
      <c r="LW26" s="26"/>
      <c r="LX26" s="26"/>
      <c r="LY26" s="26"/>
      <c r="LZ26" s="26"/>
      <c r="MA26" s="26"/>
      <c r="MB26" s="26"/>
      <c r="MC26" s="26"/>
      <c r="MD26" s="26"/>
      <c r="ME26" s="26"/>
      <c r="MF26" s="26"/>
      <c r="MG26" s="26"/>
      <c r="MH26" s="26"/>
      <c r="MI26" s="26"/>
      <c r="MJ26" s="26"/>
      <c r="MK26" s="26"/>
      <c r="ML26" s="26"/>
      <c r="MM26" s="26"/>
      <c r="MN26" s="26"/>
      <c r="MO26" s="26"/>
      <c r="MP26" s="26"/>
      <c r="MQ26" s="26"/>
      <c r="MR26" s="26"/>
      <c r="MS26" s="26"/>
      <c r="MT26" s="26"/>
      <c r="MU26" s="26"/>
      <c r="MV26" s="26"/>
      <c r="MW26" s="26"/>
      <c r="MX26" s="26"/>
      <c r="MY26" s="26"/>
      <c r="MZ26" s="26"/>
      <c r="NA26" s="26"/>
      <c r="NB26" s="26"/>
      <c r="NC26" s="26"/>
      <c r="ND26" s="26"/>
      <c r="NE26" s="26"/>
      <c r="NF26" s="26"/>
      <c r="NG26" s="26"/>
      <c r="NH26" s="26"/>
      <c r="NI26" s="26"/>
      <c r="NJ26" s="26"/>
      <c r="NK26" s="26"/>
      <c r="NL26" s="26"/>
      <c r="NM26" s="26"/>
      <c r="NN26" s="26"/>
      <c r="NO26" s="26"/>
      <c r="NP26" s="26"/>
      <c r="NQ26" s="26"/>
      <c r="NR26" s="26"/>
      <c r="NS26" s="26"/>
      <c r="NT26" s="26"/>
      <c r="NU26" s="26"/>
      <c r="NV26" s="26"/>
      <c r="NW26" s="26"/>
      <c r="NX26" s="26"/>
      <c r="NY26" s="26"/>
      <c r="NZ26" s="26"/>
      <c r="OA26" s="26"/>
      <c r="OB26" s="26"/>
      <c r="OC26" s="26"/>
      <c r="OD26" s="26"/>
      <c r="OE26" s="26"/>
      <c r="OF26" s="26"/>
      <c r="OG26" s="26"/>
      <c r="OH26" s="26"/>
      <c r="OI26" s="26"/>
      <c r="OJ26" s="26"/>
      <c r="OK26" s="26"/>
      <c r="OL26" s="26"/>
      <c r="OM26" s="26"/>
      <c r="ON26" s="26"/>
      <c r="OO26" s="26"/>
      <c r="OP26" s="26"/>
      <c r="OQ26" s="26"/>
      <c r="OR26" s="26"/>
      <c r="OS26" s="26"/>
      <c r="OT26" s="26"/>
      <c r="OU26" s="26"/>
      <c r="OV26" s="26"/>
      <c r="OW26" s="26"/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6"/>
      <c r="AEH26" s="26"/>
      <c r="AEI26" s="26"/>
      <c r="AEJ26" s="26"/>
      <c r="AEK26" s="26"/>
      <c r="AEL26" s="26"/>
      <c r="AEM26" s="26"/>
      <c r="AEN26" s="26"/>
      <c r="AEO26" s="26"/>
      <c r="AEP26" s="26"/>
      <c r="AEQ26" s="26"/>
      <c r="AER26" s="26"/>
      <c r="AES26" s="26"/>
      <c r="AET26" s="26"/>
      <c r="AEU26" s="26"/>
      <c r="AEV26" s="26"/>
      <c r="AEW26" s="26"/>
      <c r="AEX26" s="26"/>
      <c r="AEY26" s="26"/>
      <c r="AEZ26" s="26"/>
      <c r="AFA26" s="26"/>
      <c r="AFB26" s="26"/>
      <c r="AFC26" s="26"/>
      <c r="AFD26" s="26"/>
      <c r="AFE26" s="26"/>
      <c r="AFF26" s="26"/>
      <c r="AFG26" s="26"/>
      <c r="AFH26" s="26"/>
      <c r="AFI26" s="26"/>
      <c r="AFJ26" s="26"/>
      <c r="AFK26" s="26"/>
      <c r="AFL26" s="26"/>
      <c r="AFM26" s="26"/>
      <c r="AFN26" s="26"/>
      <c r="AFO26" s="26"/>
      <c r="AFP26" s="26"/>
      <c r="AFQ26" s="26"/>
      <c r="AFR26" s="26"/>
      <c r="AFS26" s="26"/>
      <c r="AFT26" s="26"/>
      <c r="AFU26" s="26"/>
      <c r="AFV26" s="26"/>
      <c r="AFW26" s="26"/>
      <c r="AFX26" s="26"/>
      <c r="AFY26" s="26"/>
      <c r="AFZ26" s="26"/>
      <c r="AGA26" s="26"/>
      <c r="AGB26" s="26"/>
      <c r="AGC26" s="26"/>
      <c r="AGD26" s="26"/>
      <c r="AGE26" s="26"/>
      <c r="AGF26" s="26"/>
      <c r="AGG26" s="26"/>
      <c r="AGH26" s="26"/>
      <c r="AGI26" s="26"/>
      <c r="AGJ26" s="26"/>
      <c r="AGK26" s="26"/>
      <c r="AGL26" s="26"/>
      <c r="AGM26" s="26"/>
      <c r="AGN26" s="26"/>
      <c r="AGO26" s="26"/>
      <c r="AGP26" s="26"/>
      <c r="AGQ26" s="26"/>
      <c r="AGR26" s="26"/>
      <c r="AGS26" s="26"/>
      <c r="AGT26" s="26"/>
      <c r="AGU26" s="26"/>
      <c r="AGV26" s="26"/>
      <c r="AGW26" s="26"/>
      <c r="AGX26" s="26"/>
      <c r="AGY26" s="26"/>
      <c r="AGZ26" s="26"/>
      <c r="AHA26" s="26"/>
      <c r="AHB26" s="26"/>
      <c r="AHC26" s="26"/>
      <c r="AHD26" s="26"/>
      <c r="AHE26" s="26"/>
      <c r="AHF26" s="26"/>
      <c r="AHG26" s="26"/>
      <c r="AHH26" s="26"/>
      <c r="AHI26" s="26"/>
      <c r="AHJ26" s="26"/>
      <c r="AHK26" s="26"/>
      <c r="AHL26" s="26"/>
      <c r="AHM26" s="26"/>
      <c r="AHN26" s="26"/>
      <c r="AHO26" s="26"/>
      <c r="AHP26" s="26"/>
      <c r="AHQ26" s="26"/>
      <c r="AHR26" s="26"/>
      <c r="AHS26" s="26"/>
      <c r="AHT26" s="26"/>
      <c r="AHU26" s="26"/>
      <c r="AHV26" s="26"/>
      <c r="AHW26" s="26"/>
      <c r="AHX26" s="26"/>
      <c r="AHY26" s="26"/>
      <c r="AHZ26" s="26"/>
      <c r="AIA26" s="26"/>
      <c r="AIB26" s="26"/>
      <c r="AIC26" s="26"/>
      <c r="AID26" s="26"/>
      <c r="AIE26" s="26"/>
      <c r="AIF26" s="26"/>
      <c r="AIG26" s="26"/>
      <c r="AIH26" s="26"/>
      <c r="AII26" s="26"/>
      <c r="AIJ26" s="26"/>
      <c r="AIK26" s="26"/>
      <c r="AIL26" s="26"/>
      <c r="AIM26" s="26"/>
      <c r="AIN26" s="26"/>
      <c r="AIO26" s="26"/>
      <c r="AIP26" s="26"/>
      <c r="AIQ26" s="26"/>
      <c r="AIR26" s="26"/>
      <c r="AIS26" s="26"/>
      <c r="AIT26" s="26"/>
      <c r="AIU26" s="26"/>
      <c r="AIV26" s="26"/>
      <c r="AIW26" s="26"/>
      <c r="AIX26" s="26"/>
      <c r="AIY26" s="26"/>
      <c r="AIZ26" s="26"/>
      <c r="AJA26" s="26"/>
      <c r="AJB26" s="26"/>
      <c r="AJC26" s="26"/>
      <c r="AJD26" s="26"/>
      <c r="AJE26" s="26"/>
      <c r="AJF26" s="26"/>
      <c r="AJG26" s="26"/>
      <c r="AJH26" s="26"/>
      <c r="AJI26" s="26"/>
      <c r="AJJ26" s="26"/>
      <c r="AJK26" s="26"/>
      <c r="AJL26" s="26"/>
      <c r="AJM26" s="26"/>
      <c r="AJN26" s="26"/>
      <c r="AJO26" s="26"/>
      <c r="AJP26" s="26"/>
      <c r="AJQ26" s="26"/>
      <c r="AJR26" s="26"/>
      <c r="AJS26" s="26"/>
      <c r="AJT26" s="26"/>
      <c r="AJU26" s="26"/>
      <c r="AJV26" s="26"/>
      <c r="AJW26" s="26"/>
      <c r="AJX26" s="26"/>
      <c r="AJY26" s="26"/>
      <c r="AJZ26" s="26"/>
      <c r="AKA26" s="26"/>
      <c r="AKB26" s="26"/>
      <c r="AKC26" s="26"/>
      <c r="AKD26" s="26"/>
      <c r="AKE26" s="26"/>
      <c r="AKF26" s="26"/>
      <c r="AKG26" s="26"/>
      <c r="AKH26" s="26"/>
      <c r="AKI26" s="26"/>
      <c r="AKJ26" s="26"/>
      <c r="AKK26" s="26"/>
      <c r="AKL26" s="26"/>
      <c r="AKM26" s="26"/>
      <c r="AKN26" s="26"/>
      <c r="AKO26" s="26"/>
      <c r="AKP26" s="26"/>
      <c r="AKQ26" s="26"/>
      <c r="AKR26" s="26"/>
      <c r="AKS26" s="26"/>
      <c r="AKT26" s="26"/>
      <c r="AKU26" s="26"/>
      <c r="AKV26" s="26"/>
      <c r="AKW26" s="26"/>
      <c r="AKX26" s="26"/>
      <c r="AKY26" s="26"/>
      <c r="AKZ26" s="26"/>
      <c r="ALA26" s="26"/>
      <c r="ALB26" s="26"/>
      <c r="ALC26" s="26"/>
      <c r="ALD26" s="26"/>
      <c r="ALE26" s="26"/>
      <c r="ALF26" s="26"/>
      <c r="ALG26" s="26"/>
      <c r="ALH26" s="26"/>
      <c r="ALI26" s="26"/>
      <c r="ALJ26" s="26"/>
      <c r="ALK26" s="26"/>
      <c r="ALL26" s="26"/>
      <c r="ALM26" s="26"/>
      <c r="ALN26" s="26"/>
      <c r="ALO26" s="26"/>
      <c r="ALP26" s="26"/>
      <c r="ALQ26" s="26"/>
      <c r="ALR26" s="26"/>
      <c r="ALS26" s="26"/>
      <c r="ALT26" s="26"/>
      <c r="ALU26" s="26"/>
      <c r="ALV26" s="26"/>
      <c r="ALW26" s="26"/>
      <c r="ALX26" s="26"/>
      <c r="ALY26" s="26"/>
      <c r="ALZ26" s="26"/>
      <c r="AMA26" s="26"/>
      <c r="AMB26" s="26"/>
      <c r="AMC26" s="26"/>
      <c r="AMD26" s="26"/>
      <c r="AME26" s="26"/>
      <c r="AMF26" s="26"/>
      <c r="AMG26" s="26"/>
      <c r="AMH26" s="26"/>
      <c r="AMI26" s="26"/>
    </row>
    <row r="27" spans="1:1023" s="8" customFormat="1" ht="15.75" hidden="1" customHeight="1" thickBot="1" x14ac:dyDescent="0.3">
      <c r="A27" s="51">
        <v>5</v>
      </c>
      <c r="B27" s="57"/>
      <c r="C27" s="50" t="s">
        <v>23</v>
      </c>
      <c r="D27" s="50"/>
      <c r="E27" s="50"/>
      <c r="F27" s="50"/>
      <c r="G27" s="68">
        <f t="shared" si="0"/>
        <v>0</v>
      </c>
      <c r="H27" s="324"/>
      <c r="I27" s="324"/>
      <c r="J27" s="324"/>
      <c r="K27" s="68">
        <f t="shared" si="1"/>
        <v>0</v>
      </c>
      <c r="L27" s="50"/>
      <c r="M27" s="50"/>
      <c r="N27" s="50"/>
      <c r="O27" s="68">
        <f t="shared" si="8"/>
        <v>0</v>
      </c>
      <c r="P27" s="50"/>
      <c r="Q27" s="50"/>
      <c r="R27" s="50"/>
      <c r="S27" s="68">
        <f t="shared" si="2"/>
        <v>0</v>
      </c>
      <c r="T27" s="50"/>
      <c r="U27" s="50"/>
      <c r="V27" s="50"/>
      <c r="W27" s="72"/>
      <c r="X27" s="50"/>
      <c r="Y27" s="50"/>
      <c r="Z27" s="50"/>
      <c r="AA27" s="68">
        <f t="shared" si="3"/>
        <v>0</v>
      </c>
      <c r="AB27" s="69">
        <f t="shared" si="6"/>
        <v>0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32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  <c r="KE27" s="26"/>
      <c r="KF27" s="26"/>
      <c r="KG27" s="26"/>
      <c r="KH27" s="26"/>
      <c r="KI27" s="26"/>
      <c r="KJ27" s="26"/>
      <c r="KK27" s="26"/>
      <c r="KL27" s="26"/>
      <c r="KM27" s="26"/>
      <c r="KN27" s="26"/>
      <c r="KO27" s="26"/>
      <c r="KP27" s="26"/>
      <c r="KQ27" s="26"/>
      <c r="KR27" s="26"/>
      <c r="KS27" s="26"/>
      <c r="KT27" s="26"/>
      <c r="KU27" s="26"/>
      <c r="KV27" s="26"/>
      <c r="KW27" s="26"/>
      <c r="KX27" s="26"/>
      <c r="KY27" s="26"/>
      <c r="KZ27" s="26"/>
      <c r="LA27" s="26"/>
      <c r="LB27" s="26"/>
      <c r="LC27" s="26"/>
      <c r="LD27" s="26"/>
      <c r="LE27" s="26"/>
      <c r="LF27" s="26"/>
      <c r="LG27" s="26"/>
      <c r="LH27" s="26"/>
      <c r="LI27" s="26"/>
      <c r="LJ27" s="26"/>
      <c r="LK27" s="26"/>
      <c r="LL27" s="26"/>
      <c r="LM27" s="26"/>
      <c r="LN27" s="26"/>
      <c r="LO27" s="26"/>
      <c r="LP27" s="26"/>
      <c r="LQ27" s="26"/>
      <c r="LR27" s="26"/>
      <c r="LS27" s="26"/>
      <c r="LT27" s="26"/>
      <c r="LU27" s="26"/>
      <c r="LV27" s="26"/>
      <c r="LW27" s="26"/>
      <c r="LX27" s="26"/>
      <c r="LY27" s="26"/>
      <c r="LZ27" s="26"/>
      <c r="MA27" s="26"/>
      <c r="MB27" s="26"/>
      <c r="MC27" s="26"/>
      <c r="MD27" s="26"/>
      <c r="ME27" s="26"/>
      <c r="MF27" s="26"/>
      <c r="MG27" s="26"/>
      <c r="MH27" s="26"/>
      <c r="MI27" s="26"/>
      <c r="MJ27" s="26"/>
      <c r="MK27" s="26"/>
      <c r="ML27" s="26"/>
      <c r="MM27" s="26"/>
      <c r="MN27" s="26"/>
      <c r="MO27" s="26"/>
      <c r="MP27" s="26"/>
      <c r="MQ27" s="26"/>
      <c r="MR27" s="26"/>
      <c r="MS27" s="26"/>
      <c r="MT27" s="26"/>
      <c r="MU27" s="26"/>
      <c r="MV27" s="26"/>
      <c r="MW27" s="26"/>
      <c r="MX27" s="26"/>
      <c r="MY27" s="26"/>
      <c r="MZ27" s="26"/>
      <c r="NA27" s="26"/>
      <c r="NB27" s="26"/>
      <c r="NC27" s="26"/>
      <c r="ND27" s="26"/>
      <c r="NE27" s="26"/>
      <c r="NF27" s="26"/>
      <c r="NG27" s="26"/>
      <c r="NH27" s="26"/>
      <c r="NI27" s="26"/>
      <c r="NJ27" s="26"/>
      <c r="NK27" s="26"/>
      <c r="NL27" s="26"/>
      <c r="NM27" s="26"/>
      <c r="NN27" s="26"/>
      <c r="NO27" s="26"/>
      <c r="NP27" s="26"/>
      <c r="NQ27" s="26"/>
      <c r="NR27" s="26"/>
      <c r="NS27" s="26"/>
      <c r="NT27" s="26"/>
      <c r="NU27" s="26"/>
      <c r="NV27" s="26"/>
      <c r="NW27" s="26"/>
      <c r="NX27" s="26"/>
      <c r="NY27" s="26"/>
      <c r="NZ27" s="26"/>
      <c r="OA27" s="26"/>
      <c r="OB27" s="26"/>
      <c r="OC27" s="26"/>
      <c r="OD27" s="26"/>
      <c r="OE27" s="26"/>
      <c r="OF27" s="26"/>
      <c r="OG27" s="26"/>
      <c r="OH27" s="26"/>
      <c r="OI27" s="26"/>
      <c r="OJ27" s="26"/>
      <c r="OK27" s="26"/>
      <c r="OL27" s="26"/>
      <c r="OM27" s="26"/>
      <c r="ON27" s="26"/>
      <c r="OO27" s="26"/>
      <c r="OP27" s="26"/>
      <c r="OQ27" s="26"/>
      <c r="OR27" s="26"/>
      <c r="OS27" s="26"/>
      <c r="OT27" s="26"/>
      <c r="OU27" s="26"/>
      <c r="OV27" s="26"/>
      <c r="OW27" s="26"/>
      <c r="OX27" s="26"/>
      <c r="OY27" s="26"/>
      <c r="OZ27" s="26"/>
      <c r="PA27" s="26"/>
      <c r="PB27" s="26"/>
      <c r="PC27" s="26"/>
      <c r="PD27" s="26"/>
      <c r="PE27" s="26"/>
      <c r="PF27" s="26"/>
      <c r="PG27" s="26"/>
      <c r="PH27" s="26"/>
      <c r="PI27" s="26"/>
      <c r="PJ27" s="26"/>
      <c r="PK27" s="26"/>
      <c r="PL27" s="26"/>
      <c r="PM27" s="26"/>
      <c r="PN27" s="26"/>
      <c r="PO27" s="26"/>
      <c r="PP27" s="26"/>
      <c r="PQ27" s="26"/>
      <c r="PR27" s="26"/>
      <c r="PS27" s="26"/>
      <c r="PT27" s="26"/>
      <c r="PU27" s="26"/>
      <c r="PV27" s="26"/>
      <c r="PW27" s="26"/>
      <c r="PX27" s="26"/>
      <c r="PY27" s="26"/>
      <c r="PZ27" s="26"/>
      <c r="QA27" s="26"/>
      <c r="QB27" s="26"/>
      <c r="QC27" s="26"/>
      <c r="QD27" s="26"/>
      <c r="QE27" s="26"/>
      <c r="QF27" s="26"/>
      <c r="QG27" s="26"/>
      <c r="QH27" s="26"/>
      <c r="QI27" s="26"/>
      <c r="QJ27" s="26"/>
      <c r="QK27" s="26"/>
      <c r="QL27" s="26"/>
      <c r="QM27" s="26"/>
      <c r="QN27" s="26"/>
      <c r="QO27" s="26"/>
      <c r="QP27" s="26"/>
      <c r="QQ27" s="26"/>
      <c r="QR27" s="26"/>
      <c r="QS27" s="26"/>
      <c r="QT27" s="26"/>
      <c r="QU27" s="26"/>
      <c r="QV27" s="26"/>
      <c r="QW27" s="26"/>
      <c r="QX27" s="26"/>
      <c r="QY27" s="26"/>
      <c r="QZ27" s="26"/>
      <c r="RA27" s="26"/>
      <c r="RB27" s="26"/>
      <c r="RC27" s="26"/>
      <c r="RD27" s="26"/>
      <c r="RE27" s="26"/>
      <c r="RF27" s="26"/>
      <c r="RG27" s="26"/>
      <c r="RH27" s="26"/>
      <c r="RI27" s="26"/>
      <c r="RJ27" s="26"/>
      <c r="RK27" s="26"/>
      <c r="RL27" s="26"/>
      <c r="RM27" s="26"/>
      <c r="RN27" s="26"/>
      <c r="RO27" s="26"/>
      <c r="RP27" s="26"/>
      <c r="RQ27" s="26"/>
      <c r="RR27" s="26"/>
      <c r="RS27" s="26"/>
      <c r="RT27" s="26"/>
      <c r="RU27" s="26"/>
      <c r="RV27" s="26"/>
      <c r="RW27" s="26"/>
      <c r="RX27" s="26"/>
      <c r="RY27" s="26"/>
      <c r="RZ27" s="26"/>
      <c r="SA27" s="26"/>
      <c r="SB27" s="26"/>
      <c r="SC27" s="26"/>
      <c r="SD27" s="26"/>
      <c r="SE27" s="26"/>
      <c r="SF27" s="26"/>
      <c r="SG27" s="26"/>
      <c r="SH27" s="26"/>
      <c r="SI27" s="26"/>
      <c r="SJ27" s="26"/>
      <c r="SK27" s="26"/>
      <c r="SL27" s="26"/>
      <c r="SM27" s="26"/>
      <c r="SN27" s="26"/>
      <c r="SO27" s="26"/>
      <c r="SP27" s="26"/>
      <c r="SQ27" s="26"/>
      <c r="SR27" s="26"/>
      <c r="SS27" s="26"/>
      <c r="ST27" s="26"/>
      <c r="SU27" s="26"/>
      <c r="SV27" s="26"/>
      <c r="SW27" s="26"/>
      <c r="SX27" s="26"/>
      <c r="SY27" s="26"/>
      <c r="SZ27" s="26"/>
      <c r="TA27" s="26"/>
      <c r="TB27" s="26"/>
      <c r="TC27" s="26"/>
      <c r="TD27" s="26"/>
      <c r="TE27" s="26"/>
      <c r="TF27" s="26"/>
      <c r="TG27" s="26"/>
      <c r="TH27" s="26"/>
      <c r="TI27" s="26"/>
      <c r="TJ27" s="26"/>
      <c r="TK27" s="26"/>
      <c r="TL27" s="26"/>
      <c r="TM27" s="26"/>
      <c r="TN27" s="26"/>
      <c r="TO27" s="26"/>
      <c r="TP27" s="26"/>
      <c r="TQ27" s="26"/>
      <c r="TR27" s="26"/>
      <c r="TS27" s="26"/>
      <c r="TT27" s="26"/>
      <c r="TU27" s="26"/>
      <c r="TV27" s="26"/>
      <c r="TW27" s="26"/>
      <c r="TX27" s="26"/>
      <c r="TY27" s="26"/>
      <c r="TZ27" s="26"/>
      <c r="UA27" s="26"/>
      <c r="UB27" s="26"/>
      <c r="UC27" s="26"/>
      <c r="UD27" s="26"/>
      <c r="UE27" s="26"/>
      <c r="UF27" s="26"/>
      <c r="UG27" s="26"/>
      <c r="UH27" s="26"/>
      <c r="UI27" s="26"/>
      <c r="UJ27" s="26"/>
      <c r="UK27" s="26"/>
      <c r="UL27" s="26"/>
      <c r="UM27" s="26"/>
      <c r="UN27" s="26"/>
      <c r="UO27" s="26"/>
      <c r="UP27" s="26"/>
      <c r="UQ27" s="26"/>
      <c r="UR27" s="26"/>
      <c r="US27" s="26"/>
      <c r="UT27" s="26"/>
      <c r="UU27" s="26"/>
      <c r="UV27" s="26"/>
      <c r="UW27" s="26"/>
      <c r="UX27" s="26"/>
      <c r="UY27" s="26"/>
      <c r="UZ27" s="26"/>
      <c r="VA27" s="26"/>
      <c r="VB27" s="26"/>
      <c r="VC27" s="26"/>
      <c r="VD27" s="26"/>
      <c r="VE27" s="26"/>
      <c r="VF27" s="26"/>
      <c r="VG27" s="26"/>
      <c r="VH27" s="26"/>
      <c r="VI27" s="26"/>
      <c r="VJ27" s="26"/>
      <c r="VK27" s="26"/>
      <c r="VL27" s="26"/>
      <c r="VM27" s="26"/>
      <c r="VN27" s="26"/>
      <c r="VO27" s="26"/>
      <c r="VP27" s="26"/>
      <c r="VQ27" s="26"/>
      <c r="VR27" s="26"/>
      <c r="VS27" s="26"/>
      <c r="VT27" s="26"/>
      <c r="VU27" s="26"/>
      <c r="VV27" s="26"/>
      <c r="VW27" s="26"/>
      <c r="VX27" s="26"/>
      <c r="VY27" s="26"/>
      <c r="VZ27" s="26"/>
      <c r="WA27" s="26"/>
      <c r="WB27" s="26"/>
      <c r="WC27" s="26"/>
      <c r="WD27" s="26"/>
      <c r="WE27" s="26"/>
      <c r="WF27" s="26"/>
      <c r="WG27" s="26"/>
      <c r="WH27" s="26"/>
      <c r="WI27" s="26"/>
      <c r="WJ27" s="26"/>
      <c r="WK27" s="26"/>
      <c r="WL27" s="26"/>
      <c r="WM27" s="26"/>
      <c r="WN27" s="26"/>
      <c r="WO27" s="26"/>
      <c r="WP27" s="26"/>
      <c r="WQ27" s="26"/>
      <c r="WR27" s="26"/>
      <c r="WS27" s="26"/>
      <c r="WT27" s="26"/>
      <c r="WU27" s="26"/>
      <c r="WV27" s="26"/>
      <c r="WW27" s="26"/>
      <c r="WX27" s="26"/>
      <c r="WY27" s="26"/>
      <c r="WZ27" s="26"/>
      <c r="XA27" s="26"/>
      <c r="XB27" s="26"/>
      <c r="XC27" s="26"/>
      <c r="XD27" s="26"/>
      <c r="XE27" s="26"/>
      <c r="XF27" s="26"/>
      <c r="XG27" s="26"/>
      <c r="XH27" s="26"/>
      <c r="XI27" s="26"/>
      <c r="XJ27" s="26"/>
      <c r="XK27" s="26"/>
      <c r="XL27" s="26"/>
      <c r="XM27" s="26"/>
      <c r="XN27" s="26"/>
      <c r="XO27" s="26"/>
      <c r="XP27" s="26"/>
      <c r="XQ27" s="26"/>
      <c r="XR27" s="26"/>
      <c r="XS27" s="26"/>
      <c r="XT27" s="26"/>
      <c r="XU27" s="26"/>
      <c r="XV27" s="26"/>
      <c r="XW27" s="26"/>
      <c r="XX27" s="26"/>
      <c r="XY27" s="26"/>
      <c r="XZ27" s="26"/>
      <c r="YA27" s="26"/>
      <c r="YB27" s="26"/>
      <c r="YC27" s="26"/>
      <c r="YD27" s="26"/>
      <c r="YE27" s="26"/>
      <c r="YF27" s="26"/>
      <c r="YG27" s="26"/>
      <c r="YH27" s="26"/>
      <c r="YI27" s="26"/>
      <c r="YJ27" s="26"/>
      <c r="YK27" s="26"/>
      <c r="YL27" s="26"/>
      <c r="YM27" s="26"/>
      <c r="YN27" s="26"/>
      <c r="YO27" s="26"/>
      <c r="YP27" s="26"/>
      <c r="YQ27" s="26"/>
      <c r="YR27" s="26"/>
      <c r="YS27" s="26"/>
      <c r="YT27" s="26"/>
      <c r="YU27" s="26"/>
      <c r="YV27" s="26"/>
      <c r="YW27" s="26"/>
      <c r="YX27" s="26"/>
      <c r="YY27" s="26"/>
      <c r="YZ27" s="26"/>
      <c r="ZA27" s="26"/>
      <c r="ZB27" s="26"/>
      <c r="ZC27" s="26"/>
      <c r="ZD27" s="26"/>
      <c r="ZE27" s="26"/>
      <c r="ZF27" s="26"/>
      <c r="ZG27" s="26"/>
      <c r="ZH27" s="26"/>
      <c r="ZI27" s="26"/>
      <c r="ZJ27" s="26"/>
      <c r="ZK27" s="26"/>
      <c r="ZL27" s="26"/>
      <c r="ZM27" s="26"/>
      <c r="ZN27" s="26"/>
      <c r="ZO27" s="26"/>
      <c r="ZP27" s="26"/>
      <c r="ZQ27" s="26"/>
      <c r="ZR27" s="26"/>
      <c r="ZS27" s="26"/>
      <c r="ZT27" s="26"/>
      <c r="ZU27" s="26"/>
      <c r="ZV27" s="26"/>
      <c r="ZW27" s="26"/>
      <c r="ZX27" s="26"/>
      <c r="ZY27" s="26"/>
      <c r="ZZ27" s="26"/>
      <c r="AAA27" s="26"/>
      <c r="AAB27" s="26"/>
      <c r="AAC27" s="26"/>
      <c r="AAD27" s="26"/>
      <c r="AAE27" s="26"/>
      <c r="AAF27" s="26"/>
      <c r="AAG27" s="26"/>
      <c r="AAH27" s="26"/>
      <c r="AAI27" s="26"/>
      <c r="AAJ27" s="26"/>
      <c r="AAK27" s="26"/>
      <c r="AAL27" s="26"/>
      <c r="AAM27" s="26"/>
      <c r="AAN27" s="26"/>
      <c r="AAO27" s="26"/>
      <c r="AAP27" s="26"/>
      <c r="AAQ27" s="26"/>
      <c r="AAR27" s="26"/>
      <c r="AAS27" s="26"/>
      <c r="AAT27" s="26"/>
      <c r="AAU27" s="26"/>
      <c r="AAV27" s="26"/>
      <c r="AAW27" s="26"/>
      <c r="AAX27" s="26"/>
      <c r="AAY27" s="26"/>
      <c r="AAZ27" s="26"/>
      <c r="ABA27" s="26"/>
      <c r="ABB27" s="26"/>
      <c r="ABC27" s="26"/>
      <c r="ABD27" s="26"/>
      <c r="ABE27" s="26"/>
      <c r="ABF27" s="26"/>
      <c r="ABG27" s="26"/>
      <c r="ABH27" s="26"/>
      <c r="ABI27" s="26"/>
      <c r="ABJ27" s="26"/>
      <c r="ABK27" s="26"/>
      <c r="ABL27" s="26"/>
      <c r="ABM27" s="26"/>
      <c r="ABN27" s="26"/>
      <c r="ABO27" s="26"/>
      <c r="ABP27" s="26"/>
      <c r="ABQ27" s="26"/>
      <c r="ABR27" s="26"/>
      <c r="ABS27" s="26"/>
      <c r="ABT27" s="26"/>
      <c r="ABU27" s="26"/>
      <c r="ABV27" s="26"/>
      <c r="ABW27" s="26"/>
      <c r="ABX27" s="26"/>
      <c r="ABY27" s="26"/>
      <c r="ABZ27" s="26"/>
      <c r="ACA27" s="26"/>
      <c r="ACB27" s="26"/>
      <c r="ACC27" s="26"/>
      <c r="ACD27" s="26"/>
      <c r="ACE27" s="26"/>
      <c r="ACF27" s="26"/>
      <c r="ACG27" s="26"/>
      <c r="ACH27" s="26"/>
      <c r="ACI27" s="26"/>
      <c r="ACJ27" s="26"/>
      <c r="ACK27" s="26"/>
      <c r="ACL27" s="26"/>
      <c r="ACM27" s="26"/>
      <c r="ACN27" s="26"/>
      <c r="ACO27" s="26"/>
      <c r="ACP27" s="26"/>
      <c r="ACQ27" s="26"/>
      <c r="ACR27" s="26"/>
      <c r="ACS27" s="26"/>
      <c r="ACT27" s="26"/>
      <c r="ACU27" s="26"/>
      <c r="ACV27" s="26"/>
      <c r="ACW27" s="26"/>
      <c r="ACX27" s="26"/>
      <c r="ACY27" s="26"/>
      <c r="ACZ27" s="26"/>
      <c r="ADA27" s="26"/>
      <c r="ADB27" s="26"/>
      <c r="ADC27" s="26"/>
      <c r="ADD27" s="26"/>
      <c r="ADE27" s="26"/>
      <c r="ADF27" s="26"/>
      <c r="ADG27" s="26"/>
      <c r="ADH27" s="26"/>
      <c r="ADI27" s="26"/>
      <c r="ADJ27" s="26"/>
      <c r="ADK27" s="26"/>
      <c r="ADL27" s="26"/>
      <c r="ADM27" s="26"/>
      <c r="ADN27" s="26"/>
      <c r="ADO27" s="26"/>
      <c r="ADP27" s="26"/>
      <c r="ADQ27" s="26"/>
      <c r="ADR27" s="26"/>
      <c r="ADS27" s="26"/>
      <c r="ADT27" s="26"/>
      <c r="ADU27" s="26"/>
      <c r="ADV27" s="26"/>
      <c r="ADW27" s="26"/>
      <c r="ADX27" s="26"/>
      <c r="ADY27" s="26"/>
      <c r="ADZ27" s="26"/>
      <c r="AEA27" s="26"/>
      <c r="AEB27" s="26"/>
      <c r="AEC27" s="26"/>
      <c r="AED27" s="26"/>
      <c r="AEE27" s="26"/>
      <c r="AEF27" s="26"/>
      <c r="AEG27" s="26"/>
      <c r="AEH27" s="26"/>
      <c r="AEI27" s="26"/>
      <c r="AEJ27" s="26"/>
      <c r="AEK27" s="26"/>
      <c r="AEL27" s="26"/>
      <c r="AEM27" s="26"/>
      <c r="AEN27" s="26"/>
      <c r="AEO27" s="26"/>
      <c r="AEP27" s="26"/>
      <c r="AEQ27" s="26"/>
      <c r="AER27" s="26"/>
      <c r="AES27" s="26"/>
      <c r="AET27" s="26"/>
      <c r="AEU27" s="26"/>
      <c r="AEV27" s="26"/>
      <c r="AEW27" s="26"/>
      <c r="AEX27" s="26"/>
      <c r="AEY27" s="26"/>
      <c r="AEZ27" s="26"/>
      <c r="AFA27" s="26"/>
      <c r="AFB27" s="26"/>
      <c r="AFC27" s="26"/>
      <c r="AFD27" s="26"/>
      <c r="AFE27" s="26"/>
      <c r="AFF27" s="26"/>
      <c r="AFG27" s="26"/>
      <c r="AFH27" s="26"/>
      <c r="AFI27" s="26"/>
      <c r="AFJ27" s="26"/>
      <c r="AFK27" s="26"/>
      <c r="AFL27" s="26"/>
      <c r="AFM27" s="26"/>
      <c r="AFN27" s="26"/>
      <c r="AFO27" s="26"/>
      <c r="AFP27" s="26"/>
      <c r="AFQ27" s="26"/>
      <c r="AFR27" s="26"/>
      <c r="AFS27" s="26"/>
      <c r="AFT27" s="26"/>
      <c r="AFU27" s="26"/>
      <c r="AFV27" s="26"/>
      <c r="AFW27" s="26"/>
      <c r="AFX27" s="26"/>
      <c r="AFY27" s="26"/>
      <c r="AFZ27" s="26"/>
      <c r="AGA27" s="26"/>
      <c r="AGB27" s="26"/>
      <c r="AGC27" s="26"/>
      <c r="AGD27" s="26"/>
      <c r="AGE27" s="26"/>
      <c r="AGF27" s="26"/>
      <c r="AGG27" s="26"/>
      <c r="AGH27" s="26"/>
      <c r="AGI27" s="26"/>
      <c r="AGJ27" s="26"/>
      <c r="AGK27" s="26"/>
      <c r="AGL27" s="26"/>
      <c r="AGM27" s="26"/>
      <c r="AGN27" s="26"/>
      <c r="AGO27" s="26"/>
      <c r="AGP27" s="26"/>
      <c r="AGQ27" s="26"/>
      <c r="AGR27" s="26"/>
      <c r="AGS27" s="26"/>
      <c r="AGT27" s="26"/>
      <c r="AGU27" s="26"/>
      <c r="AGV27" s="26"/>
      <c r="AGW27" s="26"/>
      <c r="AGX27" s="26"/>
      <c r="AGY27" s="26"/>
      <c r="AGZ27" s="26"/>
      <c r="AHA27" s="26"/>
      <c r="AHB27" s="26"/>
      <c r="AHC27" s="26"/>
      <c r="AHD27" s="26"/>
      <c r="AHE27" s="26"/>
      <c r="AHF27" s="26"/>
      <c r="AHG27" s="26"/>
      <c r="AHH27" s="26"/>
      <c r="AHI27" s="26"/>
      <c r="AHJ27" s="26"/>
      <c r="AHK27" s="26"/>
      <c r="AHL27" s="26"/>
      <c r="AHM27" s="26"/>
      <c r="AHN27" s="26"/>
      <c r="AHO27" s="26"/>
      <c r="AHP27" s="26"/>
      <c r="AHQ27" s="26"/>
      <c r="AHR27" s="26"/>
      <c r="AHS27" s="26"/>
      <c r="AHT27" s="26"/>
      <c r="AHU27" s="26"/>
      <c r="AHV27" s="26"/>
      <c r="AHW27" s="26"/>
      <c r="AHX27" s="26"/>
      <c r="AHY27" s="26"/>
      <c r="AHZ27" s="26"/>
      <c r="AIA27" s="26"/>
      <c r="AIB27" s="26"/>
      <c r="AIC27" s="26"/>
      <c r="AID27" s="26"/>
      <c r="AIE27" s="26"/>
      <c r="AIF27" s="26"/>
      <c r="AIG27" s="26"/>
      <c r="AIH27" s="26"/>
      <c r="AII27" s="26"/>
      <c r="AIJ27" s="26"/>
      <c r="AIK27" s="26"/>
      <c r="AIL27" s="26"/>
      <c r="AIM27" s="26"/>
      <c r="AIN27" s="26"/>
      <c r="AIO27" s="26"/>
      <c r="AIP27" s="26"/>
      <c r="AIQ27" s="26"/>
      <c r="AIR27" s="26"/>
      <c r="AIS27" s="26"/>
      <c r="AIT27" s="26"/>
      <c r="AIU27" s="26"/>
      <c r="AIV27" s="26"/>
      <c r="AIW27" s="26"/>
      <c r="AIX27" s="26"/>
      <c r="AIY27" s="26"/>
      <c r="AIZ27" s="26"/>
      <c r="AJA27" s="26"/>
      <c r="AJB27" s="26"/>
      <c r="AJC27" s="26"/>
      <c r="AJD27" s="26"/>
      <c r="AJE27" s="26"/>
      <c r="AJF27" s="26"/>
      <c r="AJG27" s="26"/>
      <c r="AJH27" s="26"/>
      <c r="AJI27" s="26"/>
      <c r="AJJ27" s="26"/>
      <c r="AJK27" s="26"/>
      <c r="AJL27" s="26"/>
      <c r="AJM27" s="26"/>
      <c r="AJN27" s="26"/>
      <c r="AJO27" s="26"/>
      <c r="AJP27" s="26"/>
      <c r="AJQ27" s="26"/>
      <c r="AJR27" s="26"/>
      <c r="AJS27" s="26"/>
      <c r="AJT27" s="26"/>
      <c r="AJU27" s="26"/>
      <c r="AJV27" s="26"/>
      <c r="AJW27" s="26"/>
      <c r="AJX27" s="26"/>
      <c r="AJY27" s="26"/>
      <c r="AJZ27" s="26"/>
      <c r="AKA27" s="26"/>
      <c r="AKB27" s="26"/>
      <c r="AKC27" s="26"/>
      <c r="AKD27" s="26"/>
      <c r="AKE27" s="26"/>
      <c r="AKF27" s="26"/>
      <c r="AKG27" s="26"/>
      <c r="AKH27" s="26"/>
      <c r="AKI27" s="26"/>
      <c r="AKJ27" s="26"/>
      <c r="AKK27" s="26"/>
      <c r="AKL27" s="26"/>
      <c r="AKM27" s="26"/>
      <c r="AKN27" s="26"/>
      <c r="AKO27" s="26"/>
      <c r="AKP27" s="26"/>
      <c r="AKQ27" s="26"/>
      <c r="AKR27" s="26"/>
      <c r="AKS27" s="26"/>
      <c r="AKT27" s="26"/>
      <c r="AKU27" s="26"/>
      <c r="AKV27" s="26"/>
      <c r="AKW27" s="26"/>
      <c r="AKX27" s="26"/>
      <c r="AKY27" s="26"/>
      <c r="AKZ27" s="26"/>
      <c r="ALA27" s="26"/>
      <c r="ALB27" s="26"/>
      <c r="ALC27" s="26"/>
      <c r="ALD27" s="26"/>
      <c r="ALE27" s="26"/>
      <c r="ALF27" s="26"/>
      <c r="ALG27" s="26"/>
      <c r="ALH27" s="26"/>
      <c r="ALI27" s="26"/>
      <c r="ALJ27" s="26"/>
      <c r="ALK27" s="26"/>
      <c r="ALL27" s="26"/>
      <c r="ALM27" s="26"/>
      <c r="ALN27" s="26"/>
      <c r="ALO27" s="26"/>
      <c r="ALP27" s="26"/>
      <c r="ALQ27" s="26"/>
      <c r="ALR27" s="26"/>
      <c r="ALS27" s="26"/>
      <c r="ALT27" s="26"/>
      <c r="ALU27" s="26"/>
      <c r="ALV27" s="26"/>
      <c r="ALW27" s="26"/>
      <c r="ALX27" s="26"/>
      <c r="ALY27" s="26"/>
      <c r="ALZ27" s="26"/>
      <c r="AMA27" s="26"/>
      <c r="AMB27" s="26"/>
      <c r="AMC27" s="26"/>
      <c r="AMD27" s="26"/>
      <c r="AME27" s="26"/>
      <c r="AMF27" s="26"/>
      <c r="AMG27" s="26"/>
      <c r="AMH27" s="26"/>
      <c r="AMI27" s="26"/>
    </row>
    <row r="28" spans="1:1023" s="8" customFormat="1" ht="15.75" hidden="1" thickBot="1" x14ac:dyDescent="0.3">
      <c r="A28" s="51">
        <v>6</v>
      </c>
      <c r="B28" s="57"/>
      <c r="C28" s="50" t="s">
        <v>24</v>
      </c>
      <c r="D28" s="50"/>
      <c r="E28" s="50"/>
      <c r="F28" s="50"/>
      <c r="G28" s="68">
        <f t="shared" si="0"/>
        <v>0</v>
      </c>
      <c r="H28" s="324"/>
      <c r="I28" s="324"/>
      <c r="J28" s="324"/>
      <c r="K28" s="68">
        <f t="shared" si="1"/>
        <v>0</v>
      </c>
      <c r="L28" s="50"/>
      <c r="M28" s="50"/>
      <c r="N28" s="50"/>
      <c r="O28" s="68">
        <f t="shared" si="8"/>
        <v>0</v>
      </c>
      <c r="P28" s="50"/>
      <c r="Q28" s="50"/>
      <c r="R28" s="50"/>
      <c r="S28" s="68">
        <f t="shared" si="2"/>
        <v>0</v>
      </c>
      <c r="T28" s="50"/>
      <c r="U28" s="50"/>
      <c r="V28" s="50"/>
      <c r="W28" s="72"/>
      <c r="X28" s="50"/>
      <c r="Y28" s="50"/>
      <c r="Z28" s="50"/>
      <c r="AA28" s="68">
        <f t="shared" si="3"/>
        <v>0</v>
      </c>
      <c r="AB28" s="69">
        <f t="shared" si="6"/>
        <v>0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32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  <c r="OW28" s="26"/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  <c r="AAG28" s="26"/>
      <c r="AAH28" s="26"/>
      <c r="AAI28" s="26"/>
      <c r="AAJ28" s="26"/>
      <c r="AAK28" s="26"/>
      <c r="AAL28" s="26"/>
      <c r="AAM28" s="26"/>
      <c r="AAN28" s="26"/>
      <c r="AAO28" s="26"/>
      <c r="AAP28" s="26"/>
      <c r="AAQ28" s="26"/>
      <c r="AAR28" s="26"/>
      <c r="AAS28" s="26"/>
      <c r="AAT28" s="26"/>
      <c r="AAU28" s="26"/>
      <c r="AAV28" s="26"/>
      <c r="AAW28" s="26"/>
      <c r="AAX28" s="26"/>
      <c r="AAY28" s="26"/>
      <c r="AAZ28" s="26"/>
      <c r="ABA28" s="26"/>
      <c r="ABB28" s="26"/>
      <c r="ABC28" s="26"/>
      <c r="ABD28" s="26"/>
      <c r="ABE28" s="26"/>
      <c r="ABF28" s="26"/>
      <c r="ABG28" s="26"/>
      <c r="ABH28" s="26"/>
      <c r="ABI28" s="26"/>
      <c r="ABJ28" s="26"/>
      <c r="ABK28" s="26"/>
      <c r="ABL28" s="26"/>
      <c r="ABM28" s="26"/>
      <c r="ABN28" s="26"/>
      <c r="ABO28" s="26"/>
      <c r="ABP28" s="26"/>
      <c r="ABQ28" s="26"/>
      <c r="ABR28" s="26"/>
      <c r="ABS28" s="26"/>
      <c r="ABT28" s="26"/>
      <c r="ABU28" s="26"/>
      <c r="ABV28" s="26"/>
      <c r="ABW28" s="26"/>
      <c r="ABX28" s="26"/>
      <c r="ABY28" s="26"/>
      <c r="ABZ28" s="26"/>
      <c r="ACA28" s="26"/>
      <c r="ACB28" s="26"/>
      <c r="ACC28" s="26"/>
      <c r="ACD28" s="26"/>
      <c r="ACE28" s="26"/>
      <c r="ACF28" s="26"/>
      <c r="ACG28" s="26"/>
      <c r="ACH28" s="26"/>
      <c r="ACI28" s="26"/>
      <c r="ACJ28" s="26"/>
      <c r="ACK28" s="26"/>
      <c r="ACL28" s="26"/>
      <c r="ACM28" s="26"/>
      <c r="ACN28" s="26"/>
      <c r="ACO28" s="26"/>
      <c r="ACP28" s="26"/>
      <c r="ACQ28" s="26"/>
      <c r="ACR28" s="26"/>
      <c r="ACS28" s="26"/>
      <c r="ACT28" s="26"/>
      <c r="ACU28" s="26"/>
      <c r="ACV28" s="26"/>
      <c r="ACW28" s="26"/>
      <c r="ACX28" s="26"/>
      <c r="ACY28" s="26"/>
      <c r="ACZ28" s="26"/>
      <c r="ADA28" s="26"/>
      <c r="ADB28" s="26"/>
      <c r="ADC28" s="26"/>
      <c r="ADD28" s="26"/>
      <c r="ADE28" s="26"/>
      <c r="ADF28" s="26"/>
      <c r="ADG28" s="26"/>
      <c r="ADH28" s="26"/>
      <c r="ADI28" s="26"/>
      <c r="ADJ28" s="26"/>
      <c r="ADK28" s="26"/>
      <c r="ADL28" s="26"/>
      <c r="ADM28" s="26"/>
      <c r="ADN28" s="26"/>
      <c r="ADO28" s="26"/>
      <c r="ADP28" s="26"/>
      <c r="ADQ28" s="26"/>
      <c r="ADR28" s="26"/>
      <c r="ADS28" s="26"/>
      <c r="ADT28" s="26"/>
      <c r="ADU28" s="26"/>
      <c r="ADV28" s="26"/>
      <c r="ADW28" s="26"/>
      <c r="ADX28" s="26"/>
      <c r="ADY28" s="26"/>
      <c r="ADZ28" s="26"/>
      <c r="AEA28" s="26"/>
      <c r="AEB28" s="26"/>
      <c r="AEC28" s="26"/>
      <c r="AED28" s="26"/>
      <c r="AEE28" s="26"/>
      <c r="AEF28" s="26"/>
      <c r="AEG28" s="26"/>
      <c r="AEH28" s="26"/>
      <c r="AEI28" s="26"/>
      <c r="AEJ28" s="26"/>
      <c r="AEK28" s="26"/>
      <c r="AEL28" s="26"/>
      <c r="AEM28" s="26"/>
      <c r="AEN28" s="26"/>
      <c r="AEO28" s="26"/>
      <c r="AEP28" s="26"/>
      <c r="AEQ28" s="26"/>
      <c r="AER28" s="26"/>
      <c r="AES28" s="26"/>
      <c r="AET28" s="26"/>
      <c r="AEU28" s="26"/>
      <c r="AEV28" s="26"/>
      <c r="AEW28" s="26"/>
      <c r="AEX28" s="26"/>
      <c r="AEY28" s="26"/>
      <c r="AEZ28" s="26"/>
      <c r="AFA28" s="26"/>
      <c r="AFB28" s="26"/>
      <c r="AFC28" s="26"/>
      <c r="AFD28" s="26"/>
      <c r="AFE28" s="26"/>
      <c r="AFF28" s="26"/>
      <c r="AFG28" s="26"/>
      <c r="AFH28" s="26"/>
      <c r="AFI28" s="26"/>
      <c r="AFJ28" s="26"/>
      <c r="AFK28" s="26"/>
      <c r="AFL28" s="26"/>
      <c r="AFM28" s="26"/>
      <c r="AFN28" s="26"/>
      <c r="AFO28" s="26"/>
      <c r="AFP28" s="26"/>
      <c r="AFQ28" s="26"/>
      <c r="AFR28" s="26"/>
      <c r="AFS28" s="26"/>
      <c r="AFT28" s="26"/>
      <c r="AFU28" s="26"/>
      <c r="AFV28" s="26"/>
      <c r="AFW28" s="26"/>
      <c r="AFX28" s="26"/>
      <c r="AFY28" s="26"/>
      <c r="AFZ28" s="26"/>
      <c r="AGA28" s="26"/>
      <c r="AGB28" s="26"/>
      <c r="AGC28" s="26"/>
      <c r="AGD28" s="26"/>
      <c r="AGE28" s="26"/>
      <c r="AGF28" s="26"/>
      <c r="AGG28" s="26"/>
      <c r="AGH28" s="26"/>
      <c r="AGI28" s="26"/>
      <c r="AGJ28" s="26"/>
      <c r="AGK28" s="26"/>
      <c r="AGL28" s="26"/>
      <c r="AGM28" s="26"/>
      <c r="AGN28" s="26"/>
      <c r="AGO28" s="26"/>
      <c r="AGP28" s="26"/>
      <c r="AGQ28" s="26"/>
      <c r="AGR28" s="26"/>
      <c r="AGS28" s="26"/>
      <c r="AGT28" s="26"/>
      <c r="AGU28" s="26"/>
      <c r="AGV28" s="26"/>
      <c r="AGW28" s="26"/>
      <c r="AGX28" s="26"/>
      <c r="AGY28" s="26"/>
      <c r="AGZ28" s="26"/>
      <c r="AHA28" s="26"/>
      <c r="AHB28" s="26"/>
      <c r="AHC28" s="26"/>
      <c r="AHD28" s="26"/>
      <c r="AHE28" s="26"/>
      <c r="AHF28" s="26"/>
      <c r="AHG28" s="26"/>
      <c r="AHH28" s="26"/>
      <c r="AHI28" s="26"/>
      <c r="AHJ28" s="26"/>
      <c r="AHK28" s="26"/>
      <c r="AHL28" s="26"/>
      <c r="AHM28" s="26"/>
      <c r="AHN28" s="26"/>
      <c r="AHO28" s="26"/>
      <c r="AHP28" s="26"/>
      <c r="AHQ28" s="26"/>
      <c r="AHR28" s="26"/>
      <c r="AHS28" s="26"/>
      <c r="AHT28" s="26"/>
      <c r="AHU28" s="26"/>
      <c r="AHV28" s="26"/>
      <c r="AHW28" s="26"/>
      <c r="AHX28" s="26"/>
      <c r="AHY28" s="26"/>
      <c r="AHZ28" s="26"/>
      <c r="AIA28" s="26"/>
      <c r="AIB28" s="26"/>
      <c r="AIC28" s="26"/>
      <c r="AID28" s="26"/>
      <c r="AIE28" s="26"/>
      <c r="AIF28" s="26"/>
      <c r="AIG28" s="26"/>
      <c r="AIH28" s="26"/>
      <c r="AII28" s="26"/>
      <c r="AIJ28" s="26"/>
      <c r="AIK28" s="26"/>
      <c r="AIL28" s="26"/>
      <c r="AIM28" s="26"/>
      <c r="AIN28" s="26"/>
      <c r="AIO28" s="26"/>
      <c r="AIP28" s="26"/>
      <c r="AIQ28" s="26"/>
      <c r="AIR28" s="26"/>
      <c r="AIS28" s="26"/>
      <c r="AIT28" s="26"/>
      <c r="AIU28" s="26"/>
      <c r="AIV28" s="26"/>
      <c r="AIW28" s="26"/>
      <c r="AIX28" s="26"/>
      <c r="AIY28" s="26"/>
      <c r="AIZ28" s="26"/>
      <c r="AJA28" s="26"/>
      <c r="AJB28" s="26"/>
      <c r="AJC28" s="26"/>
      <c r="AJD28" s="26"/>
      <c r="AJE28" s="26"/>
      <c r="AJF28" s="26"/>
      <c r="AJG28" s="26"/>
      <c r="AJH28" s="26"/>
      <c r="AJI28" s="26"/>
      <c r="AJJ28" s="26"/>
      <c r="AJK28" s="26"/>
      <c r="AJL28" s="26"/>
      <c r="AJM28" s="26"/>
      <c r="AJN28" s="26"/>
      <c r="AJO28" s="26"/>
      <c r="AJP28" s="26"/>
      <c r="AJQ28" s="26"/>
      <c r="AJR28" s="26"/>
      <c r="AJS28" s="26"/>
      <c r="AJT28" s="26"/>
      <c r="AJU28" s="26"/>
      <c r="AJV28" s="26"/>
      <c r="AJW28" s="26"/>
      <c r="AJX28" s="26"/>
      <c r="AJY28" s="26"/>
      <c r="AJZ28" s="26"/>
      <c r="AKA28" s="26"/>
      <c r="AKB28" s="26"/>
      <c r="AKC28" s="26"/>
      <c r="AKD28" s="26"/>
      <c r="AKE28" s="26"/>
      <c r="AKF28" s="26"/>
      <c r="AKG28" s="26"/>
      <c r="AKH28" s="26"/>
      <c r="AKI28" s="26"/>
      <c r="AKJ28" s="26"/>
      <c r="AKK28" s="26"/>
      <c r="AKL28" s="26"/>
      <c r="AKM28" s="26"/>
      <c r="AKN28" s="26"/>
      <c r="AKO28" s="26"/>
      <c r="AKP28" s="26"/>
      <c r="AKQ28" s="26"/>
      <c r="AKR28" s="26"/>
      <c r="AKS28" s="26"/>
      <c r="AKT28" s="26"/>
      <c r="AKU28" s="26"/>
      <c r="AKV28" s="26"/>
      <c r="AKW28" s="26"/>
      <c r="AKX28" s="26"/>
      <c r="AKY28" s="26"/>
      <c r="AKZ28" s="26"/>
      <c r="ALA28" s="26"/>
      <c r="ALB28" s="26"/>
      <c r="ALC28" s="26"/>
      <c r="ALD28" s="26"/>
      <c r="ALE28" s="26"/>
      <c r="ALF28" s="26"/>
      <c r="ALG28" s="26"/>
      <c r="ALH28" s="26"/>
      <c r="ALI28" s="26"/>
      <c r="ALJ28" s="26"/>
      <c r="ALK28" s="26"/>
      <c r="ALL28" s="26"/>
      <c r="ALM28" s="26"/>
      <c r="ALN28" s="26"/>
      <c r="ALO28" s="26"/>
      <c r="ALP28" s="26"/>
      <c r="ALQ28" s="26"/>
      <c r="ALR28" s="26"/>
      <c r="ALS28" s="26"/>
      <c r="ALT28" s="26"/>
      <c r="ALU28" s="26"/>
      <c r="ALV28" s="26"/>
      <c r="ALW28" s="26"/>
      <c r="ALX28" s="26"/>
      <c r="ALY28" s="26"/>
      <c r="ALZ28" s="26"/>
      <c r="AMA28" s="26"/>
      <c r="AMB28" s="26"/>
      <c r="AMC28" s="26"/>
      <c r="AMD28" s="26"/>
      <c r="AME28" s="26"/>
      <c r="AMF28" s="26"/>
      <c r="AMG28" s="26"/>
      <c r="AMH28" s="26"/>
      <c r="AMI28" s="26"/>
    </row>
    <row r="29" spans="1:1023" s="8" customFormat="1" ht="15.75" hidden="1" thickBot="1" x14ac:dyDescent="0.3">
      <c r="A29" s="73">
        <v>7</v>
      </c>
      <c r="B29" s="57"/>
      <c r="C29" s="50" t="s">
        <v>25</v>
      </c>
      <c r="D29" s="50"/>
      <c r="E29" s="50"/>
      <c r="F29" s="50"/>
      <c r="G29" s="68">
        <f t="shared" si="0"/>
        <v>0</v>
      </c>
      <c r="H29" s="324"/>
      <c r="I29" s="324"/>
      <c r="J29" s="324"/>
      <c r="K29" s="68">
        <f t="shared" si="1"/>
        <v>0</v>
      </c>
      <c r="L29" s="50"/>
      <c r="M29" s="50"/>
      <c r="N29" s="50"/>
      <c r="O29" s="68">
        <f t="shared" si="8"/>
        <v>0</v>
      </c>
      <c r="P29" s="50"/>
      <c r="Q29" s="50"/>
      <c r="R29" s="50"/>
      <c r="S29" s="68">
        <f t="shared" si="2"/>
        <v>0</v>
      </c>
      <c r="T29" s="50"/>
      <c r="U29" s="50"/>
      <c r="V29" s="50"/>
      <c r="W29" s="72"/>
      <c r="X29" s="50"/>
      <c r="Y29" s="50"/>
      <c r="Z29" s="50"/>
      <c r="AA29" s="68">
        <f t="shared" si="3"/>
        <v>0</v>
      </c>
      <c r="AB29" s="69">
        <f t="shared" si="6"/>
        <v>0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32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26"/>
      <c r="OW29" s="26"/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  <c r="AAG29" s="26"/>
      <c r="AAH29" s="26"/>
      <c r="AAI29" s="26"/>
      <c r="AAJ29" s="26"/>
      <c r="AAK29" s="26"/>
      <c r="AAL29" s="26"/>
      <c r="AAM29" s="26"/>
      <c r="AAN29" s="26"/>
      <c r="AAO29" s="26"/>
      <c r="AAP29" s="26"/>
      <c r="AAQ29" s="26"/>
      <c r="AAR29" s="26"/>
      <c r="AAS29" s="26"/>
      <c r="AAT29" s="26"/>
      <c r="AAU29" s="26"/>
      <c r="AAV29" s="26"/>
      <c r="AAW29" s="26"/>
      <c r="AAX29" s="26"/>
      <c r="AAY29" s="26"/>
      <c r="AAZ29" s="26"/>
      <c r="ABA29" s="26"/>
      <c r="ABB29" s="26"/>
      <c r="ABC29" s="26"/>
      <c r="ABD29" s="26"/>
      <c r="ABE29" s="26"/>
      <c r="ABF29" s="26"/>
      <c r="ABG29" s="26"/>
      <c r="ABH29" s="26"/>
      <c r="ABI29" s="26"/>
      <c r="ABJ29" s="26"/>
      <c r="ABK29" s="26"/>
      <c r="ABL29" s="26"/>
      <c r="ABM29" s="26"/>
      <c r="ABN29" s="26"/>
      <c r="ABO29" s="26"/>
      <c r="ABP29" s="26"/>
      <c r="ABQ29" s="26"/>
      <c r="ABR29" s="26"/>
      <c r="ABS29" s="26"/>
      <c r="ABT29" s="26"/>
      <c r="ABU29" s="26"/>
      <c r="ABV29" s="26"/>
      <c r="ABW29" s="26"/>
      <c r="ABX29" s="26"/>
      <c r="ABY29" s="26"/>
      <c r="ABZ29" s="26"/>
      <c r="ACA29" s="26"/>
      <c r="ACB29" s="26"/>
      <c r="ACC29" s="26"/>
      <c r="ACD29" s="26"/>
      <c r="ACE29" s="26"/>
      <c r="ACF29" s="26"/>
      <c r="ACG29" s="26"/>
      <c r="ACH29" s="26"/>
      <c r="ACI29" s="26"/>
      <c r="ACJ29" s="26"/>
      <c r="ACK29" s="26"/>
      <c r="ACL29" s="26"/>
      <c r="ACM29" s="26"/>
      <c r="ACN29" s="26"/>
      <c r="ACO29" s="26"/>
      <c r="ACP29" s="26"/>
      <c r="ACQ29" s="26"/>
      <c r="ACR29" s="26"/>
      <c r="ACS29" s="26"/>
      <c r="ACT29" s="26"/>
      <c r="ACU29" s="26"/>
      <c r="ACV29" s="26"/>
      <c r="ACW29" s="26"/>
      <c r="ACX29" s="26"/>
      <c r="ACY29" s="26"/>
      <c r="ACZ29" s="26"/>
      <c r="ADA29" s="26"/>
      <c r="ADB29" s="26"/>
      <c r="ADC29" s="26"/>
      <c r="ADD29" s="26"/>
      <c r="ADE29" s="26"/>
      <c r="ADF29" s="26"/>
      <c r="ADG29" s="26"/>
      <c r="ADH29" s="26"/>
      <c r="ADI29" s="26"/>
      <c r="ADJ29" s="26"/>
      <c r="ADK29" s="26"/>
      <c r="ADL29" s="26"/>
      <c r="ADM29" s="26"/>
      <c r="ADN29" s="26"/>
      <c r="ADO29" s="26"/>
      <c r="ADP29" s="26"/>
      <c r="ADQ29" s="26"/>
      <c r="ADR29" s="26"/>
      <c r="ADS29" s="26"/>
      <c r="ADT29" s="26"/>
      <c r="ADU29" s="26"/>
      <c r="ADV29" s="26"/>
      <c r="ADW29" s="26"/>
      <c r="ADX29" s="26"/>
      <c r="ADY29" s="26"/>
      <c r="ADZ29" s="26"/>
      <c r="AEA29" s="26"/>
      <c r="AEB29" s="26"/>
      <c r="AEC29" s="26"/>
      <c r="AED29" s="26"/>
      <c r="AEE29" s="26"/>
      <c r="AEF29" s="26"/>
      <c r="AEG29" s="26"/>
      <c r="AEH29" s="26"/>
      <c r="AEI29" s="26"/>
      <c r="AEJ29" s="26"/>
      <c r="AEK29" s="26"/>
      <c r="AEL29" s="26"/>
      <c r="AEM29" s="26"/>
      <c r="AEN29" s="26"/>
      <c r="AEO29" s="26"/>
      <c r="AEP29" s="26"/>
      <c r="AEQ29" s="26"/>
      <c r="AER29" s="26"/>
      <c r="AES29" s="26"/>
      <c r="AET29" s="26"/>
      <c r="AEU29" s="26"/>
      <c r="AEV29" s="26"/>
      <c r="AEW29" s="26"/>
      <c r="AEX29" s="26"/>
      <c r="AEY29" s="26"/>
      <c r="AEZ29" s="26"/>
      <c r="AFA29" s="26"/>
      <c r="AFB29" s="26"/>
      <c r="AFC29" s="26"/>
      <c r="AFD29" s="26"/>
      <c r="AFE29" s="26"/>
      <c r="AFF29" s="26"/>
      <c r="AFG29" s="26"/>
      <c r="AFH29" s="26"/>
      <c r="AFI29" s="26"/>
      <c r="AFJ29" s="26"/>
      <c r="AFK29" s="26"/>
      <c r="AFL29" s="26"/>
      <c r="AFM29" s="26"/>
      <c r="AFN29" s="26"/>
      <c r="AFO29" s="26"/>
      <c r="AFP29" s="26"/>
      <c r="AFQ29" s="26"/>
      <c r="AFR29" s="26"/>
      <c r="AFS29" s="26"/>
      <c r="AFT29" s="26"/>
      <c r="AFU29" s="26"/>
      <c r="AFV29" s="26"/>
      <c r="AFW29" s="26"/>
      <c r="AFX29" s="26"/>
      <c r="AFY29" s="26"/>
      <c r="AFZ29" s="26"/>
      <c r="AGA29" s="26"/>
      <c r="AGB29" s="26"/>
      <c r="AGC29" s="26"/>
      <c r="AGD29" s="26"/>
      <c r="AGE29" s="26"/>
      <c r="AGF29" s="26"/>
      <c r="AGG29" s="26"/>
      <c r="AGH29" s="26"/>
      <c r="AGI29" s="26"/>
      <c r="AGJ29" s="26"/>
      <c r="AGK29" s="26"/>
      <c r="AGL29" s="26"/>
      <c r="AGM29" s="26"/>
      <c r="AGN29" s="26"/>
      <c r="AGO29" s="26"/>
      <c r="AGP29" s="26"/>
      <c r="AGQ29" s="26"/>
      <c r="AGR29" s="26"/>
      <c r="AGS29" s="26"/>
      <c r="AGT29" s="26"/>
      <c r="AGU29" s="26"/>
      <c r="AGV29" s="26"/>
      <c r="AGW29" s="26"/>
      <c r="AGX29" s="26"/>
      <c r="AGY29" s="26"/>
      <c r="AGZ29" s="26"/>
      <c r="AHA29" s="26"/>
      <c r="AHB29" s="26"/>
      <c r="AHC29" s="26"/>
      <c r="AHD29" s="26"/>
      <c r="AHE29" s="26"/>
      <c r="AHF29" s="26"/>
      <c r="AHG29" s="26"/>
      <c r="AHH29" s="26"/>
      <c r="AHI29" s="26"/>
      <c r="AHJ29" s="26"/>
      <c r="AHK29" s="26"/>
      <c r="AHL29" s="26"/>
      <c r="AHM29" s="26"/>
      <c r="AHN29" s="26"/>
      <c r="AHO29" s="26"/>
      <c r="AHP29" s="26"/>
      <c r="AHQ29" s="26"/>
      <c r="AHR29" s="26"/>
      <c r="AHS29" s="26"/>
      <c r="AHT29" s="26"/>
      <c r="AHU29" s="26"/>
      <c r="AHV29" s="26"/>
      <c r="AHW29" s="26"/>
      <c r="AHX29" s="26"/>
      <c r="AHY29" s="26"/>
      <c r="AHZ29" s="26"/>
      <c r="AIA29" s="26"/>
      <c r="AIB29" s="26"/>
      <c r="AIC29" s="26"/>
      <c r="AID29" s="26"/>
      <c r="AIE29" s="26"/>
      <c r="AIF29" s="26"/>
      <c r="AIG29" s="26"/>
      <c r="AIH29" s="26"/>
      <c r="AII29" s="26"/>
      <c r="AIJ29" s="26"/>
      <c r="AIK29" s="26"/>
      <c r="AIL29" s="26"/>
      <c r="AIM29" s="26"/>
      <c r="AIN29" s="26"/>
      <c r="AIO29" s="26"/>
      <c r="AIP29" s="26"/>
      <c r="AIQ29" s="26"/>
      <c r="AIR29" s="26"/>
      <c r="AIS29" s="26"/>
      <c r="AIT29" s="26"/>
      <c r="AIU29" s="26"/>
      <c r="AIV29" s="26"/>
      <c r="AIW29" s="26"/>
      <c r="AIX29" s="26"/>
      <c r="AIY29" s="26"/>
      <c r="AIZ29" s="26"/>
      <c r="AJA29" s="26"/>
      <c r="AJB29" s="26"/>
      <c r="AJC29" s="26"/>
      <c r="AJD29" s="26"/>
      <c r="AJE29" s="26"/>
      <c r="AJF29" s="26"/>
      <c r="AJG29" s="26"/>
      <c r="AJH29" s="26"/>
      <c r="AJI29" s="26"/>
      <c r="AJJ29" s="26"/>
      <c r="AJK29" s="26"/>
      <c r="AJL29" s="26"/>
      <c r="AJM29" s="26"/>
      <c r="AJN29" s="26"/>
      <c r="AJO29" s="26"/>
      <c r="AJP29" s="26"/>
      <c r="AJQ29" s="26"/>
      <c r="AJR29" s="26"/>
      <c r="AJS29" s="26"/>
      <c r="AJT29" s="26"/>
      <c r="AJU29" s="26"/>
      <c r="AJV29" s="26"/>
      <c r="AJW29" s="26"/>
      <c r="AJX29" s="26"/>
      <c r="AJY29" s="26"/>
      <c r="AJZ29" s="26"/>
      <c r="AKA29" s="26"/>
      <c r="AKB29" s="26"/>
      <c r="AKC29" s="26"/>
      <c r="AKD29" s="26"/>
      <c r="AKE29" s="26"/>
      <c r="AKF29" s="26"/>
      <c r="AKG29" s="26"/>
      <c r="AKH29" s="26"/>
      <c r="AKI29" s="26"/>
      <c r="AKJ29" s="26"/>
      <c r="AKK29" s="26"/>
      <c r="AKL29" s="26"/>
      <c r="AKM29" s="26"/>
      <c r="AKN29" s="26"/>
      <c r="AKO29" s="26"/>
      <c r="AKP29" s="26"/>
      <c r="AKQ29" s="26"/>
      <c r="AKR29" s="26"/>
      <c r="AKS29" s="26"/>
      <c r="AKT29" s="26"/>
      <c r="AKU29" s="26"/>
      <c r="AKV29" s="26"/>
      <c r="AKW29" s="26"/>
      <c r="AKX29" s="26"/>
      <c r="AKY29" s="26"/>
      <c r="AKZ29" s="26"/>
      <c r="ALA29" s="26"/>
      <c r="ALB29" s="26"/>
      <c r="ALC29" s="26"/>
      <c r="ALD29" s="26"/>
      <c r="ALE29" s="26"/>
      <c r="ALF29" s="26"/>
      <c r="ALG29" s="26"/>
      <c r="ALH29" s="26"/>
      <c r="ALI29" s="26"/>
      <c r="ALJ29" s="26"/>
      <c r="ALK29" s="26"/>
      <c r="ALL29" s="26"/>
      <c r="ALM29" s="26"/>
      <c r="ALN29" s="26"/>
      <c r="ALO29" s="26"/>
      <c r="ALP29" s="26"/>
      <c r="ALQ29" s="26"/>
      <c r="ALR29" s="26"/>
      <c r="ALS29" s="26"/>
      <c r="ALT29" s="26"/>
      <c r="ALU29" s="26"/>
      <c r="ALV29" s="26"/>
      <c r="ALW29" s="26"/>
      <c r="ALX29" s="26"/>
      <c r="ALY29" s="26"/>
      <c r="ALZ29" s="26"/>
      <c r="AMA29" s="26"/>
      <c r="AMB29" s="26"/>
      <c r="AMC29" s="26"/>
      <c r="AMD29" s="26"/>
      <c r="AME29" s="26"/>
      <c r="AMF29" s="26"/>
      <c r="AMG29" s="26"/>
      <c r="AMH29" s="26"/>
      <c r="AMI29" s="26"/>
    </row>
    <row r="30" spans="1:1023" s="8" customFormat="1" ht="15.75" hidden="1" thickBot="1" x14ac:dyDescent="0.3">
      <c r="A30" s="51">
        <v>8</v>
      </c>
      <c r="B30" s="57"/>
      <c r="C30" s="50" t="s">
        <v>26</v>
      </c>
      <c r="D30" s="50"/>
      <c r="E30" s="50"/>
      <c r="F30" s="50"/>
      <c r="G30" s="68">
        <f t="shared" si="0"/>
        <v>0</v>
      </c>
      <c r="H30" s="324"/>
      <c r="I30" s="324"/>
      <c r="J30" s="324"/>
      <c r="K30" s="68">
        <f t="shared" si="1"/>
        <v>0</v>
      </c>
      <c r="L30" s="50"/>
      <c r="M30" s="50"/>
      <c r="N30" s="50"/>
      <c r="O30" s="68">
        <f t="shared" si="8"/>
        <v>0</v>
      </c>
      <c r="P30" s="50"/>
      <c r="Q30" s="50"/>
      <c r="R30" s="50"/>
      <c r="S30" s="68">
        <f t="shared" si="2"/>
        <v>0</v>
      </c>
      <c r="T30" s="50"/>
      <c r="U30" s="50"/>
      <c r="V30" s="50"/>
      <c r="W30" s="72"/>
      <c r="X30" s="50"/>
      <c r="Y30" s="50"/>
      <c r="Z30" s="50"/>
      <c r="AA30" s="68">
        <f t="shared" si="3"/>
        <v>0</v>
      </c>
      <c r="AB30" s="69">
        <f t="shared" si="6"/>
        <v>0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32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  <c r="JR30" s="26"/>
      <c r="JS30" s="26"/>
      <c r="JT30" s="26"/>
      <c r="JU30" s="26"/>
      <c r="JV30" s="26"/>
      <c r="JW30" s="26"/>
      <c r="JX30" s="26"/>
      <c r="JY30" s="26"/>
      <c r="JZ30" s="26"/>
      <c r="KA30" s="26"/>
      <c r="KB30" s="26"/>
      <c r="KC30" s="26"/>
      <c r="KD30" s="26"/>
      <c r="KE30" s="26"/>
      <c r="KF30" s="26"/>
      <c r="KG30" s="26"/>
      <c r="KH30" s="26"/>
      <c r="KI30" s="26"/>
      <c r="KJ30" s="26"/>
      <c r="KK30" s="26"/>
      <c r="KL30" s="26"/>
      <c r="KM30" s="26"/>
      <c r="KN30" s="26"/>
      <c r="KO30" s="26"/>
      <c r="KP30" s="26"/>
      <c r="KQ30" s="26"/>
      <c r="KR30" s="26"/>
      <c r="KS30" s="26"/>
      <c r="KT30" s="26"/>
      <c r="KU30" s="26"/>
      <c r="KV30" s="26"/>
      <c r="KW30" s="26"/>
      <c r="KX30" s="26"/>
      <c r="KY30" s="26"/>
      <c r="KZ30" s="26"/>
      <c r="LA30" s="26"/>
      <c r="LB30" s="26"/>
      <c r="LC30" s="26"/>
      <c r="LD30" s="26"/>
      <c r="LE30" s="26"/>
      <c r="LF30" s="26"/>
      <c r="LG30" s="26"/>
      <c r="LH30" s="26"/>
      <c r="LI30" s="26"/>
      <c r="LJ30" s="26"/>
      <c r="LK30" s="26"/>
      <c r="LL30" s="26"/>
      <c r="LM30" s="26"/>
      <c r="LN30" s="26"/>
      <c r="LO30" s="26"/>
      <c r="LP30" s="26"/>
      <c r="LQ30" s="26"/>
      <c r="LR30" s="26"/>
      <c r="LS30" s="26"/>
      <c r="LT30" s="26"/>
      <c r="LU30" s="26"/>
      <c r="LV30" s="26"/>
      <c r="LW30" s="26"/>
      <c r="LX30" s="26"/>
      <c r="LY30" s="26"/>
      <c r="LZ30" s="26"/>
      <c r="MA30" s="26"/>
      <c r="MB30" s="26"/>
      <c r="MC30" s="26"/>
      <c r="MD30" s="26"/>
      <c r="ME30" s="26"/>
      <c r="MF30" s="26"/>
      <c r="MG30" s="26"/>
      <c r="MH30" s="26"/>
      <c r="MI30" s="26"/>
      <c r="MJ30" s="26"/>
      <c r="MK30" s="26"/>
      <c r="ML30" s="26"/>
      <c r="MM30" s="26"/>
      <c r="MN30" s="26"/>
      <c r="MO30" s="26"/>
      <c r="MP30" s="26"/>
      <c r="MQ30" s="26"/>
      <c r="MR30" s="26"/>
      <c r="MS30" s="26"/>
      <c r="MT30" s="26"/>
      <c r="MU30" s="26"/>
      <c r="MV30" s="26"/>
      <c r="MW30" s="26"/>
      <c r="MX30" s="26"/>
      <c r="MY30" s="26"/>
      <c r="MZ30" s="26"/>
      <c r="NA30" s="26"/>
      <c r="NB30" s="26"/>
      <c r="NC30" s="26"/>
      <c r="ND30" s="26"/>
      <c r="NE30" s="26"/>
      <c r="NF30" s="26"/>
      <c r="NG30" s="26"/>
      <c r="NH30" s="26"/>
      <c r="NI30" s="26"/>
      <c r="NJ30" s="26"/>
      <c r="NK30" s="26"/>
      <c r="NL30" s="26"/>
      <c r="NM30" s="26"/>
      <c r="NN30" s="26"/>
      <c r="NO30" s="26"/>
      <c r="NP30" s="26"/>
      <c r="NQ30" s="26"/>
      <c r="NR30" s="26"/>
      <c r="NS30" s="26"/>
      <c r="NT30" s="26"/>
      <c r="NU30" s="26"/>
      <c r="NV30" s="26"/>
      <c r="NW30" s="26"/>
      <c r="NX30" s="26"/>
      <c r="NY30" s="26"/>
      <c r="NZ30" s="26"/>
      <c r="OA30" s="26"/>
      <c r="OB30" s="26"/>
      <c r="OC30" s="26"/>
      <c r="OD30" s="26"/>
      <c r="OE30" s="26"/>
      <c r="OF30" s="26"/>
      <c r="OG30" s="26"/>
      <c r="OH30" s="26"/>
      <c r="OI30" s="26"/>
      <c r="OJ30" s="26"/>
      <c r="OK30" s="26"/>
      <c r="OL30" s="26"/>
      <c r="OM30" s="26"/>
      <c r="ON30" s="26"/>
      <c r="OO30" s="26"/>
      <c r="OP30" s="26"/>
      <c r="OQ30" s="26"/>
      <c r="OR30" s="26"/>
      <c r="OS30" s="26"/>
      <c r="OT30" s="26"/>
      <c r="OU30" s="26"/>
      <c r="OV30" s="26"/>
      <c r="OW30" s="26"/>
      <c r="OX30" s="26"/>
      <c r="OY30" s="26"/>
      <c r="OZ30" s="26"/>
      <c r="PA30" s="26"/>
      <c r="PB30" s="26"/>
      <c r="PC30" s="26"/>
      <c r="PD30" s="26"/>
      <c r="PE30" s="26"/>
      <c r="PF30" s="26"/>
      <c r="PG30" s="26"/>
      <c r="PH30" s="26"/>
      <c r="PI30" s="26"/>
      <c r="PJ30" s="26"/>
      <c r="PK30" s="26"/>
      <c r="PL30" s="26"/>
      <c r="PM30" s="26"/>
      <c r="PN30" s="26"/>
      <c r="PO30" s="26"/>
      <c r="PP30" s="26"/>
      <c r="PQ30" s="26"/>
      <c r="PR30" s="26"/>
      <c r="PS30" s="26"/>
      <c r="PT30" s="26"/>
      <c r="PU30" s="26"/>
      <c r="PV30" s="26"/>
      <c r="PW30" s="26"/>
      <c r="PX30" s="26"/>
      <c r="PY30" s="26"/>
      <c r="PZ30" s="26"/>
      <c r="QA30" s="26"/>
      <c r="QB30" s="26"/>
      <c r="QC30" s="26"/>
      <c r="QD30" s="26"/>
      <c r="QE30" s="26"/>
      <c r="QF30" s="26"/>
      <c r="QG30" s="26"/>
      <c r="QH30" s="26"/>
      <c r="QI30" s="26"/>
      <c r="QJ30" s="26"/>
      <c r="QK30" s="26"/>
      <c r="QL30" s="26"/>
      <c r="QM30" s="26"/>
      <c r="QN30" s="26"/>
      <c r="QO30" s="26"/>
      <c r="QP30" s="26"/>
      <c r="QQ30" s="26"/>
      <c r="QR30" s="26"/>
      <c r="QS30" s="26"/>
      <c r="QT30" s="26"/>
      <c r="QU30" s="26"/>
      <c r="QV30" s="26"/>
      <c r="QW30" s="26"/>
      <c r="QX30" s="26"/>
      <c r="QY30" s="26"/>
      <c r="QZ30" s="26"/>
      <c r="RA30" s="26"/>
      <c r="RB30" s="26"/>
      <c r="RC30" s="26"/>
      <c r="RD30" s="26"/>
      <c r="RE30" s="26"/>
      <c r="RF30" s="26"/>
      <c r="RG30" s="26"/>
      <c r="RH30" s="26"/>
      <c r="RI30" s="26"/>
      <c r="RJ30" s="26"/>
      <c r="RK30" s="26"/>
      <c r="RL30" s="26"/>
      <c r="RM30" s="26"/>
      <c r="RN30" s="26"/>
      <c r="RO30" s="26"/>
      <c r="RP30" s="26"/>
      <c r="RQ30" s="26"/>
      <c r="RR30" s="26"/>
      <c r="RS30" s="26"/>
      <c r="RT30" s="26"/>
      <c r="RU30" s="26"/>
      <c r="RV30" s="26"/>
      <c r="RW30" s="26"/>
      <c r="RX30" s="26"/>
      <c r="RY30" s="26"/>
      <c r="RZ30" s="26"/>
      <c r="SA30" s="26"/>
      <c r="SB30" s="26"/>
      <c r="SC30" s="26"/>
      <c r="SD30" s="26"/>
      <c r="SE30" s="26"/>
      <c r="SF30" s="26"/>
      <c r="SG30" s="26"/>
      <c r="SH30" s="26"/>
      <c r="SI30" s="26"/>
      <c r="SJ30" s="26"/>
      <c r="SK30" s="26"/>
      <c r="SL30" s="26"/>
      <c r="SM30" s="26"/>
      <c r="SN30" s="26"/>
      <c r="SO30" s="26"/>
      <c r="SP30" s="26"/>
      <c r="SQ30" s="26"/>
      <c r="SR30" s="26"/>
      <c r="SS30" s="26"/>
      <c r="ST30" s="26"/>
      <c r="SU30" s="26"/>
      <c r="SV30" s="26"/>
      <c r="SW30" s="26"/>
      <c r="SX30" s="26"/>
      <c r="SY30" s="26"/>
      <c r="SZ30" s="26"/>
      <c r="TA30" s="26"/>
      <c r="TB30" s="26"/>
      <c r="TC30" s="26"/>
      <c r="TD30" s="26"/>
      <c r="TE30" s="26"/>
      <c r="TF30" s="26"/>
      <c r="TG30" s="26"/>
      <c r="TH30" s="26"/>
      <c r="TI30" s="26"/>
      <c r="TJ30" s="26"/>
      <c r="TK30" s="26"/>
      <c r="TL30" s="26"/>
      <c r="TM30" s="26"/>
      <c r="TN30" s="26"/>
      <c r="TO30" s="26"/>
      <c r="TP30" s="26"/>
      <c r="TQ30" s="26"/>
      <c r="TR30" s="26"/>
      <c r="TS30" s="26"/>
      <c r="TT30" s="26"/>
      <c r="TU30" s="26"/>
      <c r="TV30" s="26"/>
      <c r="TW30" s="26"/>
      <c r="TX30" s="26"/>
      <c r="TY30" s="26"/>
      <c r="TZ30" s="26"/>
      <c r="UA30" s="26"/>
      <c r="UB30" s="26"/>
      <c r="UC30" s="26"/>
      <c r="UD30" s="26"/>
      <c r="UE30" s="26"/>
      <c r="UF30" s="26"/>
      <c r="UG30" s="26"/>
      <c r="UH30" s="26"/>
      <c r="UI30" s="26"/>
      <c r="UJ30" s="26"/>
      <c r="UK30" s="26"/>
      <c r="UL30" s="26"/>
      <c r="UM30" s="26"/>
      <c r="UN30" s="26"/>
      <c r="UO30" s="26"/>
      <c r="UP30" s="26"/>
      <c r="UQ30" s="26"/>
      <c r="UR30" s="26"/>
      <c r="US30" s="26"/>
      <c r="UT30" s="26"/>
      <c r="UU30" s="26"/>
      <c r="UV30" s="26"/>
      <c r="UW30" s="26"/>
      <c r="UX30" s="26"/>
      <c r="UY30" s="26"/>
      <c r="UZ30" s="26"/>
      <c r="VA30" s="26"/>
      <c r="VB30" s="26"/>
      <c r="VC30" s="26"/>
      <c r="VD30" s="26"/>
      <c r="VE30" s="26"/>
      <c r="VF30" s="26"/>
      <c r="VG30" s="26"/>
      <c r="VH30" s="26"/>
      <c r="VI30" s="26"/>
      <c r="VJ30" s="26"/>
      <c r="VK30" s="26"/>
      <c r="VL30" s="26"/>
      <c r="VM30" s="26"/>
      <c r="VN30" s="26"/>
      <c r="VO30" s="26"/>
      <c r="VP30" s="26"/>
      <c r="VQ30" s="26"/>
      <c r="VR30" s="26"/>
      <c r="VS30" s="26"/>
      <c r="VT30" s="26"/>
      <c r="VU30" s="26"/>
      <c r="VV30" s="26"/>
      <c r="VW30" s="26"/>
      <c r="VX30" s="26"/>
      <c r="VY30" s="26"/>
      <c r="VZ30" s="26"/>
      <c r="WA30" s="26"/>
      <c r="WB30" s="26"/>
      <c r="WC30" s="26"/>
      <c r="WD30" s="26"/>
      <c r="WE30" s="26"/>
      <c r="WF30" s="26"/>
      <c r="WG30" s="26"/>
      <c r="WH30" s="26"/>
      <c r="WI30" s="26"/>
      <c r="WJ30" s="26"/>
      <c r="WK30" s="26"/>
      <c r="WL30" s="26"/>
      <c r="WM30" s="26"/>
      <c r="WN30" s="26"/>
      <c r="WO30" s="26"/>
      <c r="WP30" s="26"/>
      <c r="WQ30" s="26"/>
      <c r="WR30" s="26"/>
      <c r="WS30" s="26"/>
      <c r="WT30" s="26"/>
      <c r="WU30" s="26"/>
      <c r="WV30" s="26"/>
      <c r="WW30" s="26"/>
      <c r="WX30" s="26"/>
      <c r="WY30" s="26"/>
      <c r="WZ30" s="26"/>
      <c r="XA30" s="26"/>
      <c r="XB30" s="26"/>
      <c r="XC30" s="26"/>
      <c r="XD30" s="26"/>
      <c r="XE30" s="26"/>
      <c r="XF30" s="26"/>
      <c r="XG30" s="26"/>
      <c r="XH30" s="26"/>
      <c r="XI30" s="26"/>
      <c r="XJ30" s="26"/>
      <c r="XK30" s="26"/>
      <c r="XL30" s="26"/>
      <c r="XM30" s="26"/>
      <c r="XN30" s="26"/>
      <c r="XO30" s="26"/>
      <c r="XP30" s="26"/>
      <c r="XQ30" s="26"/>
      <c r="XR30" s="26"/>
      <c r="XS30" s="26"/>
      <c r="XT30" s="26"/>
      <c r="XU30" s="26"/>
      <c r="XV30" s="26"/>
      <c r="XW30" s="26"/>
      <c r="XX30" s="26"/>
      <c r="XY30" s="26"/>
      <c r="XZ30" s="26"/>
      <c r="YA30" s="26"/>
      <c r="YB30" s="26"/>
      <c r="YC30" s="26"/>
      <c r="YD30" s="26"/>
      <c r="YE30" s="26"/>
      <c r="YF30" s="26"/>
      <c r="YG30" s="26"/>
      <c r="YH30" s="26"/>
      <c r="YI30" s="26"/>
      <c r="YJ30" s="26"/>
      <c r="YK30" s="26"/>
      <c r="YL30" s="26"/>
      <c r="YM30" s="26"/>
      <c r="YN30" s="26"/>
      <c r="YO30" s="26"/>
      <c r="YP30" s="26"/>
      <c r="YQ30" s="26"/>
      <c r="YR30" s="26"/>
      <c r="YS30" s="26"/>
      <c r="YT30" s="26"/>
      <c r="YU30" s="26"/>
      <c r="YV30" s="26"/>
      <c r="YW30" s="26"/>
      <c r="YX30" s="26"/>
      <c r="YY30" s="26"/>
      <c r="YZ30" s="26"/>
      <c r="ZA30" s="26"/>
      <c r="ZB30" s="26"/>
      <c r="ZC30" s="26"/>
      <c r="ZD30" s="26"/>
      <c r="ZE30" s="26"/>
      <c r="ZF30" s="26"/>
      <c r="ZG30" s="26"/>
      <c r="ZH30" s="26"/>
      <c r="ZI30" s="26"/>
      <c r="ZJ30" s="26"/>
      <c r="ZK30" s="26"/>
      <c r="ZL30" s="26"/>
      <c r="ZM30" s="26"/>
      <c r="ZN30" s="26"/>
      <c r="ZO30" s="26"/>
      <c r="ZP30" s="26"/>
      <c r="ZQ30" s="26"/>
      <c r="ZR30" s="26"/>
      <c r="ZS30" s="26"/>
      <c r="ZT30" s="26"/>
      <c r="ZU30" s="26"/>
      <c r="ZV30" s="26"/>
      <c r="ZW30" s="26"/>
      <c r="ZX30" s="26"/>
      <c r="ZY30" s="26"/>
      <c r="ZZ30" s="26"/>
      <c r="AAA30" s="26"/>
      <c r="AAB30" s="26"/>
      <c r="AAC30" s="26"/>
      <c r="AAD30" s="26"/>
      <c r="AAE30" s="26"/>
      <c r="AAF30" s="26"/>
      <c r="AAG30" s="26"/>
      <c r="AAH30" s="26"/>
      <c r="AAI30" s="26"/>
      <c r="AAJ30" s="26"/>
      <c r="AAK30" s="26"/>
      <c r="AAL30" s="26"/>
      <c r="AAM30" s="26"/>
      <c r="AAN30" s="26"/>
      <c r="AAO30" s="26"/>
      <c r="AAP30" s="26"/>
      <c r="AAQ30" s="26"/>
      <c r="AAR30" s="26"/>
      <c r="AAS30" s="26"/>
      <c r="AAT30" s="26"/>
      <c r="AAU30" s="26"/>
      <c r="AAV30" s="26"/>
      <c r="AAW30" s="26"/>
      <c r="AAX30" s="26"/>
      <c r="AAY30" s="26"/>
      <c r="AAZ30" s="26"/>
      <c r="ABA30" s="26"/>
      <c r="ABB30" s="26"/>
      <c r="ABC30" s="26"/>
      <c r="ABD30" s="26"/>
      <c r="ABE30" s="26"/>
      <c r="ABF30" s="26"/>
      <c r="ABG30" s="26"/>
      <c r="ABH30" s="26"/>
      <c r="ABI30" s="26"/>
      <c r="ABJ30" s="26"/>
      <c r="ABK30" s="26"/>
      <c r="ABL30" s="26"/>
      <c r="ABM30" s="26"/>
      <c r="ABN30" s="26"/>
      <c r="ABO30" s="26"/>
      <c r="ABP30" s="26"/>
      <c r="ABQ30" s="26"/>
      <c r="ABR30" s="26"/>
      <c r="ABS30" s="26"/>
      <c r="ABT30" s="26"/>
      <c r="ABU30" s="26"/>
      <c r="ABV30" s="26"/>
      <c r="ABW30" s="26"/>
      <c r="ABX30" s="26"/>
      <c r="ABY30" s="26"/>
      <c r="ABZ30" s="26"/>
      <c r="ACA30" s="26"/>
      <c r="ACB30" s="26"/>
      <c r="ACC30" s="26"/>
      <c r="ACD30" s="26"/>
      <c r="ACE30" s="26"/>
      <c r="ACF30" s="26"/>
      <c r="ACG30" s="26"/>
      <c r="ACH30" s="26"/>
      <c r="ACI30" s="26"/>
      <c r="ACJ30" s="26"/>
      <c r="ACK30" s="26"/>
      <c r="ACL30" s="26"/>
      <c r="ACM30" s="26"/>
      <c r="ACN30" s="26"/>
      <c r="ACO30" s="26"/>
      <c r="ACP30" s="26"/>
      <c r="ACQ30" s="26"/>
      <c r="ACR30" s="26"/>
      <c r="ACS30" s="26"/>
      <c r="ACT30" s="26"/>
      <c r="ACU30" s="26"/>
      <c r="ACV30" s="26"/>
      <c r="ACW30" s="26"/>
      <c r="ACX30" s="26"/>
      <c r="ACY30" s="26"/>
      <c r="ACZ30" s="26"/>
      <c r="ADA30" s="26"/>
      <c r="ADB30" s="26"/>
      <c r="ADC30" s="26"/>
      <c r="ADD30" s="26"/>
      <c r="ADE30" s="26"/>
      <c r="ADF30" s="26"/>
      <c r="ADG30" s="26"/>
      <c r="ADH30" s="26"/>
      <c r="ADI30" s="26"/>
      <c r="ADJ30" s="26"/>
      <c r="ADK30" s="26"/>
      <c r="ADL30" s="26"/>
      <c r="ADM30" s="26"/>
      <c r="ADN30" s="26"/>
      <c r="ADO30" s="26"/>
      <c r="ADP30" s="26"/>
      <c r="ADQ30" s="26"/>
      <c r="ADR30" s="26"/>
      <c r="ADS30" s="26"/>
      <c r="ADT30" s="26"/>
      <c r="ADU30" s="26"/>
      <c r="ADV30" s="26"/>
      <c r="ADW30" s="26"/>
      <c r="ADX30" s="26"/>
      <c r="ADY30" s="26"/>
      <c r="ADZ30" s="26"/>
      <c r="AEA30" s="26"/>
      <c r="AEB30" s="26"/>
      <c r="AEC30" s="26"/>
      <c r="AED30" s="26"/>
      <c r="AEE30" s="26"/>
      <c r="AEF30" s="26"/>
      <c r="AEG30" s="26"/>
      <c r="AEH30" s="26"/>
      <c r="AEI30" s="26"/>
      <c r="AEJ30" s="26"/>
      <c r="AEK30" s="26"/>
      <c r="AEL30" s="26"/>
      <c r="AEM30" s="26"/>
      <c r="AEN30" s="26"/>
      <c r="AEO30" s="26"/>
      <c r="AEP30" s="26"/>
      <c r="AEQ30" s="26"/>
      <c r="AER30" s="26"/>
      <c r="AES30" s="26"/>
      <c r="AET30" s="26"/>
      <c r="AEU30" s="26"/>
      <c r="AEV30" s="26"/>
      <c r="AEW30" s="26"/>
      <c r="AEX30" s="26"/>
      <c r="AEY30" s="26"/>
      <c r="AEZ30" s="26"/>
      <c r="AFA30" s="26"/>
      <c r="AFB30" s="26"/>
      <c r="AFC30" s="26"/>
      <c r="AFD30" s="26"/>
      <c r="AFE30" s="26"/>
      <c r="AFF30" s="26"/>
      <c r="AFG30" s="26"/>
      <c r="AFH30" s="26"/>
      <c r="AFI30" s="26"/>
      <c r="AFJ30" s="26"/>
      <c r="AFK30" s="26"/>
      <c r="AFL30" s="26"/>
      <c r="AFM30" s="26"/>
      <c r="AFN30" s="26"/>
      <c r="AFO30" s="26"/>
      <c r="AFP30" s="26"/>
      <c r="AFQ30" s="26"/>
      <c r="AFR30" s="26"/>
      <c r="AFS30" s="26"/>
      <c r="AFT30" s="26"/>
      <c r="AFU30" s="26"/>
      <c r="AFV30" s="26"/>
      <c r="AFW30" s="26"/>
      <c r="AFX30" s="26"/>
      <c r="AFY30" s="26"/>
      <c r="AFZ30" s="26"/>
      <c r="AGA30" s="26"/>
      <c r="AGB30" s="26"/>
      <c r="AGC30" s="26"/>
      <c r="AGD30" s="26"/>
      <c r="AGE30" s="26"/>
      <c r="AGF30" s="26"/>
      <c r="AGG30" s="26"/>
      <c r="AGH30" s="26"/>
      <c r="AGI30" s="26"/>
      <c r="AGJ30" s="26"/>
      <c r="AGK30" s="26"/>
      <c r="AGL30" s="26"/>
      <c r="AGM30" s="26"/>
      <c r="AGN30" s="26"/>
      <c r="AGO30" s="26"/>
      <c r="AGP30" s="26"/>
      <c r="AGQ30" s="26"/>
      <c r="AGR30" s="26"/>
      <c r="AGS30" s="26"/>
      <c r="AGT30" s="26"/>
      <c r="AGU30" s="26"/>
      <c r="AGV30" s="26"/>
      <c r="AGW30" s="26"/>
      <c r="AGX30" s="26"/>
      <c r="AGY30" s="26"/>
      <c r="AGZ30" s="26"/>
      <c r="AHA30" s="26"/>
      <c r="AHB30" s="26"/>
      <c r="AHC30" s="26"/>
      <c r="AHD30" s="26"/>
      <c r="AHE30" s="26"/>
      <c r="AHF30" s="26"/>
      <c r="AHG30" s="26"/>
      <c r="AHH30" s="26"/>
      <c r="AHI30" s="26"/>
      <c r="AHJ30" s="26"/>
      <c r="AHK30" s="26"/>
      <c r="AHL30" s="26"/>
      <c r="AHM30" s="26"/>
      <c r="AHN30" s="26"/>
      <c r="AHO30" s="26"/>
      <c r="AHP30" s="26"/>
      <c r="AHQ30" s="26"/>
      <c r="AHR30" s="26"/>
      <c r="AHS30" s="26"/>
      <c r="AHT30" s="26"/>
      <c r="AHU30" s="26"/>
      <c r="AHV30" s="26"/>
      <c r="AHW30" s="26"/>
      <c r="AHX30" s="26"/>
      <c r="AHY30" s="26"/>
      <c r="AHZ30" s="26"/>
      <c r="AIA30" s="26"/>
      <c r="AIB30" s="26"/>
      <c r="AIC30" s="26"/>
      <c r="AID30" s="26"/>
      <c r="AIE30" s="26"/>
      <c r="AIF30" s="26"/>
      <c r="AIG30" s="26"/>
      <c r="AIH30" s="26"/>
      <c r="AII30" s="26"/>
      <c r="AIJ30" s="26"/>
      <c r="AIK30" s="26"/>
      <c r="AIL30" s="26"/>
      <c r="AIM30" s="26"/>
      <c r="AIN30" s="26"/>
      <c r="AIO30" s="26"/>
      <c r="AIP30" s="26"/>
      <c r="AIQ30" s="26"/>
      <c r="AIR30" s="26"/>
      <c r="AIS30" s="26"/>
      <c r="AIT30" s="26"/>
      <c r="AIU30" s="26"/>
      <c r="AIV30" s="26"/>
      <c r="AIW30" s="26"/>
      <c r="AIX30" s="26"/>
      <c r="AIY30" s="26"/>
      <c r="AIZ30" s="26"/>
      <c r="AJA30" s="26"/>
      <c r="AJB30" s="26"/>
      <c r="AJC30" s="26"/>
      <c r="AJD30" s="26"/>
      <c r="AJE30" s="26"/>
      <c r="AJF30" s="26"/>
      <c r="AJG30" s="26"/>
      <c r="AJH30" s="26"/>
      <c r="AJI30" s="26"/>
      <c r="AJJ30" s="26"/>
      <c r="AJK30" s="26"/>
      <c r="AJL30" s="26"/>
      <c r="AJM30" s="26"/>
      <c r="AJN30" s="26"/>
      <c r="AJO30" s="26"/>
      <c r="AJP30" s="26"/>
      <c r="AJQ30" s="26"/>
      <c r="AJR30" s="26"/>
      <c r="AJS30" s="26"/>
      <c r="AJT30" s="26"/>
      <c r="AJU30" s="26"/>
      <c r="AJV30" s="26"/>
      <c r="AJW30" s="26"/>
      <c r="AJX30" s="26"/>
      <c r="AJY30" s="26"/>
      <c r="AJZ30" s="26"/>
      <c r="AKA30" s="26"/>
      <c r="AKB30" s="26"/>
      <c r="AKC30" s="26"/>
      <c r="AKD30" s="26"/>
      <c r="AKE30" s="26"/>
      <c r="AKF30" s="26"/>
      <c r="AKG30" s="26"/>
      <c r="AKH30" s="26"/>
      <c r="AKI30" s="26"/>
      <c r="AKJ30" s="26"/>
      <c r="AKK30" s="26"/>
      <c r="AKL30" s="26"/>
      <c r="AKM30" s="26"/>
      <c r="AKN30" s="26"/>
      <c r="AKO30" s="26"/>
      <c r="AKP30" s="26"/>
      <c r="AKQ30" s="26"/>
      <c r="AKR30" s="26"/>
      <c r="AKS30" s="26"/>
      <c r="AKT30" s="26"/>
      <c r="AKU30" s="26"/>
      <c r="AKV30" s="26"/>
      <c r="AKW30" s="26"/>
      <c r="AKX30" s="26"/>
      <c r="AKY30" s="26"/>
      <c r="AKZ30" s="26"/>
      <c r="ALA30" s="26"/>
      <c r="ALB30" s="26"/>
      <c r="ALC30" s="26"/>
      <c r="ALD30" s="26"/>
      <c r="ALE30" s="26"/>
      <c r="ALF30" s="26"/>
      <c r="ALG30" s="26"/>
      <c r="ALH30" s="26"/>
      <c r="ALI30" s="26"/>
      <c r="ALJ30" s="26"/>
      <c r="ALK30" s="26"/>
      <c r="ALL30" s="26"/>
      <c r="ALM30" s="26"/>
      <c r="ALN30" s="26"/>
      <c r="ALO30" s="26"/>
      <c r="ALP30" s="26"/>
      <c r="ALQ30" s="26"/>
      <c r="ALR30" s="26"/>
      <c r="ALS30" s="26"/>
      <c r="ALT30" s="26"/>
      <c r="ALU30" s="26"/>
      <c r="ALV30" s="26"/>
      <c r="ALW30" s="26"/>
      <c r="ALX30" s="26"/>
      <c r="ALY30" s="26"/>
      <c r="ALZ30" s="26"/>
      <c r="AMA30" s="26"/>
      <c r="AMB30" s="26"/>
      <c r="AMC30" s="26"/>
      <c r="AMD30" s="26"/>
      <c r="AME30" s="26"/>
      <c r="AMF30" s="26"/>
      <c r="AMG30" s="26"/>
      <c r="AMH30" s="26"/>
      <c r="AMI30" s="26"/>
    </row>
  </sheetData>
  <mergeCells count="18">
    <mergeCell ref="A13:AB13"/>
    <mergeCell ref="T11:V11"/>
    <mergeCell ref="S11:S12"/>
    <mergeCell ref="W11:W12"/>
    <mergeCell ref="A1:AB1"/>
    <mergeCell ref="A11:A12"/>
    <mergeCell ref="B11:B12"/>
    <mergeCell ref="C11:C12"/>
    <mergeCell ref="D11:F11"/>
    <mergeCell ref="G11:G12"/>
    <mergeCell ref="H11:J11"/>
    <mergeCell ref="K11:K12"/>
    <mergeCell ref="L11:N11"/>
    <mergeCell ref="O11:O12"/>
    <mergeCell ref="AB11:AB12"/>
    <mergeCell ref="X11:Z11"/>
    <mergeCell ref="AA11:AA12"/>
    <mergeCell ref="P11:R1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A2" sqref="A2:I13"/>
    </sheetView>
  </sheetViews>
  <sheetFormatPr defaultRowHeight="15" x14ac:dyDescent="0.25"/>
  <cols>
    <col min="1" max="1" width="4.85546875" style="39" customWidth="1"/>
    <col min="2" max="2" width="24.140625" customWidth="1"/>
    <col min="3" max="3" width="23" customWidth="1"/>
    <col min="4" max="4" width="13.85546875" style="13" customWidth="1"/>
    <col min="5" max="5" width="14.42578125" style="39" customWidth="1"/>
    <col min="6" max="6" width="14.7109375" customWidth="1"/>
    <col min="7" max="7" width="10" customWidth="1"/>
    <col min="8" max="8" width="10.5703125" customWidth="1"/>
    <col min="9" max="9" width="16.140625" customWidth="1"/>
    <col min="10" max="10" width="8" customWidth="1"/>
  </cols>
  <sheetData>
    <row r="2" spans="1:10" ht="15" customHeight="1" x14ac:dyDescent="0.35">
      <c r="A2" s="292" t="s">
        <v>135</v>
      </c>
      <c r="B2" s="292"/>
      <c r="C2" s="292"/>
      <c r="D2" s="292"/>
      <c r="E2" s="292"/>
      <c r="F2" s="292"/>
      <c r="G2" s="292"/>
      <c r="H2" s="292"/>
      <c r="I2" s="292"/>
      <c r="J2" s="107"/>
    </row>
    <row r="3" spans="1:10" ht="15" customHeight="1" x14ac:dyDescent="0.35">
      <c r="A3" s="292"/>
      <c r="B3" s="292"/>
      <c r="C3" s="292"/>
      <c r="D3" s="292"/>
      <c r="E3" s="292"/>
      <c r="F3" s="292"/>
      <c r="G3" s="292"/>
      <c r="H3" s="292"/>
      <c r="I3" s="292"/>
      <c r="J3" s="107"/>
    </row>
    <row r="4" spans="1:10" x14ac:dyDescent="0.25">
      <c r="A4" s="52"/>
      <c r="B4" s="19"/>
      <c r="C4" s="19"/>
      <c r="D4" s="112"/>
      <c r="E4" s="52"/>
      <c r="F4" s="19"/>
      <c r="G4" s="19"/>
      <c r="H4" s="19"/>
      <c r="I4" s="19"/>
      <c r="J4" s="19"/>
    </row>
    <row r="5" spans="1:10" ht="15" customHeight="1" x14ac:dyDescent="0.25">
      <c r="A5" s="293" t="s">
        <v>3</v>
      </c>
      <c r="B5" s="288" t="s">
        <v>4</v>
      </c>
      <c r="C5" s="288" t="s">
        <v>2</v>
      </c>
      <c r="D5" s="295" t="s">
        <v>39</v>
      </c>
      <c r="E5" s="295" t="s">
        <v>40</v>
      </c>
      <c r="F5" s="290" t="s">
        <v>41</v>
      </c>
      <c r="G5" s="288" t="s">
        <v>42</v>
      </c>
      <c r="H5" s="288" t="s">
        <v>43</v>
      </c>
      <c r="I5" s="288" t="s">
        <v>44</v>
      </c>
    </row>
    <row r="6" spans="1:10" x14ac:dyDescent="0.25">
      <c r="A6" s="294"/>
      <c r="B6" s="289"/>
      <c r="C6" s="289"/>
      <c r="D6" s="296"/>
      <c r="E6" s="296"/>
      <c r="F6" s="291"/>
      <c r="G6" s="289"/>
      <c r="H6" s="289"/>
      <c r="I6" s="289"/>
    </row>
    <row r="7" spans="1:10" ht="15.75" hidden="1" x14ac:dyDescent="0.25">
      <c r="A7" s="102" t="s">
        <v>59</v>
      </c>
      <c r="B7" s="102"/>
      <c r="C7" s="102"/>
      <c r="D7" s="110"/>
      <c r="E7" s="102"/>
      <c r="F7" s="102"/>
      <c r="G7" s="102"/>
      <c r="H7" s="102"/>
      <c r="I7" s="102"/>
    </row>
    <row r="8" spans="1:10" ht="15.75" x14ac:dyDescent="0.25">
      <c r="A8" s="93">
        <v>1</v>
      </c>
      <c r="B8" s="94" t="str">
        <f>TUGUMULYO!B14</f>
        <v>Feri Ali Halim</v>
      </c>
      <c r="C8" s="104" t="s">
        <v>17</v>
      </c>
      <c r="D8" s="96">
        <v>80</v>
      </c>
      <c r="E8" s="96">
        <f>TUGUMULYO!AB14</f>
        <v>91.632190000000008</v>
      </c>
      <c r="F8" s="96">
        <f>E8/D8*100</f>
        <v>114.54023750000002</v>
      </c>
      <c r="G8" s="93" t="str">
        <f t="shared" ref="G8:G13" si="0">IF(AND(F8&gt;=120),"5",IF(AND(F8&gt;=100,F8&lt;=120),"4",IF(AND(F8&gt;=90,F8&lt;=100),"3",IF(AND(F8&gt;=75,F8&lt;=90),"2","1"))))</f>
        <v>4</v>
      </c>
      <c r="H8" s="93">
        <v>20</v>
      </c>
      <c r="I8" s="93">
        <f t="shared" ref="I8:I12" si="1">G8*H8</f>
        <v>80</v>
      </c>
    </row>
    <row r="9" spans="1:10" ht="15.75" x14ac:dyDescent="0.25">
      <c r="A9" s="93">
        <v>2</v>
      </c>
      <c r="B9" s="94" t="str">
        <f>TUGUMULYO!B16</f>
        <v>Devita Sari</v>
      </c>
      <c r="C9" s="104" t="s">
        <v>19</v>
      </c>
      <c r="D9" s="96">
        <v>90</v>
      </c>
      <c r="E9" s="96">
        <f>TUGUMULYO!AB16</f>
        <v>93.900134666666673</v>
      </c>
      <c r="F9" s="96">
        <f t="shared" ref="F9:F13" si="2">E9/D9*100</f>
        <v>104.33348296296296</v>
      </c>
      <c r="G9" s="93" t="str">
        <f t="shared" si="0"/>
        <v>4</v>
      </c>
      <c r="H9" s="93">
        <v>20</v>
      </c>
      <c r="I9" s="93">
        <f t="shared" si="1"/>
        <v>80</v>
      </c>
    </row>
    <row r="10" spans="1:10" ht="15.75" x14ac:dyDescent="0.25">
      <c r="A10" s="93">
        <v>3</v>
      </c>
      <c r="B10" s="94" t="str">
        <f>TUGUMULYO!B18</f>
        <v>Erwin</v>
      </c>
      <c r="C10" s="108" t="s">
        <v>21</v>
      </c>
      <c r="D10" s="96">
        <v>90</v>
      </c>
      <c r="E10" s="96">
        <f>TUGUMULYO!AB18</f>
        <v>98.526315333333329</v>
      </c>
      <c r="F10" s="96">
        <f t="shared" si="2"/>
        <v>109.4736837037037</v>
      </c>
      <c r="G10" s="93" t="str">
        <f t="shared" si="0"/>
        <v>4</v>
      </c>
      <c r="H10" s="93">
        <v>20</v>
      </c>
      <c r="I10" s="93">
        <f t="shared" si="1"/>
        <v>80</v>
      </c>
    </row>
    <row r="11" spans="1:10" ht="17.25" customHeight="1" x14ac:dyDescent="0.25">
      <c r="A11" s="93">
        <v>4</v>
      </c>
      <c r="B11" s="94" t="str">
        <f>TUGUMULYO!B19</f>
        <v>Safar</v>
      </c>
      <c r="C11" s="108" t="s">
        <v>21</v>
      </c>
      <c r="D11" s="96">
        <v>90</v>
      </c>
      <c r="E11" s="96">
        <f>TUGUMULYO!AB19</f>
        <v>99.157894666666664</v>
      </c>
      <c r="F11" s="96">
        <f t="shared" si="2"/>
        <v>110.17543851851852</v>
      </c>
      <c r="G11" s="93" t="str">
        <f t="shared" si="0"/>
        <v>4</v>
      </c>
      <c r="H11" s="93">
        <v>20</v>
      </c>
      <c r="I11" s="93">
        <f t="shared" si="1"/>
        <v>80</v>
      </c>
    </row>
    <row r="12" spans="1:10" ht="17.25" customHeight="1" x14ac:dyDescent="0.25">
      <c r="A12" s="93">
        <v>5</v>
      </c>
      <c r="B12" s="94" t="str">
        <f>TUGUMULYO!B20</f>
        <v>Benyamin</v>
      </c>
      <c r="C12" s="108" t="s">
        <v>21</v>
      </c>
      <c r="D12" s="96">
        <v>90</v>
      </c>
      <c r="E12" s="96">
        <f>TUGUMULYO!AB20</f>
        <v>98.830408888888883</v>
      </c>
      <c r="F12" s="96">
        <f t="shared" si="2"/>
        <v>109.81156543209876</v>
      </c>
      <c r="G12" s="93" t="str">
        <f t="shared" si="0"/>
        <v>4</v>
      </c>
      <c r="H12" s="93">
        <v>20</v>
      </c>
      <c r="I12" s="93">
        <f t="shared" si="1"/>
        <v>80</v>
      </c>
    </row>
    <row r="13" spans="1:10" ht="15.75" x14ac:dyDescent="0.25">
      <c r="A13" s="93">
        <v>6</v>
      </c>
      <c r="B13" s="94" t="s">
        <v>134</v>
      </c>
      <c r="C13" s="104" t="s">
        <v>104</v>
      </c>
      <c r="D13" s="96">
        <v>95</v>
      </c>
      <c r="E13" s="96">
        <f>SUM(TUGUMULYO!AB21+TUGUMULYO!AB22+TUGUMULYO!AB23+TUGUMULYO!AB24+TUGUMULYO!AB25)/5</f>
        <v>96.419855600000005</v>
      </c>
      <c r="F13" s="96">
        <f t="shared" si="2"/>
        <v>101.49458484210527</v>
      </c>
      <c r="G13" s="93" t="str">
        <f t="shared" si="0"/>
        <v>4</v>
      </c>
      <c r="H13" s="93">
        <v>20</v>
      </c>
      <c r="I13" s="93">
        <f t="shared" ref="I13" si="3">G13*H13</f>
        <v>80</v>
      </c>
    </row>
    <row r="24" spans="1:10" ht="15.75" x14ac:dyDescent="0.25">
      <c r="A24" s="59"/>
      <c r="B24" s="44"/>
      <c r="C24" s="44"/>
      <c r="D24" s="113"/>
      <c r="E24" s="59"/>
      <c r="F24" s="44"/>
      <c r="G24" s="44"/>
      <c r="H24" s="44"/>
      <c r="I24" s="44"/>
      <c r="J24" s="44"/>
    </row>
    <row r="25" spans="1:10" ht="15.75" x14ac:dyDescent="0.25">
      <c r="A25" s="59"/>
      <c r="B25" s="44"/>
      <c r="C25" s="44"/>
      <c r="D25" s="113"/>
      <c r="E25" s="59"/>
      <c r="F25" s="44"/>
      <c r="G25" s="44"/>
      <c r="H25" s="44"/>
      <c r="I25" s="44"/>
      <c r="J25" s="44"/>
    </row>
    <row r="26" spans="1:10" ht="15.75" x14ac:dyDescent="0.25">
      <c r="A26" s="59"/>
      <c r="B26" s="44"/>
      <c r="C26" s="44"/>
      <c r="D26" s="113"/>
      <c r="E26" s="59"/>
      <c r="F26" s="44"/>
      <c r="G26" s="44"/>
      <c r="H26" s="44"/>
      <c r="I26" s="44"/>
      <c r="J26" s="44"/>
    </row>
    <row r="27" spans="1:10" ht="15.75" x14ac:dyDescent="0.25">
      <c r="A27" s="59"/>
      <c r="B27" s="44"/>
      <c r="C27" s="44"/>
      <c r="D27" s="113"/>
      <c r="E27" s="59"/>
      <c r="F27" s="44"/>
      <c r="G27" s="44"/>
      <c r="H27" s="44"/>
      <c r="I27" s="44"/>
      <c r="J27" s="44"/>
    </row>
    <row r="28" spans="1:10" ht="15.75" x14ac:dyDescent="0.25">
      <c r="A28" s="59"/>
      <c r="B28" s="44"/>
      <c r="C28" s="44"/>
      <c r="D28" s="113"/>
      <c r="E28" s="59"/>
      <c r="F28" s="44"/>
      <c r="G28" s="44"/>
      <c r="H28" s="44"/>
      <c r="I28" s="44"/>
      <c r="J28" s="44"/>
    </row>
    <row r="29" spans="1:10" ht="15.75" x14ac:dyDescent="0.25">
      <c r="A29" s="59"/>
      <c r="B29" s="44"/>
      <c r="C29" s="44"/>
      <c r="D29" s="113"/>
      <c r="E29" s="59"/>
      <c r="F29" s="44"/>
      <c r="G29" s="44"/>
      <c r="H29" s="44"/>
      <c r="I29" s="44"/>
      <c r="J29" s="44"/>
    </row>
    <row r="30" spans="1:10" ht="15.75" x14ac:dyDescent="0.25">
      <c r="A30" s="59"/>
      <c r="B30" s="44"/>
      <c r="C30" s="44"/>
      <c r="D30" s="113"/>
      <c r="E30" s="59"/>
      <c r="F30" s="44"/>
      <c r="G30" s="44"/>
      <c r="H30" s="44"/>
      <c r="I30" s="44"/>
      <c r="J30" s="44"/>
    </row>
    <row r="31" spans="1:10" ht="15.75" x14ac:dyDescent="0.25">
      <c r="A31" s="59"/>
      <c r="B31" s="44"/>
      <c r="C31" s="44"/>
      <c r="D31" s="113"/>
      <c r="E31" s="59"/>
      <c r="F31" s="44"/>
      <c r="G31" s="44"/>
      <c r="H31" s="44"/>
      <c r="I31" s="44"/>
      <c r="J31" s="44"/>
    </row>
  </sheetData>
  <mergeCells count="10">
    <mergeCell ref="I5:I6"/>
    <mergeCell ref="F5:F6"/>
    <mergeCell ref="G5:G6"/>
    <mergeCell ref="H5:H6"/>
    <mergeCell ref="A2:I3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scale="85" orientation="landscape" horizontalDpi="4294967294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pane xSplit="3" ySplit="9" topLeftCell="L10" activePane="bottomRight" state="frozen"/>
      <selection pane="topRight" activeCell="D1" sqref="D1"/>
      <selection pane="bottomLeft" activeCell="A10" sqref="A10"/>
      <selection pane="bottomRight" activeCell="H16" sqref="H16:K22"/>
    </sheetView>
  </sheetViews>
  <sheetFormatPr defaultRowHeight="15" x14ac:dyDescent="0.25"/>
  <cols>
    <col min="1" max="1" width="4.42578125" style="4" customWidth="1"/>
    <col min="2" max="2" width="24.140625" customWidth="1"/>
    <col min="3" max="3" width="18" customWidth="1"/>
    <col min="4" max="4" width="9.140625" style="13" customWidth="1"/>
    <col min="5" max="5" width="10.7109375" customWidth="1"/>
    <col min="6" max="6" width="9.140625" customWidth="1"/>
    <col min="7" max="7" width="9.140625" style="9" customWidth="1"/>
    <col min="8" max="8" width="9.140625" customWidth="1"/>
    <col min="9" max="9" width="9.140625" style="9" customWidth="1"/>
    <col min="10" max="10" width="9.140625" customWidth="1"/>
    <col min="11" max="15" width="9.140625" style="9" customWidth="1"/>
    <col min="16" max="18" width="9.140625" customWidth="1"/>
    <col min="19" max="19" width="9.140625" style="9" customWidth="1"/>
    <col min="20" max="22" width="9.140625" customWidth="1"/>
    <col min="23" max="23" width="9.140625" style="9" customWidth="1"/>
    <col min="24" max="25" width="9.140625" customWidth="1"/>
    <col min="26" max="27" width="9.140625" style="9" customWidth="1"/>
    <col min="28" max="28" width="14.5703125" style="9" customWidth="1"/>
    <col min="30" max="30" width="5.42578125" hidden="1" customWidth="1"/>
    <col min="31" max="31" width="16.5703125" hidden="1" customWidth="1"/>
    <col min="32" max="32" width="18.42578125" hidden="1" customWidth="1"/>
    <col min="33" max="33" width="0" style="13" hidden="1" customWidth="1"/>
    <col min="34" max="34" width="21.5703125" hidden="1" customWidth="1"/>
    <col min="35" max="35" width="0" hidden="1" customWidth="1"/>
  </cols>
  <sheetData>
    <row r="1" spans="1:34" ht="26.25" x14ac:dyDescent="0.4">
      <c r="A1" s="297" t="s">
        <v>33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</row>
    <row r="2" spans="1:34" ht="18" customHeight="1" thickBot="1" x14ac:dyDescent="0.45">
      <c r="A2" s="23"/>
      <c r="B2" s="5"/>
      <c r="C2" s="5"/>
      <c r="D2" s="41"/>
      <c r="E2" s="5"/>
      <c r="F2" s="5"/>
      <c r="G2" s="45"/>
      <c r="H2" s="5"/>
      <c r="I2" s="41"/>
      <c r="J2" s="5"/>
      <c r="K2" s="21"/>
      <c r="L2" s="31"/>
      <c r="M2" s="31"/>
      <c r="N2" s="31"/>
      <c r="O2" s="31"/>
      <c r="P2" s="5"/>
      <c r="Q2" s="5"/>
      <c r="R2" s="5"/>
      <c r="S2" s="40"/>
      <c r="T2" s="5"/>
      <c r="U2" s="5"/>
      <c r="V2" s="5"/>
      <c r="W2" s="38"/>
      <c r="X2" s="5"/>
      <c r="Y2" s="5"/>
      <c r="Z2" s="41"/>
      <c r="AA2" s="40"/>
      <c r="AB2" s="37"/>
    </row>
    <row r="3" spans="1:34" ht="15.75" thickBot="1" x14ac:dyDescent="0.3">
      <c r="A3" s="22" t="s">
        <v>0</v>
      </c>
      <c r="B3" s="1" t="s">
        <v>1</v>
      </c>
      <c r="C3" s="300" t="s">
        <v>2</v>
      </c>
      <c r="D3" s="300"/>
      <c r="E3" s="300"/>
      <c r="F3" s="300"/>
    </row>
    <row r="4" spans="1:34" ht="15.75" thickBot="1" x14ac:dyDescent="0.3">
      <c r="A4" s="2">
        <v>1</v>
      </c>
      <c r="B4" s="3" t="s">
        <v>34</v>
      </c>
      <c r="C4" s="28" t="s">
        <v>31</v>
      </c>
      <c r="D4" s="43"/>
      <c r="E4" s="29"/>
      <c r="F4" s="30"/>
    </row>
    <row r="5" spans="1:34" ht="15.75" thickBot="1" x14ac:dyDescent="0.3">
      <c r="A5" s="2">
        <v>2</v>
      </c>
      <c r="B5" s="3" t="s">
        <v>35</v>
      </c>
      <c r="C5" s="28" t="s">
        <v>32</v>
      </c>
      <c r="D5" s="20"/>
      <c r="E5" s="28"/>
      <c r="F5" s="8"/>
    </row>
    <row r="9" spans="1:34" x14ac:dyDescent="0.25">
      <c r="A9" s="298" t="s">
        <v>3</v>
      </c>
      <c r="B9" s="298" t="s">
        <v>4</v>
      </c>
      <c r="C9" s="298" t="s">
        <v>2</v>
      </c>
      <c r="D9" s="299" t="s">
        <v>5</v>
      </c>
      <c r="E9" s="299"/>
      <c r="F9" s="299"/>
      <c r="G9" s="260" t="s">
        <v>6</v>
      </c>
      <c r="H9" s="299" t="s">
        <v>7</v>
      </c>
      <c r="I9" s="299"/>
      <c r="J9" s="299"/>
      <c r="K9" s="260" t="s">
        <v>6</v>
      </c>
      <c r="L9" s="268" t="s">
        <v>8</v>
      </c>
      <c r="M9" s="268"/>
      <c r="N9" s="268"/>
      <c r="O9" s="260" t="s">
        <v>6</v>
      </c>
      <c r="P9" s="299" t="s">
        <v>9</v>
      </c>
      <c r="Q9" s="299"/>
      <c r="R9" s="299"/>
      <c r="S9" s="260" t="s">
        <v>6</v>
      </c>
      <c r="T9" s="299" t="s">
        <v>10</v>
      </c>
      <c r="U9" s="299"/>
      <c r="V9" s="299"/>
      <c r="W9" s="260" t="s">
        <v>6</v>
      </c>
      <c r="X9" s="299" t="s">
        <v>11</v>
      </c>
      <c r="Y9" s="299"/>
      <c r="Z9" s="299"/>
      <c r="AA9" s="260" t="s">
        <v>6</v>
      </c>
      <c r="AB9" s="269" t="s">
        <v>12</v>
      </c>
      <c r="AD9" s="301" t="s">
        <v>62</v>
      </c>
      <c r="AE9" s="301"/>
      <c r="AF9" s="301"/>
      <c r="AG9" s="301"/>
      <c r="AH9" s="301"/>
    </row>
    <row r="10" spans="1:34" x14ac:dyDescent="0.25">
      <c r="A10" s="298"/>
      <c r="B10" s="298"/>
      <c r="C10" s="298"/>
      <c r="D10" s="75" t="s">
        <v>13</v>
      </c>
      <c r="E10" s="76" t="s">
        <v>14</v>
      </c>
      <c r="F10" s="76" t="s">
        <v>15</v>
      </c>
      <c r="G10" s="260"/>
      <c r="H10" s="76" t="s">
        <v>13</v>
      </c>
      <c r="I10" s="75" t="s">
        <v>14</v>
      </c>
      <c r="J10" s="76" t="s">
        <v>15</v>
      </c>
      <c r="K10" s="260"/>
      <c r="L10" s="75" t="s">
        <v>13</v>
      </c>
      <c r="M10" s="75" t="s">
        <v>14</v>
      </c>
      <c r="N10" s="75" t="s">
        <v>15</v>
      </c>
      <c r="O10" s="260"/>
      <c r="P10" s="76" t="s">
        <v>13</v>
      </c>
      <c r="Q10" s="76" t="s">
        <v>14</v>
      </c>
      <c r="R10" s="76" t="s">
        <v>15</v>
      </c>
      <c r="S10" s="260"/>
      <c r="T10" s="76" t="s">
        <v>13</v>
      </c>
      <c r="U10" s="76" t="s">
        <v>14</v>
      </c>
      <c r="V10" s="76" t="s">
        <v>15</v>
      </c>
      <c r="W10" s="260"/>
      <c r="X10" s="76" t="s">
        <v>13</v>
      </c>
      <c r="Y10" s="76" t="s">
        <v>14</v>
      </c>
      <c r="Z10" s="75" t="s">
        <v>15</v>
      </c>
      <c r="AA10" s="260"/>
      <c r="AB10" s="269"/>
      <c r="AD10" s="51" t="s">
        <v>0</v>
      </c>
      <c r="AE10" s="48" t="s">
        <v>47</v>
      </c>
      <c r="AF10" s="48" t="s">
        <v>46</v>
      </c>
      <c r="AG10" s="50" t="s">
        <v>61</v>
      </c>
      <c r="AH10" s="48" t="s">
        <v>48</v>
      </c>
    </row>
    <row r="11" spans="1:34" x14ac:dyDescent="0.25">
      <c r="A11" s="302" t="s">
        <v>16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D11" s="51">
        <v>1</v>
      </c>
      <c r="AE11" s="48" t="s">
        <v>17</v>
      </c>
      <c r="AF11" s="7" t="s">
        <v>36</v>
      </c>
      <c r="AG11" s="50">
        <v>90.02</v>
      </c>
      <c r="AH11" s="48" t="s">
        <v>63</v>
      </c>
    </row>
    <row r="12" spans="1:34" s="191" customFormat="1" ht="15" customHeight="1" x14ac:dyDescent="0.25">
      <c r="A12" s="213">
        <v>1</v>
      </c>
      <c r="B12" s="58" t="s">
        <v>36</v>
      </c>
      <c r="C12" s="213" t="s">
        <v>17</v>
      </c>
      <c r="D12" s="241">
        <v>92.743759999999995</v>
      </c>
      <c r="E12" s="241">
        <v>92.743759999999995</v>
      </c>
      <c r="F12" s="241">
        <v>92.743759999999995</v>
      </c>
      <c r="G12" s="164">
        <f>SUM(D12+E12+F12)/3</f>
        <v>92.743759999999995</v>
      </c>
      <c r="H12" s="241">
        <v>92.743759999999995</v>
      </c>
      <c r="I12" s="241">
        <v>92.743759999999995</v>
      </c>
      <c r="J12" s="241">
        <v>92.575410000000005</v>
      </c>
      <c r="K12" s="164">
        <f>SUM(H12+I12+J12)/3</f>
        <v>92.687643333333327</v>
      </c>
      <c r="L12" s="241">
        <v>90.476190000000003</v>
      </c>
      <c r="M12" s="241">
        <v>92.743759999999995</v>
      </c>
      <c r="N12" s="241">
        <v>92.743759999999995</v>
      </c>
      <c r="O12" s="164">
        <f>SUM(L12+M12+N12)/3</f>
        <v>91.987903333333335</v>
      </c>
      <c r="P12" s="241">
        <v>95.011340000000004</v>
      </c>
      <c r="Q12" s="241">
        <v>93.197280000000006</v>
      </c>
      <c r="R12" s="241">
        <v>92.743759999999995</v>
      </c>
      <c r="S12" s="164">
        <f>SUM(P12+Q12+R12)/3</f>
        <v>93.65079333333334</v>
      </c>
      <c r="T12" s="241">
        <v>95.011340000000004</v>
      </c>
      <c r="U12" s="241">
        <v>95.011340000000004</v>
      </c>
      <c r="V12" s="241">
        <v>92.743759999999995</v>
      </c>
      <c r="W12" s="164">
        <f>SUM(T12+U12+V12)/3</f>
        <v>94.255479999999991</v>
      </c>
      <c r="X12" s="241">
        <v>92.743759999999995</v>
      </c>
      <c r="Y12" s="241">
        <v>92.743759999999995</v>
      </c>
      <c r="Z12" s="241">
        <v>92.743759999999995</v>
      </c>
      <c r="AA12" s="164">
        <f>SUM(X12+Y12+Z12)/3</f>
        <v>92.743759999999995</v>
      </c>
      <c r="AB12" s="69">
        <f>SUM(G12+K12+O12+S12+W12+AA12)/6</f>
        <v>93.011556666666664</v>
      </c>
      <c r="AD12" s="24"/>
      <c r="AE12" s="26"/>
      <c r="AF12" s="171"/>
      <c r="AG12" s="117"/>
      <c r="AH12" s="26"/>
    </row>
    <row r="13" spans="1:34" s="191" customFormat="1" ht="15" customHeight="1" thickBot="1" x14ac:dyDescent="0.3">
      <c r="A13" s="213">
        <v>2</v>
      </c>
      <c r="B13" s="250" t="s">
        <v>81</v>
      </c>
      <c r="C13" s="243" t="s">
        <v>19</v>
      </c>
      <c r="D13" s="241">
        <v>93.927130000000005</v>
      </c>
      <c r="E13" s="241">
        <v>95.1417</v>
      </c>
      <c r="F13" s="241">
        <v>97.165989999999994</v>
      </c>
      <c r="G13" s="164">
        <f>SUM(D13+E13+F13)/3</f>
        <v>95.411606666666671</v>
      </c>
      <c r="H13" s="241">
        <v>95.1417</v>
      </c>
      <c r="I13" s="241">
        <v>97.165989999999994</v>
      </c>
      <c r="J13" s="241">
        <v>97.165989999999994</v>
      </c>
      <c r="K13" s="164">
        <f>SUM(H13+I13+J13)/3</f>
        <v>96.491226666666648</v>
      </c>
      <c r="L13" s="241">
        <v>95.1417</v>
      </c>
      <c r="M13" s="241">
        <v>95.1417</v>
      </c>
      <c r="N13" s="241">
        <v>97.165989999999994</v>
      </c>
      <c r="O13" s="164">
        <f>SUM(L13+M13+N13)/3</f>
        <v>95.816463333333331</v>
      </c>
      <c r="P13" s="241">
        <v>95.1417</v>
      </c>
      <c r="Q13" s="241">
        <v>95.1417</v>
      </c>
      <c r="R13" s="241">
        <v>97.165989999999994</v>
      </c>
      <c r="S13" s="164">
        <f>SUM(P13+Q13+R13)/3</f>
        <v>95.816463333333331</v>
      </c>
      <c r="T13" s="241">
        <v>97.165989999999994</v>
      </c>
      <c r="U13" s="241">
        <v>97.165989999999994</v>
      </c>
      <c r="V13" s="241">
        <v>97.165989999999994</v>
      </c>
      <c r="W13" s="164">
        <f>SUM(T13+U13+V13)/3</f>
        <v>97.165990000000008</v>
      </c>
      <c r="X13" s="241">
        <v>97.165989999999994</v>
      </c>
      <c r="Y13" s="241">
        <v>97.165989999999994</v>
      </c>
      <c r="Z13" s="241">
        <v>97.165989999999994</v>
      </c>
      <c r="AA13" s="164">
        <f>SUM(X13+Y13+Z13)/3</f>
        <v>97.165990000000008</v>
      </c>
      <c r="AB13" s="69">
        <f t="shared" ref="AB13:AB14" si="0">SUM(G13+K13+O13+S13+W13+AA13)/6</f>
        <v>96.31129</v>
      </c>
      <c r="AD13" s="24"/>
      <c r="AE13" s="26"/>
      <c r="AF13" s="171"/>
      <c r="AG13" s="117"/>
      <c r="AH13" s="26"/>
    </row>
    <row r="14" spans="1:34" s="191" customFormat="1" ht="15.75" customHeight="1" thickBot="1" x14ac:dyDescent="0.3">
      <c r="A14" s="213">
        <v>3</v>
      </c>
      <c r="B14" s="251" t="s">
        <v>66</v>
      </c>
      <c r="C14" s="214" t="s">
        <v>19</v>
      </c>
      <c r="D14" s="241">
        <v>95.1417</v>
      </c>
      <c r="E14" s="241">
        <v>93.927130000000005</v>
      </c>
      <c r="F14" s="241">
        <v>95.1417</v>
      </c>
      <c r="G14" s="164">
        <f>SUM(D14+E14+F14)/3</f>
        <v>94.73684333333334</v>
      </c>
      <c r="H14" s="241">
        <v>95.1417</v>
      </c>
      <c r="I14" s="241">
        <v>95.1417</v>
      </c>
      <c r="J14" s="241">
        <v>97.165989999999994</v>
      </c>
      <c r="K14" s="164">
        <f>SUM(H14+I14+J14)/3</f>
        <v>95.816463333333331</v>
      </c>
      <c r="L14" s="241">
        <v>95.1417</v>
      </c>
      <c r="M14" s="241">
        <v>95.1417</v>
      </c>
      <c r="N14" s="241">
        <v>95.1417</v>
      </c>
      <c r="O14" s="179">
        <f>SUM(L14+M14+N14)/3</f>
        <v>95.1417</v>
      </c>
      <c r="P14" s="241">
        <v>95.1417</v>
      </c>
      <c r="Q14" s="241">
        <v>95.1417</v>
      </c>
      <c r="R14" s="241">
        <v>95.1417</v>
      </c>
      <c r="S14" s="164">
        <f>SUM(P14+Q14+R14)/3</f>
        <v>95.1417</v>
      </c>
      <c r="T14" s="241">
        <v>97.165989999999994</v>
      </c>
      <c r="U14" s="241">
        <v>97.165989999999994</v>
      </c>
      <c r="V14" s="241">
        <v>97.165989999999994</v>
      </c>
      <c r="W14" s="164">
        <f>SUM(T14+U14+V14)/3</f>
        <v>97.165990000000008</v>
      </c>
      <c r="X14" s="241">
        <v>97.165989999999994</v>
      </c>
      <c r="Y14" s="241">
        <v>97.165989999999994</v>
      </c>
      <c r="Z14" s="241">
        <v>97.165989999999994</v>
      </c>
      <c r="AA14" s="164">
        <f>SUM(X14+Y14+Z14)/3</f>
        <v>97.165990000000008</v>
      </c>
      <c r="AB14" s="69">
        <f t="shared" si="0"/>
        <v>95.861447777777798</v>
      </c>
      <c r="AD14" s="51">
        <v>2</v>
      </c>
      <c r="AE14" s="48" t="s">
        <v>19</v>
      </c>
      <c r="AF14" s="3" t="s">
        <v>37</v>
      </c>
      <c r="AG14" s="50">
        <v>89.34</v>
      </c>
      <c r="AH14" s="48" t="s">
        <v>63</v>
      </c>
    </row>
    <row r="15" spans="1:34" s="191" customFormat="1" ht="15" customHeight="1" x14ac:dyDescent="0.25">
      <c r="A15" s="206" t="s">
        <v>20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8"/>
      <c r="AD15" s="210" t="s">
        <v>64</v>
      </c>
      <c r="AE15" s="209"/>
      <c r="AF15" s="209"/>
      <c r="AG15" s="209"/>
      <c r="AH15" s="211"/>
    </row>
    <row r="16" spans="1:34" ht="15" customHeight="1" x14ac:dyDescent="0.25">
      <c r="A16" s="74">
        <v>1</v>
      </c>
      <c r="B16" s="126" t="s">
        <v>82</v>
      </c>
      <c r="C16" s="74" t="s">
        <v>21</v>
      </c>
      <c r="D16" s="324"/>
      <c r="E16" s="324"/>
      <c r="F16" s="324"/>
      <c r="G16" s="164">
        <f>SUM(D16+E16+F16)/2</f>
        <v>0</v>
      </c>
      <c r="H16" s="324"/>
      <c r="I16" s="324"/>
      <c r="J16" s="324"/>
      <c r="K16" s="164">
        <f>SUM(H16+I16+J16)/2</f>
        <v>0</v>
      </c>
      <c r="L16" s="241">
        <v>94.736840000000001</v>
      </c>
      <c r="M16" s="241">
        <v>94.736840000000001</v>
      </c>
      <c r="N16" s="241">
        <v>94.736840000000001</v>
      </c>
      <c r="O16" s="164">
        <f t="shared" ref="O16:O22" si="1">SUM(L16+M16+N16)/3</f>
        <v>94.736839999999987</v>
      </c>
      <c r="P16" s="241">
        <v>94.736840000000001</v>
      </c>
      <c r="Q16" s="241">
        <v>94.736840000000001</v>
      </c>
      <c r="R16" s="241">
        <v>94.736840000000001</v>
      </c>
      <c r="S16" s="164">
        <f t="shared" ref="S16:S22" si="2">SUM(P16+Q16+R16)/3</f>
        <v>94.736839999999987</v>
      </c>
      <c r="T16" s="324"/>
      <c r="U16" s="324"/>
      <c r="V16" s="324"/>
      <c r="W16" s="164">
        <f>SUM(T16+U16+V16)/2</f>
        <v>0</v>
      </c>
      <c r="X16" s="324"/>
      <c r="Y16" s="324"/>
      <c r="Z16" s="324"/>
      <c r="AA16" s="164">
        <f t="shared" ref="AA16:AA22" si="3">SUM(X16+Y16+Z16)/3</f>
        <v>0</v>
      </c>
      <c r="AB16" s="166">
        <f>SUM(G16+K16+O16+S16+W16+AA16)/2</f>
        <v>94.736839999999987</v>
      </c>
      <c r="AD16" s="51" t="s">
        <v>0</v>
      </c>
      <c r="AE16" s="48" t="s">
        <v>47</v>
      </c>
      <c r="AF16" s="48" t="s">
        <v>46</v>
      </c>
      <c r="AG16" s="50" t="s">
        <v>61</v>
      </c>
      <c r="AH16" s="48" t="s">
        <v>48</v>
      </c>
    </row>
    <row r="17" spans="1:34" ht="15" customHeight="1" x14ac:dyDescent="0.25">
      <c r="A17" s="74">
        <v>2</v>
      </c>
      <c r="B17" s="126" t="s">
        <v>79</v>
      </c>
      <c r="C17" s="170" t="s">
        <v>21</v>
      </c>
      <c r="D17" s="324"/>
      <c r="E17" s="324"/>
      <c r="F17" s="324"/>
      <c r="G17" s="164">
        <f t="shared" ref="G17:G22" si="4">SUM(D17+E17+F17)/2</f>
        <v>0</v>
      </c>
      <c r="H17" s="324"/>
      <c r="I17" s="324"/>
      <c r="J17" s="324"/>
      <c r="K17" s="164">
        <f t="shared" ref="K17:K22" si="5">SUM(H17+I17+J17)/2</f>
        <v>0</v>
      </c>
      <c r="L17" s="241">
        <v>94.736840000000001</v>
      </c>
      <c r="M17" s="241">
        <v>94.736840000000001</v>
      </c>
      <c r="N17" s="241">
        <v>94.736840000000001</v>
      </c>
      <c r="O17" s="164">
        <f t="shared" si="1"/>
        <v>94.736839999999987</v>
      </c>
      <c r="P17" s="241">
        <v>94.736840000000001</v>
      </c>
      <c r="Q17" s="241">
        <v>94.736840000000001</v>
      </c>
      <c r="R17" s="241"/>
      <c r="S17" s="164">
        <f>SUM(P17+Q17+R17)/2</f>
        <v>94.736840000000001</v>
      </c>
      <c r="T17" s="324"/>
      <c r="U17" s="324"/>
      <c r="V17" s="324"/>
      <c r="W17" s="164">
        <f t="shared" ref="W17:W22" si="6">SUM(T17+U17+V17)/2</f>
        <v>0</v>
      </c>
      <c r="X17" s="324"/>
      <c r="Y17" s="324"/>
      <c r="Z17" s="324"/>
      <c r="AA17" s="164">
        <f t="shared" si="3"/>
        <v>0</v>
      </c>
      <c r="AB17" s="166">
        <f t="shared" ref="AB17" si="7">SUM(G17+K17+O17+S17+W17+AA17)/2</f>
        <v>94.736840000000001</v>
      </c>
      <c r="AD17" s="51"/>
      <c r="AE17" s="48"/>
      <c r="AF17" s="26"/>
      <c r="AG17" s="50"/>
      <c r="AH17" s="48"/>
    </row>
    <row r="18" spans="1:34" ht="15" customHeight="1" x14ac:dyDescent="0.25">
      <c r="A18" s="74">
        <v>3</v>
      </c>
      <c r="B18" s="77" t="s">
        <v>98</v>
      </c>
      <c r="C18" s="74" t="s">
        <v>22</v>
      </c>
      <c r="D18" s="324"/>
      <c r="E18" s="324"/>
      <c r="F18" s="324"/>
      <c r="G18" s="164">
        <f t="shared" si="4"/>
        <v>0</v>
      </c>
      <c r="H18" s="324"/>
      <c r="I18" s="324"/>
      <c r="J18" s="324"/>
      <c r="K18" s="164">
        <f t="shared" si="5"/>
        <v>0</v>
      </c>
      <c r="L18" s="241">
        <v>94.117649999999998</v>
      </c>
      <c r="M18" s="241">
        <v>98.823530000000005</v>
      </c>
      <c r="N18" s="241">
        <v>98.823530000000005</v>
      </c>
      <c r="O18" s="164">
        <f t="shared" si="1"/>
        <v>97.254903333333345</v>
      </c>
      <c r="P18" s="324"/>
      <c r="Q18" s="324"/>
      <c r="R18" s="324"/>
      <c r="S18" s="164">
        <f t="shared" si="2"/>
        <v>0</v>
      </c>
      <c r="T18" s="324"/>
      <c r="U18" s="324"/>
      <c r="V18" s="324"/>
      <c r="W18" s="164">
        <f t="shared" si="6"/>
        <v>0</v>
      </c>
      <c r="X18" s="324"/>
      <c r="Y18" s="324"/>
      <c r="Z18" s="324"/>
      <c r="AA18" s="164">
        <f t="shared" si="3"/>
        <v>0</v>
      </c>
      <c r="AB18" s="166">
        <f>SUM(G18+K18+O18+S18+W18+AA18)/1</f>
        <v>97.254903333333345</v>
      </c>
      <c r="AD18" s="51">
        <v>1</v>
      </c>
      <c r="AE18" s="48" t="s">
        <v>17</v>
      </c>
      <c r="AF18" s="46" t="s">
        <v>60</v>
      </c>
      <c r="AG18" s="50">
        <v>92.51</v>
      </c>
      <c r="AH18" s="48" t="s">
        <v>63</v>
      </c>
    </row>
    <row r="19" spans="1:34" ht="15" customHeight="1" x14ac:dyDescent="0.25">
      <c r="A19" s="74">
        <v>4</v>
      </c>
      <c r="B19" s="77" t="s">
        <v>98</v>
      </c>
      <c r="C19" s="74" t="s">
        <v>24</v>
      </c>
      <c r="D19" s="324"/>
      <c r="E19" s="324"/>
      <c r="F19" s="324"/>
      <c r="G19" s="164">
        <f t="shared" si="4"/>
        <v>0</v>
      </c>
      <c r="H19" s="324"/>
      <c r="I19" s="324"/>
      <c r="J19" s="324"/>
      <c r="K19" s="164">
        <f t="shared" si="5"/>
        <v>0</v>
      </c>
      <c r="L19" s="241">
        <v>92.592590000000001</v>
      </c>
      <c r="M19" s="241">
        <v>92.592590000000001</v>
      </c>
      <c r="N19" s="241">
        <v>92.592590000000001</v>
      </c>
      <c r="O19" s="164">
        <f t="shared" si="1"/>
        <v>92.592590000000015</v>
      </c>
      <c r="P19" s="324"/>
      <c r="Q19" s="324"/>
      <c r="R19" s="324"/>
      <c r="S19" s="164">
        <f t="shared" si="2"/>
        <v>0</v>
      </c>
      <c r="T19" s="324"/>
      <c r="U19" s="324"/>
      <c r="V19" s="324"/>
      <c r="W19" s="164">
        <f t="shared" si="6"/>
        <v>0</v>
      </c>
      <c r="X19" s="324"/>
      <c r="Y19" s="324"/>
      <c r="Z19" s="324"/>
      <c r="AA19" s="164">
        <f t="shared" si="3"/>
        <v>0</v>
      </c>
      <c r="AB19" s="166">
        <f t="shared" ref="AB19:AB22" si="8">SUM(G19+K19+O19+S19+W19+AA19)/1</f>
        <v>92.592590000000015</v>
      </c>
    </row>
    <row r="20" spans="1:34" x14ac:dyDescent="0.25">
      <c r="A20" s="74">
        <v>5</v>
      </c>
      <c r="B20" s="77" t="s">
        <v>98</v>
      </c>
      <c r="C20" s="74" t="s">
        <v>23</v>
      </c>
      <c r="D20" s="324"/>
      <c r="E20" s="324"/>
      <c r="F20" s="324"/>
      <c r="G20" s="164">
        <f t="shared" si="4"/>
        <v>0</v>
      </c>
      <c r="H20" s="324"/>
      <c r="I20" s="324"/>
      <c r="J20" s="324"/>
      <c r="K20" s="164">
        <f t="shared" si="5"/>
        <v>0</v>
      </c>
      <c r="L20" s="241">
        <v>90</v>
      </c>
      <c r="M20" s="241">
        <v>85</v>
      </c>
      <c r="N20" s="241">
        <v>87.5</v>
      </c>
      <c r="O20" s="164">
        <f t="shared" si="1"/>
        <v>87.5</v>
      </c>
      <c r="P20" s="324"/>
      <c r="Q20" s="324"/>
      <c r="R20" s="324"/>
      <c r="S20" s="164">
        <f t="shared" si="2"/>
        <v>0</v>
      </c>
      <c r="T20" s="324"/>
      <c r="U20" s="324"/>
      <c r="V20" s="324"/>
      <c r="W20" s="164">
        <f t="shared" si="6"/>
        <v>0</v>
      </c>
      <c r="X20" s="324"/>
      <c r="Y20" s="324"/>
      <c r="Z20" s="324"/>
      <c r="AA20" s="164">
        <f t="shared" si="3"/>
        <v>0</v>
      </c>
      <c r="AB20" s="166">
        <f t="shared" si="8"/>
        <v>87.5</v>
      </c>
    </row>
    <row r="21" spans="1:34" x14ac:dyDescent="0.25">
      <c r="A21" s="74">
        <v>6</v>
      </c>
      <c r="B21" s="77" t="s">
        <v>98</v>
      </c>
      <c r="C21" s="74" t="s">
        <v>26</v>
      </c>
      <c r="D21" s="324"/>
      <c r="E21" s="324"/>
      <c r="F21" s="324"/>
      <c r="G21" s="164">
        <f t="shared" si="4"/>
        <v>0</v>
      </c>
      <c r="H21" s="324"/>
      <c r="I21" s="324"/>
      <c r="J21" s="324"/>
      <c r="K21" s="164">
        <f t="shared" si="5"/>
        <v>0</v>
      </c>
      <c r="L21" s="241">
        <v>90.909090000000006</v>
      </c>
      <c r="M21" s="241">
        <v>97.727270000000004</v>
      </c>
      <c r="N21" s="241">
        <v>90.909090000000006</v>
      </c>
      <c r="O21" s="164">
        <f t="shared" si="1"/>
        <v>93.181816666666677</v>
      </c>
      <c r="P21" s="324"/>
      <c r="Q21" s="324"/>
      <c r="R21" s="324"/>
      <c r="S21" s="72">
        <f t="shared" si="2"/>
        <v>0</v>
      </c>
      <c r="T21" s="324"/>
      <c r="U21" s="324"/>
      <c r="V21" s="324"/>
      <c r="W21" s="164">
        <f t="shared" si="6"/>
        <v>0</v>
      </c>
      <c r="X21" s="324"/>
      <c r="Y21" s="324"/>
      <c r="Z21" s="324"/>
      <c r="AA21" s="72">
        <f t="shared" si="3"/>
        <v>0</v>
      </c>
      <c r="AB21" s="166">
        <f t="shared" si="8"/>
        <v>93.181816666666677</v>
      </c>
    </row>
    <row r="22" spans="1:34" x14ac:dyDescent="0.25">
      <c r="A22" s="213">
        <v>7</v>
      </c>
      <c r="B22" s="77" t="s">
        <v>98</v>
      </c>
      <c r="C22" s="174" t="s">
        <v>25</v>
      </c>
      <c r="D22" s="324"/>
      <c r="E22" s="324"/>
      <c r="F22" s="324"/>
      <c r="G22" s="164">
        <f t="shared" si="4"/>
        <v>0</v>
      </c>
      <c r="H22" s="324"/>
      <c r="I22" s="324"/>
      <c r="J22" s="324"/>
      <c r="K22" s="164">
        <f t="shared" si="5"/>
        <v>0</v>
      </c>
      <c r="L22" s="241">
        <v>93.846149999999994</v>
      </c>
      <c r="M22" s="241">
        <v>93.846149999999994</v>
      </c>
      <c r="N22" s="241">
        <v>93.846149999999994</v>
      </c>
      <c r="O22" s="164">
        <f t="shared" si="1"/>
        <v>93.846150000000009</v>
      </c>
      <c r="P22" s="324"/>
      <c r="Q22" s="324"/>
      <c r="R22" s="324"/>
      <c r="S22" s="72">
        <f t="shared" si="2"/>
        <v>0</v>
      </c>
      <c r="T22" s="324"/>
      <c r="U22" s="324"/>
      <c r="V22" s="324"/>
      <c r="W22" s="164">
        <f t="shared" si="6"/>
        <v>0</v>
      </c>
      <c r="X22" s="324"/>
      <c r="Y22" s="324"/>
      <c r="Z22" s="324"/>
      <c r="AA22" s="72">
        <f t="shared" si="3"/>
        <v>0</v>
      </c>
      <c r="AB22" s="166">
        <f t="shared" si="8"/>
        <v>93.846150000000009</v>
      </c>
    </row>
    <row r="23" spans="1:34" x14ac:dyDescent="0.25">
      <c r="T23" s="197"/>
      <c r="U23" s="191"/>
      <c r="V23" s="191"/>
      <c r="X23" s="197"/>
      <c r="Y23" s="191"/>
      <c r="Z23" s="191"/>
      <c r="AB23" s="9">
        <f>SUM(AB19:AB22)/4</f>
        <v>91.780139166666686</v>
      </c>
    </row>
    <row r="24" spans="1:34" x14ac:dyDescent="0.25">
      <c r="B24" s="250" t="s">
        <v>81</v>
      </c>
    </row>
    <row r="25" spans="1:34" x14ac:dyDescent="0.25">
      <c r="A25" s="127"/>
      <c r="B25" s="251" t="s">
        <v>66</v>
      </c>
      <c r="C25" s="129"/>
      <c r="D25" s="139"/>
      <c r="E25" s="140"/>
      <c r="F25" s="140"/>
      <c r="G25" s="141"/>
    </row>
    <row r="26" spans="1:34" x14ac:dyDescent="0.25">
      <c r="A26" s="127"/>
      <c r="B26" s="130"/>
      <c r="C26" s="129"/>
      <c r="D26" s="142"/>
      <c r="E26" s="143"/>
      <c r="F26" s="143"/>
      <c r="G26" s="144"/>
    </row>
    <row r="27" spans="1:34" x14ac:dyDescent="0.25">
      <c r="A27" s="127"/>
      <c r="B27" s="131"/>
      <c r="C27" s="129"/>
      <c r="D27" s="145"/>
      <c r="E27" s="146"/>
      <c r="F27" s="146"/>
      <c r="G27" s="147"/>
    </row>
    <row r="28" spans="1:34" ht="15" customHeight="1" x14ac:dyDescent="0.25">
      <c r="A28" s="132"/>
      <c r="B28" s="133"/>
      <c r="C28" s="133"/>
      <c r="D28" s="129"/>
      <c r="E28" s="133"/>
      <c r="F28" s="133"/>
      <c r="G28" s="134"/>
    </row>
    <row r="29" spans="1:34" ht="15" customHeight="1" x14ac:dyDescent="0.25">
      <c r="A29" s="148"/>
      <c r="B29" s="149"/>
      <c r="C29" s="149"/>
      <c r="D29" s="149"/>
      <c r="E29" s="150"/>
      <c r="F29" s="133"/>
      <c r="G29" s="134"/>
    </row>
    <row r="30" spans="1:34" ht="15" customHeight="1" x14ac:dyDescent="0.25">
      <c r="A30" s="135"/>
      <c r="B30" s="135"/>
      <c r="C30" s="136"/>
      <c r="D30" s="137"/>
      <c r="E30" s="135"/>
      <c r="F30" s="133"/>
      <c r="G30" s="134"/>
    </row>
    <row r="31" spans="1:34" ht="15" customHeight="1" x14ac:dyDescent="0.25">
      <c r="A31" s="132"/>
      <c r="B31" s="128"/>
      <c r="C31" s="129"/>
      <c r="D31" s="129"/>
      <c r="E31" s="133"/>
      <c r="F31" s="133"/>
      <c r="G31" s="134"/>
    </row>
    <row r="32" spans="1:34" ht="15" customHeight="1" x14ac:dyDescent="0.25">
      <c r="A32" s="132"/>
      <c r="B32" s="128"/>
      <c r="C32" s="129"/>
      <c r="D32" s="129"/>
      <c r="E32" s="133"/>
      <c r="F32" s="133"/>
      <c r="G32" s="134"/>
    </row>
    <row r="33" spans="1:7" x14ac:dyDescent="0.25">
      <c r="A33" s="132"/>
      <c r="B33" s="138"/>
      <c r="C33" s="129"/>
      <c r="D33" s="129"/>
      <c r="E33" s="133"/>
      <c r="F33" s="133"/>
      <c r="G33" s="134"/>
    </row>
    <row r="34" spans="1:7" ht="24" customHeight="1" x14ac:dyDescent="0.25">
      <c r="A34" s="132"/>
      <c r="B34" s="133"/>
      <c r="C34" s="133"/>
      <c r="D34" s="129"/>
      <c r="E34" s="133"/>
      <c r="F34" s="133"/>
      <c r="G34" s="134"/>
    </row>
    <row r="35" spans="1:7" ht="24" customHeight="1" x14ac:dyDescent="0.25">
      <c r="A35" s="148"/>
      <c r="B35" s="149"/>
      <c r="C35" s="149"/>
      <c r="D35" s="149"/>
      <c r="E35" s="150"/>
      <c r="F35" s="133"/>
      <c r="G35" s="134"/>
    </row>
    <row r="36" spans="1:7" x14ac:dyDescent="0.25">
      <c r="A36" s="135"/>
      <c r="B36" s="135"/>
      <c r="C36" s="136"/>
      <c r="D36" s="137"/>
      <c r="E36" s="135"/>
      <c r="F36" s="133"/>
      <c r="G36" s="134"/>
    </row>
    <row r="37" spans="1:7" x14ac:dyDescent="0.25">
      <c r="A37" s="132"/>
      <c r="B37" s="128"/>
      <c r="C37" s="129"/>
      <c r="D37" s="129"/>
      <c r="E37" s="133"/>
      <c r="F37" s="133"/>
      <c r="G37" s="134"/>
    </row>
    <row r="38" spans="1:7" x14ac:dyDescent="0.25">
      <c r="A38" s="132"/>
      <c r="B38" s="128"/>
      <c r="C38" s="129"/>
      <c r="D38" s="129"/>
      <c r="E38" s="133"/>
      <c r="F38" s="133"/>
      <c r="G38" s="134"/>
    </row>
    <row r="39" spans="1:7" x14ac:dyDescent="0.25">
      <c r="A39" s="132"/>
      <c r="B39" s="138"/>
      <c r="C39" s="129"/>
      <c r="D39" s="129"/>
      <c r="E39" s="133"/>
      <c r="F39" s="133"/>
      <c r="G39" s="134"/>
    </row>
    <row r="40" spans="1:7" x14ac:dyDescent="0.25">
      <c r="A40" s="132"/>
      <c r="B40" s="133"/>
      <c r="C40" s="133"/>
      <c r="D40" s="129"/>
      <c r="E40" s="133"/>
      <c r="F40" s="133"/>
      <c r="G40" s="134"/>
    </row>
    <row r="41" spans="1:7" x14ac:dyDescent="0.25">
      <c r="A41" s="148"/>
      <c r="B41" s="149"/>
      <c r="C41" s="149"/>
      <c r="D41" s="149"/>
      <c r="E41" s="150"/>
      <c r="F41" s="133"/>
      <c r="G41" s="134"/>
    </row>
    <row r="42" spans="1:7" x14ac:dyDescent="0.25">
      <c r="A42" s="135"/>
      <c r="B42" s="135"/>
      <c r="C42" s="136"/>
      <c r="D42" s="137"/>
      <c r="E42" s="135"/>
      <c r="F42" s="133"/>
      <c r="G42" s="134"/>
    </row>
    <row r="43" spans="1:7" x14ac:dyDescent="0.25">
      <c r="A43" s="132"/>
      <c r="B43" s="128"/>
      <c r="C43" s="129"/>
      <c r="D43" s="129"/>
      <c r="E43" s="133"/>
      <c r="F43" s="133"/>
      <c r="G43" s="134"/>
    </row>
    <row r="44" spans="1:7" x14ac:dyDescent="0.25">
      <c r="A44" s="132"/>
      <c r="B44" s="128"/>
      <c r="C44" s="129"/>
      <c r="D44" s="129"/>
      <c r="E44" s="133"/>
      <c r="F44" s="133"/>
      <c r="G44" s="134"/>
    </row>
    <row r="45" spans="1:7" x14ac:dyDescent="0.25">
      <c r="A45" s="132"/>
      <c r="B45" s="138"/>
      <c r="C45" s="129"/>
      <c r="D45" s="129"/>
      <c r="E45" s="133"/>
      <c r="F45" s="133"/>
      <c r="G45" s="134"/>
    </row>
    <row r="46" spans="1:7" x14ac:dyDescent="0.25">
      <c r="A46" s="132"/>
      <c r="B46" s="133"/>
      <c r="C46" s="133"/>
      <c r="D46" s="129"/>
      <c r="E46" s="133"/>
      <c r="F46" s="133"/>
      <c r="G46" s="134"/>
    </row>
    <row r="47" spans="1:7" x14ac:dyDescent="0.25">
      <c r="A47" s="132"/>
      <c r="B47" s="133"/>
      <c r="C47" s="133"/>
      <c r="D47" s="129"/>
      <c r="E47" s="133"/>
      <c r="F47" s="133"/>
      <c r="G47" s="134"/>
    </row>
    <row r="48" spans="1:7" x14ac:dyDescent="0.25">
      <c r="A48" s="148"/>
      <c r="B48" s="149"/>
      <c r="C48" s="149"/>
      <c r="D48" s="149"/>
      <c r="E48" s="150"/>
      <c r="F48" s="133"/>
      <c r="G48" s="134"/>
    </row>
    <row r="49" spans="1:7" x14ac:dyDescent="0.25">
      <c r="A49" s="135"/>
      <c r="B49" s="136"/>
      <c r="C49" s="136"/>
      <c r="D49" s="137"/>
      <c r="E49" s="135"/>
      <c r="F49" s="133"/>
      <c r="G49" s="134"/>
    </row>
    <row r="50" spans="1:7" x14ac:dyDescent="0.25">
      <c r="A50" s="132"/>
      <c r="B50" s="129"/>
      <c r="C50" s="128"/>
      <c r="D50" s="129"/>
      <c r="E50" s="133"/>
      <c r="F50" s="133"/>
      <c r="G50" s="134"/>
    </row>
    <row r="51" spans="1:7" x14ac:dyDescent="0.25">
      <c r="A51" s="132"/>
      <c r="B51" s="129"/>
      <c r="C51" s="128"/>
      <c r="D51" s="129"/>
      <c r="E51" s="133"/>
      <c r="F51" s="133"/>
      <c r="G51" s="134"/>
    </row>
    <row r="52" spans="1:7" x14ac:dyDescent="0.25">
      <c r="A52" s="132"/>
      <c r="B52" s="129"/>
      <c r="C52" s="138"/>
      <c r="D52" s="129"/>
      <c r="E52" s="133"/>
      <c r="F52" s="133"/>
      <c r="G52" s="134"/>
    </row>
    <row r="53" spans="1:7" x14ac:dyDescent="0.25">
      <c r="A53" s="132"/>
      <c r="B53" s="133"/>
      <c r="C53" s="133"/>
      <c r="D53" s="129"/>
      <c r="E53" s="133"/>
      <c r="F53" s="133"/>
      <c r="G53" s="134"/>
    </row>
    <row r="54" spans="1:7" x14ac:dyDescent="0.25">
      <c r="A54" s="148"/>
      <c r="B54" s="149"/>
      <c r="C54" s="149"/>
      <c r="D54" s="149"/>
      <c r="E54" s="150"/>
      <c r="F54" s="133"/>
      <c r="G54" s="134"/>
    </row>
    <row r="55" spans="1:7" x14ac:dyDescent="0.25">
      <c r="A55" s="135"/>
      <c r="B55" s="136"/>
      <c r="C55" s="136"/>
      <c r="D55" s="137"/>
      <c r="E55" s="135"/>
      <c r="F55" s="133"/>
      <c r="G55" s="134"/>
    </row>
    <row r="56" spans="1:7" x14ac:dyDescent="0.25">
      <c r="A56" s="132"/>
      <c r="B56" s="129"/>
      <c r="C56" s="128"/>
      <c r="D56" s="129"/>
      <c r="E56" s="133"/>
      <c r="F56" s="133"/>
      <c r="G56" s="134"/>
    </row>
    <row r="57" spans="1:7" x14ac:dyDescent="0.25">
      <c r="A57" s="132"/>
      <c r="B57" s="129"/>
      <c r="C57" s="128"/>
      <c r="D57" s="129"/>
      <c r="E57" s="133"/>
      <c r="F57" s="133"/>
      <c r="G57" s="134"/>
    </row>
    <row r="58" spans="1:7" x14ac:dyDescent="0.25">
      <c r="A58" s="132"/>
      <c r="B58" s="129"/>
      <c r="C58" s="138"/>
      <c r="D58" s="129"/>
      <c r="E58" s="133"/>
      <c r="F58" s="133"/>
      <c r="G58" s="134"/>
    </row>
  </sheetData>
  <mergeCells count="20">
    <mergeCell ref="AD9:AH9"/>
    <mergeCell ref="A11:AB11"/>
    <mergeCell ref="W9:W10"/>
    <mergeCell ref="X9:Z9"/>
    <mergeCell ref="A1:AB1"/>
    <mergeCell ref="A9:A10"/>
    <mergeCell ref="B9:B10"/>
    <mergeCell ref="C9:C10"/>
    <mergeCell ref="D9:F9"/>
    <mergeCell ref="G9:G10"/>
    <mergeCell ref="H9:J9"/>
    <mergeCell ref="K9:K10"/>
    <mergeCell ref="L9:N9"/>
    <mergeCell ref="O9:O10"/>
    <mergeCell ref="AB9:AB10"/>
    <mergeCell ref="C3:F3"/>
    <mergeCell ref="AA9:AA10"/>
    <mergeCell ref="P9:R9"/>
    <mergeCell ref="S9:S10"/>
    <mergeCell ref="T9:V9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K24" sqref="K24"/>
    </sheetView>
  </sheetViews>
  <sheetFormatPr defaultRowHeight="15" x14ac:dyDescent="0.25"/>
  <cols>
    <col min="1" max="1" width="6.28515625" style="47" customWidth="1"/>
    <col min="2" max="2" width="44" customWidth="1"/>
    <col min="3" max="3" width="27.7109375" customWidth="1"/>
    <col min="4" max="4" width="11.28515625" style="13" customWidth="1"/>
    <col min="5" max="5" width="14" style="47" customWidth="1"/>
    <col min="6" max="6" width="12" style="47" customWidth="1"/>
    <col min="7" max="7" width="10" style="47" customWidth="1"/>
    <col min="8" max="8" width="10.5703125" style="47" customWidth="1"/>
    <col min="9" max="9" width="14.5703125" style="47" customWidth="1"/>
  </cols>
  <sheetData>
    <row r="1" spans="1:10" s="191" customFormat="1" x14ac:dyDescent="0.25">
      <c r="A1" s="192"/>
      <c r="D1" s="197"/>
      <c r="E1" s="192"/>
      <c r="F1" s="192"/>
      <c r="G1" s="192"/>
      <c r="H1" s="192"/>
      <c r="I1" s="192"/>
    </row>
    <row r="2" spans="1:10" ht="26.25" customHeight="1" x14ac:dyDescent="0.25">
      <c r="A2" s="304" t="s">
        <v>121</v>
      </c>
      <c r="B2" s="304"/>
      <c r="C2" s="304"/>
      <c r="D2" s="304"/>
      <c r="E2" s="304"/>
      <c r="F2" s="304"/>
      <c r="G2" s="304"/>
      <c r="H2" s="304"/>
      <c r="I2" s="304"/>
      <c r="J2" s="44"/>
    </row>
    <row r="3" spans="1:10" ht="19.5" customHeight="1" x14ac:dyDescent="0.25">
      <c r="A3" s="59"/>
      <c r="B3" s="44"/>
      <c r="C3" s="44"/>
      <c r="D3" s="113"/>
      <c r="E3" s="59"/>
      <c r="F3" s="59"/>
      <c r="G3" s="59"/>
      <c r="H3" s="59"/>
      <c r="I3" s="59"/>
      <c r="J3" s="44"/>
    </row>
    <row r="4" spans="1:10" ht="15.75" x14ac:dyDescent="0.25">
      <c r="A4" s="277" t="s">
        <v>3</v>
      </c>
      <c r="B4" s="278" t="s">
        <v>38</v>
      </c>
      <c r="C4" s="282" t="s">
        <v>39</v>
      </c>
      <c r="D4" s="282" t="s">
        <v>40</v>
      </c>
      <c r="E4" s="283" t="s">
        <v>41</v>
      </c>
      <c r="F4" s="278" t="s">
        <v>42</v>
      </c>
      <c r="G4" s="278" t="s">
        <v>43</v>
      </c>
      <c r="H4" s="278" t="s">
        <v>44</v>
      </c>
      <c r="I4" s="44"/>
    </row>
    <row r="5" spans="1:10" ht="15.75" x14ac:dyDescent="0.25">
      <c r="A5" s="277"/>
      <c r="B5" s="278"/>
      <c r="C5" s="282"/>
      <c r="D5" s="282"/>
      <c r="E5" s="283"/>
      <c r="F5" s="278"/>
      <c r="G5" s="278"/>
      <c r="H5" s="278"/>
      <c r="I5" s="44"/>
    </row>
    <row r="6" spans="1:10" ht="29.25" customHeight="1" x14ac:dyDescent="0.25">
      <c r="A6" s="185">
        <v>1</v>
      </c>
      <c r="B6" s="184" t="s">
        <v>45</v>
      </c>
      <c r="C6" s="183">
        <v>85</v>
      </c>
      <c r="D6" s="183" t="e">
        <f>SUM(#REF!+#REF!)/2</f>
        <v>#REF!</v>
      </c>
      <c r="E6" s="183" t="e">
        <f>D6/C6*100</f>
        <v>#REF!</v>
      </c>
      <c r="F6" s="185" t="e">
        <f>IF(AND(E6&gt;=120),"5",IF(AND(E6&gt;=100,E6&lt;=120),"4",IF(AND(E6&gt;=90,E6&lt;=100),"3",IF(AND(E6&gt;=75,E6&lt;=90),"2","1"))))</f>
        <v>#REF!</v>
      </c>
      <c r="G6" s="185">
        <v>5</v>
      </c>
      <c r="H6" s="185" t="e">
        <f>F6*G6</f>
        <v>#REF!</v>
      </c>
      <c r="I6" s="44"/>
    </row>
    <row r="7" spans="1:10" ht="28.5" customHeight="1" x14ac:dyDescent="0.25">
      <c r="A7" s="59"/>
      <c r="B7" s="44"/>
      <c r="C7" s="44"/>
      <c r="D7" s="113"/>
      <c r="E7" s="59"/>
      <c r="F7" s="59"/>
      <c r="G7" s="59"/>
      <c r="H7" s="59"/>
      <c r="I7" s="59"/>
      <c r="J7" s="44"/>
    </row>
    <row r="8" spans="1:10" ht="15.75" x14ac:dyDescent="0.25">
      <c r="J8" s="44"/>
    </row>
    <row r="9" spans="1:10" x14ac:dyDescent="0.25">
      <c r="A9" s="303" t="s">
        <v>136</v>
      </c>
      <c r="B9" s="303"/>
      <c r="C9" s="303"/>
      <c r="D9" s="303"/>
      <c r="E9" s="303"/>
      <c r="F9" s="303"/>
      <c r="G9" s="303"/>
      <c r="H9" s="303"/>
      <c r="I9" s="303"/>
    </row>
    <row r="10" spans="1:10" ht="15" customHeight="1" x14ac:dyDescent="0.25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10" ht="15" customHeight="1" x14ac:dyDescent="0.25">
      <c r="A11" s="52"/>
      <c r="B11" s="19"/>
      <c r="C11" s="19"/>
      <c r="D11" s="112"/>
      <c r="E11" s="52"/>
      <c r="F11" s="52"/>
      <c r="G11" s="52"/>
      <c r="H11" s="52"/>
      <c r="I11" s="52"/>
    </row>
    <row r="12" spans="1:10" x14ac:dyDescent="0.25">
      <c r="A12" s="293" t="s">
        <v>3</v>
      </c>
      <c r="B12" s="288" t="s">
        <v>4</v>
      </c>
      <c r="C12" s="288" t="s">
        <v>2</v>
      </c>
      <c r="D12" s="295" t="s">
        <v>39</v>
      </c>
      <c r="E12" s="295" t="s">
        <v>40</v>
      </c>
      <c r="F12" s="290" t="s">
        <v>41</v>
      </c>
      <c r="G12" s="288" t="s">
        <v>42</v>
      </c>
      <c r="H12" s="288" t="s">
        <v>43</v>
      </c>
      <c r="I12" s="288" t="s">
        <v>44</v>
      </c>
    </row>
    <row r="13" spans="1:10" ht="15" customHeight="1" x14ac:dyDescent="0.25">
      <c r="A13" s="294"/>
      <c r="B13" s="289"/>
      <c r="C13" s="289"/>
      <c r="D13" s="296"/>
      <c r="E13" s="296"/>
      <c r="F13" s="291"/>
      <c r="G13" s="289"/>
      <c r="H13" s="289"/>
      <c r="I13" s="289"/>
    </row>
    <row r="14" spans="1:10" ht="15.75" x14ac:dyDescent="0.25">
      <c r="A14" s="93">
        <v>1</v>
      </c>
      <c r="B14" s="103" t="str">
        <f>'TULUNG SELAPAN'!B12</f>
        <v>Yurizka Lestari</v>
      </c>
      <c r="C14" s="104" t="s">
        <v>17</v>
      </c>
      <c r="D14" s="96">
        <v>80</v>
      </c>
      <c r="E14" s="96">
        <f>'TULUNG SELAPAN'!AB12</f>
        <v>93.011556666666664</v>
      </c>
      <c r="F14" s="96">
        <f>E14/D14*100</f>
        <v>116.26444583333333</v>
      </c>
      <c r="G14" s="93" t="str">
        <f>IF(AND(F14&gt;=120),"5",IF(AND(F14&gt;=100,F14&lt;=120),"4",IF(AND(F14&gt;=90,F14&lt;=100),"3",IF(AND(F14&gt;=75,F14&lt;=90),"2",IF(AND(F14&gt;=50,F14&lt;=75),"1",IF(AND(F14&lt;=50),"0"))))))</f>
        <v>4</v>
      </c>
      <c r="H14" s="93">
        <v>20</v>
      </c>
      <c r="I14" s="93">
        <f>G14*H14</f>
        <v>80</v>
      </c>
    </row>
    <row r="15" spans="1:10" ht="15.75" x14ac:dyDescent="0.25">
      <c r="A15" s="93">
        <v>2</v>
      </c>
      <c r="B15" s="103" t="str">
        <f>'TULUNG SELAPAN'!B13</f>
        <v>Fuji Amelia Ningsih</v>
      </c>
      <c r="C15" s="104" t="s">
        <v>19</v>
      </c>
      <c r="D15" s="96">
        <v>90</v>
      </c>
      <c r="E15" s="96">
        <f>'TULUNG SELAPAN'!AB13</f>
        <v>96.31129</v>
      </c>
      <c r="F15" s="96">
        <f t="shared" ref="F15:F16" si="0">E15/D15*100</f>
        <v>107.01254444444443</v>
      </c>
      <c r="G15" s="93" t="str">
        <f t="shared" ref="G15:G16" si="1">IF(AND(F15&gt;=120),"5",IF(AND(F15&gt;=100,F15&lt;=120),"4",IF(AND(F15&gt;=90,F15&lt;=100),"3",IF(AND(F15&gt;=75,F15&lt;=90),"2",IF(AND(F15&gt;=50,F15&lt;=75),"1",IF(AND(F15&lt;=50),"0"))))))</f>
        <v>4</v>
      </c>
      <c r="H15" s="93">
        <v>20</v>
      </c>
      <c r="I15" s="93">
        <f t="shared" ref="I15:I16" si="2">G15*H15</f>
        <v>80</v>
      </c>
    </row>
    <row r="16" spans="1:10" ht="15.75" x14ac:dyDescent="0.25">
      <c r="A16" s="105">
        <v>3</v>
      </c>
      <c r="B16" s="103" t="str">
        <f>'TULUNG SELAPAN'!B14</f>
        <v>Putri Dinanty</v>
      </c>
      <c r="C16" s="104" t="s">
        <v>19</v>
      </c>
      <c r="D16" s="106">
        <v>90</v>
      </c>
      <c r="E16" s="96">
        <f>'TULUNG SELAPAN'!AB14</f>
        <v>95.861447777777798</v>
      </c>
      <c r="F16" s="96">
        <f t="shared" si="0"/>
        <v>106.51271975308644</v>
      </c>
      <c r="G16" s="93" t="str">
        <f t="shared" si="1"/>
        <v>4</v>
      </c>
      <c r="H16" s="93">
        <v>20</v>
      </c>
      <c r="I16" s="93">
        <f t="shared" si="2"/>
        <v>80</v>
      </c>
    </row>
    <row r="17" spans="1:9" ht="15.75" x14ac:dyDescent="0.25">
      <c r="A17" s="98">
        <v>4</v>
      </c>
      <c r="B17" s="103" t="str">
        <f>'TULUNG SELAPAN'!B16</f>
        <v>Aaf Mapindo</v>
      </c>
      <c r="C17" s="104" t="s">
        <v>21</v>
      </c>
      <c r="D17" s="100">
        <v>90</v>
      </c>
      <c r="E17" s="96">
        <f>'TULUNG SELAPAN'!AB16</f>
        <v>94.736839999999987</v>
      </c>
      <c r="F17" s="96">
        <f t="shared" ref="F17:F18" si="3">E17/D17*100</f>
        <v>105.26315555555554</v>
      </c>
      <c r="G17" s="93" t="str">
        <f t="shared" ref="G17:G18" si="4">IF(AND(F17&gt;=120),"5",IF(AND(F17&gt;=100,F17&lt;=120),"4",IF(AND(F17&gt;=90,F17&lt;=100),"3",IF(AND(F17&gt;=75,F17&lt;=90),"2",IF(AND(F17&gt;=50,F17&lt;=75),"1",IF(AND(F17&lt;=50),"0"))))))</f>
        <v>4</v>
      </c>
      <c r="H17" s="93">
        <v>20</v>
      </c>
      <c r="I17" s="93">
        <f t="shared" ref="I17:I18" si="5">G17*H17</f>
        <v>80</v>
      </c>
    </row>
    <row r="18" spans="1:9" ht="15.75" x14ac:dyDescent="0.25">
      <c r="A18" s="98">
        <v>5</v>
      </c>
      <c r="B18" s="103" t="str">
        <f>'TULUNG SELAPAN'!B17</f>
        <v>Ali Mustopa</v>
      </c>
      <c r="C18" s="104" t="s">
        <v>21</v>
      </c>
      <c r="D18" s="100">
        <v>90</v>
      </c>
      <c r="E18" s="96">
        <f>'TULUNG SELAPAN'!AB17</f>
        <v>94.736840000000001</v>
      </c>
      <c r="F18" s="96">
        <f t="shared" si="3"/>
        <v>105.26315555555557</v>
      </c>
      <c r="G18" s="93" t="str">
        <f t="shared" si="4"/>
        <v>4</v>
      </c>
      <c r="H18" s="93">
        <v>20</v>
      </c>
      <c r="I18" s="93">
        <f t="shared" si="5"/>
        <v>80</v>
      </c>
    </row>
    <row r="19" spans="1:9" s="191" customFormat="1" ht="15.75" x14ac:dyDescent="0.25">
      <c r="A19" s="98">
        <v>6</v>
      </c>
      <c r="B19" s="103" t="str">
        <f>'TULUNG SELAPAN'!B18</f>
        <v>Syandi Wijaya P</v>
      </c>
      <c r="C19" s="104" t="s">
        <v>104</v>
      </c>
      <c r="D19" s="100">
        <v>95</v>
      </c>
      <c r="E19" s="96">
        <f>SUM('TULUNG SELAPAN'!AB18+'TULUNG SELAPAN'!AB19+'TULUNG SELAPAN'!AB20+'TULUNG SELAPAN'!AB21+'TULUNG SELAPAN'!AB22)/5</f>
        <v>92.875092000000024</v>
      </c>
      <c r="F19" s="96">
        <f t="shared" ref="F19" si="6">E19/D19*100</f>
        <v>97.763254736842129</v>
      </c>
      <c r="G19" s="93" t="str">
        <f t="shared" ref="G19" si="7">IF(AND(F19&gt;=120),"5",IF(AND(F19&gt;=100,F19&lt;=120),"4",IF(AND(F19&gt;=90,F19&lt;=100),"3",IF(AND(F19&gt;=75,F19&lt;=90),"2",IF(AND(F19&gt;=50,F19&lt;=75),"1",IF(AND(F19&lt;=50),"0"))))))</f>
        <v>3</v>
      </c>
      <c r="H19" s="93">
        <v>20</v>
      </c>
      <c r="I19" s="93">
        <f t="shared" ref="I19" si="8">G19*H19</f>
        <v>60</v>
      </c>
    </row>
    <row r="20" spans="1:9" s="191" customFormat="1" ht="15.75" x14ac:dyDescent="0.25">
      <c r="A20" s="221"/>
      <c r="B20" s="222"/>
      <c r="C20" s="223"/>
      <c r="D20" s="224"/>
      <c r="E20" s="225"/>
      <c r="F20" s="225"/>
      <c r="G20" s="226"/>
      <c r="H20" s="226"/>
      <c r="I20" s="226"/>
    </row>
    <row r="21" spans="1:9" s="191" customFormat="1" ht="15.75" x14ac:dyDescent="0.25">
      <c r="A21" s="221"/>
      <c r="B21" s="222"/>
      <c r="C21" s="223"/>
      <c r="D21" s="224"/>
      <c r="E21" s="225"/>
      <c r="F21" s="225"/>
      <c r="G21" s="226"/>
      <c r="H21" s="226"/>
      <c r="I21" s="226"/>
    </row>
    <row r="22" spans="1:9" s="191" customFormat="1" ht="15.75" x14ac:dyDescent="0.25">
      <c r="A22" s="221"/>
      <c r="B22" s="222"/>
      <c r="C22" s="223"/>
      <c r="D22" s="224"/>
      <c r="E22" s="225"/>
      <c r="F22" s="225"/>
      <c r="G22" s="226"/>
      <c r="H22" s="226"/>
      <c r="I22" s="226"/>
    </row>
  </sheetData>
  <mergeCells count="19">
    <mergeCell ref="A2:I2"/>
    <mergeCell ref="A4:A5"/>
    <mergeCell ref="B4:B5"/>
    <mergeCell ref="C4:C5"/>
    <mergeCell ref="D4:D5"/>
    <mergeCell ref="A9:I10"/>
    <mergeCell ref="E4:E5"/>
    <mergeCell ref="F4:F5"/>
    <mergeCell ref="G4:G5"/>
    <mergeCell ref="H4:H5"/>
    <mergeCell ref="I12:I13"/>
    <mergeCell ref="A12:A13"/>
    <mergeCell ref="B12:B13"/>
    <mergeCell ref="C12:C13"/>
    <mergeCell ref="D12:D13"/>
    <mergeCell ref="E12:E13"/>
    <mergeCell ref="F12:F13"/>
    <mergeCell ref="G12:G13"/>
    <mergeCell ref="H12:H13"/>
  </mergeCells>
  <pageMargins left="0.7" right="0.7" top="0.75" bottom="0.75" header="0.3" footer="0.3"/>
  <pageSetup scale="75" orientation="landscape" horizontalDpi="4294967294" verticalDpi="0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K26"/>
  <sheetViews>
    <sheetView zoomScale="130" zoomScaleNormal="130" workbookViewId="0">
      <pane xSplit="3" topLeftCell="D1" activePane="topRight" state="frozen"/>
      <selection pane="topRight" activeCell="AB16" sqref="AB16"/>
    </sheetView>
  </sheetViews>
  <sheetFormatPr defaultRowHeight="15" x14ac:dyDescent="0.25"/>
  <cols>
    <col min="1" max="1" width="4.5703125" style="47" customWidth="1"/>
    <col min="2" max="2" width="35.5703125" style="119" bestFit="1" customWidth="1"/>
    <col min="3" max="3" width="21" customWidth="1"/>
    <col min="4" max="6" width="9.140625" customWidth="1"/>
    <col min="7" max="7" width="11.28515625" customWidth="1"/>
    <col min="8" max="15" width="9.140625" customWidth="1"/>
    <col min="16" max="18" width="9.140625" style="47" customWidth="1"/>
    <col min="19" max="28" width="9.140625" customWidth="1"/>
  </cols>
  <sheetData>
    <row r="1" spans="1:1051" ht="15.75" thickBot="1" x14ac:dyDescent="0.3"/>
    <row r="2" spans="1:1051" ht="15.75" thickBot="1" x14ac:dyDescent="0.3">
      <c r="A2" s="16" t="s">
        <v>0</v>
      </c>
      <c r="B2" s="11" t="s">
        <v>2</v>
      </c>
      <c r="O2" s="47"/>
      <c r="R2"/>
    </row>
    <row r="3" spans="1:1051" x14ac:dyDescent="0.25">
      <c r="A3" s="91">
        <v>1</v>
      </c>
      <c r="B3" s="92" t="s">
        <v>31</v>
      </c>
      <c r="O3" s="47"/>
      <c r="R3"/>
    </row>
    <row r="4" spans="1:1051" x14ac:dyDescent="0.25">
      <c r="A4" s="51">
        <v>2</v>
      </c>
      <c r="B4" s="55" t="s">
        <v>70</v>
      </c>
      <c r="O4" s="47"/>
      <c r="R4"/>
    </row>
    <row r="5" spans="1:1051" x14ac:dyDescent="0.25">
      <c r="A5" s="24"/>
      <c r="B5" s="27"/>
      <c r="C5" s="90"/>
    </row>
    <row r="6" spans="1:1051" x14ac:dyDescent="0.25">
      <c r="A6" s="284" t="s">
        <v>3</v>
      </c>
      <c r="B6" s="285" t="s">
        <v>4</v>
      </c>
      <c r="C6" s="267" t="s">
        <v>2</v>
      </c>
      <c r="D6" s="268" t="s">
        <v>5</v>
      </c>
      <c r="E6" s="268"/>
      <c r="F6" s="268"/>
      <c r="G6" s="260" t="s">
        <v>6</v>
      </c>
      <c r="H6" s="268" t="s">
        <v>7</v>
      </c>
      <c r="I6" s="268"/>
      <c r="J6" s="268"/>
      <c r="K6" s="260" t="s">
        <v>6</v>
      </c>
      <c r="L6" s="268" t="s">
        <v>8</v>
      </c>
      <c r="M6" s="268"/>
      <c r="N6" s="268"/>
      <c r="O6" s="260" t="s">
        <v>6</v>
      </c>
      <c r="P6" s="268" t="s">
        <v>9</v>
      </c>
      <c r="Q6" s="268"/>
      <c r="R6" s="268"/>
      <c r="S6" s="260" t="s">
        <v>6</v>
      </c>
      <c r="T6" s="268" t="s">
        <v>10</v>
      </c>
      <c r="U6" s="268"/>
      <c r="V6" s="268"/>
      <c r="W6" s="260" t="s">
        <v>6</v>
      </c>
      <c r="X6" s="268" t="s">
        <v>11</v>
      </c>
      <c r="Y6" s="268"/>
      <c r="Z6" s="268"/>
      <c r="AA6" s="260" t="s">
        <v>6</v>
      </c>
      <c r="AB6" s="269" t="s">
        <v>12</v>
      </c>
      <c r="AC6" s="9"/>
    </row>
    <row r="7" spans="1:1051" ht="15.75" thickBot="1" x14ac:dyDescent="0.3">
      <c r="A7" s="284"/>
      <c r="B7" s="286"/>
      <c r="C7" s="267"/>
      <c r="D7" s="87" t="s">
        <v>13</v>
      </c>
      <c r="E7" s="87" t="s">
        <v>14</v>
      </c>
      <c r="F7" s="87" t="s">
        <v>15</v>
      </c>
      <c r="G7" s="260"/>
      <c r="H7" s="87" t="s">
        <v>13</v>
      </c>
      <c r="I7" s="87" t="s">
        <v>14</v>
      </c>
      <c r="J7" s="87" t="s">
        <v>15</v>
      </c>
      <c r="K7" s="260"/>
      <c r="L7" s="87" t="s">
        <v>13</v>
      </c>
      <c r="M7" s="87" t="s">
        <v>14</v>
      </c>
      <c r="N7" s="87" t="s">
        <v>15</v>
      </c>
      <c r="O7" s="260"/>
      <c r="P7" s="152" t="s">
        <v>13</v>
      </c>
      <c r="Q7" s="152" t="s">
        <v>14</v>
      </c>
      <c r="R7" s="152" t="s">
        <v>15</v>
      </c>
      <c r="S7" s="260"/>
      <c r="T7" s="87" t="s">
        <v>13</v>
      </c>
      <c r="U7" s="87" t="s">
        <v>14</v>
      </c>
      <c r="V7" s="87" t="s">
        <v>15</v>
      </c>
      <c r="W7" s="260"/>
      <c r="X7" s="87" t="s">
        <v>13</v>
      </c>
      <c r="Y7" s="87" t="s">
        <v>14</v>
      </c>
      <c r="Z7" s="87" t="s">
        <v>15</v>
      </c>
      <c r="AA7" s="260"/>
      <c r="AB7" s="269"/>
      <c r="AC7" s="9"/>
    </row>
    <row r="8" spans="1:1051" s="8" customFormat="1" ht="15.75" thickBot="1" x14ac:dyDescent="0.3">
      <c r="A8" s="151" t="s">
        <v>100</v>
      </c>
      <c r="B8" s="120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151"/>
      <c r="Q8" s="151"/>
      <c r="R8" s="151"/>
      <c r="S8" s="83"/>
      <c r="T8" s="83"/>
      <c r="U8" s="83"/>
      <c r="V8" s="83"/>
      <c r="W8" s="83"/>
      <c r="X8" s="83"/>
      <c r="Y8" s="83"/>
      <c r="Z8" s="83"/>
      <c r="AA8" s="83"/>
      <c r="AB8" s="83"/>
      <c r="AC8" s="25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32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  <c r="AGJ8" s="26"/>
      <c r="AGK8" s="26"/>
      <c r="AGL8" s="26"/>
      <c r="AGM8" s="26"/>
      <c r="AGN8" s="26"/>
      <c r="AGO8" s="26"/>
      <c r="AGP8" s="26"/>
      <c r="AGQ8" s="26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6"/>
      <c r="AHI8" s="26"/>
      <c r="AHJ8" s="26"/>
      <c r="AHK8" s="26"/>
      <c r="AHL8" s="26"/>
      <c r="AHM8" s="26"/>
      <c r="AHN8" s="26"/>
      <c r="AHO8" s="26"/>
      <c r="AHP8" s="26"/>
      <c r="AHQ8" s="26"/>
      <c r="AHR8" s="26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6"/>
      <c r="AIJ8" s="26"/>
      <c r="AIK8" s="26"/>
      <c r="AIL8" s="26"/>
      <c r="AIM8" s="26"/>
      <c r="AIN8" s="26"/>
      <c r="AIO8" s="26"/>
      <c r="AIP8" s="26"/>
      <c r="AIQ8" s="26"/>
      <c r="AIR8" s="26"/>
      <c r="AIS8" s="26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6"/>
      <c r="AJK8" s="26"/>
      <c r="AJL8" s="26"/>
      <c r="AJM8" s="26"/>
      <c r="AJN8" s="26"/>
      <c r="AJO8" s="26"/>
      <c r="AJP8" s="26"/>
      <c r="AJQ8" s="26"/>
      <c r="AJR8" s="26"/>
      <c r="AJS8" s="26"/>
      <c r="AJT8" s="26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6"/>
      <c r="AKL8" s="26"/>
      <c r="AKM8" s="26"/>
      <c r="AKN8" s="26"/>
      <c r="AKO8" s="26"/>
      <c r="AKP8" s="26"/>
      <c r="AKQ8" s="26"/>
      <c r="AKR8" s="26"/>
      <c r="AKS8" s="26"/>
      <c r="AKT8" s="26"/>
      <c r="AKU8" s="26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6"/>
      <c r="ALM8" s="26"/>
      <c r="ALN8" s="26"/>
      <c r="ALO8" s="26"/>
      <c r="ALP8" s="26"/>
      <c r="ALQ8" s="26"/>
      <c r="ALR8" s="26"/>
      <c r="ALS8" s="26"/>
      <c r="ALT8" s="26"/>
      <c r="ALU8" s="26"/>
      <c r="ALV8" s="26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  <c r="AML8" s="26"/>
      <c r="AMM8" s="26"/>
      <c r="AMN8" s="26"/>
      <c r="AMO8" s="26"/>
      <c r="AMP8" s="26"/>
      <c r="AMQ8" s="26"/>
      <c r="AMR8" s="26"/>
      <c r="AMS8" s="26"/>
      <c r="AMT8" s="26"/>
      <c r="AMU8" s="26"/>
      <c r="AMV8" s="26"/>
      <c r="AMW8" s="26"/>
      <c r="AMX8" s="26"/>
      <c r="AMY8" s="26"/>
      <c r="AMZ8" s="26"/>
      <c r="ANA8" s="26"/>
      <c r="ANB8" s="26"/>
      <c r="ANC8" s="26"/>
      <c r="AND8" s="26"/>
      <c r="ANE8" s="26"/>
      <c r="ANF8" s="26"/>
      <c r="ANG8" s="26"/>
      <c r="ANH8" s="26"/>
      <c r="ANI8" s="26"/>
      <c r="ANJ8" s="26"/>
      <c r="ANK8" s="26"/>
    </row>
    <row r="9" spans="1:1051" x14ac:dyDescent="0.25">
      <c r="A9" s="89">
        <v>1</v>
      </c>
      <c r="B9" s="242" t="s">
        <v>137</v>
      </c>
      <c r="C9" s="242" t="s">
        <v>105</v>
      </c>
      <c r="D9" s="241">
        <v>94.736840000000001</v>
      </c>
      <c r="E9" s="241">
        <v>94.736840000000001</v>
      </c>
      <c r="F9" s="241">
        <v>94.736840000000001</v>
      </c>
      <c r="G9" s="68">
        <f>SUM(D9+E9+F9)/3</f>
        <v>94.736839999999987</v>
      </c>
      <c r="H9" s="241">
        <v>100</v>
      </c>
      <c r="I9" s="241">
        <v>94.736840000000001</v>
      </c>
      <c r="J9" s="241">
        <v>100</v>
      </c>
      <c r="K9" s="68">
        <f>SUM(H9+I9+J9)/3</f>
        <v>98.245613333333338</v>
      </c>
      <c r="L9" s="241">
        <v>84.210530000000006</v>
      </c>
      <c r="M9" s="241">
        <v>84.210530000000006</v>
      </c>
      <c r="N9" s="241">
        <v>84.210530000000006</v>
      </c>
      <c r="O9" s="68">
        <f>SUM(L9+M9+N9)/3</f>
        <v>84.210530000000006</v>
      </c>
      <c r="P9" s="241">
        <v>100</v>
      </c>
      <c r="Q9" s="241">
        <v>100</v>
      </c>
      <c r="R9" s="241">
        <v>100</v>
      </c>
      <c r="S9" s="68">
        <f>SUM(P9+Q9+R9)/3</f>
        <v>100</v>
      </c>
      <c r="T9" s="241">
        <v>100</v>
      </c>
      <c r="U9" s="241">
        <v>100</v>
      </c>
      <c r="V9" s="241">
        <v>100</v>
      </c>
      <c r="W9" s="68">
        <f>SUM(T9+U9+V9)/3</f>
        <v>100</v>
      </c>
      <c r="X9" s="241"/>
      <c r="Y9" s="241"/>
      <c r="Z9" s="241"/>
      <c r="AA9" s="68">
        <f>SUM(X9+Y9+Z9)/3</f>
        <v>0</v>
      </c>
      <c r="AB9" s="69">
        <f>SUM(G9+K9+O9+S9+W9+AA9)/5</f>
        <v>95.438596666666669</v>
      </c>
      <c r="AC9" s="9"/>
      <c r="AD9" s="47"/>
      <c r="AM9" s="51"/>
      <c r="AN9" s="53"/>
      <c r="AO9" s="55"/>
      <c r="AP9" s="54"/>
      <c r="AQ9" s="48"/>
    </row>
    <row r="10" spans="1:1051" s="191" customFormat="1" x14ac:dyDescent="0.25">
      <c r="A10" s="89">
        <v>2</v>
      </c>
      <c r="B10" s="242" t="s">
        <v>138</v>
      </c>
      <c r="C10" s="242" t="s">
        <v>105</v>
      </c>
      <c r="D10" s="241">
        <v>94.736840000000001</v>
      </c>
      <c r="E10" s="241">
        <v>94.736840000000001</v>
      </c>
      <c r="F10" s="241">
        <v>94.736840000000001</v>
      </c>
      <c r="G10" s="68">
        <f t="shared" ref="G10:G16" si="0">SUM(D10+E10+F10)/3</f>
        <v>94.736839999999987</v>
      </c>
      <c r="H10" s="241">
        <v>100</v>
      </c>
      <c r="I10" s="241">
        <v>94.736840000000001</v>
      </c>
      <c r="J10" s="241">
        <v>100</v>
      </c>
      <c r="K10" s="68">
        <f t="shared" ref="K10:K16" si="1">SUM(H10+I10+J10)/3</f>
        <v>98.245613333333338</v>
      </c>
      <c r="L10" s="241">
        <v>84.210530000000006</v>
      </c>
      <c r="M10" s="241">
        <v>84.210530000000006</v>
      </c>
      <c r="N10" s="241">
        <v>84.210530000000006</v>
      </c>
      <c r="O10" s="68">
        <f t="shared" ref="O10:O16" si="2">SUM(L10+M10+N10)/3</f>
        <v>84.210530000000006</v>
      </c>
      <c r="P10" s="241">
        <v>100</v>
      </c>
      <c r="Q10" s="241">
        <v>100</v>
      </c>
      <c r="R10" s="241">
        <v>100</v>
      </c>
      <c r="S10" s="68">
        <f>SUM(P10+Q10+R10)/3</f>
        <v>100</v>
      </c>
      <c r="T10" s="241">
        <v>100</v>
      </c>
      <c r="U10" s="241">
        <v>100</v>
      </c>
      <c r="V10" s="241">
        <v>100</v>
      </c>
      <c r="W10" s="68">
        <f t="shared" ref="W10:W16" si="3">SUM(T10+U10+V10)/3</f>
        <v>100</v>
      </c>
      <c r="X10" s="241">
        <v>100</v>
      </c>
      <c r="Y10" s="241">
        <v>100</v>
      </c>
      <c r="Z10" s="241">
        <v>100</v>
      </c>
      <c r="AA10" s="68">
        <f t="shared" ref="AA10:AA16" si="4">SUM(X10+Y10+Z10)/3</f>
        <v>100</v>
      </c>
      <c r="AB10" s="69">
        <f>SUM(G10+K10+O10+S10+W10+AA10)/6</f>
        <v>96.19883055555556</v>
      </c>
      <c r="AC10" s="9"/>
      <c r="AD10" s="192"/>
      <c r="AM10" s="24"/>
      <c r="AN10" s="26"/>
      <c r="AO10" s="27"/>
      <c r="AP10" s="117"/>
      <c r="AQ10" s="26"/>
    </row>
    <row r="11" spans="1:1051" x14ac:dyDescent="0.25">
      <c r="A11" s="153">
        <v>3</v>
      </c>
      <c r="B11" s="242" t="s">
        <v>139</v>
      </c>
      <c r="C11" s="242" t="s">
        <v>106</v>
      </c>
      <c r="D11" s="241">
        <v>91.966759999999994</v>
      </c>
      <c r="E11" s="241">
        <v>92.520780000000002</v>
      </c>
      <c r="F11" s="241">
        <v>90.598290000000006</v>
      </c>
      <c r="G11" s="68">
        <f t="shared" si="0"/>
        <v>91.695276666666658</v>
      </c>
      <c r="H11" s="241">
        <v>90.028490000000005</v>
      </c>
      <c r="I11" s="241">
        <v>95</v>
      </c>
      <c r="J11" s="241">
        <v>95</v>
      </c>
      <c r="K11" s="68">
        <f t="shared" si="1"/>
        <v>93.342830000000006</v>
      </c>
      <c r="L11" s="241">
        <v>93.905820000000006</v>
      </c>
      <c r="M11" s="241">
        <v>98.076920000000001</v>
      </c>
      <c r="N11" s="241">
        <v>100</v>
      </c>
      <c r="O11" s="68">
        <f t="shared" si="2"/>
        <v>97.327580000000012</v>
      </c>
      <c r="P11" s="241">
        <v>91.135729999999995</v>
      </c>
      <c r="Q11" s="241">
        <v>91.153850000000006</v>
      </c>
      <c r="R11" s="241">
        <v>100</v>
      </c>
      <c r="S11" s="68">
        <f>SUM(P11+Q11+R11)/3</f>
        <v>94.096526666666662</v>
      </c>
      <c r="T11" s="241">
        <v>90.027699999999996</v>
      </c>
      <c r="U11" s="241">
        <v>98.5</v>
      </c>
      <c r="V11" s="241">
        <v>96.923079999999999</v>
      </c>
      <c r="W11" s="68">
        <f t="shared" si="3"/>
        <v>95.150260000000003</v>
      </c>
      <c r="X11" s="241">
        <v>90.384619999999998</v>
      </c>
      <c r="Y11" s="241">
        <v>92.5</v>
      </c>
      <c r="Z11" s="241">
        <v>92.5</v>
      </c>
      <c r="AA11" s="68">
        <f t="shared" si="4"/>
        <v>91.794873333333328</v>
      </c>
      <c r="AB11" s="69">
        <f t="shared" ref="AB11:AB16" si="5">SUM(G11+K11+O11+S11+W11+AA11)/6</f>
        <v>93.901224444444438</v>
      </c>
    </row>
    <row r="12" spans="1:1051" s="191" customFormat="1" x14ac:dyDescent="0.25">
      <c r="A12" s="89">
        <v>4</v>
      </c>
      <c r="B12" s="242" t="s">
        <v>140</v>
      </c>
      <c r="C12" s="242" t="s">
        <v>85</v>
      </c>
      <c r="D12" s="241">
        <v>92.307689999999994</v>
      </c>
      <c r="E12" s="241">
        <v>92.307689999999994</v>
      </c>
      <c r="F12" s="241">
        <v>92.307689999999994</v>
      </c>
      <c r="G12" s="68">
        <f t="shared" si="0"/>
        <v>92.307689999999994</v>
      </c>
      <c r="H12" s="241">
        <v>92.307689999999994</v>
      </c>
      <c r="I12" s="241">
        <v>95.1417</v>
      </c>
      <c r="J12" s="241">
        <v>91.093119999999999</v>
      </c>
      <c r="K12" s="68">
        <f t="shared" si="1"/>
        <v>92.847503333333336</v>
      </c>
      <c r="L12" s="241">
        <v>95.1417</v>
      </c>
      <c r="M12" s="241">
        <v>97.165989999999994</v>
      </c>
      <c r="N12" s="241">
        <v>98.380570000000006</v>
      </c>
      <c r="O12" s="68">
        <f t="shared" si="2"/>
        <v>96.896086666666676</v>
      </c>
      <c r="P12" s="241">
        <v>97.165989999999994</v>
      </c>
      <c r="Q12" s="241">
        <v>97.165989999999994</v>
      </c>
      <c r="R12" s="241">
        <v>97.165989999999994</v>
      </c>
      <c r="S12" s="68">
        <f>SUM(P12+Q12+R12)/3</f>
        <v>97.165990000000008</v>
      </c>
      <c r="T12" s="241">
        <v>97.165989999999994</v>
      </c>
      <c r="U12" s="241">
        <v>97.165989999999994</v>
      </c>
      <c r="V12" s="241">
        <v>97.165989999999994</v>
      </c>
      <c r="W12" s="68">
        <f t="shared" si="3"/>
        <v>97.165990000000008</v>
      </c>
      <c r="X12" s="241">
        <v>85.82996</v>
      </c>
      <c r="Y12" s="241">
        <v>89.068830000000005</v>
      </c>
      <c r="Z12" s="241">
        <v>85.020240000000001</v>
      </c>
      <c r="AA12" s="68">
        <f t="shared" si="4"/>
        <v>86.639676666666674</v>
      </c>
      <c r="AB12" s="69">
        <f t="shared" si="5"/>
        <v>93.837156111111128</v>
      </c>
    </row>
    <row r="13" spans="1:1051" ht="24" x14ac:dyDescent="0.25">
      <c r="A13" s="89">
        <v>5</v>
      </c>
      <c r="B13" s="242" t="s">
        <v>141</v>
      </c>
      <c r="C13" s="242" t="s">
        <v>108</v>
      </c>
      <c r="D13" s="241">
        <v>92.592590000000001</v>
      </c>
      <c r="E13" s="241">
        <v>92.592590000000001</v>
      </c>
      <c r="F13" s="241">
        <v>92.592590000000001</v>
      </c>
      <c r="G13" s="68">
        <f t="shared" si="0"/>
        <v>92.592590000000015</v>
      </c>
      <c r="H13" s="241">
        <v>100</v>
      </c>
      <c r="I13" s="241">
        <v>100</v>
      </c>
      <c r="J13" s="241">
        <v>100</v>
      </c>
      <c r="K13" s="68">
        <f t="shared" si="1"/>
        <v>100</v>
      </c>
      <c r="L13" s="241">
        <v>100</v>
      </c>
      <c r="M13" s="241">
        <v>100</v>
      </c>
      <c r="N13" s="241">
        <v>100</v>
      </c>
      <c r="O13" s="68">
        <f t="shared" si="2"/>
        <v>100</v>
      </c>
      <c r="P13" s="241">
        <v>100</v>
      </c>
      <c r="Q13" s="241">
        <v>100</v>
      </c>
      <c r="R13" s="241">
        <v>100</v>
      </c>
      <c r="S13" s="68">
        <f t="shared" ref="S13" si="6">SUM(P13+Q13+R13)/3</f>
        <v>100</v>
      </c>
      <c r="T13" s="241">
        <v>100</v>
      </c>
      <c r="U13" s="241">
        <v>100</v>
      </c>
      <c r="V13" s="241">
        <v>100</v>
      </c>
      <c r="W13" s="68">
        <f t="shared" si="3"/>
        <v>100</v>
      </c>
      <c r="X13" s="241">
        <v>100</v>
      </c>
      <c r="Y13" s="241">
        <v>100</v>
      </c>
      <c r="Z13" s="241">
        <v>100</v>
      </c>
      <c r="AA13" s="68">
        <f t="shared" si="4"/>
        <v>100</v>
      </c>
      <c r="AB13" s="69">
        <f t="shared" si="5"/>
        <v>98.765431666666657</v>
      </c>
      <c r="AC13">
        <f>SUM(AB14:AB16)/4</f>
        <v>71.762820555555564</v>
      </c>
    </row>
    <row r="14" spans="1:1051" ht="24" x14ac:dyDescent="0.25">
      <c r="A14" s="219">
        <v>6</v>
      </c>
      <c r="B14" s="242" t="s">
        <v>141</v>
      </c>
      <c r="C14" s="242" t="s">
        <v>109</v>
      </c>
      <c r="D14" s="241">
        <v>90</v>
      </c>
      <c r="E14" s="241">
        <v>90</v>
      </c>
      <c r="F14" s="241">
        <v>90</v>
      </c>
      <c r="G14" s="68">
        <f t="shared" si="0"/>
        <v>90</v>
      </c>
      <c r="H14" s="241">
        <v>95</v>
      </c>
      <c r="I14" s="241">
        <v>95</v>
      </c>
      <c r="J14" s="241">
        <v>95</v>
      </c>
      <c r="K14" s="68">
        <f t="shared" si="1"/>
        <v>95</v>
      </c>
      <c r="L14" s="241">
        <v>95</v>
      </c>
      <c r="M14" s="241">
        <v>95</v>
      </c>
      <c r="N14" s="241">
        <v>95</v>
      </c>
      <c r="O14" s="68">
        <f t="shared" si="2"/>
        <v>95</v>
      </c>
      <c r="P14" s="241">
        <v>90</v>
      </c>
      <c r="Q14" s="241">
        <v>95</v>
      </c>
      <c r="R14" s="241">
        <v>90</v>
      </c>
      <c r="S14" s="68">
        <f>SUM(P14+Q14+R14)/3</f>
        <v>91.666666666666671</v>
      </c>
      <c r="T14" s="241">
        <v>95</v>
      </c>
      <c r="U14" s="241">
        <v>95</v>
      </c>
      <c r="V14" s="241">
        <v>95</v>
      </c>
      <c r="W14" s="68">
        <f t="shared" si="3"/>
        <v>95</v>
      </c>
      <c r="X14" s="241">
        <v>95</v>
      </c>
      <c r="Y14" s="241">
        <v>95</v>
      </c>
      <c r="Z14" s="241">
        <v>95</v>
      </c>
      <c r="AA14" s="68">
        <f t="shared" si="4"/>
        <v>95</v>
      </c>
      <c r="AB14" s="69">
        <f t="shared" si="5"/>
        <v>93.611111111111128</v>
      </c>
    </row>
    <row r="15" spans="1:1051" s="191" customFormat="1" x14ac:dyDescent="0.25">
      <c r="A15" s="89">
        <v>7</v>
      </c>
      <c r="B15" s="242" t="s">
        <v>142</v>
      </c>
      <c r="C15" s="242" t="s">
        <v>110</v>
      </c>
      <c r="D15" s="241">
        <v>97.727270000000004</v>
      </c>
      <c r="E15" s="241">
        <v>97.727270000000004</v>
      </c>
      <c r="F15" s="241">
        <v>97.727270000000004</v>
      </c>
      <c r="G15" s="68">
        <f t="shared" si="0"/>
        <v>97.727270000000019</v>
      </c>
      <c r="H15" s="241">
        <v>84.090909999999994</v>
      </c>
      <c r="I15" s="241">
        <v>84.090909999999994</v>
      </c>
      <c r="J15" s="241">
        <v>86.363640000000004</v>
      </c>
      <c r="K15" s="68">
        <f t="shared" si="1"/>
        <v>84.848486666666659</v>
      </c>
      <c r="L15" s="241">
        <v>100</v>
      </c>
      <c r="M15" s="241">
        <v>100</v>
      </c>
      <c r="N15" s="241">
        <v>95.454549999999998</v>
      </c>
      <c r="O15" s="68">
        <f t="shared" si="2"/>
        <v>98.484849999999994</v>
      </c>
      <c r="P15" s="241">
        <v>95.454549999999998</v>
      </c>
      <c r="Q15" s="241">
        <v>100</v>
      </c>
      <c r="R15" s="241">
        <v>86.363640000000004</v>
      </c>
      <c r="S15" s="68">
        <f>SUM(P15+Q15+R15)/3</f>
        <v>93.939396666666653</v>
      </c>
      <c r="T15" s="241">
        <v>100</v>
      </c>
      <c r="U15" s="241">
        <v>100</v>
      </c>
      <c r="V15" s="241">
        <v>100</v>
      </c>
      <c r="W15" s="68">
        <f t="shared" si="3"/>
        <v>100</v>
      </c>
      <c r="X15" s="241">
        <v>100</v>
      </c>
      <c r="Y15" s="241">
        <v>100</v>
      </c>
      <c r="Z15" s="241">
        <v>100</v>
      </c>
      <c r="AA15" s="68">
        <f t="shared" si="4"/>
        <v>100</v>
      </c>
      <c r="AB15" s="69">
        <f t="shared" si="5"/>
        <v>95.833333888888887</v>
      </c>
    </row>
    <row r="16" spans="1:1051" x14ac:dyDescent="0.25">
      <c r="A16" s="89">
        <v>8</v>
      </c>
      <c r="B16" s="242" t="s">
        <v>141</v>
      </c>
      <c r="C16" s="242" t="s">
        <v>83</v>
      </c>
      <c r="D16" s="241">
        <v>93.846149999999994</v>
      </c>
      <c r="E16" s="241">
        <v>93.846149999999994</v>
      </c>
      <c r="F16" s="241">
        <v>93.846149999999994</v>
      </c>
      <c r="G16" s="68">
        <f t="shared" si="0"/>
        <v>93.846150000000009</v>
      </c>
      <c r="H16" s="241">
        <v>100</v>
      </c>
      <c r="I16" s="241">
        <v>100</v>
      </c>
      <c r="J16" s="241">
        <v>100</v>
      </c>
      <c r="K16" s="68">
        <f t="shared" si="1"/>
        <v>100</v>
      </c>
      <c r="L16" s="241">
        <v>87.692310000000006</v>
      </c>
      <c r="M16" s="241">
        <v>100</v>
      </c>
      <c r="N16" s="241">
        <v>87.692310000000006</v>
      </c>
      <c r="O16" s="68">
        <f t="shared" si="2"/>
        <v>91.794873333333342</v>
      </c>
      <c r="P16" s="241">
        <v>100</v>
      </c>
      <c r="Q16" s="241">
        <v>100</v>
      </c>
      <c r="R16" s="241">
        <v>100</v>
      </c>
      <c r="S16" s="68">
        <f t="shared" ref="S16" si="7">SUM(P16+Q16+R16)/3</f>
        <v>100</v>
      </c>
      <c r="T16" s="241">
        <v>100</v>
      </c>
      <c r="U16" s="241">
        <v>100</v>
      </c>
      <c r="V16" s="241">
        <v>100</v>
      </c>
      <c r="W16" s="68">
        <f t="shared" si="3"/>
        <v>100</v>
      </c>
      <c r="X16" s="241">
        <v>100</v>
      </c>
      <c r="Y16" s="241">
        <v>100</v>
      </c>
      <c r="Z16" s="241">
        <v>100</v>
      </c>
      <c r="AA16" s="68">
        <f t="shared" si="4"/>
        <v>100</v>
      </c>
      <c r="AB16" s="69">
        <f t="shared" si="5"/>
        <v>97.606837222222225</v>
      </c>
    </row>
    <row r="18" ht="15" customHeight="1" x14ac:dyDescent="0.25"/>
    <row r="19" ht="15" customHeight="1" x14ac:dyDescent="0.25"/>
    <row r="20" ht="15" customHeight="1" x14ac:dyDescent="0.25"/>
    <row r="21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</sheetData>
  <mergeCells count="16">
    <mergeCell ref="B6:B7"/>
    <mergeCell ref="AB6:AB7"/>
    <mergeCell ref="AA6:AA7"/>
    <mergeCell ref="W6:W7"/>
    <mergeCell ref="A6:A7"/>
    <mergeCell ref="L6:N6"/>
    <mergeCell ref="H6:J6"/>
    <mergeCell ref="D6:F6"/>
    <mergeCell ref="O6:O7"/>
    <mergeCell ref="K6:K7"/>
    <mergeCell ref="G6:G7"/>
    <mergeCell ref="C6:C7"/>
    <mergeCell ref="X6:Z6"/>
    <mergeCell ref="T6:V6"/>
    <mergeCell ref="P6:R6"/>
    <mergeCell ref="S6:S7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20" zoomScaleNormal="120" workbookViewId="0">
      <selection activeCell="A2" sqref="A2:I10"/>
    </sheetView>
  </sheetViews>
  <sheetFormatPr defaultRowHeight="15" x14ac:dyDescent="0.25"/>
  <cols>
    <col min="1" max="1" width="5.42578125" style="168" customWidth="1"/>
    <col min="2" max="2" width="28.85546875" customWidth="1"/>
    <col min="3" max="3" width="25" customWidth="1"/>
    <col min="4" max="4" width="11" style="168" bestFit="1" customWidth="1"/>
    <col min="5" max="5" width="14.28515625" style="13" customWidth="1"/>
    <col min="6" max="6" width="14" customWidth="1"/>
    <col min="7" max="7" width="13.28515625" customWidth="1"/>
    <col min="8" max="8" width="10.85546875" customWidth="1"/>
    <col min="9" max="9" width="15.7109375" customWidth="1"/>
  </cols>
  <sheetData>
    <row r="1" spans="1:9" s="191" customFormat="1" x14ac:dyDescent="0.25">
      <c r="A1" s="192"/>
      <c r="D1" s="192"/>
      <c r="E1" s="197"/>
    </row>
    <row r="2" spans="1:9" s="189" customFormat="1" ht="18" x14ac:dyDescent="0.25">
      <c r="A2" s="305" t="s">
        <v>143</v>
      </c>
      <c r="B2" s="305"/>
      <c r="C2" s="305"/>
      <c r="D2" s="305"/>
      <c r="E2" s="305"/>
      <c r="F2" s="305"/>
      <c r="G2" s="305"/>
      <c r="H2" s="305"/>
      <c r="I2" s="305"/>
    </row>
    <row r="4" spans="1:9" x14ac:dyDescent="0.25">
      <c r="A4" s="277" t="s">
        <v>3</v>
      </c>
      <c r="B4" s="278" t="s">
        <v>4</v>
      </c>
      <c r="C4" s="278" t="s">
        <v>2</v>
      </c>
      <c r="D4" s="278" t="s">
        <v>39</v>
      </c>
      <c r="E4" s="282" t="s">
        <v>40</v>
      </c>
      <c r="F4" s="283" t="s">
        <v>41</v>
      </c>
      <c r="G4" s="278" t="s">
        <v>42</v>
      </c>
      <c r="H4" s="278" t="s">
        <v>43</v>
      </c>
      <c r="I4" s="278" t="s">
        <v>44</v>
      </c>
    </row>
    <row r="5" spans="1:9" x14ac:dyDescent="0.25">
      <c r="A5" s="277"/>
      <c r="B5" s="278"/>
      <c r="C5" s="278"/>
      <c r="D5" s="278"/>
      <c r="E5" s="282"/>
      <c r="F5" s="283"/>
      <c r="G5" s="278"/>
      <c r="H5" s="278"/>
      <c r="I5" s="278"/>
    </row>
    <row r="6" spans="1:9" ht="15.75" x14ac:dyDescent="0.25">
      <c r="A6" s="93">
        <v>1</v>
      </c>
      <c r="B6" s="94" t="str">
        <f>'Capem SKPD'!B9</f>
        <v>AGUNG SUBROTO</v>
      </c>
      <c r="C6" s="95" t="str">
        <f>'Capem SKPD'!C9</f>
        <v>SATPAM</v>
      </c>
      <c r="D6" s="93">
        <v>90</v>
      </c>
      <c r="E6" s="96">
        <f>'Capem SKPD'!AB9</f>
        <v>95.438596666666669</v>
      </c>
      <c r="F6" s="96">
        <f>E6/D6*100</f>
        <v>106.04288518518518</v>
      </c>
      <c r="G6" s="93" t="str">
        <f>IF(AND(F6&gt;=120),"5",IF(AND(F6&gt;=100,F6&lt;=120),"4",IF(AND(F6&gt;=90,F6&lt;=100),"3",IF(AND(F6&gt;=75,F6&lt;=90),"2","1"))))</f>
        <v>4</v>
      </c>
      <c r="H6" s="93">
        <v>20</v>
      </c>
      <c r="I6" s="93">
        <f>G6*H6</f>
        <v>80</v>
      </c>
    </row>
    <row r="7" spans="1:9" ht="15.75" x14ac:dyDescent="0.25">
      <c r="A7" s="93">
        <v>2</v>
      </c>
      <c r="B7" s="94" t="str">
        <f>'Capem SKPD'!B10</f>
        <v>HERDI JUANSAH</v>
      </c>
      <c r="C7" s="95" t="str">
        <f>'Capem SKPD'!C10</f>
        <v>SATPAM</v>
      </c>
      <c r="D7" s="93">
        <v>90</v>
      </c>
      <c r="E7" s="96">
        <f>'Capem SKPD'!AB10</f>
        <v>96.19883055555556</v>
      </c>
      <c r="F7" s="96">
        <f t="shared" ref="F7:F8" si="0">E7/D7*100</f>
        <v>106.88758950617286</v>
      </c>
      <c r="G7" s="93" t="str">
        <f t="shared" ref="G7:G8" si="1">IF(AND(F7&gt;=120),"5",IF(AND(F7&gt;=100,F7&lt;=120),"4",IF(AND(F7&gt;=90,F7&lt;=100),"3",IF(AND(F7&gt;=75,F7&lt;=90),"2","1"))))</f>
        <v>4</v>
      </c>
      <c r="H7" s="93">
        <v>20</v>
      </c>
      <c r="I7" s="93">
        <f t="shared" ref="I7:I8" si="2">G7*H7</f>
        <v>80</v>
      </c>
    </row>
    <row r="8" spans="1:9" ht="15.75" x14ac:dyDescent="0.25">
      <c r="A8" s="93">
        <v>3</v>
      </c>
      <c r="B8" s="94" t="str">
        <f>'Capem SKPD'!B11</f>
        <v>DIAN YUNITA SARI</v>
      </c>
      <c r="C8" s="95" t="str">
        <f>'Capem SKPD'!C11</f>
        <v>CUSTOMER SERVICE</v>
      </c>
      <c r="D8" s="93">
        <v>80</v>
      </c>
      <c r="E8" s="96">
        <f>'Capem SKPD'!AB11</f>
        <v>93.901224444444438</v>
      </c>
      <c r="F8" s="96">
        <f t="shared" si="0"/>
        <v>117.37653055555555</v>
      </c>
      <c r="G8" s="93" t="str">
        <f t="shared" si="1"/>
        <v>4</v>
      </c>
      <c r="H8" s="93">
        <v>20</v>
      </c>
      <c r="I8" s="93">
        <f t="shared" si="2"/>
        <v>80</v>
      </c>
    </row>
    <row r="9" spans="1:9" ht="15.75" x14ac:dyDescent="0.25">
      <c r="A9" s="93">
        <v>4</v>
      </c>
      <c r="B9" s="94" t="str">
        <f>'Capem SKPD'!B12</f>
        <v>HENDRA</v>
      </c>
      <c r="C9" s="95" t="str">
        <f>'Capem SKPD'!C12</f>
        <v>TELLER</v>
      </c>
      <c r="D9" s="93">
        <v>90</v>
      </c>
      <c r="E9" s="96">
        <f>'Capem SKPD'!AB12</f>
        <v>93.837156111111128</v>
      </c>
      <c r="F9" s="96">
        <f t="shared" ref="F9:F10" si="3">E9/D9*100</f>
        <v>104.26350679012349</v>
      </c>
      <c r="G9" s="93" t="str">
        <f t="shared" ref="G9:G10" si="4">IF(AND(F9&gt;=120),"5",IF(AND(F9&gt;=100,F9&lt;=120),"4",IF(AND(F9&gt;=90,F9&lt;=100),"3",IF(AND(F9&gt;=75,F9&lt;=90),"2","1"))))</f>
        <v>4</v>
      </c>
      <c r="H9" s="93">
        <v>20</v>
      </c>
      <c r="I9" s="93">
        <f t="shared" ref="I9:I10" si="5">G9*H9</f>
        <v>80</v>
      </c>
    </row>
    <row r="10" spans="1:9" ht="15.75" x14ac:dyDescent="0.25">
      <c r="A10" s="93">
        <v>5</v>
      </c>
      <c r="B10" s="94" t="str">
        <f>'Capem SKPD'!B13</f>
        <v>M. GUFRON RIANDY</v>
      </c>
      <c r="C10" s="95" t="s">
        <v>144</v>
      </c>
      <c r="D10" s="93">
        <v>95</v>
      </c>
      <c r="E10" s="96">
        <f>SUM('Capem SKPD'!AB13+'Capem SKPD'!AB14+'Capem SKPD'!AB15+'Capem SKPD'!AB16)/4</f>
        <v>96.454178472222225</v>
      </c>
      <c r="F10" s="96">
        <f t="shared" si="3"/>
        <v>101.53071418128657</v>
      </c>
      <c r="G10" s="93" t="str">
        <f t="shared" si="4"/>
        <v>4</v>
      </c>
      <c r="H10" s="93">
        <v>20</v>
      </c>
      <c r="I10" s="93">
        <f t="shared" si="5"/>
        <v>80</v>
      </c>
    </row>
  </sheetData>
  <mergeCells count="10">
    <mergeCell ref="A2:I2"/>
    <mergeCell ref="F4:F5"/>
    <mergeCell ref="G4:G5"/>
    <mergeCell ref="H4:H5"/>
    <mergeCell ref="I4:I5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J33"/>
  <sheetViews>
    <sheetView workbookViewId="0">
      <pane xSplit="3" ySplit="8" topLeftCell="U9" activePane="bottomRight" state="frozen"/>
      <selection pane="topRight" activeCell="D1" sqref="D1"/>
      <selection pane="bottomLeft" activeCell="A6" sqref="A6"/>
      <selection pane="bottomRight" activeCell="C20" sqref="C20"/>
    </sheetView>
  </sheetViews>
  <sheetFormatPr defaultRowHeight="15" x14ac:dyDescent="0.25"/>
  <cols>
    <col min="1" max="1" width="4.140625" style="168" customWidth="1"/>
    <col min="2" max="2" width="20.7109375" bestFit="1" customWidth="1"/>
    <col min="3" max="3" width="19.85546875" customWidth="1"/>
    <col min="4" max="11" width="9.140625" customWidth="1"/>
    <col min="12" max="12" width="9.140625" style="9" customWidth="1"/>
    <col min="13" max="19" width="9.140625" customWidth="1"/>
    <col min="28" max="28" width="11.5703125" customWidth="1"/>
  </cols>
  <sheetData>
    <row r="2" spans="1:1035" s="191" customFormat="1" ht="20.25" x14ac:dyDescent="0.3">
      <c r="A2" s="111" t="s">
        <v>96</v>
      </c>
      <c r="B2" s="111"/>
      <c r="C2" s="111"/>
      <c r="D2" s="111"/>
      <c r="E2" s="111"/>
      <c r="F2" s="111"/>
      <c r="G2" s="111"/>
      <c r="H2" s="111"/>
      <c r="I2" s="111"/>
      <c r="L2" s="9"/>
    </row>
    <row r="3" spans="1:1035" s="191" customFormat="1" ht="15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  <c r="L3" s="9"/>
    </row>
    <row r="4" spans="1:1035" s="191" customFormat="1" ht="20.25" x14ac:dyDescent="0.3">
      <c r="A4" s="217"/>
      <c r="B4" s="217"/>
      <c r="C4" s="217"/>
      <c r="D4" s="217"/>
      <c r="E4" s="217"/>
      <c r="F4" s="217"/>
      <c r="G4" s="217"/>
      <c r="H4" s="217"/>
      <c r="I4" s="217"/>
      <c r="L4" s="9"/>
    </row>
    <row r="6" spans="1:1035" x14ac:dyDescent="0.25">
      <c r="A6" s="284" t="s">
        <v>3</v>
      </c>
      <c r="B6" s="285" t="s">
        <v>4</v>
      </c>
      <c r="C6" s="267" t="s">
        <v>2</v>
      </c>
      <c r="D6" s="268" t="s">
        <v>5</v>
      </c>
      <c r="E6" s="268"/>
      <c r="F6" s="268"/>
      <c r="G6" s="260" t="s">
        <v>6</v>
      </c>
      <c r="H6" s="268" t="s">
        <v>7</v>
      </c>
      <c r="I6" s="268"/>
      <c r="J6" s="268"/>
      <c r="K6" s="260" t="s">
        <v>6</v>
      </c>
      <c r="L6" s="268" t="s">
        <v>8</v>
      </c>
      <c r="M6" s="268"/>
      <c r="N6" s="268"/>
      <c r="O6" s="260" t="s">
        <v>6</v>
      </c>
      <c r="P6" s="268" t="s">
        <v>9</v>
      </c>
      <c r="Q6" s="268"/>
      <c r="R6" s="268"/>
      <c r="S6" s="260" t="s">
        <v>6</v>
      </c>
      <c r="T6" s="268" t="s">
        <v>10</v>
      </c>
      <c r="U6" s="268"/>
      <c r="V6" s="268"/>
      <c r="W6" s="260" t="s">
        <v>6</v>
      </c>
      <c r="X6" s="268" t="s">
        <v>11</v>
      </c>
      <c r="Y6" s="268"/>
      <c r="Z6" s="268"/>
      <c r="AA6" s="260" t="s">
        <v>6</v>
      </c>
      <c r="AB6" s="269" t="s">
        <v>12</v>
      </c>
    </row>
    <row r="7" spans="1:1035" ht="15.75" thickBot="1" x14ac:dyDescent="0.3">
      <c r="A7" s="284"/>
      <c r="B7" s="286"/>
      <c r="C7" s="267"/>
      <c r="D7" s="173" t="s">
        <v>13</v>
      </c>
      <c r="E7" s="173" t="s">
        <v>14</v>
      </c>
      <c r="F7" s="173" t="s">
        <v>15</v>
      </c>
      <c r="G7" s="260"/>
      <c r="H7" s="173" t="s">
        <v>13</v>
      </c>
      <c r="I7" s="173" t="s">
        <v>14</v>
      </c>
      <c r="J7" s="173" t="s">
        <v>15</v>
      </c>
      <c r="K7" s="260"/>
      <c r="L7" s="173" t="s">
        <v>13</v>
      </c>
      <c r="M7" s="173" t="s">
        <v>14</v>
      </c>
      <c r="N7" s="173" t="s">
        <v>15</v>
      </c>
      <c r="O7" s="260"/>
      <c r="P7" s="173" t="s">
        <v>13</v>
      </c>
      <c r="Q7" s="173" t="s">
        <v>14</v>
      </c>
      <c r="R7" s="173" t="s">
        <v>15</v>
      </c>
      <c r="S7" s="260"/>
      <c r="T7" s="173" t="s">
        <v>13</v>
      </c>
      <c r="U7" s="173" t="s">
        <v>14</v>
      </c>
      <c r="V7" s="173" t="s">
        <v>15</v>
      </c>
      <c r="W7" s="260"/>
      <c r="X7" s="173" t="s">
        <v>13</v>
      </c>
      <c r="Y7" s="173" t="s">
        <v>14</v>
      </c>
      <c r="Z7" s="173" t="s">
        <v>15</v>
      </c>
      <c r="AA7" s="260"/>
      <c r="AB7" s="269"/>
    </row>
    <row r="8" spans="1:1035" s="8" customFormat="1" ht="15.75" thickBot="1" x14ac:dyDescent="0.3">
      <c r="A8" s="200" t="s">
        <v>74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2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32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  <c r="AGJ8" s="26"/>
      <c r="AGK8" s="26"/>
      <c r="AGL8" s="26"/>
      <c r="AGM8" s="26"/>
      <c r="AGN8" s="26"/>
      <c r="AGO8" s="26"/>
      <c r="AGP8" s="26"/>
      <c r="AGQ8" s="26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6"/>
      <c r="AHI8" s="26"/>
      <c r="AHJ8" s="26"/>
      <c r="AHK8" s="26"/>
      <c r="AHL8" s="26"/>
      <c r="AHM8" s="26"/>
      <c r="AHN8" s="26"/>
      <c r="AHO8" s="26"/>
      <c r="AHP8" s="26"/>
      <c r="AHQ8" s="26"/>
      <c r="AHR8" s="26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6"/>
      <c r="AIJ8" s="26"/>
      <c r="AIK8" s="26"/>
      <c r="AIL8" s="26"/>
      <c r="AIM8" s="26"/>
      <c r="AIN8" s="26"/>
      <c r="AIO8" s="26"/>
      <c r="AIP8" s="26"/>
      <c r="AIQ8" s="26"/>
      <c r="AIR8" s="26"/>
      <c r="AIS8" s="26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6"/>
      <c r="AJK8" s="26"/>
      <c r="AJL8" s="26"/>
      <c r="AJM8" s="26"/>
      <c r="AJN8" s="26"/>
      <c r="AJO8" s="26"/>
      <c r="AJP8" s="26"/>
      <c r="AJQ8" s="26"/>
      <c r="AJR8" s="26"/>
      <c r="AJS8" s="26"/>
      <c r="AJT8" s="26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6"/>
      <c r="AKL8" s="26"/>
      <c r="AKM8" s="26"/>
      <c r="AKN8" s="26"/>
      <c r="AKO8" s="26"/>
      <c r="AKP8" s="26"/>
      <c r="AKQ8" s="26"/>
      <c r="AKR8" s="26"/>
      <c r="AKS8" s="26"/>
      <c r="AKT8" s="26"/>
      <c r="AKU8" s="26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6"/>
      <c r="ALM8" s="26"/>
      <c r="ALN8" s="26"/>
      <c r="ALO8" s="26"/>
      <c r="ALP8" s="26"/>
      <c r="ALQ8" s="26"/>
      <c r="ALR8" s="26"/>
      <c r="ALS8" s="26"/>
      <c r="ALT8" s="26"/>
      <c r="ALU8" s="26"/>
      <c r="ALV8" s="26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  <c r="AML8" s="26"/>
      <c r="AMM8" s="26"/>
      <c r="AMN8" s="26"/>
      <c r="AMO8" s="26"/>
      <c r="AMP8" s="26"/>
      <c r="AMQ8" s="26"/>
      <c r="AMR8" s="26"/>
      <c r="AMS8" s="26"/>
      <c r="AMT8" s="26"/>
      <c r="AMU8" s="26"/>
    </row>
    <row r="9" spans="1:1035" ht="24" x14ac:dyDescent="0.25">
      <c r="A9" s="174">
        <v>1</v>
      </c>
      <c r="B9" s="252" t="s">
        <v>122</v>
      </c>
      <c r="C9" s="252" t="s">
        <v>105</v>
      </c>
      <c r="D9" s="241">
        <v>96.842110000000005</v>
      </c>
      <c r="E9" s="241">
        <v>94.736840000000001</v>
      </c>
      <c r="F9" s="241">
        <v>96.842110000000005</v>
      </c>
      <c r="G9" s="68">
        <f>SUM(D9+E9+F9)/3</f>
        <v>96.140353333333337</v>
      </c>
      <c r="H9" s="48"/>
      <c r="I9" s="48"/>
      <c r="J9" s="48"/>
      <c r="K9" s="68">
        <f>SUM(H9+I9+J9)/3</f>
        <v>0</v>
      </c>
      <c r="L9" s="48"/>
      <c r="M9" s="48"/>
      <c r="N9" s="48"/>
      <c r="O9" s="68">
        <f>SUM(L9+M9+N9)/3</f>
        <v>0</v>
      </c>
      <c r="P9" s="241">
        <v>94.736840000000001</v>
      </c>
      <c r="Q9" s="241">
        <v>94.736840000000001</v>
      </c>
      <c r="R9" s="241">
        <v>94.736840000000001</v>
      </c>
      <c r="S9" s="68">
        <f>SUM(P9+Q9+R9)/3</f>
        <v>94.736839999999987</v>
      </c>
      <c r="T9" s="241">
        <v>100</v>
      </c>
      <c r="U9" s="241">
        <v>100</v>
      </c>
      <c r="V9" s="241">
        <v>100</v>
      </c>
      <c r="W9" s="68">
        <f>SUM(T9+U9+V9)/3</f>
        <v>100</v>
      </c>
      <c r="X9" s="241">
        <v>100</v>
      </c>
      <c r="Y9" s="241">
        <v>100</v>
      </c>
      <c r="Z9" s="241">
        <v>94.736840000000001</v>
      </c>
      <c r="AA9" s="68">
        <f>SUM(X9+Y9+Z9)/3</f>
        <v>98.245613333333338</v>
      </c>
      <c r="AB9" s="49">
        <f>SUM(G9+K9+O9+S9+W9+AA9)/4</f>
        <v>97.280701666666658</v>
      </c>
    </row>
    <row r="10" spans="1:1035" s="191" customFormat="1" x14ac:dyDescent="0.25">
      <c r="A10" s="243">
        <v>2</v>
      </c>
      <c r="B10" s="252" t="s">
        <v>147</v>
      </c>
      <c r="C10" s="252" t="s">
        <v>105</v>
      </c>
      <c r="D10" s="241"/>
      <c r="E10" s="241"/>
      <c r="F10" s="241"/>
      <c r="G10" s="68"/>
      <c r="H10" s="253"/>
      <c r="I10" s="253"/>
      <c r="J10" s="253"/>
      <c r="K10" s="68"/>
      <c r="L10" s="48"/>
      <c r="M10" s="48"/>
      <c r="N10" s="48"/>
      <c r="O10" s="68"/>
      <c r="P10" s="241">
        <v>94.736840000000001</v>
      </c>
      <c r="Q10" s="241">
        <v>94.736840000000001</v>
      </c>
      <c r="R10" s="241">
        <v>94.736840000000001</v>
      </c>
      <c r="S10" s="68">
        <f t="shared" ref="S10:S17" si="0">SUM(P10+Q10+R10)/3</f>
        <v>94.736839999999987</v>
      </c>
      <c r="T10" s="241">
        <v>100</v>
      </c>
      <c r="U10" s="241">
        <v>94.736840000000001</v>
      </c>
      <c r="V10" s="241">
        <v>100</v>
      </c>
      <c r="W10" s="68">
        <f t="shared" ref="W10:W17" si="1">SUM(T10+U10+V10)/3</f>
        <v>98.245613333333338</v>
      </c>
      <c r="X10" s="241">
        <v>94.736840000000001</v>
      </c>
      <c r="Y10" s="241">
        <v>94.736840000000001</v>
      </c>
      <c r="Z10" s="241">
        <v>100</v>
      </c>
      <c r="AA10" s="68">
        <f t="shared" ref="AA10:AA17" si="2">SUM(X10+Y10+Z10)/3</f>
        <v>96.491226666666662</v>
      </c>
      <c r="AB10" s="49">
        <f>SUM(G10+K10+O10+S10+W10+AA10)/3</f>
        <v>96.491226666666662</v>
      </c>
    </row>
    <row r="11" spans="1:1035" s="191" customFormat="1" ht="15" customHeight="1" x14ac:dyDescent="0.25">
      <c r="A11" s="219">
        <v>3</v>
      </c>
      <c r="B11" s="252" t="s">
        <v>145</v>
      </c>
      <c r="C11" s="252" t="s">
        <v>106</v>
      </c>
      <c r="D11" s="241">
        <v>93.076920000000001</v>
      </c>
      <c r="E11" s="241">
        <v>85.872579999999999</v>
      </c>
      <c r="F11" s="241">
        <v>93.5</v>
      </c>
      <c r="G11" s="68">
        <f>SUM(D11+E11+F11)/3</f>
        <v>90.816500000000005</v>
      </c>
      <c r="H11" s="241">
        <v>90.384619999999998</v>
      </c>
      <c r="I11" s="241">
        <v>90.769229999999993</v>
      </c>
      <c r="J11" s="241">
        <v>87.464389999999995</v>
      </c>
      <c r="K11" s="68">
        <f t="shared" ref="K11:K17" si="3">SUM(H11+I11+J11)/3</f>
        <v>89.539413333333314</v>
      </c>
      <c r="L11" s="48">
        <v>92.8</v>
      </c>
      <c r="M11" s="48">
        <v>86.03989</v>
      </c>
      <c r="N11" s="48">
        <v>94.736840000000001</v>
      </c>
      <c r="O11" s="68">
        <f>SUM(L11+M11+N11)/3</f>
        <v>91.192243333333337</v>
      </c>
      <c r="P11" s="241">
        <v>94.230770000000007</v>
      </c>
      <c r="Q11" s="241">
        <v>92</v>
      </c>
      <c r="R11" s="241">
        <v>94</v>
      </c>
      <c r="S11" s="68">
        <f t="shared" si="0"/>
        <v>93.410256666666669</v>
      </c>
      <c r="T11" s="241">
        <v>94.230770000000007</v>
      </c>
      <c r="U11" s="241">
        <v>89.750690000000006</v>
      </c>
      <c r="V11" s="241">
        <v>100</v>
      </c>
      <c r="W11" s="68">
        <f t="shared" si="1"/>
        <v>94.660486666666671</v>
      </c>
      <c r="X11" s="241">
        <v>94</v>
      </c>
      <c r="Y11" s="241">
        <v>85.595569999999995</v>
      </c>
      <c r="Z11" s="241">
        <v>97.36842</v>
      </c>
      <c r="AA11" s="68">
        <f t="shared" si="2"/>
        <v>92.321330000000003</v>
      </c>
      <c r="AB11" s="49">
        <f>SUM(G11+K11+O11+S11+W11+AA11)/6</f>
        <v>91.990038333333345</v>
      </c>
    </row>
    <row r="12" spans="1:1035" ht="15" customHeight="1" x14ac:dyDescent="0.25">
      <c r="A12" s="174">
        <v>4</v>
      </c>
      <c r="B12" s="252" t="s">
        <v>146</v>
      </c>
      <c r="C12" s="252" t="s">
        <v>85</v>
      </c>
      <c r="D12" s="241">
        <v>94.736840000000001</v>
      </c>
      <c r="E12" s="241">
        <v>94.736840000000001</v>
      </c>
      <c r="F12" s="241">
        <v>96.356279999999998</v>
      </c>
      <c r="G12" s="68">
        <f t="shared" ref="G12:G15" si="4">SUM(D12+E12+F12)/3</f>
        <v>95.276653333333343</v>
      </c>
      <c r="H12" s="241">
        <v>91.093119999999999</v>
      </c>
      <c r="I12" s="241">
        <v>91.093119999999999</v>
      </c>
      <c r="J12" s="241">
        <v>93.117410000000007</v>
      </c>
      <c r="K12" s="68">
        <f t="shared" si="3"/>
        <v>91.76788333333333</v>
      </c>
      <c r="L12" s="48">
        <v>91.093119999999999</v>
      </c>
      <c r="M12" s="48">
        <v>91.093119999999999</v>
      </c>
      <c r="N12" s="48">
        <v>93.522270000000006</v>
      </c>
      <c r="O12" s="68">
        <f t="shared" ref="O12:O15" si="5">SUM(L12+M12+N12)/3</f>
        <v>91.902836666666659</v>
      </c>
      <c r="P12" s="241">
        <v>95.1417</v>
      </c>
      <c r="Q12" s="241">
        <v>94.331980000000001</v>
      </c>
      <c r="R12" s="241">
        <v>95.1417</v>
      </c>
      <c r="S12" s="68">
        <f t="shared" si="0"/>
        <v>94.871793333333343</v>
      </c>
      <c r="T12" s="241">
        <v>91.093119999999999</v>
      </c>
      <c r="U12" s="241">
        <v>91.093119999999999</v>
      </c>
      <c r="V12" s="241">
        <v>89.068830000000005</v>
      </c>
      <c r="W12" s="68">
        <f t="shared" si="1"/>
        <v>90.418356666666668</v>
      </c>
      <c r="X12" s="241">
        <v>93.117410000000007</v>
      </c>
      <c r="Y12" s="241">
        <v>94.331980000000001</v>
      </c>
      <c r="Z12" s="241">
        <v>94.331980000000001</v>
      </c>
      <c r="AA12" s="68">
        <f t="shared" si="2"/>
        <v>93.927123333333327</v>
      </c>
      <c r="AB12" s="49">
        <f t="shared" ref="AB12" si="6">SUM(G12+K12+O12+S12+W12+AA12)/6</f>
        <v>93.027441111111102</v>
      </c>
    </row>
    <row r="13" spans="1:1035" s="191" customFormat="1" ht="15" customHeight="1" x14ac:dyDescent="0.25">
      <c r="A13" s="218">
        <v>5</v>
      </c>
      <c r="B13" s="252" t="s">
        <v>124</v>
      </c>
      <c r="C13" s="252" t="s">
        <v>107</v>
      </c>
      <c r="D13" s="241">
        <v>94.117649999999998</v>
      </c>
      <c r="E13" s="241">
        <v>95.294120000000007</v>
      </c>
      <c r="F13" s="241">
        <v>95.294120000000007</v>
      </c>
      <c r="G13" s="68">
        <f t="shared" si="4"/>
        <v>94.901963333333342</v>
      </c>
      <c r="H13" s="48"/>
      <c r="I13" s="48"/>
      <c r="J13" s="48"/>
      <c r="K13" s="68">
        <f t="shared" si="3"/>
        <v>0</v>
      </c>
      <c r="L13" s="48"/>
      <c r="M13" s="48"/>
      <c r="N13" s="48"/>
      <c r="O13" s="68">
        <f t="shared" si="5"/>
        <v>0</v>
      </c>
      <c r="P13" s="241">
        <v>98.823530000000005</v>
      </c>
      <c r="Q13" s="241">
        <v>97.647059999999996</v>
      </c>
      <c r="R13" s="241">
        <v>100</v>
      </c>
      <c r="S13" s="68">
        <f t="shared" si="0"/>
        <v>98.823530000000005</v>
      </c>
      <c r="T13" s="241">
        <v>97.647059999999996</v>
      </c>
      <c r="U13" s="241">
        <v>100</v>
      </c>
      <c r="V13" s="241">
        <v>100</v>
      </c>
      <c r="W13" s="68">
        <f t="shared" si="1"/>
        <v>99.21568666666667</v>
      </c>
      <c r="X13" s="241">
        <v>97.647059999999996</v>
      </c>
      <c r="Y13" s="241">
        <v>97.647059999999996</v>
      </c>
      <c r="Z13" s="241">
        <v>97.647059999999996</v>
      </c>
      <c r="AA13" s="68">
        <f t="shared" si="2"/>
        <v>97.647059999999996</v>
      </c>
      <c r="AB13" s="49">
        <f>SUM(G13+K13+O13+S13+W13+AA13)/4</f>
        <v>97.64706000000001</v>
      </c>
    </row>
    <row r="14" spans="1:1035" ht="23.25" customHeight="1" x14ac:dyDescent="0.25">
      <c r="A14" s="218">
        <v>6</v>
      </c>
      <c r="B14" s="227" t="s">
        <v>124</v>
      </c>
      <c r="C14" s="227" t="s">
        <v>108</v>
      </c>
      <c r="D14" s="48"/>
      <c r="E14" s="48"/>
      <c r="F14" s="48"/>
      <c r="G14" s="68">
        <f t="shared" si="4"/>
        <v>0</v>
      </c>
      <c r="H14" s="48"/>
      <c r="I14" s="48"/>
      <c r="J14" s="48"/>
      <c r="K14" s="68">
        <f t="shared" si="3"/>
        <v>0</v>
      </c>
      <c r="L14" s="48"/>
      <c r="M14" s="48"/>
      <c r="N14" s="48"/>
      <c r="O14" s="68">
        <f t="shared" si="5"/>
        <v>0</v>
      </c>
      <c r="P14" s="241">
        <v>100</v>
      </c>
      <c r="Q14" s="241">
        <v>100</v>
      </c>
      <c r="R14" s="241">
        <v>100</v>
      </c>
      <c r="S14" s="68">
        <f t="shared" si="0"/>
        <v>100</v>
      </c>
      <c r="T14" s="241">
        <v>100</v>
      </c>
      <c r="U14" s="241">
        <v>100</v>
      </c>
      <c r="V14" s="241">
        <v>100</v>
      </c>
      <c r="W14" s="68">
        <f t="shared" si="1"/>
        <v>100</v>
      </c>
      <c r="X14" s="241">
        <v>100</v>
      </c>
      <c r="Y14" s="241">
        <v>100</v>
      </c>
      <c r="Z14" s="241">
        <v>100</v>
      </c>
      <c r="AA14" s="68">
        <f t="shared" si="2"/>
        <v>100</v>
      </c>
      <c r="AB14" s="49">
        <f t="shared" ref="AB14:AB17" si="7">SUM(G14+K14+O14+S14+W14+AA14)/3</f>
        <v>100</v>
      </c>
    </row>
    <row r="15" spans="1:1035" ht="15" customHeight="1" x14ac:dyDescent="0.25">
      <c r="A15" s="218">
        <v>7</v>
      </c>
      <c r="B15" s="227" t="s">
        <v>124</v>
      </c>
      <c r="C15" s="227" t="s">
        <v>109</v>
      </c>
      <c r="D15" s="48"/>
      <c r="E15" s="48"/>
      <c r="F15" s="48"/>
      <c r="G15" s="68">
        <f t="shared" si="4"/>
        <v>0</v>
      </c>
      <c r="H15" s="48"/>
      <c r="I15" s="48"/>
      <c r="J15" s="48"/>
      <c r="K15" s="68">
        <f t="shared" si="3"/>
        <v>0</v>
      </c>
      <c r="L15" s="48"/>
      <c r="M15" s="48"/>
      <c r="N15" s="48"/>
      <c r="O15" s="68">
        <f t="shared" si="5"/>
        <v>0</v>
      </c>
      <c r="P15" s="241">
        <v>95</v>
      </c>
      <c r="Q15" s="241">
        <v>95</v>
      </c>
      <c r="R15" s="241">
        <v>95</v>
      </c>
      <c r="S15" s="68">
        <f t="shared" si="0"/>
        <v>95</v>
      </c>
      <c r="T15" s="241">
        <v>90</v>
      </c>
      <c r="U15" s="241">
        <v>95</v>
      </c>
      <c r="V15" s="241">
        <v>95</v>
      </c>
      <c r="W15" s="68">
        <f t="shared" si="1"/>
        <v>93.333333333333329</v>
      </c>
      <c r="X15" s="241">
        <v>95</v>
      </c>
      <c r="Y15" s="241">
        <v>95</v>
      </c>
      <c r="Z15" s="241">
        <v>95</v>
      </c>
      <c r="AA15" s="68">
        <f t="shared" si="2"/>
        <v>95</v>
      </c>
      <c r="AB15" s="49">
        <f t="shared" si="7"/>
        <v>94.444444444444443</v>
      </c>
    </row>
    <row r="16" spans="1:1035" ht="15" customHeight="1" x14ac:dyDescent="0.25">
      <c r="A16" s="218">
        <v>8</v>
      </c>
      <c r="B16" s="227" t="s">
        <v>124</v>
      </c>
      <c r="C16" s="227" t="s">
        <v>110</v>
      </c>
      <c r="D16" s="48"/>
      <c r="E16" s="48"/>
      <c r="F16" s="48"/>
      <c r="G16" s="68">
        <f t="shared" ref="G16:G17" si="8">SUM(D16+E16+F16)/3</f>
        <v>0</v>
      </c>
      <c r="H16" s="48"/>
      <c r="I16" s="48"/>
      <c r="J16" s="48"/>
      <c r="K16" s="68">
        <f t="shared" si="3"/>
        <v>0</v>
      </c>
      <c r="L16" s="48"/>
      <c r="M16" s="48"/>
      <c r="N16" s="48"/>
      <c r="O16" s="68">
        <f t="shared" ref="O16:O17" si="9">SUM(L16+M16+N16)/3</f>
        <v>0</v>
      </c>
      <c r="P16" s="241">
        <v>86.363640000000004</v>
      </c>
      <c r="Q16" s="241">
        <v>86.363640000000004</v>
      </c>
      <c r="R16" s="241">
        <v>86.363640000000004</v>
      </c>
      <c r="S16" s="68">
        <f t="shared" si="0"/>
        <v>86.36363999999999</v>
      </c>
      <c r="T16" s="241">
        <v>86.363640000000004</v>
      </c>
      <c r="U16" s="241">
        <v>86.363640000000004</v>
      </c>
      <c r="V16" s="241">
        <v>86.363640000000004</v>
      </c>
      <c r="W16" s="68">
        <f t="shared" si="1"/>
        <v>86.36363999999999</v>
      </c>
      <c r="X16" s="241">
        <v>86.363640000000004</v>
      </c>
      <c r="Y16" s="241">
        <v>86.363640000000004</v>
      </c>
      <c r="Z16" s="241">
        <v>86.363640000000004</v>
      </c>
      <c r="AA16" s="68">
        <f t="shared" si="2"/>
        <v>86.36363999999999</v>
      </c>
      <c r="AB16" s="49">
        <f t="shared" si="7"/>
        <v>86.36363999999999</v>
      </c>
    </row>
    <row r="17" spans="1:1050" ht="15" customHeight="1" thickBot="1" x14ac:dyDescent="0.3">
      <c r="A17" s="218">
        <v>9</v>
      </c>
      <c r="B17" s="227" t="s">
        <v>124</v>
      </c>
      <c r="C17" s="227" t="s">
        <v>83</v>
      </c>
      <c r="D17" s="48"/>
      <c r="E17" s="48"/>
      <c r="F17" s="48"/>
      <c r="G17" s="68">
        <f t="shared" si="8"/>
        <v>0</v>
      </c>
      <c r="H17" s="48"/>
      <c r="I17" s="48"/>
      <c r="J17" s="48"/>
      <c r="K17" s="68">
        <f t="shared" si="3"/>
        <v>0</v>
      </c>
      <c r="L17" s="48"/>
      <c r="M17" s="48"/>
      <c r="N17" s="48"/>
      <c r="O17" s="68">
        <f t="shared" si="9"/>
        <v>0</v>
      </c>
      <c r="P17" s="241">
        <v>100</v>
      </c>
      <c r="Q17" s="241">
        <v>100</v>
      </c>
      <c r="R17" s="241">
        <v>100</v>
      </c>
      <c r="S17" s="68">
        <f t="shared" si="0"/>
        <v>100</v>
      </c>
      <c r="T17" s="241">
        <v>100</v>
      </c>
      <c r="U17" s="241">
        <v>100</v>
      </c>
      <c r="V17" s="241">
        <v>100</v>
      </c>
      <c r="W17" s="68">
        <f t="shared" si="1"/>
        <v>100</v>
      </c>
      <c r="X17" s="241">
        <v>100</v>
      </c>
      <c r="Y17" s="241">
        <v>100</v>
      </c>
      <c r="Z17" s="241">
        <v>100</v>
      </c>
      <c r="AA17" s="68">
        <f t="shared" si="2"/>
        <v>100</v>
      </c>
      <c r="AB17" s="49">
        <f t="shared" si="7"/>
        <v>100</v>
      </c>
    </row>
    <row r="18" spans="1:1050" s="8" customFormat="1" ht="15.75" customHeight="1" thickBot="1" x14ac:dyDescent="0.3">
      <c r="A18" s="200" t="s">
        <v>95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2"/>
      <c r="AC18" s="26"/>
      <c r="AD18" s="26"/>
      <c r="AE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32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  <c r="AGJ18" s="26"/>
      <c r="AGK18" s="26"/>
      <c r="AGL18" s="26"/>
      <c r="AGM18" s="26"/>
      <c r="AGN18" s="26"/>
      <c r="AGO18" s="26"/>
      <c r="AGP18" s="26"/>
      <c r="AGQ18" s="26"/>
      <c r="AGR18" s="26"/>
      <c r="AGS18" s="26"/>
      <c r="AGT18" s="26"/>
      <c r="AGU18" s="26"/>
      <c r="AGV18" s="26"/>
      <c r="AGW18" s="26"/>
      <c r="AGX18" s="26"/>
      <c r="AGY18" s="26"/>
      <c r="AGZ18" s="26"/>
      <c r="AHA18" s="26"/>
      <c r="AHB18" s="26"/>
      <c r="AHC18" s="26"/>
      <c r="AHD18" s="26"/>
      <c r="AHE18" s="26"/>
      <c r="AHF18" s="26"/>
      <c r="AHG18" s="26"/>
      <c r="AHH18" s="26"/>
      <c r="AHI18" s="26"/>
      <c r="AHJ18" s="26"/>
      <c r="AHK18" s="26"/>
      <c r="AHL18" s="26"/>
      <c r="AHM18" s="26"/>
      <c r="AHN18" s="26"/>
      <c r="AHO18" s="26"/>
      <c r="AHP18" s="26"/>
      <c r="AHQ18" s="26"/>
      <c r="AHR18" s="26"/>
      <c r="AHS18" s="26"/>
      <c r="AHT18" s="26"/>
      <c r="AHU18" s="26"/>
      <c r="AHV18" s="26"/>
      <c r="AHW18" s="26"/>
      <c r="AHX18" s="26"/>
      <c r="AHY18" s="26"/>
      <c r="AHZ18" s="26"/>
      <c r="AIA18" s="26"/>
      <c r="AIB18" s="26"/>
      <c r="AIC18" s="26"/>
      <c r="AID18" s="26"/>
      <c r="AIE18" s="26"/>
      <c r="AIF18" s="26"/>
      <c r="AIG18" s="26"/>
      <c r="AIH18" s="26"/>
      <c r="AII18" s="26"/>
      <c r="AIJ18" s="26"/>
      <c r="AIK18" s="26"/>
      <c r="AIL18" s="26"/>
      <c r="AIM18" s="26"/>
      <c r="AIN18" s="26"/>
      <c r="AIO18" s="26"/>
      <c r="AIP18" s="26"/>
      <c r="AIQ18" s="26"/>
      <c r="AIR18" s="26"/>
      <c r="AIS18" s="26"/>
      <c r="AIT18" s="26"/>
      <c r="AIU18" s="26"/>
      <c r="AIV18" s="26"/>
      <c r="AIW18" s="26"/>
      <c r="AIX18" s="26"/>
      <c r="AIY18" s="26"/>
      <c r="AIZ18" s="26"/>
      <c r="AJA18" s="26"/>
      <c r="AJB18" s="26"/>
      <c r="AJC18" s="26"/>
      <c r="AJD18" s="26"/>
      <c r="AJE18" s="26"/>
      <c r="AJF18" s="26"/>
      <c r="AJG18" s="26"/>
      <c r="AJH18" s="26"/>
      <c r="AJI18" s="26"/>
      <c r="AJJ18" s="26"/>
      <c r="AJK18" s="26"/>
      <c r="AJL18" s="26"/>
      <c r="AJM18" s="26"/>
      <c r="AJN18" s="26"/>
      <c r="AJO18" s="26"/>
      <c r="AJP18" s="26"/>
      <c r="AJQ18" s="26"/>
      <c r="AJR18" s="26"/>
      <c r="AJS18" s="26"/>
      <c r="AJT18" s="26"/>
      <c r="AJU18" s="26"/>
      <c r="AJV18" s="26"/>
      <c r="AJW18" s="26"/>
      <c r="AJX18" s="26"/>
      <c r="AJY18" s="26"/>
      <c r="AJZ18" s="26"/>
      <c r="AKA18" s="26"/>
      <c r="AKB18" s="26"/>
      <c r="AKC18" s="26"/>
      <c r="AKD18" s="26"/>
      <c r="AKE18" s="26"/>
      <c r="AKF18" s="26"/>
      <c r="AKG18" s="26"/>
      <c r="AKH18" s="26"/>
      <c r="AKI18" s="26"/>
      <c r="AKJ18" s="26"/>
      <c r="AKK18" s="26"/>
      <c r="AKL18" s="26"/>
      <c r="AKM18" s="26"/>
      <c r="AKN18" s="26"/>
      <c r="AKO18" s="26"/>
      <c r="AKP18" s="26"/>
      <c r="AKQ18" s="26"/>
      <c r="AKR18" s="26"/>
      <c r="AKS18" s="26"/>
      <c r="AKT18" s="26"/>
      <c r="AKU18" s="26"/>
      <c r="AKV18" s="26"/>
      <c r="AKW18" s="26"/>
      <c r="AKX18" s="26"/>
      <c r="AKY18" s="26"/>
      <c r="AKZ18" s="26"/>
      <c r="ALA18" s="26"/>
      <c r="ALB18" s="26"/>
      <c r="ALC18" s="26"/>
      <c r="ALD18" s="26"/>
      <c r="ALE18" s="26"/>
      <c r="ALF18" s="26"/>
      <c r="ALG18" s="26"/>
      <c r="ALH18" s="26"/>
      <c r="ALI18" s="26"/>
      <c r="ALJ18" s="26"/>
      <c r="ALK18" s="26"/>
      <c r="ALL18" s="26"/>
      <c r="ALM18" s="26"/>
      <c r="ALN18" s="26"/>
      <c r="ALO18" s="26"/>
      <c r="ALP18" s="26"/>
      <c r="ALQ18" s="26"/>
      <c r="ALR18" s="26"/>
      <c r="ALS18" s="26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  <c r="AMQ18" s="26"/>
      <c r="AMR18" s="26"/>
      <c r="AMS18" s="26"/>
      <c r="AMT18" s="26"/>
      <c r="AMU18" s="26"/>
      <c r="AMV18" s="26"/>
      <c r="AMW18" s="26"/>
      <c r="AMX18" s="26"/>
      <c r="AMY18" s="26"/>
      <c r="AMZ18" s="26"/>
      <c r="ANA18" s="26"/>
      <c r="ANB18" s="26"/>
      <c r="ANC18" s="26"/>
      <c r="AND18" s="26"/>
      <c r="ANE18" s="26"/>
      <c r="ANF18" s="26"/>
      <c r="ANG18" s="26"/>
      <c r="ANH18" s="26"/>
      <c r="ANI18" s="26"/>
      <c r="ANJ18" s="26"/>
    </row>
    <row r="19" spans="1:1050" s="191" customFormat="1" ht="15" customHeight="1" x14ac:dyDescent="0.25">
      <c r="A19" s="159">
        <v>1</v>
      </c>
      <c r="B19" s="191" t="s">
        <v>147</v>
      </c>
      <c r="C19" s="227" t="s">
        <v>105</v>
      </c>
      <c r="D19" s="241">
        <v>89.473680000000002</v>
      </c>
      <c r="E19" s="241">
        <v>94.736840000000001</v>
      </c>
      <c r="F19" s="241">
        <v>85.263159999999999</v>
      </c>
      <c r="G19" s="164">
        <f>SUM(D19+E19+F19)/3</f>
        <v>89.824560000000005</v>
      </c>
      <c r="H19" s="241">
        <v>85.714290000000005</v>
      </c>
      <c r="I19" s="241">
        <v>84.210530000000006</v>
      </c>
      <c r="J19" s="241">
        <v>84.210530000000006</v>
      </c>
      <c r="K19" s="164">
        <f t="shared" ref="K19:K25" si="10">SUM(H19+I19+J19)/3</f>
        <v>84.711783333333344</v>
      </c>
      <c r="L19" s="241">
        <v>84.210530000000006</v>
      </c>
      <c r="M19" s="241">
        <v>89.473680000000002</v>
      </c>
      <c r="N19" s="241">
        <v>89.473680000000002</v>
      </c>
      <c r="O19" s="164">
        <f>SUM(L19+M19+N19)/3</f>
        <v>87.719296666666665</v>
      </c>
      <c r="P19" s="67">
        <v>84.210530000000006</v>
      </c>
      <c r="Q19" s="67">
        <v>89.473680000000002</v>
      </c>
      <c r="R19" s="67">
        <v>89.473680000000002</v>
      </c>
      <c r="S19" s="164">
        <f>SUM(P19+Q19+R19)/3</f>
        <v>87.719296666666665</v>
      </c>
      <c r="T19" s="67">
        <v>89.473680000000002</v>
      </c>
      <c r="U19" s="67">
        <v>83.157889999999995</v>
      </c>
      <c r="V19" s="67">
        <v>89.473680000000002</v>
      </c>
      <c r="W19" s="164">
        <f t="shared" ref="W19" si="11">SUM(T19+U19+V19)/3</f>
        <v>87.368416666666675</v>
      </c>
      <c r="X19" s="241">
        <v>83.157889999999995</v>
      </c>
      <c r="Y19" s="241">
        <v>89.473680000000002</v>
      </c>
      <c r="Z19" s="241">
        <v>84.210530000000006</v>
      </c>
      <c r="AA19" s="68">
        <f t="shared" ref="AA19:AA20" si="12">SUM(X19+Y19+Z19)/3</f>
        <v>85.614033333333339</v>
      </c>
      <c r="AB19" s="49">
        <f>SUM(G19+K19+O19+S19+W19+AA19)/6</f>
        <v>87.159564444444456</v>
      </c>
    </row>
    <row r="20" spans="1:1050" s="191" customFormat="1" x14ac:dyDescent="0.25">
      <c r="A20" s="159">
        <v>2</v>
      </c>
      <c r="B20" s="242" t="s">
        <v>125</v>
      </c>
      <c r="C20" s="242" t="s">
        <v>106</v>
      </c>
      <c r="D20" s="241">
        <v>86.703599999999994</v>
      </c>
      <c r="E20" s="241">
        <v>93.461539999999999</v>
      </c>
      <c r="F20" s="241">
        <v>86</v>
      </c>
      <c r="G20" s="164">
        <f>SUM(D20+E20+F20)/3</f>
        <v>88.721713333333341</v>
      </c>
      <c r="H20" s="241">
        <v>86.426590000000004</v>
      </c>
      <c r="I20" s="241">
        <v>89.230770000000007</v>
      </c>
      <c r="J20" s="241">
        <v>96.923079999999999</v>
      </c>
      <c r="K20" s="164">
        <f>SUM(H20+I20+J20)/3</f>
        <v>90.860146666666665</v>
      </c>
      <c r="L20" s="241">
        <v>88.088639999999998</v>
      </c>
      <c r="M20" s="241">
        <v>94.230770000000007</v>
      </c>
      <c r="N20" s="241">
        <v>86.5</v>
      </c>
      <c r="O20" s="164">
        <f>SUM(L20+M20+N20)/3</f>
        <v>89.606470000000002</v>
      </c>
      <c r="P20" s="67">
        <v>88.088639999999998</v>
      </c>
      <c r="Q20" s="67">
        <v>94.230770000000007</v>
      </c>
      <c r="R20" s="67">
        <v>86.5</v>
      </c>
      <c r="S20" s="164">
        <f>SUM(P20+Q20+R20)/3</f>
        <v>89.606470000000002</v>
      </c>
      <c r="T20" s="67">
        <v>92.307689999999994</v>
      </c>
      <c r="U20" s="67">
        <v>89.068830000000005</v>
      </c>
      <c r="V20" s="67">
        <v>90.68826</v>
      </c>
      <c r="W20" s="164">
        <f>SUM(T20+U20+V20)/3</f>
        <v>90.68826</v>
      </c>
      <c r="X20" s="241">
        <v>89.473680000000002</v>
      </c>
      <c r="Y20" s="241">
        <v>91.923079999999999</v>
      </c>
      <c r="Z20" s="241">
        <v>90</v>
      </c>
      <c r="AA20" s="68">
        <f t="shared" si="12"/>
        <v>90.465586666666653</v>
      </c>
      <c r="AB20" s="49">
        <f>SUM(G20+K20+O20+S20+W20+AA20)/6</f>
        <v>89.991441111111115</v>
      </c>
    </row>
    <row r="21" spans="1:1050" s="191" customFormat="1" hidden="1" x14ac:dyDescent="0.25">
      <c r="A21" s="159">
        <v>3</v>
      </c>
      <c r="B21" s="57" t="s">
        <v>76</v>
      </c>
      <c r="C21" s="167" t="s">
        <v>19</v>
      </c>
      <c r="D21" s="67"/>
      <c r="E21" s="67"/>
      <c r="F21" s="67"/>
      <c r="G21" s="164">
        <f t="shared" ref="G21:G25" si="13">SUM(D21+E21+F21)/3</f>
        <v>0</v>
      </c>
      <c r="H21" s="67"/>
      <c r="I21" s="67"/>
      <c r="J21" s="67"/>
      <c r="K21" s="164">
        <f t="shared" si="10"/>
        <v>0</v>
      </c>
      <c r="L21" s="67"/>
      <c r="M21" s="67"/>
      <c r="N21" s="67"/>
      <c r="O21" s="164">
        <f>SUM(L21+M21+N21)/3</f>
        <v>0</v>
      </c>
      <c r="P21" s="67"/>
      <c r="Q21" s="67"/>
      <c r="R21" s="67"/>
      <c r="S21" s="164">
        <f t="shared" ref="S21:S25" si="14">SUM(P21+Q21+R21)/3</f>
        <v>0</v>
      </c>
      <c r="T21" s="67"/>
      <c r="U21" s="67"/>
      <c r="V21" s="67"/>
      <c r="W21" s="164">
        <f t="shared" ref="W21:W25" si="15">SUM(T21+U21+V21)/3</f>
        <v>0</v>
      </c>
      <c r="X21" s="67"/>
      <c r="Y21" s="67"/>
      <c r="Z21" s="67"/>
      <c r="AA21" s="164">
        <f t="shared" ref="AA21:AA25" si="16">SUM(X21+Y21+Z21)/3</f>
        <v>0</v>
      </c>
      <c r="AB21" s="166">
        <f t="shared" ref="AB21:AB26" si="17">SUM(G21+K21+O21+S21+W21+AA21)/3</f>
        <v>0</v>
      </c>
    </row>
    <row r="22" spans="1:1050" s="191" customFormat="1" hidden="1" x14ac:dyDescent="0.25">
      <c r="A22" s="159">
        <v>4</v>
      </c>
      <c r="B22" s="155" t="s">
        <v>67</v>
      </c>
      <c r="C22" s="50" t="s">
        <v>24</v>
      </c>
      <c r="D22" s="67"/>
      <c r="E22" s="67"/>
      <c r="F22" s="67"/>
      <c r="G22" s="164">
        <f>SUM(D22+E22+F22)/3</f>
        <v>0</v>
      </c>
      <c r="H22" s="67"/>
      <c r="I22" s="67"/>
      <c r="J22" s="67"/>
      <c r="K22" s="164">
        <f>SUM(H22+I22+J22)/3</f>
        <v>0</v>
      </c>
      <c r="L22" s="67"/>
      <c r="M22" s="67"/>
      <c r="N22" s="67"/>
      <c r="O22" s="164">
        <f>SUM(L22+M22+N22)/3</f>
        <v>0</v>
      </c>
      <c r="P22" s="67"/>
      <c r="Q22" s="67"/>
      <c r="R22" s="67"/>
      <c r="S22" s="164">
        <f>SUM(P22+Q22+R22)/3</f>
        <v>0</v>
      </c>
      <c r="T22" s="67"/>
      <c r="U22" s="67"/>
      <c r="V22" s="67"/>
      <c r="W22" s="164">
        <f>SUM(T22+U22+V22)/3</f>
        <v>0</v>
      </c>
      <c r="X22" s="67"/>
      <c r="Y22" s="67"/>
      <c r="Z22" s="67"/>
      <c r="AA22" s="164">
        <f>SUM(X22+Y22+Z22)/3</f>
        <v>0</v>
      </c>
      <c r="AB22" s="166">
        <f t="shared" si="17"/>
        <v>0</v>
      </c>
    </row>
    <row r="23" spans="1:1050" s="191" customFormat="1" hidden="1" x14ac:dyDescent="0.25">
      <c r="A23" s="159">
        <v>5</v>
      </c>
      <c r="B23" s="155" t="s">
        <v>67</v>
      </c>
      <c r="C23" s="50" t="s">
        <v>23</v>
      </c>
      <c r="D23" s="67"/>
      <c r="E23" s="67"/>
      <c r="F23" s="67"/>
      <c r="G23" s="164">
        <f t="shared" si="13"/>
        <v>0</v>
      </c>
      <c r="H23" s="67"/>
      <c r="I23" s="67"/>
      <c r="J23" s="67"/>
      <c r="K23" s="164">
        <f t="shared" si="10"/>
        <v>0</v>
      </c>
      <c r="L23" s="67"/>
      <c r="M23" s="67"/>
      <c r="N23" s="67"/>
      <c r="O23" s="164">
        <f t="shared" ref="O23:O25" si="18">SUM(L23+M23+N23)/3</f>
        <v>0</v>
      </c>
      <c r="P23" s="67"/>
      <c r="Q23" s="67"/>
      <c r="R23" s="67"/>
      <c r="S23" s="164">
        <f t="shared" si="14"/>
        <v>0</v>
      </c>
      <c r="T23" s="67"/>
      <c r="U23" s="67"/>
      <c r="V23" s="67"/>
      <c r="W23" s="164">
        <f t="shared" si="15"/>
        <v>0</v>
      </c>
      <c r="X23" s="67"/>
      <c r="Y23" s="67"/>
      <c r="Z23" s="67"/>
      <c r="AA23" s="164">
        <f t="shared" si="16"/>
        <v>0</v>
      </c>
      <c r="AB23" s="166">
        <f t="shared" si="17"/>
        <v>0</v>
      </c>
    </row>
    <row r="24" spans="1:1050" s="191" customFormat="1" hidden="1" x14ac:dyDescent="0.25">
      <c r="A24" s="161">
        <v>6</v>
      </c>
      <c r="B24" s="155" t="s">
        <v>67</v>
      </c>
      <c r="C24" s="50" t="s">
        <v>26</v>
      </c>
      <c r="D24" s="67"/>
      <c r="E24" s="67"/>
      <c r="F24" s="67"/>
      <c r="G24" s="72">
        <f>SUM(D24+E24+F24)/3</f>
        <v>0</v>
      </c>
      <c r="H24" s="67"/>
      <c r="I24" s="67"/>
      <c r="J24" s="67"/>
      <c r="K24" s="72">
        <f>SUM(H24+I24+J24)/3</f>
        <v>0</v>
      </c>
      <c r="L24" s="67"/>
      <c r="M24" s="67"/>
      <c r="N24" s="67"/>
      <c r="O24" s="72">
        <f>SUM(L24+M24+N24)/3</f>
        <v>0</v>
      </c>
      <c r="P24" s="67"/>
      <c r="Q24" s="67"/>
      <c r="R24" s="67"/>
      <c r="S24" s="72">
        <f>SUM(P24+Q24+R24)/3</f>
        <v>0</v>
      </c>
      <c r="T24" s="67"/>
      <c r="U24" s="67"/>
      <c r="V24" s="67"/>
      <c r="W24" s="72">
        <f>SUM(T24+U24+V24)/3</f>
        <v>0</v>
      </c>
      <c r="X24" s="67"/>
      <c r="Y24" s="67"/>
      <c r="Z24" s="67"/>
      <c r="AA24" s="72">
        <f>SUM(X24+Y24+Z24)/3</f>
        <v>0</v>
      </c>
      <c r="AB24" s="166">
        <f t="shared" si="17"/>
        <v>0</v>
      </c>
    </row>
    <row r="25" spans="1:1050" s="191" customFormat="1" hidden="1" x14ac:dyDescent="0.25">
      <c r="A25" s="159">
        <v>7</v>
      </c>
      <c r="B25" s="57" t="s">
        <v>80</v>
      </c>
      <c r="C25" s="50" t="s">
        <v>25</v>
      </c>
      <c r="D25" s="67"/>
      <c r="E25" s="67"/>
      <c r="F25" s="67"/>
      <c r="G25" s="72">
        <f t="shared" si="13"/>
        <v>0</v>
      </c>
      <c r="H25" s="67"/>
      <c r="I25" s="67"/>
      <c r="J25" s="67"/>
      <c r="K25" s="72">
        <f t="shared" si="10"/>
        <v>0</v>
      </c>
      <c r="L25" s="67"/>
      <c r="M25" s="67"/>
      <c r="N25" s="67"/>
      <c r="O25" s="72">
        <f t="shared" si="18"/>
        <v>0</v>
      </c>
      <c r="P25" s="67"/>
      <c r="Q25" s="67"/>
      <c r="R25" s="67"/>
      <c r="S25" s="72">
        <f t="shared" si="14"/>
        <v>0</v>
      </c>
      <c r="T25" s="67"/>
      <c r="U25" s="67"/>
      <c r="V25" s="67"/>
      <c r="W25" s="72">
        <f t="shared" si="15"/>
        <v>0</v>
      </c>
      <c r="X25" s="67"/>
      <c r="Y25" s="67"/>
      <c r="Z25" s="67"/>
      <c r="AA25" s="72">
        <f t="shared" si="16"/>
        <v>0</v>
      </c>
      <c r="AB25" s="166">
        <f t="shared" si="17"/>
        <v>0</v>
      </c>
    </row>
    <row r="26" spans="1:1050" s="8" customFormat="1" ht="15.75" hidden="1" thickBot="1" x14ac:dyDescent="0.3">
      <c r="A26" s="61">
        <v>1</v>
      </c>
      <c r="B26" s="62" t="s">
        <v>54</v>
      </c>
      <c r="C26" s="63" t="s">
        <v>19</v>
      </c>
      <c r="D26" s="63"/>
      <c r="E26" s="63"/>
      <c r="F26" s="63"/>
      <c r="G26" s="64">
        <f>SUM(D26+E26+F26)/3</f>
        <v>0</v>
      </c>
      <c r="H26" s="63"/>
      <c r="I26" s="63"/>
      <c r="J26" s="63"/>
      <c r="K26" s="64">
        <f>SUM(H26+I26+J26)/3</f>
        <v>0</v>
      </c>
      <c r="L26" s="63"/>
      <c r="M26" s="63"/>
      <c r="N26" s="63"/>
      <c r="O26" s="64"/>
      <c r="P26" s="63"/>
      <c r="Q26" s="63"/>
      <c r="R26" s="63"/>
      <c r="S26" s="64">
        <f>SUM(P26+Q26+R26)/3</f>
        <v>0</v>
      </c>
      <c r="T26" s="63"/>
      <c r="U26" s="63"/>
      <c r="V26" s="63"/>
      <c r="W26" s="64">
        <f>SUM(T26+U26+V26)/3</f>
        <v>0</v>
      </c>
      <c r="X26" s="63"/>
      <c r="Y26" s="63"/>
      <c r="Z26" s="63"/>
      <c r="AA26" s="65">
        <f>SUM(X26+Y26+Z26)/3</f>
        <v>0</v>
      </c>
      <c r="AB26" s="166">
        <f t="shared" si="17"/>
        <v>0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32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  <c r="LT26" s="26"/>
      <c r="LU26" s="26"/>
      <c r="LV26" s="26"/>
      <c r="LW26" s="26"/>
      <c r="LX26" s="26"/>
      <c r="LY26" s="26"/>
      <c r="LZ26" s="26"/>
      <c r="MA26" s="26"/>
      <c r="MB26" s="26"/>
      <c r="MC26" s="26"/>
      <c r="MD26" s="26"/>
      <c r="ME26" s="26"/>
      <c r="MF26" s="26"/>
      <c r="MG26" s="26"/>
      <c r="MH26" s="26"/>
      <c r="MI26" s="26"/>
      <c r="MJ26" s="26"/>
      <c r="MK26" s="26"/>
      <c r="ML26" s="26"/>
      <c r="MM26" s="26"/>
      <c r="MN26" s="26"/>
      <c r="MO26" s="26"/>
      <c r="MP26" s="26"/>
      <c r="MQ26" s="26"/>
      <c r="MR26" s="26"/>
      <c r="MS26" s="26"/>
      <c r="MT26" s="26"/>
      <c r="MU26" s="26"/>
      <c r="MV26" s="26"/>
      <c r="MW26" s="26"/>
      <c r="MX26" s="26"/>
      <c r="MY26" s="26"/>
      <c r="MZ26" s="26"/>
      <c r="NA26" s="26"/>
      <c r="NB26" s="26"/>
      <c r="NC26" s="26"/>
      <c r="ND26" s="26"/>
      <c r="NE26" s="26"/>
      <c r="NF26" s="26"/>
      <c r="NG26" s="26"/>
      <c r="NH26" s="26"/>
      <c r="NI26" s="26"/>
      <c r="NJ26" s="26"/>
      <c r="NK26" s="26"/>
      <c r="NL26" s="26"/>
      <c r="NM26" s="26"/>
      <c r="NN26" s="26"/>
      <c r="NO26" s="26"/>
      <c r="NP26" s="26"/>
      <c r="NQ26" s="26"/>
      <c r="NR26" s="26"/>
      <c r="NS26" s="26"/>
      <c r="NT26" s="26"/>
      <c r="NU26" s="26"/>
      <c r="NV26" s="26"/>
      <c r="NW26" s="26"/>
      <c r="NX26" s="26"/>
      <c r="NY26" s="26"/>
      <c r="NZ26" s="26"/>
      <c r="OA26" s="26"/>
      <c r="OB26" s="26"/>
      <c r="OC26" s="26"/>
      <c r="OD26" s="26"/>
      <c r="OE26" s="26"/>
      <c r="OF26" s="26"/>
      <c r="OG26" s="26"/>
      <c r="OH26" s="26"/>
      <c r="OI26" s="26"/>
      <c r="OJ26" s="26"/>
      <c r="OK26" s="26"/>
      <c r="OL26" s="26"/>
      <c r="OM26" s="26"/>
      <c r="ON26" s="26"/>
      <c r="OO26" s="26"/>
      <c r="OP26" s="26"/>
      <c r="OQ26" s="26"/>
      <c r="OR26" s="26"/>
      <c r="OS26" s="26"/>
      <c r="OT26" s="26"/>
      <c r="OU26" s="26"/>
      <c r="OV26" s="26"/>
      <c r="OW26" s="26"/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6"/>
      <c r="AEH26" s="26"/>
      <c r="AEI26" s="26"/>
      <c r="AEJ26" s="26"/>
      <c r="AEK26" s="26"/>
      <c r="AEL26" s="26"/>
      <c r="AEM26" s="26"/>
      <c r="AEN26" s="26"/>
      <c r="AEO26" s="26"/>
      <c r="AEP26" s="26"/>
      <c r="AEQ26" s="26"/>
      <c r="AER26" s="26"/>
      <c r="AES26" s="26"/>
      <c r="AET26" s="26"/>
      <c r="AEU26" s="26"/>
      <c r="AEV26" s="26"/>
      <c r="AEW26" s="26"/>
      <c r="AEX26" s="26"/>
      <c r="AEY26" s="26"/>
      <c r="AEZ26" s="26"/>
      <c r="AFA26" s="26"/>
      <c r="AFB26" s="26"/>
      <c r="AFC26" s="26"/>
      <c r="AFD26" s="26"/>
      <c r="AFE26" s="26"/>
      <c r="AFF26" s="26"/>
      <c r="AFG26" s="26"/>
      <c r="AFH26" s="26"/>
      <c r="AFI26" s="26"/>
      <c r="AFJ26" s="26"/>
      <c r="AFK26" s="26"/>
      <c r="AFL26" s="26"/>
      <c r="AFM26" s="26"/>
      <c r="AFN26" s="26"/>
      <c r="AFO26" s="26"/>
      <c r="AFP26" s="26"/>
      <c r="AFQ26" s="26"/>
      <c r="AFR26" s="26"/>
      <c r="AFS26" s="26"/>
      <c r="AFT26" s="26"/>
      <c r="AFU26" s="26"/>
      <c r="AFV26" s="26"/>
      <c r="AFW26" s="26"/>
      <c r="AFX26" s="26"/>
      <c r="AFY26" s="26"/>
      <c r="AFZ26" s="26"/>
      <c r="AGA26" s="26"/>
      <c r="AGB26" s="26"/>
      <c r="AGC26" s="26"/>
      <c r="AGD26" s="26"/>
      <c r="AGE26" s="26"/>
      <c r="AGF26" s="26"/>
      <c r="AGG26" s="26"/>
      <c r="AGH26" s="26"/>
      <c r="AGI26" s="26"/>
      <c r="AGJ26" s="26"/>
      <c r="AGK26" s="26"/>
      <c r="AGL26" s="26"/>
      <c r="AGM26" s="26"/>
      <c r="AGN26" s="26"/>
      <c r="AGO26" s="26"/>
      <c r="AGP26" s="26"/>
      <c r="AGQ26" s="26"/>
      <c r="AGR26" s="26"/>
      <c r="AGS26" s="26"/>
      <c r="AGT26" s="26"/>
      <c r="AGU26" s="26"/>
      <c r="AGV26" s="26"/>
      <c r="AGW26" s="26"/>
      <c r="AGX26" s="26"/>
      <c r="AGY26" s="26"/>
      <c r="AGZ26" s="26"/>
      <c r="AHA26" s="26"/>
      <c r="AHB26" s="26"/>
      <c r="AHC26" s="26"/>
      <c r="AHD26" s="26"/>
      <c r="AHE26" s="26"/>
      <c r="AHF26" s="26"/>
      <c r="AHG26" s="26"/>
      <c r="AHH26" s="26"/>
      <c r="AHI26" s="26"/>
      <c r="AHJ26" s="26"/>
      <c r="AHK26" s="26"/>
      <c r="AHL26" s="26"/>
      <c r="AHM26" s="26"/>
      <c r="AHN26" s="26"/>
      <c r="AHO26" s="26"/>
      <c r="AHP26" s="26"/>
      <c r="AHQ26" s="26"/>
      <c r="AHR26" s="26"/>
      <c r="AHS26" s="26"/>
      <c r="AHT26" s="26"/>
      <c r="AHU26" s="26"/>
      <c r="AHV26" s="26"/>
      <c r="AHW26" s="26"/>
      <c r="AHX26" s="26"/>
      <c r="AHY26" s="26"/>
      <c r="AHZ26" s="26"/>
      <c r="AIA26" s="26"/>
      <c r="AIB26" s="26"/>
      <c r="AIC26" s="26"/>
      <c r="AID26" s="26"/>
      <c r="AIE26" s="26"/>
      <c r="AIF26" s="26"/>
      <c r="AIG26" s="26"/>
      <c r="AIH26" s="26"/>
      <c r="AII26" s="26"/>
      <c r="AIJ26" s="26"/>
      <c r="AIK26" s="26"/>
      <c r="AIL26" s="26"/>
      <c r="AIM26" s="26"/>
      <c r="AIN26" s="26"/>
      <c r="AIO26" s="26"/>
      <c r="AIP26" s="26"/>
      <c r="AIQ26" s="26"/>
      <c r="AIR26" s="26"/>
      <c r="AIS26" s="26"/>
      <c r="AIT26" s="26"/>
      <c r="AIU26" s="26"/>
      <c r="AIV26" s="26"/>
      <c r="AIW26" s="26"/>
      <c r="AIX26" s="26"/>
      <c r="AIY26" s="26"/>
      <c r="AIZ26" s="26"/>
      <c r="AJA26" s="26"/>
      <c r="AJB26" s="26"/>
      <c r="AJC26" s="26"/>
      <c r="AJD26" s="26"/>
      <c r="AJE26" s="26"/>
      <c r="AJF26" s="26"/>
      <c r="AJG26" s="26"/>
      <c r="AJH26" s="26"/>
      <c r="AJI26" s="26"/>
      <c r="AJJ26" s="26"/>
      <c r="AJK26" s="26"/>
      <c r="AJL26" s="26"/>
      <c r="AJM26" s="26"/>
      <c r="AJN26" s="26"/>
      <c r="AJO26" s="26"/>
      <c r="AJP26" s="26"/>
      <c r="AJQ26" s="26"/>
      <c r="AJR26" s="26"/>
      <c r="AJS26" s="26"/>
      <c r="AJT26" s="26"/>
      <c r="AJU26" s="26"/>
      <c r="AJV26" s="26"/>
      <c r="AJW26" s="26"/>
      <c r="AJX26" s="26"/>
      <c r="AJY26" s="26"/>
      <c r="AJZ26" s="26"/>
      <c r="AKA26" s="26"/>
      <c r="AKB26" s="26"/>
      <c r="AKC26" s="26"/>
      <c r="AKD26" s="26"/>
      <c r="AKE26" s="26"/>
      <c r="AKF26" s="26"/>
      <c r="AKG26" s="26"/>
      <c r="AKH26" s="26"/>
      <c r="AKI26" s="26"/>
      <c r="AKJ26" s="26"/>
      <c r="AKK26" s="26"/>
      <c r="AKL26" s="26"/>
      <c r="AKM26" s="26"/>
      <c r="AKN26" s="26"/>
      <c r="AKO26" s="26"/>
      <c r="AKP26" s="26"/>
      <c r="AKQ26" s="26"/>
      <c r="AKR26" s="26"/>
      <c r="AKS26" s="26"/>
      <c r="AKT26" s="26"/>
      <c r="AKU26" s="26"/>
      <c r="AKV26" s="26"/>
      <c r="AKW26" s="26"/>
      <c r="AKX26" s="26"/>
      <c r="AKY26" s="26"/>
      <c r="AKZ26" s="26"/>
      <c r="ALA26" s="26"/>
      <c r="ALB26" s="26"/>
      <c r="ALC26" s="26"/>
      <c r="ALD26" s="26"/>
      <c r="ALE26" s="26"/>
      <c r="ALF26" s="26"/>
      <c r="ALG26" s="26"/>
      <c r="ALH26" s="26"/>
      <c r="ALI26" s="26"/>
      <c r="ALJ26" s="26"/>
      <c r="ALK26" s="26"/>
      <c r="ALL26" s="26"/>
      <c r="ALM26" s="26"/>
      <c r="ALN26" s="26"/>
      <c r="ALO26" s="26"/>
      <c r="ALP26" s="26"/>
      <c r="ALQ26" s="26"/>
      <c r="ALR26" s="26"/>
      <c r="ALS26" s="26"/>
      <c r="ALT26" s="26"/>
      <c r="ALU26" s="26"/>
      <c r="ALV26" s="26"/>
      <c r="ALW26" s="26"/>
      <c r="ALX26" s="26"/>
      <c r="ALY26" s="26"/>
      <c r="ALZ26" s="26"/>
      <c r="AMA26" s="26"/>
      <c r="AMB26" s="26"/>
      <c r="AMC26" s="26"/>
      <c r="AMD26" s="26"/>
      <c r="AME26" s="26"/>
      <c r="AMF26" s="26"/>
      <c r="AMG26" s="26"/>
      <c r="AMH26" s="26"/>
      <c r="AMI26" s="26"/>
      <c r="AMJ26" s="26"/>
      <c r="AMK26" s="26"/>
      <c r="AML26" s="26"/>
      <c r="AMM26" s="26"/>
      <c r="AMN26" s="26"/>
      <c r="AMO26" s="26"/>
      <c r="AMP26" s="26"/>
      <c r="AMQ26" s="26"/>
      <c r="AMR26" s="26"/>
      <c r="AMS26" s="26"/>
      <c r="AMT26" s="26"/>
      <c r="AMU26" s="26"/>
      <c r="AMV26" s="26"/>
      <c r="AMW26" s="26"/>
      <c r="AMX26" s="26"/>
      <c r="AMY26" s="26"/>
      <c r="AMZ26" s="26"/>
      <c r="ANA26" s="26"/>
      <c r="ANB26" s="26"/>
      <c r="ANC26" s="26"/>
      <c r="AND26" s="26"/>
      <c r="ANE26" s="26"/>
      <c r="ANF26" s="26"/>
      <c r="ANG26" s="26"/>
      <c r="ANH26" s="26"/>
      <c r="ANI26" s="26"/>
      <c r="ANJ26" s="26"/>
    </row>
    <row r="27" spans="1:1050" hidden="1" x14ac:dyDescent="0.25">
      <c r="A27" s="18"/>
      <c r="B27" s="82"/>
      <c r="C27" s="9"/>
      <c r="D27" s="13"/>
      <c r="E27" s="9"/>
      <c r="F27" s="9"/>
      <c r="G27" s="9"/>
      <c r="H27" s="9"/>
      <c r="I27" s="9"/>
      <c r="J27" s="9"/>
      <c r="K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1050" hidden="1" x14ac:dyDescent="0.25"/>
    <row r="29" spans="1:1050" hidden="1" x14ac:dyDescent="0.25"/>
    <row r="31" spans="1:1050" ht="36" customHeight="1" x14ac:dyDescent="0.25"/>
    <row r="33" ht="15" customHeight="1" x14ac:dyDescent="0.25"/>
  </sheetData>
  <mergeCells count="16">
    <mergeCell ref="A6:A7"/>
    <mergeCell ref="W6:W7"/>
    <mergeCell ref="X6:Z6"/>
    <mergeCell ref="AA6:AA7"/>
    <mergeCell ref="AB6:AB7"/>
    <mergeCell ref="K6:K7"/>
    <mergeCell ref="L6:N6"/>
    <mergeCell ref="O6:O7"/>
    <mergeCell ref="P6:R6"/>
    <mergeCell ref="S6:S7"/>
    <mergeCell ref="T6:V6"/>
    <mergeCell ref="B6:B7"/>
    <mergeCell ref="C6:C7"/>
    <mergeCell ref="D6:F6"/>
    <mergeCell ref="G6:G7"/>
    <mergeCell ref="H6:J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KAYU AGUNG</vt:lpstr>
      <vt:lpstr>PKP KYU AGUNG</vt:lpstr>
      <vt:lpstr>TUGUMULYO</vt:lpstr>
      <vt:lpstr>PKP TUGUMULYO</vt:lpstr>
      <vt:lpstr>TULUNG SELAPAN</vt:lpstr>
      <vt:lpstr>PKP TULUNG SELAPAN</vt:lpstr>
      <vt:lpstr>Capem SKPD</vt:lpstr>
      <vt:lpstr>PKP CAPEM SKPD</vt:lpstr>
      <vt:lpstr>CAPEM LEMPUING</vt:lpstr>
      <vt:lpstr>PKP LEMPUING JAYA </vt:lpstr>
      <vt:lpstr>Capem Mesuji</vt:lpstr>
      <vt:lpstr>PKP mesuji</vt:lpstr>
      <vt:lpstr>Sheet1</vt:lpstr>
      <vt:lpstr>'PKP KYU AGUNG'!Print_Area</vt:lpstr>
      <vt:lpstr>'PKP LEMPUING JAYA '!Print_Area</vt:lpstr>
      <vt:lpstr>'PKP mesuji'!Print_Area</vt:lpstr>
      <vt:lpstr>'PKP TUGUMULYO'!Print_Area</vt:lpstr>
      <vt:lpstr>'PKP TULUNG SELAPAN'!Print_Area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KPSBCB-OPR11</cp:lastModifiedBy>
  <cp:lastPrinted>2016-10-17T04:34:57Z</cp:lastPrinted>
  <dcterms:created xsi:type="dcterms:W3CDTF">2013-01-31T06:58:27Z</dcterms:created>
  <dcterms:modified xsi:type="dcterms:W3CDTF">2021-05-03T07:08:16Z</dcterms:modified>
</cp:coreProperties>
</file>