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mas\OneDrive\Desktop\practical sem 2\excel paractical\"/>
    </mc:Choice>
  </mc:AlternateContent>
  <xr:revisionPtr revIDLastSave="0" documentId="13_ncr:1_{53C69DB6-1805-4D0B-9ADA-21D95A0A1A5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" i="1" l="1"/>
  <c r="B54" i="1"/>
  <c r="C44" i="1"/>
  <c r="C45" i="1"/>
  <c r="C46" i="1"/>
  <c r="C43" i="1"/>
  <c r="D45" i="1" s="1"/>
  <c r="B35" i="1"/>
  <c r="B34" i="1"/>
  <c r="F31" i="1" s="1"/>
  <c r="C20" i="1"/>
  <c r="C21" i="1"/>
  <c r="H17" i="1"/>
  <c r="H16" i="1"/>
  <c r="H15" i="1"/>
  <c r="H14" i="1"/>
  <c r="C18" i="1"/>
  <c r="D18" i="1"/>
  <c r="E18" i="1"/>
  <c r="B18" i="1"/>
  <c r="F15" i="1"/>
  <c r="F16" i="1"/>
  <c r="F17" i="1"/>
  <c r="F14" i="1"/>
  <c r="F18" i="1" s="1"/>
  <c r="C22" i="1" l="1"/>
  <c r="F46" i="1"/>
  <c r="E46" i="1"/>
  <c r="C26" i="1" a="1"/>
  <c r="C26" i="1" s="1"/>
  <c r="C33" i="1" s="1"/>
  <c r="D33" i="1" s="1"/>
  <c r="C24" i="1" a="1"/>
  <c r="C24" i="1" s="1"/>
  <c r="C32" i="1" s="1"/>
  <c r="D32" i="1" s="1"/>
  <c r="C23" i="1" a="1"/>
  <c r="C23" i="1" s="1"/>
  <c r="C25" i="1" a="1"/>
  <c r="C25" i="1" s="1"/>
  <c r="C31" i="1" s="1"/>
  <c r="D31" i="1" s="1"/>
  <c r="D44" i="1"/>
  <c r="D46" i="1"/>
  <c r="E45" i="1"/>
  <c r="C35" i="1" l="1"/>
  <c r="C27" i="1"/>
  <c r="C34" i="1" s="1"/>
  <c r="D34" i="1" s="1"/>
  <c r="C40" i="1" s="1"/>
  <c r="E33" i="1"/>
  <c r="B52" i="1" l="1"/>
  <c r="E31" i="1"/>
  <c r="E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<sst xmlns="http://schemas.openxmlformats.org/spreadsheetml/2006/main" count="68" uniqueCount="61">
  <si>
    <t>Name : Ramashish kumar</t>
  </si>
  <si>
    <t>Group A</t>
  </si>
  <si>
    <t>Roll no : 24056765001</t>
  </si>
  <si>
    <t>Practical : 7</t>
  </si>
  <si>
    <t>31(A)</t>
  </si>
  <si>
    <t>40(C)</t>
  </si>
  <si>
    <t>26(D)</t>
  </si>
  <si>
    <t>32(A)</t>
  </si>
  <si>
    <t>33(C)</t>
  </si>
  <si>
    <t>32(D)</t>
  </si>
  <si>
    <t>34(B)</t>
  </si>
  <si>
    <t>41(C)</t>
  </si>
  <si>
    <t>37(A)</t>
  </si>
  <si>
    <t>28(B)</t>
  </si>
  <si>
    <t>36(A)</t>
  </si>
  <si>
    <t>30(B)</t>
  </si>
  <si>
    <t>28(D)</t>
  </si>
  <si>
    <t>37(C)</t>
  </si>
  <si>
    <t>24(D)</t>
  </si>
  <si>
    <t>Model of engine</t>
  </si>
  <si>
    <t>Model of car</t>
  </si>
  <si>
    <t>Treatments</t>
  </si>
  <si>
    <r>
      <rPr>
        <b/>
        <sz val="11"/>
        <color theme="1"/>
        <rFont val="Calibri"/>
        <family val="2"/>
        <scheme val="minor"/>
      </rPr>
      <t>R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</si>
  <si>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A</t>
  </si>
  <si>
    <t>B</t>
  </si>
  <si>
    <t>C</t>
  </si>
  <si>
    <t>D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</si>
  <si>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k</t>
    </r>
  </si>
  <si>
    <t>25(B)</t>
  </si>
  <si>
    <t>N</t>
  </si>
  <si>
    <t>G^2</t>
  </si>
  <si>
    <t>C.F</t>
  </si>
  <si>
    <t>TSS</t>
  </si>
  <si>
    <t>SSC</t>
  </si>
  <si>
    <t>SSR</t>
  </si>
  <si>
    <t>SSE</t>
  </si>
  <si>
    <t>SST</t>
  </si>
  <si>
    <t>ANOVA</t>
  </si>
  <si>
    <t>Source</t>
  </si>
  <si>
    <t>d.f</t>
  </si>
  <si>
    <t>SS</t>
  </si>
  <si>
    <t>MSS</t>
  </si>
  <si>
    <t>F_cal</t>
  </si>
  <si>
    <t>F_tab</t>
  </si>
  <si>
    <t>Error</t>
  </si>
  <si>
    <t>Total</t>
  </si>
  <si>
    <t>Rows</t>
  </si>
  <si>
    <t>Columns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</si>
  <si>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</si>
  <si>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since Ft = 9.691589 &gt; 4.7571 we reject H</t>
    </r>
    <r>
      <rPr>
        <vertAlign val="subscript"/>
        <sz val="11"/>
        <color theme="1"/>
        <rFont val="Calibri"/>
        <family val="2"/>
        <scheme val="minor"/>
      </rPr>
      <t>0t</t>
    </r>
    <r>
      <rPr>
        <sz val="11"/>
        <color theme="1"/>
        <rFont val="Calibri"/>
        <family val="2"/>
        <scheme val="minor"/>
      </rPr>
      <t xml:space="preserve"> at 5% l.O.S so </t>
    </r>
    <r>
      <rPr>
        <b/>
        <sz val="11"/>
        <color theme="1"/>
        <rFont val="Calibri"/>
        <family val="2"/>
        <scheme val="minor"/>
      </rPr>
      <t>we conclude that treatments effect are not homogenous</t>
    </r>
  </si>
  <si>
    <t>CD</t>
  </si>
  <si>
    <r>
      <t>mean(T</t>
    </r>
    <r>
      <rPr>
        <b/>
        <vertAlign val="subscript"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</t>
    </r>
  </si>
  <si>
    <t xml:space="preserve">Treatment difference table </t>
  </si>
  <si>
    <r>
      <t xml:space="preserve">Treatment pairs which differ significantly are : </t>
    </r>
    <r>
      <rPr>
        <b/>
        <sz val="11"/>
        <color theme="1"/>
        <rFont val="Calibri"/>
        <family val="2"/>
        <scheme val="minor"/>
      </rPr>
      <t>(A,D),(B,C),(C,D)</t>
    </r>
  </si>
  <si>
    <t>E1</t>
  </si>
  <si>
    <t>when row taken as block :</t>
  </si>
  <si>
    <t>Efficiency of L.S.D over R.B.D :</t>
  </si>
  <si>
    <t>when column taken as block :</t>
  </si>
  <si>
    <t>E2</t>
  </si>
  <si>
    <t>Efficiency of L.S.D over C.R.D :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</si>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</sst>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31" workbookViewId="0">
      <selection activeCell="A57" sqref="A57"/>
    </sheetView>
  </sheetViews>
  <sheetFormatPr defaultRowHeight="14.25" x14ac:dyDescent="0.45"/>
  <cols>
    <col min="1" max="1" width="10.19921875" customWidth="1"/>
    <col min="7" max="7" width="9.6640625" customWidth="1"/>
  </cols>
  <sheetData>
    <row r="1" spans="1:8" x14ac:dyDescent="0.45">
      <c r="A1" s="1" t="s">
        <v>3</v>
      </c>
      <c r="B1" s="1"/>
    </row>
    <row r="2" spans="1:8" x14ac:dyDescent="0.45">
      <c r="A2" s="1" t="s">
        <v>0</v>
      </c>
      <c r="B2" s="1"/>
    </row>
    <row r="3" spans="1:8" x14ac:dyDescent="0.45">
      <c r="A3" s="1" t="s">
        <v>1</v>
      </c>
      <c r="B3" s="1"/>
    </row>
    <row r="4" spans="1:8" x14ac:dyDescent="0.45">
      <c r="A4" s="1" t="s">
        <v>2</v>
      </c>
      <c r="B4" s="1"/>
    </row>
    <row r="5" spans="1:8" x14ac:dyDescent="0.45">
      <c r="A5" s="3"/>
      <c r="B5" s="3"/>
      <c r="C5" s="6" t="s">
        <v>20</v>
      </c>
      <c r="D5" s="6"/>
      <c r="E5" s="6"/>
      <c r="F5" s="6"/>
    </row>
    <row r="6" spans="1:8" x14ac:dyDescent="0.45">
      <c r="A6" s="3"/>
      <c r="B6" s="3"/>
      <c r="C6" s="4">
        <v>1</v>
      </c>
      <c r="D6" s="4">
        <v>2</v>
      </c>
      <c r="E6" s="4">
        <v>3</v>
      </c>
      <c r="F6" s="4">
        <v>4</v>
      </c>
    </row>
    <row r="7" spans="1:8" x14ac:dyDescent="0.45">
      <c r="A7" s="7" t="s">
        <v>19</v>
      </c>
      <c r="B7" s="4">
        <v>1</v>
      </c>
      <c r="C7" s="8" t="s">
        <v>28</v>
      </c>
      <c r="D7" s="8" t="s">
        <v>4</v>
      </c>
      <c r="E7" s="8" t="s">
        <v>5</v>
      </c>
      <c r="F7" s="8" t="s">
        <v>6</v>
      </c>
    </row>
    <row r="8" spans="1:8" x14ac:dyDescent="0.45">
      <c r="A8" s="7"/>
      <c r="B8" s="4">
        <v>2</v>
      </c>
      <c r="C8" s="8" t="s">
        <v>7</v>
      </c>
      <c r="D8" s="8" t="s">
        <v>8</v>
      </c>
      <c r="E8" s="8" t="s">
        <v>9</v>
      </c>
      <c r="F8" s="8" t="s">
        <v>10</v>
      </c>
    </row>
    <row r="9" spans="1:8" x14ac:dyDescent="0.45">
      <c r="A9" s="7"/>
      <c r="B9" s="4">
        <v>3</v>
      </c>
      <c r="C9" s="8" t="s">
        <v>18</v>
      </c>
      <c r="D9" s="8" t="s">
        <v>15</v>
      </c>
      <c r="E9" s="8" t="s">
        <v>14</v>
      </c>
      <c r="F9" s="8" t="s">
        <v>11</v>
      </c>
    </row>
    <row r="10" spans="1:8" x14ac:dyDescent="0.45">
      <c r="A10" s="7"/>
      <c r="B10" s="4">
        <v>4</v>
      </c>
      <c r="C10" s="8" t="s">
        <v>17</v>
      </c>
      <c r="D10" s="8" t="s">
        <v>16</v>
      </c>
      <c r="E10" s="8" t="s">
        <v>13</v>
      </c>
      <c r="F10" s="8" t="s">
        <v>12</v>
      </c>
    </row>
    <row r="13" spans="1:8" ht="15.75" x14ac:dyDescent="0.55000000000000004">
      <c r="A13" s="3"/>
      <c r="B13" s="4">
        <v>1</v>
      </c>
      <c r="C13" s="4">
        <v>2</v>
      </c>
      <c r="D13" s="4">
        <v>3</v>
      </c>
      <c r="E13" s="4">
        <v>4</v>
      </c>
      <c r="F13" s="9" t="s">
        <v>22</v>
      </c>
      <c r="G13" s="4" t="s">
        <v>21</v>
      </c>
      <c r="H13" s="10" t="s">
        <v>27</v>
      </c>
    </row>
    <row r="14" spans="1:8" x14ac:dyDescent="0.45">
      <c r="A14" s="4">
        <v>1</v>
      </c>
      <c r="B14" s="3">
        <v>25</v>
      </c>
      <c r="C14" s="3">
        <v>31</v>
      </c>
      <c r="D14" s="3">
        <v>40</v>
      </c>
      <c r="E14" s="3">
        <v>26</v>
      </c>
      <c r="F14" s="3">
        <f>SUM(B14:E14)</f>
        <v>122</v>
      </c>
      <c r="G14" s="10" t="s">
        <v>23</v>
      </c>
      <c r="H14" s="3">
        <f>SUM(C14,E17,D16,B15)</f>
        <v>136</v>
      </c>
    </row>
    <row r="15" spans="1:8" x14ac:dyDescent="0.45">
      <c r="A15" s="4">
        <v>2</v>
      </c>
      <c r="B15" s="3">
        <v>32</v>
      </c>
      <c r="C15" s="3">
        <v>33</v>
      </c>
      <c r="D15" s="3">
        <v>32</v>
      </c>
      <c r="E15" s="3">
        <v>34</v>
      </c>
      <c r="F15" s="3">
        <f t="shared" ref="F15:F17" si="0">SUM(B15:E15)</f>
        <v>131</v>
      </c>
      <c r="G15" s="10" t="s">
        <v>24</v>
      </c>
      <c r="H15" s="3">
        <f>SUM(B14,E15,C16,D17)</f>
        <v>117</v>
      </c>
    </row>
    <row r="16" spans="1:8" x14ac:dyDescent="0.45">
      <c r="A16" s="4">
        <v>3</v>
      </c>
      <c r="B16" s="3">
        <v>24</v>
      </c>
      <c r="C16" s="3">
        <v>30</v>
      </c>
      <c r="D16" s="3">
        <v>36</v>
      </c>
      <c r="E16" s="3">
        <v>41</v>
      </c>
      <c r="F16" s="3">
        <f t="shared" si="0"/>
        <v>131</v>
      </c>
      <c r="G16" s="10" t="s">
        <v>25</v>
      </c>
      <c r="H16" s="3">
        <f>SUM(D14,C15,E16,B17)</f>
        <v>151</v>
      </c>
    </row>
    <row r="17" spans="1:8" x14ac:dyDescent="0.45">
      <c r="A17" s="4">
        <v>4</v>
      </c>
      <c r="B17" s="3">
        <v>37</v>
      </c>
      <c r="C17" s="3">
        <v>28</v>
      </c>
      <c r="D17" s="3">
        <v>28</v>
      </c>
      <c r="E17" s="3">
        <v>37</v>
      </c>
      <c r="F17" s="3">
        <f t="shared" si="0"/>
        <v>130</v>
      </c>
      <c r="G17" s="10" t="s">
        <v>26</v>
      </c>
      <c r="H17" s="3">
        <f>SUM(E14,D15,B16,C17)</f>
        <v>110</v>
      </c>
    </row>
    <row r="18" spans="1:8" ht="15.75" x14ac:dyDescent="0.45">
      <c r="A18" s="11" t="s">
        <v>48</v>
      </c>
      <c r="B18" s="3">
        <f>SUM(B14:B17)</f>
        <v>118</v>
      </c>
      <c r="C18" s="3">
        <f t="shared" ref="C18:E18" si="1">SUM(C14:C17)</f>
        <v>122</v>
      </c>
      <c r="D18" s="3">
        <f t="shared" si="1"/>
        <v>136</v>
      </c>
      <c r="E18" s="3">
        <f t="shared" si="1"/>
        <v>138</v>
      </c>
      <c r="F18" s="3">
        <f>SUM(F14:F17)</f>
        <v>514</v>
      </c>
      <c r="G18" s="3"/>
      <c r="H18" s="3"/>
    </row>
    <row r="20" spans="1:8" x14ac:dyDescent="0.45">
      <c r="B20" s="4" t="s">
        <v>30</v>
      </c>
      <c r="C20" s="3">
        <f>SUM(B14:E17)^2</f>
        <v>264196</v>
      </c>
    </row>
    <row r="21" spans="1:8" x14ac:dyDescent="0.45">
      <c r="B21" s="4" t="s">
        <v>29</v>
      </c>
      <c r="C21" s="3">
        <f>4*4</f>
        <v>16</v>
      </c>
    </row>
    <row r="22" spans="1:8" x14ac:dyDescent="0.45">
      <c r="B22" s="4" t="s">
        <v>31</v>
      </c>
      <c r="C22" s="3">
        <f>C20/C21</f>
        <v>16512.25</v>
      </c>
    </row>
    <row r="23" spans="1:8" x14ac:dyDescent="0.45">
      <c r="B23" s="4" t="s">
        <v>32</v>
      </c>
      <c r="C23" s="3" cm="1">
        <f t="array" ref="C23">SUMPRODUCT(B14:E17^2) - C22</f>
        <v>401.75</v>
      </c>
    </row>
    <row r="24" spans="1:8" x14ac:dyDescent="0.45">
      <c r="B24" s="4" t="s">
        <v>33</v>
      </c>
      <c r="C24" s="3" cm="1">
        <f t="array" ref="C24">SUMPRODUCT(B18:E18^2)/4 - C22</f>
        <v>74.75</v>
      </c>
    </row>
    <row r="25" spans="1:8" x14ac:dyDescent="0.45">
      <c r="B25" s="4" t="s">
        <v>34</v>
      </c>
      <c r="C25" s="3" cm="1">
        <f t="array" ref="C25">SUMPRODUCT(F14:F17^2)/4 - C22</f>
        <v>14.25</v>
      </c>
    </row>
    <row r="26" spans="1:8" x14ac:dyDescent="0.45">
      <c r="B26" s="4" t="s">
        <v>36</v>
      </c>
      <c r="C26" s="3" cm="1">
        <f t="array" ref="C26">SUMPRODUCT(H14:H17^2)/4 -C22</f>
        <v>259.25</v>
      </c>
    </row>
    <row r="27" spans="1:8" x14ac:dyDescent="0.45">
      <c r="B27" s="4" t="s">
        <v>35</v>
      </c>
      <c r="C27" s="3">
        <f>C23-C24-C25-C26</f>
        <v>53.5</v>
      </c>
    </row>
    <row r="29" spans="1:8" x14ac:dyDescent="0.45">
      <c r="A29" s="3"/>
      <c r="B29" s="4" t="s">
        <v>37</v>
      </c>
      <c r="C29" s="3"/>
      <c r="D29" s="3"/>
      <c r="E29" s="3"/>
      <c r="F29" s="3"/>
    </row>
    <row r="30" spans="1:8" x14ac:dyDescent="0.45">
      <c r="A30" s="4" t="s">
        <v>38</v>
      </c>
      <c r="B30" s="4" t="s">
        <v>39</v>
      </c>
      <c r="C30" s="4" t="s">
        <v>40</v>
      </c>
      <c r="D30" s="4" t="s">
        <v>41</v>
      </c>
      <c r="E30" s="4" t="s">
        <v>42</v>
      </c>
      <c r="F30" s="4" t="s">
        <v>43</v>
      </c>
    </row>
    <row r="31" spans="1:8" x14ac:dyDescent="0.45">
      <c r="A31" s="4" t="s">
        <v>46</v>
      </c>
      <c r="B31" s="12">
        <v>3</v>
      </c>
      <c r="C31" s="3">
        <f>C25</f>
        <v>14.25</v>
      </c>
      <c r="D31" s="3">
        <f>C31/B31</f>
        <v>4.75</v>
      </c>
      <c r="E31" s="3">
        <f>D31/D34</f>
        <v>0.53271028037383183</v>
      </c>
      <c r="F31" s="3">
        <f>_xlfn.F.INV.RT(0.05,B31,B34)</f>
        <v>4.7570626630894131</v>
      </c>
    </row>
    <row r="32" spans="1:8" x14ac:dyDescent="0.45">
      <c r="A32" s="4" t="s">
        <v>47</v>
      </c>
      <c r="B32" s="3">
        <v>3</v>
      </c>
      <c r="C32" s="3">
        <f>C24</f>
        <v>74.75</v>
      </c>
      <c r="D32" s="3">
        <f>C32/B32</f>
        <v>24.916666666666668</v>
      </c>
      <c r="E32" s="3">
        <f>D32/D34</f>
        <v>2.7943925233644862</v>
      </c>
      <c r="F32" s="3">
        <v>4.7570626630894131</v>
      </c>
    </row>
    <row r="33" spans="1:7" x14ac:dyDescent="0.45">
      <c r="A33" s="4" t="s">
        <v>21</v>
      </c>
      <c r="B33" s="3">
        <v>3</v>
      </c>
      <c r="C33" s="3">
        <f>C26</f>
        <v>259.25</v>
      </c>
      <c r="D33" s="3">
        <f>C33/B33</f>
        <v>86.416666666666671</v>
      </c>
      <c r="E33" s="3">
        <f>D33/D34</f>
        <v>9.6915887850467293</v>
      </c>
      <c r="F33" s="3">
        <v>4.7570626630894131</v>
      </c>
    </row>
    <row r="34" spans="1:7" x14ac:dyDescent="0.45">
      <c r="A34" s="4" t="s">
        <v>44</v>
      </c>
      <c r="B34" s="3">
        <f>(4-1)*(4-2)</f>
        <v>6</v>
      </c>
      <c r="C34" s="3">
        <f>C27</f>
        <v>53.5</v>
      </c>
      <c r="D34" s="3">
        <f>C34/B34</f>
        <v>8.9166666666666661</v>
      </c>
      <c r="E34" s="3"/>
      <c r="F34" s="3"/>
    </row>
    <row r="35" spans="1:7" x14ac:dyDescent="0.45">
      <c r="A35" s="5" t="s">
        <v>45</v>
      </c>
      <c r="B35" s="3">
        <f>4*4 -1</f>
        <v>15</v>
      </c>
      <c r="C35" s="3">
        <f>C23</f>
        <v>401.75</v>
      </c>
      <c r="D35" s="3"/>
      <c r="E35" s="3"/>
      <c r="F35" s="3"/>
    </row>
    <row r="37" spans="1:7" x14ac:dyDescent="0.45">
      <c r="B37" s="2" t="s">
        <v>49</v>
      </c>
      <c r="C37" s="2"/>
      <c r="D37" s="2"/>
      <c r="E37" s="2"/>
      <c r="F37" s="2"/>
    </row>
    <row r="38" spans="1:7" x14ac:dyDescent="0.45">
      <c r="B38" s="2"/>
      <c r="C38" s="2"/>
      <c r="D38" s="2"/>
      <c r="E38" s="2"/>
      <c r="F38" s="2"/>
    </row>
    <row r="40" spans="1:7" x14ac:dyDescent="0.45">
      <c r="B40" s="1" t="s">
        <v>50</v>
      </c>
      <c r="C40">
        <f>_xlfn.T.INV.2T(0.05,B34)*SQRT((2*D34)/4)</f>
        <v>5.1665970585833305</v>
      </c>
    </row>
    <row r="42" spans="1:7" ht="15.75" x14ac:dyDescent="0.55000000000000004">
      <c r="A42" s="4" t="s">
        <v>21</v>
      </c>
      <c r="B42" s="4" t="s">
        <v>27</v>
      </c>
      <c r="C42" s="4" t="s">
        <v>51</v>
      </c>
      <c r="D42" s="14" t="s">
        <v>52</v>
      </c>
      <c r="E42" s="15"/>
      <c r="F42" s="16"/>
      <c r="G42" s="13"/>
    </row>
    <row r="43" spans="1:7" x14ac:dyDescent="0.45">
      <c r="A43" s="10" t="s">
        <v>23</v>
      </c>
      <c r="B43" s="3">
        <v>136</v>
      </c>
      <c r="C43" s="3">
        <f>B43/4</f>
        <v>34</v>
      </c>
      <c r="D43" s="3"/>
      <c r="E43" s="3"/>
      <c r="F43" s="3"/>
    </row>
    <row r="44" spans="1:7" x14ac:dyDescent="0.45">
      <c r="A44" s="10" t="s">
        <v>24</v>
      </c>
      <c r="B44" s="3">
        <v>117</v>
      </c>
      <c r="C44" s="3">
        <f t="shared" ref="C44:C46" si="2">B44/4</f>
        <v>29.25</v>
      </c>
      <c r="D44" s="3">
        <f>ABS(C43-C44)</f>
        <v>4.75</v>
      </c>
      <c r="E44" s="3"/>
      <c r="F44" s="3"/>
    </row>
    <row r="45" spans="1:7" x14ac:dyDescent="0.45">
      <c r="A45" s="10" t="s">
        <v>25</v>
      </c>
      <c r="B45" s="3">
        <v>151</v>
      </c>
      <c r="C45" s="3">
        <f t="shared" si="2"/>
        <v>37.75</v>
      </c>
      <c r="D45" s="3">
        <f>ABS(C43-C45)</f>
        <v>3.75</v>
      </c>
      <c r="E45" s="4">
        <f>ABS(C44-C45)</f>
        <v>8.5</v>
      </c>
      <c r="F45" s="3"/>
    </row>
    <row r="46" spans="1:7" x14ac:dyDescent="0.45">
      <c r="A46" s="10" t="s">
        <v>26</v>
      </c>
      <c r="B46" s="3">
        <v>110</v>
      </c>
      <c r="C46" s="3">
        <f t="shared" si="2"/>
        <v>27.5</v>
      </c>
      <c r="D46" s="4">
        <f>ABS(C43-C46)</f>
        <v>6.5</v>
      </c>
      <c r="E46" s="3">
        <f>ABS(C44-C46)</f>
        <v>1.75</v>
      </c>
      <c r="F46" s="4">
        <f>ABS(C45-C46)</f>
        <v>10.25</v>
      </c>
    </row>
    <row r="48" spans="1:7" x14ac:dyDescent="0.45">
      <c r="A48" t="s">
        <v>53</v>
      </c>
    </row>
    <row r="50" spans="1:2" x14ac:dyDescent="0.45">
      <c r="A50" s="1" t="s">
        <v>56</v>
      </c>
    </row>
    <row r="51" spans="1:2" x14ac:dyDescent="0.45">
      <c r="A51" t="s">
        <v>55</v>
      </c>
    </row>
    <row r="52" spans="1:2" x14ac:dyDescent="0.45">
      <c r="A52" s="1" t="s">
        <v>54</v>
      </c>
      <c r="B52">
        <f>(D32+ 3*D34)/(4*D34)</f>
        <v>1.4485981308411218</v>
      </c>
    </row>
    <row r="53" spans="1:2" x14ac:dyDescent="0.45">
      <c r="A53" t="s">
        <v>57</v>
      </c>
    </row>
    <row r="54" spans="1:2" x14ac:dyDescent="0.45">
      <c r="A54" s="1" t="s">
        <v>58</v>
      </c>
      <c r="B54">
        <f>(D31+3*D34)/(4*D34)</f>
        <v>0.88317757009345799</v>
      </c>
    </row>
    <row r="56" spans="1:2" x14ac:dyDescent="0.45">
      <c r="A56" s="1" t="s">
        <v>59</v>
      </c>
    </row>
    <row r="57" spans="1:2" x14ac:dyDescent="0.45">
      <c r="A57" s="1" t="s">
        <v>60</v>
      </c>
      <c r="B57">
        <f>(D32+D31+(3*D34)) / (5*D34)</f>
        <v>1.2654205607476638</v>
      </c>
    </row>
  </sheetData>
  <mergeCells count="4">
    <mergeCell ref="A7:A10"/>
    <mergeCell ref="C5:F5"/>
    <mergeCell ref="B37:F38"/>
    <mergeCell ref="D42:F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Ramashish kumar</dc:creator>
  <cp:lastModifiedBy>Ramashish kumar</cp:lastModifiedBy>
  <cp:lastPrinted>2025-02-17T09:05:28Z</cp:lastPrinted>
  <dcterms:created xsi:type="dcterms:W3CDTF">2015-06-05T18:17:20Z</dcterms:created>
  <dcterms:modified xsi:type="dcterms:W3CDTF">2025-02-17T09:05:33Z</dcterms:modified>
</cp:coreProperties>
</file>