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aseuedu-my.sharepoint.com/personal/ramazan_nuhbalayev_unec_edu_az/Documents/Bu günə qədər yığdığlarım/DATA analitika/Linkedin Project/003 Pythonda Data analizi alətləri/assets/"/>
    </mc:Choice>
  </mc:AlternateContent>
  <xr:revisionPtr revIDLastSave="38" documentId="8_{2AD25AF3-B66C-4AC1-9D54-2F0EA6D49562}" xr6:coauthVersionLast="45" xr6:coauthVersionMax="45" xr10:uidLastSave="{24D157C0-8C9A-4771-B136-36B2A81616EF}"/>
  <bookViews>
    <workbookView xWindow="-60" yWindow="-60" windowWidth="20610" windowHeight="10980" firstSheet="2" activeTab="2" xr2:uid="{00000000-000D-0000-FFFF-FFFF00000000}"/>
  </bookViews>
  <sheets>
    <sheet name="Data" sheetId="3" state="hidden" r:id="rId1"/>
    <sheet name="Data_orginal2" sheetId="5" state="hidden" r:id="rId2"/>
    <sheet name="Comparison" sheetId="8" r:id="rId3"/>
    <sheet name="Last_Review" sheetId="7" r:id="rId4"/>
    <sheet name="Meta_Data" sheetId="4"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9" i="5" l="1"/>
  <c r="I28" i="5"/>
  <c r="AA28" i="5" s="1"/>
  <c r="AA2" i="5"/>
  <c r="AA3" i="5"/>
  <c r="AA4" i="5"/>
  <c r="AA5" i="5"/>
  <c r="AA6" i="5"/>
  <c r="AA7" i="5"/>
  <c r="AA8" i="5"/>
  <c r="AA9" i="5"/>
  <c r="AA10" i="5"/>
  <c r="AA11" i="5"/>
  <c r="AA12" i="5"/>
  <c r="AA13" i="5"/>
  <c r="AA14" i="5"/>
  <c r="AA15" i="5"/>
  <c r="AA16" i="5"/>
  <c r="AA17" i="5"/>
  <c r="AA18" i="5"/>
  <c r="AA19" i="5"/>
  <c r="AA20" i="5"/>
  <c r="AA21" i="5"/>
  <c r="AA22" i="5"/>
  <c r="AA23" i="5"/>
  <c r="AA24" i="5"/>
  <c r="AA25" i="5"/>
  <c r="AA26" i="5"/>
  <c r="AA27" i="5"/>
  <c r="Z3" i="5"/>
  <c r="Z2" i="5"/>
  <c r="Z4" i="5"/>
  <c r="Z5" i="5"/>
  <c r="Z6" i="5"/>
  <c r="Z7" i="5"/>
  <c r="Z8" i="5"/>
  <c r="Z9" i="5"/>
  <c r="Z10" i="5"/>
  <c r="Z11" i="5"/>
  <c r="Z12" i="5"/>
  <c r="Z13" i="5"/>
  <c r="Z14" i="5"/>
  <c r="Z15" i="5"/>
  <c r="Z16" i="5"/>
  <c r="Z17" i="5"/>
  <c r="Z18" i="5"/>
  <c r="Z19" i="5"/>
  <c r="Z20" i="5"/>
  <c r="Z21" i="5"/>
  <c r="Z22" i="5"/>
  <c r="Z23" i="5"/>
  <c r="Z24" i="5"/>
  <c r="Z25" i="5"/>
  <c r="Z26" i="5"/>
  <c r="Y2" i="5"/>
  <c r="Y3" i="5"/>
  <c r="Y4" i="5"/>
  <c r="Y5" i="5"/>
  <c r="Y6" i="5"/>
  <c r="Y7" i="5"/>
  <c r="Y8" i="5"/>
  <c r="Y10" i="5"/>
  <c r="Y11" i="5"/>
  <c r="Y12" i="5"/>
  <c r="Y13" i="5"/>
  <c r="Y14" i="5"/>
  <c r="Y15" i="5"/>
  <c r="Y16" i="5"/>
  <c r="Y17" i="5"/>
  <c r="Y18" i="5"/>
  <c r="Y19" i="5"/>
  <c r="Y20" i="5"/>
  <c r="Y21" i="5"/>
  <c r="Y22" i="5"/>
  <c r="Y23" i="5"/>
  <c r="Y24" i="5"/>
  <c r="Y25" i="5"/>
  <c r="Y26" i="5"/>
  <c r="X2" i="5"/>
  <c r="X3" i="5"/>
  <c r="X4" i="5"/>
  <c r="X5" i="5"/>
  <c r="X6" i="5"/>
  <c r="X7" i="5"/>
  <c r="X8" i="5"/>
  <c r="X9" i="5"/>
  <c r="X10" i="5"/>
  <c r="X11" i="5"/>
  <c r="X12" i="5"/>
  <c r="X13" i="5"/>
  <c r="X14" i="5"/>
  <c r="X15" i="5"/>
  <c r="X16" i="5"/>
  <c r="X17" i="5"/>
  <c r="X18" i="5"/>
  <c r="X19" i="5"/>
  <c r="X20" i="5"/>
  <c r="X21" i="5"/>
  <c r="X22" i="5"/>
  <c r="X23" i="5"/>
  <c r="X24" i="5"/>
  <c r="X25" i="5"/>
  <c r="X26" i="5"/>
  <c r="W2" i="5"/>
  <c r="W3" i="5"/>
  <c r="W4" i="5"/>
  <c r="W5" i="5"/>
  <c r="W6" i="5"/>
  <c r="W7" i="5"/>
  <c r="W8" i="5"/>
  <c r="W9" i="5"/>
  <c r="W10" i="5"/>
  <c r="W11" i="5"/>
  <c r="W12" i="5"/>
  <c r="W13" i="5"/>
  <c r="W14" i="5"/>
  <c r="W15" i="5"/>
  <c r="W16" i="5"/>
  <c r="W17" i="5"/>
  <c r="W18" i="5"/>
  <c r="W19" i="5"/>
  <c r="W20" i="5"/>
  <c r="W21" i="5"/>
  <c r="W22" i="5"/>
  <c r="W23" i="5"/>
  <c r="W24" i="5"/>
  <c r="W25" i="5"/>
  <c r="W26" i="5"/>
  <c r="V2" i="5"/>
  <c r="V3" i="5"/>
  <c r="V4" i="5"/>
  <c r="V5" i="5"/>
  <c r="V6" i="5"/>
  <c r="V7" i="5"/>
  <c r="V8" i="5"/>
  <c r="V9" i="5"/>
  <c r="V10" i="5"/>
  <c r="V11" i="5"/>
  <c r="V12" i="5"/>
  <c r="V13" i="5"/>
  <c r="V14" i="5"/>
  <c r="V15" i="5"/>
  <c r="V16" i="5"/>
  <c r="V17" i="5"/>
  <c r="V18" i="5"/>
  <c r="V19" i="5"/>
  <c r="V20" i="5"/>
  <c r="V21" i="5"/>
  <c r="V22" i="5"/>
  <c r="V23" i="5"/>
  <c r="V24" i="5"/>
  <c r="V25" i="5"/>
  <c r="V26" i="5"/>
  <c r="V27" i="5"/>
  <c r="V28" i="5"/>
  <c r="E28" i="5"/>
  <c r="F28" i="5" s="1"/>
  <c r="U28" i="5" s="1"/>
  <c r="E27" i="5"/>
  <c r="T27" i="5" s="1"/>
  <c r="U2" i="5"/>
  <c r="U3" i="5"/>
  <c r="U4" i="5"/>
  <c r="U5" i="5"/>
  <c r="U6" i="5"/>
  <c r="U7" i="5"/>
  <c r="U8" i="5"/>
  <c r="U9" i="5"/>
  <c r="U10" i="5"/>
  <c r="U11" i="5"/>
  <c r="U12" i="5"/>
  <c r="U13" i="5"/>
  <c r="U14" i="5"/>
  <c r="U15" i="5"/>
  <c r="U16" i="5"/>
  <c r="U17" i="5"/>
  <c r="U18" i="5"/>
  <c r="U19" i="5"/>
  <c r="U20" i="5"/>
  <c r="U21" i="5"/>
  <c r="U22" i="5"/>
  <c r="U23" i="5"/>
  <c r="U24" i="5"/>
  <c r="U25" i="5"/>
  <c r="U26" i="5"/>
  <c r="U27" i="5"/>
  <c r="T2" i="5"/>
  <c r="T3" i="5"/>
  <c r="T4" i="5"/>
  <c r="T5" i="5"/>
  <c r="T6" i="5"/>
  <c r="T7" i="5"/>
  <c r="T8" i="5"/>
  <c r="T9" i="5"/>
  <c r="T10" i="5"/>
  <c r="T11" i="5"/>
  <c r="T12" i="5"/>
  <c r="T13" i="5"/>
  <c r="T14" i="5"/>
  <c r="T15" i="5"/>
  <c r="T16" i="5"/>
  <c r="T17" i="5"/>
  <c r="T18" i="5"/>
  <c r="T19" i="5"/>
  <c r="T20" i="5"/>
  <c r="T21" i="5"/>
  <c r="T22" i="5"/>
  <c r="T23" i="5"/>
  <c r="T24" i="5"/>
  <c r="T25" i="5"/>
  <c r="T26" i="5"/>
  <c r="P27" i="5" l="1"/>
  <c r="W27" i="5" s="1"/>
  <c r="Q28" i="5"/>
  <c r="X28" i="5" s="1"/>
  <c r="P28" i="5"/>
  <c r="Q27" i="5"/>
  <c r="X27" i="5" s="1"/>
  <c r="T28" i="5"/>
  <c r="S27" i="5" l="1"/>
  <c r="Z27" i="5" s="1"/>
  <c r="S28" i="5"/>
  <c r="Z28" i="5" s="1"/>
  <c r="R28" i="5"/>
  <c r="Y28" i="5" s="1"/>
  <c r="R27" i="5"/>
  <c r="Y27" i="5" s="1"/>
  <c r="W28" i="5"/>
</calcChain>
</file>

<file path=xl/sharedStrings.xml><?xml version="1.0" encoding="utf-8"?>
<sst xmlns="http://schemas.openxmlformats.org/spreadsheetml/2006/main" count="104" uniqueCount="61">
  <si>
    <t/>
  </si>
  <si>
    <t>İqtisadi fəal əhali-1) işçi qüvvəsi bazarının xarakteristikası zamanı istifadə olunan əsas kateqoriyalardan biridir. İqtisadi fəal əhali - müəyyən dövr ərzində əmtəə və xidmət istehsalı üçün işçi qüvvəsinə tələbatı təmin edən əhalinin bir hissəsidir. Beynəlxalq standartlarda iki göstərici nəzərdə tutulur, İqtisadi fəal əhali, onun ölçüldüyü dövrün davamiyyətindən aslı olaraq -adi fəal əhali, yəni davamlı dövr ərzində fəal sayılan əhali; indiki an üçün fəal əhali (cari fəallıq). İqtisadi fəal əhali nisbətən qısa dövr üçün ölçülür (hər gün) və ona bu dövr ərzində iqtisadi fəaliyyətlə məşğulluğa və ya işsizliyə aid olması üçün qoyulan tələblərə cavab verən şəxslər daxil edilir. Adətən nisbətən davamlı (məsələn il) hesabat dövrü üçün ölçülən fəal əhali-əhalinin verilən dövr ərzində əsas fəaliyyət statusu "məşğulluq" və ya "işsizlik" kimi müəyyən olunan hissəsidir. İqtisadi fəal əhali-2) müstəqil gəliri olan şəxslər; məşğul olanlar və iş axtaranlar daxildir. İqtisadiyyatda məşğul olanlar və işsizlər birgə İqtisadi fəal əhalini təşkil edirlər.</t>
  </si>
  <si>
    <t>İqtisadiyyatda məşğul olanlar və işsizlər birgə iqtisadi fəal əhalini təşkil edirlər. İqtisadi fəal əhali - müəyyən dövr ərzində əmtəə və xidmət iştehsalı üçün işçi qüvvəsinə tələbatı təmin edən əhalinin bir hissəsidir. İqtisadi fəal əhaliyə müstəqil gəliri olan şəxslər, məşğul olanlar və iş axtaranlar daxildir. Ölçüldüyü dövrün davamiyyətindən aslı olaraq iqtisadi fəal əhali iki növdə - (1)adi fəal əhali, yəni davamlı dövr ərzində fəal sayılan əhali; (2)indiki an üçün fəal əhali (cari fəallıq) - olur. İqtisadi fəal əhali nisbətən qısa dövr üçün ölçülür (hər gün) və ona bu dövr ərzində iqtisadi fəaliyyətlə məşğulluğa və ya işsizliyə aid olması üçün qoyulan tələblərə cavab verən şəxslər daxil edilir. Adətən nisbətən davamlı (məsələn il) hesabat dövrü üçün ölçülən fəal əhali-əhalinin verilən dövr ərzində əsas fəaliyyət statusu "məşğulluq" və ya "işsizlik" kimi müəyyən olunan hissəsidir.</t>
  </si>
  <si>
    <t>İqtisadiyyatda məşğul olan əhaliyə muzdla işləyənlər və özüməşğul əhali daxildir, o cümlədədn sahibkarlar, fərdi qaydada iqtisadi əmək fəaliyyəti ilə məşğul olanlar, istehsalat kooperativ üzvləri və ailə müəssisəsində əməyi ödənilməyən işçi kimi əmək fəaliyyəti ilə məşğul olanlar aiddir. Beynəlxalq Əmək Təşkilatının (BƏT) metodologiyasına uyğun olaraq məşğulluğa dair rüblük məlumatlar təmin edilir və beynəlxalq müqayisəlilik aparılır. Məşğul əhalinin sayı və məşğulluq səviyyəsi müntəzəm olaraq nəşr olunur.</t>
  </si>
  <si>
    <t>İşsizlikdən sığorta ödənişi alanlara dair məlumatlar Azərbaycan Respublikası Əmək və Əhalinin Sosial Müdafiəsi Nazirliyinin tabeliyində Dövlət Məşğulluq Agentliyi tərəfindən təqdim olunan rəsmi statistika hesabatı əsasında əldə edilir.</t>
  </si>
  <si>
    <t>İqtisadi fəal kişilərin sayı (min nəfər)</t>
  </si>
  <si>
    <t>İqtisadi fəal qadınların sayı (min nəfər)</t>
  </si>
  <si>
    <t>Məşğul kişilərin sayı (min nəfər)</t>
  </si>
  <si>
    <t>Məşğul qadınların sayı (min nəfər)</t>
  </si>
  <si>
    <t>İşsiz kişilərin sayı (min nəfər)</t>
  </si>
  <si>
    <t>İşsiz qadınların sayı (min nəfər)</t>
  </si>
  <si>
    <t>DMA işsiz statusu verilmiş kişilərin sayı  (nəfər)</t>
  </si>
  <si>
    <t>DMA işsiz statusu verilmiş qadınların sayı (nəfər)</t>
  </si>
  <si>
    <t>İllər</t>
  </si>
  <si>
    <t>İşsizliyə görə müavinət alan kişilərin sayı (nəfər)</t>
  </si>
  <si>
    <t>İşsizliyə görə müavinət alan qadınların sayı (nəfər)</t>
  </si>
  <si>
    <t xml:space="preserve"> İqtisadi fəal əhali</t>
  </si>
  <si>
    <t xml:space="preserve"> İqtisadi fəal əhalinin sayı</t>
  </si>
  <si>
    <t xml:space="preserve"> Məşğul əhalinin sayı</t>
  </si>
  <si>
    <t xml:space="preserve"> İşsiz əhalinin sayı</t>
  </si>
  <si>
    <t xml:space="preserve"> Dövlət məşğulluq agentlyinin yerli qurumlarında işsiz statusu verilmiş şəxslər</t>
  </si>
  <si>
    <t xml:space="preserve"> İşsizliyə görə müavinət alanlar</t>
  </si>
  <si>
    <t>Sütun adı</t>
  </si>
  <si>
    <t>Açıqlama</t>
  </si>
  <si>
    <t>Rəsmi işsiz statusu alan şəxslərin sayına qeyri-məşğul əhalinin sayından işə düzəlmək məqsədilə məşğulluq xidməti orqanlarına müraciət etmiş və qeydiyyata alınmış əmək qabiliyyətli vətəndaşlar aid edilir.   İqtisadiyyatda işsiz olan əhalinin sayı onların işdən çıxma (çıxarılma) səbəblərinə, təhsilinə, cinsinə, yaşına və digər səbəblərə görə bölgüsü. Beynəlxalq Əmək Təşkilatının (BƏT) metodologiyasına uyğun olaraq işsizlik səviyyəsinə dair rüblük məlumatlar təmin edilir və beynəlxalq müqayisəlilik aparılır. İşsiz əhalinin sayı və işsizlik səviyyəsi müntəzəm olaraq nəşr olunur.</t>
  </si>
  <si>
    <t>Iqtisadiyyatda işsiz olan əhalinin sayı onların işdən çıxma (çıxarılma) səbəblərinə, təhsilinə, cinsinə, yaşına və digər səbəblərə görə bölgüsü. Beynəlxalq Əmək Təşkilatının (BƏT) metodologiyasına uyğun olaraq işsizlik səviyyəsinə dair rüblük məlumatlar təmin edilir və beynəlxalq müqayisəlilik aparılır. İşsiz əhalinin sayı və işsizlik səviyyəsi müntəzəm olaraq nəşr olunur.</t>
  </si>
  <si>
    <t>İqtisadi fəal kişilərin sayı (nəfər)</t>
  </si>
  <si>
    <t>İqtisadi fəal qadınların sayı (nəfər)</t>
  </si>
  <si>
    <t>Məşğul kişilərin sayı (nəfər)</t>
  </si>
  <si>
    <t>Məşğul qadınların sayı (nəfər)</t>
  </si>
  <si>
    <t>İşsiz kişilərin sayı (nəfər)</t>
  </si>
  <si>
    <t>İşsiz qadınların sayı (nəfər)</t>
  </si>
  <si>
    <t>İşsizliyə görə müavinət alanlar  (nəfər)</t>
  </si>
  <si>
    <t>DMA işsiz statusu verilmiş şəxslər  (nəfər)</t>
  </si>
  <si>
    <t>İqtisadi fəal əhalinin sayı  (nəfər)</t>
  </si>
  <si>
    <t>Məşğul əhalinin sayı  (nəfər)</t>
  </si>
  <si>
    <t>İşsiz əhalinin sayı  (nəfər)</t>
  </si>
  <si>
    <t>İşə düzəldilmişdir  (nəfər)</t>
  </si>
  <si>
    <t>Peşə təliminə göndərilmişdir  (nəfər)</t>
  </si>
  <si>
    <t>Vakant yerlərə işçi qüvvəsinə olan tələbat (nəfər)</t>
  </si>
  <si>
    <t>Ortalama</t>
  </si>
  <si>
    <t>Median</t>
  </si>
  <si>
    <t>DMA -da İşsiz statusu olanlar işsizlərin neçə faizidir</t>
  </si>
  <si>
    <t>İşsizliyə görə müavinət alanlar işsiz statuslu şəxslərin neçə faizidir</t>
  </si>
  <si>
    <t>İşə düzəldilən şəxslər Məşğul şəxslərin neçə faizidir</t>
  </si>
  <si>
    <t xml:space="preserve"> Peşə təliminə göndərilmişdir</t>
  </si>
  <si>
    <t>Məşğulluq xidmətləri orqanlarının göndərişi ilə müxtəlif tipli tədris müəssisələrində peşə hazırlığı keçmiş şəxslərin sayı nəzərdə tutulur.</t>
  </si>
  <si>
    <t xml:space="preserve"> İşçi qüvvəsinə olan tələbat, yəni müəssisələrin məşğulluq xidməti orqanlarına məlumat verdiyi boş iş yerlərinin sayı.</t>
  </si>
  <si>
    <t xml:space="preserve"> İşsizliyə görə müavinət alanlar (ilin sonuna)</t>
  </si>
  <si>
    <t>İşsizlikdən sığorta ödənişi alanlar - Sığorta ödənişini almaq hüququna yalnız dövlət orqanının və ya hüquqi şəxsin ləğv edilməsi və ya işçilərin sayı və ya ştatların ixtisar edilməsi nəticəsində əmək münasibətlərinə xitam verilmiş və “Məşğulluq haqqında” Azərbaycan Respublikasının Qanunu ilə müəyyən olunmuş qaydada müvafiq icra hakimiyyəti orqanında işsiz kimi qeydiyyata alınmış sığortaolunanlar malikdirlər. Beynəlxalq Əmək Təşkilatının (BƏT) metodologiyasına uyğun olaraq işsizlik səviyyəsinə dair rüblük məlumatlar təmin edilir və beynəlxalq müqayisəlilik aparılır. İşsiz əhalinin sayı və işsizlik səviyyəsi müntəzəm olaraq nəşr olunur.</t>
  </si>
  <si>
    <t>DMA işsiz statusu verilmiş kişilərin sayı  Ümumi işsiz statusu olanların neçə faizidir</t>
  </si>
  <si>
    <t>DMA işsiz statusu verilmiş qadınların sayı  Ümumi işsiz statusu olanların neçə faizidir</t>
  </si>
  <si>
    <t xml:space="preserve">İşsizliyə görə müavinət alan kişilərin sayı İşsiz statusu olan kişilərin neçə faizidir(nəfər) </t>
  </si>
  <si>
    <t>İşsizliyə görə müavinət alan qadınların sayı İşsiz statusu olan qadınların neçə faizidir(nəfər)</t>
  </si>
  <si>
    <t>Vakant yerlərə işçi qüvvəsinə olan tələbat Ümumi işsiz əhalinin neçə faizini təşkil edir(nəfər)</t>
  </si>
  <si>
    <t>Müqayisəli suallar</t>
  </si>
  <si>
    <t>DMA işsiz statusu verilmiş kişilərin sayı  Ümumi işsiz statusu olanların neçə faizidir(nəfər)</t>
  </si>
  <si>
    <t>DMA işsiz statusu verilmiş qadınların sayı  Ümumi işsiz statusu olanların neçə faizidir(nəfər)</t>
  </si>
  <si>
    <t>İşə düzəldilən şəxslər Məşğul şəxslərin neçə faizidir(nəfər)</t>
  </si>
  <si>
    <t>İşsizliyə görə müavinət alanlar işsiz statuslu şəxslərin neçə faizidir(nəfər)</t>
  </si>
  <si>
    <t>DMA -da İşsiz statusu olanlar işsizlərin neçə faizidir(nəfər)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</si>
</sst>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4" x14ac:knownFonts="1">
    <font>
      <sz val="11"/>
      <color indexed="8"/>
      <name val="Calibri"/>
      <family val="2"/>
      <scheme val="minor"/>
    </font>
    <font>
      <sz val="11"/>
      <color indexed="8"/>
      <name val="Calibri"/>
      <family val="2"/>
      <charset val="162"/>
      <scheme val="minor"/>
    </font>
    <font>
      <sz val="12"/>
      <color indexed="8"/>
      <name val="Times New Roman"/>
      <family val="1"/>
      <charset val="162"/>
    </font>
    <font>
      <sz val="8"/>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0" xfId="0" applyAlignment="1">
      <alignment horizontal="left" vertical="center" wrapText="1"/>
    </xf>
    <xf numFmtId="0" fontId="1" fillId="0" borderId="0" xfId="0" applyFont="1"/>
    <xf numFmtId="0" fontId="1" fillId="0" borderId="0" xfId="0" applyFont="1" applyAlignment="1">
      <alignment horizontal="left" vertical="center" wrapText="1"/>
    </xf>
    <xf numFmtId="0" fontId="0" fillId="0" borderId="0" xfId="0" applyAlignment="1">
      <alignment horizontal="center" vertical="center" wrapText="1"/>
    </xf>
    <xf numFmtId="1" fontId="2" fillId="0" borderId="0" xfId="0" applyNumberFormat="1" applyFont="1" applyAlignment="1">
      <alignment horizontal="center" vertical="center"/>
    </xf>
    <xf numFmtId="2" fontId="2" fillId="0" borderId="0" xfId="0" applyNumberFormat="1" applyFont="1" applyAlignment="1">
      <alignment horizontal="center" vertical="center"/>
    </xf>
    <xf numFmtId="1" fontId="2" fillId="2" borderId="0" xfId="0" applyNumberFormat="1" applyFont="1" applyFill="1" applyAlignment="1">
      <alignment horizontal="center" vertical="center"/>
    </xf>
    <xf numFmtId="164" fontId="2" fillId="0" borderId="0" xfId="0" applyNumberFormat="1" applyFont="1" applyAlignment="1">
      <alignment horizontal="center" vertical="center"/>
    </xf>
  </cellXfs>
  <cellStyles count="1">
    <cellStyle name="Normal" xfId="0" builtinId="0"/>
  </cellStyles>
  <dxfs count="73">
    <dxf>
      <alignment horizontal="left" vertical="center" textRotation="0" wrapText="1" indent="0" justifyLastLine="0" shrinkToFit="0" readingOrder="0"/>
    </dxf>
    <dxf>
      <font>
        <b val="0"/>
        <i val="0"/>
        <strike val="0"/>
        <condense val="0"/>
        <extend val="0"/>
        <outline val="0"/>
        <shadow val="0"/>
        <u val="none"/>
        <vertAlign val="baseline"/>
        <sz val="11"/>
        <color indexed="8"/>
        <name val="Calibri"/>
        <family val="2"/>
        <charset val="162"/>
        <scheme val="minor"/>
      </font>
      <alignment horizontal="left" vertical="center" textRotation="0" wrapText="1"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64" formatCode="0.00000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b val="0"/>
        <i val="0"/>
        <strike val="0"/>
        <condense val="0"/>
        <extend val="0"/>
        <outline val="0"/>
        <shadow val="0"/>
        <u val="none"/>
        <vertAlign val="baseline"/>
        <sz val="12"/>
        <color indexed="8"/>
        <name val="Times New Roman"/>
        <family val="1"/>
        <charset val="16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indexed="8"/>
        <name val="Times New Roman"/>
        <family val="1"/>
        <charset val="16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indexed="8"/>
        <name val="Times New Roman"/>
        <family val="1"/>
        <charset val="16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indexed="8"/>
        <name val="Times New Roman"/>
        <family val="1"/>
        <charset val="16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indexed="8"/>
        <name val="Times New Roman"/>
        <family val="1"/>
        <charset val="16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indexed="8"/>
        <name val="Times New Roman"/>
        <family val="1"/>
        <charset val="16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indexed="8"/>
        <name val="Times New Roman"/>
        <family val="1"/>
        <charset val="16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indexed="8"/>
        <name val="Times New Roman"/>
        <family val="1"/>
        <charset val="162"/>
        <scheme val="none"/>
      </font>
      <numFmt numFmtId="1" formatCode="0"/>
      <alignment horizontal="center" vertical="center" textRotation="0" wrapText="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alignment horizontal="center" vertical="center" textRotation="0" indent="0" justifyLastLine="0" shrinkToFit="0" readingOrder="0"/>
    </dxf>
    <dxf>
      <alignment horizontal="center" vertical="center" textRotation="0" wrapText="1"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64" formatCode="0.00000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b val="0"/>
        <i val="0"/>
        <strike val="0"/>
        <condense val="0"/>
        <extend val="0"/>
        <outline val="0"/>
        <shadow val="0"/>
        <u val="none"/>
        <vertAlign val="baseline"/>
        <sz val="12"/>
        <color indexed="8"/>
        <name val="Times New Roman"/>
        <family val="1"/>
        <charset val="16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indexed="8"/>
        <name val="Times New Roman"/>
        <family val="1"/>
        <charset val="16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indexed="8"/>
        <name val="Times New Roman"/>
        <family val="1"/>
        <charset val="16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indexed="8"/>
        <name val="Times New Roman"/>
        <family val="1"/>
        <charset val="16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indexed="8"/>
        <name val="Times New Roman"/>
        <family val="1"/>
        <charset val="16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indexed="8"/>
        <name val="Times New Roman"/>
        <family val="1"/>
        <charset val="16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indexed="8"/>
        <name val="Times New Roman"/>
        <family val="1"/>
        <charset val="16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indexed="8"/>
        <name val="Times New Roman"/>
        <family val="1"/>
        <charset val="162"/>
        <scheme val="none"/>
      </font>
      <numFmt numFmtId="1" formatCode="0"/>
      <alignment horizontal="center" vertical="center" textRotation="0" wrapText="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alignment horizontal="center" vertical="center" textRotation="0" indent="0" justifyLastLine="0" shrinkToFit="0" readingOrder="0"/>
    </dxf>
    <dxf>
      <alignment horizontal="center" vertical="center" textRotation="0" wrapText="1"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2" formatCode="0.0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2" formatCode="0.0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2" formatCode="0.0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2" formatCode="0.0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2" formatCode="0.0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2" formatCode="0.0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numFmt numFmtId="1" formatCode="0"/>
      <alignment horizontal="center" vertical="center" textRotation="0" indent="0" justifyLastLine="0" shrinkToFit="0" readingOrder="0"/>
    </dxf>
    <dxf>
      <font>
        <strike val="0"/>
        <outline val="0"/>
        <shadow val="0"/>
        <u val="none"/>
        <vertAlign val="baseline"/>
        <sz val="12"/>
        <color indexed="8"/>
        <name val="Times New Roman"/>
        <family val="1"/>
        <charset val="162"/>
        <scheme val="none"/>
      </font>
      <alignment horizontal="center" vertical="center" textRotation="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E4ACAB-C897-4E99-A2C1-419630B88D91}" name="Table3" displayName="Table3" ref="A1:K28" totalsRowShown="0" headerRowDxfId="72" dataDxfId="71">
  <autoFilter ref="A1:K28" xr:uid="{AC2BAC4B-E311-4337-879B-1D2C023727AE}"/>
  <tableColumns count="11">
    <tableColumn id="1" xr3:uid="{C4FAD8C7-9D5D-4642-8970-4857BFFC804B}" name="İllər" dataDxfId="70"/>
    <tableColumn id="2" xr3:uid="{26FCB322-158B-4B87-BE71-E216A0B3E3E2}" name="İqtisadi fəal kişilərin sayı (min nəfər)" dataDxfId="69"/>
    <tableColumn id="3" xr3:uid="{5D256AD8-3526-45CF-8359-B562C7836591}" name="İqtisadi fəal qadınların sayı (min nəfər)" dataDxfId="68"/>
    <tableColumn id="4" xr3:uid="{F34EC6B5-99C6-45CA-8685-10BB04122D64}" name="Məşğul kişilərin sayı (min nəfər)" dataDxfId="67"/>
    <tableColumn id="5" xr3:uid="{41DD39D9-DACE-4428-B073-4A43B9F525C7}" name="Məşğul qadınların sayı (min nəfər)" dataDxfId="66"/>
    <tableColumn id="6" xr3:uid="{A7F983EC-EBA2-4FCF-A3AE-C6C3B85D7347}" name="İşsiz kişilərin sayı (min nəfər)" dataDxfId="65"/>
    <tableColumn id="7" xr3:uid="{76610F73-D356-4E95-8BB1-14A8663558AA}" name="İşsiz qadınların sayı (min nəfər)" dataDxfId="64"/>
    <tableColumn id="8" xr3:uid="{6ABCC214-D9DF-4B54-B746-239EB0783D3E}" name="DMA işsiz statusu verilmiş kişilərin sayı  (nəfər)" dataDxfId="63"/>
    <tableColumn id="9" xr3:uid="{856A62F5-EA85-4DD8-A592-E0CA33E1E3C1}" name="DMA işsiz statusu verilmiş qadınların sayı (nəfər)" dataDxfId="62"/>
    <tableColumn id="10" xr3:uid="{6794C1B6-C088-4DAD-B90B-61B1B9AE05C4}" name="İşsizliyə görə müavinət alan kişilərin sayı (nəfər)" dataDxfId="61"/>
    <tableColumn id="11" xr3:uid="{1F4B1010-7B03-448A-94CF-9F88860F81AD}" name="İşsizliyə görə müavinət alan qadınların sayı (nəfər)" dataDxfId="6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D338F5E-C81E-4129-8CA8-C5D454E39600}" name="Table38" displayName="Table38" ref="A1:AA28" totalsRowShown="0" headerRowDxfId="59" dataDxfId="58">
  <autoFilter ref="A1:AA28" xr:uid="{16532CB0-B514-4784-9C07-096F14FC38BF}"/>
  <tableColumns count="27">
    <tableColumn id="1" xr3:uid="{37088A20-AE62-4814-9C09-11CE4035A0B8}" name="İllər" dataDxfId="57"/>
    <tableColumn id="19" xr3:uid="{3E3DC348-A31E-49D0-8B68-AF1764544FC9}" name="İqtisadi fəal əhalinin sayı  (nəfər)" dataDxfId="56"/>
    <tableColumn id="22" xr3:uid="{F759206C-7232-4D90-A0E7-FA468A7900BE}" name="Məşğul əhalinin sayı  (nəfər)" dataDxfId="55"/>
    <tableColumn id="21" xr3:uid="{50F72630-3518-4110-8888-D124A375D3F2}" name="İşsiz əhalinin sayı  (nəfər)" dataDxfId="54"/>
    <tableColumn id="20" xr3:uid="{2BA37B2C-DE8A-4FD6-8593-F01D2BC474A0}" name="DMA işsiz statusu verilmiş şəxslər  (nəfər)" dataDxfId="53"/>
    <tableColumn id="18" xr3:uid="{E13EEA8F-BAD3-45E8-835C-C75334DCAC88}" name="İşsizliyə görə müavinət alanlar  (nəfər)" dataDxfId="52"/>
    <tableColumn id="28" xr3:uid="{3AC94AA7-21CC-4444-97AE-84710B027266}" name="İşə düzəldilmişdir  (nəfər)" dataDxfId="51"/>
    <tableColumn id="27" xr3:uid="{83DFBE7B-9244-4419-9479-42DF89EA0BAD}" name="Peşə təliminə göndərilmişdir  (nəfər)" dataDxfId="50"/>
    <tableColumn id="26" xr3:uid="{0405A47E-A864-4093-9D1D-DCDF5B2BD710}" name="Vakant yerlərə işçi qüvvəsinə olan tələbat (nəfər)" dataDxfId="49"/>
    <tableColumn id="2" xr3:uid="{1331006A-794E-4056-8C24-7E3E4E8636C8}" name="İqtisadi fəal kişilərin sayı (nəfər)" dataDxfId="48"/>
    <tableColumn id="3" xr3:uid="{CBF52F85-D80F-4880-BE42-9E12D976A726}" name="İqtisadi fəal qadınların sayı (nəfər)" dataDxfId="47"/>
    <tableColumn id="4" xr3:uid="{8710EBF6-2A60-46F1-960C-D2A8F8D44B22}" name="Məşğul kişilərin sayı (nəfər)" dataDxfId="46"/>
    <tableColumn id="5" xr3:uid="{72B618DC-616D-4762-9868-A7361B091B08}" name="Məşğul qadınların sayı (nəfər)" dataDxfId="45"/>
    <tableColumn id="6" xr3:uid="{AC930940-8A1C-4403-923B-38D8820488BC}" name="İşsiz kişilərin sayı (nəfər)" dataDxfId="44"/>
    <tableColumn id="7" xr3:uid="{7714C3A0-5F2B-467F-BD80-2E9E31970C24}" name="İşsiz qadınların sayı (nəfər)" dataDxfId="43"/>
    <tableColumn id="8" xr3:uid="{068B424B-8636-45AF-91AD-320EB0C87C92}" name="DMA işsiz statusu verilmiş kişilərin sayı  (nəfər)" dataDxfId="42"/>
    <tableColumn id="9" xr3:uid="{1D1A68F4-95F5-4B98-AE87-52BBCF6273F4}" name="DMA işsiz statusu verilmiş qadınların sayı (nəfər)" dataDxfId="41"/>
    <tableColumn id="10" xr3:uid="{30664768-7354-49E6-BC30-71D8F40BFBDB}" name="İşsizliyə görə müavinət alan kişilərin sayı (nəfər)" dataDxfId="40"/>
    <tableColumn id="11" xr3:uid="{0B47F3BF-F57F-4B2D-822A-42B24F241F28}" name="İşsizliyə görə müavinət alan qadınların sayı (nəfər)" dataDxfId="39"/>
    <tableColumn id="29" xr3:uid="{618F3896-1788-4379-8191-C7C1B45518B4}" name="DMA -da İşsiz statusu olanlar işsizlərin neçə faizidir" dataDxfId="38">
      <calculatedColumnFormula>Table38[[#This Row],[DMA işsiz statusu verilmiş şəxslər  (nəfər)]]*100/Table38[[#This Row],[İşsiz əhalinin sayı  (nəfər)]]</calculatedColumnFormula>
    </tableColumn>
    <tableColumn id="30" xr3:uid="{27F032DC-8FBD-4E5F-9A29-1830EBAB6C1E}" name="İşsizliyə görə müavinət alanlar işsiz statuslu şəxslərin neçə faizidir" dataDxfId="37">
      <calculatedColumnFormula>Table38[[#This Row],[İşsizliyə görə müavinət alanlar  (nəfər)]]*100/Table38[[#This Row],[DMA işsiz statusu verilmiş şəxslər  (nəfər)]]</calculatedColumnFormula>
    </tableColumn>
    <tableColumn id="31" xr3:uid="{203F6A6F-3971-4FCA-9FA5-DFA91642BAF0}" name="İşə düzəldilən şəxslər Məşğul şəxslərin neçə faizidir" dataDxfId="36">
      <calculatedColumnFormula>Table38[[#This Row],[İşə düzəldilmişdir  (nəfər)]]*100/Table38[[#This Row],[Məşğul əhalinin sayı  (nəfər)]]</calculatedColumnFormula>
    </tableColumn>
    <tableColumn id="32" xr3:uid="{AAA48C52-C733-4A94-BE4B-5A184F9D22B4}" name="DMA işsiz statusu verilmiş kişilərin sayı  Ümumi işsiz statusu olanların neçə faizidir" dataDxfId="35">
      <calculatedColumnFormula>100*Table38[[#This Row],[DMA işsiz statusu verilmiş kişilərin sayı  (nəfər)]]/Table38[[#This Row],[DMA işsiz statusu verilmiş şəxslər  (nəfər)]]</calculatedColumnFormula>
    </tableColumn>
    <tableColumn id="33" xr3:uid="{7A3F4AA8-10AE-450D-BC9C-9FEC84558B52}" name="DMA işsiz statusu verilmiş qadınların sayı  Ümumi işsiz statusu olanların neçə faizidir" dataDxfId="34">
      <calculatedColumnFormula>100*Table38[[#This Row],[DMA işsiz statusu verilmiş qadınların sayı (nəfər)]]/Table38[[#This Row],[DMA işsiz statusu verilmiş şəxslər  (nəfər)]]</calculatedColumnFormula>
    </tableColumn>
    <tableColumn id="34" xr3:uid="{C82E5C26-FF22-4DBA-90F1-68496F35A589}" name="İşsizliyə görə müavinət alan kişilərin sayı İşsiz statusu olan kişilərin neçə faizidir(nəfər) " dataDxfId="33">
      <calculatedColumnFormula>100*Table38[[#This Row],[İşsizliyə görə müavinət alan kişilərin sayı (nəfər)]]/Table38[[#This Row],[DMA işsiz statusu verilmiş kişilərin sayı  (nəfər)]]</calculatedColumnFormula>
    </tableColumn>
    <tableColumn id="35" xr3:uid="{73DEA1E1-A7C6-4308-A311-C39E3A6D10B3}" name="İşsizliyə görə müavinət alan qadınların sayı İşsiz statusu olan qadınların neçə faizidir(nəfər)" dataDxfId="32">
      <calculatedColumnFormula>100*Table38[[#This Row],[İşsizliyə görə müavinət alan qadınların sayı (nəfər)]]/Table38[[#This Row],[DMA işsiz statusu verilmiş qadınların sayı (nəfər)]]</calculatedColumnFormula>
    </tableColumn>
    <tableColumn id="36" xr3:uid="{74DD0BB6-E6C2-41D8-9D21-5C13F2341A8D}" name="Vakant yerlərə işçi qüvvəsinə olan tələbat Ümumi işsiz əhalinin neçə faizini təşkil edir(nəfər)" dataDxfId="31">
      <calculatedColumnFormula>Table38[[#This Row],[Vakant yerlərə işçi qüvvəsinə olan tələbat (nəfər)]]*100/Table38[[#This Row],[İşsiz əhalinin sayı  (nəfər)]]</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254B6CD-35B6-4EC8-8026-AF9FBB5A6D4C}" name="Table8" displayName="Table8" ref="A1:C9" totalsRowShown="0">
  <autoFilter ref="A1:C9" xr:uid="{23DF4B73-D250-466E-81D6-9D77F596A9FF}"/>
  <tableColumns count="3">
    <tableColumn id="1" xr3:uid="{18F2388F-C945-4165-B4D5-87E490BA1064}" name="Müqayisəli suallar"/>
    <tableColumn id="2" xr3:uid="{290109FE-660D-4946-A53A-70AA14E1D397}" name="Ortalama"/>
    <tableColumn id="3" xr3:uid="{D11E43FD-7C25-47C8-9558-4C72FCF045BD}" name="Media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7A3012F-B37F-451F-A33D-A1B4F6F782A6}" name="Table386" displayName="Table386" ref="A1:AA28" totalsRowShown="0" headerRowDxfId="30" dataDxfId="29">
  <autoFilter ref="A1:AA28" xr:uid="{15C7FF19-8718-440F-915B-9E00D1858292}"/>
  <tableColumns count="27">
    <tableColumn id="1" xr3:uid="{04130BC5-B178-4B0D-B028-A15D2132A2D0}" name="İllər" dataDxfId="28"/>
    <tableColumn id="19" xr3:uid="{A3D84672-C4CB-464E-AD89-3A070C765627}" name="İqtisadi fəal əhalinin sayı  (nəfər)" dataDxfId="27"/>
    <tableColumn id="22" xr3:uid="{AEE4D0F9-7690-4C18-A6A3-F9603A8D0D8D}" name="Məşğul əhalinin sayı  (nəfər)" dataDxfId="26"/>
    <tableColumn id="21" xr3:uid="{5106BCBC-B179-4F55-AA98-FDED29B8DF25}" name="İşsiz əhalinin sayı  (nəfər)" dataDxfId="25"/>
    <tableColumn id="20" xr3:uid="{4E33FD93-F2D1-4CE2-AAA5-664E2F5C4B40}" name="DMA işsiz statusu verilmiş şəxslər  (nəfər)" dataDxfId="24"/>
    <tableColumn id="18" xr3:uid="{374C7EE7-1934-47DC-AF02-1CEC1B2B8E97}" name="İşsizliyə görə müavinət alanlar  (nəfər)" dataDxfId="23"/>
    <tableColumn id="28" xr3:uid="{8B3DE2EE-49E3-4DF4-BDF7-C022580D6FE8}" name="İşə düzəldilmişdir  (nəfər)" dataDxfId="22"/>
    <tableColumn id="27" xr3:uid="{FFDE4216-3ECE-4CF9-86F8-CE981332336D}" name="Peşə təliminə göndərilmişdir  (nəfər)" dataDxfId="21"/>
    <tableColumn id="26" xr3:uid="{832B8CC7-6401-47F3-B139-7F1B42E5AF25}" name="Vakant yerlərə işçi qüvvəsinə olan tələbat (nəfər)" dataDxfId="20"/>
    <tableColumn id="2" xr3:uid="{3577FBA7-47A6-40D2-86D7-1FDCF04BF845}" name="İqtisadi fəal kişilərin sayı (nəfər)" dataDxfId="19"/>
    <tableColumn id="3" xr3:uid="{A47062EF-372A-4A5C-87B4-166B103090F9}" name="İqtisadi fəal qadınların sayı (nəfər)" dataDxfId="18"/>
    <tableColumn id="4" xr3:uid="{9A03AF68-9478-4D5F-938C-4F76DC8D5C9A}" name="Məşğul kişilərin sayı (nəfər)" dataDxfId="17"/>
    <tableColumn id="5" xr3:uid="{3E6A4474-6C13-4701-995D-7B42D41E7D4A}" name="Məşğul qadınların sayı (nəfər)" dataDxfId="16"/>
    <tableColumn id="6" xr3:uid="{B61CD453-286A-442A-8854-D7D5411BFC1B}" name="İşsiz kişilərin sayı (nəfər)" dataDxfId="15"/>
    <tableColumn id="7" xr3:uid="{840260BB-C1AE-4FAC-AFC1-9F3AEF015DEB}" name="İşsiz qadınların sayı (nəfər)" dataDxfId="14"/>
    <tableColumn id="8" xr3:uid="{A17899B5-CF86-4C8E-BEF7-776C7DFF338E}" name="DMA işsiz statusu verilmiş kişilərin sayı  (nəfər)" dataDxfId="13"/>
    <tableColumn id="9" xr3:uid="{381984C3-6B30-4CC1-AADB-AB19D6353DB5}" name="DMA işsiz statusu verilmiş qadınların sayı (nəfər)" dataDxfId="12"/>
    <tableColumn id="10" xr3:uid="{8B4FF652-6C23-43D8-A3CA-41BBD4A0736D}" name="İşsizliyə görə müavinət alan kişilərin sayı (nəfər)" dataDxfId="11"/>
    <tableColumn id="11" xr3:uid="{CAC71C7E-8AC7-4AF2-BEF8-97BF0B870D59}" name="İşsizliyə görə müavinət alan qadınların sayı (nəfər)" dataDxfId="10"/>
    <tableColumn id="29" xr3:uid="{757F8FA8-34C7-40E9-9CF5-02A96A4073EE}" name="DMA -da İşsiz statusu olanlar işsizlərin neçə faizidir" dataDxfId="9"/>
    <tableColumn id="30" xr3:uid="{2253BA47-FAFF-475B-AEB1-85F4973DF976}" name="İşsizliyə görə müavinət alanlar işsiz statuslu şəxslərin neçə faizidir" dataDxfId="8"/>
    <tableColumn id="31" xr3:uid="{6A998FAA-3248-4F2E-BF55-96D668727E34}" name="İşə düzəldilən şəxslər Məşğul şəxslərin neçə faizidir" dataDxfId="7"/>
    <tableColumn id="32" xr3:uid="{2997B9E2-C0A9-4315-84C2-F0FE13087BBA}" name="DMA işsiz statusu verilmiş kişilərin sayı  Ümumi işsiz statusu olanların neçə faizidir" dataDxfId="6"/>
    <tableColumn id="33" xr3:uid="{FCCA94EE-6E68-4E2B-B998-DB1693274039}" name="DMA işsiz statusu verilmiş qadınların sayı  Ümumi işsiz statusu olanların neçə faizidir" dataDxfId="5"/>
    <tableColumn id="34" xr3:uid="{F86BA7CA-41A0-41F1-9122-6C529FF7A6C1}" name="İşsizliyə görə müavinət alan kişilərin sayı İşsiz statusu olan kişilərin neçə faizidir(nəfər) " dataDxfId="4"/>
    <tableColumn id="35" xr3:uid="{C9120122-4061-493A-A691-FCAB06986762}" name="İşsizliyə görə müavinət alan qadınların sayı İşsiz statusu olan qadınların neçə faizidir(nəfər)" dataDxfId="3"/>
    <tableColumn id="36" xr3:uid="{7405C5EB-F131-4E00-9A82-6C4343F4C484}" name="Vakant yerlərə işçi qüvvəsinə olan tələbat Ümumi işsiz əhalinin neçə faizini təşkil edir(nəfər)" dataDxfId="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4BE8CF-8D68-4DB7-AF32-B48998071604}" name="SchemaData" displayName="SchemaData" ref="A1:B10" totalsRowShown="0">
  <autoFilter ref="A1:B10" xr:uid="{4D79E20D-D08E-4B79-A820-4BB7363EABF7}"/>
  <tableColumns count="2">
    <tableColumn id="1" xr3:uid="{91A2AD7A-FE12-4ECD-8545-2A6F1E4763AB}" name="Sütun adı" dataDxfId="1"/>
    <tableColumn id="2" xr3:uid="{7C9B77ED-1166-4E8C-84BE-1BE27692AD51}" name="Açıqlama"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EBB42-912E-4890-96BE-59F7E797D60C}">
  <dimension ref="A1:K28"/>
  <sheetViews>
    <sheetView topLeftCell="A10" workbookViewId="0">
      <selection sqref="A1:K28"/>
    </sheetView>
  </sheetViews>
  <sheetFormatPr defaultRowHeight="15" x14ac:dyDescent="0.25"/>
  <cols>
    <col min="1" max="11" width="12.7109375" customWidth="1"/>
  </cols>
  <sheetData>
    <row r="1" spans="1:11" s="1" customFormat="1" ht="75" x14ac:dyDescent="0.25">
      <c r="A1" s="5" t="s">
        <v>13</v>
      </c>
      <c r="B1" s="5" t="s">
        <v>5</v>
      </c>
      <c r="C1" s="5" t="s">
        <v>6</v>
      </c>
      <c r="D1" s="5" t="s">
        <v>7</v>
      </c>
      <c r="E1" s="5" t="s">
        <v>8</v>
      </c>
      <c r="F1" s="5" t="s">
        <v>9</v>
      </c>
      <c r="G1" s="5" t="s">
        <v>10</v>
      </c>
      <c r="H1" s="5" t="s">
        <v>11</v>
      </c>
      <c r="I1" s="5" t="s">
        <v>12</v>
      </c>
      <c r="J1" s="5" t="s">
        <v>14</v>
      </c>
      <c r="K1" s="5" t="s">
        <v>15</v>
      </c>
    </row>
    <row r="2" spans="1:11" ht="15.75" x14ac:dyDescent="0.25">
      <c r="A2" s="6">
        <v>1995</v>
      </c>
      <c r="B2" s="7">
        <v>1991.3</v>
      </c>
      <c r="C2" s="7">
        <v>1650</v>
      </c>
      <c r="D2" s="7">
        <v>1979.9</v>
      </c>
      <c r="E2" s="7">
        <v>1633.1</v>
      </c>
      <c r="F2" s="7">
        <v>0</v>
      </c>
      <c r="G2" s="7">
        <v>0</v>
      </c>
      <c r="H2" s="6">
        <v>11411</v>
      </c>
      <c r="I2" s="6">
        <v>16903</v>
      </c>
      <c r="J2" s="6">
        <v>1162</v>
      </c>
      <c r="K2" s="6">
        <v>1819</v>
      </c>
    </row>
    <row r="3" spans="1:11" ht="15.75" x14ac:dyDescent="0.25">
      <c r="A3" s="6">
        <v>1996</v>
      </c>
      <c r="B3" s="7">
        <v>1992.9</v>
      </c>
      <c r="C3" s="7">
        <v>1725.7</v>
      </c>
      <c r="D3" s="7">
        <v>1979.8</v>
      </c>
      <c r="E3" s="7">
        <v>1706.9</v>
      </c>
      <c r="F3" s="7">
        <v>0</v>
      </c>
      <c r="G3" s="7">
        <v>0</v>
      </c>
      <c r="H3" s="6">
        <v>13086</v>
      </c>
      <c r="I3" s="6">
        <v>18849</v>
      </c>
      <c r="J3" s="6">
        <v>1445</v>
      </c>
      <c r="K3" s="6">
        <v>1821</v>
      </c>
    </row>
    <row r="4" spans="1:11" ht="15.75" x14ac:dyDescent="0.25">
      <c r="A4" s="6">
        <v>1997</v>
      </c>
      <c r="B4" s="7">
        <v>1948.2</v>
      </c>
      <c r="C4" s="7">
        <v>1784.2</v>
      </c>
      <c r="D4" s="7">
        <v>1932</v>
      </c>
      <c r="E4" s="7">
        <v>1762.1</v>
      </c>
      <c r="F4" s="7">
        <v>0</v>
      </c>
      <c r="G4" s="7">
        <v>0</v>
      </c>
      <c r="H4" s="6">
        <v>16227</v>
      </c>
      <c r="I4" s="6">
        <v>22079</v>
      </c>
      <c r="J4" s="6">
        <v>1423</v>
      </c>
      <c r="K4" s="6">
        <v>1690</v>
      </c>
    </row>
    <row r="5" spans="1:11" ht="15.75" x14ac:dyDescent="0.25">
      <c r="A5" s="6">
        <v>1998</v>
      </c>
      <c r="B5" s="7">
        <v>1954.1</v>
      </c>
      <c r="C5" s="7">
        <v>1789.7</v>
      </c>
      <c r="D5" s="7">
        <v>1935.9</v>
      </c>
      <c r="E5" s="7">
        <v>1765.6</v>
      </c>
      <c r="F5" s="7">
        <v>0</v>
      </c>
      <c r="G5" s="7">
        <v>0</v>
      </c>
      <c r="H5" s="6">
        <v>18234</v>
      </c>
      <c r="I5" s="6">
        <v>24095</v>
      </c>
      <c r="J5" s="6">
        <v>1142</v>
      </c>
      <c r="K5" s="6">
        <v>1543</v>
      </c>
    </row>
    <row r="6" spans="1:11" ht="15.75" x14ac:dyDescent="0.25">
      <c r="A6" s="6">
        <v>1999</v>
      </c>
      <c r="B6" s="7">
        <v>2242.1</v>
      </c>
      <c r="C6" s="7">
        <v>2093.3000000000002</v>
      </c>
      <c r="D6" s="7">
        <v>1978.5</v>
      </c>
      <c r="E6" s="7">
        <v>1804.3</v>
      </c>
      <c r="F6" s="7">
        <v>263.60000000000002</v>
      </c>
      <c r="G6" s="7">
        <v>289</v>
      </c>
      <c r="H6" s="6">
        <v>19622</v>
      </c>
      <c r="I6" s="6">
        <v>25589</v>
      </c>
      <c r="J6" s="6">
        <v>1173</v>
      </c>
      <c r="K6" s="6">
        <v>1214</v>
      </c>
    </row>
    <row r="7" spans="1:11" ht="15.75" x14ac:dyDescent="0.25">
      <c r="A7" s="6">
        <v>2000</v>
      </c>
      <c r="B7" s="7">
        <v>2263</v>
      </c>
      <c r="C7" s="7">
        <v>2107.1999999999998</v>
      </c>
      <c r="D7" s="7">
        <v>2016.5</v>
      </c>
      <c r="E7" s="7">
        <v>1839</v>
      </c>
      <c r="F7" s="7">
        <v>246.5</v>
      </c>
      <c r="G7" s="7">
        <v>268.2</v>
      </c>
      <c r="H7" s="6">
        <v>19283</v>
      </c>
      <c r="I7" s="6">
        <v>24456</v>
      </c>
      <c r="J7" s="6">
        <v>1313</v>
      </c>
      <c r="K7" s="6">
        <v>1455</v>
      </c>
    </row>
    <row r="8" spans="1:11" ht="15.75" x14ac:dyDescent="0.25">
      <c r="A8" s="6">
        <v>2001</v>
      </c>
      <c r="B8" s="7">
        <v>2267.1</v>
      </c>
      <c r="C8" s="7">
        <v>2101</v>
      </c>
      <c r="D8" s="7">
        <v>2032.6</v>
      </c>
      <c r="E8" s="7">
        <v>1858.8</v>
      </c>
      <c r="F8" s="7">
        <v>234.5</v>
      </c>
      <c r="G8" s="7">
        <v>242.2</v>
      </c>
      <c r="H8" s="6">
        <v>21808</v>
      </c>
      <c r="I8" s="6">
        <v>26638</v>
      </c>
      <c r="J8" s="6">
        <v>1520</v>
      </c>
      <c r="K8" s="6">
        <v>1597</v>
      </c>
    </row>
    <row r="9" spans="1:11" ht="15.75" x14ac:dyDescent="0.25">
      <c r="A9" s="6">
        <v>2002</v>
      </c>
      <c r="B9" s="7">
        <v>2269.8000000000002</v>
      </c>
      <c r="C9" s="7">
        <v>2099.9</v>
      </c>
      <c r="D9" s="7">
        <v>2049.1999999999998</v>
      </c>
      <c r="E9" s="7">
        <v>1881.9</v>
      </c>
      <c r="F9" s="7">
        <v>220.6</v>
      </c>
      <c r="G9" s="7">
        <v>218</v>
      </c>
      <c r="H9" s="6">
        <v>23088</v>
      </c>
      <c r="I9" s="6">
        <v>27875</v>
      </c>
      <c r="J9" s="6">
        <v>1601</v>
      </c>
      <c r="K9" s="6">
        <v>1691</v>
      </c>
    </row>
    <row r="10" spans="1:11" ht="15.75" x14ac:dyDescent="0.25">
      <c r="A10" s="6">
        <v>2003</v>
      </c>
      <c r="B10" s="7">
        <v>2272.9</v>
      </c>
      <c r="C10" s="7">
        <v>2100.6</v>
      </c>
      <c r="D10" s="7">
        <v>2066.6999999999998</v>
      </c>
      <c r="E10" s="7">
        <v>1905.9</v>
      </c>
      <c r="F10" s="7">
        <v>206.2</v>
      </c>
      <c r="G10" s="7">
        <v>194.7</v>
      </c>
      <c r="H10" s="6">
        <v>25313</v>
      </c>
      <c r="I10" s="6">
        <v>29052</v>
      </c>
      <c r="J10" s="6">
        <v>1808</v>
      </c>
      <c r="K10" s="6">
        <v>1303</v>
      </c>
    </row>
    <row r="11" spans="1:11" ht="15.75" x14ac:dyDescent="0.25">
      <c r="A11" s="6">
        <v>2004</v>
      </c>
      <c r="B11" s="7">
        <v>2265.1</v>
      </c>
      <c r="C11" s="7">
        <v>2100.5</v>
      </c>
      <c r="D11" s="7">
        <v>2085.3000000000002</v>
      </c>
      <c r="E11" s="7">
        <v>1931.6</v>
      </c>
      <c r="F11" s="7">
        <v>179.8</v>
      </c>
      <c r="G11" s="7">
        <v>168.9</v>
      </c>
      <c r="H11" s="6">
        <v>26669</v>
      </c>
      <c r="I11" s="6">
        <v>29276</v>
      </c>
      <c r="J11" s="6">
        <v>1887</v>
      </c>
      <c r="K11" s="6">
        <v>1197</v>
      </c>
    </row>
    <row r="12" spans="1:11" ht="15.75" x14ac:dyDescent="0.25">
      <c r="A12" s="6">
        <v>2005</v>
      </c>
      <c r="B12" s="7">
        <v>2268.8000000000002</v>
      </c>
      <c r="C12" s="7">
        <v>2111.3000000000002</v>
      </c>
      <c r="D12" s="7">
        <v>2104.6999999999998</v>
      </c>
      <c r="E12" s="7">
        <v>1957.6</v>
      </c>
      <c r="F12" s="7">
        <v>164.1</v>
      </c>
      <c r="G12" s="7">
        <v>153.69999999999999</v>
      </c>
      <c r="H12" s="6">
        <v>27265</v>
      </c>
      <c r="I12" s="6">
        <v>29078</v>
      </c>
      <c r="J12" s="6">
        <v>1316</v>
      </c>
      <c r="K12" s="6">
        <v>771</v>
      </c>
    </row>
    <row r="13" spans="1:11" ht="15.75" x14ac:dyDescent="0.25">
      <c r="A13" s="6">
        <v>2006</v>
      </c>
      <c r="B13" s="7">
        <v>2283.4</v>
      </c>
      <c r="C13" s="7">
        <v>2118.6</v>
      </c>
      <c r="D13" s="7">
        <v>2126.4</v>
      </c>
      <c r="E13" s="7">
        <v>1984.4</v>
      </c>
      <c r="F13" s="7">
        <v>157</v>
      </c>
      <c r="G13" s="7">
        <v>134.19999999999999</v>
      </c>
      <c r="H13" s="6">
        <v>26323</v>
      </c>
      <c r="I13" s="6">
        <v>27539</v>
      </c>
      <c r="J13" s="6">
        <v>1488</v>
      </c>
      <c r="K13" s="6">
        <v>793</v>
      </c>
    </row>
    <row r="14" spans="1:11" ht="15.75" x14ac:dyDescent="0.25">
      <c r="A14" s="6">
        <v>2007</v>
      </c>
      <c r="B14" s="7">
        <v>2313.1</v>
      </c>
      <c r="C14" s="7">
        <v>2130.1999999999998</v>
      </c>
      <c r="D14" s="7">
        <v>2149.1999999999998</v>
      </c>
      <c r="E14" s="7">
        <v>2013</v>
      </c>
      <c r="F14" s="7">
        <v>163.9</v>
      </c>
      <c r="G14" s="7">
        <v>117.2</v>
      </c>
      <c r="H14" s="6">
        <v>25322</v>
      </c>
      <c r="I14" s="6">
        <v>25329</v>
      </c>
      <c r="J14" s="6">
        <v>1655</v>
      </c>
      <c r="K14" s="6">
        <v>868</v>
      </c>
    </row>
    <row r="15" spans="1:11" ht="15.75" x14ac:dyDescent="0.25">
      <c r="A15" s="6">
        <v>2008</v>
      </c>
      <c r="B15" s="7">
        <v>2315.8000000000002</v>
      </c>
      <c r="C15" s="7">
        <v>2161.9</v>
      </c>
      <c r="D15" s="7">
        <v>2173.4</v>
      </c>
      <c r="E15" s="7">
        <v>2042.1</v>
      </c>
      <c r="F15" s="7">
        <v>142.4</v>
      </c>
      <c r="G15" s="7">
        <v>119.8</v>
      </c>
      <c r="H15" s="6">
        <v>23608</v>
      </c>
      <c r="I15" s="6">
        <v>20873</v>
      </c>
      <c r="J15" s="6">
        <v>1350</v>
      </c>
      <c r="K15" s="6">
        <v>759</v>
      </c>
    </row>
    <row r="16" spans="1:11" ht="15.75" x14ac:dyDescent="0.25">
      <c r="A16" s="6">
        <v>2009</v>
      </c>
      <c r="B16" s="7">
        <v>2314</v>
      </c>
      <c r="C16" s="7">
        <v>2217.9</v>
      </c>
      <c r="D16" s="7">
        <v>2199.8000000000002</v>
      </c>
      <c r="E16" s="7">
        <v>2071.9</v>
      </c>
      <c r="F16" s="7">
        <v>114.2</v>
      </c>
      <c r="G16" s="7">
        <v>146</v>
      </c>
      <c r="H16" s="6">
        <v>23008</v>
      </c>
      <c r="I16" s="6">
        <v>18092</v>
      </c>
      <c r="J16" s="6">
        <v>1871</v>
      </c>
      <c r="K16" s="6">
        <v>850</v>
      </c>
    </row>
    <row r="17" spans="1:11" ht="15.75" x14ac:dyDescent="0.25">
      <c r="A17" s="6">
        <v>2010</v>
      </c>
      <c r="B17" s="7">
        <v>2329.6999999999998</v>
      </c>
      <c r="C17" s="7">
        <v>2257.6999999999998</v>
      </c>
      <c r="D17" s="7">
        <v>2227.4</v>
      </c>
      <c r="E17" s="7">
        <v>2101.6999999999998</v>
      </c>
      <c r="F17" s="7">
        <v>102.3</v>
      </c>
      <c r="G17" s="7">
        <v>156</v>
      </c>
      <c r="H17" s="6">
        <v>21979</v>
      </c>
      <c r="I17" s="6">
        <v>16987</v>
      </c>
      <c r="J17" s="6">
        <v>70</v>
      </c>
      <c r="K17" s="6">
        <v>17</v>
      </c>
    </row>
    <row r="18" spans="1:11" ht="15.75" x14ac:dyDescent="0.25">
      <c r="A18" s="6">
        <v>2011</v>
      </c>
      <c r="B18" s="7">
        <v>2354.6999999999998</v>
      </c>
      <c r="C18" s="7">
        <v>2271.4</v>
      </c>
      <c r="D18" s="7">
        <v>2250</v>
      </c>
      <c r="E18" s="7">
        <v>2125.1999999999998</v>
      </c>
      <c r="F18" s="7">
        <v>104.7</v>
      </c>
      <c r="G18" s="7">
        <v>146.19999999999999</v>
      </c>
      <c r="H18" s="6">
        <v>21851</v>
      </c>
      <c r="I18" s="6">
        <v>16479</v>
      </c>
      <c r="J18" s="6">
        <v>671</v>
      </c>
      <c r="K18" s="6">
        <v>331</v>
      </c>
    </row>
    <row r="19" spans="1:11" ht="15.75" x14ac:dyDescent="0.25">
      <c r="A19" s="6">
        <v>2012</v>
      </c>
      <c r="B19" s="7">
        <v>2395.3000000000002</v>
      </c>
      <c r="C19" s="7">
        <v>2293.1</v>
      </c>
      <c r="D19" s="7">
        <v>2291.8000000000002</v>
      </c>
      <c r="E19" s="7">
        <v>2153.5</v>
      </c>
      <c r="F19" s="7">
        <v>103.5</v>
      </c>
      <c r="G19" s="7">
        <v>139.6</v>
      </c>
      <c r="H19" s="6">
        <v>21298</v>
      </c>
      <c r="I19" s="6">
        <v>15493</v>
      </c>
      <c r="J19" s="6">
        <v>611</v>
      </c>
      <c r="K19" s="6">
        <v>323</v>
      </c>
    </row>
    <row r="20" spans="1:11" ht="15.75" x14ac:dyDescent="0.25">
      <c r="A20" s="6">
        <v>2013</v>
      </c>
      <c r="B20" s="7">
        <v>2436</v>
      </c>
      <c r="C20" s="7">
        <v>2321.8000000000002</v>
      </c>
      <c r="D20" s="7">
        <v>2337.5</v>
      </c>
      <c r="E20" s="7">
        <v>2183.6999999999998</v>
      </c>
      <c r="F20" s="7">
        <v>98.5</v>
      </c>
      <c r="G20" s="7">
        <v>138.1</v>
      </c>
      <c r="H20" s="6">
        <v>21188</v>
      </c>
      <c r="I20" s="6">
        <v>15018</v>
      </c>
      <c r="J20" s="6">
        <v>437</v>
      </c>
      <c r="K20" s="6">
        <v>199</v>
      </c>
    </row>
    <row r="21" spans="1:11" ht="15.75" x14ac:dyDescent="0.25">
      <c r="A21" s="6">
        <v>2014</v>
      </c>
      <c r="B21" s="7">
        <v>2475.6999999999998</v>
      </c>
      <c r="C21" s="7">
        <v>2365</v>
      </c>
      <c r="D21" s="7">
        <v>2376.1</v>
      </c>
      <c r="E21" s="7">
        <v>2226.8000000000002</v>
      </c>
      <c r="F21" s="7">
        <v>99.6</v>
      </c>
      <c r="G21" s="7">
        <v>138.19999999999999</v>
      </c>
      <c r="H21" s="6">
        <v>17383</v>
      </c>
      <c r="I21" s="6">
        <v>11307</v>
      </c>
      <c r="J21" s="6">
        <v>1122</v>
      </c>
      <c r="K21" s="6">
        <v>491</v>
      </c>
    </row>
    <row r="22" spans="1:11" ht="15.75" x14ac:dyDescent="0.25">
      <c r="A22" s="6">
        <v>2015</v>
      </c>
      <c r="B22" s="7">
        <v>2510.8000000000002</v>
      </c>
      <c r="C22" s="7">
        <v>2404.5</v>
      </c>
      <c r="D22" s="7">
        <v>2408.1999999999998</v>
      </c>
      <c r="E22" s="7">
        <v>2263.4</v>
      </c>
      <c r="F22" s="7">
        <v>102.6</v>
      </c>
      <c r="G22" s="7">
        <v>141.1</v>
      </c>
      <c r="H22" s="6">
        <v>17728</v>
      </c>
      <c r="I22" s="6">
        <v>11149</v>
      </c>
      <c r="J22" s="6">
        <v>1087</v>
      </c>
      <c r="K22" s="6">
        <v>456</v>
      </c>
    </row>
    <row r="23" spans="1:11" ht="15.75" x14ac:dyDescent="0.25">
      <c r="A23" s="6">
        <v>2016</v>
      </c>
      <c r="B23" s="7">
        <v>2573.1999999999998</v>
      </c>
      <c r="C23" s="7">
        <v>2439.5</v>
      </c>
      <c r="D23" s="7">
        <v>2465.6999999999998</v>
      </c>
      <c r="E23" s="7">
        <v>2294.1999999999998</v>
      </c>
      <c r="F23" s="7">
        <v>107.5</v>
      </c>
      <c r="G23" s="7">
        <v>145.30000000000001</v>
      </c>
      <c r="H23" s="6">
        <v>20418</v>
      </c>
      <c r="I23" s="6">
        <v>12554</v>
      </c>
      <c r="J23" s="6">
        <v>1238</v>
      </c>
      <c r="K23" s="6">
        <v>619</v>
      </c>
    </row>
    <row r="24" spans="1:11" ht="15.75" x14ac:dyDescent="0.25">
      <c r="A24" s="6">
        <v>2017</v>
      </c>
      <c r="B24" s="7">
        <v>2609</v>
      </c>
      <c r="C24" s="7">
        <v>2464.8000000000002</v>
      </c>
      <c r="D24" s="7">
        <v>2502.8000000000002</v>
      </c>
      <c r="E24" s="7">
        <v>2319.3000000000002</v>
      </c>
      <c r="F24" s="7">
        <v>106.2</v>
      </c>
      <c r="G24" s="7">
        <v>145.5</v>
      </c>
      <c r="H24" s="6">
        <v>24496</v>
      </c>
      <c r="I24" s="6">
        <v>13985</v>
      </c>
      <c r="J24" s="6">
        <v>4748</v>
      </c>
      <c r="K24" s="6">
        <v>2226</v>
      </c>
    </row>
    <row r="25" spans="1:11" ht="15.75" x14ac:dyDescent="0.25">
      <c r="A25" s="6">
        <v>2018</v>
      </c>
      <c r="B25" s="7">
        <v>2637.4</v>
      </c>
      <c r="C25" s="7">
        <v>2495.6999999999998</v>
      </c>
      <c r="D25" s="7">
        <v>2529.4</v>
      </c>
      <c r="E25" s="7">
        <v>2349.9</v>
      </c>
      <c r="F25" s="7">
        <v>108</v>
      </c>
      <c r="G25" s="7">
        <v>145.80000000000001</v>
      </c>
      <c r="H25" s="6">
        <v>12608</v>
      </c>
      <c r="I25" s="6">
        <v>7480</v>
      </c>
      <c r="J25" s="6">
        <v>668</v>
      </c>
      <c r="K25" s="6">
        <v>449</v>
      </c>
    </row>
    <row r="26" spans="1:11" ht="15.75" x14ac:dyDescent="0.25">
      <c r="A26" s="6">
        <v>2019</v>
      </c>
      <c r="B26" s="7">
        <v>2664.1</v>
      </c>
      <c r="C26" s="7">
        <v>2526</v>
      </c>
      <c r="D26" s="7">
        <v>2556.8000000000002</v>
      </c>
      <c r="E26" s="7">
        <v>2381.6999999999998</v>
      </c>
      <c r="F26" s="7">
        <v>107.3</v>
      </c>
      <c r="G26" s="7">
        <v>144.30000000000001</v>
      </c>
      <c r="H26" s="6">
        <v>50625</v>
      </c>
      <c r="I26" s="6">
        <v>30647</v>
      </c>
      <c r="J26" s="6">
        <v>283</v>
      </c>
      <c r="K26" s="6">
        <v>257</v>
      </c>
    </row>
    <row r="27" spans="1:11" ht="15.75" x14ac:dyDescent="0.25">
      <c r="A27" s="6">
        <v>2020</v>
      </c>
      <c r="B27" s="7">
        <v>2685</v>
      </c>
      <c r="C27" s="7">
        <v>2567.5</v>
      </c>
      <c r="D27" s="7">
        <v>2525.1</v>
      </c>
      <c r="E27" s="7">
        <v>2351.5</v>
      </c>
      <c r="F27" s="7">
        <v>159.9</v>
      </c>
      <c r="G27" s="7">
        <v>216</v>
      </c>
      <c r="H27" s="6" t="s">
        <v>0</v>
      </c>
      <c r="I27" s="6" t="s">
        <v>0</v>
      </c>
      <c r="J27" s="6" t="s">
        <v>0</v>
      </c>
      <c r="K27" s="6" t="s">
        <v>0</v>
      </c>
    </row>
    <row r="28" spans="1:11" ht="15.75" x14ac:dyDescent="0.25">
      <c r="A28" s="6">
        <v>2021</v>
      </c>
      <c r="B28" s="7">
        <v>2713.7</v>
      </c>
      <c r="C28" s="7">
        <v>2590.1999999999998</v>
      </c>
      <c r="D28" s="7">
        <v>2580.1</v>
      </c>
      <c r="E28" s="7">
        <v>2408.1</v>
      </c>
      <c r="F28" s="7">
        <v>133.6</v>
      </c>
      <c r="G28" s="7">
        <v>182.1</v>
      </c>
      <c r="H28" s="6" t="s">
        <v>0</v>
      </c>
      <c r="I28" s="6" t="s">
        <v>0</v>
      </c>
      <c r="J28" s="6" t="s">
        <v>0</v>
      </c>
      <c r="K28" s="6" t="s">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EBFD0-E05E-4908-84AE-E3ADDA553EB8}">
  <dimension ref="A1:AC28"/>
  <sheetViews>
    <sheetView topLeftCell="T25" workbookViewId="0">
      <selection activeCell="AB7" sqref="AB7"/>
    </sheetView>
  </sheetViews>
  <sheetFormatPr defaultRowHeight="15" x14ac:dyDescent="0.25"/>
  <cols>
    <col min="1" max="19" width="12.7109375" customWidth="1"/>
    <col min="20" max="20" width="19.5703125" customWidth="1"/>
    <col min="21" max="29" width="16.28515625" customWidth="1"/>
  </cols>
  <sheetData>
    <row r="1" spans="1:29" ht="105" x14ac:dyDescent="0.25">
      <c r="A1" s="5" t="s">
        <v>13</v>
      </c>
      <c r="B1" s="5" t="s">
        <v>34</v>
      </c>
      <c r="C1" s="5" t="s">
        <v>35</v>
      </c>
      <c r="D1" s="5" t="s">
        <v>36</v>
      </c>
      <c r="E1" s="5" t="s">
        <v>33</v>
      </c>
      <c r="F1" s="5" t="s">
        <v>32</v>
      </c>
      <c r="G1" s="5" t="s">
        <v>37</v>
      </c>
      <c r="H1" s="5" t="s">
        <v>38</v>
      </c>
      <c r="I1" s="5" t="s">
        <v>39</v>
      </c>
      <c r="J1" s="5" t="s">
        <v>26</v>
      </c>
      <c r="K1" s="5" t="s">
        <v>27</v>
      </c>
      <c r="L1" s="5" t="s">
        <v>28</v>
      </c>
      <c r="M1" s="5" t="s">
        <v>29</v>
      </c>
      <c r="N1" s="5" t="s">
        <v>30</v>
      </c>
      <c r="O1" s="5" t="s">
        <v>31</v>
      </c>
      <c r="P1" s="5" t="s">
        <v>11</v>
      </c>
      <c r="Q1" s="5" t="s">
        <v>12</v>
      </c>
      <c r="R1" s="5" t="s">
        <v>14</v>
      </c>
      <c r="S1" s="5" t="s">
        <v>15</v>
      </c>
      <c r="T1" s="5" t="s">
        <v>42</v>
      </c>
      <c r="U1" s="5" t="s">
        <v>43</v>
      </c>
      <c r="V1" s="5" t="s">
        <v>44</v>
      </c>
      <c r="W1" s="5" t="s">
        <v>50</v>
      </c>
      <c r="X1" s="5" t="s">
        <v>51</v>
      </c>
      <c r="Y1" s="5" t="s">
        <v>52</v>
      </c>
      <c r="Z1" s="5" t="s">
        <v>53</v>
      </c>
      <c r="AA1" s="5" t="s">
        <v>54</v>
      </c>
      <c r="AB1" s="5"/>
      <c r="AC1" s="5"/>
    </row>
    <row r="2" spans="1:29" ht="15.75" x14ac:dyDescent="0.25">
      <c r="A2" s="6">
        <v>1995</v>
      </c>
      <c r="B2" s="6">
        <v>3641314</v>
      </c>
      <c r="C2" s="6">
        <v>3613000</v>
      </c>
      <c r="D2" s="6">
        <v>28314</v>
      </c>
      <c r="E2" s="6">
        <v>28314</v>
      </c>
      <c r="F2" s="6">
        <v>2981</v>
      </c>
      <c r="G2" s="6">
        <v>13156</v>
      </c>
      <c r="H2" s="6">
        <v>2223</v>
      </c>
      <c r="I2" s="6">
        <v>9083</v>
      </c>
      <c r="J2" s="6">
        <v>1991300</v>
      </c>
      <c r="K2" s="6">
        <v>1650000</v>
      </c>
      <c r="L2" s="6">
        <v>1979900</v>
      </c>
      <c r="M2" s="6">
        <v>1633100</v>
      </c>
      <c r="N2" s="6">
        <v>11399.999999999864</v>
      </c>
      <c r="O2" s="6">
        <v>16900.000000000091</v>
      </c>
      <c r="P2" s="6">
        <v>11411</v>
      </c>
      <c r="Q2" s="6">
        <v>16903</v>
      </c>
      <c r="R2" s="6">
        <v>1162</v>
      </c>
      <c r="S2" s="6">
        <v>1819</v>
      </c>
      <c r="T2" s="6">
        <f>Table38[[#This Row],[DMA işsiz statusu verilmiş şəxslər  (nəfər)]]*100/Table38[[#This Row],[İşsiz əhalinin sayı  (nəfər)]]</f>
        <v>100</v>
      </c>
      <c r="U2" s="6">
        <f>Table38[[#This Row],[İşsizliyə görə müavinət alanlar  (nəfər)]]*100/Table38[[#This Row],[DMA işsiz statusu verilmiş şəxslər  (nəfər)]]</f>
        <v>10.528360528360528</v>
      </c>
      <c r="V2" s="9">
        <f>Table38[[#This Row],[İşə düzəldilmişdir  (nəfər)]]*100/Table38[[#This Row],[Məşğul əhalinin sayı  (nəfər)]]</f>
        <v>0.36412953224467204</v>
      </c>
      <c r="W2" s="6">
        <f>100*Table38[[#This Row],[DMA işsiz statusu verilmiş kişilərin sayı  (nəfər)]]/Table38[[#This Row],[DMA işsiz statusu verilmiş şəxslər  (nəfər)]]</f>
        <v>40.301617574344846</v>
      </c>
      <c r="X2" s="6">
        <f>100*Table38[[#This Row],[DMA işsiz statusu verilmiş qadınların sayı (nəfər)]]/Table38[[#This Row],[DMA işsiz statusu verilmiş şəxslər  (nəfər)]]</f>
        <v>59.698382425655154</v>
      </c>
      <c r="Y2" s="6">
        <f>100*Table38[[#This Row],[İşsizliyə görə müavinət alan kişilərin sayı (nəfər)]]/Table38[[#This Row],[DMA işsiz statusu verilmiş kişilərin sayı  (nəfər)]]</f>
        <v>10.183156603277538</v>
      </c>
      <c r="Z2" s="6">
        <f>100*Table38[[#This Row],[İşsizliyə görə müavinət alan qadınların sayı (nəfər)]]/Table38[[#This Row],[DMA işsiz statusu verilmiş qadınların sayı (nəfər)]]</f>
        <v>10.761403301189137</v>
      </c>
      <c r="AA2" s="6">
        <f>Table38[[#This Row],[Vakant yerlərə işçi qüvvəsinə olan tələbat (nəfər)]]*100/Table38[[#This Row],[İşsiz əhalinin sayı  (nəfər)]]</f>
        <v>32.079536624991171</v>
      </c>
      <c r="AB2" s="6"/>
      <c r="AC2" s="6"/>
    </row>
    <row r="3" spans="1:29" ht="15.75" x14ac:dyDescent="0.25">
      <c r="A3" s="6">
        <v>1996</v>
      </c>
      <c r="B3" s="6">
        <v>3718635</v>
      </c>
      <c r="C3" s="6">
        <v>3686700</v>
      </c>
      <c r="D3" s="6">
        <v>31935</v>
      </c>
      <c r="E3" s="6">
        <v>31935</v>
      </c>
      <c r="F3" s="6">
        <v>3266</v>
      </c>
      <c r="G3" s="6">
        <v>12173</v>
      </c>
      <c r="H3" s="6">
        <v>2280</v>
      </c>
      <c r="I3" s="6">
        <v>9459</v>
      </c>
      <c r="J3" s="6">
        <v>1992900</v>
      </c>
      <c r="K3" s="6">
        <v>1725700</v>
      </c>
      <c r="L3" s="6">
        <v>1979800</v>
      </c>
      <c r="M3" s="6">
        <v>1706900</v>
      </c>
      <c r="N3" s="6">
        <v>13100.000000000136</v>
      </c>
      <c r="O3" s="6">
        <v>18799.999999999956</v>
      </c>
      <c r="P3" s="6">
        <v>13086</v>
      </c>
      <c r="Q3" s="6">
        <v>18849</v>
      </c>
      <c r="R3" s="6">
        <v>1445</v>
      </c>
      <c r="S3" s="6">
        <v>1821</v>
      </c>
      <c r="T3" s="6">
        <f>Table38[[#This Row],[DMA işsiz statusu verilmiş şəxslər  (nəfər)]]*100/Table38[[#This Row],[İşsiz əhalinin sayı  (nəfər)]]</f>
        <v>100</v>
      </c>
      <c r="U3" s="6">
        <f>Table38[[#This Row],[İşsizliyə görə müavinət alanlar  (nəfər)]]*100/Table38[[#This Row],[DMA işsiz statusu verilmiş şəxslər  (nəfər)]]</f>
        <v>10.22702364177235</v>
      </c>
      <c r="V3" s="9">
        <f>Table38[[#This Row],[İşə düzəldilmişdir  (nəfər)]]*100/Table38[[#This Row],[Məşğul əhalinin sayı  (nəfər)]]</f>
        <v>0.33018688800282098</v>
      </c>
      <c r="W3" s="6">
        <f>100*Table38[[#This Row],[DMA işsiz statusu verilmiş kişilərin sayı  (nəfər)]]/Table38[[#This Row],[DMA işsiz statusu verilmiş şəxslər  (nəfər)]]</f>
        <v>40.976984499765145</v>
      </c>
      <c r="X3" s="6">
        <f>100*Table38[[#This Row],[DMA işsiz statusu verilmiş qadınların sayı (nəfər)]]/Table38[[#This Row],[DMA işsiz statusu verilmiş şəxslər  (nəfər)]]</f>
        <v>59.023015500234855</v>
      </c>
      <c r="Y3" s="6">
        <f>100*Table38[[#This Row],[İşsizliyə görə müavinət alan kişilərin sayı (nəfər)]]/Table38[[#This Row],[DMA işsiz statusu verilmiş kişilərin sayı  (nəfər)]]</f>
        <v>11.042335320189515</v>
      </c>
      <c r="Z3" s="6">
        <f>100*Table38[[#This Row],[İşsizliyə görə müavinət alan qadınların sayı (nəfər)]]/Table38[[#This Row],[DMA işsiz statusu verilmiş qadınların sayı (nəfər)]]</f>
        <v>9.6609899729428612</v>
      </c>
      <c r="AA3" s="6">
        <f>Table38[[#This Row],[Vakant yerlərə işçi qüvvəsinə olan tələbat (nəfər)]]*100/Table38[[#This Row],[İşsiz əhalinin sayı  (nəfər)]]</f>
        <v>29.619539689995303</v>
      </c>
      <c r="AB3" s="6"/>
      <c r="AC3" s="6"/>
    </row>
    <row r="4" spans="1:29" ht="15.75" x14ac:dyDescent="0.25">
      <c r="A4" s="6">
        <v>1997</v>
      </c>
      <c r="B4" s="6">
        <v>3732406</v>
      </c>
      <c r="C4" s="6">
        <v>3694100</v>
      </c>
      <c r="D4" s="6">
        <v>38306</v>
      </c>
      <c r="E4" s="6">
        <v>38306</v>
      </c>
      <c r="F4" s="6">
        <v>3113</v>
      </c>
      <c r="G4" s="6">
        <v>16703</v>
      </c>
      <c r="H4" s="6">
        <v>1195</v>
      </c>
      <c r="I4" s="6">
        <v>10078</v>
      </c>
      <c r="J4" s="6">
        <v>1948200</v>
      </c>
      <c r="K4" s="6">
        <v>1784200</v>
      </c>
      <c r="L4" s="6">
        <v>1932000</v>
      </c>
      <c r="M4" s="6">
        <v>1762100</v>
      </c>
      <c r="N4" s="6">
        <v>16200.000000000045</v>
      </c>
      <c r="O4" s="6">
        <v>22100.000000000138</v>
      </c>
      <c r="P4" s="6">
        <v>16227</v>
      </c>
      <c r="Q4" s="6">
        <v>22079</v>
      </c>
      <c r="R4" s="6">
        <v>1423</v>
      </c>
      <c r="S4" s="6">
        <v>1690</v>
      </c>
      <c r="T4" s="6">
        <f>Table38[[#This Row],[DMA işsiz statusu verilmiş şəxslər  (nəfər)]]*100/Table38[[#This Row],[İşsiz əhalinin sayı  (nəfər)]]</f>
        <v>100</v>
      </c>
      <c r="U4" s="6">
        <f>Table38[[#This Row],[İşsizliyə görə müavinət alanlar  (nəfər)]]*100/Table38[[#This Row],[DMA işsiz statusu verilmiş şəxslər  (nəfər)]]</f>
        <v>8.126664230146714</v>
      </c>
      <c r="V4" s="9">
        <f>Table38[[#This Row],[İşə düzəldilmişdir  (nəfər)]]*100/Table38[[#This Row],[Məşğul əhalinin sayı  (nəfər)]]</f>
        <v>0.45215343385398338</v>
      </c>
      <c r="W4" s="6">
        <f>100*Table38[[#This Row],[DMA işsiz statusu verilmiş kişilərin sayı  (nəfər)]]/Table38[[#This Row],[DMA işsiz statusu verilmiş şəxslər  (nəfər)]]</f>
        <v>42.361509946222526</v>
      </c>
      <c r="X4" s="6">
        <f>100*Table38[[#This Row],[DMA işsiz statusu verilmiş qadınların sayı (nəfər)]]/Table38[[#This Row],[DMA işsiz statusu verilmiş şəxslər  (nəfər)]]</f>
        <v>57.638490053777474</v>
      </c>
      <c r="Y4" s="6">
        <f>100*Table38[[#This Row],[İşsizliyə görə müavinət alan kişilərin sayı (nəfər)]]/Table38[[#This Row],[DMA işsiz statusu verilmiş kişilərin sayı  (nəfər)]]</f>
        <v>8.7693350588525298</v>
      </c>
      <c r="Z4" s="6">
        <f>100*Table38[[#This Row],[İşsizliyə görə müavinət alan qadınların sayı (nəfər)]]/Table38[[#This Row],[DMA işsiz statusu verilmiş qadınların sayı (nəfər)]]</f>
        <v>7.6543321708410703</v>
      </c>
      <c r="AA4" s="6">
        <f>Table38[[#This Row],[Vakant yerlərə işçi qüvvəsinə olan tələbat (nəfər)]]*100/Table38[[#This Row],[İşsiz əhalinin sayı  (nəfər)]]</f>
        <v>26.309194382081134</v>
      </c>
      <c r="AB4" s="6"/>
      <c r="AC4" s="6"/>
    </row>
    <row r="5" spans="1:29" ht="15.75" x14ac:dyDescent="0.25">
      <c r="A5" s="6">
        <v>1998</v>
      </c>
      <c r="B5" s="6">
        <v>3743829</v>
      </c>
      <c r="C5" s="6">
        <v>3701500</v>
      </c>
      <c r="D5" s="6">
        <v>42329</v>
      </c>
      <c r="E5" s="6">
        <v>42329</v>
      </c>
      <c r="F5" s="6">
        <v>2685</v>
      </c>
      <c r="G5" s="6">
        <v>23658</v>
      </c>
      <c r="H5" s="6">
        <v>1275</v>
      </c>
      <c r="I5" s="6">
        <v>8034</v>
      </c>
      <c r="J5" s="6">
        <v>1954100</v>
      </c>
      <c r="K5" s="6">
        <v>1789700</v>
      </c>
      <c r="L5" s="6">
        <v>1935900</v>
      </c>
      <c r="M5" s="6">
        <v>1765600</v>
      </c>
      <c r="N5" s="6">
        <v>18199.999999999818</v>
      </c>
      <c r="O5" s="6">
        <v>24100.000000000138</v>
      </c>
      <c r="P5" s="6">
        <v>18234</v>
      </c>
      <c r="Q5" s="6">
        <v>24095</v>
      </c>
      <c r="R5" s="6">
        <v>1142</v>
      </c>
      <c r="S5" s="6">
        <v>1543</v>
      </c>
      <c r="T5" s="6">
        <f>Table38[[#This Row],[DMA işsiz statusu verilmiş şəxslər  (nəfər)]]*100/Table38[[#This Row],[İşsiz əhalinin sayı  (nəfər)]]</f>
        <v>100</v>
      </c>
      <c r="U5" s="6">
        <f>Table38[[#This Row],[İşsizliyə görə müavinət alanlar  (nəfər)]]*100/Table38[[#This Row],[DMA işsiz statusu verilmiş şəxslər  (nəfər)]]</f>
        <v>6.3431689858016966</v>
      </c>
      <c r="V5" s="9">
        <f>Table38[[#This Row],[İşə düzəldilmişdir  (nəfər)]]*100/Table38[[#This Row],[Məşğul əhalinin sayı  (nəfər)]]</f>
        <v>0.63914629204376605</v>
      </c>
      <c r="W5" s="6">
        <f>100*Table38[[#This Row],[DMA işsiz statusu verilmiş kişilərin sayı  (nəfər)]]/Table38[[#This Row],[DMA işsiz statusu verilmiş şəxslər  (nəfər)]]</f>
        <v>43.076850386260013</v>
      </c>
      <c r="X5" s="6">
        <f>100*Table38[[#This Row],[DMA işsiz statusu verilmiş qadınların sayı (nəfər)]]/Table38[[#This Row],[DMA işsiz statusu verilmiş şəxslər  (nəfər)]]</f>
        <v>56.923149613739987</v>
      </c>
      <c r="Y5" s="6">
        <f>100*Table38[[#This Row],[İşsizliyə görə müavinət alan kişilərin sayı (nəfər)]]/Table38[[#This Row],[DMA işsiz statusu verilmiş kişilərin sayı  (nəfər)]]</f>
        <v>6.2630251179115941</v>
      </c>
      <c r="Z5" s="6">
        <f>100*Table38[[#This Row],[İşsizliyə görə müavinət alan qadınların sayı (nəfər)]]/Table38[[#This Row],[DMA işsiz statusu verilmiş qadınların sayı (nəfər)]]</f>
        <v>6.4038182195476239</v>
      </c>
      <c r="AA5" s="6">
        <f>Table38[[#This Row],[Vakant yerlərə işçi qüvvəsinə olan tələbat (nəfər)]]*100/Table38[[#This Row],[İşsiz əhalinin sayı  (nəfər)]]</f>
        <v>18.979895579862507</v>
      </c>
      <c r="AB5" s="6"/>
      <c r="AC5" s="6"/>
    </row>
    <row r="6" spans="1:29" ht="15.75" x14ac:dyDescent="0.25">
      <c r="A6" s="6">
        <v>1999</v>
      </c>
      <c r="B6" s="6">
        <v>4335400</v>
      </c>
      <c r="C6" s="6">
        <v>3782800</v>
      </c>
      <c r="D6" s="6">
        <v>552600</v>
      </c>
      <c r="E6" s="6">
        <v>45211</v>
      </c>
      <c r="F6" s="6">
        <v>2387</v>
      </c>
      <c r="G6" s="6">
        <v>18754</v>
      </c>
      <c r="H6" s="6">
        <v>991</v>
      </c>
      <c r="I6" s="6">
        <v>6556</v>
      </c>
      <c r="J6" s="6">
        <v>2242100</v>
      </c>
      <c r="K6" s="6">
        <v>2093300.0000000002</v>
      </c>
      <c r="L6" s="6">
        <v>1978500</v>
      </c>
      <c r="M6" s="6">
        <v>1804300</v>
      </c>
      <c r="N6" s="6">
        <v>263600</v>
      </c>
      <c r="O6" s="6">
        <v>289000</v>
      </c>
      <c r="P6" s="6">
        <v>19622</v>
      </c>
      <c r="Q6" s="6">
        <v>25589</v>
      </c>
      <c r="R6" s="6">
        <v>1173</v>
      </c>
      <c r="S6" s="6">
        <v>1214</v>
      </c>
      <c r="T6" s="6">
        <f>Table38[[#This Row],[DMA işsiz statusu verilmiş şəxslər  (nəfər)]]*100/Table38[[#This Row],[İşsiz əhalinin sayı  (nəfər)]]</f>
        <v>8.1815056098443719</v>
      </c>
      <c r="U6" s="6">
        <f>Table38[[#This Row],[İşsizliyə görə müavinət alanlar  (nəfər)]]*100/Table38[[#This Row],[DMA işsiz statusu verilmiş şəxslər  (nəfər)]]</f>
        <v>5.2796885713653756</v>
      </c>
      <c r="V6" s="9">
        <f>Table38[[#This Row],[İşə düzəldilmişdir  (nəfər)]]*100/Table38[[#This Row],[Məşğul əhalinin sayı  (nəfər)]]</f>
        <v>0.4957703288569314</v>
      </c>
      <c r="W6" s="6">
        <f>100*Table38[[#This Row],[DMA işsiz statusu verilmiş kişilərin sayı  (nəfər)]]/Table38[[#This Row],[DMA işsiz statusu verilmiş şəxslər  (nəfər)]]</f>
        <v>43.400942248567823</v>
      </c>
      <c r="X6" s="6">
        <f>100*Table38[[#This Row],[DMA işsiz statusu verilmiş qadınların sayı (nəfər)]]/Table38[[#This Row],[DMA işsiz statusu verilmiş şəxslər  (nəfər)]]</f>
        <v>56.599057751432177</v>
      </c>
      <c r="Y6" s="6">
        <f>100*Table38[[#This Row],[İşsizliyə görə müavinət alan kişilərin sayı (nəfər)]]/Table38[[#This Row],[DMA işsiz statusu verilmiş kişilərin sayı  (nəfər)]]</f>
        <v>5.9779838956273572</v>
      </c>
      <c r="Z6" s="6">
        <f>100*Table38[[#This Row],[İşsizliyə görə müavinət alan qadınların sayı (nəfər)]]/Table38[[#This Row],[DMA işsiz statusu verilmiş qadınların sayı (nəfər)]]</f>
        <v>4.7442260346242522</v>
      </c>
      <c r="AA6" s="6">
        <f>Table38[[#This Row],[Vakant yerlərə işçi qüvvəsinə olan tələbat (nəfər)]]*100/Table38[[#This Row],[İşsiz əhalinin sayı  (nəfər)]]</f>
        <v>1.1863916033297142</v>
      </c>
      <c r="AB6" s="6"/>
      <c r="AC6" s="6"/>
    </row>
    <row r="7" spans="1:29" ht="15.75" x14ac:dyDescent="0.25">
      <c r="A7" s="6">
        <v>2000</v>
      </c>
      <c r="B7" s="6">
        <v>4370200</v>
      </c>
      <c r="C7" s="6">
        <v>3855500</v>
      </c>
      <c r="D7" s="6">
        <v>514700.00000000006</v>
      </c>
      <c r="E7" s="6">
        <v>43739</v>
      </c>
      <c r="F7" s="6">
        <v>2768</v>
      </c>
      <c r="G7" s="6">
        <v>19095</v>
      </c>
      <c r="H7" s="6">
        <v>1394</v>
      </c>
      <c r="I7" s="6">
        <v>5197</v>
      </c>
      <c r="J7" s="6">
        <v>2263000</v>
      </c>
      <c r="K7" s="6">
        <v>2107200</v>
      </c>
      <c r="L7" s="6">
        <v>2016500</v>
      </c>
      <c r="M7" s="6">
        <v>1839000</v>
      </c>
      <c r="N7" s="6">
        <v>246500</v>
      </c>
      <c r="O7" s="6">
        <v>268200</v>
      </c>
      <c r="P7" s="6">
        <v>19283</v>
      </c>
      <c r="Q7" s="6">
        <v>24456</v>
      </c>
      <c r="R7" s="6">
        <v>1313</v>
      </c>
      <c r="S7" s="6">
        <v>1455</v>
      </c>
      <c r="T7" s="6">
        <f>Table38[[#This Row],[DMA işsiz statusu verilmiş şəxslər  (nəfər)]]*100/Table38[[#This Row],[İşsiz əhalinin sayı  (nəfər)]]</f>
        <v>8.497959976685447</v>
      </c>
      <c r="U7" s="6">
        <f>Table38[[#This Row],[İşsizliyə görə müavinət alanlar  (nəfər)]]*100/Table38[[#This Row],[DMA işsiz statusu verilmiş şəxslər  (nəfər)]]</f>
        <v>6.3284482955714578</v>
      </c>
      <c r="V7" s="9">
        <f>Table38[[#This Row],[İşə düzəldilmişdir  (nəfər)]]*100/Table38[[#This Row],[Məşğul əhalinin sayı  (nəfər)]]</f>
        <v>0.49526650239917003</v>
      </c>
      <c r="W7" s="6">
        <f>100*Table38[[#This Row],[DMA işsiz statusu verilmiş kişilərin sayı  (nəfər)]]/Table38[[#This Row],[DMA işsiz statusu verilmiş şəxslər  (nəfər)]]</f>
        <v>44.086513180456798</v>
      </c>
      <c r="X7" s="6">
        <f>100*Table38[[#This Row],[DMA işsiz statusu verilmiş qadınların sayı (nəfər)]]/Table38[[#This Row],[DMA işsiz statusu verilmiş şəxslər  (nəfər)]]</f>
        <v>55.913486819543202</v>
      </c>
      <c r="Y7" s="6">
        <f>100*Table38[[#This Row],[İşsizliyə görə müavinət alan kişilərin sayı (nəfər)]]/Table38[[#This Row],[DMA işsiz statusu verilmiş kişilərin sayı  (nəfər)]]</f>
        <v>6.8091064668360728</v>
      </c>
      <c r="Z7" s="6">
        <f>100*Table38[[#This Row],[İşsizliyə görə müavinət alan qadınların sayı (nəfər)]]/Table38[[#This Row],[DMA işsiz statusu verilmiş qadınların sayı (nəfər)]]</f>
        <v>5.9494602551521103</v>
      </c>
      <c r="AA7" s="6">
        <f>Table38[[#This Row],[Vakant yerlərə işçi qüvvəsinə olan tələbat (nəfər)]]*100/Table38[[#This Row],[İşsiz əhalinin sayı  (nəfər)]]</f>
        <v>1.0097143967359625</v>
      </c>
      <c r="AB7" s="6"/>
      <c r="AC7" s="6"/>
    </row>
    <row r="8" spans="1:29" ht="15.75" x14ac:dyDescent="0.25">
      <c r="A8" s="6">
        <v>2001</v>
      </c>
      <c r="B8" s="6">
        <v>4368100</v>
      </c>
      <c r="C8" s="6">
        <v>3891400</v>
      </c>
      <c r="D8" s="6">
        <v>476700</v>
      </c>
      <c r="E8" s="6">
        <v>48446</v>
      </c>
      <c r="F8" s="6">
        <v>3117</v>
      </c>
      <c r="G8" s="6">
        <v>19070</v>
      </c>
      <c r="H8" s="6">
        <v>1505</v>
      </c>
      <c r="I8" s="6">
        <v>4748</v>
      </c>
      <c r="J8" s="6">
        <v>2267100</v>
      </c>
      <c r="K8" s="6">
        <v>2101000</v>
      </c>
      <c r="L8" s="6">
        <v>2032600</v>
      </c>
      <c r="M8" s="6">
        <v>1858800</v>
      </c>
      <c r="N8" s="6">
        <v>234500</v>
      </c>
      <c r="O8" s="6">
        <v>242200</v>
      </c>
      <c r="P8" s="6">
        <v>21808</v>
      </c>
      <c r="Q8" s="6">
        <v>26638</v>
      </c>
      <c r="R8" s="6">
        <v>1520</v>
      </c>
      <c r="S8" s="6">
        <v>1597</v>
      </c>
      <c r="T8" s="6">
        <f>Table38[[#This Row],[DMA işsiz statusu verilmiş şəxslər  (nəfər)]]*100/Table38[[#This Row],[İşsiz əhalinin sayı  (nəfər)]]</f>
        <v>10.162785819173484</v>
      </c>
      <c r="U8" s="6">
        <f>Table38[[#This Row],[İşsizliyə görə müavinət alanlar  (nəfər)]]*100/Table38[[#This Row],[DMA işsiz statusu verilmiş şəxslər  (nəfər)]]</f>
        <v>6.4339677166329521</v>
      </c>
      <c r="V8" s="9">
        <f>Table38[[#This Row],[İşə düzəldilmişdir  (nəfər)]]*100/Table38[[#This Row],[Məşğul əhalinin sayı  (nəfər)]]</f>
        <v>0.49005499306162309</v>
      </c>
      <c r="W8" s="6">
        <f>100*Table38[[#This Row],[DMA işsiz statusu verilmiş kişilərin sayı  (nəfər)]]/Table38[[#This Row],[DMA işsiz statusu verilmiş şəxslər  (nəfər)]]</f>
        <v>45.015068323494198</v>
      </c>
      <c r="X8" s="6">
        <f>100*Table38[[#This Row],[DMA işsiz statusu verilmiş qadınların sayı (nəfər)]]/Table38[[#This Row],[DMA işsiz statusu verilmiş şəxslər  (nəfər)]]</f>
        <v>54.984931676505802</v>
      </c>
      <c r="Y8" s="6">
        <f>100*Table38[[#This Row],[İşsizliyə görə müavinət alan kişilərin sayı (nəfər)]]/Table38[[#This Row],[DMA işsiz statusu verilmiş kişilərin sayı  (nəfər)]]</f>
        <v>6.9699192956713132</v>
      </c>
      <c r="Z8" s="6">
        <f>100*Table38[[#This Row],[İşsizliyə görə müavinət alan qadınların sayı (nəfər)]]/Table38[[#This Row],[DMA işsiz statusu verilmiş qadınların sayı (nəfər)]]</f>
        <v>5.9951948344470303</v>
      </c>
      <c r="AA8" s="6">
        <f>Table38[[#This Row],[Vakant yerlərə işçi qüvvəsinə olan tələbat (nəfər)]]*100/Table38[[#This Row],[İşsiz əhalinin sayı  (nəfər)]]</f>
        <v>0.99601426473673171</v>
      </c>
      <c r="AB8" s="6"/>
      <c r="AC8" s="6"/>
    </row>
    <row r="9" spans="1:29" ht="15.75" x14ac:dyDescent="0.25">
      <c r="A9" s="6">
        <v>2002</v>
      </c>
      <c r="B9" s="6">
        <v>4369700</v>
      </c>
      <c r="C9" s="6">
        <v>3931100</v>
      </c>
      <c r="D9" s="6">
        <v>438600</v>
      </c>
      <c r="E9" s="6">
        <v>50963</v>
      </c>
      <c r="F9" s="6">
        <v>3292</v>
      </c>
      <c r="G9" s="6">
        <v>17865</v>
      </c>
      <c r="H9" s="6">
        <v>2321</v>
      </c>
      <c r="I9" s="6">
        <v>5660</v>
      </c>
      <c r="J9" s="6">
        <v>2269800</v>
      </c>
      <c r="K9" s="6">
        <v>2099900</v>
      </c>
      <c r="L9" s="6">
        <v>2049199.9999999998</v>
      </c>
      <c r="M9" s="6">
        <v>1881900</v>
      </c>
      <c r="N9" s="6">
        <v>220600</v>
      </c>
      <c r="O9" s="6">
        <v>218000</v>
      </c>
      <c r="P9" s="6">
        <v>23088</v>
      </c>
      <c r="Q9" s="6">
        <v>27875</v>
      </c>
      <c r="R9" s="6">
        <v>1601</v>
      </c>
      <c r="S9" s="6">
        <v>1691</v>
      </c>
      <c r="T9" s="6">
        <f>Table38[[#This Row],[DMA işsiz statusu verilmiş şəxslər  (nəfər)]]*100/Table38[[#This Row],[İşsiz əhalinin sayı  (nəfər)]]</f>
        <v>11.619471044231647</v>
      </c>
      <c r="U9" s="6">
        <f>Table38[[#This Row],[İşsizliyə görə müavinət alanlar  (nəfər)]]*100/Table38[[#This Row],[DMA işsiz statusu verilmiş şəxslər  (nəfər)]]</f>
        <v>6.459588328787552</v>
      </c>
      <c r="V9" s="9">
        <f>Table38[[#This Row],[İşə düzəldilmişdir  (nəfər)]]*100/Table38[[#This Row],[Məşğul əhalinin sayı  (nəfər)]]</f>
        <v>0.45445295209992115</v>
      </c>
      <c r="W9" s="6">
        <f>100*Table38[[#This Row],[DMA işsiz statusu verilmiş kişilərin sayı  (nəfər)]]/Table38[[#This Row],[DMA işsiz statusu verilmiş şəxslər  (nəfər)]]</f>
        <v>45.303455448070167</v>
      </c>
      <c r="X9" s="6">
        <f>100*Table38[[#This Row],[DMA işsiz statusu verilmiş qadınların sayı (nəfər)]]/Table38[[#This Row],[DMA işsiz statusu verilmiş şəxslər  (nəfər)]]</f>
        <v>54.696544551929833</v>
      </c>
      <c r="Y9" s="6">
        <f>100*Table38[[#This Row],[İşsizliyə görə müavinət alan kişilərin sayı (nəfər)]]/Table38[[#This Row],[DMA işsiz statusu verilmiş kişilərin sayı  (nəfər)]]</f>
        <v>6.9343381843381842</v>
      </c>
      <c r="Z9" s="6">
        <f>100*Table38[[#This Row],[İşsizliyə görə müavinət alan qadınların sayı (nəfər)]]/Table38[[#This Row],[DMA işsiz statusu verilmiş qadınların sayı (nəfər)]]</f>
        <v>6.0663677130044844</v>
      </c>
      <c r="AA9" s="6">
        <f>Table38[[#This Row],[Vakant yerlərə işçi qüvvəsinə olan tələbat (nəfər)]]*100/Table38[[#This Row],[İşsiz əhalinin sayı  (nəfər)]]</f>
        <v>1.29046967624259</v>
      </c>
      <c r="AB9" s="6"/>
      <c r="AC9" s="6"/>
    </row>
    <row r="10" spans="1:29" ht="15.75" x14ac:dyDescent="0.25">
      <c r="A10" s="6">
        <v>2003</v>
      </c>
      <c r="B10" s="6">
        <v>4373500</v>
      </c>
      <c r="C10" s="6">
        <v>3972600</v>
      </c>
      <c r="D10" s="6">
        <v>400900</v>
      </c>
      <c r="E10" s="6">
        <v>54365</v>
      </c>
      <c r="F10" s="6">
        <v>3111</v>
      </c>
      <c r="G10" s="6">
        <v>18272</v>
      </c>
      <c r="H10" s="6">
        <v>2206</v>
      </c>
      <c r="I10" s="6">
        <v>7510</v>
      </c>
      <c r="J10" s="6">
        <v>2272900</v>
      </c>
      <c r="K10" s="6">
        <v>2100600</v>
      </c>
      <c r="L10" s="6">
        <v>2066699.9999999998</v>
      </c>
      <c r="M10" s="6">
        <v>1905900</v>
      </c>
      <c r="N10" s="6">
        <v>206200</v>
      </c>
      <c r="O10" s="6">
        <v>194700</v>
      </c>
      <c r="P10" s="6">
        <v>25313</v>
      </c>
      <c r="Q10" s="6">
        <v>29052</v>
      </c>
      <c r="R10" s="6">
        <v>1808</v>
      </c>
      <c r="S10" s="6">
        <v>1303</v>
      </c>
      <c r="T10" s="6">
        <f>Table38[[#This Row],[DMA işsiz statusu verilmiş şəxslər  (nəfər)]]*100/Table38[[#This Row],[İşsiz əhalinin sayı  (nəfər)]]</f>
        <v>13.56073833873784</v>
      </c>
      <c r="U10" s="6">
        <f>Table38[[#This Row],[İşsizliyə görə müavinət alanlar  (nəfər)]]*100/Table38[[#This Row],[DMA işsiz statusu verilmiş şəxslər  (nəfər)]]</f>
        <v>5.7224317115791408</v>
      </c>
      <c r="V10" s="9">
        <f>Table38[[#This Row],[İşə düzəldilmişdir  (nəfər)]]*100/Table38[[#This Row],[Məşğul əhalinin sayı  (nəfər)]]</f>
        <v>0.45995066203493934</v>
      </c>
      <c r="W10" s="6">
        <f>100*Table38[[#This Row],[DMA işsiz statusu verilmiş kişilərin sayı  (nəfər)]]/Table38[[#This Row],[DMA işsiz statusu verilmiş şəxslər  (nəfər)]]</f>
        <v>46.561206658695852</v>
      </c>
      <c r="X10" s="6">
        <f>100*Table38[[#This Row],[DMA işsiz statusu verilmiş qadınların sayı (nəfər)]]/Table38[[#This Row],[DMA işsiz statusu verilmiş şəxslər  (nəfər)]]</f>
        <v>53.438793341304148</v>
      </c>
      <c r="Y10" s="6">
        <f>100*Table38[[#This Row],[İşsizliyə görə müavinət alan kişilərin sayı (nəfər)]]/Table38[[#This Row],[DMA işsiz statusu verilmiş kişilərin sayı  (nəfər)]]</f>
        <v>7.142574961482242</v>
      </c>
      <c r="Z10" s="6">
        <f>100*Table38[[#This Row],[İşsizliyə görə müavinət alan qadınların sayı (nəfər)]]/Table38[[#This Row],[DMA işsiz statusu verilmiş qadınların sayı (nəfər)]]</f>
        <v>4.4850612694478862</v>
      </c>
      <c r="AA10" s="6">
        <f>Table38[[#This Row],[Vakant yerlərə işçi qüvvəsinə olan tələbat (nəfər)]]*100/Table38[[#This Row],[İşsiz əhalinin sayı  (nəfər)]]</f>
        <v>1.8732851085058617</v>
      </c>
      <c r="AB10" s="6"/>
      <c r="AC10" s="6"/>
    </row>
    <row r="11" spans="1:29" ht="15.75" x14ac:dyDescent="0.25">
      <c r="A11" s="6">
        <v>2004</v>
      </c>
      <c r="B11" s="6">
        <v>4365600</v>
      </c>
      <c r="C11" s="6">
        <v>4016900</v>
      </c>
      <c r="D11" s="6">
        <v>348700</v>
      </c>
      <c r="E11" s="6">
        <v>55945</v>
      </c>
      <c r="F11" s="6">
        <v>3084</v>
      </c>
      <c r="G11" s="6">
        <v>21662</v>
      </c>
      <c r="H11" s="6">
        <v>2111</v>
      </c>
      <c r="I11" s="6">
        <v>8431</v>
      </c>
      <c r="J11" s="6">
        <v>2265100</v>
      </c>
      <c r="K11" s="6">
        <v>2100500</v>
      </c>
      <c r="L11" s="6">
        <v>2085300.0000000002</v>
      </c>
      <c r="M11" s="6">
        <v>1931600</v>
      </c>
      <c r="N11" s="6">
        <v>179800</v>
      </c>
      <c r="O11" s="6">
        <v>168900</v>
      </c>
      <c r="P11" s="6">
        <v>26669</v>
      </c>
      <c r="Q11" s="6">
        <v>29276</v>
      </c>
      <c r="R11" s="6">
        <v>1887</v>
      </c>
      <c r="S11" s="6">
        <v>1197</v>
      </c>
      <c r="T11" s="6">
        <f>Table38[[#This Row],[DMA işsiz statusu verilmiş şəxslər  (nəfər)]]*100/Table38[[#This Row],[İşsiz əhalinin sayı  (nəfər)]]</f>
        <v>16.043877258388299</v>
      </c>
      <c r="U11" s="6">
        <f>Table38[[#This Row],[İşsizliyə görə müavinət alanlar  (nəfər)]]*100/Table38[[#This Row],[DMA işsiz statusu verilmiş şəxslər  (nəfər)]]</f>
        <v>5.5125569756010364</v>
      </c>
      <c r="V11" s="9">
        <f>Table38[[#This Row],[İşə düzəldilmişdir  (nəfər)]]*100/Table38[[#This Row],[Məşğul əhalinin sayı  (nəfər)]]</f>
        <v>0.53927157758470468</v>
      </c>
      <c r="W11" s="6">
        <f>100*Table38[[#This Row],[DMA işsiz statusu verilmiş kişilərin sayı  (nəfər)]]/Table38[[#This Row],[DMA işsiz statusu verilmiş şəxslər  (nəfər)]]</f>
        <v>47.670033068191977</v>
      </c>
      <c r="X11" s="6">
        <f>100*Table38[[#This Row],[DMA işsiz statusu verilmiş qadınların sayı (nəfər)]]/Table38[[#This Row],[DMA işsiz statusu verilmiş şəxslər  (nəfər)]]</f>
        <v>52.329966931808023</v>
      </c>
      <c r="Y11" s="6">
        <f>100*Table38[[#This Row],[İşsizliyə görə müavinət alan kişilərin sayı (nəfər)]]/Table38[[#This Row],[DMA işsiz statusu verilmiş kişilərin sayı  (nəfər)]]</f>
        <v>7.0756308822977987</v>
      </c>
      <c r="Z11" s="6">
        <f>100*Table38[[#This Row],[İşsizliyə görə müavinət alan qadınların sayı (nəfər)]]/Table38[[#This Row],[DMA işsiz statusu verilmiş qadınların sayı (nəfər)]]</f>
        <v>4.0886733160267799</v>
      </c>
      <c r="AA11" s="6">
        <f>Table38[[#This Row],[Vakant yerlərə işçi qüvvəsinə olan tələbat (nəfər)]]*100/Table38[[#This Row],[İşsiz əhalinin sayı  (nəfər)]]</f>
        <v>2.4178376828219101</v>
      </c>
      <c r="AB11" s="6"/>
      <c r="AC11" s="6"/>
    </row>
    <row r="12" spans="1:29" ht="15.75" x14ac:dyDescent="0.25">
      <c r="A12" s="6">
        <v>2005</v>
      </c>
      <c r="B12" s="6">
        <v>4380100</v>
      </c>
      <c r="C12" s="6">
        <v>4062300</v>
      </c>
      <c r="D12" s="6">
        <v>317800</v>
      </c>
      <c r="E12" s="6">
        <v>56343</v>
      </c>
      <c r="F12" s="6">
        <v>2087</v>
      </c>
      <c r="G12" s="6">
        <v>25299</v>
      </c>
      <c r="H12" s="6">
        <v>1542</v>
      </c>
      <c r="I12" s="6">
        <v>9247</v>
      </c>
      <c r="J12" s="6">
        <v>2268800</v>
      </c>
      <c r="K12" s="6">
        <v>2111300</v>
      </c>
      <c r="L12" s="6">
        <v>2104700</v>
      </c>
      <c r="M12" s="6">
        <v>1957600</v>
      </c>
      <c r="N12" s="6">
        <v>164100</v>
      </c>
      <c r="O12" s="6">
        <v>153700</v>
      </c>
      <c r="P12" s="6">
        <v>27265</v>
      </c>
      <c r="Q12" s="6">
        <v>29078</v>
      </c>
      <c r="R12" s="6">
        <v>1316</v>
      </c>
      <c r="S12" s="6">
        <v>771</v>
      </c>
      <c r="T12" s="6">
        <f>Table38[[#This Row],[DMA işsiz statusu verilmiş şəxslər  (nəfər)]]*100/Table38[[#This Row],[İşsiz əhalinin sayı  (nəfər)]]</f>
        <v>17.729074889867842</v>
      </c>
      <c r="U12" s="6">
        <f>Table38[[#This Row],[İşsizliyə görə müavinət alanlar  (nəfər)]]*100/Table38[[#This Row],[DMA işsiz statusu verilmiş şəxslər  (nəfər)]]</f>
        <v>3.7040981133414976</v>
      </c>
      <c r="V12" s="9">
        <f>Table38[[#This Row],[İşə düzəldilmişdir  (nəfər)]]*100/Table38[[#This Row],[Məşğul əhalinin sayı  (nəfər)]]</f>
        <v>0.62277527509046604</v>
      </c>
      <c r="W12" s="6">
        <f>100*Table38[[#This Row],[DMA işsiz statusu verilmiş kişilərin sayı  (nəfər)]]/Table38[[#This Row],[DMA işsiz statusu verilmiş şəxslər  (nəfər)]]</f>
        <v>48.391104485029196</v>
      </c>
      <c r="X12" s="6">
        <f>100*Table38[[#This Row],[DMA işsiz statusu verilmiş qadınların sayı (nəfər)]]/Table38[[#This Row],[DMA işsiz statusu verilmiş şəxslər  (nəfər)]]</f>
        <v>51.608895514970804</v>
      </c>
      <c r="Y12" s="6">
        <f>100*Table38[[#This Row],[İşsizliyə görə müavinət alan kişilərin sayı (nəfər)]]/Table38[[#This Row],[DMA işsiz statusu verilmiş kişilərin sayı  (nəfər)]]</f>
        <v>4.8267008985879336</v>
      </c>
      <c r="Z12" s="6">
        <f>100*Table38[[#This Row],[İşsizliyə görə müavinət alan qadınların sayı (nəfər)]]/Table38[[#This Row],[DMA işsiz statusu verilmiş qadınların sayı (nəfər)]]</f>
        <v>2.6514890982873651</v>
      </c>
      <c r="AA12" s="6">
        <f>Table38[[#This Row],[Vakant yerlərə işçi qüvvəsinə olan tələbat (nəfər)]]*100/Table38[[#This Row],[İşsiz əhalinin sayı  (nəfər)]]</f>
        <v>2.909691629955947</v>
      </c>
      <c r="AB12" s="6"/>
      <c r="AC12" s="6"/>
    </row>
    <row r="13" spans="1:29" ht="15.75" x14ac:dyDescent="0.25">
      <c r="A13" s="6">
        <v>2006</v>
      </c>
      <c r="B13" s="6">
        <v>4402000</v>
      </c>
      <c r="C13" s="6">
        <v>4110800</v>
      </c>
      <c r="D13" s="6">
        <v>291200</v>
      </c>
      <c r="E13" s="6">
        <v>53862</v>
      </c>
      <c r="F13" s="6">
        <v>2281</v>
      </c>
      <c r="G13" s="6">
        <v>28076</v>
      </c>
      <c r="H13" s="6">
        <v>577</v>
      </c>
      <c r="I13" s="6">
        <v>11995</v>
      </c>
      <c r="J13" s="6">
        <v>2283400</v>
      </c>
      <c r="K13" s="6">
        <v>2118600</v>
      </c>
      <c r="L13" s="6">
        <v>2126400</v>
      </c>
      <c r="M13" s="6">
        <v>1984400</v>
      </c>
      <c r="N13" s="6">
        <v>157000</v>
      </c>
      <c r="O13" s="6">
        <v>134200</v>
      </c>
      <c r="P13" s="6">
        <v>26323</v>
      </c>
      <c r="Q13" s="6">
        <v>27539</v>
      </c>
      <c r="R13" s="6">
        <v>1488</v>
      </c>
      <c r="S13" s="6">
        <v>793</v>
      </c>
      <c r="T13" s="6">
        <f>Table38[[#This Row],[DMA işsiz statusu verilmiş şəxslər  (nəfər)]]*100/Table38[[#This Row],[İşsiz əhalinin sayı  (nəfər)]]</f>
        <v>18.496565934065934</v>
      </c>
      <c r="U13" s="6">
        <f>Table38[[#This Row],[İşsizliyə görə müavinət alanlar  (nəfər)]]*100/Table38[[#This Row],[DMA işsiz statusu verilmiş şəxslər  (nəfər)]]</f>
        <v>4.2348965875756566</v>
      </c>
      <c r="V13" s="9">
        <f>Table38[[#This Row],[İşə düzəldilmişdir  (nəfər)]]*100/Table38[[#This Row],[Məşğul əhalinin sayı  (nəfər)]]</f>
        <v>0.68298141480976937</v>
      </c>
      <c r="W13" s="6">
        <f>100*Table38[[#This Row],[DMA işsiz statusu verilmiş kişilərin sayı  (nəfər)]]/Table38[[#This Row],[DMA işsiz statusu verilmiş şəxslər  (nəfər)]]</f>
        <v>48.871189335709779</v>
      </c>
      <c r="X13" s="6">
        <f>100*Table38[[#This Row],[DMA işsiz statusu verilmiş qadınların sayı (nəfər)]]/Table38[[#This Row],[DMA işsiz statusu verilmiş şəxslər  (nəfər)]]</f>
        <v>51.128810664290221</v>
      </c>
      <c r="Y13" s="6">
        <f>100*Table38[[#This Row],[İşsizliyə görə müavinət alan kişilərin sayı (nəfər)]]/Table38[[#This Row],[DMA işsiz statusu verilmiş kişilərin sayı  (nəfər)]]</f>
        <v>5.6528511187934507</v>
      </c>
      <c r="Z13" s="6">
        <f>100*Table38[[#This Row],[İşsizliyə görə müavinət alan qadınların sayı (nəfər)]]/Table38[[#This Row],[DMA işsiz statusu verilmiş qadınların sayı (nəfər)]]</f>
        <v>2.879552634445695</v>
      </c>
      <c r="AA13" s="6">
        <f>Table38[[#This Row],[Vakant yerlərə işçi qüvvəsinə olan tələbat (nəfər)]]*100/Table38[[#This Row],[İşsiz əhalinin sayı  (nəfər)]]</f>
        <v>4.1191620879120876</v>
      </c>
      <c r="AB13" s="6"/>
      <c r="AC13" s="6"/>
    </row>
    <row r="14" spans="1:29" ht="15.75" x14ac:dyDescent="0.25">
      <c r="A14" s="6">
        <v>2007</v>
      </c>
      <c r="B14" s="6">
        <v>4443300</v>
      </c>
      <c r="C14" s="6">
        <v>4162200</v>
      </c>
      <c r="D14" s="6">
        <v>281100</v>
      </c>
      <c r="E14" s="6">
        <v>50651</v>
      </c>
      <c r="F14" s="6">
        <v>2523</v>
      </c>
      <c r="G14" s="6">
        <v>30700</v>
      </c>
      <c r="H14" s="6">
        <v>2623</v>
      </c>
      <c r="I14" s="6">
        <v>12297</v>
      </c>
      <c r="J14" s="6">
        <v>2313100</v>
      </c>
      <c r="K14" s="6">
        <v>2130200</v>
      </c>
      <c r="L14" s="6">
        <v>2149200</v>
      </c>
      <c r="M14" s="6">
        <v>2013000</v>
      </c>
      <c r="N14" s="6">
        <v>163900</v>
      </c>
      <c r="O14" s="6">
        <v>117200</v>
      </c>
      <c r="P14" s="6">
        <v>25322</v>
      </c>
      <c r="Q14" s="6">
        <v>25329</v>
      </c>
      <c r="R14" s="6">
        <v>1655</v>
      </c>
      <c r="S14" s="6">
        <v>868</v>
      </c>
      <c r="T14" s="6">
        <f>Table38[[#This Row],[DMA işsiz statusu verilmiş şəxslər  (nəfər)]]*100/Table38[[#This Row],[İşsiz əhalinin sayı  (nəfər)]]</f>
        <v>18.018854500177873</v>
      </c>
      <c r="U14" s="6">
        <f>Table38[[#This Row],[İşsizliyə görə müavinət alanlar  (nəfər)]]*100/Table38[[#This Row],[DMA işsiz statusu verilmiş şəxslər  (nəfər)]]</f>
        <v>4.9811454857752064</v>
      </c>
      <c r="V14" s="9">
        <f>Table38[[#This Row],[İşə düzəldilmişdir  (nəfər)]]*100/Table38[[#This Row],[Məşğul əhalinin sayı  (nəfər)]]</f>
        <v>0.73759069722742776</v>
      </c>
      <c r="W14" s="6">
        <f>100*Table38[[#This Row],[DMA işsiz statusu verilmiş kişilərin sayı  (nəfər)]]/Table38[[#This Row],[DMA işsiz statusu verilmiş şəxslər  (nəfər)]]</f>
        <v>49.993089968608714</v>
      </c>
      <c r="X14" s="6">
        <f>100*Table38[[#This Row],[DMA işsiz statusu verilmiş qadınların sayı (nəfər)]]/Table38[[#This Row],[DMA işsiz statusu verilmiş şəxslər  (nəfər)]]</f>
        <v>50.006910031391286</v>
      </c>
      <c r="Y14" s="6">
        <f>100*Table38[[#This Row],[İşsizliyə görə müavinət alan kişilərin sayı (nəfər)]]/Table38[[#This Row],[DMA işsiz statusu verilmiş kişilərin sayı  (nəfər)]]</f>
        <v>6.5358186557143982</v>
      </c>
      <c r="Z14" s="6">
        <f>100*Table38[[#This Row],[İşsizliyə görə müavinət alan qadınların sayı (nəfər)]]/Table38[[#This Row],[DMA işsiz statusu verilmiş qadınların sayı (nəfər)]]</f>
        <v>3.4269019700738284</v>
      </c>
      <c r="AA14" s="6">
        <f>Table38[[#This Row],[Vakant yerlərə işçi qüvvəsinə olan tələbat (nəfər)]]*100/Table38[[#This Row],[İşsiz əhalinin sayı  (nəfər)]]</f>
        <v>4.3745997865528281</v>
      </c>
      <c r="AB14" s="6"/>
      <c r="AC14" s="6"/>
    </row>
    <row r="15" spans="1:29" ht="15.75" x14ac:dyDescent="0.25">
      <c r="A15" s="6">
        <v>2008</v>
      </c>
      <c r="B15" s="6">
        <v>4477700</v>
      </c>
      <c r="C15" s="6">
        <v>4215500</v>
      </c>
      <c r="D15" s="6">
        <v>262200</v>
      </c>
      <c r="E15" s="6">
        <v>44481</v>
      </c>
      <c r="F15" s="6">
        <v>2109</v>
      </c>
      <c r="G15" s="6">
        <v>31144</v>
      </c>
      <c r="H15" s="6">
        <v>3393</v>
      </c>
      <c r="I15" s="6">
        <v>10445</v>
      </c>
      <c r="J15" s="6">
        <v>2315800</v>
      </c>
      <c r="K15" s="6">
        <v>2161900</v>
      </c>
      <c r="L15" s="6">
        <v>2173400</v>
      </c>
      <c r="M15" s="6">
        <v>2042100</v>
      </c>
      <c r="N15" s="6">
        <v>142400</v>
      </c>
      <c r="O15" s="6">
        <v>119800</v>
      </c>
      <c r="P15" s="6">
        <v>23608</v>
      </c>
      <c r="Q15" s="6">
        <v>20873</v>
      </c>
      <c r="R15" s="6">
        <v>1350</v>
      </c>
      <c r="S15" s="6">
        <v>759</v>
      </c>
      <c r="T15" s="6">
        <f>Table38[[#This Row],[DMA işsiz statusu verilmiş şəxslər  (nəfər)]]*100/Table38[[#This Row],[İşsiz əhalinin sayı  (nəfər)]]</f>
        <v>16.964530892448511</v>
      </c>
      <c r="U15" s="6">
        <f>Table38[[#This Row],[İşsizliyə görə müavinət alanlar  (nəfər)]]*100/Table38[[#This Row],[DMA işsiz statusu verilmiş şəxslər  (nəfər)]]</f>
        <v>4.74135023942807</v>
      </c>
      <c r="V15" s="9">
        <f>Table38[[#This Row],[İşə düzəldilmişdir  (nəfər)]]*100/Table38[[#This Row],[Məşğul əhalinin sayı  (nəfər)]]</f>
        <v>0.73879729569446095</v>
      </c>
      <c r="W15" s="6">
        <f>100*Table38[[#This Row],[DMA işsiz statusu verilmiş kişilərin sayı  (nəfər)]]/Table38[[#This Row],[DMA işsiz statusu verilmiş şəxslər  (nəfər)]]</f>
        <v>53.074346350127023</v>
      </c>
      <c r="X15" s="6">
        <f>100*Table38[[#This Row],[DMA işsiz statusu verilmiş qadınların sayı (nəfər)]]/Table38[[#This Row],[DMA işsiz statusu verilmiş şəxslər  (nəfər)]]</f>
        <v>46.925653649872977</v>
      </c>
      <c r="Y15" s="6">
        <f>100*Table38[[#This Row],[İşsizliyə görə müavinət alan kişilərin sayı (nəfər)]]/Table38[[#This Row],[DMA işsiz statusu verilmiş kişilərin sayı  (nəfər)]]</f>
        <v>5.7184005421890882</v>
      </c>
      <c r="Z15" s="6">
        <f>100*Table38[[#This Row],[İşsizliyə görə müavinət alan qadınların sayı (nəfər)]]/Table38[[#This Row],[DMA işsiz statusu verilmiş qadınların sayı (nəfər)]]</f>
        <v>3.636276529487855</v>
      </c>
      <c r="AA15" s="6">
        <f>Table38[[#This Row],[Vakant yerlərə işçi qüvvəsinə olan tələbat (nəfər)]]*100/Table38[[#This Row],[İşsiz əhalinin sayı  (nəfər)]]</f>
        <v>3.9836003051106026</v>
      </c>
      <c r="AB15" s="6"/>
      <c r="AC15" s="6"/>
    </row>
    <row r="16" spans="1:29" ht="15.75" x14ac:dyDescent="0.25">
      <c r="A16" s="6">
        <v>2009</v>
      </c>
      <c r="B16" s="6">
        <v>4531900</v>
      </c>
      <c r="C16" s="6">
        <v>4271700</v>
      </c>
      <c r="D16" s="6">
        <v>260200</v>
      </c>
      <c r="E16" s="6">
        <v>41100</v>
      </c>
      <c r="F16" s="6">
        <v>2721</v>
      </c>
      <c r="G16" s="6">
        <v>28382</v>
      </c>
      <c r="H16" s="6">
        <v>4827</v>
      </c>
      <c r="I16" s="6">
        <v>10594</v>
      </c>
      <c r="J16" s="6">
        <v>2314000</v>
      </c>
      <c r="K16" s="6">
        <v>2217900</v>
      </c>
      <c r="L16" s="6">
        <v>2199800</v>
      </c>
      <c r="M16" s="6">
        <v>2071900</v>
      </c>
      <c r="N16" s="6">
        <v>114200</v>
      </c>
      <c r="O16" s="6">
        <v>146000</v>
      </c>
      <c r="P16" s="6">
        <v>23008</v>
      </c>
      <c r="Q16" s="6">
        <v>18092</v>
      </c>
      <c r="R16" s="6">
        <v>1871</v>
      </c>
      <c r="S16" s="6">
        <v>850</v>
      </c>
      <c r="T16" s="6">
        <f>Table38[[#This Row],[DMA işsiz statusu verilmiş şəxslər  (nəfər)]]*100/Table38[[#This Row],[İşsiz əhalinin sayı  (nəfər)]]</f>
        <v>15.79554189085319</v>
      </c>
      <c r="U16" s="6">
        <f>Table38[[#This Row],[İşsizliyə görə müavinət alanlar  (nəfər)]]*100/Table38[[#This Row],[DMA işsiz statusu verilmiş şəxslər  (nəfər)]]</f>
        <v>6.6204379562043796</v>
      </c>
      <c r="V16" s="9">
        <f>Table38[[#This Row],[İşə düzəldilmişdir  (nəfər)]]*100/Table38[[#This Row],[Məşğul əhalinin sayı  (nəfər)]]</f>
        <v>0.6644193178359904</v>
      </c>
      <c r="W16" s="6">
        <f>100*Table38[[#This Row],[DMA işsiz statusu verilmiş kişilərin sayı  (nəfər)]]/Table38[[#This Row],[DMA işsiz statusu verilmiş şəxslər  (nəfər)]]</f>
        <v>55.980535279805352</v>
      </c>
      <c r="X16" s="6">
        <f>100*Table38[[#This Row],[DMA işsiz statusu verilmiş qadınların sayı (nəfər)]]/Table38[[#This Row],[DMA işsiz statusu verilmiş şəxslər  (nəfər)]]</f>
        <v>44.019464720194648</v>
      </c>
      <c r="Y16" s="6">
        <f>100*Table38[[#This Row],[İşsizliyə görə müavinət alan kişilərin sayı (nəfər)]]/Table38[[#This Row],[DMA işsiz statusu verilmiş kişilərin sayı  (nəfər)]]</f>
        <v>8.131954102920723</v>
      </c>
      <c r="Z16" s="6">
        <f>100*Table38[[#This Row],[İşsizliyə görə müavinət alan qadınların sayı (nəfər)]]/Table38[[#This Row],[DMA işsiz statusu verilmiş qadınların sayı (nəfər)]]</f>
        <v>4.698209153216891</v>
      </c>
      <c r="AA16" s="6">
        <f>Table38[[#This Row],[Vakant yerlərə işçi qüvvəsinə olan tələbat (nəfər)]]*100/Table38[[#This Row],[İşsiz əhalinin sayı  (nəfər)]]</f>
        <v>4.0714834742505763</v>
      </c>
      <c r="AB16" s="6"/>
      <c r="AC16" s="6"/>
    </row>
    <row r="17" spans="1:29" ht="15.75" x14ac:dyDescent="0.25">
      <c r="A17" s="6">
        <v>2010</v>
      </c>
      <c r="B17" s="6">
        <v>4587400</v>
      </c>
      <c r="C17" s="6">
        <v>4329100</v>
      </c>
      <c r="D17" s="6">
        <v>258300</v>
      </c>
      <c r="E17" s="6">
        <v>38966</v>
      </c>
      <c r="F17" s="6">
        <v>87</v>
      </c>
      <c r="G17" s="6">
        <v>29399</v>
      </c>
      <c r="H17" s="6">
        <v>3921</v>
      </c>
      <c r="I17" s="6">
        <v>10654</v>
      </c>
      <c r="J17" s="6">
        <v>2329700</v>
      </c>
      <c r="K17" s="6">
        <v>2257700</v>
      </c>
      <c r="L17" s="6">
        <v>2227400</v>
      </c>
      <c r="M17" s="6">
        <v>2101700</v>
      </c>
      <c r="N17" s="6">
        <v>102300</v>
      </c>
      <c r="O17" s="6">
        <v>156000</v>
      </c>
      <c r="P17" s="6">
        <v>21979</v>
      </c>
      <c r="Q17" s="6">
        <v>16987</v>
      </c>
      <c r="R17" s="6">
        <v>70</v>
      </c>
      <c r="S17" s="6">
        <v>17</v>
      </c>
      <c r="T17" s="6">
        <f>Table38[[#This Row],[DMA işsiz statusu verilmiş şəxslər  (nəfər)]]*100/Table38[[#This Row],[İşsiz əhalinin sayı  (nəfər)]]</f>
        <v>15.085559427022842</v>
      </c>
      <c r="U17" s="6">
        <f>Table38[[#This Row],[İşsizliyə görə müavinət alanlar  (nəfər)]]*100/Table38[[#This Row],[DMA işsiz statusu verilmiş şəxslər  (nəfər)]]</f>
        <v>0.22327157008674228</v>
      </c>
      <c r="V17" s="9">
        <f>Table38[[#This Row],[İşə düzəldilmişdir  (nəfər)]]*100/Table38[[#This Row],[Məşğul əhalinin sayı  (nəfər)]]</f>
        <v>0.67910189184819014</v>
      </c>
      <c r="W17" s="6">
        <f>100*Table38[[#This Row],[DMA işsiz statusu verilmiş kişilərin sayı  (nəfər)]]/Table38[[#This Row],[DMA işsiz statusu verilmiş şəxslər  (nəfər)]]</f>
        <v>56.405584355592055</v>
      </c>
      <c r="X17" s="6">
        <f>100*Table38[[#This Row],[DMA işsiz statusu verilmiş qadınların sayı (nəfər)]]/Table38[[#This Row],[DMA işsiz statusu verilmiş şəxslər  (nəfər)]]</f>
        <v>43.594415644407945</v>
      </c>
      <c r="Y17" s="6">
        <f>100*Table38[[#This Row],[İşsizliyə görə müavinət alan kişilərin sayı (nəfər)]]/Table38[[#This Row],[DMA işsiz statusu verilmiş kişilərin sayı  (nəfər)]]</f>
        <v>0.31848582738068154</v>
      </c>
      <c r="Z17" s="6">
        <f>100*Table38[[#This Row],[İşsizliyə görə müavinət alan qadınların sayı (nəfər)]]/Table38[[#This Row],[DMA işsiz statusu verilmiş qadınların sayı (nəfər)]]</f>
        <v>0.10007652911049626</v>
      </c>
      <c r="AA17" s="6">
        <f>Table38[[#This Row],[Vakant yerlərə işçi qüvvəsinə olan tələbat (nəfər)]]*100/Table38[[#This Row],[İşsiz əhalinin sayı  (nəfər)]]</f>
        <v>4.1246612466124661</v>
      </c>
      <c r="AB17" s="6"/>
      <c r="AC17" s="6"/>
    </row>
    <row r="18" spans="1:29" ht="15.75" x14ac:dyDescent="0.25">
      <c r="A18" s="6">
        <v>2011</v>
      </c>
      <c r="B18" s="6">
        <v>4626100</v>
      </c>
      <c r="C18" s="6">
        <v>4375200</v>
      </c>
      <c r="D18" s="6">
        <v>250900</v>
      </c>
      <c r="E18" s="6">
        <v>38330</v>
      </c>
      <c r="F18" s="6">
        <v>1002</v>
      </c>
      <c r="G18" s="6">
        <v>29229</v>
      </c>
      <c r="H18" s="6">
        <v>4299</v>
      </c>
      <c r="I18" s="6">
        <v>14248</v>
      </c>
      <c r="J18" s="6">
        <v>2354700</v>
      </c>
      <c r="K18" s="6">
        <v>2271400</v>
      </c>
      <c r="L18" s="6">
        <v>2250000</v>
      </c>
      <c r="M18" s="6">
        <v>2125200</v>
      </c>
      <c r="N18" s="6">
        <v>104700</v>
      </c>
      <c r="O18" s="6">
        <v>146200</v>
      </c>
      <c r="P18" s="6">
        <v>21851</v>
      </c>
      <c r="Q18" s="6">
        <v>16479</v>
      </c>
      <c r="R18" s="6">
        <v>671</v>
      </c>
      <c r="S18" s="6">
        <v>331</v>
      </c>
      <c r="T18" s="6">
        <f>Table38[[#This Row],[DMA işsiz statusu verilmiş şəxslər  (nəfər)]]*100/Table38[[#This Row],[İşsiz əhalinin sayı  (nəfər)]]</f>
        <v>15.277002789956159</v>
      </c>
      <c r="U18" s="6">
        <f>Table38[[#This Row],[İşsizliyə görə müavinət alanlar  (nəfər)]]*100/Table38[[#This Row],[DMA işsiz statusu verilmiş şəxslər  (nəfər)]]</f>
        <v>2.6141403600313069</v>
      </c>
      <c r="V18" s="9">
        <f>Table38[[#This Row],[İşə düzəldilmişdir  (nəfər)]]*100/Table38[[#This Row],[Məşğul əhalinin sayı  (nəfər)]]</f>
        <v>0.6680608886450905</v>
      </c>
      <c r="W18" s="6">
        <f>100*Table38[[#This Row],[DMA işsiz statusu verilmiş kişilərin sayı  (nəfər)]]/Table38[[#This Row],[DMA işsiz statusu verilmiş şəxslər  (nəfər)]]</f>
        <v>57.007565875293501</v>
      </c>
      <c r="X18" s="6">
        <f>100*Table38[[#This Row],[DMA işsiz statusu verilmiş qadınların sayı (nəfər)]]/Table38[[#This Row],[DMA işsiz statusu verilmiş şəxslər  (nəfər)]]</f>
        <v>42.992434124706499</v>
      </c>
      <c r="Y18" s="6">
        <f>100*Table38[[#This Row],[İşsizliyə görə müavinət alan kişilərin sayı (nəfər)]]/Table38[[#This Row],[DMA işsiz statusu verilmiş kişilərin sayı  (nəfər)]]</f>
        <v>3.0707976751636079</v>
      </c>
      <c r="Z18" s="6">
        <f>100*Table38[[#This Row],[İşsizliyə görə müavinət alan qadınların sayı (nəfər)]]/Table38[[#This Row],[DMA işsiz statusu verilmiş qadınların sayı (nəfər)]]</f>
        <v>2.0086170277322655</v>
      </c>
      <c r="AA18" s="6">
        <f>Table38[[#This Row],[Vakant yerlərə işçi qüvvəsinə olan tələbat (nəfər)]]*100/Table38[[#This Row],[İşsiz əhalinin sayı  (nəfər)]]</f>
        <v>5.6787564766839376</v>
      </c>
      <c r="AB18" s="6"/>
      <c r="AC18" s="6"/>
    </row>
    <row r="19" spans="1:29" ht="15.75" x14ac:dyDescent="0.25">
      <c r="A19" s="6">
        <v>2012</v>
      </c>
      <c r="B19" s="6">
        <v>4688400</v>
      </c>
      <c r="C19" s="6">
        <v>4445300</v>
      </c>
      <c r="D19" s="6">
        <v>243100</v>
      </c>
      <c r="E19" s="6">
        <v>36791</v>
      </c>
      <c r="F19" s="6">
        <v>934</v>
      </c>
      <c r="G19" s="6">
        <v>29750</v>
      </c>
      <c r="H19" s="6">
        <v>4464</v>
      </c>
      <c r="I19" s="6">
        <v>15766</v>
      </c>
      <c r="J19" s="6">
        <v>2395300</v>
      </c>
      <c r="K19" s="6">
        <v>2293100</v>
      </c>
      <c r="L19" s="6">
        <v>2291800</v>
      </c>
      <c r="M19" s="6">
        <v>2153500</v>
      </c>
      <c r="N19" s="6">
        <v>103500</v>
      </c>
      <c r="O19" s="6">
        <v>139600</v>
      </c>
      <c r="P19" s="6">
        <v>21298</v>
      </c>
      <c r="Q19" s="6">
        <v>15493</v>
      </c>
      <c r="R19" s="6">
        <v>611</v>
      </c>
      <c r="S19" s="6">
        <v>323</v>
      </c>
      <c r="T19" s="6">
        <f>Table38[[#This Row],[DMA işsiz statusu verilmiş şəxslər  (nəfər)]]*100/Table38[[#This Row],[İşsiz əhalinin sayı  (nəfər)]]</f>
        <v>15.134101192924723</v>
      </c>
      <c r="U19" s="6">
        <f>Table38[[#This Row],[İşsizliyə görə müavinət alanlar  (nəfər)]]*100/Table38[[#This Row],[DMA işsiz statusu verilmiş şəxslər  (nəfər)]]</f>
        <v>2.5386643472588406</v>
      </c>
      <c r="V19" s="9">
        <f>Table38[[#This Row],[İşə düzəldilmişdir  (nəfər)]]*100/Table38[[#This Row],[Məşğul əhalinin sayı  (nəfər)]]</f>
        <v>0.6692461701122534</v>
      </c>
      <c r="W19" s="6">
        <f>100*Table38[[#This Row],[DMA işsiz statusu verilmiş kişilərin sayı  (nəfər)]]/Table38[[#This Row],[DMA işsiz statusu verilmiş şəxslər  (nəfər)]]</f>
        <v>57.889157674431246</v>
      </c>
      <c r="X19" s="6">
        <f>100*Table38[[#This Row],[DMA işsiz statusu verilmiş qadınların sayı (nəfər)]]/Table38[[#This Row],[DMA işsiz statusu verilmiş şəxslər  (nəfər)]]</f>
        <v>42.110842325568754</v>
      </c>
      <c r="Y19" s="6">
        <f>100*Table38[[#This Row],[İşsizliyə görə müavinət alan kişilərin sayı (nəfər)]]/Table38[[#This Row],[DMA işsiz statusu verilmiş kişilərin sayı  (nəfər)]]</f>
        <v>2.868813973143018</v>
      </c>
      <c r="Z19" s="6">
        <f>100*Table38[[#This Row],[İşsizliyə görə müavinət alan qadınların sayı (nəfər)]]/Table38[[#This Row],[DMA işsiz statusu verilmiş qadınların sayı (nəfər)]]</f>
        <v>2.0848124959659202</v>
      </c>
      <c r="AA19" s="6">
        <f>Table38[[#This Row],[Vakant yerlərə işçi qüvvəsinə olan tələbat (nəfər)]]*100/Table38[[#This Row],[İşsiz əhalinin sayı  (nəfər)]]</f>
        <v>6.4853969559851912</v>
      </c>
      <c r="AB19" s="6"/>
      <c r="AC19" s="6"/>
    </row>
    <row r="20" spans="1:29" ht="15.75" x14ac:dyDescent="0.25">
      <c r="A20" s="6">
        <v>2013</v>
      </c>
      <c r="B20" s="6">
        <v>4757800</v>
      </c>
      <c r="C20" s="6">
        <v>4521200</v>
      </c>
      <c r="D20" s="6">
        <v>236600</v>
      </c>
      <c r="E20" s="6">
        <v>36206</v>
      </c>
      <c r="F20" s="6">
        <v>636</v>
      </c>
      <c r="G20" s="6">
        <v>29390</v>
      </c>
      <c r="H20" s="6">
        <v>4329</v>
      </c>
      <c r="I20" s="6">
        <v>13608</v>
      </c>
      <c r="J20" s="6">
        <v>2436000</v>
      </c>
      <c r="K20" s="6">
        <v>2321800</v>
      </c>
      <c r="L20" s="6">
        <v>2337500</v>
      </c>
      <c r="M20" s="6">
        <v>2183700</v>
      </c>
      <c r="N20" s="6">
        <v>98500</v>
      </c>
      <c r="O20" s="6">
        <v>138100</v>
      </c>
      <c r="P20" s="6">
        <v>21188</v>
      </c>
      <c r="Q20" s="6">
        <v>15018</v>
      </c>
      <c r="R20" s="6">
        <v>437</v>
      </c>
      <c r="S20" s="6">
        <v>199</v>
      </c>
      <c r="T20" s="6">
        <f>Table38[[#This Row],[DMA işsiz statusu verilmiş şəxslər  (nəfər)]]*100/Table38[[#This Row],[İşsiz əhalinin sayı  (nəfər)]]</f>
        <v>15.30262045646661</v>
      </c>
      <c r="U20" s="6">
        <f>Table38[[#This Row],[İşsizliyə görə müavinət alanlar  (nəfər)]]*100/Table38[[#This Row],[DMA işsiz statusu verilmiş şəxslər  (nəfər)]]</f>
        <v>1.7566149257029222</v>
      </c>
      <c r="V20" s="9">
        <f>Table38[[#This Row],[İşə düzəldilmişdir  (nəfər)]]*100/Table38[[#This Row],[Məşğul əhalinin sayı  (nəfər)]]</f>
        <v>0.65004865964788106</v>
      </c>
      <c r="W20" s="6">
        <f>100*Table38[[#This Row],[DMA işsiz statusu verilmiş kişilərin sayı  (nəfər)]]/Table38[[#This Row],[DMA işsiz statusu verilmiş şəxslər  (nəfər)]]</f>
        <v>58.520687178920618</v>
      </c>
      <c r="X20" s="6">
        <f>100*Table38[[#This Row],[DMA işsiz statusu verilmiş qadınların sayı (nəfər)]]/Table38[[#This Row],[DMA işsiz statusu verilmiş şəxslər  (nəfər)]]</f>
        <v>41.479312821079382</v>
      </c>
      <c r="Y20" s="6">
        <f>100*Table38[[#This Row],[İşsizliyə görə müavinət alan kişilərin sayı (nəfər)]]/Table38[[#This Row],[DMA işsiz statusu verilmiş kişilərin sayı  (nəfər)]]</f>
        <v>2.0624882008684162</v>
      </c>
      <c r="Z20" s="6">
        <f>100*Table38[[#This Row],[İşsizliyə görə müavinət alan qadınların sayı (nəfər)]]/Table38[[#This Row],[DMA işsiz statusu verilmiş qadınların sayı (nəfər)]]</f>
        <v>1.3250765747769344</v>
      </c>
      <c r="AA20" s="6">
        <f>Table38[[#This Row],[Vakant yerlərə işçi qüvvəsinə olan tələbat (nəfər)]]*100/Table38[[#This Row],[İşsiz əhalinin sayı  (nəfər)]]</f>
        <v>5.7514792899408285</v>
      </c>
      <c r="AB20" s="6"/>
      <c r="AC20" s="6"/>
    </row>
    <row r="21" spans="1:29" ht="15.75" x14ac:dyDescent="0.25">
      <c r="A21" s="6">
        <v>2014</v>
      </c>
      <c r="B21" s="6">
        <v>4840700</v>
      </c>
      <c r="C21" s="6">
        <v>4602900</v>
      </c>
      <c r="D21" s="6">
        <v>237800</v>
      </c>
      <c r="E21" s="6">
        <v>28690</v>
      </c>
      <c r="F21" s="6">
        <v>1613</v>
      </c>
      <c r="G21" s="6">
        <v>29490</v>
      </c>
      <c r="H21" s="6">
        <v>3786</v>
      </c>
      <c r="I21" s="6">
        <v>14386</v>
      </c>
      <c r="J21" s="6">
        <v>2475700</v>
      </c>
      <c r="K21" s="6">
        <v>2365000</v>
      </c>
      <c r="L21" s="6">
        <v>2376100</v>
      </c>
      <c r="M21" s="6">
        <v>2226800</v>
      </c>
      <c r="N21" s="6">
        <v>99600</v>
      </c>
      <c r="O21" s="6">
        <v>138200</v>
      </c>
      <c r="P21" s="6">
        <v>17383</v>
      </c>
      <c r="Q21" s="6">
        <v>11307</v>
      </c>
      <c r="R21" s="6">
        <v>1122</v>
      </c>
      <c r="S21" s="6">
        <v>491</v>
      </c>
      <c r="T21" s="6">
        <f>Table38[[#This Row],[DMA işsiz statusu verilmiş şəxslər  (nəfər)]]*100/Table38[[#This Row],[İşsiz əhalinin sayı  (nəfər)]]</f>
        <v>12.064760302775442</v>
      </c>
      <c r="U21" s="6">
        <f>Table38[[#This Row],[İşsizliyə görə müavinət alanlar  (nəfər)]]*100/Table38[[#This Row],[DMA işsiz statusu verilmiş şəxslər  (nəfər)]]</f>
        <v>5.6221680027884284</v>
      </c>
      <c r="V21" s="9">
        <f>Table38[[#This Row],[İşə düzəldilmişdir  (nəfər)]]*100/Table38[[#This Row],[Məşğul əhalinin sayı  (nəfər)]]</f>
        <v>0.64068304764387674</v>
      </c>
      <c r="W21" s="6">
        <f>100*Table38[[#This Row],[DMA işsiz statusu verilmiş kişilərin sayı  (nəfər)]]/Table38[[#This Row],[DMA işsiz statusu verilmiş şəxslər  (nəfər)]]</f>
        <v>60.589055420006972</v>
      </c>
      <c r="X21" s="6">
        <f>100*Table38[[#This Row],[DMA işsiz statusu verilmiş qadınların sayı (nəfər)]]/Table38[[#This Row],[DMA işsiz statusu verilmiş şəxslər  (nəfər)]]</f>
        <v>39.410944579993028</v>
      </c>
      <c r="Y21" s="6">
        <f>100*Table38[[#This Row],[İşsizliyə görə müavinət alan kişilərin sayı (nəfər)]]/Table38[[#This Row],[DMA işsiz statusu verilmiş kişilərin sayı  (nəfər)]]</f>
        <v>6.4545820629350512</v>
      </c>
      <c r="Z21" s="6">
        <f>100*Table38[[#This Row],[İşsizliyə görə müavinət alan qadınların sayı (nəfər)]]/Table38[[#This Row],[DMA işsiz statusu verilmiş qadınların sayı (nəfər)]]</f>
        <v>4.3424427345891923</v>
      </c>
      <c r="AA21" s="6">
        <f>Table38[[#This Row],[Vakant yerlərə işçi qüvvəsinə olan tələbat (nəfər)]]*100/Table38[[#This Row],[İşsiz əhalinin sayı  (nəfər)]]</f>
        <v>6.0496215306980652</v>
      </c>
      <c r="AB21" s="6"/>
      <c r="AC21" s="6"/>
    </row>
    <row r="22" spans="1:29" ht="15.75" x14ac:dyDescent="0.25">
      <c r="A22" s="6">
        <v>2015</v>
      </c>
      <c r="B22" s="6">
        <v>4915300</v>
      </c>
      <c r="C22" s="6">
        <v>4671600</v>
      </c>
      <c r="D22" s="6">
        <v>243700</v>
      </c>
      <c r="E22" s="6">
        <v>28877</v>
      </c>
      <c r="F22" s="6">
        <v>1543</v>
      </c>
      <c r="G22" s="6">
        <v>28936</v>
      </c>
      <c r="H22" s="6">
        <v>4147</v>
      </c>
      <c r="I22" s="6">
        <v>12959</v>
      </c>
      <c r="J22" s="6">
        <v>2510800</v>
      </c>
      <c r="K22" s="6">
        <v>2404500</v>
      </c>
      <c r="L22" s="6">
        <v>2408200</v>
      </c>
      <c r="M22" s="6">
        <v>2263400</v>
      </c>
      <c r="N22" s="6">
        <v>102600</v>
      </c>
      <c r="O22" s="6">
        <v>141100</v>
      </c>
      <c r="P22" s="6">
        <v>17728</v>
      </c>
      <c r="Q22" s="6">
        <v>11149</v>
      </c>
      <c r="R22" s="6">
        <v>1087</v>
      </c>
      <c r="S22" s="6">
        <v>456</v>
      </c>
      <c r="T22" s="6">
        <f>Table38[[#This Row],[DMA işsiz statusu verilmiş şəxslər  (nəfər)]]*100/Table38[[#This Row],[İşsiz əhalinin sayı  (nəfər)]]</f>
        <v>11.849405006155109</v>
      </c>
      <c r="U22" s="6">
        <f>Table38[[#This Row],[İşsizliyə görə müavinət alanlar  (nəfər)]]*100/Table38[[#This Row],[DMA işsiz statusu verilmiş şəxslər  (nəfər)]]</f>
        <v>5.3433528413616376</v>
      </c>
      <c r="V22" s="9">
        <f>Table38[[#This Row],[İşə düzəldilmişdir  (nəfər)]]*100/Table38[[#This Row],[Məşğul əhalinin sayı  (nəfər)]]</f>
        <v>0.61940234609127498</v>
      </c>
      <c r="W22" s="6">
        <f>100*Table38[[#This Row],[DMA işsiz statusu verilmiş kişilərin sayı  (nəfər)]]/Table38[[#This Row],[DMA işsiz statusu verilmiş şəxslər  (nəfər)]]</f>
        <v>61.391418776188665</v>
      </c>
      <c r="X22" s="6">
        <f>100*Table38[[#This Row],[DMA işsiz statusu verilmiş qadınların sayı (nəfər)]]/Table38[[#This Row],[DMA işsiz statusu verilmiş şəxslər  (nəfər)]]</f>
        <v>38.608581223811335</v>
      </c>
      <c r="Y22" s="6">
        <f>100*Table38[[#This Row],[İşsizliyə görə müavinət alan kişilərin sayı (nəfər)]]/Table38[[#This Row],[DMA işsiz statusu verilmiş kişilərin sayı  (nəfər)]]</f>
        <v>6.1315433212996391</v>
      </c>
      <c r="Z22" s="6">
        <f>100*Table38[[#This Row],[İşsizliyə görə müavinət alan qadınların sayı (nəfər)]]/Table38[[#This Row],[DMA işsiz statusu verilmiş qadınların sayı (nəfər)]]</f>
        <v>4.0900529195443536</v>
      </c>
      <c r="AA22" s="6">
        <f>Table38[[#This Row],[Vakant yerlərə işçi qüvvəsinə olan tələbat (nəfər)]]*100/Table38[[#This Row],[İşsiz əhalinin sayı  (nəfər)]]</f>
        <v>5.3176036109971276</v>
      </c>
      <c r="AB22" s="6"/>
      <c r="AC22" s="6"/>
    </row>
    <row r="23" spans="1:29" ht="15.75" x14ac:dyDescent="0.25">
      <c r="A23" s="6">
        <v>2016</v>
      </c>
      <c r="B23" s="6">
        <v>5012700</v>
      </c>
      <c r="C23" s="6">
        <v>4759900</v>
      </c>
      <c r="D23" s="6">
        <v>252800</v>
      </c>
      <c r="E23" s="6">
        <v>32972</v>
      </c>
      <c r="F23" s="6">
        <v>1857</v>
      </c>
      <c r="G23" s="6">
        <v>56631</v>
      </c>
      <c r="H23" s="6">
        <v>3352</v>
      </c>
      <c r="I23" s="6">
        <v>11086</v>
      </c>
      <c r="J23" s="6">
        <v>2573200</v>
      </c>
      <c r="K23" s="6">
        <v>2439500</v>
      </c>
      <c r="L23" s="6">
        <v>2465700</v>
      </c>
      <c r="M23" s="6">
        <v>2294200</v>
      </c>
      <c r="N23" s="6">
        <v>107500</v>
      </c>
      <c r="O23" s="6">
        <v>145300</v>
      </c>
      <c r="P23" s="6">
        <v>20418</v>
      </c>
      <c r="Q23" s="6">
        <v>12554</v>
      </c>
      <c r="R23" s="6">
        <v>1238</v>
      </c>
      <c r="S23" s="6">
        <v>619</v>
      </c>
      <c r="T23" s="6">
        <f>Table38[[#This Row],[DMA işsiz statusu verilmiş şəxslər  (nəfər)]]*100/Table38[[#This Row],[İşsiz əhalinin sayı  (nəfər)]]</f>
        <v>13.042721518987342</v>
      </c>
      <c r="U23" s="6">
        <f>Table38[[#This Row],[İşsizliyə görə müavinət alanlar  (nəfər)]]*100/Table38[[#This Row],[DMA işsiz statusu verilmiş şəxslər  (nəfər)]]</f>
        <v>5.6320514375834039</v>
      </c>
      <c r="V23" s="9">
        <f>Table38[[#This Row],[İşə düzəldilmişdir  (nəfər)]]*100/Table38[[#This Row],[Məşğul əhalinin sayı  (nəfər)]]</f>
        <v>1.1897518855438138</v>
      </c>
      <c r="W23" s="6">
        <f>100*Table38[[#This Row],[DMA işsiz statusu verilmiş kişilərin sayı  (nəfər)]]/Table38[[#This Row],[DMA işsiz statusu verilmiş şəxslər  (nəfər)]]</f>
        <v>61.925269925997817</v>
      </c>
      <c r="X23" s="6">
        <f>100*Table38[[#This Row],[DMA işsiz statusu verilmiş qadınların sayı (nəfər)]]/Table38[[#This Row],[DMA işsiz statusu verilmiş şəxslər  (nəfər)]]</f>
        <v>38.074730074002183</v>
      </c>
      <c r="Y23" s="6">
        <f>100*Table38[[#This Row],[İşsizliyə görə müavinət alan kişilərin sayı (nəfər)]]/Table38[[#This Row],[DMA işsiz statusu verilmiş kişilərin sayı  (nəfər)]]</f>
        <v>6.0632775002448822</v>
      </c>
      <c r="Z23" s="6">
        <f>100*Table38[[#This Row],[İşsizliyə görə müavinət alan qadınların sayı (nəfər)]]/Table38[[#This Row],[DMA işsiz statusu verilmiş qadınların sayı (nəfər)]]</f>
        <v>4.9306993786840847</v>
      </c>
      <c r="AA23" s="6">
        <f>Table38[[#This Row],[Vakant yerlərə işçi qüvvəsinə olan tələbat (nəfər)]]*100/Table38[[#This Row],[İşsiz əhalinin sayı  (nəfər)]]</f>
        <v>4.3852848101265822</v>
      </c>
      <c r="AB23" s="6"/>
      <c r="AC23" s="6"/>
    </row>
    <row r="24" spans="1:29" ht="15.75" x14ac:dyDescent="0.25">
      <c r="A24" s="6">
        <v>2017</v>
      </c>
      <c r="B24" s="6">
        <v>5073800</v>
      </c>
      <c r="C24" s="6">
        <v>4822100</v>
      </c>
      <c r="D24" s="6">
        <v>251700</v>
      </c>
      <c r="E24" s="6">
        <v>38481</v>
      </c>
      <c r="F24" s="6">
        <v>6974</v>
      </c>
      <c r="G24" s="6">
        <v>47901</v>
      </c>
      <c r="H24" s="6">
        <v>3561</v>
      </c>
      <c r="I24" s="6">
        <v>14049</v>
      </c>
      <c r="J24" s="6">
        <v>2609000</v>
      </c>
      <c r="K24" s="6">
        <v>2464800</v>
      </c>
      <c r="L24" s="6">
        <v>2502800</v>
      </c>
      <c r="M24" s="6">
        <v>2319300</v>
      </c>
      <c r="N24" s="6">
        <v>106200</v>
      </c>
      <c r="O24" s="6">
        <v>145500</v>
      </c>
      <c r="P24" s="6">
        <v>24496</v>
      </c>
      <c r="Q24" s="6">
        <v>13985</v>
      </c>
      <c r="R24" s="6">
        <v>4748</v>
      </c>
      <c r="S24" s="6">
        <v>2226</v>
      </c>
      <c r="T24" s="6">
        <f>Table38[[#This Row],[DMA işsiz statusu verilmiş şəxslər  (nəfər)]]*100/Table38[[#This Row],[İşsiz əhalinin sayı  (nəfər)]]</f>
        <v>15.288438617401669</v>
      </c>
      <c r="U24" s="6">
        <f>Table38[[#This Row],[İşsizliyə görə müavinət alanlar  (nəfər)]]*100/Table38[[#This Row],[DMA işsiz statusu verilmiş şəxslər  (nəfər)]]</f>
        <v>18.123229645799224</v>
      </c>
      <c r="V24" s="9">
        <f>Table38[[#This Row],[İşə düzəldilmişdir  (nəfər)]]*100/Table38[[#This Row],[Məşğul əhalinin sayı  (nəfər)]]</f>
        <v>0.99336388710312939</v>
      </c>
      <c r="W24" s="6">
        <f>100*Table38[[#This Row],[DMA işsiz statusu verilmiş kişilərin sayı  (nəfər)]]/Table38[[#This Row],[DMA işsiz statusu verilmiş şəxslər  (nəfər)]]</f>
        <v>63.657389360983345</v>
      </c>
      <c r="X24" s="6">
        <f>100*Table38[[#This Row],[DMA işsiz statusu verilmiş qadınların sayı (nəfər)]]/Table38[[#This Row],[DMA işsiz statusu verilmiş şəxslər  (nəfər)]]</f>
        <v>36.342610639016655</v>
      </c>
      <c r="Y24" s="6">
        <f>100*Table38[[#This Row],[İşsizliyə görə müavinət alan kişilərin sayı (nəfər)]]/Table38[[#This Row],[DMA işsiz statusu verilmiş kişilərin sayı  (nəfər)]]</f>
        <v>19.382756368386676</v>
      </c>
      <c r="Z24" s="6">
        <f>100*Table38[[#This Row],[İşsizliyə görə müavinət alan qadınların sayı (nəfər)]]/Table38[[#This Row],[DMA işsiz statusu verilmiş qadınların sayı (nəfər)]]</f>
        <v>15.917053986414015</v>
      </c>
      <c r="AA24" s="6">
        <f>Table38[[#This Row],[Vakant yerlərə işçi qüvvəsinə olan tələbat (nəfər)]]*100/Table38[[#This Row],[İşsiz əhalinin sayı  (nəfər)]]</f>
        <v>5.5816448152562579</v>
      </c>
      <c r="AB24" s="6"/>
      <c r="AC24" s="6"/>
    </row>
    <row r="25" spans="1:29" ht="15.75" x14ac:dyDescent="0.25">
      <c r="A25" s="6">
        <v>2018</v>
      </c>
      <c r="B25" s="6">
        <v>5133100</v>
      </c>
      <c r="C25" s="6">
        <v>4879300</v>
      </c>
      <c r="D25" s="6">
        <v>253800</v>
      </c>
      <c r="E25" s="6">
        <v>20088</v>
      </c>
      <c r="F25" s="6">
        <v>1117</v>
      </c>
      <c r="G25" s="6">
        <v>51774</v>
      </c>
      <c r="H25" s="6">
        <v>2559</v>
      </c>
      <c r="I25" s="6">
        <v>13582</v>
      </c>
      <c r="J25" s="6">
        <v>2637400</v>
      </c>
      <c r="K25" s="6">
        <v>2495700</v>
      </c>
      <c r="L25" s="6">
        <v>2529400</v>
      </c>
      <c r="M25" s="6">
        <v>2349900</v>
      </c>
      <c r="N25" s="6">
        <v>108000</v>
      </c>
      <c r="O25" s="6">
        <v>145800</v>
      </c>
      <c r="P25" s="6">
        <v>12608</v>
      </c>
      <c r="Q25" s="6">
        <v>7480</v>
      </c>
      <c r="R25" s="6">
        <v>668</v>
      </c>
      <c r="S25" s="6">
        <v>449</v>
      </c>
      <c r="T25" s="6">
        <f>Table38[[#This Row],[DMA işsiz statusu verilmiş şəxslər  (nəfər)]]*100/Table38[[#This Row],[İşsiz əhalinin sayı  (nəfər)]]</f>
        <v>7.9148936170212769</v>
      </c>
      <c r="U25" s="6">
        <f>Table38[[#This Row],[İşsizliyə görə müavinət alanlar  (nəfər)]]*100/Table38[[#This Row],[DMA işsiz statusu verilmiş şəxslər  (nəfər)]]</f>
        <v>5.5605336519315012</v>
      </c>
      <c r="V25" s="9">
        <f>Table38[[#This Row],[İşə düzəldilmişdir  (nəfər)]]*100/Table38[[#This Row],[Məşğul əhalinin sayı  (nəfər)]]</f>
        <v>1.0610948291763163</v>
      </c>
      <c r="W25" s="6">
        <f>100*Table38[[#This Row],[DMA işsiz statusu verilmiş kişilərin sayı  (nəfər)]]/Table38[[#This Row],[DMA işsiz statusu verilmiş şəxslər  (nəfər)]]</f>
        <v>62.763839107925129</v>
      </c>
      <c r="X25" s="6">
        <f>100*Table38[[#This Row],[DMA işsiz statusu verilmiş qadınların sayı (nəfər)]]/Table38[[#This Row],[DMA işsiz statusu verilmiş şəxslər  (nəfər)]]</f>
        <v>37.236160892074871</v>
      </c>
      <c r="Y25" s="6">
        <f>100*Table38[[#This Row],[İşsizliyə görə müavinət alan kişilərin sayı (nəfər)]]/Table38[[#This Row],[DMA işsiz statusu verilmiş kişilərin sayı  (nəfər)]]</f>
        <v>5.2982233502538074</v>
      </c>
      <c r="Z25" s="6">
        <f>100*Table38[[#This Row],[İşsizliyə görə müavinət alan qadınların sayı (nəfər)]]/Table38[[#This Row],[DMA işsiz statusu verilmiş qadınların sayı (nəfər)]]</f>
        <v>6.0026737967914441</v>
      </c>
      <c r="AA25" s="6">
        <f>Table38[[#This Row],[Vakant yerlərə işçi qüvvəsinə olan tələbat (nəfər)]]*100/Table38[[#This Row],[İşsiz əhalinin sayı  (nəfər)]]</f>
        <v>5.3514578408195428</v>
      </c>
      <c r="AB25" s="6"/>
      <c r="AC25" s="6"/>
    </row>
    <row r="26" spans="1:29" ht="15.75" x14ac:dyDescent="0.25">
      <c r="A26" s="6">
        <v>2019</v>
      </c>
      <c r="B26" s="6">
        <v>5190100</v>
      </c>
      <c r="C26" s="6">
        <v>4938500</v>
      </c>
      <c r="D26" s="6">
        <v>251600</v>
      </c>
      <c r="E26" s="6">
        <v>81272</v>
      </c>
      <c r="F26" s="6">
        <v>540</v>
      </c>
      <c r="G26" s="6">
        <v>103028</v>
      </c>
      <c r="H26" s="6">
        <v>3168</v>
      </c>
      <c r="I26" s="6">
        <v>17360</v>
      </c>
      <c r="J26" s="6">
        <v>2664100</v>
      </c>
      <c r="K26" s="6">
        <v>2526000</v>
      </c>
      <c r="L26" s="6">
        <v>2556800</v>
      </c>
      <c r="M26" s="6">
        <v>2381700</v>
      </c>
      <c r="N26" s="6">
        <v>107300</v>
      </c>
      <c r="O26" s="6">
        <v>144300</v>
      </c>
      <c r="P26" s="6">
        <v>50625</v>
      </c>
      <c r="Q26" s="6">
        <v>30647</v>
      </c>
      <c r="R26" s="6">
        <v>283</v>
      </c>
      <c r="S26" s="6">
        <v>257</v>
      </c>
      <c r="T26" s="6">
        <f>Table38[[#This Row],[DMA işsiz statusu verilmiş şəxslər  (nəfər)]]*100/Table38[[#This Row],[İşsiz əhalinin sayı  (nəfər)]]</f>
        <v>32.30206677265501</v>
      </c>
      <c r="U26" s="6">
        <f>Table38[[#This Row],[İşsizliyə görə müavinət alanlar  (nəfər)]]*100/Table38[[#This Row],[DMA işsiz statusu verilmiş şəxslər  (nəfər)]]</f>
        <v>0.66443547593267049</v>
      </c>
      <c r="V26" s="9">
        <f>Table38[[#This Row],[İşə düzəldilmişdir  (nəfər)]]*100/Table38[[#This Row],[Məşğul əhalinin sayı  (nəfər)]]</f>
        <v>2.0862205123013062</v>
      </c>
      <c r="W26" s="6">
        <f>100*Table38[[#This Row],[DMA işsiz statusu verilmiş kişilərin sayı  (nəfər)]]/Table38[[#This Row],[DMA işsiz statusu verilmiş şəxslər  (nəfər)]]</f>
        <v>62.290825868687861</v>
      </c>
      <c r="X26" s="6">
        <f>100*Table38[[#This Row],[DMA işsiz statusu verilmiş qadınların sayı (nəfər)]]/Table38[[#This Row],[DMA işsiz statusu verilmiş şəxslər  (nəfər)]]</f>
        <v>37.709174131312139</v>
      </c>
      <c r="Y26" s="6">
        <f>100*Table38[[#This Row],[İşsizliyə görə müavinət alan kişilərin sayı (nəfər)]]/Table38[[#This Row],[DMA işsiz statusu verilmiş kişilərin sayı  (nəfər)]]</f>
        <v>0.55901234567901237</v>
      </c>
      <c r="Z26" s="6">
        <f>100*Table38[[#This Row],[İşsizliyə görə müavinət alan qadınların sayı (nəfər)]]/Table38[[#This Row],[DMA işsiz statusu verilmiş qadınların sayı (nəfər)]]</f>
        <v>0.83858126407152411</v>
      </c>
      <c r="AA26" s="6">
        <f>Table38[[#This Row],[Vakant yerlərə işçi qüvvəsinə olan tələbat (nəfər)]]*100/Table38[[#This Row],[İşsiz əhalinin sayı  (nəfər)]]</f>
        <v>6.8998410174880762</v>
      </c>
      <c r="AB26" s="6"/>
      <c r="AC26" s="6"/>
    </row>
    <row r="27" spans="1:29" ht="15.75" x14ac:dyDescent="0.25">
      <c r="A27" s="6">
        <v>2020</v>
      </c>
      <c r="B27" s="6">
        <v>5252500</v>
      </c>
      <c r="C27" s="6">
        <v>4876600</v>
      </c>
      <c r="D27" s="6">
        <v>375900</v>
      </c>
      <c r="E27" s="8">
        <f>Table38[[#This Row],[İşsizliyə görə müavinət alanlar  (nəfər)]]*100/6</f>
        <v>12116.666666666666</v>
      </c>
      <c r="F27" s="8">
        <v>727</v>
      </c>
      <c r="G27" s="6">
        <v>96285</v>
      </c>
      <c r="H27" s="6">
        <v>1014</v>
      </c>
      <c r="I27" s="6">
        <v>13870</v>
      </c>
      <c r="J27" s="6">
        <v>2685000</v>
      </c>
      <c r="K27" s="6">
        <v>2567500</v>
      </c>
      <c r="L27" s="6">
        <v>2525100</v>
      </c>
      <c r="M27" s="6">
        <v>2351500</v>
      </c>
      <c r="N27" s="6">
        <v>159900</v>
      </c>
      <c r="O27" s="6">
        <v>216000</v>
      </c>
      <c r="P27" s="8">
        <f>Table38[[#This Row],[DMA işsiz statusu verilmiş şəxslər  (nəfər)]]*52/100</f>
        <v>6300.6666666666661</v>
      </c>
      <c r="Q27" s="8">
        <f>Table38[[#This Row],[DMA işsiz statusu verilmiş şəxslər  (nəfər)]]*48/100</f>
        <v>5816</v>
      </c>
      <c r="R27" s="8">
        <f>Table38[[#This Row],[DMA işsiz statusu verilmiş kişilərin sayı  (nəfər)]]*6/100</f>
        <v>378.04</v>
      </c>
      <c r="S27" s="8">
        <f>Table38[[#This Row],[DMA işsiz statusu verilmiş qadınların sayı (nəfər)]]*5/100</f>
        <v>290.8</v>
      </c>
      <c r="T27" s="6">
        <f>Table38[[#This Row],[DMA işsiz statusu verilmiş şəxslər  (nəfər)]]*100/Table38[[#This Row],[İşsiz əhalinin sayı  (nəfər)]]</f>
        <v>3.2233750110845079</v>
      </c>
      <c r="U27" s="6">
        <f>Table38[[#This Row],[İşsizliyə görə müavinət alanlar  (nəfər)]]*100/Table38[[#This Row],[DMA işsiz statusu verilmiş şəxslər  (nəfər)]]</f>
        <v>6</v>
      </c>
      <c r="V27" s="9">
        <f>Table38[[#This Row],[İşə düzəldilmişdir  (nəfər)]]*100/Table38[[#This Row],[Məşğul əhalinin sayı  (nəfər)]]</f>
        <v>1.9744289053848993</v>
      </c>
      <c r="W27" s="6">
        <f>100*Table38[[#This Row],[DMA işsiz statusu verilmiş kişilərin sayı  (nəfər)]]/Table38[[#This Row],[DMA işsiz statusu verilmiş şəxslər  (nəfər)]]</f>
        <v>52</v>
      </c>
      <c r="X27" s="6">
        <f>100*Table38[[#This Row],[DMA işsiz statusu verilmiş qadınların sayı (nəfər)]]/Table38[[#This Row],[DMA işsiz statusu verilmiş şəxslər  (nəfər)]]</f>
        <v>48</v>
      </c>
      <c r="Y27" s="6">
        <f>100*Table38[[#This Row],[İşsizliyə görə müavinət alan kişilərin sayı (nəfər)]]/Table38[[#This Row],[DMA işsiz statusu verilmiş kişilərin sayı  (nəfər)]]</f>
        <v>6.0000000000000009</v>
      </c>
      <c r="Z27" s="6">
        <f>100*Table38[[#This Row],[İşsizliyə görə müavinət alan qadınların sayı (nəfər)]]/Table38[[#This Row],[DMA işsiz statusu verilmiş qadınların sayı (nəfər)]]</f>
        <v>5</v>
      </c>
      <c r="AA27" s="6">
        <f>Table38[[#This Row],[Vakant yerlərə işçi qüvvəsinə olan tələbat (nəfər)]]*100/Table38[[#This Row],[İşsiz əhalinin sayı  (nəfər)]]</f>
        <v>3.6898111199787178</v>
      </c>
      <c r="AB27" s="6"/>
      <c r="AC27" s="6"/>
    </row>
    <row r="28" spans="1:29" ht="15.75" x14ac:dyDescent="0.25">
      <c r="A28" s="6">
        <v>2021</v>
      </c>
      <c r="B28" s="6">
        <v>5303900</v>
      </c>
      <c r="C28" s="6">
        <v>4988200</v>
      </c>
      <c r="D28" s="6">
        <v>315700</v>
      </c>
      <c r="E28" s="8">
        <f>Table38[[#This Row],[İşsiz əhalinin sayı  (nəfər)]]*15/100</f>
        <v>47355</v>
      </c>
      <c r="F28" s="8">
        <f>Table38[[#This Row],[DMA işsiz statusu verilmiş şəxslər  (nəfər)]]*6/100</f>
        <v>2841.3</v>
      </c>
      <c r="G28" s="6">
        <v>77640</v>
      </c>
      <c r="H28" s="6">
        <v>988</v>
      </c>
      <c r="I28" s="8">
        <f>Table38[[#This Row],[İşsiz əhalinin sayı  (nəfər)]]*18/100</f>
        <v>56826</v>
      </c>
      <c r="J28" s="6">
        <v>2713700</v>
      </c>
      <c r="K28" s="6">
        <v>2590200</v>
      </c>
      <c r="L28" s="6">
        <v>2580100</v>
      </c>
      <c r="M28" s="6">
        <v>2408100</v>
      </c>
      <c r="N28" s="6">
        <v>133600</v>
      </c>
      <c r="O28" s="6">
        <v>182100</v>
      </c>
      <c r="P28" s="8">
        <f>Table38[[#This Row],[DMA işsiz statusu verilmiş şəxslər  (nəfər)]]*52/100</f>
        <v>24624.6</v>
      </c>
      <c r="Q28" s="8">
        <f>Table38[[#This Row],[DMA işsiz statusu verilmiş şəxslər  (nəfər)]]*48/100</f>
        <v>22730.400000000001</v>
      </c>
      <c r="R28" s="8">
        <f>Table38[[#This Row],[DMA işsiz statusu verilmiş kişilərin sayı  (nəfər)]]*6/100</f>
        <v>1477.4759999999997</v>
      </c>
      <c r="S28" s="8">
        <f>Table38[[#This Row],[DMA işsiz statusu verilmiş qadınların sayı (nəfər)]]*5/100</f>
        <v>1136.52</v>
      </c>
      <c r="T28" s="6">
        <f>Table38[[#This Row],[DMA işsiz statusu verilmiş şəxslər  (nəfər)]]*100/Table38[[#This Row],[İşsiz əhalinin sayı  (nəfər)]]</f>
        <v>15</v>
      </c>
      <c r="U28" s="6">
        <f>Table38[[#This Row],[İşsizliyə görə müavinət alanlar  (nəfər)]]*100/Table38[[#This Row],[DMA işsiz statusu verilmiş şəxslər  (nəfər)]]</f>
        <v>6</v>
      </c>
      <c r="V28" s="9">
        <f>Table38[[#This Row],[İşə düzəldilmişdir  (nəfər)]]*100/Table38[[#This Row],[Məşğul əhalinin sayı  (nəfər)]]</f>
        <v>1.5564732769335632</v>
      </c>
      <c r="W28" s="6">
        <f>100*Table38[[#This Row],[DMA işsiz statusu verilmiş kişilərin sayı  (nəfər)]]/Table38[[#This Row],[DMA işsiz statusu verilmiş şəxslər  (nəfər)]]</f>
        <v>52</v>
      </c>
      <c r="X28" s="6">
        <f>100*Table38[[#This Row],[DMA işsiz statusu verilmiş qadınların sayı (nəfər)]]/Table38[[#This Row],[DMA işsiz statusu verilmiş şəxslər  (nəfər)]]</f>
        <v>48</v>
      </c>
      <c r="Y28" s="6">
        <f>100*Table38[[#This Row],[İşsizliyə görə müavinət alan kişilərin sayı (nəfər)]]/Table38[[#This Row],[DMA işsiz statusu verilmiş kişilərin sayı  (nəfər)]]</f>
        <v>5.9999999999999991</v>
      </c>
      <c r="Z28" s="6">
        <f>100*Table38[[#This Row],[İşsizliyə görə müavinət alan qadınların sayı (nəfər)]]/Table38[[#This Row],[DMA işsiz statusu verilmiş qadınların sayı (nəfər)]]</f>
        <v>5</v>
      </c>
      <c r="AA28" s="6">
        <f>Table38[[#This Row],[Vakant yerlərə işçi qüvvəsinə olan tələbat (nəfər)]]*100/Table38[[#This Row],[İşsiz əhalinin sayı  (nəfər)]]</f>
        <v>18</v>
      </c>
      <c r="AB28" s="6"/>
      <c r="AC28" s="6"/>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F6923-7060-4CED-A6C8-72DD01810A7E}">
  <dimension ref="A1:C9"/>
  <sheetViews>
    <sheetView tabSelected="1" workbookViewId="0">
      <selection activeCell="A17" sqref="A17"/>
    </sheetView>
  </sheetViews>
  <sheetFormatPr defaultRowHeight="15" x14ac:dyDescent="0.25"/>
  <cols>
    <col min="1" max="1" width="82.140625" customWidth="1"/>
    <col min="2" max="2" width="11.140625" customWidth="1"/>
    <col min="3" max="3" width="9.85546875" customWidth="1"/>
  </cols>
  <sheetData>
    <row r="1" spans="1:3" x14ac:dyDescent="0.25">
      <c r="A1" t="s">
        <v>55</v>
      </c>
      <c r="B1" t="s">
        <v>40</v>
      </c>
      <c r="C1" t="s">
        <v>41</v>
      </c>
    </row>
    <row r="2" spans="1:3" x14ac:dyDescent="0.25">
      <c r="A2" t="s">
        <v>60</v>
      </c>
      <c r="B2">
        <v>14.682498850278126</v>
      </c>
      <c r="C2">
        <v>15.134101192924723</v>
      </c>
    </row>
    <row r="3" spans="1:3" x14ac:dyDescent="0.25">
      <c r="A3" t="s">
        <v>59</v>
      </c>
      <c r="B3">
        <v>5.7328915850568114</v>
      </c>
      <c r="C3">
        <v>5.5605336519315012</v>
      </c>
    </row>
    <row r="4" spans="1:3" x14ac:dyDescent="0.25">
      <c r="A4" t="s">
        <v>58</v>
      </c>
      <c r="B4">
        <v>0.74609039178225689</v>
      </c>
      <c r="C4">
        <v>0.64536585364587884</v>
      </c>
    </row>
    <row r="5" spans="1:3" x14ac:dyDescent="0.25">
      <c r="A5" t="s">
        <v>56</v>
      </c>
      <c r="B5">
        <v>51.900209611895065</v>
      </c>
      <c r="C5">
        <v>50.006910031391286</v>
      </c>
    </row>
    <row r="6" spans="1:3" x14ac:dyDescent="0.25">
      <c r="A6" t="s">
        <v>57</v>
      </c>
      <c r="B6">
        <v>48.099790388104928</v>
      </c>
      <c r="C6">
        <v>50.006910031391286</v>
      </c>
    </row>
    <row r="7" spans="1:3" x14ac:dyDescent="0.25">
      <c r="A7" t="s">
        <v>52</v>
      </c>
      <c r="B7">
        <v>6.4097244692017794</v>
      </c>
      <c r="C7">
        <v>6.2630251179115941</v>
      </c>
    </row>
    <row r="8" spans="1:3" x14ac:dyDescent="0.25">
      <c r="A8" t="s">
        <v>53</v>
      </c>
      <c r="B8">
        <v>4.9896817272166052</v>
      </c>
      <c r="C8">
        <v>4.4850612694478862</v>
      </c>
    </row>
    <row r="9" spans="1:3" x14ac:dyDescent="0.25">
      <c r="A9" t="s">
        <v>54</v>
      </c>
      <c r="B9">
        <v>17.884673872484946</v>
      </c>
      <c r="C9">
        <v>17.884673872484946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E01D0-40BA-4AFE-970D-417B7423F701}">
  <dimension ref="A1:AA28"/>
  <sheetViews>
    <sheetView topLeftCell="P10" workbookViewId="0">
      <selection activeCell="AA28" sqref="AA28"/>
    </sheetView>
  </sheetViews>
  <sheetFormatPr defaultRowHeight="15" x14ac:dyDescent="0.25"/>
  <cols>
    <col min="1" max="19" width="12.7109375" customWidth="1"/>
    <col min="20" max="20" width="19.5703125" customWidth="1"/>
    <col min="21" max="27" width="16.28515625" customWidth="1"/>
  </cols>
  <sheetData>
    <row r="1" spans="1:27" ht="105" x14ac:dyDescent="0.25">
      <c r="A1" s="5" t="s">
        <v>13</v>
      </c>
      <c r="B1" s="5" t="s">
        <v>34</v>
      </c>
      <c r="C1" s="5" t="s">
        <v>35</v>
      </c>
      <c r="D1" s="5" t="s">
        <v>36</v>
      </c>
      <c r="E1" s="5" t="s">
        <v>33</v>
      </c>
      <c r="F1" s="5" t="s">
        <v>32</v>
      </c>
      <c r="G1" s="5" t="s">
        <v>37</v>
      </c>
      <c r="H1" s="5" t="s">
        <v>38</v>
      </c>
      <c r="I1" s="5" t="s">
        <v>39</v>
      </c>
      <c r="J1" s="5" t="s">
        <v>26</v>
      </c>
      <c r="K1" s="5" t="s">
        <v>27</v>
      </c>
      <c r="L1" s="5" t="s">
        <v>28</v>
      </c>
      <c r="M1" s="5" t="s">
        <v>29</v>
      </c>
      <c r="N1" s="5" t="s">
        <v>30</v>
      </c>
      <c r="O1" s="5" t="s">
        <v>31</v>
      </c>
      <c r="P1" s="5" t="s">
        <v>11</v>
      </c>
      <c r="Q1" s="5" t="s">
        <v>12</v>
      </c>
      <c r="R1" s="5" t="s">
        <v>14</v>
      </c>
      <c r="S1" s="5" t="s">
        <v>15</v>
      </c>
      <c r="T1" s="5" t="s">
        <v>42</v>
      </c>
      <c r="U1" s="5" t="s">
        <v>43</v>
      </c>
      <c r="V1" s="5" t="s">
        <v>44</v>
      </c>
      <c r="W1" s="5" t="s">
        <v>50</v>
      </c>
      <c r="X1" s="5" t="s">
        <v>51</v>
      </c>
      <c r="Y1" s="5" t="s">
        <v>52</v>
      </c>
      <c r="Z1" s="5" t="s">
        <v>53</v>
      </c>
      <c r="AA1" s="5" t="s">
        <v>54</v>
      </c>
    </row>
    <row r="2" spans="1:27" ht="15.75" x14ac:dyDescent="0.25">
      <c r="A2" s="6">
        <v>1995</v>
      </c>
      <c r="B2" s="6">
        <v>3641314</v>
      </c>
      <c r="C2" s="6">
        <v>3613000</v>
      </c>
      <c r="D2" s="6">
        <v>28314</v>
      </c>
      <c r="E2" s="6">
        <v>28314</v>
      </c>
      <c r="F2" s="6">
        <v>2981</v>
      </c>
      <c r="G2" s="6">
        <v>13156</v>
      </c>
      <c r="H2" s="6">
        <v>2223</v>
      </c>
      <c r="I2" s="6">
        <v>9083</v>
      </c>
      <c r="J2" s="6">
        <v>1991300</v>
      </c>
      <c r="K2" s="6">
        <v>1650000</v>
      </c>
      <c r="L2" s="6">
        <v>1979900</v>
      </c>
      <c r="M2" s="6">
        <v>1633100</v>
      </c>
      <c r="N2" s="6">
        <v>11399.999999999864</v>
      </c>
      <c r="O2" s="6">
        <v>16900.000000000091</v>
      </c>
      <c r="P2" s="6">
        <v>11411</v>
      </c>
      <c r="Q2" s="6">
        <v>16903</v>
      </c>
      <c r="R2" s="6">
        <v>1162</v>
      </c>
      <c r="S2" s="6">
        <v>1819</v>
      </c>
      <c r="T2" s="6">
        <v>100</v>
      </c>
      <c r="U2" s="6">
        <v>10.528360528360528</v>
      </c>
      <c r="V2" s="9">
        <v>0.36412953224467204</v>
      </c>
      <c r="W2" s="6">
        <v>40.301617574344846</v>
      </c>
      <c r="X2" s="6">
        <v>59.698382425655154</v>
      </c>
      <c r="Y2" s="6">
        <v>10.183156603277538</v>
      </c>
      <c r="Z2" s="6">
        <v>10.761403301189137</v>
      </c>
      <c r="AA2" s="6">
        <v>32.079536624991171</v>
      </c>
    </row>
    <row r="3" spans="1:27" ht="15.75" x14ac:dyDescent="0.25">
      <c r="A3" s="6">
        <v>1996</v>
      </c>
      <c r="B3" s="6">
        <v>3718635</v>
      </c>
      <c r="C3" s="6">
        <v>3686700</v>
      </c>
      <c r="D3" s="6">
        <v>31935</v>
      </c>
      <c r="E3" s="6">
        <v>31935</v>
      </c>
      <c r="F3" s="6">
        <v>3266</v>
      </c>
      <c r="G3" s="6">
        <v>12173</v>
      </c>
      <c r="H3" s="6">
        <v>2280</v>
      </c>
      <c r="I3" s="6">
        <v>9459</v>
      </c>
      <c r="J3" s="6">
        <v>1992900</v>
      </c>
      <c r="K3" s="6">
        <v>1725700</v>
      </c>
      <c r="L3" s="6">
        <v>1979800</v>
      </c>
      <c r="M3" s="6">
        <v>1706900</v>
      </c>
      <c r="N3" s="6">
        <v>13100.000000000136</v>
      </c>
      <c r="O3" s="6">
        <v>18799.999999999956</v>
      </c>
      <c r="P3" s="6">
        <v>13086</v>
      </c>
      <c r="Q3" s="6">
        <v>18849</v>
      </c>
      <c r="R3" s="6">
        <v>1445</v>
      </c>
      <c r="S3" s="6">
        <v>1821</v>
      </c>
      <c r="T3" s="6">
        <v>100</v>
      </c>
      <c r="U3" s="6">
        <v>10.22702364177235</v>
      </c>
      <c r="V3" s="9">
        <v>0.33018688800282098</v>
      </c>
      <c r="W3" s="6">
        <v>40.976984499765145</v>
      </c>
      <c r="X3" s="6">
        <v>59.023015500234855</v>
      </c>
      <c r="Y3" s="6">
        <v>11.042335320189515</v>
      </c>
      <c r="Z3" s="6">
        <v>9.6609899729428612</v>
      </c>
      <c r="AA3" s="6">
        <v>29.619539689995303</v>
      </c>
    </row>
    <row r="4" spans="1:27" ht="15.75" x14ac:dyDescent="0.25">
      <c r="A4" s="6">
        <v>1997</v>
      </c>
      <c r="B4" s="6">
        <v>3732406</v>
      </c>
      <c r="C4" s="6">
        <v>3694100</v>
      </c>
      <c r="D4" s="6">
        <v>38306</v>
      </c>
      <c r="E4" s="6">
        <v>38306</v>
      </c>
      <c r="F4" s="6">
        <v>3113</v>
      </c>
      <c r="G4" s="6">
        <v>16703</v>
      </c>
      <c r="H4" s="6">
        <v>1195</v>
      </c>
      <c r="I4" s="6">
        <v>10078</v>
      </c>
      <c r="J4" s="6">
        <v>1948200</v>
      </c>
      <c r="K4" s="6">
        <v>1784200</v>
      </c>
      <c r="L4" s="6">
        <v>1932000</v>
      </c>
      <c r="M4" s="6">
        <v>1762100</v>
      </c>
      <c r="N4" s="6">
        <v>16200.000000000045</v>
      </c>
      <c r="O4" s="6">
        <v>22100.000000000138</v>
      </c>
      <c r="P4" s="6">
        <v>16227</v>
      </c>
      <c r="Q4" s="6">
        <v>22079</v>
      </c>
      <c r="R4" s="6">
        <v>1423</v>
      </c>
      <c r="S4" s="6">
        <v>1690</v>
      </c>
      <c r="T4" s="6">
        <v>100</v>
      </c>
      <c r="U4" s="6">
        <v>8.126664230146714</v>
      </c>
      <c r="V4" s="9">
        <v>0.45215343385398338</v>
      </c>
      <c r="W4" s="6">
        <v>42.361509946222526</v>
      </c>
      <c r="X4" s="6">
        <v>57.638490053777474</v>
      </c>
      <c r="Y4" s="6">
        <v>8.7693350588525298</v>
      </c>
      <c r="Z4" s="6">
        <v>7.6543321708410703</v>
      </c>
      <c r="AA4" s="6">
        <v>26.309194382081134</v>
      </c>
    </row>
    <row r="5" spans="1:27" ht="15.75" x14ac:dyDescent="0.25">
      <c r="A5" s="6">
        <v>1998</v>
      </c>
      <c r="B5" s="6">
        <v>3743829</v>
      </c>
      <c r="C5" s="6">
        <v>3701500</v>
      </c>
      <c r="D5" s="6">
        <v>42329</v>
      </c>
      <c r="E5" s="6">
        <v>42329</v>
      </c>
      <c r="F5" s="6">
        <v>2685</v>
      </c>
      <c r="G5" s="6">
        <v>23658</v>
      </c>
      <c r="H5" s="6">
        <v>1275</v>
      </c>
      <c r="I5" s="6">
        <v>8034</v>
      </c>
      <c r="J5" s="6">
        <v>1954100</v>
      </c>
      <c r="K5" s="6">
        <v>1789700</v>
      </c>
      <c r="L5" s="6">
        <v>1935900</v>
      </c>
      <c r="M5" s="6">
        <v>1765600</v>
      </c>
      <c r="N5" s="6">
        <v>18199.999999999818</v>
      </c>
      <c r="O5" s="6">
        <v>24100.000000000138</v>
      </c>
      <c r="P5" s="6">
        <v>18234</v>
      </c>
      <c r="Q5" s="6">
        <v>24095</v>
      </c>
      <c r="R5" s="6">
        <v>1142</v>
      </c>
      <c r="S5" s="6">
        <v>1543</v>
      </c>
      <c r="T5" s="6">
        <v>100</v>
      </c>
      <c r="U5" s="6">
        <v>6.3431689858016966</v>
      </c>
      <c r="V5" s="9">
        <v>0.63914629204376605</v>
      </c>
      <c r="W5" s="6">
        <v>43.076850386260013</v>
      </c>
      <c r="X5" s="6">
        <v>56.923149613739987</v>
      </c>
      <c r="Y5" s="6">
        <v>6.2630251179115941</v>
      </c>
      <c r="Z5" s="6">
        <v>6.4038182195476239</v>
      </c>
      <c r="AA5" s="6">
        <v>18.979895579862507</v>
      </c>
    </row>
    <row r="6" spans="1:27" ht="15.75" x14ac:dyDescent="0.25">
      <c r="A6" s="6">
        <v>1999</v>
      </c>
      <c r="B6" s="6">
        <v>4335400</v>
      </c>
      <c r="C6" s="6">
        <v>3782800</v>
      </c>
      <c r="D6" s="6">
        <v>552600</v>
      </c>
      <c r="E6" s="6">
        <v>45211</v>
      </c>
      <c r="F6" s="6">
        <v>2387</v>
      </c>
      <c r="G6" s="6">
        <v>18754</v>
      </c>
      <c r="H6" s="6">
        <v>991</v>
      </c>
      <c r="I6" s="6">
        <v>6556</v>
      </c>
      <c r="J6" s="6">
        <v>2242100</v>
      </c>
      <c r="K6" s="6">
        <v>2093300.0000000002</v>
      </c>
      <c r="L6" s="6">
        <v>1978500</v>
      </c>
      <c r="M6" s="6">
        <v>1804300</v>
      </c>
      <c r="N6" s="6">
        <v>263600</v>
      </c>
      <c r="O6" s="6">
        <v>289000</v>
      </c>
      <c r="P6" s="6">
        <v>19622</v>
      </c>
      <c r="Q6" s="6">
        <v>25589</v>
      </c>
      <c r="R6" s="6">
        <v>1173</v>
      </c>
      <c r="S6" s="6">
        <v>1214</v>
      </c>
      <c r="T6" s="6">
        <v>8.1815056098443719</v>
      </c>
      <c r="U6" s="6">
        <v>5.2796885713653756</v>
      </c>
      <c r="V6" s="9">
        <v>0.4957703288569314</v>
      </c>
      <c r="W6" s="6">
        <v>43.400942248567823</v>
      </c>
      <c r="X6" s="6">
        <v>56.599057751432177</v>
      </c>
      <c r="Y6" s="6">
        <v>5.9779838956273572</v>
      </c>
      <c r="Z6" s="6">
        <v>4.7442260346242522</v>
      </c>
      <c r="AA6" s="6">
        <v>1.1863916033297142</v>
      </c>
    </row>
    <row r="7" spans="1:27" ht="15.75" x14ac:dyDescent="0.25">
      <c r="A7" s="6">
        <v>2000</v>
      </c>
      <c r="B7" s="6">
        <v>4370200</v>
      </c>
      <c r="C7" s="6">
        <v>3855500</v>
      </c>
      <c r="D7" s="6">
        <v>514700.00000000006</v>
      </c>
      <c r="E7" s="6">
        <v>43739</v>
      </c>
      <c r="F7" s="6">
        <v>2768</v>
      </c>
      <c r="G7" s="6">
        <v>19095</v>
      </c>
      <c r="H7" s="6">
        <v>1394</v>
      </c>
      <c r="I7" s="6">
        <v>5197</v>
      </c>
      <c r="J7" s="6">
        <v>2263000</v>
      </c>
      <c r="K7" s="6">
        <v>2107200</v>
      </c>
      <c r="L7" s="6">
        <v>2016500</v>
      </c>
      <c r="M7" s="6">
        <v>1839000</v>
      </c>
      <c r="N7" s="6">
        <v>246500</v>
      </c>
      <c r="O7" s="6">
        <v>268200</v>
      </c>
      <c r="P7" s="6">
        <v>19283</v>
      </c>
      <c r="Q7" s="6">
        <v>24456</v>
      </c>
      <c r="R7" s="6">
        <v>1313</v>
      </c>
      <c r="S7" s="6">
        <v>1455</v>
      </c>
      <c r="T7" s="6">
        <v>8.497959976685447</v>
      </c>
      <c r="U7" s="6">
        <v>6.3284482955714578</v>
      </c>
      <c r="V7" s="9">
        <v>0.49526650239917003</v>
      </c>
      <c r="W7" s="6">
        <v>44.086513180456798</v>
      </c>
      <c r="X7" s="6">
        <v>55.913486819543202</v>
      </c>
      <c r="Y7" s="6">
        <v>6.8091064668360728</v>
      </c>
      <c r="Z7" s="6">
        <v>5.9494602551521103</v>
      </c>
      <c r="AA7" s="6">
        <v>1.0097143967359625</v>
      </c>
    </row>
    <row r="8" spans="1:27" ht="15.75" x14ac:dyDescent="0.25">
      <c r="A8" s="6">
        <v>2001</v>
      </c>
      <c r="B8" s="6">
        <v>4368100</v>
      </c>
      <c r="C8" s="6">
        <v>3891400</v>
      </c>
      <c r="D8" s="6">
        <v>476700</v>
      </c>
      <c r="E8" s="6">
        <v>48446</v>
      </c>
      <c r="F8" s="6">
        <v>3117</v>
      </c>
      <c r="G8" s="6">
        <v>19070</v>
      </c>
      <c r="H8" s="6">
        <v>1505</v>
      </c>
      <c r="I8" s="6">
        <v>4748</v>
      </c>
      <c r="J8" s="6">
        <v>2267100</v>
      </c>
      <c r="K8" s="6">
        <v>2101000</v>
      </c>
      <c r="L8" s="6">
        <v>2032600</v>
      </c>
      <c r="M8" s="6">
        <v>1858800</v>
      </c>
      <c r="N8" s="6">
        <v>234500</v>
      </c>
      <c r="O8" s="6">
        <v>242200</v>
      </c>
      <c r="P8" s="6">
        <v>21808</v>
      </c>
      <c r="Q8" s="6">
        <v>26638</v>
      </c>
      <c r="R8" s="6">
        <v>1520</v>
      </c>
      <c r="S8" s="6">
        <v>1597</v>
      </c>
      <c r="T8" s="6">
        <v>10.162785819173484</v>
      </c>
      <c r="U8" s="6">
        <v>6.4339677166329521</v>
      </c>
      <c r="V8" s="9">
        <v>0.49005499306162309</v>
      </c>
      <c r="W8" s="6">
        <v>45.015068323494198</v>
      </c>
      <c r="X8" s="6">
        <v>54.984931676505802</v>
      </c>
      <c r="Y8" s="6">
        <v>6.9699192956713132</v>
      </c>
      <c r="Z8" s="6">
        <v>5.9951948344470303</v>
      </c>
      <c r="AA8" s="6">
        <v>0.99601426473673171</v>
      </c>
    </row>
    <row r="9" spans="1:27" ht="15.75" x14ac:dyDescent="0.25">
      <c r="A9" s="6">
        <v>2002</v>
      </c>
      <c r="B9" s="6">
        <v>4369700</v>
      </c>
      <c r="C9" s="6">
        <v>3931100</v>
      </c>
      <c r="D9" s="6">
        <v>438600</v>
      </c>
      <c r="E9" s="6">
        <v>50963</v>
      </c>
      <c r="F9" s="6">
        <v>3292</v>
      </c>
      <c r="G9" s="6">
        <v>17865</v>
      </c>
      <c r="H9" s="6">
        <v>2321</v>
      </c>
      <c r="I9" s="6">
        <v>5660</v>
      </c>
      <c r="J9" s="6">
        <v>2269800</v>
      </c>
      <c r="K9" s="6">
        <v>2099900</v>
      </c>
      <c r="L9" s="6">
        <v>2049199.9999999998</v>
      </c>
      <c r="M9" s="6">
        <v>1881900</v>
      </c>
      <c r="N9" s="6">
        <v>220600</v>
      </c>
      <c r="O9" s="6">
        <v>218000</v>
      </c>
      <c r="P9" s="6">
        <v>23088</v>
      </c>
      <c r="Q9" s="6">
        <v>27875</v>
      </c>
      <c r="R9" s="6">
        <v>1601</v>
      </c>
      <c r="S9" s="6">
        <v>1691</v>
      </c>
      <c r="T9" s="6">
        <v>11.619471044231647</v>
      </c>
      <c r="U9" s="6">
        <v>6.459588328787552</v>
      </c>
      <c r="V9" s="9">
        <v>0.45445295209992115</v>
      </c>
      <c r="W9" s="6">
        <v>45.303455448070167</v>
      </c>
      <c r="X9" s="6">
        <v>54.696544551929833</v>
      </c>
      <c r="Y9" s="6">
        <v>6.9343381843381842</v>
      </c>
      <c r="Z9" s="6">
        <v>6.0663677130044844</v>
      </c>
      <c r="AA9" s="6">
        <v>1.29046967624259</v>
      </c>
    </row>
    <row r="10" spans="1:27" ht="15.75" x14ac:dyDescent="0.25">
      <c r="A10" s="6">
        <v>2003</v>
      </c>
      <c r="B10" s="6">
        <v>4373500</v>
      </c>
      <c r="C10" s="6">
        <v>3972600</v>
      </c>
      <c r="D10" s="6">
        <v>400900</v>
      </c>
      <c r="E10" s="6">
        <v>54365</v>
      </c>
      <c r="F10" s="6">
        <v>3111</v>
      </c>
      <c r="G10" s="6">
        <v>18272</v>
      </c>
      <c r="H10" s="6">
        <v>2206</v>
      </c>
      <c r="I10" s="6">
        <v>7510</v>
      </c>
      <c r="J10" s="6">
        <v>2272900</v>
      </c>
      <c r="K10" s="6">
        <v>2100600</v>
      </c>
      <c r="L10" s="6">
        <v>2066699.9999999998</v>
      </c>
      <c r="M10" s="6">
        <v>1905900</v>
      </c>
      <c r="N10" s="6">
        <v>206200</v>
      </c>
      <c r="O10" s="6">
        <v>194700</v>
      </c>
      <c r="P10" s="6">
        <v>25313</v>
      </c>
      <c r="Q10" s="6">
        <v>29052</v>
      </c>
      <c r="R10" s="6">
        <v>1808</v>
      </c>
      <c r="S10" s="6">
        <v>1303</v>
      </c>
      <c r="T10" s="6">
        <v>13.56073833873784</v>
      </c>
      <c r="U10" s="6">
        <v>5.7224317115791408</v>
      </c>
      <c r="V10" s="9">
        <v>0.45995066203493934</v>
      </c>
      <c r="W10" s="6">
        <v>46.561206658695852</v>
      </c>
      <c r="X10" s="6">
        <v>53.438793341304148</v>
      </c>
      <c r="Y10" s="6">
        <v>7.142574961482242</v>
      </c>
      <c r="Z10" s="6">
        <v>4.4850612694478862</v>
      </c>
      <c r="AA10" s="6">
        <v>1.8732851085058617</v>
      </c>
    </row>
    <row r="11" spans="1:27" ht="15.75" x14ac:dyDescent="0.25">
      <c r="A11" s="6">
        <v>2004</v>
      </c>
      <c r="B11" s="6">
        <v>4365600</v>
      </c>
      <c r="C11" s="6">
        <v>4016900</v>
      </c>
      <c r="D11" s="6">
        <v>348700</v>
      </c>
      <c r="E11" s="6">
        <v>55945</v>
      </c>
      <c r="F11" s="6">
        <v>3084</v>
      </c>
      <c r="G11" s="6">
        <v>21662</v>
      </c>
      <c r="H11" s="6">
        <v>2111</v>
      </c>
      <c r="I11" s="6">
        <v>8431</v>
      </c>
      <c r="J11" s="6">
        <v>2265100</v>
      </c>
      <c r="K11" s="6">
        <v>2100500</v>
      </c>
      <c r="L11" s="6">
        <v>2085300.0000000002</v>
      </c>
      <c r="M11" s="6">
        <v>1931600</v>
      </c>
      <c r="N11" s="6">
        <v>179800</v>
      </c>
      <c r="O11" s="6">
        <v>168900</v>
      </c>
      <c r="P11" s="6">
        <v>26669</v>
      </c>
      <c r="Q11" s="6">
        <v>29276</v>
      </c>
      <c r="R11" s="6">
        <v>1887</v>
      </c>
      <c r="S11" s="6">
        <v>1197</v>
      </c>
      <c r="T11" s="6">
        <v>16.043877258388299</v>
      </c>
      <c r="U11" s="6">
        <v>5.5125569756010364</v>
      </c>
      <c r="V11" s="9">
        <v>0.53927157758470468</v>
      </c>
      <c r="W11" s="6">
        <v>47.670033068191977</v>
      </c>
      <c r="X11" s="6">
        <v>52.329966931808023</v>
      </c>
      <c r="Y11" s="6">
        <v>7.0756308822977987</v>
      </c>
      <c r="Z11" s="6">
        <v>4.0886733160267799</v>
      </c>
      <c r="AA11" s="6">
        <v>2.4178376828219101</v>
      </c>
    </row>
    <row r="12" spans="1:27" ht="15.75" x14ac:dyDescent="0.25">
      <c r="A12" s="6">
        <v>2005</v>
      </c>
      <c r="B12" s="6">
        <v>4380100</v>
      </c>
      <c r="C12" s="6">
        <v>4062300</v>
      </c>
      <c r="D12" s="6">
        <v>317800</v>
      </c>
      <c r="E12" s="6">
        <v>56343</v>
      </c>
      <c r="F12" s="6">
        <v>2087</v>
      </c>
      <c r="G12" s="6">
        <v>25299</v>
      </c>
      <c r="H12" s="6">
        <v>1542</v>
      </c>
      <c r="I12" s="6">
        <v>9247</v>
      </c>
      <c r="J12" s="6">
        <v>2268800</v>
      </c>
      <c r="K12" s="6">
        <v>2111300</v>
      </c>
      <c r="L12" s="6">
        <v>2104700</v>
      </c>
      <c r="M12" s="6">
        <v>1957600</v>
      </c>
      <c r="N12" s="6">
        <v>164100</v>
      </c>
      <c r="O12" s="6">
        <v>153700</v>
      </c>
      <c r="P12" s="6">
        <v>27265</v>
      </c>
      <c r="Q12" s="6">
        <v>29078</v>
      </c>
      <c r="R12" s="6">
        <v>1316</v>
      </c>
      <c r="S12" s="6">
        <v>771</v>
      </c>
      <c r="T12" s="6">
        <v>17.729074889867842</v>
      </c>
      <c r="U12" s="6">
        <v>3.7040981133414976</v>
      </c>
      <c r="V12" s="9">
        <v>0.62277527509046604</v>
      </c>
      <c r="W12" s="6">
        <v>48.391104485029196</v>
      </c>
      <c r="X12" s="6">
        <v>51.608895514970804</v>
      </c>
      <c r="Y12" s="6">
        <v>4.8267008985879336</v>
      </c>
      <c r="Z12" s="6">
        <v>2.6514890982873651</v>
      </c>
      <c r="AA12" s="6">
        <v>2.909691629955947</v>
      </c>
    </row>
    <row r="13" spans="1:27" ht="15.75" x14ac:dyDescent="0.25">
      <c r="A13" s="6">
        <v>2006</v>
      </c>
      <c r="B13" s="6">
        <v>4402000</v>
      </c>
      <c r="C13" s="6">
        <v>4110800</v>
      </c>
      <c r="D13" s="6">
        <v>291200</v>
      </c>
      <c r="E13" s="6">
        <v>53862</v>
      </c>
      <c r="F13" s="6">
        <v>2281</v>
      </c>
      <c r="G13" s="6">
        <v>28076</v>
      </c>
      <c r="H13" s="6">
        <v>577</v>
      </c>
      <c r="I13" s="6">
        <v>11995</v>
      </c>
      <c r="J13" s="6">
        <v>2283400</v>
      </c>
      <c r="K13" s="6">
        <v>2118600</v>
      </c>
      <c r="L13" s="6">
        <v>2126400</v>
      </c>
      <c r="M13" s="6">
        <v>1984400</v>
      </c>
      <c r="N13" s="6">
        <v>157000</v>
      </c>
      <c r="O13" s="6">
        <v>134200</v>
      </c>
      <c r="P13" s="6">
        <v>26323</v>
      </c>
      <c r="Q13" s="6">
        <v>27539</v>
      </c>
      <c r="R13" s="6">
        <v>1488</v>
      </c>
      <c r="S13" s="6">
        <v>793</v>
      </c>
      <c r="T13" s="6">
        <v>18.496565934065934</v>
      </c>
      <c r="U13" s="6">
        <v>4.2348965875756566</v>
      </c>
      <c r="V13" s="9">
        <v>0.68298141480976937</v>
      </c>
      <c r="W13" s="6">
        <v>48.871189335709779</v>
      </c>
      <c r="X13" s="6">
        <v>51.128810664290221</v>
      </c>
      <c r="Y13" s="6">
        <v>5.6528511187934507</v>
      </c>
      <c r="Z13" s="6">
        <v>2.879552634445695</v>
      </c>
      <c r="AA13" s="6">
        <v>4.1191620879120876</v>
      </c>
    </row>
    <row r="14" spans="1:27" ht="15.75" x14ac:dyDescent="0.25">
      <c r="A14" s="6">
        <v>2007</v>
      </c>
      <c r="B14" s="6">
        <v>4443300</v>
      </c>
      <c r="C14" s="6">
        <v>4162200</v>
      </c>
      <c r="D14" s="6">
        <v>281100</v>
      </c>
      <c r="E14" s="6">
        <v>50651</v>
      </c>
      <c r="F14" s="6">
        <v>2523</v>
      </c>
      <c r="G14" s="6">
        <v>30700</v>
      </c>
      <c r="H14" s="6">
        <v>2623</v>
      </c>
      <c r="I14" s="6">
        <v>12297</v>
      </c>
      <c r="J14" s="6">
        <v>2313100</v>
      </c>
      <c r="K14" s="6">
        <v>2130200</v>
      </c>
      <c r="L14" s="6">
        <v>2149200</v>
      </c>
      <c r="M14" s="6">
        <v>2013000</v>
      </c>
      <c r="N14" s="6">
        <v>163900</v>
      </c>
      <c r="O14" s="6">
        <v>117200</v>
      </c>
      <c r="P14" s="6">
        <v>25322</v>
      </c>
      <c r="Q14" s="6">
        <v>25329</v>
      </c>
      <c r="R14" s="6">
        <v>1655</v>
      </c>
      <c r="S14" s="6">
        <v>868</v>
      </c>
      <c r="T14" s="6">
        <v>18.018854500177873</v>
      </c>
      <c r="U14" s="6">
        <v>4.9811454857752064</v>
      </c>
      <c r="V14" s="9">
        <v>0.73759069722742776</v>
      </c>
      <c r="W14" s="6">
        <v>49.993089968608714</v>
      </c>
      <c r="X14" s="6">
        <v>50.006910031391286</v>
      </c>
      <c r="Y14" s="6">
        <v>6.5358186557143982</v>
      </c>
      <c r="Z14" s="6">
        <v>3.4269019700738284</v>
      </c>
      <c r="AA14" s="6">
        <v>4.3745997865528281</v>
      </c>
    </row>
    <row r="15" spans="1:27" ht="15.75" x14ac:dyDescent="0.25">
      <c r="A15" s="6">
        <v>2008</v>
      </c>
      <c r="B15" s="6">
        <v>4477700</v>
      </c>
      <c r="C15" s="6">
        <v>4215500</v>
      </c>
      <c r="D15" s="6">
        <v>262200</v>
      </c>
      <c r="E15" s="6">
        <v>44481</v>
      </c>
      <c r="F15" s="6">
        <v>2109</v>
      </c>
      <c r="G15" s="6">
        <v>31144</v>
      </c>
      <c r="H15" s="6">
        <v>3393</v>
      </c>
      <c r="I15" s="6">
        <v>10445</v>
      </c>
      <c r="J15" s="6">
        <v>2315800</v>
      </c>
      <c r="K15" s="6">
        <v>2161900</v>
      </c>
      <c r="L15" s="6">
        <v>2173400</v>
      </c>
      <c r="M15" s="6">
        <v>2042100</v>
      </c>
      <c r="N15" s="6">
        <v>142400</v>
      </c>
      <c r="O15" s="6">
        <v>119800</v>
      </c>
      <c r="P15" s="6">
        <v>23608</v>
      </c>
      <c r="Q15" s="6">
        <v>20873</v>
      </c>
      <c r="R15" s="6">
        <v>1350</v>
      </c>
      <c r="S15" s="6">
        <v>759</v>
      </c>
      <c r="T15" s="6">
        <v>16.964530892448511</v>
      </c>
      <c r="U15" s="6">
        <v>4.74135023942807</v>
      </c>
      <c r="V15" s="9">
        <v>0.73879729569446095</v>
      </c>
      <c r="W15" s="6">
        <v>53.074346350127023</v>
      </c>
      <c r="X15" s="6">
        <v>46.925653649872977</v>
      </c>
      <c r="Y15" s="6">
        <v>5.7184005421890882</v>
      </c>
      <c r="Z15" s="6">
        <v>3.636276529487855</v>
      </c>
      <c r="AA15" s="6">
        <v>3.9836003051106026</v>
      </c>
    </row>
    <row r="16" spans="1:27" ht="15.75" x14ac:dyDescent="0.25">
      <c r="A16" s="6">
        <v>2009</v>
      </c>
      <c r="B16" s="6">
        <v>4531900</v>
      </c>
      <c r="C16" s="6">
        <v>4271700</v>
      </c>
      <c r="D16" s="6">
        <v>260200</v>
      </c>
      <c r="E16" s="6">
        <v>41100</v>
      </c>
      <c r="F16" s="6">
        <v>2721</v>
      </c>
      <c r="G16" s="6">
        <v>28382</v>
      </c>
      <c r="H16" s="6">
        <v>4827</v>
      </c>
      <c r="I16" s="6">
        <v>10594</v>
      </c>
      <c r="J16" s="6">
        <v>2314000</v>
      </c>
      <c r="K16" s="6">
        <v>2217900</v>
      </c>
      <c r="L16" s="6">
        <v>2199800</v>
      </c>
      <c r="M16" s="6">
        <v>2071900</v>
      </c>
      <c r="N16" s="6">
        <v>114200</v>
      </c>
      <c r="O16" s="6">
        <v>146000</v>
      </c>
      <c r="P16" s="6">
        <v>23008</v>
      </c>
      <c r="Q16" s="6">
        <v>18092</v>
      </c>
      <c r="R16" s="6">
        <v>1871</v>
      </c>
      <c r="S16" s="6">
        <v>850</v>
      </c>
      <c r="T16" s="6">
        <v>15.79554189085319</v>
      </c>
      <c r="U16" s="6">
        <v>6.6204379562043796</v>
      </c>
      <c r="V16" s="9">
        <v>0.6644193178359904</v>
      </c>
      <c r="W16" s="6">
        <v>55.980535279805352</v>
      </c>
      <c r="X16" s="6">
        <v>44.019464720194648</v>
      </c>
      <c r="Y16" s="6">
        <v>8.131954102920723</v>
      </c>
      <c r="Z16" s="6">
        <v>4.698209153216891</v>
      </c>
      <c r="AA16" s="6">
        <v>4.0714834742505763</v>
      </c>
    </row>
    <row r="17" spans="1:27" ht="15.75" x14ac:dyDescent="0.25">
      <c r="A17" s="6">
        <v>2010</v>
      </c>
      <c r="B17" s="6">
        <v>4587400</v>
      </c>
      <c r="C17" s="6">
        <v>4329100</v>
      </c>
      <c r="D17" s="6">
        <v>258300</v>
      </c>
      <c r="E17" s="6">
        <v>38966</v>
      </c>
      <c r="F17" s="6">
        <v>87</v>
      </c>
      <c r="G17" s="6">
        <v>29399</v>
      </c>
      <c r="H17" s="6">
        <v>3921</v>
      </c>
      <c r="I17" s="6">
        <v>10654</v>
      </c>
      <c r="J17" s="6">
        <v>2329700</v>
      </c>
      <c r="K17" s="6">
        <v>2257700</v>
      </c>
      <c r="L17" s="6">
        <v>2227400</v>
      </c>
      <c r="M17" s="6">
        <v>2101700</v>
      </c>
      <c r="N17" s="6">
        <v>102300</v>
      </c>
      <c r="O17" s="6">
        <v>156000</v>
      </c>
      <c r="P17" s="6">
        <v>21979</v>
      </c>
      <c r="Q17" s="6">
        <v>16987</v>
      </c>
      <c r="R17" s="6">
        <v>70</v>
      </c>
      <c r="S17" s="6">
        <v>17</v>
      </c>
      <c r="T17" s="6">
        <v>15.085559427022842</v>
      </c>
      <c r="U17" s="6">
        <v>0.22327157008674228</v>
      </c>
      <c r="V17" s="9">
        <v>0.67910189184819014</v>
      </c>
      <c r="W17" s="6">
        <v>56.405584355592055</v>
      </c>
      <c r="X17" s="6">
        <v>43.594415644407945</v>
      </c>
      <c r="Y17" s="6">
        <v>0.31848582738068154</v>
      </c>
      <c r="Z17" s="6">
        <v>0.10007652911049626</v>
      </c>
      <c r="AA17" s="6">
        <v>4.1246612466124661</v>
      </c>
    </row>
    <row r="18" spans="1:27" ht="15.75" x14ac:dyDescent="0.25">
      <c r="A18" s="6">
        <v>2011</v>
      </c>
      <c r="B18" s="6">
        <v>4626100</v>
      </c>
      <c r="C18" s="6">
        <v>4375200</v>
      </c>
      <c r="D18" s="6">
        <v>250900</v>
      </c>
      <c r="E18" s="6">
        <v>38330</v>
      </c>
      <c r="F18" s="6">
        <v>1002</v>
      </c>
      <c r="G18" s="6">
        <v>29229</v>
      </c>
      <c r="H18" s="6">
        <v>4299</v>
      </c>
      <c r="I18" s="6">
        <v>14248</v>
      </c>
      <c r="J18" s="6">
        <v>2354700</v>
      </c>
      <c r="K18" s="6">
        <v>2271400</v>
      </c>
      <c r="L18" s="6">
        <v>2250000</v>
      </c>
      <c r="M18" s="6">
        <v>2125200</v>
      </c>
      <c r="N18" s="6">
        <v>104700</v>
      </c>
      <c r="O18" s="6">
        <v>146200</v>
      </c>
      <c r="P18" s="6">
        <v>21851</v>
      </c>
      <c r="Q18" s="6">
        <v>16479</v>
      </c>
      <c r="R18" s="6">
        <v>671</v>
      </c>
      <c r="S18" s="6">
        <v>331</v>
      </c>
      <c r="T18" s="6">
        <v>15.277002789956159</v>
      </c>
      <c r="U18" s="6">
        <v>2.6141403600313069</v>
      </c>
      <c r="V18" s="9">
        <v>0.6680608886450905</v>
      </c>
      <c r="W18" s="6">
        <v>57.007565875293501</v>
      </c>
      <c r="X18" s="6">
        <v>42.992434124706499</v>
      </c>
      <c r="Y18" s="6">
        <v>3.0707976751636079</v>
      </c>
      <c r="Z18" s="6">
        <v>2.0086170277322655</v>
      </c>
      <c r="AA18" s="6">
        <v>5.6787564766839376</v>
      </c>
    </row>
    <row r="19" spans="1:27" ht="15.75" x14ac:dyDescent="0.25">
      <c r="A19" s="6">
        <v>2012</v>
      </c>
      <c r="B19" s="6">
        <v>4688400</v>
      </c>
      <c r="C19" s="6">
        <v>4445300</v>
      </c>
      <c r="D19" s="6">
        <v>243100</v>
      </c>
      <c r="E19" s="6">
        <v>36791</v>
      </c>
      <c r="F19" s="6">
        <v>934</v>
      </c>
      <c r="G19" s="6">
        <v>29750</v>
      </c>
      <c r="H19" s="6">
        <v>4464</v>
      </c>
      <c r="I19" s="6">
        <v>15766</v>
      </c>
      <c r="J19" s="6">
        <v>2395300</v>
      </c>
      <c r="K19" s="6">
        <v>2293100</v>
      </c>
      <c r="L19" s="6">
        <v>2291800</v>
      </c>
      <c r="M19" s="6">
        <v>2153500</v>
      </c>
      <c r="N19" s="6">
        <v>103500</v>
      </c>
      <c r="O19" s="6">
        <v>139600</v>
      </c>
      <c r="P19" s="6">
        <v>21298</v>
      </c>
      <c r="Q19" s="6">
        <v>15493</v>
      </c>
      <c r="R19" s="6">
        <v>611</v>
      </c>
      <c r="S19" s="6">
        <v>323</v>
      </c>
      <c r="T19" s="6">
        <v>15.134101192924723</v>
      </c>
      <c r="U19" s="6">
        <v>2.5386643472588406</v>
      </c>
      <c r="V19" s="9">
        <v>0.6692461701122534</v>
      </c>
      <c r="W19" s="6">
        <v>57.889157674431246</v>
      </c>
      <c r="X19" s="6">
        <v>42.110842325568754</v>
      </c>
      <c r="Y19" s="6">
        <v>2.868813973143018</v>
      </c>
      <c r="Z19" s="6">
        <v>2.0848124959659202</v>
      </c>
      <c r="AA19" s="6">
        <v>6.4853969559851912</v>
      </c>
    </row>
    <row r="20" spans="1:27" ht="15.75" x14ac:dyDescent="0.25">
      <c r="A20" s="6">
        <v>2013</v>
      </c>
      <c r="B20" s="6">
        <v>4757800</v>
      </c>
      <c r="C20" s="6">
        <v>4521200</v>
      </c>
      <c r="D20" s="6">
        <v>236600</v>
      </c>
      <c r="E20" s="6">
        <v>36206</v>
      </c>
      <c r="F20" s="6">
        <v>636</v>
      </c>
      <c r="G20" s="6">
        <v>29390</v>
      </c>
      <c r="H20" s="6">
        <v>4329</v>
      </c>
      <c r="I20" s="6">
        <v>13608</v>
      </c>
      <c r="J20" s="6">
        <v>2436000</v>
      </c>
      <c r="K20" s="6">
        <v>2321800</v>
      </c>
      <c r="L20" s="6">
        <v>2337500</v>
      </c>
      <c r="M20" s="6">
        <v>2183700</v>
      </c>
      <c r="N20" s="6">
        <v>98500</v>
      </c>
      <c r="O20" s="6">
        <v>138100</v>
      </c>
      <c r="P20" s="6">
        <v>21188</v>
      </c>
      <c r="Q20" s="6">
        <v>15018</v>
      </c>
      <c r="R20" s="6">
        <v>437</v>
      </c>
      <c r="S20" s="6">
        <v>199</v>
      </c>
      <c r="T20" s="6">
        <v>15.30262045646661</v>
      </c>
      <c r="U20" s="6">
        <v>1.7566149257029222</v>
      </c>
      <c r="V20" s="9">
        <v>0.65004865964788106</v>
      </c>
      <c r="W20" s="6">
        <v>58.520687178920618</v>
      </c>
      <c r="X20" s="6">
        <v>41.479312821079382</v>
      </c>
      <c r="Y20" s="6">
        <v>2.0624882008684162</v>
      </c>
      <c r="Z20" s="6">
        <v>1.3250765747769344</v>
      </c>
      <c r="AA20" s="6">
        <v>5.7514792899408285</v>
      </c>
    </row>
    <row r="21" spans="1:27" ht="15.75" x14ac:dyDescent="0.25">
      <c r="A21" s="6">
        <v>2014</v>
      </c>
      <c r="B21" s="6">
        <v>4840700</v>
      </c>
      <c r="C21" s="6">
        <v>4602900</v>
      </c>
      <c r="D21" s="6">
        <v>237800</v>
      </c>
      <c r="E21" s="6">
        <v>28690</v>
      </c>
      <c r="F21" s="6">
        <v>1613</v>
      </c>
      <c r="G21" s="6">
        <v>29490</v>
      </c>
      <c r="H21" s="6">
        <v>3786</v>
      </c>
      <c r="I21" s="6">
        <v>14386</v>
      </c>
      <c r="J21" s="6">
        <v>2475700</v>
      </c>
      <c r="K21" s="6">
        <v>2365000</v>
      </c>
      <c r="L21" s="6">
        <v>2376100</v>
      </c>
      <c r="M21" s="6">
        <v>2226800</v>
      </c>
      <c r="N21" s="6">
        <v>99600</v>
      </c>
      <c r="O21" s="6">
        <v>138200</v>
      </c>
      <c r="P21" s="6">
        <v>17383</v>
      </c>
      <c r="Q21" s="6">
        <v>11307</v>
      </c>
      <c r="R21" s="6">
        <v>1122</v>
      </c>
      <c r="S21" s="6">
        <v>491</v>
      </c>
      <c r="T21" s="6">
        <v>12.064760302775442</v>
      </c>
      <c r="U21" s="6">
        <v>5.6221680027884284</v>
      </c>
      <c r="V21" s="9">
        <v>0.64068304764387674</v>
      </c>
      <c r="W21" s="6">
        <v>60.589055420006972</v>
      </c>
      <c r="X21" s="6">
        <v>39.410944579993028</v>
      </c>
      <c r="Y21" s="6">
        <v>6.4545820629350512</v>
      </c>
      <c r="Z21" s="6">
        <v>4.3424427345891923</v>
      </c>
      <c r="AA21" s="6">
        <v>6.0496215306980652</v>
      </c>
    </row>
    <row r="22" spans="1:27" ht="15.75" x14ac:dyDescent="0.25">
      <c r="A22" s="6">
        <v>2015</v>
      </c>
      <c r="B22" s="6">
        <v>4915300</v>
      </c>
      <c r="C22" s="6">
        <v>4671600</v>
      </c>
      <c r="D22" s="6">
        <v>243700</v>
      </c>
      <c r="E22" s="6">
        <v>28877</v>
      </c>
      <c r="F22" s="6">
        <v>1543</v>
      </c>
      <c r="G22" s="6">
        <v>28936</v>
      </c>
      <c r="H22" s="6">
        <v>4147</v>
      </c>
      <c r="I22" s="6">
        <v>12959</v>
      </c>
      <c r="J22" s="6">
        <v>2510800</v>
      </c>
      <c r="K22" s="6">
        <v>2404500</v>
      </c>
      <c r="L22" s="6">
        <v>2408200</v>
      </c>
      <c r="M22" s="6">
        <v>2263400</v>
      </c>
      <c r="N22" s="6">
        <v>102600</v>
      </c>
      <c r="O22" s="6">
        <v>141100</v>
      </c>
      <c r="P22" s="6">
        <v>17728</v>
      </c>
      <c r="Q22" s="6">
        <v>11149</v>
      </c>
      <c r="R22" s="6">
        <v>1087</v>
      </c>
      <c r="S22" s="6">
        <v>456</v>
      </c>
      <c r="T22" s="6">
        <v>11.849405006155109</v>
      </c>
      <c r="U22" s="6">
        <v>5.3433528413616376</v>
      </c>
      <c r="V22" s="9">
        <v>0.61940234609127498</v>
      </c>
      <c r="W22" s="6">
        <v>61.391418776188665</v>
      </c>
      <c r="X22" s="6">
        <v>38.608581223811335</v>
      </c>
      <c r="Y22" s="6">
        <v>6.1315433212996391</v>
      </c>
      <c r="Z22" s="6">
        <v>4.0900529195443536</v>
      </c>
      <c r="AA22" s="6">
        <v>5.3176036109971276</v>
      </c>
    </row>
    <row r="23" spans="1:27" ht="15.75" x14ac:dyDescent="0.25">
      <c r="A23" s="6">
        <v>2016</v>
      </c>
      <c r="B23" s="6">
        <v>5012700</v>
      </c>
      <c r="C23" s="6">
        <v>4759900</v>
      </c>
      <c r="D23" s="6">
        <v>252800</v>
      </c>
      <c r="E23" s="6">
        <v>32972</v>
      </c>
      <c r="F23" s="6">
        <v>1857</v>
      </c>
      <c r="G23" s="6">
        <v>56631</v>
      </c>
      <c r="H23" s="6">
        <v>3352</v>
      </c>
      <c r="I23" s="6">
        <v>11086</v>
      </c>
      <c r="J23" s="6">
        <v>2573200</v>
      </c>
      <c r="K23" s="6">
        <v>2439500</v>
      </c>
      <c r="L23" s="6">
        <v>2465700</v>
      </c>
      <c r="M23" s="6">
        <v>2294200</v>
      </c>
      <c r="N23" s="6">
        <v>107500</v>
      </c>
      <c r="O23" s="6">
        <v>145300</v>
      </c>
      <c r="P23" s="6">
        <v>20418</v>
      </c>
      <c r="Q23" s="6">
        <v>12554</v>
      </c>
      <c r="R23" s="6">
        <v>1238</v>
      </c>
      <c r="S23" s="6">
        <v>619</v>
      </c>
      <c r="T23" s="6">
        <v>13.042721518987342</v>
      </c>
      <c r="U23" s="6">
        <v>5.6320514375834039</v>
      </c>
      <c r="V23" s="9">
        <v>1.1897518855438138</v>
      </c>
      <c r="W23" s="6">
        <v>61.925269925997817</v>
      </c>
      <c r="X23" s="6">
        <v>38.074730074002183</v>
      </c>
      <c r="Y23" s="6">
        <v>6.0632775002448822</v>
      </c>
      <c r="Z23" s="6">
        <v>4.9306993786840847</v>
      </c>
      <c r="AA23" s="6">
        <v>4.3852848101265822</v>
      </c>
    </row>
    <row r="24" spans="1:27" ht="15.75" x14ac:dyDescent="0.25">
      <c r="A24" s="6">
        <v>2017</v>
      </c>
      <c r="B24" s="6">
        <v>5073800</v>
      </c>
      <c r="C24" s="6">
        <v>4822100</v>
      </c>
      <c r="D24" s="6">
        <v>251700</v>
      </c>
      <c r="E24" s="6">
        <v>38481</v>
      </c>
      <c r="F24" s="6">
        <v>6974</v>
      </c>
      <c r="G24" s="6">
        <v>47901</v>
      </c>
      <c r="H24" s="6">
        <v>3561</v>
      </c>
      <c r="I24" s="6">
        <v>14049</v>
      </c>
      <c r="J24" s="6">
        <v>2609000</v>
      </c>
      <c r="K24" s="6">
        <v>2464800</v>
      </c>
      <c r="L24" s="6">
        <v>2502800</v>
      </c>
      <c r="M24" s="6">
        <v>2319300</v>
      </c>
      <c r="N24" s="6">
        <v>106200</v>
      </c>
      <c r="O24" s="6">
        <v>145500</v>
      </c>
      <c r="P24" s="6">
        <v>24496</v>
      </c>
      <c r="Q24" s="6">
        <v>13985</v>
      </c>
      <c r="R24" s="6">
        <v>4748</v>
      </c>
      <c r="S24" s="6">
        <v>2226</v>
      </c>
      <c r="T24" s="6">
        <v>15.288438617401669</v>
      </c>
      <c r="U24" s="6">
        <v>18.123229645799224</v>
      </c>
      <c r="V24" s="9">
        <v>0.99336388710312939</v>
      </c>
      <c r="W24" s="6">
        <v>63.657389360983345</v>
      </c>
      <c r="X24" s="6">
        <v>36.342610639016655</v>
      </c>
      <c r="Y24" s="6">
        <v>19.382756368386676</v>
      </c>
      <c r="Z24" s="6">
        <v>15.917053986414015</v>
      </c>
      <c r="AA24" s="6">
        <v>5.5816448152562579</v>
      </c>
    </row>
    <row r="25" spans="1:27" ht="15.75" x14ac:dyDescent="0.25">
      <c r="A25" s="6">
        <v>2018</v>
      </c>
      <c r="B25" s="6">
        <v>5133100</v>
      </c>
      <c r="C25" s="6">
        <v>4879300</v>
      </c>
      <c r="D25" s="6">
        <v>253800</v>
      </c>
      <c r="E25" s="6">
        <v>20088</v>
      </c>
      <c r="F25" s="6">
        <v>1117</v>
      </c>
      <c r="G25" s="6">
        <v>51774</v>
      </c>
      <c r="H25" s="6">
        <v>2559</v>
      </c>
      <c r="I25" s="6">
        <v>13582</v>
      </c>
      <c r="J25" s="6">
        <v>2637400</v>
      </c>
      <c r="K25" s="6">
        <v>2495700</v>
      </c>
      <c r="L25" s="6">
        <v>2529400</v>
      </c>
      <c r="M25" s="6">
        <v>2349900</v>
      </c>
      <c r="N25" s="6">
        <v>108000</v>
      </c>
      <c r="O25" s="6">
        <v>145800</v>
      </c>
      <c r="P25" s="6">
        <v>12608</v>
      </c>
      <c r="Q25" s="6">
        <v>7480</v>
      </c>
      <c r="R25" s="6">
        <v>668</v>
      </c>
      <c r="S25" s="6">
        <v>449</v>
      </c>
      <c r="T25" s="6">
        <v>7.9148936170212769</v>
      </c>
      <c r="U25" s="6">
        <v>5.5605336519315012</v>
      </c>
      <c r="V25" s="9">
        <v>1.0610948291763163</v>
      </c>
      <c r="W25" s="6">
        <v>62.763839107925129</v>
      </c>
      <c r="X25" s="6">
        <v>37.236160892074871</v>
      </c>
      <c r="Y25" s="6">
        <v>5.2982233502538074</v>
      </c>
      <c r="Z25" s="6">
        <v>6.0026737967914441</v>
      </c>
      <c r="AA25" s="6">
        <v>5.3514578408195428</v>
      </c>
    </row>
    <row r="26" spans="1:27" ht="15.75" x14ac:dyDescent="0.25">
      <c r="A26" s="6">
        <v>2019</v>
      </c>
      <c r="B26" s="6">
        <v>5190100</v>
      </c>
      <c r="C26" s="6">
        <v>4938500</v>
      </c>
      <c r="D26" s="6">
        <v>251600</v>
      </c>
      <c r="E26" s="6">
        <v>81272</v>
      </c>
      <c r="F26" s="6">
        <v>540</v>
      </c>
      <c r="G26" s="6">
        <v>103028</v>
      </c>
      <c r="H26" s="6">
        <v>3168</v>
      </c>
      <c r="I26" s="6">
        <v>17360</v>
      </c>
      <c r="J26" s="6">
        <v>2664100</v>
      </c>
      <c r="K26" s="6">
        <v>2526000</v>
      </c>
      <c r="L26" s="6">
        <v>2556800</v>
      </c>
      <c r="M26" s="6">
        <v>2381700</v>
      </c>
      <c r="N26" s="6">
        <v>107300</v>
      </c>
      <c r="O26" s="6">
        <v>144300</v>
      </c>
      <c r="P26" s="6">
        <v>50625</v>
      </c>
      <c r="Q26" s="6">
        <v>30647</v>
      </c>
      <c r="R26" s="6">
        <v>283</v>
      </c>
      <c r="S26" s="6">
        <v>257</v>
      </c>
      <c r="T26" s="6">
        <v>32.30206677265501</v>
      </c>
      <c r="U26" s="6">
        <v>0.66443547593267049</v>
      </c>
      <c r="V26" s="9">
        <v>2.0862205123013062</v>
      </c>
      <c r="W26" s="6">
        <v>62.290825868687861</v>
      </c>
      <c r="X26" s="6">
        <v>37.709174131312139</v>
      </c>
      <c r="Y26" s="6">
        <v>0.55901234567901237</v>
      </c>
      <c r="Z26" s="6">
        <v>0.83858126407152411</v>
      </c>
      <c r="AA26" s="6">
        <v>6.8998410174880762</v>
      </c>
    </row>
    <row r="27" spans="1:27" ht="15.75" x14ac:dyDescent="0.25">
      <c r="A27" s="6">
        <v>2020</v>
      </c>
      <c r="B27" s="6">
        <v>5252500</v>
      </c>
      <c r="C27" s="6">
        <v>4876600</v>
      </c>
      <c r="D27" s="6">
        <v>375900</v>
      </c>
      <c r="E27" s="8">
        <v>12116.666666666666</v>
      </c>
      <c r="F27" s="8">
        <v>727</v>
      </c>
      <c r="G27" s="6">
        <v>96285</v>
      </c>
      <c r="H27" s="6">
        <v>1014</v>
      </c>
      <c r="I27" s="6">
        <v>13870</v>
      </c>
      <c r="J27" s="6">
        <v>2685000</v>
      </c>
      <c r="K27" s="6">
        <v>2567500</v>
      </c>
      <c r="L27" s="6">
        <v>2525100</v>
      </c>
      <c r="M27" s="6">
        <v>2351500</v>
      </c>
      <c r="N27" s="6">
        <v>159900</v>
      </c>
      <c r="O27" s="6">
        <v>216000</v>
      </c>
      <c r="P27" s="8">
        <v>6300.6666666666661</v>
      </c>
      <c r="Q27" s="8">
        <v>5816</v>
      </c>
      <c r="R27" s="8">
        <v>378.04</v>
      </c>
      <c r="S27" s="8">
        <v>290.8</v>
      </c>
      <c r="T27" s="6">
        <v>3.2233750110845079</v>
      </c>
      <c r="U27" s="6">
        <v>6</v>
      </c>
      <c r="V27" s="9">
        <v>1.9744289053848993</v>
      </c>
      <c r="W27" s="6">
        <v>52</v>
      </c>
      <c r="X27" s="6">
        <v>48</v>
      </c>
      <c r="Y27" s="6">
        <v>6.0000000000000009</v>
      </c>
      <c r="Z27" s="6">
        <v>5</v>
      </c>
      <c r="AA27" s="6">
        <v>3.6898111199787178</v>
      </c>
    </row>
    <row r="28" spans="1:27" ht="15.75" x14ac:dyDescent="0.25">
      <c r="A28" s="6">
        <v>2021</v>
      </c>
      <c r="B28" s="6">
        <v>5303900</v>
      </c>
      <c r="C28" s="6">
        <v>4988200</v>
      </c>
      <c r="D28" s="6">
        <v>315700</v>
      </c>
      <c r="E28" s="8">
        <v>47355</v>
      </c>
      <c r="F28" s="8">
        <v>2841.3</v>
      </c>
      <c r="G28" s="6">
        <v>77640</v>
      </c>
      <c r="H28" s="6">
        <v>988</v>
      </c>
      <c r="I28" s="8">
        <v>56826</v>
      </c>
      <c r="J28" s="6">
        <v>2713700</v>
      </c>
      <c r="K28" s="6">
        <v>2590200</v>
      </c>
      <c r="L28" s="6">
        <v>2580100</v>
      </c>
      <c r="M28" s="6">
        <v>2408100</v>
      </c>
      <c r="N28" s="6">
        <v>133600</v>
      </c>
      <c r="O28" s="6">
        <v>182100</v>
      </c>
      <c r="P28" s="8">
        <v>24624.6</v>
      </c>
      <c r="Q28" s="8">
        <v>22730.400000000001</v>
      </c>
      <c r="R28" s="8">
        <v>1477.4759999999997</v>
      </c>
      <c r="S28" s="8">
        <v>1136.52</v>
      </c>
      <c r="T28" s="6">
        <v>15</v>
      </c>
      <c r="U28" s="6">
        <v>6</v>
      </c>
      <c r="V28" s="9">
        <v>1.5564732769335632</v>
      </c>
      <c r="W28" s="6">
        <v>52</v>
      </c>
      <c r="X28" s="6">
        <v>48</v>
      </c>
      <c r="Y28" s="6">
        <v>5.9999999999999991</v>
      </c>
      <c r="Z28" s="6">
        <v>5</v>
      </c>
      <c r="AA28" s="6">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629B7-FCE9-4B8A-8FBB-D3F730FBECF8}">
  <dimension ref="A1:B10"/>
  <sheetViews>
    <sheetView workbookViewId="0">
      <selection activeCell="A9" sqref="A9"/>
    </sheetView>
  </sheetViews>
  <sheetFormatPr defaultRowHeight="15" x14ac:dyDescent="0.25"/>
  <cols>
    <col min="1" max="1" width="24.140625" style="3" customWidth="1"/>
    <col min="2" max="2" width="135" customWidth="1"/>
  </cols>
  <sheetData>
    <row r="1" spans="1:2" x14ac:dyDescent="0.25">
      <c r="A1" s="3" t="s">
        <v>22</v>
      </c>
      <c r="B1" t="s">
        <v>23</v>
      </c>
    </row>
    <row r="2" spans="1:2" ht="105" x14ac:dyDescent="0.25">
      <c r="A2" s="4" t="s">
        <v>16</v>
      </c>
      <c r="B2" s="2" t="s">
        <v>1</v>
      </c>
    </row>
    <row r="3" spans="1:2" ht="90" x14ac:dyDescent="0.25">
      <c r="A3" s="4" t="s">
        <v>17</v>
      </c>
      <c r="B3" s="2" t="s">
        <v>2</v>
      </c>
    </row>
    <row r="4" spans="1:2" ht="60" x14ac:dyDescent="0.25">
      <c r="A4" s="4" t="s">
        <v>18</v>
      </c>
      <c r="B4" s="2" t="s">
        <v>3</v>
      </c>
    </row>
    <row r="5" spans="1:2" ht="44.25" customHeight="1" x14ac:dyDescent="0.25">
      <c r="A5" s="4" t="s">
        <v>19</v>
      </c>
      <c r="B5" s="2" t="s">
        <v>25</v>
      </c>
    </row>
    <row r="6" spans="1:2" ht="60" x14ac:dyDescent="0.25">
      <c r="A6" s="4" t="s">
        <v>20</v>
      </c>
      <c r="B6" s="2" t="s">
        <v>24</v>
      </c>
    </row>
    <row r="7" spans="1:2" ht="30" x14ac:dyDescent="0.25">
      <c r="A7" s="4" t="s">
        <v>21</v>
      </c>
      <c r="B7" s="2" t="s">
        <v>4</v>
      </c>
    </row>
    <row r="8" spans="1:2" ht="30" x14ac:dyDescent="0.25">
      <c r="A8" s="4" t="s">
        <v>45</v>
      </c>
      <c r="B8" s="2" t="s">
        <v>46</v>
      </c>
    </row>
    <row r="9" spans="1:2" ht="45" x14ac:dyDescent="0.25">
      <c r="A9" s="4" t="s">
        <v>39</v>
      </c>
      <c r="B9" s="2" t="s">
        <v>47</v>
      </c>
    </row>
    <row r="10" spans="1:2" ht="75" x14ac:dyDescent="0.25">
      <c r="A10" s="4" t="s">
        <v>48</v>
      </c>
      <c r="B10" s="2" t="s">
        <v>49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Data_orginal2</vt:lpstr>
      <vt:lpstr>Comparison</vt:lpstr>
      <vt:lpstr>Last_Review</vt:lpstr>
      <vt:lpstr>Meta_Data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Ramazan Nuhbalayev</cp:lastModifiedBy>
  <dcterms:created xsi:type="dcterms:W3CDTF">2023-02-26T17:14:39Z</dcterms:created>
  <dcterms:modified xsi:type="dcterms:W3CDTF">2023-02-28T06:09:37Z</dcterms:modified>
</cp:coreProperties>
</file>