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0" sheetId="1" r:id="rId1"/>
  </sheets>
  <definedNames>
    <definedName name="_xlnm._FilterDatabase" localSheetId="0" hidden="1">Sheet0!$A$1:$Q$282</definedName>
  </definedNames>
  <calcPr calcId="145621"/>
</workbook>
</file>

<file path=xl/calcChain.xml><?xml version="1.0" encoding="utf-8"?>
<calcChain xmlns="http://schemas.openxmlformats.org/spreadsheetml/2006/main">
  <c r="Q254" i="1" l="1"/>
  <c r="Q252" i="1"/>
  <c r="Q250" i="1"/>
  <c r="Q282" i="1"/>
  <c r="Q279" i="1"/>
  <c r="Q276" i="1"/>
  <c r="Q274" i="1"/>
  <c r="Q273" i="1"/>
  <c r="Q270" i="1"/>
  <c r="Q267" i="1"/>
  <c r="Q264" i="1"/>
  <c r="Q263" i="1"/>
  <c r="Q262" i="1"/>
  <c r="Q261" i="1"/>
  <c r="Q260" i="1"/>
  <c r="Q258" i="1"/>
  <c r="Q256" i="1"/>
  <c r="Q255" i="1"/>
  <c r="Q248" i="1"/>
  <c r="Q243" i="1"/>
  <c r="Q241" i="1"/>
  <c r="Q240" i="1"/>
  <c r="Q239" i="1"/>
  <c r="Q236" i="1"/>
  <c r="Q235" i="1"/>
  <c r="Q232" i="1"/>
  <c r="Q228" i="1"/>
  <c r="Q227" i="1"/>
  <c r="Q225" i="1"/>
  <c r="Q223" i="1"/>
  <c r="Q221" i="1"/>
  <c r="Q220" i="1"/>
  <c r="Q219" i="1"/>
  <c r="Q218" i="1"/>
  <c r="Q214" i="1"/>
  <c r="Q213" i="1"/>
  <c r="Q212" i="1"/>
  <c r="Q211" i="1"/>
  <c r="Q201" i="1"/>
  <c r="Q200" i="1"/>
  <c r="Q198" i="1"/>
  <c r="Q197" i="1"/>
  <c r="Q195" i="1"/>
  <c r="Q192" i="1"/>
  <c r="Q191" i="1"/>
  <c r="Q190" i="1"/>
  <c r="Q189" i="1"/>
  <c r="Q182" i="1"/>
  <c r="Q181" i="1"/>
  <c r="Q178" i="1"/>
  <c r="Q175" i="1"/>
  <c r="Q174" i="1"/>
  <c r="Q173" i="1"/>
  <c r="Q170" i="1"/>
  <c r="Q167" i="1"/>
  <c r="Q164" i="1"/>
  <c r="Q163" i="1"/>
  <c r="Q162" i="1"/>
  <c r="Q161" i="1"/>
  <c r="Q159" i="1"/>
  <c r="Q158" i="1"/>
  <c r="Q156" i="1"/>
  <c r="Q155" i="1"/>
  <c r="Q153" i="1"/>
  <c r="Q151" i="1"/>
  <c r="Q150" i="1"/>
  <c r="Q146" i="1"/>
  <c r="Q144" i="1"/>
  <c r="Q140" i="1"/>
  <c r="Q135" i="1"/>
  <c r="Q134" i="1"/>
  <c r="Q132" i="1"/>
  <c r="Q130" i="1"/>
  <c r="Q123" i="1"/>
  <c r="Q122" i="1"/>
  <c r="Q120" i="1"/>
  <c r="Q116" i="1"/>
  <c r="Q115" i="1"/>
  <c r="Q110" i="1"/>
  <c r="Q108" i="1"/>
  <c r="Q105" i="1"/>
  <c r="Q103" i="1"/>
  <c r="Q102" i="1"/>
  <c r="Q101" i="1"/>
  <c r="Q100" i="1"/>
  <c r="Q98" i="1"/>
  <c r="Q97" i="1"/>
  <c r="Q96" i="1"/>
  <c r="Q95" i="1"/>
  <c r="Q94" i="1"/>
  <c r="Q93" i="1"/>
  <c r="Q92" i="1"/>
  <c r="Q91" i="1"/>
  <c r="Q89" i="1"/>
  <c r="Q87" i="1"/>
  <c r="Q84" i="1"/>
  <c r="Q83" i="1"/>
  <c r="Q82" i="1"/>
  <c r="Q80" i="1"/>
  <c r="Q77" i="1"/>
  <c r="Q76" i="1"/>
  <c r="Q70" i="1"/>
  <c r="Q68" i="1"/>
  <c r="Q67" i="1"/>
  <c r="Q65" i="1"/>
  <c r="Q64" i="1"/>
  <c r="Q63" i="1"/>
  <c r="Q59" i="1"/>
  <c r="Q58" i="1"/>
  <c r="Q57" i="1"/>
  <c r="Q56" i="1"/>
  <c r="Q55" i="1"/>
  <c r="Q54" i="1"/>
  <c r="Q52" i="1"/>
  <c r="Q47" i="1"/>
  <c r="Q44" i="1"/>
  <c r="Q40" i="1"/>
  <c r="Q39" i="1"/>
  <c r="Q36" i="1"/>
  <c r="Q35" i="1"/>
  <c r="Q31" i="1"/>
  <c r="Q29" i="1"/>
  <c r="Q28" i="1"/>
  <c r="Q25" i="1"/>
  <c r="Q24" i="1"/>
  <c r="Q23" i="1"/>
  <c r="Q21" i="1"/>
  <c r="Q17" i="1"/>
  <c r="Q15" i="1"/>
  <c r="Q11" i="1"/>
  <c r="Q10" i="1"/>
  <c r="Q8" i="1"/>
  <c r="Q7" i="1"/>
  <c r="Q2" i="1"/>
  <c r="P282" i="1"/>
  <c r="S282" i="1" s="1"/>
  <c r="P279" i="1"/>
  <c r="R279" i="1" s="1"/>
  <c r="P276" i="1"/>
  <c r="S276" i="1" s="1"/>
  <c r="P274" i="1"/>
  <c r="S274" i="1" s="1"/>
  <c r="P273" i="1"/>
  <c r="S273" i="1" s="1"/>
  <c r="P270" i="1"/>
  <c r="R270" i="1" s="1"/>
  <c r="P267" i="1"/>
  <c r="S267" i="1" s="1"/>
  <c r="P264" i="1"/>
  <c r="S264" i="1" s="1"/>
  <c r="P263" i="1"/>
  <c r="S263" i="1" s="1"/>
  <c r="P262" i="1"/>
  <c r="R262" i="1" s="1"/>
  <c r="P261" i="1"/>
  <c r="S261" i="1" s="1"/>
  <c r="P260" i="1"/>
  <c r="S260" i="1" s="1"/>
  <c r="P258" i="1"/>
  <c r="S258" i="1" s="1"/>
  <c r="P256" i="1"/>
  <c r="R256" i="1" s="1"/>
  <c r="P255" i="1"/>
  <c r="S255" i="1" s="1"/>
  <c r="P254" i="1"/>
  <c r="R254" i="1" s="1"/>
  <c r="P252" i="1"/>
  <c r="S252" i="1" s="1"/>
  <c r="P250" i="1"/>
  <c r="R250" i="1" s="1"/>
  <c r="P248" i="1"/>
  <c r="P243" i="1"/>
  <c r="S243" i="1" s="1"/>
  <c r="P241" i="1"/>
  <c r="S241" i="1" s="1"/>
  <c r="P240" i="1"/>
  <c r="S240" i="1" s="1"/>
  <c r="P239" i="1"/>
  <c r="S239" i="1" s="1"/>
  <c r="P236" i="1"/>
  <c r="S236" i="1" s="1"/>
  <c r="P235" i="1"/>
  <c r="S235" i="1" s="1"/>
  <c r="P232" i="1"/>
  <c r="S232" i="1" s="1"/>
  <c r="P228" i="1"/>
  <c r="S228" i="1" s="1"/>
  <c r="P227" i="1"/>
  <c r="S227" i="1" s="1"/>
  <c r="P225" i="1"/>
  <c r="S225" i="1" s="1"/>
  <c r="P223" i="1"/>
  <c r="S223" i="1" s="1"/>
  <c r="P221" i="1"/>
  <c r="S221" i="1" s="1"/>
  <c r="P220" i="1"/>
  <c r="S220" i="1" s="1"/>
  <c r="P219" i="1"/>
  <c r="S219" i="1" s="1"/>
  <c r="P218" i="1"/>
  <c r="S218" i="1" s="1"/>
  <c r="P214" i="1"/>
  <c r="S214" i="1" s="1"/>
  <c r="P213" i="1"/>
  <c r="S213" i="1" s="1"/>
  <c r="P212" i="1"/>
  <c r="S212" i="1" s="1"/>
  <c r="P211" i="1"/>
  <c r="S211" i="1" s="1"/>
  <c r="P201" i="1"/>
  <c r="S201" i="1" s="1"/>
  <c r="P200" i="1"/>
  <c r="S200" i="1" s="1"/>
  <c r="P198" i="1"/>
  <c r="S198" i="1" s="1"/>
  <c r="P197" i="1"/>
  <c r="S197" i="1" s="1"/>
  <c r="P195" i="1"/>
  <c r="S195" i="1" s="1"/>
  <c r="P192" i="1"/>
  <c r="S192" i="1" s="1"/>
  <c r="P191" i="1"/>
  <c r="S191" i="1" s="1"/>
  <c r="P190" i="1"/>
  <c r="S190" i="1" s="1"/>
  <c r="P189" i="1"/>
  <c r="S189" i="1" s="1"/>
  <c r="P182" i="1"/>
  <c r="S182" i="1" s="1"/>
  <c r="P181" i="1"/>
  <c r="S181" i="1" s="1"/>
  <c r="P178" i="1"/>
  <c r="S178" i="1" s="1"/>
  <c r="P175" i="1"/>
  <c r="S175" i="1" s="1"/>
  <c r="P174" i="1"/>
  <c r="S174" i="1" s="1"/>
  <c r="P173" i="1"/>
  <c r="S173" i="1" s="1"/>
  <c r="P170" i="1"/>
  <c r="S170" i="1" s="1"/>
  <c r="P167" i="1"/>
  <c r="S167" i="1" s="1"/>
  <c r="P164" i="1"/>
  <c r="S164" i="1" s="1"/>
  <c r="P163" i="1"/>
  <c r="S163" i="1" s="1"/>
  <c r="P162" i="1"/>
  <c r="S162" i="1" s="1"/>
  <c r="P161" i="1"/>
  <c r="S161" i="1" s="1"/>
  <c r="P159" i="1"/>
  <c r="S159" i="1" s="1"/>
  <c r="P158" i="1"/>
  <c r="S158" i="1" s="1"/>
  <c r="P156" i="1"/>
  <c r="S156" i="1" s="1"/>
  <c r="P155" i="1"/>
  <c r="S155" i="1" s="1"/>
  <c r="P153" i="1"/>
  <c r="S153" i="1" s="1"/>
  <c r="P151" i="1"/>
  <c r="S151" i="1" s="1"/>
  <c r="P150" i="1"/>
  <c r="S150" i="1" s="1"/>
  <c r="P146" i="1"/>
  <c r="S146" i="1" s="1"/>
  <c r="P144" i="1"/>
  <c r="S144" i="1" s="1"/>
  <c r="P140" i="1"/>
  <c r="S140" i="1" s="1"/>
  <c r="P135" i="1"/>
  <c r="S135" i="1" s="1"/>
  <c r="P134" i="1"/>
  <c r="S134" i="1" s="1"/>
  <c r="P132" i="1"/>
  <c r="S132" i="1" s="1"/>
  <c r="P130" i="1"/>
  <c r="S130" i="1" s="1"/>
  <c r="P123" i="1"/>
  <c r="S123" i="1" s="1"/>
  <c r="P122" i="1"/>
  <c r="S122" i="1" s="1"/>
  <c r="P120" i="1"/>
  <c r="S120" i="1" s="1"/>
  <c r="P116" i="1"/>
  <c r="S116" i="1" s="1"/>
  <c r="P115" i="1"/>
  <c r="S115" i="1" s="1"/>
  <c r="P110" i="1"/>
  <c r="S110" i="1" s="1"/>
  <c r="P108" i="1"/>
  <c r="S108" i="1" s="1"/>
  <c r="P105" i="1"/>
  <c r="S105" i="1" s="1"/>
  <c r="P103" i="1"/>
  <c r="S103" i="1" s="1"/>
  <c r="P102" i="1"/>
  <c r="S102" i="1" s="1"/>
  <c r="P101" i="1"/>
  <c r="S101" i="1" s="1"/>
  <c r="P100" i="1"/>
  <c r="S100" i="1" s="1"/>
  <c r="P98" i="1"/>
  <c r="S98" i="1" s="1"/>
  <c r="P97" i="1"/>
  <c r="S97" i="1" s="1"/>
  <c r="P96" i="1"/>
  <c r="S96" i="1" s="1"/>
  <c r="P95" i="1"/>
  <c r="S95" i="1" s="1"/>
  <c r="P94" i="1"/>
  <c r="S94" i="1" s="1"/>
  <c r="P93" i="1"/>
  <c r="S93" i="1" s="1"/>
  <c r="P92" i="1"/>
  <c r="S92" i="1" s="1"/>
  <c r="P91" i="1"/>
  <c r="S91" i="1" s="1"/>
  <c r="P89" i="1"/>
  <c r="S89" i="1" s="1"/>
  <c r="P87" i="1"/>
  <c r="S87" i="1" s="1"/>
  <c r="P84" i="1"/>
  <c r="S84" i="1" s="1"/>
  <c r="P83" i="1"/>
  <c r="S83" i="1" s="1"/>
  <c r="P82" i="1"/>
  <c r="S82" i="1" s="1"/>
  <c r="P80" i="1"/>
  <c r="S80" i="1" s="1"/>
  <c r="P77" i="1"/>
  <c r="S77" i="1" s="1"/>
  <c r="P76" i="1"/>
  <c r="S76" i="1" s="1"/>
  <c r="P70" i="1"/>
  <c r="S70" i="1" s="1"/>
  <c r="P68" i="1"/>
  <c r="S68" i="1" s="1"/>
  <c r="P67" i="1"/>
  <c r="S67" i="1" s="1"/>
  <c r="P65" i="1"/>
  <c r="P64" i="1"/>
  <c r="S64" i="1" s="1"/>
  <c r="P63" i="1"/>
  <c r="S63" i="1" s="1"/>
  <c r="P59" i="1"/>
  <c r="S59" i="1" s="1"/>
  <c r="P58" i="1"/>
  <c r="S58" i="1" s="1"/>
  <c r="P57" i="1"/>
  <c r="S57" i="1" s="1"/>
  <c r="P56" i="1"/>
  <c r="S56" i="1" s="1"/>
  <c r="P55" i="1"/>
  <c r="S55" i="1" s="1"/>
  <c r="P54" i="1"/>
  <c r="S54" i="1" s="1"/>
  <c r="P52" i="1"/>
  <c r="S52" i="1" s="1"/>
  <c r="P47" i="1"/>
  <c r="S47" i="1" s="1"/>
  <c r="P44" i="1"/>
  <c r="S44" i="1" s="1"/>
  <c r="P40" i="1"/>
  <c r="S40" i="1" s="1"/>
  <c r="P39" i="1"/>
  <c r="S39" i="1" s="1"/>
  <c r="P36" i="1"/>
  <c r="S36" i="1" s="1"/>
  <c r="P35" i="1"/>
  <c r="S35" i="1" s="1"/>
  <c r="P31" i="1"/>
  <c r="S31" i="1" s="1"/>
  <c r="P29" i="1"/>
  <c r="S29" i="1" s="1"/>
  <c r="P28" i="1"/>
  <c r="S28" i="1" s="1"/>
  <c r="P25" i="1"/>
  <c r="S25" i="1" s="1"/>
  <c r="P24" i="1"/>
  <c r="S24" i="1" s="1"/>
  <c r="P23" i="1"/>
  <c r="S23" i="1" s="1"/>
  <c r="P21" i="1"/>
  <c r="S21" i="1" s="1"/>
  <c r="P17" i="1"/>
  <c r="S17" i="1" s="1"/>
  <c r="P15" i="1"/>
  <c r="S15" i="1" s="1"/>
  <c r="P11" i="1"/>
  <c r="S11" i="1" s="1"/>
  <c r="P10" i="1"/>
  <c r="S10" i="1" s="1"/>
  <c r="P8" i="1"/>
  <c r="S8" i="1" s="1"/>
  <c r="P7" i="1"/>
  <c r="S7" i="1" s="1"/>
  <c r="P2" i="1"/>
  <c r="S2" i="1" s="1"/>
  <c r="O65" i="1"/>
  <c r="O282" i="1"/>
  <c r="O279" i="1"/>
  <c r="O276" i="1"/>
  <c r="O274" i="1"/>
  <c r="O273" i="1"/>
  <c r="O270" i="1"/>
  <c r="O267" i="1"/>
  <c r="O264" i="1"/>
  <c r="O263" i="1"/>
  <c r="O262" i="1"/>
  <c r="O261" i="1"/>
  <c r="O260" i="1"/>
  <c r="O258" i="1"/>
  <c r="O256" i="1"/>
  <c r="O255" i="1"/>
  <c r="O254" i="1"/>
  <c r="O252" i="1"/>
  <c r="O250" i="1"/>
  <c r="O243" i="1"/>
  <c r="O241" i="1"/>
  <c r="O240" i="1"/>
  <c r="O239" i="1"/>
  <c r="O236" i="1"/>
  <c r="O235" i="1"/>
  <c r="O232" i="1"/>
  <c r="O228" i="1"/>
  <c r="O227" i="1"/>
  <c r="O225" i="1"/>
  <c r="O223" i="1"/>
  <c r="O221" i="1"/>
  <c r="O220" i="1"/>
  <c r="O219" i="1"/>
  <c r="O218" i="1"/>
  <c r="O214" i="1"/>
  <c r="O213" i="1"/>
  <c r="O212" i="1"/>
  <c r="O211" i="1"/>
  <c r="O201" i="1"/>
  <c r="O200" i="1"/>
  <c r="O198" i="1"/>
  <c r="O197" i="1"/>
  <c r="O195" i="1"/>
  <c r="O192" i="1"/>
  <c r="O191" i="1"/>
  <c r="O190" i="1"/>
  <c r="O189" i="1"/>
  <c r="O182" i="1"/>
  <c r="O181" i="1"/>
  <c r="O178" i="1"/>
  <c r="O175" i="1"/>
  <c r="O174" i="1"/>
  <c r="O173" i="1"/>
  <c r="O170" i="1"/>
  <c r="O167" i="1"/>
  <c r="O164" i="1"/>
  <c r="O163" i="1"/>
  <c r="O162" i="1"/>
  <c r="O161" i="1"/>
  <c r="O159" i="1"/>
  <c r="O158" i="1"/>
  <c r="O156" i="1"/>
  <c r="O155" i="1"/>
  <c r="O153" i="1"/>
  <c r="O151" i="1"/>
  <c r="O150" i="1"/>
  <c r="O146" i="1"/>
  <c r="O144" i="1"/>
  <c r="O140" i="1"/>
  <c r="O135" i="1"/>
  <c r="O134" i="1"/>
  <c r="O132" i="1"/>
  <c r="O130" i="1"/>
  <c r="O123" i="1"/>
  <c r="O122" i="1"/>
  <c r="O120" i="1"/>
  <c r="O116" i="1"/>
  <c r="O115" i="1"/>
  <c r="O110" i="1"/>
  <c r="O108" i="1"/>
  <c r="O105" i="1"/>
  <c r="O103" i="1"/>
  <c r="O102" i="1"/>
  <c r="O101" i="1"/>
  <c r="O100" i="1"/>
  <c r="O98" i="1"/>
  <c r="O97" i="1"/>
  <c r="O96" i="1"/>
  <c r="O95" i="1"/>
  <c r="O94" i="1"/>
  <c r="O93" i="1"/>
  <c r="O92" i="1"/>
  <c r="O91" i="1"/>
  <c r="O89" i="1"/>
  <c r="O87" i="1"/>
  <c r="O84" i="1"/>
  <c r="O83" i="1"/>
  <c r="O82" i="1"/>
  <c r="O80" i="1"/>
  <c r="O77" i="1"/>
  <c r="O76" i="1"/>
  <c r="O70" i="1"/>
  <c r="O68" i="1"/>
  <c r="O67" i="1"/>
  <c r="O64" i="1"/>
  <c r="O63" i="1"/>
  <c r="O59" i="1"/>
  <c r="O58" i="1"/>
  <c r="O57" i="1"/>
  <c r="O56" i="1"/>
  <c r="O55" i="1"/>
  <c r="O54" i="1"/>
  <c r="O52" i="1"/>
  <c r="O47" i="1"/>
  <c r="O44" i="1"/>
  <c r="O40" i="1"/>
  <c r="O39" i="1"/>
  <c r="O36" i="1"/>
  <c r="O35" i="1"/>
  <c r="O31" i="1"/>
  <c r="O29" i="1"/>
  <c r="O28" i="1"/>
  <c r="O25" i="1"/>
  <c r="O24" i="1"/>
  <c r="O23" i="1"/>
  <c r="O21" i="1"/>
  <c r="O17" i="1"/>
  <c r="O15" i="1"/>
  <c r="O11" i="1"/>
  <c r="O10" i="1"/>
  <c r="O8" i="1"/>
  <c r="O7" i="1"/>
  <c r="O2" i="1"/>
  <c r="N282" i="1"/>
  <c r="N279" i="1"/>
  <c r="N276" i="1"/>
  <c r="N274" i="1"/>
  <c r="N273" i="1"/>
  <c r="N270" i="1"/>
  <c r="N267" i="1"/>
  <c r="N264" i="1"/>
  <c r="N263" i="1"/>
  <c r="N262" i="1"/>
  <c r="N261" i="1"/>
  <c r="N260" i="1"/>
  <c r="N258" i="1"/>
  <c r="N256" i="1"/>
  <c r="N255" i="1"/>
  <c r="N254" i="1"/>
  <c r="N252" i="1"/>
  <c r="N250" i="1"/>
  <c r="N243" i="1"/>
  <c r="N241" i="1"/>
  <c r="N240" i="1"/>
  <c r="N239" i="1"/>
  <c r="N236" i="1"/>
  <c r="N235" i="1"/>
  <c r="N232" i="1"/>
  <c r="N228" i="1"/>
  <c r="N227" i="1"/>
  <c r="N225" i="1"/>
  <c r="N223" i="1"/>
  <c r="N221" i="1"/>
  <c r="N220" i="1"/>
  <c r="N219" i="1"/>
  <c r="N218" i="1"/>
  <c r="N214" i="1"/>
  <c r="N213" i="1"/>
  <c r="N212" i="1"/>
  <c r="N211" i="1"/>
  <c r="N201" i="1"/>
  <c r="N200" i="1"/>
  <c r="N198" i="1"/>
  <c r="N197" i="1"/>
  <c r="N195" i="1"/>
  <c r="N192" i="1"/>
  <c r="N191" i="1"/>
  <c r="N190" i="1"/>
  <c r="N189" i="1"/>
  <c r="N182" i="1"/>
  <c r="N181" i="1"/>
  <c r="N178" i="1"/>
  <c r="N175" i="1"/>
  <c r="N174" i="1"/>
  <c r="N173" i="1"/>
  <c r="N170" i="1"/>
  <c r="N167" i="1"/>
  <c r="N164" i="1"/>
  <c r="N163" i="1"/>
  <c r="N162" i="1"/>
  <c r="N161" i="1"/>
  <c r="N159" i="1"/>
  <c r="N158" i="1"/>
  <c r="N156" i="1"/>
  <c r="N155" i="1"/>
  <c r="N153" i="1"/>
  <c r="N151" i="1"/>
  <c r="N150" i="1"/>
  <c r="N146" i="1"/>
  <c r="N144" i="1"/>
  <c r="N140" i="1"/>
  <c r="N135" i="1"/>
  <c r="N134" i="1"/>
  <c r="N132" i="1"/>
  <c r="N130" i="1"/>
  <c r="N123" i="1"/>
  <c r="N122" i="1"/>
  <c r="N120" i="1"/>
  <c r="N116" i="1"/>
  <c r="N115" i="1"/>
  <c r="N110" i="1"/>
  <c r="N108" i="1"/>
  <c r="N105" i="1"/>
  <c r="N103" i="1"/>
  <c r="N102" i="1"/>
  <c r="N101" i="1"/>
  <c r="N100" i="1"/>
  <c r="N98" i="1"/>
  <c r="N97" i="1"/>
  <c r="N96" i="1"/>
  <c r="N95" i="1"/>
  <c r="N94" i="1"/>
  <c r="N93" i="1"/>
  <c r="N92" i="1"/>
  <c r="N91" i="1"/>
  <c r="N89" i="1"/>
  <c r="N87" i="1"/>
  <c r="N84" i="1"/>
  <c r="N83" i="1"/>
  <c r="N82" i="1"/>
  <c r="N80" i="1"/>
  <c r="N77" i="1"/>
  <c r="N76" i="1"/>
  <c r="N70" i="1"/>
  <c r="N68" i="1"/>
  <c r="N67" i="1"/>
  <c r="N64" i="1"/>
  <c r="N63" i="1"/>
  <c r="N59" i="1"/>
  <c r="N58" i="1"/>
  <c r="N57" i="1"/>
  <c r="N56" i="1"/>
  <c r="N55" i="1"/>
  <c r="N54" i="1"/>
  <c r="N52" i="1"/>
  <c r="N47" i="1"/>
  <c r="N44" i="1"/>
  <c r="N40" i="1"/>
  <c r="N39" i="1"/>
  <c r="N36" i="1"/>
  <c r="N35" i="1"/>
  <c r="N31" i="1"/>
  <c r="N29" i="1"/>
  <c r="N28" i="1"/>
  <c r="N25" i="1"/>
  <c r="N24" i="1"/>
  <c r="N23" i="1"/>
  <c r="N21" i="1"/>
  <c r="N17" i="1"/>
  <c r="N15" i="1"/>
  <c r="N11" i="1"/>
  <c r="N10" i="1"/>
  <c r="N8" i="1"/>
  <c r="N7" i="1"/>
  <c r="N2" i="1"/>
  <c r="R10" i="1" l="1"/>
  <c r="R21" i="1"/>
  <c r="R28" i="1"/>
  <c r="R36" i="1"/>
  <c r="R47" i="1"/>
  <c r="R56" i="1"/>
  <c r="R63" i="1"/>
  <c r="R70" i="1"/>
  <c r="R82" i="1"/>
  <c r="R89" i="1"/>
  <c r="R94" i="1"/>
  <c r="R98" i="1"/>
  <c r="R103" i="1"/>
  <c r="R115" i="1"/>
  <c r="R123" i="1"/>
  <c r="R135" i="1"/>
  <c r="R150" i="1"/>
  <c r="R156" i="1"/>
  <c r="R162" i="1"/>
  <c r="R170" i="1"/>
  <c r="R178" i="1"/>
  <c r="R190" i="1"/>
  <c r="R197" i="1"/>
  <c r="R211" i="1"/>
  <c r="R218" i="1"/>
  <c r="R223" i="1"/>
  <c r="R232" i="1"/>
  <c r="R240" i="1"/>
  <c r="R252" i="1"/>
  <c r="R258" i="1"/>
  <c r="R263" i="1"/>
  <c r="R273" i="1"/>
  <c r="R282" i="1"/>
  <c r="S256" i="1"/>
  <c r="S262" i="1"/>
  <c r="S270" i="1"/>
  <c r="S279" i="1"/>
  <c r="S254" i="1"/>
  <c r="R2" i="1"/>
  <c r="R11" i="1"/>
  <c r="R23" i="1"/>
  <c r="R29" i="1"/>
  <c r="R39" i="1"/>
  <c r="R52" i="1"/>
  <c r="R57" i="1"/>
  <c r="R64" i="1"/>
  <c r="R76" i="1"/>
  <c r="R83" i="1"/>
  <c r="R91" i="1"/>
  <c r="R95" i="1"/>
  <c r="R100" i="1"/>
  <c r="R105" i="1"/>
  <c r="R116" i="1"/>
  <c r="R130" i="1"/>
  <c r="R140" i="1"/>
  <c r="R151" i="1"/>
  <c r="R158" i="1"/>
  <c r="R163" i="1"/>
  <c r="R173" i="1"/>
  <c r="R181" i="1"/>
  <c r="R191" i="1"/>
  <c r="R198" i="1"/>
  <c r="R212" i="1"/>
  <c r="R219" i="1"/>
  <c r="R225" i="1"/>
  <c r="R235" i="1"/>
  <c r="R241" i="1"/>
  <c r="R260" i="1"/>
  <c r="R264" i="1"/>
  <c r="R274" i="1"/>
  <c r="R7" i="1"/>
  <c r="R15" i="1"/>
  <c r="R24" i="1"/>
  <c r="R31" i="1"/>
  <c r="R40" i="1"/>
  <c r="R54" i="1"/>
  <c r="R58" i="1"/>
  <c r="R67" i="1"/>
  <c r="R77" i="1"/>
  <c r="R84" i="1"/>
  <c r="R92" i="1"/>
  <c r="R96" i="1"/>
  <c r="R101" i="1"/>
  <c r="R108" i="1"/>
  <c r="R120" i="1"/>
  <c r="R132" i="1"/>
  <c r="R144" i="1"/>
  <c r="R153" i="1"/>
  <c r="R159" i="1"/>
  <c r="R164" i="1"/>
  <c r="R174" i="1"/>
  <c r="R182" i="1"/>
  <c r="R192" i="1"/>
  <c r="R200" i="1"/>
  <c r="R213" i="1"/>
  <c r="R220" i="1"/>
  <c r="R227" i="1"/>
  <c r="R236" i="1"/>
  <c r="R243" i="1"/>
  <c r="R255" i="1"/>
  <c r="R261" i="1"/>
  <c r="R267" i="1"/>
  <c r="R276" i="1"/>
  <c r="S250" i="1"/>
  <c r="R8" i="1"/>
  <c r="R17" i="1"/>
  <c r="R25" i="1"/>
  <c r="R35" i="1"/>
  <c r="R44" i="1"/>
  <c r="R55" i="1"/>
  <c r="R59" i="1"/>
  <c r="R68" i="1"/>
  <c r="R80" i="1"/>
  <c r="R87" i="1"/>
  <c r="R93" i="1"/>
  <c r="R97" i="1"/>
  <c r="R102" i="1"/>
  <c r="R110" i="1"/>
  <c r="R122" i="1"/>
  <c r="R134" i="1"/>
  <c r="R146" i="1"/>
  <c r="R155" i="1"/>
  <c r="R161" i="1"/>
  <c r="R167" i="1"/>
  <c r="R175" i="1"/>
  <c r="R189" i="1"/>
  <c r="R195" i="1"/>
  <c r="R201" i="1"/>
  <c r="R214" i="1"/>
  <c r="R221" i="1"/>
  <c r="R228" i="1"/>
  <c r="R239" i="1"/>
</calcChain>
</file>

<file path=xl/sharedStrings.xml><?xml version="1.0" encoding="utf-8"?>
<sst xmlns="http://schemas.openxmlformats.org/spreadsheetml/2006/main" count="2979" uniqueCount="510">
  <si>
    <t>Номер договора</t>
  </si>
  <si>
    <t>Группа счетов</t>
  </si>
  <si>
    <t>Номер абонента</t>
  </si>
  <si>
    <t>Дата звонка</t>
  </si>
  <si>
    <t>Время звонка</t>
  </si>
  <si>
    <t>Длительность</t>
  </si>
  <si>
    <t>Длительность округленная до минут</t>
  </si>
  <si>
    <t>Размер начислений</t>
  </si>
  <si>
    <t>Инициатор звонка</t>
  </si>
  <si>
    <t>Принимающий номер</t>
  </si>
  <si>
    <t>Описание действия</t>
  </si>
  <si>
    <t>Описание услуги</t>
  </si>
  <si>
    <t>Тип услуги</t>
  </si>
  <si>
    <t>440244598</t>
  </si>
  <si>
    <t>1</t>
  </si>
  <si>
    <t>9600700679</t>
  </si>
  <si>
    <t>30/04/2013</t>
  </si>
  <si>
    <t>09:54:38</t>
  </si>
  <si>
    <t>00:00:29</t>
  </si>
  <si>
    <t>89255304868</t>
  </si>
  <si>
    <t>Исходящие</t>
  </si>
  <si>
    <t>исх.др.моб.Москва</t>
  </si>
  <si>
    <t>Междугородние звонки</t>
  </si>
  <si>
    <t/>
  </si>
  <si>
    <t>01/04/2013</t>
  </si>
  <si>
    <t>10:54:53</t>
  </si>
  <si>
    <t>00:00:49</t>
  </si>
  <si>
    <t>9064699704</t>
  </si>
  <si>
    <t>Входящие</t>
  </si>
  <si>
    <t>вх/мобильный</t>
  </si>
  <si>
    <t>Местные звонки</t>
  </si>
  <si>
    <t>11:27:46</t>
  </si>
  <si>
    <t>00:01:07</t>
  </si>
  <si>
    <t>9061194718</t>
  </si>
  <si>
    <t>17:25:48</t>
  </si>
  <si>
    <t>00:02:25</t>
  </si>
  <si>
    <t>9196286777</t>
  </si>
  <si>
    <t>вх/другая сеть</t>
  </si>
  <si>
    <t>18:34:37</t>
  </si>
  <si>
    <t>00:00:30</t>
  </si>
  <si>
    <t>00:00:10</t>
  </si>
  <si>
    <t>9061194709</t>
  </si>
  <si>
    <t>исх/мобильный</t>
  </si>
  <si>
    <t>00:00:59</t>
  </si>
  <si>
    <t>20:02:25</t>
  </si>
  <si>
    <t>00:00:28</t>
  </si>
  <si>
    <t>20:19:17</t>
  </si>
  <si>
    <t>00:00:19</t>
  </si>
  <si>
    <t>02/04/2013</t>
  </si>
  <si>
    <t>18:21:14</t>
  </si>
  <si>
    <t>19:10:17</t>
  </si>
  <si>
    <t>00:00:35</t>
  </si>
  <si>
    <t>20:11:17</t>
  </si>
  <si>
    <t>20:24:23</t>
  </si>
  <si>
    <t>00:00:16</t>
  </si>
  <si>
    <t>03/04/2013</t>
  </si>
  <si>
    <t>09:20:53</t>
  </si>
  <si>
    <t>исх/другая сеть</t>
  </si>
  <si>
    <t>10:52:36</t>
  </si>
  <si>
    <t>00:00:34</t>
  </si>
  <si>
    <t>11:22:53</t>
  </si>
  <si>
    <t>00:02:54</t>
  </si>
  <si>
    <t>9061233157</t>
  </si>
  <si>
    <t>13:21:32</t>
  </si>
  <si>
    <t>00:00:17</t>
  </si>
  <si>
    <t>13:37:45</t>
  </si>
  <si>
    <t>00:03:10</t>
  </si>
  <si>
    <t>13:49:02</t>
  </si>
  <si>
    <t>00:00:04</t>
  </si>
  <si>
    <t>13:50:00</t>
  </si>
  <si>
    <t>00:00:08</t>
  </si>
  <si>
    <t>13:57:35</t>
  </si>
  <si>
    <t>00:00:21</t>
  </si>
  <si>
    <t>18:13:35</t>
  </si>
  <si>
    <t>9173961793</t>
  </si>
  <si>
    <t>18:34:51</t>
  </si>
  <si>
    <t>00:01:01</t>
  </si>
  <si>
    <t>9172665550</t>
  </si>
  <si>
    <t>19:02:14</t>
  </si>
  <si>
    <t>00:00:18</t>
  </si>
  <si>
    <t>19:43:57</t>
  </si>
  <si>
    <t>00:00:56</t>
  </si>
  <si>
    <t>04/04/2013</t>
  </si>
  <si>
    <t>09:00:47</t>
  </si>
  <si>
    <t>00:02:16</t>
  </si>
  <si>
    <t>9184473818</t>
  </si>
  <si>
    <t>вх/городской</t>
  </si>
  <si>
    <t>09:06:17</t>
  </si>
  <si>
    <t>12:12:59</t>
  </si>
  <si>
    <t>00:01:13</t>
  </si>
  <si>
    <t>15:42:00</t>
  </si>
  <si>
    <t>8005557055</t>
  </si>
  <si>
    <t>17:17:24</t>
  </si>
  <si>
    <t>00:00:39</t>
  </si>
  <si>
    <t>18:11:43</t>
  </si>
  <si>
    <t>00:00:23</t>
  </si>
  <si>
    <t>18:21:36</t>
  </si>
  <si>
    <t>18:29:00</t>
  </si>
  <si>
    <t>00:00:05</t>
  </si>
  <si>
    <t>18:34:07</t>
  </si>
  <si>
    <t>00:01:00</t>
  </si>
  <si>
    <t>9272499234</t>
  </si>
  <si>
    <t>05/04/2013</t>
  </si>
  <si>
    <t>09:32:04</t>
  </si>
  <si>
    <t>00:00:46</t>
  </si>
  <si>
    <t>9196425759</t>
  </si>
  <si>
    <t>09:52:51</t>
  </si>
  <si>
    <t>9172859867</t>
  </si>
  <si>
    <t>10:54:15</t>
  </si>
  <si>
    <t>00:00:57</t>
  </si>
  <si>
    <t>11:02:32</t>
  </si>
  <si>
    <t>11:11:13</t>
  </si>
  <si>
    <t>00:01:48</t>
  </si>
  <si>
    <t>15:58:23</t>
  </si>
  <si>
    <t>00:01:39</t>
  </si>
  <si>
    <t>16:04:18</t>
  </si>
  <si>
    <t>00:00:15</t>
  </si>
  <si>
    <t>9179271633</t>
  </si>
  <si>
    <t>16:05:58</t>
  </si>
  <si>
    <t>17:46:05</t>
  </si>
  <si>
    <t>18:01:36</t>
  </si>
  <si>
    <t>00:00:22</t>
  </si>
  <si>
    <t>06/04/2013</t>
  </si>
  <si>
    <t>10:08:32</t>
  </si>
  <si>
    <t>00:01:42</t>
  </si>
  <si>
    <t>13:12:07</t>
  </si>
  <si>
    <t>00:00:53</t>
  </si>
  <si>
    <t>08/04/2013</t>
  </si>
  <si>
    <t>11:05:32</t>
  </si>
  <si>
    <t>00:06:10</t>
  </si>
  <si>
    <t>9370746841</t>
  </si>
  <si>
    <t>11:48:19</t>
  </si>
  <si>
    <t>00:02:30</t>
  </si>
  <si>
    <t>12:07:03</t>
  </si>
  <si>
    <t>00:00:50</t>
  </si>
  <si>
    <t>12:12:41</t>
  </si>
  <si>
    <t>9274825332</t>
  </si>
  <si>
    <t>12:18:16</t>
  </si>
  <si>
    <t>00:06:57</t>
  </si>
  <si>
    <t>20:20:43</t>
  </si>
  <si>
    <t>20:34:05</t>
  </si>
  <si>
    <t>00:00:45</t>
  </si>
  <si>
    <t>20:38:11</t>
  </si>
  <si>
    <t>00:00:32</t>
  </si>
  <si>
    <t>09/04/2013</t>
  </si>
  <si>
    <t>11:56:58</t>
  </si>
  <si>
    <t>00:00:33</t>
  </si>
  <si>
    <t>9656228446</t>
  </si>
  <si>
    <t>12:11:27</t>
  </si>
  <si>
    <t>00:01:10</t>
  </si>
  <si>
    <t>8552550933</t>
  </si>
  <si>
    <t>исх/городской</t>
  </si>
  <si>
    <t>12:13:23</t>
  </si>
  <si>
    <t>00:00:48</t>
  </si>
  <si>
    <t>8552550752</t>
  </si>
  <si>
    <t>12:24:05</t>
  </si>
  <si>
    <t>00:01:51</t>
  </si>
  <si>
    <t>13:02:53</t>
  </si>
  <si>
    <t>00:01:16</t>
  </si>
  <si>
    <t>14:50:25</t>
  </si>
  <si>
    <t>16:20:51</t>
  </si>
  <si>
    <t>16:37:08</t>
  </si>
  <si>
    <t>9033195001</t>
  </si>
  <si>
    <t>18:19:49</t>
  </si>
  <si>
    <t>00:00:58</t>
  </si>
  <si>
    <t>19:34:43</t>
  </si>
  <si>
    <t>20:20:42</t>
  </si>
  <si>
    <t>10/04/2013</t>
  </si>
  <si>
    <t>07:28:18</t>
  </si>
  <si>
    <t>00:00:07</t>
  </si>
  <si>
    <t>08:57:13</t>
  </si>
  <si>
    <t>09:01:40</t>
  </si>
  <si>
    <t>00:00:09</t>
  </si>
  <si>
    <t>09:18:12</t>
  </si>
  <si>
    <t>00:03:01</t>
  </si>
  <si>
    <t>09:23:59</t>
  </si>
  <si>
    <t>09:43:35</t>
  </si>
  <si>
    <t>00:01:49</t>
  </si>
  <si>
    <t>09:51:27</t>
  </si>
  <si>
    <t>10:30:56</t>
  </si>
  <si>
    <t>00:01:52</t>
  </si>
  <si>
    <t>9378886860</t>
  </si>
  <si>
    <t>12:51:01</t>
  </si>
  <si>
    <t>00:00:31</t>
  </si>
  <si>
    <t>17:10:49</t>
  </si>
  <si>
    <t>00:02:39</t>
  </si>
  <si>
    <t>17:46:18</t>
  </si>
  <si>
    <t>17:47:24</t>
  </si>
  <si>
    <t>00:00:38</t>
  </si>
  <si>
    <t>17:48:39</t>
  </si>
  <si>
    <t>17:58:27</t>
  </si>
  <si>
    <t>00:00:24</t>
  </si>
  <si>
    <t>18:00:49</t>
  </si>
  <si>
    <t>00:00:11</t>
  </si>
  <si>
    <t>11/04/2013</t>
  </si>
  <si>
    <t>07:28:31</t>
  </si>
  <si>
    <t>08:47:27</t>
  </si>
  <si>
    <t>18:21:45</t>
  </si>
  <si>
    <t>00:01:09</t>
  </si>
  <si>
    <t>19:05:52</t>
  </si>
  <si>
    <t>00:00:27</t>
  </si>
  <si>
    <t>19:17:58</t>
  </si>
  <si>
    <t>00:01:05</t>
  </si>
  <si>
    <t>12/04/2013</t>
  </si>
  <si>
    <t>16:02:30</t>
  </si>
  <si>
    <t>00:02:02</t>
  </si>
  <si>
    <t>19:51:17</t>
  </si>
  <si>
    <t>00:00:12</t>
  </si>
  <si>
    <t>19:52:57</t>
  </si>
  <si>
    <t>19:53:59</t>
  </si>
  <si>
    <t>20:03:56</t>
  </si>
  <si>
    <t>00:00:25</t>
  </si>
  <si>
    <t>10:05:02</t>
  </si>
  <si>
    <t>10:53:54</t>
  </si>
  <si>
    <t>00:01:26</t>
  </si>
  <si>
    <t>17:34:11</t>
  </si>
  <si>
    <t>00:01:31</t>
  </si>
  <si>
    <t>17:22:40</t>
  </si>
  <si>
    <t>00:01:11</t>
  </si>
  <si>
    <t>9274563222</t>
  </si>
  <si>
    <t>15/04/2013</t>
  </si>
  <si>
    <t>08:37:45</t>
  </si>
  <si>
    <t>08:44:06</t>
  </si>
  <si>
    <t>08:51:12</t>
  </si>
  <si>
    <t>00:02:12</t>
  </si>
  <si>
    <t>08:58:07</t>
  </si>
  <si>
    <t>00:00:14</t>
  </si>
  <si>
    <t>9600707925</t>
  </si>
  <si>
    <t>09:04:31</t>
  </si>
  <si>
    <t>00:01:21</t>
  </si>
  <si>
    <t>09:07:07</t>
  </si>
  <si>
    <t>09:21:05</t>
  </si>
  <si>
    <t>00:02:01</t>
  </si>
  <si>
    <t>10:33:41</t>
  </si>
  <si>
    <t>00:06:21</t>
  </si>
  <si>
    <t>10:41:09</t>
  </si>
  <si>
    <t>00:02:35</t>
  </si>
  <si>
    <t>11:40:46</t>
  </si>
  <si>
    <t>00:01:40</t>
  </si>
  <si>
    <t>11:58:45</t>
  </si>
  <si>
    <t>00:01:50</t>
  </si>
  <si>
    <t>9600709912</t>
  </si>
  <si>
    <t>15:01:34</t>
  </si>
  <si>
    <t>9600701888</t>
  </si>
  <si>
    <t>15:02:39</t>
  </si>
  <si>
    <t>00:00:03</t>
  </si>
  <si>
    <t>15:03:24</t>
  </si>
  <si>
    <t>00:00:52</t>
  </si>
  <si>
    <t>17:07:56</t>
  </si>
  <si>
    <t>00:02:03</t>
  </si>
  <si>
    <t>17:10:32</t>
  </si>
  <si>
    <t>00:03:33</t>
  </si>
  <si>
    <t>19:26:31</t>
  </si>
  <si>
    <t>19:30:04</t>
  </si>
  <si>
    <t>19:59:09</t>
  </si>
  <si>
    <t>19:59:53</t>
  </si>
  <si>
    <t>8552388834</t>
  </si>
  <si>
    <t>16/04/2013</t>
  </si>
  <si>
    <t>10:11:59</t>
  </si>
  <si>
    <t>00:02:59</t>
  </si>
  <si>
    <t>10:25:32</t>
  </si>
  <si>
    <t>00:06:59</t>
  </si>
  <si>
    <t>10:37:45</t>
  </si>
  <si>
    <t>00:03:58</t>
  </si>
  <si>
    <t>12:23:23</t>
  </si>
  <si>
    <t>8552323030</t>
  </si>
  <si>
    <t>15:03:18</t>
  </si>
  <si>
    <t>00:07:57</t>
  </si>
  <si>
    <t>17:13:35</t>
  </si>
  <si>
    <t>18:15:17</t>
  </si>
  <si>
    <t>18:26:09</t>
  </si>
  <si>
    <t>00:00:40</t>
  </si>
  <si>
    <t>18:41:03</t>
  </si>
  <si>
    <t>17/04/2013</t>
  </si>
  <si>
    <t>11:09:50</t>
  </si>
  <si>
    <t>13:59:19</t>
  </si>
  <si>
    <t>00:05:14</t>
  </si>
  <si>
    <t>15:13:21</t>
  </si>
  <si>
    <t>15:43:58</t>
  </si>
  <si>
    <t>18:00:14</t>
  </si>
  <si>
    <t>19:08:08</t>
  </si>
  <si>
    <t>00:01:08</t>
  </si>
  <si>
    <t>18/04/2013</t>
  </si>
  <si>
    <t>08:48:01</t>
  </si>
  <si>
    <t>10:26:08</t>
  </si>
  <si>
    <t>00:03:29</t>
  </si>
  <si>
    <t>9965559251</t>
  </si>
  <si>
    <t>11:01:05</t>
  </si>
  <si>
    <t>00:04:25</t>
  </si>
  <si>
    <t>14:45:31</t>
  </si>
  <si>
    <t>15:23:00</t>
  </si>
  <si>
    <t>18:37:54</t>
  </si>
  <si>
    <t>00:01:17</t>
  </si>
  <si>
    <t>19:51:21</t>
  </si>
  <si>
    <t>19/04/2013</t>
  </si>
  <si>
    <t>08:19:10</t>
  </si>
  <si>
    <t>12:29:52</t>
  </si>
  <si>
    <t>8552381259</t>
  </si>
  <si>
    <t>14:15:58</t>
  </si>
  <si>
    <t>00:01:19</t>
  </si>
  <si>
    <t>14:49:21</t>
  </si>
  <si>
    <t>15:02:30</t>
  </si>
  <si>
    <t>15:06:44</t>
  </si>
  <si>
    <t>15:23:31</t>
  </si>
  <si>
    <t>4725220864</t>
  </si>
  <si>
    <t>16:17:24</t>
  </si>
  <si>
    <t>16:18:26</t>
  </si>
  <si>
    <t>18:15:14</t>
  </si>
  <si>
    <t>00:02:06</t>
  </si>
  <si>
    <t>19:03:33</t>
  </si>
  <si>
    <t>00:01:35</t>
  </si>
  <si>
    <t>20:23:41</t>
  </si>
  <si>
    <t>00:00:47</t>
  </si>
  <si>
    <t>20:25:53</t>
  </si>
  <si>
    <t>21:10:31</t>
  </si>
  <si>
    <t>00:00:26</t>
  </si>
  <si>
    <t>21:11:45</t>
  </si>
  <si>
    <t>21:13:05</t>
  </si>
  <si>
    <t>00:01:47</t>
  </si>
  <si>
    <t>21:17:32</t>
  </si>
  <si>
    <t>20/04/2013</t>
  </si>
  <si>
    <t>10:01:37</t>
  </si>
  <si>
    <t>10:08:03</t>
  </si>
  <si>
    <t>11:24:50</t>
  </si>
  <si>
    <t>13:28:12</t>
  </si>
  <si>
    <t>13:29:47</t>
  </si>
  <si>
    <t>19:28:53</t>
  </si>
  <si>
    <t>21/04/2013</t>
  </si>
  <si>
    <t>10:13:24</t>
  </si>
  <si>
    <t>10:15:37</t>
  </si>
  <si>
    <t>00:00:20</t>
  </si>
  <si>
    <t>10:23:05</t>
  </si>
  <si>
    <t>12:22:58</t>
  </si>
  <si>
    <t>13:50:34</t>
  </si>
  <si>
    <t>14:03:47</t>
  </si>
  <si>
    <t>14:55:02</t>
  </si>
  <si>
    <t>19:03:32</t>
  </si>
  <si>
    <t>19:04:45</t>
  </si>
  <si>
    <t>20:29:11</t>
  </si>
  <si>
    <t>00:01:27</t>
  </si>
  <si>
    <t>22/04/2013</t>
  </si>
  <si>
    <t>08:14:29</t>
  </si>
  <si>
    <t>00:00:36</t>
  </si>
  <si>
    <t>08:18:24</t>
  </si>
  <si>
    <t>08:19:19</t>
  </si>
  <si>
    <t>00:01:36</t>
  </si>
  <si>
    <t>08:21:11</t>
  </si>
  <si>
    <t>08:50:15</t>
  </si>
  <si>
    <t>09:02:32</t>
  </si>
  <si>
    <t>19:39:06</t>
  </si>
  <si>
    <t>19:52:22</t>
  </si>
  <si>
    <t>23/04/2013</t>
  </si>
  <si>
    <t>08:30:12</t>
  </si>
  <si>
    <t>08:31:45</t>
  </si>
  <si>
    <t>09:56:27</t>
  </si>
  <si>
    <t>10:20:00</t>
  </si>
  <si>
    <t>10:31:26</t>
  </si>
  <si>
    <t>10:36:01</t>
  </si>
  <si>
    <t>00:00:37</t>
  </si>
  <si>
    <t>12:18:51</t>
  </si>
  <si>
    <t>00:08:06</t>
  </si>
  <si>
    <t>14:51:49</t>
  </si>
  <si>
    <t>15:30:21</t>
  </si>
  <si>
    <t>15:35:12</t>
  </si>
  <si>
    <t>15:35:55</t>
  </si>
  <si>
    <t>15:59:11</t>
  </si>
  <si>
    <t>00:00:13</t>
  </si>
  <si>
    <t>16:00:16</t>
  </si>
  <si>
    <t>17:52:33</t>
  </si>
  <si>
    <t>00:01:46</t>
  </si>
  <si>
    <t>18:40:40</t>
  </si>
  <si>
    <t>00:03:18</t>
  </si>
  <si>
    <t>19:19:28</t>
  </si>
  <si>
    <t>19:20:02</t>
  </si>
  <si>
    <t>24/04/2013</t>
  </si>
  <si>
    <t>08:54:16</t>
  </si>
  <si>
    <t>10:59:06</t>
  </si>
  <si>
    <t>8552395025</t>
  </si>
  <si>
    <t>12:47:15</t>
  </si>
  <si>
    <t>15:35:41</t>
  </si>
  <si>
    <t>15:40:14</t>
  </si>
  <si>
    <t>00:01:44</t>
  </si>
  <si>
    <t>16:47:01</t>
  </si>
  <si>
    <t>00:03:08</t>
  </si>
  <si>
    <t>4957717878</t>
  </si>
  <si>
    <t>вх/ГолденТелеком</t>
  </si>
  <si>
    <t>17:18:54</t>
  </si>
  <si>
    <t>17:54:21</t>
  </si>
  <si>
    <t>18:03:44</t>
  </si>
  <si>
    <t>25/04/2013</t>
  </si>
  <si>
    <t>10:31:22</t>
  </si>
  <si>
    <t>00:06:02</t>
  </si>
  <si>
    <t>9255304868</t>
  </si>
  <si>
    <t>вх/Мегафон</t>
  </si>
  <si>
    <t>12:56:16</t>
  </si>
  <si>
    <t>16:09:33</t>
  </si>
  <si>
    <t>18:06:49</t>
  </si>
  <si>
    <t>20:10:49</t>
  </si>
  <si>
    <t>26/04/2013</t>
  </si>
  <si>
    <t>07:41:57</t>
  </si>
  <si>
    <t>09:07:51</t>
  </si>
  <si>
    <t>00:07:45</t>
  </si>
  <si>
    <t>8001002424</t>
  </si>
  <si>
    <t>исх/доп.сервис</t>
  </si>
  <si>
    <t>09:32:30</t>
  </si>
  <si>
    <t>00:09:21</t>
  </si>
  <si>
    <t>8007002424</t>
  </si>
  <si>
    <t>09:42:41</t>
  </si>
  <si>
    <t>10:03:58</t>
  </si>
  <si>
    <t>10:08:19</t>
  </si>
  <si>
    <t>12:51:24</t>
  </si>
  <si>
    <t>00:02:44</t>
  </si>
  <si>
    <t>13:10:59</t>
  </si>
  <si>
    <t>14:32:25</t>
  </si>
  <si>
    <t>00:02:18</t>
  </si>
  <si>
    <t>14:59:52</t>
  </si>
  <si>
    <t>18:15:58</t>
  </si>
  <si>
    <t>00:01:12</t>
  </si>
  <si>
    <t>18:27:41</t>
  </si>
  <si>
    <t>00:01:14</t>
  </si>
  <si>
    <t>18:30:08</t>
  </si>
  <si>
    <t>19:08:44</t>
  </si>
  <si>
    <t>19:41:00</t>
  </si>
  <si>
    <t>27/04/2013</t>
  </si>
  <si>
    <t>10:02:38</t>
  </si>
  <si>
    <t>10:05:49</t>
  </si>
  <si>
    <t>12:51:33</t>
  </si>
  <si>
    <t>13:47:36</t>
  </si>
  <si>
    <t>15:08:59</t>
  </si>
  <si>
    <t>00:01:37</t>
  </si>
  <si>
    <t>15:40:08</t>
  </si>
  <si>
    <t>00:00:02</t>
  </si>
  <si>
    <t>15:40:32</t>
  </si>
  <si>
    <t>15:45:00</t>
  </si>
  <si>
    <t>00:05:25</t>
  </si>
  <si>
    <t>15:58:10</t>
  </si>
  <si>
    <t>00:13:02</t>
  </si>
  <si>
    <t>20:05:20</t>
  </si>
  <si>
    <t>18:31:45</t>
  </si>
  <si>
    <t>29/04/2013</t>
  </si>
  <si>
    <t>08:15:28</t>
  </si>
  <si>
    <t>00:03:30</t>
  </si>
  <si>
    <t>09:16:35</t>
  </si>
  <si>
    <t>00:00:43</t>
  </si>
  <si>
    <t>09:20:18</t>
  </si>
  <si>
    <t>09:23:23</t>
  </si>
  <si>
    <t>09:24:14</t>
  </si>
  <si>
    <t>10:28:21</t>
  </si>
  <si>
    <t>13:01:07</t>
  </si>
  <si>
    <t>13:49:04</t>
  </si>
  <si>
    <t>13:50:41</t>
  </si>
  <si>
    <t>00:01:28</t>
  </si>
  <si>
    <t>19:24:06</t>
  </si>
  <si>
    <t>08:19:43</t>
  </si>
  <si>
    <t>00:07:07</t>
  </si>
  <si>
    <t>08:27:14</t>
  </si>
  <si>
    <t>9063307766</t>
  </si>
  <si>
    <t>08:30:54</t>
  </si>
  <si>
    <t>9600709901</t>
  </si>
  <si>
    <t>08:32:14</t>
  </si>
  <si>
    <t>00:01:53</t>
  </si>
  <si>
    <t>9600703888</t>
  </si>
  <si>
    <t>09:36:38</t>
  </si>
  <si>
    <t>9600703261</t>
  </si>
  <si>
    <t>исх/мжгр сост.</t>
  </si>
  <si>
    <t>09:57:25</t>
  </si>
  <si>
    <t>10:15:20</t>
  </si>
  <si>
    <t>8552452129</t>
  </si>
  <si>
    <t>10:30:22</t>
  </si>
  <si>
    <t>10:53:40</t>
  </si>
  <si>
    <t>00:00:41</t>
  </si>
  <si>
    <t>11:36:08</t>
  </si>
  <si>
    <t>11:42:27</t>
  </si>
  <si>
    <t>11:54:31</t>
  </si>
  <si>
    <t>12:15:06</t>
  </si>
  <si>
    <t>12:20:34</t>
  </si>
  <si>
    <t>12:29:14</t>
  </si>
  <si>
    <t>12:41:06</t>
  </si>
  <si>
    <t>12:44:04</t>
  </si>
  <si>
    <t>12:48:38</t>
  </si>
  <si>
    <t>9600700811</t>
  </si>
  <si>
    <t>13:10:48</t>
  </si>
  <si>
    <t>00:01:04</t>
  </si>
  <si>
    <t>9600709907</t>
  </si>
  <si>
    <t>13:14:36</t>
  </si>
  <si>
    <t>13:21:18</t>
  </si>
  <si>
    <t>13:29:53</t>
  </si>
  <si>
    <t>9600709910</t>
  </si>
  <si>
    <t>14:07:41</t>
  </si>
  <si>
    <t>14:19:28</t>
  </si>
  <si>
    <t>14:25:25</t>
  </si>
  <si>
    <t>00:00:55</t>
  </si>
  <si>
    <t>14:41:51</t>
  </si>
  <si>
    <t>14:48:45</t>
  </si>
  <si>
    <t>14:57:14</t>
  </si>
  <si>
    <t>00:02:49</t>
  </si>
  <si>
    <t>16:28:23</t>
  </si>
  <si>
    <t>17:43:34</t>
  </si>
  <si>
    <t>18:05:41</t>
  </si>
  <si>
    <t>18:11:55</t>
  </si>
  <si>
    <t>18:34:47</t>
  </si>
  <si>
    <t>19:38:06</t>
  </si>
  <si>
    <t>13:34:49</t>
  </si>
  <si>
    <t>00:00:00</t>
  </si>
  <si>
    <t>Исх. SMS Билайн</t>
  </si>
  <si>
    <t>SMS/MMS</t>
  </si>
  <si>
    <t>Разговори всех</t>
  </si>
  <si>
    <t>Общение на равных</t>
  </si>
  <si>
    <t>МТС, длит. за день</t>
  </si>
  <si>
    <t>Кол-во зв-ков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</si>
</sst>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2" fillId="0" borderId="0" xfId="1" applyFont="1" applyAlignment="1">
      <alignment wrapText="1"/>
    </xf>
    <xf numFmtId="0" fontId="5" fillId="0" borderId="0" xfId="0" applyFont="1"/>
    <xf numFmtId="2" fontId="5" fillId="0" borderId="0" xfId="0" applyNumberFormat="1" applyFont="1"/>
    <xf numFmtId="21" fontId="0" fillId="0" borderId="0" xfId="0" applyNumberFormat="1"/>
    <xf numFmtId="14" fontId="0" fillId="0" borderId="0" xfId="0" applyNumberFormat="1"/>
    <xf numFmtId="0" fontId="6" fillId="0" borderId="0" xfId="0" applyFont="1"/>
    <xf numFmtId="164" fontId="0" fillId="0" borderId="0" xfId="1" applyFont="1"/>
    <xf numFmtId="164" fontId="2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BAFCB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8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2.75" x14ac:dyDescent="0.2"/>
  <cols>
    <col min="1" max="1" width="13.85546875" customWidth="1"/>
    <col min="2" max="2" width="6.42578125" customWidth="1"/>
    <col min="3" max="3" width="15" bestFit="1" customWidth="1"/>
    <col min="4" max="4" width="11.28515625" bestFit="1" customWidth="1"/>
    <col min="5" max="5" width="12.85546875" bestFit="1" customWidth="1"/>
    <col min="6" max="6" width="12.7109375" bestFit="1" customWidth="1"/>
    <col min="7" max="7" width="9.5703125" customWidth="1"/>
    <col min="8" max="8" width="18.28515625" bestFit="1" customWidth="1"/>
    <col min="9" max="9" width="16.42578125" bestFit="1" customWidth="1"/>
    <col min="10" max="10" width="19.85546875" bestFit="1" customWidth="1"/>
    <col min="11" max="11" width="18.140625" bestFit="1" customWidth="1"/>
    <col min="12" max="12" width="17.85546875" bestFit="1" customWidth="1"/>
    <col min="13" max="13" width="18.5703125" customWidth="1"/>
    <col min="14" max="17" width="14.140625" customWidth="1"/>
  </cols>
  <sheetData>
    <row r="1" spans="1:19" s="2" customFormat="1" ht="63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506</v>
      </c>
      <c r="O1" s="3" t="s">
        <v>507</v>
      </c>
      <c r="P1" s="4" t="s">
        <v>508</v>
      </c>
      <c r="Q1" s="4" t="s">
        <v>509</v>
      </c>
      <c r="R1" s="5"/>
      <c r="S1" s="1"/>
    </row>
    <row r="2" spans="1:19" x14ac:dyDescent="0.2">
      <c r="A2" t="s">
        <v>13</v>
      </c>
      <c r="B2">
        <v>1</v>
      </c>
      <c r="C2" t="s">
        <v>15</v>
      </c>
      <c r="D2" s="9">
        <v>41365</v>
      </c>
      <c r="E2" s="8">
        <v>0.77458333333333329</v>
      </c>
      <c r="F2" s="8">
        <v>1.1574074074074073E-4</v>
      </c>
      <c r="G2">
        <v>0.16</v>
      </c>
      <c r="H2">
        <v>0</v>
      </c>
      <c r="I2" t="s">
        <v>15</v>
      </c>
      <c r="J2" t="s">
        <v>41</v>
      </c>
      <c r="K2" t="s">
        <v>20</v>
      </c>
      <c r="L2" t="s">
        <v>42</v>
      </c>
      <c r="M2" t="s">
        <v>30</v>
      </c>
      <c r="N2" s="6">
        <f>1.59+(IF($G2&gt;10,CEILING($G2,1)-10,0))*1.59</f>
        <v>1.59</v>
      </c>
      <c r="O2" s="7">
        <f>0.9*$G2</f>
        <v>0.14400000000000002</v>
      </c>
      <c r="P2">
        <f>SUMIFS($G:$G,$D:$D,$D2,$K:$K,"Исходящие")</f>
        <v>1.45</v>
      </c>
      <c r="Q2" s="10">
        <f>SUMIFS($B:$B,$D:$D,$D2,$K:$K,"Исходящие")</f>
        <v>3</v>
      </c>
      <c r="R2" s="11">
        <f>IF($P2&lt;6,1.75*$G2,0)</f>
        <v>0.28000000000000003</v>
      </c>
      <c r="S2" s="12">
        <f>IF(AND($P2&gt;6,$P2&lt;=20),(1.75*5+0.15*($P2-5))/$Q2,IF($P2&gt;20,(0.15*15+1.75*($P2-15))/$Q2,0))</f>
        <v>0</v>
      </c>
    </row>
    <row r="3" spans="1:19" hidden="1" x14ac:dyDescent="0.2">
      <c r="A3" t="s">
        <v>13</v>
      </c>
      <c r="B3" t="s">
        <v>14</v>
      </c>
      <c r="C3" t="s">
        <v>15</v>
      </c>
      <c r="D3" t="s">
        <v>24</v>
      </c>
      <c r="E3" t="s">
        <v>25</v>
      </c>
      <c r="F3" t="s">
        <v>26</v>
      </c>
      <c r="G3">
        <v>0.81</v>
      </c>
      <c r="H3">
        <v>0</v>
      </c>
      <c r="I3" t="s">
        <v>27</v>
      </c>
      <c r="J3" t="s">
        <v>15</v>
      </c>
      <c r="K3" t="s">
        <v>28</v>
      </c>
      <c r="L3" t="s">
        <v>29</v>
      </c>
      <c r="M3" t="s">
        <v>30</v>
      </c>
      <c r="N3" s="6"/>
      <c r="O3">
        <v>0</v>
      </c>
      <c r="P3" t="s">
        <v>23</v>
      </c>
    </row>
    <row r="4" spans="1:19" hidden="1" x14ac:dyDescent="0.2">
      <c r="A4" t="s">
        <v>13</v>
      </c>
      <c r="B4" t="s">
        <v>14</v>
      </c>
      <c r="C4" t="s">
        <v>15</v>
      </c>
      <c r="D4" t="s">
        <v>24</v>
      </c>
      <c r="E4" t="s">
        <v>31</v>
      </c>
      <c r="F4" t="s">
        <v>32</v>
      </c>
      <c r="G4">
        <v>1.1100000000000001</v>
      </c>
      <c r="H4">
        <v>0</v>
      </c>
      <c r="I4" t="s">
        <v>33</v>
      </c>
      <c r="J4" t="s">
        <v>15</v>
      </c>
      <c r="K4" t="s">
        <v>28</v>
      </c>
      <c r="L4" t="s">
        <v>29</v>
      </c>
      <c r="M4" t="s">
        <v>30</v>
      </c>
      <c r="N4" s="6"/>
      <c r="O4">
        <v>0</v>
      </c>
      <c r="P4" t="s">
        <v>23</v>
      </c>
    </row>
    <row r="5" spans="1:19" hidden="1" x14ac:dyDescent="0.2">
      <c r="A5" t="s">
        <v>13</v>
      </c>
      <c r="B5" t="s">
        <v>14</v>
      </c>
      <c r="C5" t="s">
        <v>15</v>
      </c>
      <c r="D5" t="s">
        <v>24</v>
      </c>
      <c r="E5" t="s">
        <v>34</v>
      </c>
      <c r="F5" t="s">
        <v>35</v>
      </c>
      <c r="G5">
        <v>2.41</v>
      </c>
      <c r="H5">
        <v>0</v>
      </c>
      <c r="I5" t="s">
        <v>36</v>
      </c>
      <c r="J5" t="s">
        <v>15</v>
      </c>
      <c r="K5" t="s">
        <v>28</v>
      </c>
      <c r="L5" t="s">
        <v>37</v>
      </c>
      <c r="M5" t="s">
        <v>30</v>
      </c>
      <c r="N5" s="6"/>
      <c r="O5">
        <v>0</v>
      </c>
      <c r="P5" t="s">
        <v>23</v>
      </c>
    </row>
    <row r="6" spans="1:19" hidden="1" x14ac:dyDescent="0.2">
      <c r="A6" t="s">
        <v>13</v>
      </c>
      <c r="B6" t="s">
        <v>14</v>
      </c>
      <c r="C6" t="s">
        <v>15</v>
      </c>
      <c r="D6" t="s">
        <v>24</v>
      </c>
      <c r="E6" t="s">
        <v>38</v>
      </c>
      <c r="F6" t="s">
        <v>39</v>
      </c>
      <c r="G6">
        <v>0.5</v>
      </c>
      <c r="H6">
        <v>0</v>
      </c>
      <c r="I6" t="s">
        <v>33</v>
      </c>
      <c r="J6" t="s">
        <v>15</v>
      </c>
      <c r="K6" t="s">
        <v>28</v>
      </c>
      <c r="L6" t="s">
        <v>29</v>
      </c>
      <c r="M6" t="s">
        <v>30</v>
      </c>
      <c r="N6" s="6"/>
      <c r="O6">
        <v>0</v>
      </c>
      <c r="P6" t="s">
        <v>23</v>
      </c>
    </row>
    <row r="7" spans="1:19" x14ac:dyDescent="0.2">
      <c r="A7" t="s">
        <v>13</v>
      </c>
      <c r="B7">
        <v>1</v>
      </c>
      <c r="C7" t="s">
        <v>15</v>
      </c>
      <c r="D7" s="9">
        <v>41365</v>
      </c>
      <c r="E7" s="8">
        <v>0.77487268518518526</v>
      </c>
      <c r="F7" s="8">
        <v>6.8287037037037025E-4</v>
      </c>
      <c r="G7">
        <v>0.98</v>
      </c>
      <c r="H7">
        <v>0</v>
      </c>
      <c r="I7" t="s">
        <v>15</v>
      </c>
      <c r="J7" t="s">
        <v>33</v>
      </c>
      <c r="K7" t="s">
        <v>20</v>
      </c>
      <c r="L7" t="s">
        <v>42</v>
      </c>
      <c r="M7" t="s">
        <v>30</v>
      </c>
      <c r="N7" s="6">
        <f>1.59+(IF($G7&gt;10,CEILING($G7,1)-10,0))*1.59</f>
        <v>1.59</v>
      </c>
      <c r="O7" s="7">
        <f>0.9*$G7</f>
        <v>0.88200000000000001</v>
      </c>
      <c r="P7">
        <f>SUMIFS($G:$G,$D:$D,$D7,$K:$K,"Исходящие")</f>
        <v>1.45</v>
      </c>
      <c r="Q7" s="10">
        <f>SUMIFS($B:$B,$D:$D,$D7,$K:$K,"Исходящие")</f>
        <v>3</v>
      </c>
      <c r="R7" s="11">
        <f>IF($P7&lt;6,1.75*$G7,0)</f>
        <v>1.7149999999999999</v>
      </c>
      <c r="S7" s="12">
        <f>IF(AND($P7&gt;6,$P7&lt;=20),(1.75*5+0.15*($P7-5))/$Q7,IF($P7&gt;20,(0.15*15+1.75*($P7-15))/$Q7,0))</f>
        <v>0</v>
      </c>
    </row>
    <row r="8" spans="1:19" x14ac:dyDescent="0.2">
      <c r="A8" t="s">
        <v>13</v>
      </c>
      <c r="B8">
        <v>1</v>
      </c>
      <c r="C8" t="s">
        <v>15</v>
      </c>
      <c r="D8" s="9">
        <v>41365</v>
      </c>
      <c r="E8" t="s">
        <v>46</v>
      </c>
      <c r="F8" s="8">
        <v>2.199074074074074E-4</v>
      </c>
      <c r="G8">
        <v>0.31</v>
      </c>
      <c r="H8">
        <v>0</v>
      </c>
      <c r="I8" t="s">
        <v>15</v>
      </c>
      <c r="J8" t="s">
        <v>41</v>
      </c>
      <c r="K8" t="s">
        <v>20</v>
      </c>
      <c r="L8" t="s">
        <v>42</v>
      </c>
      <c r="M8" t="s">
        <v>30</v>
      </c>
      <c r="N8" s="6">
        <f>1.59+(IF($G8&gt;10,CEILING($G8,1)-10,0))*1.59</f>
        <v>1.59</v>
      </c>
      <c r="O8" s="7">
        <f>0.9*$G8</f>
        <v>0.27900000000000003</v>
      </c>
      <c r="P8">
        <f>SUMIFS($G:$G,$D:$D,$D8,$K:$K,"Исходящие")</f>
        <v>1.45</v>
      </c>
      <c r="Q8" s="10">
        <f>SUMIFS($B:$B,$D:$D,$D8,$K:$K,"Исходящие")</f>
        <v>3</v>
      </c>
      <c r="R8" s="11">
        <f>IF($P8&lt;6,1.75*$G8,0)</f>
        <v>0.54249999999999998</v>
      </c>
      <c r="S8" s="12">
        <f>IF(AND($P8&gt;6,$P8&lt;=20),(1.75*5+0.15*($P8-5))/$Q8,IF($P8&gt;20,(0.15*15+1.75*($P8-15))/$Q8,0))</f>
        <v>0</v>
      </c>
    </row>
    <row r="9" spans="1:19" hidden="1" x14ac:dyDescent="0.2">
      <c r="A9" t="s">
        <v>13</v>
      </c>
      <c r="B9" t="s">
        <v>14</v>
      </c>
      <c r="C9" t="s">
        <v>15</v>
      </c>
      <c r="D9" t="s">
        <v>24</v>
      </c>
      <c r="E9" t="s">
        <v>44</v>
      </c>
      <c r="F9" t="s">
        <v>45</v>
      </c>
      <c r="G9">
        <v>0.46</v>
      </c>
      <c r="H9">
        <v>0</v>
      </c>
      <c r="I9" t="s">
        <v>41</v>
      </c>
      <c r="J9" t="s">
        <v>15</v>
      </c>
      <c r="K9" t="s">
        <v>28</v>
      </c>
      <c r="L9" t="s">
        <v>29</v>
      </c>
      <c r="M9" t="s">
        <v>30</v>
      </c>
      <c r="N9" s="6"/>
      <c r="O9">
        <v>0</v>
      </c>
      <c r="P9" t="s">
        <v>23</v>
      </c>
    </row>
    <row r="10" spans="1:19" x14ac:dyDescent="0.2">
      <c r="A10" t="s">
        <v>13</v>
      </c>
      <c r="B10">
        <v>1</v>
      </c>
      <c r="C10" t="s">
        <v>15</v>
      </c>
      <c r="D10" s="9">
        <v>41366</v>
      </c>
      <c r="E10" t="s">
        <v>49</v>
      </c>
      <c r="F10" s="8">
        <v>1.3310185185185185E-3</v>
      </c>
      <c r="G10">
        <v>1.91</v>
      </c>
      <c r="H10">
        <v>0</v>
      </c>
      <c r="I10" t="s">
        <v>15</v>
      </c>
      <c r="J10" t="s">
        <v>33</v>
      </c>
      <c r="K10" t="s">
        <v>20</v>
      </c>
      <c r="L10" t="s">
        <v>42</v>
      </c>
      <c r="M10" t="s">
        <v>30</v>
      </c>
      <c r="N10" s="6">
        <f>1.59+(IF($G10&gt;10,CEILING($G10,1)-10,0))*1.59</f>
        <v>1.59</v>
      </c>
      <c r="O10" s="7">
        <f>0.9*$G10</f>
        <v>1.7189999999999999</v>
      </c>
      <c r="P10">
        <f>SUMIFS($G:$G,$D:$D,$D10,$K:$K,"Исходящие")</f>
        <v>1.91</v>
      </c>
      <c r="Q10" s="10">
        <f>SUMIFS($B:$B,$D:$D,$D10,$K:$K,"Исходящие")</f>
        <v>1</v>
      </c>
      <c r="R10" s="11">
        <f>IF($P10&lt;6,1.75*$G10,0)</f>
        <v>3.3424999999999998</v>
      </c>
      <c r="S10" s="12">
        <f>IF(AND($P10&gt;6,$P10&lt;=20),(1.75*5+0.15*($P10-5))/$Q10,IF($P10&gt;20,(0.15*15+1.75*($P10-15))/$Q10,0))</f>
        <v>0</v>
      </c>
    </row>
    <row r="11" spans="1:19" x14ac:dyDescent="0.2">
      <c r="A11" t="s">
        <v>13</v>
      </c>
      <c r="B11">
        <v>1</v>
      </c>
      <c r="C11" t="s">
        <v>15</v>
      </c>
      <c r="D11" s="9">
        <v>41367</v>
      </c>
      <c r="E11" t="s">
        <v>56</v>
      </c>
      <c r="F11" s="8">
        <v>3.4722222222222224E-4</v>
      </c>
      <c r="G11">
        <v>0.5</v>
      </c>
      <c r="H11">
        <v>0.22</v>
      </c>
      <c r="I11" t="s">
        <v>15</v>
      </c>
      <c r="J11" t="s">
        <v>36</v>
      </c>
      <c r="K11" t="s">
        <v>20</v>
      </c>
      <c r="L11" t="s">
        <v>57</v>
      </c>
      <c r="M11" t="s">
        <v>30</v>
      </c>
      <c r="N11" s="6">
        <f>1.59+(IF($G11&gt;10,CEILING($G11,1)-10,0))*1.59</f>
        <v>1.59</v>
      </c>
      <c r="O11" s="7">
        <f>0.9*$G11</f>
        <v>0.45</v>
      </c>
      <c r="P11">
        <f>SUMIFS($G:$G,$D:$D,$D11,$K:$K,"Исходящие")</f>
        <v>4.97</v>
      </c>
      <c r="Q11" s="10">
        <f>SUMIFS($B:$B,$D:$D,$D11,$K:$K,"Исходящие")</f>
        <v>6</v>
      </c>
      <c r="R11" s="11">
        <f>IF($P11&lt;6,1.75*$G11,0)</f>
        <v>0.875</v>
      </c>
      <c r="S11" s="12">
        <f>IF(AND($P11&gt;6,$P11&lt;=20),(1.75*5+0.15*($P11-5))/$Q11,IF($P11&gt;20,(0.15*15+1.75*($P11-15))/$Q11,0))</f>
        <v>0</v>
      </c>
    </row>
    <row r="12" spans="1:19" hidden="1" x14ac:dyDescent="0.2">
      <c r="A12" t="s">
        <v>13</v>
      </c>
      <c r="B12" t="s">
        <v>14</v>
      </c>
      <c r="C12" t="s">
        <v>15</v>
      </c>
      <c r="D12" t="s">
        <v>48</v>
      </c>
      <c r="E12" t="s">
        <v>50</v>
      </c>
      <c r="F12" t="s">
        <v>51</v>
      </c>
      <c r="G12">
        <v>0.57999999999999996</v>
      </c>
      <c r="H12">
        <v>0</v>
      </c>
      <c r="I12" t="s">
        <v>33</v>
      </c>
      <c r="J12" t="s">
        <v>15</v>
      </c>
      <c r="K12" t="s">
        <v>28</v>
      </c>
      <c r="L12" t="s">
        <v>29</v>
      </c>
      <c r="M12" t="s">
        <v>30</v>
      </c>
      <c r="N12" s="6"/>
      <c r="O12">
        <v>0</v>
      </c>
      <c r="P12" t="s">
        <v>23</v>
      </c>
    </row>
    <row r="13" spans="1:19" hidden="1" x14ac:dyDescent="0.2">
      <c r="A13" t="s">
        <v>13</v>
      </c>
      <c r="B13" t="s">
        <v>14</v>
      </c>
      <c r="C13" t="s">
        <v>15</v>
      </c>
      <c r="D13" t="s">
        <v>48</v>
      </c>
      <c r="E13" t="s">
        <v>52</v>
      </c>
      <c r="F13" t="s">
        <v>43</v>
      </c>
      <c r="G13">
        <v>0.98</v>
      </c>
      <c r="H13">
        <v>0</v>
      </c>
      <c r="I13" t="s">
        <v>41</v>
      </c>
      <c r="J13" t="s">
        <v>15</v>
      </c>
      <c r="K13" t="s">
        <v>28</v>
      </c>
      <c r="L13" t="s">
        <v>29</v>
      </c>
      <c r="M13" t="s">
        <v>30</v>
      </c>
      <c r="N13" s="6"/>
      <c r="O13">
        <v>0</v>
      </c>
      <c r="P13" t="s">
        <v>23</v>
      </c>
    </row>
    <row r="14" spans="1:19" hidden="1" x14ac:dyDescent="0.2">
      <c r="A14" t="s">
        <v>13</v>
      </c>
      <c r="B14" t="s">
        <v>14</v>
      </c>
      <c r="C14" t="s">
        <v>15</v>
      </c>
      <c r="D14" t="s">
        <v>48</v>
      </c>
      <c r="E14" t="s">
        <v>53</v>
      </c>
      <c r="F14" t="s">
        <v>54</v>
      </c>
      <c r="G14">
        <v>0.26</v>
      </c>
      <c r="H14">
        <v>0</v>
      </c>
      <c r="I14" t="s">
        <v>41</v>
      </c>
      <c r="J14" t="s">
        <v>15</v>
      </c>
      <c r="K14" t="s">
        <v>28</v>
      </c>
      <c r="L14" t="s">
        <v>29</v>
      </c>
      <c r="M14" t="s">
        <v>30</v>
      </c>
      <c r="N14" s="6"/>
      <c r="O14">
        <v>0</v>
      </c>
      <c r="P14" t="s">
        <v>23</v>
      </c>
    </row>
    <row r="15" spans="1:19" x14ac:dyDescent="0.2">
      <c r="A15" t="s">
        <v>13</v>
      </c>
      <c r="B15">
        <v>1</v>
      </c>
      <c r="C15" t="s">
        <v>15</v>
      </c>
      <c r="D15" s="9">
        <v>41367</v>
      </c>
      <c r="E15" t="s">
        <v>60</v>
      </c>
      <c r="F15" t="s">
        <v>61</v>
      </c>
      <c r="G15">
        <v>2.9</v>
      </c>
      <c r="H15">
        <v>1.24</v>
      </c>
      <c r="I15" t="s">
        <v>15</v>
      </c>
      <c r="J15" t="s">
        <v>62</v>
      </c>
      <c r="K15" t="s">
        <v>20</v>
      </c>
      <c r="L15" t="s">
        <v>42</v>
      </c>
      <c r="M15" t="s">
        <v>30</v>
      </c>
      <c r="N15" s="6">
        <f>1.59+(IF($G15&gt;10,CEILING($G15,1)-10,0))*1.59</f>
        <v>1.59</v>
      </c>
      <c r="O15" s="7">
        <f>0.9*$G15</f>
        <v>2.61</v>
      </c>
      <c r="P15">
        <f>SUMIFS($G:$G,$D:$D,$D15,$K:$K,"Исходящие")</f>
        <v>4.97</v>
      </c>
      <c r="Q15" s="10">
        <f>SUMIFS($B:$B,$D:$D,$D15,$K:$K,"Исходящие")</f>
        <v>6</v>
      </c>
      <c r="R15" s="11">
        <f>IF($P15&lt;6,1.75*$G15,0)</f>
        <v>5.0750000000000002</v>
      </c>
      <c r="S15" s="12">
        <f>IF(AND($P15&gt;6,$P15&lt;=20),(1.75*5+0.15*($P15-5))/$Q15,IF($P15&gt;20,(0.15*15+1.75*($P15-15))/$Q15,0))</f>
        <v>0</v>
      </c>
    </row>
    <row r="16" spans="1:19" hidden="1" x14ac:dyDescent="0.2">
      <c r="A16" t="s">
        <v>13</v>
      </c>
      <c r="B16" t="s">
        <v>14</v>
      </c>
      <c r="C16" t="s">
        <v>15</v>
      </c>
      <c r="D16" t="s">
        <v>55</v>
      </c>
      <c r="E16" t="s">
        <v>58</v>
      </c>
      <c r="F16" t="s">
        <v>59</v>
      </c>
      <c r="G16">
        <v>0.56000000000000005</v>
      </c>
      <c r="H16">
        <v>0</v>
      </c>
      <c r="I16" t="s">
        <v>36</v>
      </c>
      <c r="J16" t="s">
        <v>15</v>
      </c>
      <c r="K16" t="s">
        <v>28</v>
      </c>
      <c r="L16" t="s">
        <v>37</v>
      </c>
      <c r="M16" t="s">
        <v>30</v>
      </c>
      <c r="N16" s="6"/>
      <c r="O16">
        <v>0</v>
      </c>
      <c r="P16" t="s">
        <v>23</v>
      </c>
    </row>
    <row r="17" spans="1:19" x14ac:dyDescent="0.2">
      <c r="A17" t="s">
        <v>13</v>
      </c>
      <c r="B17">
        <v>1</v>
      </c>
      <c r="C17" t="s">
        <v>15</v>
      </c>
      <c r="D17" s="9">
        <v>41367</v>
      </c>
      <c r="E17" t="s">
        <v>69</v>
      </c>
      <c r="F17" t="s">
        <v>70</v>
      </c>
      <c r="G17">
        <v>0.13</v>
      </c>
      <c r="H17">
        <v>0.06</v>
      </c>
      <c r="I17" t="s">
        <v>15</v>
      </c>
      <c r="J17" t="s">
        <v>62</v>
      </c>
      <c r="K17" t="s">
        <v>20</v>
      </c>
      <c r="L17" t="s">
        <v>42</v>
      </c>
      <c r="M17" t="s">
        <v>30</v>
      </c>
      <c r="N17" s="6">
        <f>1.59+(IF($G17&gt;10,CEILING($G17,1)-10,0))*1.59</f>
        <v>1.59</v>
      </c>
      <c r="O17" s="7">
        <f>0.9*$G17</f>
        <v>0.11700000000000001</v>
      </c>
      <c r="P17">
        <f>SUMIFS($G:$G,$D:$D,$D17,$K:$K,"Исходящие")</f>
        <v>4.97</v>
      </c>
      <c r="Q17" s="10">
        <f>SUMIFS($B:$B,$D:$D,$D17,$K:$K,"Исходящие")</f>
        <v>6</v>
      </c>
      <c r="R17" s="11">
        <f>IF($P17&lt;6,1.75*$G17,0)</f>
        <v>0.22750000000000001</v>
      </c>
      <c r="S17" s="12">
        <f>IF(AND($P17&gt;6,$P17&lt;=20),(1.75*5+0.15*($P17-5))/$Q17,IF($P17&gt;20,(0.15*15+1.75*($P17-15))/$Q17,0))</f>
        <v>0</v>
      </c>
    </row>
    <row r="18" spans="1:19" hidden="1" x14ac:dyDescent="0.2">
      <c r="A18" t="s">
        <v>13</v>
      </c>
      <c r="B18" t="s">
        <v>14</v>
      </c>
      <c r="C18" t="s">
        <v>15</v>
      </c>
      <c r="D18" t="s">
        <v>55</v>
      </c>
      <c r="E18" t="s">
        <v>63</v>
      </c>
      <c r="F18" t="s">
        <v>64</v>
      </c>
      <c r="G18">
        <v>0.28000000000000003</v>
      </c>
      <c r="H18">
        <v>0</v>
      </c>
      <c r="I18" t="s">
        <v>62</v>
      </c>
      <c r="J18" t="s">
        <v>15</v>
      </c>
      <c r="K18" t="s">
        <v>28</v>
      </c>
      <c r="L18" t="s">
        <v>29</v>
      </c>
      <c r="M18" t="s">
        <v>30</v>
      </c>
      <c r="N18" s="6"/>
      <c r="O18">
        <v>0</v>
      </c>
      <c r="P18" t="s">
        <v>23</v>
      </c>
    </row>
    <row r="19" spans="1:19" hidden="1" x14ac:dyDescent="0.2">
      <c r="A19" t="s">
        <v>13</v>
      </c>
      <c r="B19" t="s">
        <v>14</v>
      </c>
      <c r="C19" t="s">
        <v>15</v>
      </c>
      <c r="D19" t="s">
        <v>55</v>
      </c>
      <c r="E19" t="s">
        <v>65</v>
      </c>
      <c r="F19" t="s">
        <v>66</v>
      </c>
      <c r="G19">
        <v>3.16</v>
      </c>
      <c r="H19">
        <v>0</v>
      </c>
      <c r="I19" t="s">
        <v>62</v>
      </c>
      <c r="J19" t="s">
        <v>15</v>
      </c>
      <c r="K19" t="s">
        <v>28</v>
      </c>
      <c r="L19" t="s">
        <v>29</v>
      </c>
      <c r="M19" t="s">
        <v>30</v>
      </c>
      <c r="N19" s="6"/>
      <c r="O19">
        <v>0</v>
      </c>
      <c r="P19" t="s">
        <v>23</v>
      </c>
    </row>
    <row r="20" spans="1:19" hidden="1" x14ac:dyDescent="0.2">
      <c r="A20" t="s">
        <v>13</v>
      </c>
      <c r="B20" t="s">
        <v>14</v>
      </c>
      <c r="C20" t="s">
        <v>15</v>
      </c>
      <c r="D20" t="s">
        <v>55</v>
      </c>
      <c r="E20" t="s">
        <v>67</v>
      </c>
      <c r="F20" t="s">
        <v>68</v>
      </c>
      <c r="G20">
        <v>0.06</v>
      </c>
      <c r="H20">
        <v>0</v>
      </c>
      <c r="I20" t="s">
        <v>62</v>
      </c>
      <c r="J20" t="s">
        <v>15</v>
      </c>
      <c r="K20" t="s">
        <v>28</v>
      </c>
      <c r="L20" t="s">
        <v>29</v>
      </c>
      <c r="M20" t="s">
        <v>30</v>
      </c>
      <c r="N20" s="6"/>
      <c r="O20">
        <v>0</v>
      </c>
      <c r="P20" t="s">
        <v>23</v>
      </c>
    </row>
    <row r="21" spans="1:19" x14ac:dyDescent="0.2">
      <c r="A21" t="s">
        <v>13</v>
      </c>
      <c r="B21">
        <v>1</v>
      </c>
      <c r="C21" t="s">
        <v>15</v>
      </c>
      <c r="D21" s="9">
        <v>41367</v>
      </c>
      <c r="E21" t="s">
        <v>73</v>
      </c>
      <c r="F21" t="s">
        <v>70</v>
      </c>
      <c r="G21">
        <v>0.13</v>
      </c>
      <c r="H21">
        <v>0.06</v>
      </c>
      <c r="I21" t="s">
        <v>15</v>
      </c>
      <c r="J21" t="s">
        <v>74</v>
      </c>
      <c r="K21" t="s">
        <v>20</v>
      </c>
      <c r="L21" t="s">
        <v>57</v>
      </c>
      <c r="M21" t="s">
        <v>30</v>
      </c>
      <c r="N21" s="6">
        <f>1.59+(IF($G21&gt;10,CEILING($G21,1)-10,0))*1.59</f>
        <v>1.59</v>
      </c>
      <c r="O21" s="7">
        <f>0.9*$G21</f>
        <v>0.11700000000000001</v>
      </c>
      <c r="P21">
        <f>SUMIFS($G:$G,$D:$D,$D21,$K:$K,"Исходящие")</f>
        <v>4.97</v>
      </c>
      <c r="Q21" s="10">
        <f>SUMIFS($B:$B,$D:$D,$D21,$K:$K,"Исходящие")</f>
        <v>6</v>
      </c>
      <c r="R21" s="11">
        <f>IF($P21&lt;6,1.75*$G21,0)</f>
        <v>0.22750000000000001</v>
      </c>
      <c r="S21" s="12">
        <f>IF(AND($P21&gt;6,$P21&lt;=20),(1.75*5+0.15*($P21-5))/$Q21,IF($P21&gt;20,(0.15*15+1.75*($P21-15))/$Q21,0))</f>
        <v>0</v>
      </c>
    </row>
    <row r="22" spans="1:19" hidden="1" x14ac:dyDescent="0.2">
      <c r="A22" t="s">
        <v>13</v>
      </c>
      <c r="B22" t="s">
        <v>14</v>
      </c>
      <c r="C22" t="s">
        <v>15</v>
      </c>
      <c r="D22" t="s">
        <v>55</v>
      </c>
      <c r="E22" t="s">
        <v>71</v>
      </c>
      <c r="F22" t="s">
        <v>72</v>
      </c>
      <c r="G22">
        <v>0.35</v>
      </c>
      <c r="H22">
        <v>0</v>
      </c>
      <c r="I22" t="s">
        <v>62</v>
      </c>
      <c r="J22" t="s">
        <v>15</v>
      </c>
      <c r="K22" t="s">
        <v>28</v>
      </c>
      <c r="L22" t="s">
        <v>29</v>
      </c>
      <c r="M22" t="s">
        <v>30</v>
      </c>
      <c r="N22" s="6"/>
      <c r="O22">
        <v>0</v>
      </c>
      <c r="P22" t="s">
        <v>23</v>
      </c>
    </row>
    <row r="23" spans="1:19" x14ac:dyDescent="0.2">
      <c r="A23" t="s">
        <v>13</v>
      </c>
      <c r="B23">
        <v>1</v>
      </c>
      <c r="C23" t="s">
        <v>15</v>
      </c>
      <c r="D23" s="9">
        <v>41367</v>
      </c>
      <c r="E23" t="s">
        <v>75</v>
      </c>
      <c r="F23" t="s">
        <v>76</v>
      </c>
      <c r="G23">
        <v>1.01</v>
      </c>
      <c r="H23">
        <v>0.43</v>
      </c>
      <c r="I23" t="s">
        <v>15</v>
      </c>
      <c r="J23" t="s">
        <v>77</v>
      </c>
      <c r="K23" t="s">
        <v>20</v>
      </c>
      <c r="L23" t="s">
        <v>57</v>
      </c>
      <c r="M23" t="s">
        <v>30</v>
      </c>
      <c r="N23" s="6">
        <f>1.59+(IF($G23&gt;10,CEILING($G23,1)-10,0))*1.59</f>
        <v>1.59</v>
      </c>
      <c r="O23" s="7">
        <f>0.9*$G23</f>
        <v>0.90900000000000003</v>
      </c>
      <c r="P23">
        <f>SUMIFS($G:$G,$D:$D,$D23,$K:$K,"Исходящие")</f>
        <v>4.97</v>
      </c>
      <c r="Q23" s="10">
        <f>SUMIFS($B:$B,$D:$D,$D23,$K:$K,"Исходящие")</f>
        <v>6</v>
      </c>
      <c r="R23" s="11">
        <f>IF($P23&lt;6,1.75*$G23,0)</f>
        <v>1.7675000000000001</v>
      </c>
      <c r="S23" s="12">
        <f>IF(AND($P23&gt;6,$P23&lt;=20),(1.75*5+0.15*($P23-5))/$Q23,IF($P23&gt;20,(0.15*15+1.75*($P23-15))/$Q23,0))</f>
        <v>0</v>
      </c>
    </row>
    <row r="24" spans="1:19" x14ac:dyDescent="0.2">
      <c r="A24" t="s">
        <v>13</v>
      </c>
      <c r="B24">
        <v>1</v>
      </c>
      <c r="C24" t="s">
        <v>15</v>
      </c>
      <c r="D24" s="9">
        <v>41367</v>
      </c>
      <c r="E24" t="s">
        <v>78</v>
      </c>
      <c r="F24" t="s">
        <v>79</v>
      </c>
      <c r="G24">
        <v>0.3</v>
      </c>
      <c r="H24">
        <v>0.13</v>
      </c>
      <c r="I24" t="s">
        <v>15</v>
      </c>
      <c r="J24" t="s">
        <v>77</v>
      </c>
      <c r="K24" t="s">
        <v>20</v>
      </c>
      <c r="L24" t="s">
        <v>57</v>
      </c>
      <c r="M24" t="s">
        <v>30</v>
      </c>
      <c r="N24" s="6">
        <f>1.59+(IF($G24&gt;10,CEILING($G24,1)-10,0))*1.59</f>
        <v>1.59</v>
      </c>
      <c r="O24" s="7">
        <f>0.9*$G24</f>
        <v>0.27</v>
      </c>
      <c r="P24">
        <f>SUMIFS($G:$G,$D:$D,$D24,$K:$K,"Исходящие")</f>
        <v>4.97</v>
      </c>
      <c r="Q24" s="10">
        <f>SUMIFS($B:$B,$D:$D,$D24,$K:$K,"Исходящие")</f>
        <v>6</v>
      </c>
      <c r="R24" s="11">
        <f>IF($P24&lt;6,1.75*$G24,0)</f>
        <v>0.52500000000000002</v>
      </c>
      <c r="S24" s="12">
        <f>IF(AND($P24&gt;6,$P24&lt;=20),(1.75*5+0.15*($P24-5))/$Q24,IF($P24&gt;20,(0.15*15+1.75*($P24-15))/$Q24,0))</f>
        <v>0</v>
      </c>
    </row>
    <row r="25" spans="1:19" x14ac:dyDescent="0.2">
      <c r="A25" t="s">
        <v>13</v>
      </c>
      <c r="B25">
        <v>1</v>
      </c>
      <c r="C25" t="s">
        <v>15</v>
      </c>
      <c r="D25" s="9">
        <v>41368</v>
      </c>
      <c r="E25" t="s">
        <v>87</v>
      </c>
      <c r="F25" t="s">
        <v>72</v>
      </c>
      <c r="G25">
        <v>0.35</v>
      </c>
      <c r="H25">
        <v>0</v>
      </c>
      <c r="I25" t="s">
        <v>15</v>
      </c>
      <c r="J25" t="s">
        <v>41</v>
      </c>
      <c r="K25" t="s">
        <v>20</v>
      </c>
      <c r="L25" t="s">
        <v>42</v>
      </c>
      <c r="M25" t="s">
        <v>30</v>
      </c>
      <c r="N25" s="6">
        <f>1.59+(IF($G25&gt;10,CEILING($G25,1)-10,0))*1.59</f>
        <v>1.59</v>
      </c>
      <c r="O25" s="7">
        <f>0.9*$G25</f>
        <v>0.315</v>
      </c>
      <c r="P25">
        <f>SUMIFS($G:$G,$D:$D,$D25,$K:$K,"Исходящие")</f>
        <v>3.21</v>
      </c>
      <c r="Q25" s="10">
        <f>SUMIFS($B:$B,$D:$D,$D25,$K:$K,"Исходящие")</f>
        <v>4</v>
      </c>
      <c r="R25" s="11">
        <f>IF($P25&lt;6,1.75*$G25,0)</f>
        <v>0.61249999999999993</v>
      </c>
      <c r="S25" s="12">
        <f>IF(AND($P25&gt;6,$P25&lt;=20),(1.75*5+0.15*($P25-5))/$Q25,IF($P25&gt;20,(0.15*15+1.75*($P25-15))/$Q25,0))</f>
        <v>0</v>
      </c>
    </row>
    <row r="26" spans="1:19" hidden="1" x14ac:dyDescent="0.2">
      <c r="A26" t="s">
        <v>13</v>
      </c>
      <c r="B26" t="s">
        <v>14</v>
      </c>
      <c r="C26" t="s">
        <v>15</v>
      </c>
      <c r="D26" t="s">
        <v>55</v>
      </c>
      <c r="E26" t="s">
        <v>80</v>
      </c>
      <c r="F26" t="s">
        <v>81</v>
      </c>
      <c r="G26">
        <v>0.93</v>
      </c>
      <c r="H26">
        <v>0</v>
      </c>
      <c r="I26" t="s">
        <v>41</v>
      </c>
      <c r="J26" t="s">
        <v>15</v>
      </c>
      <c r="K26" t="s">
        <v>28</v>
      </c>
      <c r="L26" t="s">
        <v>29</v>
      </c>
      <c r="M26" t="s">
        <v>30</v>
      </c>
      <c r="N26" s="6"/>
      <c r="O26">
        <v>0</v>
      </c>
      <c r="P26" t="s">
        <v>23</v>
      </c>
    </row>
    <row r="27" spans="1:19" hidden="1" x14ac:dyDescent="0.2">
      <c r="A27" t="s">
        <v>13</v>
      </c>
      <c r="B27" t="s">
        <v>14</v>
      </c>
      <c r="C27" t="s">
        <v>15</v>
      </c>
      <c r="D27" t="s">
        <v>82</v>
      </c>
      <c r="E27" t="s">
        <v>83</v>
      </c>
      <c r="F27" t="s">
        <v>84</v>
      </c>
      <c r="G27">
        <v>2.2599999999999998</v>
      </c>
      <c r="H27">
        <v>0</v>
      </c>
      <c r="I27" t="s">
        <v>85</v>
      </c>
      <c r="J27" t="s">
        <v>15</v>
      </c>
      <c r="K27" t="s">
        <v>28</v>
      </c>
      <c r="L27" t="s">
        <v>86</v>
      </c>
      <c r="M27" t="s">
        <v>30</v>
      </c>
      <c r="N27" s="6"/>
      <c r="O27">
        <v>0</v>
      </c>
      <c r="P27" t="s">
        <v>23</v>
      </c>
    </row>
    <row r="28" spans="1:19" x14ac:dyDescent="0.2">
      <c r="A28" t="s">
        <v>13</v>
      </c>
      <c r="B28">
        <v>1</v>
      </c>
      <c r="C28" t="s">
        <v>15</v>
      </c>
      <c r="D28" s="9">
        <v>41368</v>
      </c>
      <c r="E28" t="s">
        <v>88</v>
      </c>
      <c r="F28" t="s">
        <v>89</v>
      </c>
      <c r="G28">
        <v>1.21</v>
      </c>
      <c r="H28">
        <v>0</v>
      </c>
      <c r="I28" t="s">
        <v>15</v>
      </c>
      <c r="J28" t="s">
        <v>41</v>
      </c>
      <c r="K28" t="s">
        <v>20</v>
      </c>
      <c r="L28" t="s">
        <v>42</v>
      </c>
      <c r="M28" t="s">
        <v>30</v>
      </c>
      <c r="N28" s="6">
        <f>1.59+(IF($G28&gt;10,CEILING($G28,1)-10,0))*1.59</f>
        <v>1.59</v>
      </c>
      <c r="O28" s="7">
        <f>0.9*$G28</f>
        <v>1.089</v>
      </c>
      <c r="P28">
        <f>SUMIFS($G:$G,$D:$D,$D28,$K:$K,"Исходящие")</f>
        <v>3.21</v>
      </c>
      <c r="Q28" s="10">
        <f>SUMIFS($B:$B,$D:$D,$D28,$K:$K,"Исходящие")</f>
        <v>4</v>
      </c>
      <c r="R28" s="11">
        <f>IF($P28&lt;6,1.75*$G28,0)</f>
        <v>2.1174999999999997</v>
      </c>
      <c r="S28" s="12">
        <f>IF(AND($P28&gt;6,$P28&lt;=20),(1.75*5+0.15*($P28-5))/$Q28,IF($P28&gt;20,(0.15*15+1.75*($P28-15))/$Q28,0))</f>
        <v>0</v>
      </c>
    </row>
    <row r="29" spans="1:19" x14ac:dyDescent="0.2">
      <c r="A29" t="s">
        <v>13</v>
      </c>
      <c r="B29">
        <v>1</v>
      </c>
      <c r="C29" t="s">
        <v>15</v>
      </c>
      <c r="D29" s="9">
        <v>41368</v>
      </c>
      <c r="E29" t="s">
        <v>92</v>
      </c>
      <c r="F29" t="s">
        <v>93</v>
      </c>
      <c r="G29">
        <v>0.65</v>
      </c>
      <c r="H29">
        <v>0</v>
      </c>
      <c r="I29" t="s">
        <v>15</v>
      </c>
      <c r="J29" t="s">
        <v>41</v>
      </c>
      <c r="K29" t="s">
        <v>20</v>
      </c>
      <c r="L29" t="s">
        <v>42</v>
      </c>
      <c r="M29" t="s">
        <v>30</v>
      </c>
      <c r="N29" s="6">
        <f>1.59+(IF($G29&gt;10,CEILING($G29,1)-10,0))*1.59</f>
        <v>1.59</v>
      </c>
      <c r="O29" s="7">
        <f>0.9*$G29</f>
        <v>0.58500000000000008</v>
      </c>
      <c r="P29">
        <f>SUMIFS($G:$G,$D:$D,$D29,$K:$K,"Исходящие")</f>
        <v>3.21</v>
      </c>
      <c r="Q29" s="10">
        <f>SUMIFS($B:$B,$D:$D,$D29,$K:$K,"Исходящие")</f>
        <v>4</v>
      </c>
      <c r="R29" s="11">
        <f>IF($P29&lt;6,1.75*$G29,0)</f>
        <v>1.1375</v>
      </c>
      <c r="S29" s="12">
        <f>IF(AND($P29&gt;6,$P29&lt;=20),(1.75*5+0.15*($P29-5))/$Q29,IF($P29&gt;20,(0.15*15+1.75*($P29-15))/$Q29,0))</f>
        <v>0</v>
      </c>
    </row>
    <row r="30" spans="1:19" hidden="1" x14ac:dyDescent="0.2">
      <c r="A30" t="s">
        <v>13</v>
      </c>
      <c r="B30" t="s">
        <v>14</v>
      </c>
      <c r="C30" t="s">
        <v>15</v>
      </c>
      <c r="D30" t="s">
        <v>82</v>
      </c>
      <c r="E30" t="s">
        <v>90</v>
      </c>
      <c r="F30" t="s">
        <v>39</v>
      </c>
      <c r="G30">
        <v>0.5</v>
      </c>
      <c r="H30">
        <v>0</v>
      </c>
      <c r="I30" t="s">
        <v>91</v>
      </c>
      <c r="J30" t="s">
        <v>15</v>
      </c>
      <c r="K30" t="s">
        <v>28</v>
      </c>
      <c r="L30" t="s">
        <v>86</v>
      </c>
      <c r="M30" t="s">
        <v>30</v>
      </c>
      <c r="N30" s="6"/>
      <c r="O30">
        <v>0</v>
      </c>
      <c r="P30" t="s">
        <v>23</v>
      </c>
    </row>
    <row r="31" spans="1:19" x14ac:dyDescent="0.2">
      <c r="A31" t="s">
        <v>13</v>
      </c>
      <c r="B31">
        <v>1</v>
      </c>
      <c r="C31" t="s">
        <v>15</v>
      </c>
      <c r="D31" s="9">
        <v>41368</v>
      </c>
      <c r="E31" t="s">
        <v>99</v>
      </c>
      <c r="F31" t="s">
        <v>100</v>
      </c>
      <c r="G31">
        <v>1</v>
      </c>
      <c r="H31">
        <v>0.43</v>
      </c>
      <c r="I31" t="s">
        <v>15</v>
      </c>
      <c r="J31" t="s">
        <v>101</v>
      </c>
      <c r="K31" t="s">
        <v>20</v>
      </c>
      <c r="L31" t="s">
        <v>57</v>
      </c>
      <c r="M31" t="s">
        <v>30</v>
      </c>
      <c r="N31" s="6">
        <f>1.59+(IF($G31&gt;10,CEILING($G31,1)-10,0))*1.59</f>
        <v>1.59</v>
      </c>
      <c r="O31" s="7">
        <f>0.9*$G31</f>
        <v>0.9</v>
      </c>
      <c r="P31">
        <f>SUMIFS($G:$G,$D:$D,$D31,$K:$K,"Исходящие")</f>
        <v>3.21</v>
      </c>
      <c r="Q31" s="10">
        <f>SUMIFS($B:$B,$D:$D,$D31,$K:$K,"Исходящие")</f>
        <v>4</v>
      </c>
      <c r="R31" s="11">
        <f>IF($P31&lt;6,1.75*$G31,0)</f>
        <v>1.75</v>
      </c>
      <c r="S31" s="12">
        <f>IF(AND($P31&gt;6,$P31&lt;=20),(1.75*5+0.15*($P31-5))/$Q31,IF($P31&gt;20,(0.15*15+1.75*($P31-15))/$Q31,0))</f>
        <v>0</v>
      </c>
    </row>
    <row r="32" spans="1:19" hidden="1" x14ac:dyDescent="0.2">
      <c r="A32" t="s">
        <v>13</v>
      </c>
      <c r="B32" t="s">
        <v>14</v>
      </c>
      <c r="C32" t="s">
        <v>15</v>
      </c>
      <c r="D32" t="s">
        <v>82</v>
      </c>
      <c r="E32" t="s">
        <v>94</v>
      </c>
      <c r="F32" t="s">
        <v>95</v>
      </c>
      <c r="G32">
        <v>0.38</v>
      </c>
      <c r="H32">
        <v>0</v>
      </c>
      <c r="I32" t="s">
        <v>41</v>
      </c>
      <c r="J32" t="s">
        <v>15</v>
      </c>
      <c r="K32" t="s">
        <v>28</v>
      </c>
      <c r="L32" t="s">
        <v>29</v>
      </c>
      <c r="M32" t="s">
        <v>30</v>
      </c>
      <c r="N32" s="6"/>
      <c r="O32">
        <v>0</v>
      </c>
      <c r="P32" t="s">
        <v>23</v>
      </c>
    </row>
    <row r="33" spans="1:19" hidden="1" x14ac:dyDescent="0.2">
      <c r="A33" t="s">
        <v>13</v>
      </c>
      <c r="B33" t="s">
        <v>14</v>
      </c>
      <c r="C33" t="s">
        <v>15</v>
      </c>
      <c r="D33" t="s">
        <v>82</v>
      </c>
      <c r="E33" t="s">
        <v>96</v>
      </c>
      <c r="F33" t="s">
        <v>40</v>
      </c>
      <c r="G33">
        <v>0.16</v>
      </c>
      <c r="H33">
        <v>0</v>
      </c>
      <c r="I33" t="s">
        <v>41</v>
      </c>
      <c r="J33" t="s">
        <v>15</v>
      </c>
      <c r="K33" t="s">
        <v>28</v>
      </c>
      <c r="L33" t="s">
        <v>29</v>
      </c>
      <c r="M33" t="s">
        <v>30</v>
      </c>
      <c r="N33" s="6"/>
      <c r="O33">
        <v>0</v>
      </c>
      <c r="P33" t="s">
        <v>23</v>
      </c>
    </row>
    <row r="34" spans="1:19" hidden="1" x14ac:dyDescent="0.2">
      <c r="A34" t="s">
        <v>13</v>
      </c>
      <c r="B34" t="s">
        <v>14</v>
      </c>
      <c r="C34" t="s">
        <v>15</v>
      </c>
      <c r="D34" t="s">
        <v>82</v>
      </c>
      <c r="E34" t="s">
        <v>97</v>
      </c>
      <c r="F34" t="s">
        <v>98</v>
      </c>
      <c r="G34">
        <v>0.08</v>
      </c>
      <c r="H34">
        <v>0</v>
      </c>
      <c r="I34" t="s">
        <v>41</v>
      </c>
      <c r="J34" t="s">
        <v>15</v>
      </c>
      <c r="K34" t="s">
        <v>28</v>
      </c>
      <c r="L34" t="s">
        <v>29</v>
      </c>
      <c r="M34" t="s">
        <v>30</v>
      </c>
      <c r="N34" s="6"/>
      <c r="O34">
        <v>0</v>
      </c>
      <c r="P34" t="s">
        <v>23</v>
      </c>
    </row>
    <row r="35" spans="1:19" x14ac:dyDescent="0.2">
      <c r="A35" t="s">
        <v>13</v>
      </c>
      <c r="B35">
        <v>1</v>
      </c>
      <c r="C35" t="s">
        <v>15</v>
      </c>
      <c r="D35" s="9">
        <v>41369</v>
      </c>
      <c r="E35" t="s">
        <v>103</v>
      </c>
      <c r="F35" t="s">
        <v>104</v>
      </c>
      <c r="G35">
        <v>0.76</v>
      </c>
      <c r="H35">
        <v>0.33</v>
      </c>
      <c r="I35" t="s">
        <v>15</v>
      </c>
      <c r="J35" t="s">
        <v>105</v>
      </c>
      <c r="K35" t="s">
        <v>20</v>
      </c>
      <c r="L35" t="s">
        <v>57</v>
      </c>
      <c r="M35" t="s">
        <v>30</v>
      </c>
      <c r="N35" s="6">
        <f>1.59+(IF($G35&gt;10,CEILING($G35,1)-10,0))*1.59</f>
        <v>1.59</v>
      </c>
      <c r="O35" s="7">
        <f>0.9*$G35</f>
        <v>0.68400000000000005</v>
      </c>
      <c r="P35">
        <f>SUMIFS($G:$G,$D:$D,$D35,$K:$K,"Исходящие")</f>
        <v>5.3999999999999995</v>
      </c>
      <c r="Q35" s="10">
        <f>SUMIFS($B:$B,$D:$D,$D35,$K:$K,"Исходящие")</f>
        <v>4</v>
      </c>
      <c r="R35" s="11">
        <f>IF($P35&lt;6,1.75*$G35,0)</f>
        <v>1.33</v>
      </c>
      <c r="S35" s="12">
        <f>IF(AND($P35&gt;6,$P35&lt;=20),(1.75*5+0.15*($P35-5))/$Q35,IF($P35&gt;20,(0.15*15+1.75*($P35-15))/$Q35,0))</f>
        <v>0</v>
      </c>
    </row>
    <row r="36" spans="1:19" x14ac:dyDescent="0.2">
      <c r="A36" t="s">
        <v>13</v>
      </c>
      <c r="B36">
        <v>1</v>
      </c>
      <c r="C36" t="s">
        <v>15</v>
      </c>
      <c r="D36" s="9">
        <v>41369</v>
      </c>
      <c r="E36" t="s">
        <v>110</v>
      </c>
      <c r="F36" t="s">
        <v>84</v>
      </c>
      <c r="G36">
        <v>2.2599999999999998</v>
      </c>
      <c r="H36">
        <v>0.97</v>
      </c>
      <c r="I36" t="s">
        <v>15</v>
      </c>
      <c r="J36" t="s">
        <v>62</v>
      </c>
      <c r="K36" t="s">
        <v>20</v>
      </c>
      <c r="L36" t="s">
        <v>42</v>
      </c>
      <c r="M36" t="s">
        <v>30</v>
      </c>
      <c r="N36" s="6">
        <f>1.59+(IF($G36&gt;10,CEILING($G36,1)-10,0))*1.59</f>
        <v>1.59</v>
      </c>
      <c r="O36" s="7">
        <f>0.9*$G36</f>
        <v>2.0339999999999998</v>
      </c>
      <c r="P36">
        <f>SUMIFS($G:$G,$D:$D,$D36,$K:$K,"Исходящие")</f>
        <v>5.3999999999999995</v>
      </c>
      <c r="Q36" s="10">
        <f>SUMIFS($B:$B,$D:$D,$D36,$K:$K,"Исходящие")</f>
        <v>4</v>
      </c>
      <c r="R36" s="11">
        <f>IF($P36&lt;6,1.75*$G36,0)</f>
        <v>3.9549999999999996</v>
      </c>
      <c r="S36" s="12">
        <f>IF(AND($P36&gt;6,$P36&lt;=20),(1.75*5+0.15*($P36-5))/$Q36,IF($P36&gt;20,(0.15*15+1.75*($P36-15))/$Q36,0))</f>
        <v>0</v>
      </c>
    </row>
    <row r="37" spans="1:19" hidden="1" x14ac:dyDescent="0.2">
      <c r="A37" t="s">
        <v>13</v>
      </c>
      <c r="B37" t="s">
        <v>14</v>
      </c>
      <c r="C37" t="s">
        <v>15</v>
      </c>
      <c r="D37" t="s">
        <v>102</v>
      </c>
      <c r="E37" t="s">
        <v>106</v>
      </c>
      <c r="F37" t="s">
        <v>59</v>
      </c>
      <c r="G37">
        <v>0.56000000000000005</v>
      </c>
      <c r="H37">
        <v>0</v>
      </c>
      <c r="I37" t="s">
        <v>107</v>
      </c>
      <c r="J37" t="s">
        <v>15</v>
      </c>
      <c r="K37" t="s">
        <v>28</v>
      </c>
      <c r="L37" t="s">
        <v>37</v>
      </c>
      <c r="M37" t="s">
        <v>30</v>
      </c>
      <c r="N37" s="6"/>
      <c r="O37">
        <v>0</v>
      </c>
      <c r="P37" t="s">
        <v>23</v>
      </c>
    </row>
    <row r="38" spans="1:19" hidden="1" x14ac:dyDescent="0.2">
      <c r="A38" t="s">
        <v>13</v>
      </c>
      <c r="B38" t="s">
        <v>14</v>
      </c>
      <c r="C38" t="s">
        <v>15</v>
      </c>
      <c r="D38" t="s">
        <v>102</v>
      </c>
      <c r="E38" t="s">
        <v>108</v>
      </c>
      <c r="F38" t="s">
        <v>109</v>
      </c>
      <c r="G38">
        <v>0.95</v>
      </c>
      <c r="H38">
        <v>0</v>
      </c>
      <c r="I38" t="s">
        <v>62</v>
      </c>
      <c r="J38" t="s">
        <v>15</v>
      </c>
      <c r="K38" t="s">
        <v>28</v>
      </c>
      <c r="L38" t="s">
        <v>29</v>
      </c>
      <c r="M38" t="s">
        <v>30</v>
      </c>
      <c r="N38" s="6"/>
      <c r="O38">
        <v>0</v>
      </c>
      <c r="P38" t="s">
        <v>23</v>
      </c>
    </row>
    <row r="39" spans="1:19" x14ac:dyDescent="0.2">
      <c r="A39" t="s">
        <v>13</v>
      </c>
      <c r="B39">
        <v>1</v>
      </c>
      <c r="C39" t="s">
        <v>15</v>
      </c>
      <c r="D39" s="9">
        <v>41369</v>
      </c>
      <c r="E39" t="s">
        <v>111</v>
      </c>
      <c r="F39" t="s">
        <v>112</v>
      </c>
      <c r="G39">
        <v>1.8</v>
      </c>
      <c r="H39">
        <v>0.77</v>
      </c>
      <c r="I39" t="s">
        <v>15</v>
      </c>
      <c r="J39" t="s">
        <v>62</v>
      </c>
      <c r="K39" t="s">
        <v>20</v>
      </c>
      <c r="L39" t="s">
        <v>42</v>
      </c>
      <c r="M39" t="s">
        <v>30</v>
      </c>
      <c r="N39" s="6">
        <f>1.59+(IF($G39&gt;10,CEILING($G39,1)-10,0))*1.59</f>
        <v>1.59</v>
      </c>
      <c r="O39" s="7">
        <f>0.9*$G39</f>
        <v>1.62</v>
      </c>
      <c r="P39">
        <f>SUMIFS($G:$G,$D:$D,$D39,$K:$K,"Исходящие")</f>
        <v>5.3999999999999995</v>
      </c>
      <c r="Q39" s="10">
        <f>SUMIFS($B:$B,$D:$D,$D39,$K:$K,"Исходящие")</f>
        <v>4</v>
      </c>
      <c r="R39" s="11">
        <f>IF($P39&lt;6,1.75*$G39,0)</f>
        <v>3.15</v>
      </c>
      <c r="S39" s="12">
        <f>IF(AND($P39&gt;6,$P39&lt;=20),(1.75*5+0.15*($P39-5))/$Q39,IF($P39&gt;20,(0.15*15+1.75*($P39-15))/$Q39,0))</f>
        <v>0</v>
      </c>
    </row>
    <row r="40" spans="1:19" x14ac:dyDescent="0.2">
      <c r="A40" t="s">
        <v>13</v>
      </c>
      <c r="B40">
        <v>1</v>
      </c>
      <c r="C40" t="s">
        <v>15</v>
      </c>
      <c r="D40" s="9">
        <v>41369</v>
      </c>
      <c r="E40" t="s">
        <v>119</v>
      </c>
      <c r="F40" t="s">
        <v>51</v>
      </c>
      <c r="G40">
        <v>0.57999999999999996</v>
      </c>
      <c r="H40">
        <v>0</v>
      </c>
      <c r="I40" t="s">
        <v>15</v>
      </c>
      <c r="J40" t="s">
        <v>41</v>
      </c>
      <c r="K40" t="s">
        <v>20</v>
      </c>
      <c r="L40" t="s">
        <v>42</v>
      </c>
      <c r="M40" t="s">
        <v>30</v>
      </c>
      <c r="N40" s="6">
        <f>1.59+(IF($G40&gt;10,CEILING($G40,1)-10,0))*1.59</f>
        <v>1.59</v>
      </c>
      <c r="O40" s="7">
        <f>0.9*$G40</f>
        <v>0.52200000000000002</v>
      </c>
      <c r="P40">
        <f>SUMIFS($G:$G,$D:$D,$D40,$K:$K,"Исходящие")</f>
        <v>5.3999999999999995</v>
      </c>
      <c r="Q40" s="10">
        <f>SUMIFS($B:$B,$D:$D,$D40,$K:$K,"Исходящие")</f>
        <v>4</v>
      </c>
      <c r="R40" s="11">
        <f>IF($P40&lt;6,1.75*$G40,0)</f>
        <v>1.0149999999999999</v>
      </c>
      <c r="S40" s="12">
        <f>IF(AND($P40&gt;6,$P40&lt;=20),(1.75*5+0.15*($P40-5))/$Q40,IF($P40&gt;20,(0.15*15+1.75*($P40-15))/$Q40,0))</f>
        <v>0</v>
      </c>
    </row>
    <row r="41" spans="1:19" hidden="1" x14ac:dyDescent="0.2">
      <c r="A41" t="s">
        <v>13</v>
      </c>
      <c r="B41" t="s">
        <v>14</v>
      </c>
      <c r="C41" t="s">
        <v>15</v>
      </c>
      <c r="D41" t="s">
        <v>102</v>
      </c>
      <c r="E41" t="s">
        <v>113</v>
      </c>
      <c r="F41" t="s">
        <v>114</v>
      </c>
      <c r="G41">
        <v>1.65</v>
      </c>
      <c r="H41">
        <v>0</v>
      </c>
      <c r="I41" t="s">
        <v>62</v>
      </c>
      <c r="J41" t="s">
        <v>15</v>
      </c>
      <c r="K41" t="s">
        <v>28</v>
      </c>
      <c r="L41" t="s">
        <v>29</v>
      </c>
      <c r="M41" t="s">
        <v>30</v>
      </c>
      <c r="N41" s="6"/>
      <c r="O41">
        <v>0</v>
      </c>
      <c r="P41" t="s">
        <v>23</v>
      </c>
    </row>
    <row r="42" spans="1:19" hidden="1" x14ac:dyDescent="0.2">
      <c r="A42" t="s">
        <v>13</v>
      </c>
      <c r="B42" t="s">
        <v>14</v>
      </c>
      <c r="C42" t="s">
        <v>15</v>
      </c>
      <c r="D42" t="s">
        <v>102</v>
      </c>
      <c r="E42" t="s">
        <v>115</v>
      </c>
      <c r="F42" t="s">
        <v>116</v>
      </c>
      <c r="G42">
        <v>0.25</v>
      </c>
      <c r="H42">
        <v>0</v>
      </c>
      <c r="I42" t="s">
        <v>117</v>
      </c>
      <c r="J42" t="s">
        <v>15</v>
      </c>
      <c r="K42" t="s">
        <v>28</v>
      </c>
      <c r="L42" t="s">
        <v>37</v>
      </c>
      <c r="M42" t="s">
        <v>30</v>
      </c>
      <c r="N42" s="6"/>
      <c r="O42">
        <v>0</v>
      </c>
      <c r="P42" t="s">
        <v>23</v>
      </c>
    </row>
    <row r="43" spans="1:19" hidden="1" x14ac:dyDescent="0.2">
      <c r="A43" t="s">
        <v>13</v>
      </c>
      <c r="B43" t="s">
        <v>14</v>
      </c>
      <c r="C43" t="s">
        <v>15</v>
      </c>
      <c r="D43" t="s">
        <v>102</v>
      </c>
      <c r="E43" t="s">
        <v>118</v>
      </c>
      <c r="F43" t="s">
        <v>47</v>
      </c>
      <c r="G43">
        <v>0.31</v>
      </c>
      <c r="H43">
        <v>0</v>
      </c>
      <c r="I43" t="s">
        <v>62</v>
      </c>
      <c r="J43" t="s">
        <v>15</v>
      </c>
      <c r="K43" t="s">
        <v>28</v>
      </c>
      <c r="L43" t="s">
        <v>29</v>
      </c>
      <c r="M43" t="s">
        <v>30</v>
      </c>
      <c r="N43" s="6"/>
      <c r="O43">
        <v>0</v>
      </c>
      <c r="P43" t="s">
        <v>23</v>
      </c>
    </row>
    <row r="44" spans="1:19" x14ac:dyDescent="0.2">
      <c r="A44" t="s">
        <v>13</v>
      </c>
      <c r="B44">
        <v>1</v>
      </c>
      <c r="C44" t="s">
        <v>15</v>
      </c>
      <c r="D44" s="9">
        <v>41371</v>
      </c>
      <c r="E44" t="s">
        <v>125</v>
      </c>
      <c r="F44" t="s">
        <v>126</v>
      </c>
      <c r="G44">
        <v>0.88</v>
      </c>
      <c r="H44">
        <v>0</v>
      </c>
      <c r="I44" t="s">
        <v>15</v>
      </c>
      <c r="J44" t="s">
        <v>41</v>
      </c>
      <c r="K44" t="s">
        <v>20</v>
      </c>
      <c r="L44" t="s">
        <v>42</v>
      </c>
      <c r="M44" t="s">
        <v>30</v>
      </c>
      <c r="N44" s="6">
        <f>1.59+(IF($G44&gt;10,CEILING($G44,1)-10,0))*1.59</f>
        <v>1.59</v>
      </c>
      <c r="O44" s="7">
        <f>0.9*$G44</f>
        <v>0.79200000000000004</v>
      </c>
      <c r="P44">
        <f>SUMIFS($G:$G,$D:$D,$D44,$K:$K,"Исходящие")</f>
        <v>0.88</v>
      </c>
      <c r="Q44" s="10">
        <f>SUMIFS($B:$B,$D:$D,$D44,$K:$K,"Исходящие")</f>
        <v>1</v>
      </c>
      <c r="R44" s="11">
        <f>IF($P44&lt;6,1.75*$G44,0)</f>
        <v>1.54</v>
      </c>
      <c r="S44" s="12">
        <f>IF(AND($P44&gt;6,$P44&lt;=20),(1.75*5+0.15*($P44-5))/$Q44,IF($P44&gt;20,(0.15*15+1.75*($P44-15))/$Q44,0))</f>
        <v>0</v>
      </c>
    </row>
    <row r="45" spans="1:19" hidden="1" x14ac:dyDescent="0.2">
      <c r="A45" t="s">
        <v>13</v>
      </c>
      <c r="B45" t="s">
        <v>14</v>
      </c>
      <c r="C45" t="s">
        <v>15</v>
      </c>
      <c r="D45" t="s">
        <v>102</v>
      </c>
      <c r="E45" t="s">
        <v>120</v>
      </c>
      <c r="F45" t="s">
        <v>121</v>
      </c>
      <c r="G45">
        <v>0.36</v>
      </c>
      <c r="H45">
        <v>0</v>
      </c>
      <c r="I45" t="s">
        <v>41</v>
      </c>
      <c r="J45" t="s">
        <v>15</v>
      </c>
      <c r="K45" t="s">
        <v>28</v>
      </c>
      <c r="L45" t="s">
        <v>29</v>
      </c>
      <c r="M45" t="s">
        <v>30</v>
      </c>
      <c r="N45" s="6"/>
      <c r="O45">
        <v>0</v>
      </c>
      <c r="P45" t="s">
        <v>23</v>
      </c>
    </row>
    <row r="46" spans="1:19" hidden="1" x14ac:dyDescent="0.2">
      <c r="A46" t="s">
        <v>13</v>
      </c>
      <c r="B46" t="s">
        <v>14</v>
      </c>
      <c r="C46" t="s">
        <v>15</v>
      </c>
      <c r="D46" t="s">
        <v>122</v>
      </c>
      <c r="E46" t="s">
        <v>123</v>
      </c>
      <c r="F46" t="s">
        <v>124</v>
      </c>
      <c r="G46">
        <v>1.7</v>
      </c>
      <c r="H46">
        <v>0</v>
      </c>
      <c r="I46" t="s">
        <v>33</v>
      </c>
      <c r="J46" t="s">
        <v>15</v>
      </c>
      <c r="K46" t="s">
        <v>28</v>
      </c>
      <c r="L46" t="s">
        <v>29</v>
      </c>
      <c r="M46" t="s">
        <v>30</v>
      </c>
      <c r="N46" s="6"/>
      <c r="O46">
        <v>0</v>
      </c>
      <c r="P46" t="s">
        <v>23</v>
      </c>
    </row>
    <row r="47" spans="1:19" x14ac:dyDescent="0.2">
      <c r="A47" t="s">
        <v>13</v>
      </c>
      <c r="B47">
        <v>1</v>
      </c>
      <c r="C47" t="s">
        <v>15</v>
      </c>
      <c r="D47" s="9">
        <v>41372</v>
      </c>
      <c r="E47" t="s">
        <v>137</v>
      </c>
      <c r="F47" t="s">
        <v>138</v>
      </c>
      <c r="G47">
        <v>6.95</v>
      </c>
      <c r="H47">
        <v>2.96</v>
      </c>
      <c r="I47" t="s">
        <v>15</v>
      </c>
      <c r="J47" t="s">
        <v>136</v>
      </c>
      <c r="K47" t="s">
        <v>20</v>
      </c>
      <c r="L47" t="s">
        <v>57</v>
      </c>
      <c r="M47" t="s">
        <v>30</v>
      </c>
      <c r="N47" s="6">
        <f>1.59+(IF($G47&gt;10,CEILING($G47,1)-10,0))*1.59</f>
        <v>1.59</v>
      </c>
      <c r="O47" s="7">
        <f>0.9*$G47</f>
        <v>6.2549999999999999</v>
      </c>
      <c r="P47">
        <f>SUMIFS($G:$G,$D:$D,$D47,$K:$K,"Исходящие")</f>
        <v>8.23</v>
      </c>
      <c r="Q47" s="10">
        <f>SUMIFS($B:$B,$D:$D,$D47,$K:$K,"Исходящие")</f>
        <v>3</v>
      </c>
      <c r="R47" s="11">
        <f>IF($P47&lt;6,1.75*$G47,0)</f>
        <v>0</v>
      </c>
      <c r="S47" s="12">
        <f>IF(AND($P47&gt;6,$P47&lt;=20),(1.75*5+0.15*($P47-5))/$Q47,IF($P47&gt;20,(0.15*15+1.75*($P47-15))/$Q47,0))</f>
        <v>3.0781666666666667</v>
      </c>
    </row>
    <row r="48" spans="1:19" hidden="1" x14ac:dyDescent="0.2">
      <c r="A48" t="s">
        <v>13</v>
      </c>
      <c r="B48" t="s">
        <v>14</v>
      </c>
      <c r="C48" t="s">
        <v>15</v>
      </c>
      <c r="D48" t="s">
        <v>127</v>
      </c>
      <c r="E48" t="s">
        <v>128</v>
      </c>
      <c r="F48" t="s">
        <v>129</v>
      </c>
      <c r="G48">
        <v>6.16</v>
      </c>
      <c r="H48">
        <v>0</v>
      </c>
      <c r="I48" t="s">
        <v>130</v>
      </c>
      <c r="J48" t="s">
        <v>15</v>
      </c>
      <c r="K48" t="s">
        <v>28</v>
      </c>
      <c r="L48" t="s">
        <v>86</v>
      </c>
      <c r="M48" t="s">
        <v>30</v>
      </c>
      <c r="N48" s="6"/>
      <c r="O48">
        <v>0</v>
      </c>
      <c r="P48" t="s">
        <v>23</v>
      </c>
    </row>
    <row r="49" spans="1:19" hidden="1" x14ac:dyDescent="0.2">
      <c r="A49" t="s">
        <v>13</v>
      </c>
      <c r="B49" t="s">
        <v>14</v>
      </c>
      <c r="C49" t="s">
        <v>15</v>
      </c>
      <c r="D49" t="s">
        <v>127</v>
      </c>
      <c r="E49" t="s">
        <v>131</v>
      </c>
      <c r="F49" t="s">
        <v>132</v>
      </c>
      <c r="G49">
        <v>2.5</v>
      </c>
      <c r="H49">
        <v>0</v>
      </c>
      <c r="I49" t="s">
        <v>130</v>
      </c>
      <c r="J49" t="s">
        <v>15</v>
      </c>
      <c r="K49" t="s">
        <v>28</v>
      </c>
      <c r="L49" t="s">
        <v>86</v>
      </c>
      <c r="M49" t="s">
        <v>30</v>
      </c>
      <c r="N49" s="6"/>
      <c r="O49">
        <v>0</v>
      </c>
      <c r="P49" t="s">
        <v>23</v>
      </c>
    </row>
    <row r="50" spans="1:19" hidden="1" x14ac:dyDescent="0.2">
      <c r="A50" t="s">
        <v>13</v>
      </c>
      <c r="B50" t="s">
        <v>14</v>
      </c>
      <c r="C50" t="s">
        <v>15</v>
      </c>
      <c r="D50" t="s">
        <v>127</v>
      </c>
      <c r="E50" t="s">
        <v>133</v>
      </c>
      <c r="F50" t="s">
        <v>134</v>
      </c>
      <c r="G50">
        <v>0.83</v>
      </c>
      <c r="H50">
        <v>0</v>
      </c>
      <c r="I50" t="s">
        <v>41</v>
      </c>
      <c r="J50" t="s">
        <v>15</v>
      </c>
      <c r="K50" t="s">
        <v>28</v>
      </c>
      <c r="L50" t="s">
        <v>29</v>
      </c>
      <c r="M50" t="s">
        <v>30</v>
      </c>
      <c r="N50" s="6"/>
      <c r="O50">
        <v>0</v>
      </c>
      <c r="P50" t="s">
        <v>23</v>
      </c>
    </row>
    <row r="51" spans="1:19" hidden="1" x14ac:dyDescent="0.2">
      <c r="A51" t="s">
        <v>13</v>
      </c>
      <c r="B51" t="s">
        <v>14</v>
      </c>
      <c r="C51" t="s">
        <v>15</v>
      </c>
      <c r="D51" t="s">
        <v>127</v>
      </c>
      <c r="E51" t="s">
        <v>135</v>
      </c>
      <c r="F51" t="s">
        <v>40</v>
      </c>
      <c r="G51">
        <v>0.16</v>
      </c>
      <c r="H51">
        <v>0</v>
      </c>
      <c r="I51" t="s">
        <v>136</v>
      </c>
      <c r="J51" t="s">
        <v>15</v>
      </c>
      <c r="K51" t="s">
        <v>28</v>
      </c>
      <c r="L51" t="s">
        <v>37</v>
      </c>
      <c r="M51" t="s">
        <v>30</v>
      </c>
      <c r="N51" s="6"/>
      <c r="O51">
        <v>0</v>
      </c>
      <c r="P51" t="s">
        <v>23</v>
      </c>
    </row>
    <row r="52" spans="1:19" x14ac:dyDescent="0.2">
      <c r="A52" t="s">
        <v>13</v>
      </c>
      <c r="B52">
        <v>1</v>
      </c>
      <c r="C52" t="s">
        <v>15</v>
      </c>
      <c r="D52" s="9">
        <v>41372</v>
      </c>
      <c r="E52" t="s">
        <v>140</v>
      </c>
      <c r="F52" t="s">
        <v>141</v>
      </c>
      <c r="G52">
        <v>0.75</v>
      </c>
      <c r="H52">
        <v>0</v>
      </c>
      <c r="I52" t="s">
        <v>15</v>
      </c>
      <c r="J52" t="s">
        <v>41</v>
      </c>
      <c r="K52" t="s">
        <v>20</v>
      </c>
      <c r="L52" t="s">
        <v>42</v>
      </c>
      <c r="M52" t="s">
        <v>30</v>
      </c>
      <c r="N52" s="6">
        <f>1.59+(IF($G52&gt;10,CEILING($G52,1)-10,0))*1.59</f>
        <v>1.59</v>
      </c>
      <c r="O52" s="7">
        <f>0.9*$G52</f>
        <v>0.67500000000000004</v>
      </c>
      <c r="P52">
        <f>SUMIFS($G:$G,$D:$D,$D52,$K:$K,"Исходящие")</f>
        <v>8.23</v>
      </c>
      <c r="Q52" s="10">
        <f>SUMIFS($B:$B,$D:$D,$D52,$K:$K,"Исходящие")</f>
        <v>3</v>
      </c>
      <c r="R52" s="11">
        <f>IF($P52&lt;6,1.75*$G52,0)</f>
        <v>0</v>
      </c>
      <c r="S52" s="12">
        <f>IF(AND($P52&gt;6,$P52&lt;=20),(1.75*5+0.15*($P52-5))/$Q52,IF($P52&gt;20,(0.15*15+1.75*($P52-15))/$Q52,0))</f>
        <v>3.0781666666666667</v>
      </c>
    </row>
    <row r="53" spans="1:19" hidden="1" x14ac:dyDescent="0.2">
      <c r="A53" t="s">
        <v>13</v>
      </c>
      <c r="B53" t="s">
        <v>14</v>
      </c>
      <c r="C53" t="s">
        <v>15</v>
      </c>
      <c r="D53" t="s">
        <v>127</v>
      </c>
      <c r="E53" t="s">
        <v>139</v>
      </c>
      <c r="F53" t="s">
        <v>81</v>
      </c>
      <c r="G53">
        <v>0.93</v>
      </c>
      <c r="H53">
        <v>0</v>
      </c>
      <c r="I53" t="s">
        <v>41</v>
      </c>
      <c r="J53" t="s">
        <v>15</v>
      </c>
      <c r="K53" t="s">
        <v>28</v>
      </c>
      <c r="L53" t="s">
        <v>29</v>
      </c>
      <c r="M53" t="s">
        <v>30</v>
      </c>
      <c r="N53" s="6"/>
      <c r="O53">
        <v>0</v>
      </c>
      <c r="P53" t="s">
        <v>23</v>
      </c>
    </row>
    <row r="54" spans="1:19" x14ac:dyDescent="0.2">
      <c r="A54" t="s">
        <v>13</v>
      </c>
      <c r="B54">
        <v>1</v>
      </c>
      <c r="C54" t="s">
        <v>15</v>
      </c>
      <c r="D54" s="9">
        <v>41372</v>
      </c>
      <c r="E54" t="s">
        <v>142</v>
      </c>
      <c r="F54" t="s">
        <v>143</v>
      </c>
      <c r="G54">
        <v>0.53</v>
      </c>
      <c r="H54">
        <v>0</v>
      </c>
      <c r="I54" t="s">
        <v>15</v>
      </c>
      <c r="J54" t="s">
        <v>41</v>
      </c>
      <c r="K54" t="s">
        <v>20</v>
      </c>
      <c r="L54" t="s">
        <v>42</v>
      </c>
      <c r="M54" t="s">
        <v>30</v>
      </c>
      <c r="N54" s="6">
        <f t="shared" ref="N54:N59" si="0">1.59+(IF($G54&gt;10,CEILING($G54,1)-10,0))*1.59</f>
        <v>1.59</v>
      </c>
      <c r="O54" s="7">
        <f t="shared" ref="O54:O59" si="1">0.9*$G54</f>
        <v>0.47700000000000004</v>
      </c>
      <c r="P54">
        <f t="shared" ref="P54:P59" si="2">SUMIFS($G:$G,$D:$D,$D54,$K:$K,"Исходящие")</f>
        <v>8.23</v>
      </c>
      <c r="Q54" s="10">
        <f t="shared" ref="Q54:Q59" si="3">SUMIFS($B:$B,$D:$D,$D54,$K:$K,"Исходящие")</f>
        <v>3</v>
      </c>
      <c r="R54" s="11">
        <f t="shared" ref="R54:R59" si="4">IF($P54&lt;6,1.75*$G54,0)</f>
        <v>0</v>
      </c>
      <c r="S54" s="12">
        <f t="shared" ref="S54:S59" si="5">IF(AND($P54&gt;6,$P54&lt;=20),(1.75*5+0.15*($P54-5))/$Q54,IF($P54&gt;20,(0.15*15+1.75*($P54-15))/$Q54,0))</f>
        <v>3.0781666666666667</v>
      </c>
    </row>
    <row r="55" spans="1:19" x14ac:dyDescent="0.2">
      <c r="A55" t="s">
        <v>13</v>
      </c>
      <c r="B55">
        <v>1</v>
      </c>
      <c r="C55" t="s">
        <v>15</v>
      </c>
      <c r="D55" s="9">
        <v>41373</v>
      </c>
      <c r="E55" t="s">
        <v>145</v>
      </c>
      <c r="F55" t="s">
        <v>146</v>
      </c>
      <c r="G55">
        <v>0.55000000000000004</v>
      </c>
      <c r="H55">
        <v>0.24</v>
      </c>
      <c r="I55" t="s">
        <v>15</v>
      </c>
      <c r="J55" t="s">
        <v>147</v>
      </c>
      <c r="K55" t="s">
        <v>20</v>
      </c>
      <c r="L55" t="s">
        <v>42</v>
      </c>
      <c r="M55" t="s">
        <v>30</v>
      </c>
      <c r="N55" s="6">
        <f t="shared" si="0"/>
        <v>1.59</v>
      </c>
      <c r="O55" s="7">
        <f t="shared" si="1"/>
        <v>0.49500000000000005</v>
      </c>
      <c r="P55">
        <f t="shared" si="2"/>
        <v>6.89</v>
      </c>
      <c r="Q55" s="10">
        <f t="shared" si="3"/>
        <v>8</v>
      </c>
      <c r="R55" s="11">
        <f t="shared" si="4"/>
        <v>0</v>
      </c>
      <c r="S55" s="12">
        <f t="shared" si="5"/>
        <v>1.1291875</v>
      </c>
    </row>
    <row r="56" spans="1:19" x14ac:dyDescent="0.2">
      <c r="A56" t="s">
        <v>13</v>
      </c>
      <c r="B56">
        <v>1</v>
      </c>
      <c r="C56" t="s">
        <v>15</v>
      </c>
      <c r="D56" s="9">
        <v>41373</v>
      </c>
      <c r="E56" t="s">
        <v>148</v>
      </c>
      <c r="F56" t="s">
        <v>149</v>
      </c>
      <c r="G56">
        <v>1.1599999999999999</v>
      </c>
      <c r="H56">
        <v>0.99</v>
      </c>
      <c r="I56" t="s">
        <v>15</v>
      </c>
      <c r="J56" t="s">
        <v>150</v>
      </c>
      <c r="K56" t="s">
        <v>20</v>
      </c>
      <c r="L56" t="s">
        <v>151</v>
      </c>
      <c r="M56" t="s">
        <v>30</v>
      </c>
      <c r="N56" s="6">
        <f t="shared" si="0"/>
        <v>1.59</v>
      </c>
      <c r="O56" s="7">
        <f t="shared" si="1"/>
        <v>1.044</v>
      </c>
      <c r="P56">
        <f t="shared" si="2"/>
        <v>6.89</v>
      </c>
      <c r="Q56" s="10">
        <f t="shared" si="3"/>
        <v>8</v>
      </c>
      <c r="R56" s="11">
        <f t="shared" si="4"/>
        <v>0</v>
      </c>
      <c r="S56" s="12">
        <f t="shared" si="5"/>
        <v>1.1291875</v>
      </c>
    </row>
    <row r="57" spans="1:19" x14ac:dyDescent="0.2">
      <c r="A57" t="s">
        <v>13</v>
      </c>
      <c r="B57">
        <v>1</v>
      </c>
      <c r="C57" t="s">
        <v>15</v>
      </c>
      <c r="D57" s="9">
        <v>41373</v>
      </c>
      <c r="E57" t="s">
        <v>152</v>
      </c>
      <c r="F57" t="s">
        <v>153</v>
      </c>
      <c r="G57">
        <v>0.8</v>
      </c>
      <c r="H57">
        <v>0.68</v>
      </c>
      <c r="I57" t="s">
        <v>15</v>
      </c>
      <c r="J57" t="s">
        <v>154</v>
      </c>
      <c r="K57" t="s">
        <v>20</v>
      </c>
      <c r="L57" t="s">
        <v>151</v>
      </c>
      <c r="M57" t="s">
        <v>30</v>
      </c>
      <c r="N57" s="6">
        <f t="shared" si="0"/>
        <v>1.59</v>
      </c>
      <c r="O57" s="7">
        <f t="shared" si="1"/>
        <v>0.72000000000000008</v>
      </c>
      <c r="P57">
        <f t="shared" si="2"/>
        <v>6.89</v>
      </c>
      <c r="Q57" s="10">
        <f t="shared" si="3"/>
        <v>8</v>
      </c>
      <c r="R57" s="11">
        <f t="shared" si="4"/>
        <v>0</v>
      </c>
      <c r="S57" s="12">
        <f t="shared" si="5"/>
        <v>1.1291875</v>
      </c>
    </row>
    <row r="58" spans="1:19" x14ac:dyDescent="0.2">
      <c r="A58" t="s">
        <v>13</v>
      </c>
      <c r="B58">
        <v>1</v>
      </c>
      <c r="C58" t="s">
        <v>15</v>
      </c>
      <c r="D58" s="9">
        <v>41373</v>
      </c>
      <c r="E58" t="s">
        <v>155</v>
      </c>
      <c r="F58" t="s">
        <v>156</v>
      </c>
      <c r="G58">
        <v>1.85</v>
      </c>
      <c r="H58">
        <v>0</v>
      </c>
      <c r="I58" t="s">
        <v>15</v>
      </c>
      <c r="J58" t="s">
        <v>41</v>
      </c>
      <c r="K58" t="s">
        <v>20</v>
      </c>
      <c r="L58" t="s">
        <v>42</v>
      </c>
      <c r="M58" t="s">
        <v>30</v>
      </c>
      <c r="N58" s="6">
        <f t="shared" si="0"/>
        <v>1.59</v>
      </c>
      <c r="O58" s="7">
        <f t="shared" si="1"/>
        <v>1.665</v>
      </c>
      <c r="P58">
        <f t="shared" si="2"/>
        <v>6.89</v>
      </c>
      <c r="Q58" s="10">
        <f t="shared" si="3"/>
        <v>8</v>
      </c>
      <c r="R58" s="11">
        <f t="shared" si="4"/>
        <v>0</v>
      </c>
      <c r="S58" s="12">
        <f t="shared" si="5"/>
        <v>1.1291875</v>
      </c>
    </row>
    <row r="59" spans="1:19" x14ac:dyDescent="0.2">
      <c r="A59" t="s">
        <v>13</v>
      </c>
      <c r="B59">
        <v>1</v>
      </c>
      <c r="C59" t="s">
        <v>15</v>
      </c>
      <c r="D59" s="9">
        <v>41373</v>
      </c>
      <c r="E59" t="s">
        <v>161</v>
      </c>
      <c r="F59" t="s">
        <v>26</v>
      </c>
      <c r="G59">
        <v>0.81</v>
      </c>
      <c r="H59">
        <v>0.35</v>
      </c>
      <c r="I59" t="s">
        <v>15</v>
      </c>
      <c r="J59" t="s">
        <v>162</v>
      </c>
      <c r="K59" t="s">
        <v>20</v>
      </c>
      <c r="L59" t="s">
        <v>42</v>
      </c>
      <c r="M59" t="s">
        <v>30</v>
      </c>
      <c r="N59" s="6">
        <f t="shared" si="0"/>
        <v>1.59</v>
      </c>
      <c r="O59" s="7">
        <f t="shared" si="1"/>
        <v>0.72900000000000009</v>
      </c>
      <c r="P59">
        <f t="shared" si="2"/>
        <v>6.89</v>
      </c>
      <c r="Q59" s="10">
        <f t="shared" si="3"/>
        <v>8</v>
      </c>
      <c r="R59" s="11">
        <f t="shared" si="4"/>
        <v>0</v>
      </c>
      <c r="S59" s="12">
        <f t="shared" si="5"/>
        <v>1.1291875</v>
      </c>
    </row>
    <row r="60" spans="1:19" hidden="1" x14ac:dyDescent="0.2">
      <c r="A60" t="s">
        <v>13</v>
      </c>
      <c r="B60" t="s">
        <v>14</v>
      </c>
      <c r="C60" t="s">
        <v>15</v>
      </c>
      <c r="D60" t="s">
        <v>144</v>
      </c>
      <c r="E60" t="s">
        <v>157</v>
      </c>
      <c r="F60" t="s">
        <v>158</v>
      </c>
      <c r="G60">
        <v>1.26</v>
      </c>
      <c r="H60">
        <v>0</v>
      </c>
      <c r="I60" t="s">
        <v>36</v>
      </c>
      <c r="J60" t="s">
        <v>15</v>
      </c>
      <c r="K60" t="s">
        <v>28</v>
      </c>
      <c r="L60" t="s">
        <v>37</v>
      </c>
      <c r="M60" t="s">
        <v>30</v>
      </c>
      <c r="N60" s="6"/>
      <c r="O60">
        <v>0</v>
      </c>
      <c r="P60" t="s">
        <v>23</v>
      </c>
    </row>
    <row r="61" spans="1:19" hidden="1" x14ac:dyDescent="0.2">
      <c r="A61" t="s">
        <v>13</v>
      </c>
      <c r="B61" t="s">
        <v>14</v>
      </c>
      <c r="C61" t="s">
        <v>15</v>
      </c>
      <c r="D61" t="s">
        <v>144</v>
      </c>
      <c r="E61" t="s">
        <v>159</v>
      </c>
      <c r="F61" t="s">
        <v>26</v>
      </c>
      <c r="G61">
        <v>0.81</v>
      </c>
      <c r="H61">
        <v>0</v>
      </c>
      <c r="I61" t="s">
        <v>41</v>
      </c>
      <c r="J61" t="s">
        <v>15</v>
      </c>
      <c r="K61" t="s">
        <v>28</v>
      </c>
      <c r="L61" t="s">
        <v>29</v>
      </c>
      <c r="M61" t="s">
        <v>30</v>
      </c>
      <c r="N61" s="6"/>
      <c r="O61">
        <v>0</v>
      </c>
      <c r="P61" t="s">
        <v>23</v>
      </c>
    </row>
    <row r="62" spans="1:19" hidden="1" x14ac:dyDescent="0.2">
      <c r="A62" t="s">
        <v>13</v>
      </c>
      <c r="B62" t="s">
        <v>14</v>
      </c>
      <c r="C62" t="s">
        <v>15</v>
      </c>
      <c r="D62" t="s">
        <v>144</v>
      </c>
      <c r="E62" t="s">
        <v>160</v>
      </c>
      <c r="F62" t="s">
        <v>64</v>
      </c>
      <c r="G62">
        <v>0.28000000000000003</v>
      </c>
      <c r="H62">
        <v>0</v>
      </c>
      <c r="I62" t="s">
        <v>77</v>
      </c>
      <c r="J62" t="s">
        <v>15</v>
      </c>
      <c r="K62" t="s">
        <v>28</v>
      </c>
      <c r="L62" t="s">
        <v>37</v>
      </c>
      <c r="M62" t="s">
        <v>30</v>
      </c>
      <c r="N62" s="6"/>
      <c r="O62">
        <v>0</v>
      </c>
      <c r="P62" t="s">
        <v>23</v>
      </c>
    </row>
    <row r="63" spans="1:19" x14ac:dyDescent="0.2">
      <c r="A63" t="s">
        <v>13</v>
      </c>
      <c r="B63">
        <v>1</v>
      </c>
      <c r="C63" t="s">
        <v>15</v>
      </c>
      <c r="D63" s="9">
        <v>41373</v>
      </c>
      <c r="E63" t="s">
        <v>163</v>
      </c>
      <c r="F63" t="s">
        <v>164</v>
      </c>
      <c r="G63">
        <v>0.96</v>
      </c>
      <c r="H63">
        <v>0</v>
      </c>
      <c r="I63" t="s">
        <v>15</v>
      </c>
      <c r="J63" t="s">
        <v>33</v>
      </c>
      <c r="K63" t="s">
        <v>20</v>
      </c>
      <c r="L63" t="s">
        <v>42</v>
      </c>
      <c r="M63" t="s">
        <v>30</v>
      </c>
      <c r="N63" s="6">
        <f>1.59+(IF($G63&gt;10,CEILING($G63,1)-10,0))*1.59</f>
        <v>1.59</v>
      </c>
      <c r="O63" s="7">
        <f>0.9*$G63</f>
        <v>0.86399999999999999</v>
      </c>
      <c r="P63">
        <f>SUMIFS($G:$G,$D:$D,$D63,$K:$K,"Исходящие")</f>
        <v>6.89</v>
      </c>
      <c r="Q63" s="10">
        <f>SUMIFS($B:$B,$D:$D,$D63,$K:$K,"Исходящие")</f>
        <v>8</v>
      </c>
      <c r="R63" s="11">
        <f>IF($P63&lt;6,1.75*$G63,0)</f>
        <v>0</v>
      </c>
      <c r="S63" s="12">
        <f>IF(AND($P63&gt;6,$P63&lt;=20),(1.75*5+0.15*($P63-5))/$Q63,IF($P63&gt;20,(0.15*15+1.75*($P63-15))/$Q63,0))</f>
        <v>1.1291875</v>
      </c>
    </row>
    <row r="64" spans="1:19" x14ac:dyDescent="0.2">
      <c r="A64" t="s">
        <v>13</v>
      </c>
      <c r="B64">
        <v>1</v>
      </c>
      <c r="C64" t="s">
        <v>15</v>
      </c>
      <c r="D64" s="9">
        <v>41373</v>
      </c>
      <c r="E64" t="s">
        <v>165</v>
      </c>
      <c r="F64" t="s">
        <v>104</v>
      </c>
      <c r="G64">
        <v>0.76</v>
      </c>
      <c r="H64">
        <v>0</v>
      </c>
      <c r="I64" t="s">
        <v>15</v>
      </c>
      <c r="J64" t="s">
        <v>41</v>
      </c>
      <c r="K64" t="s">
        <v>20</v>
      </c>
      <c r="L64" t="s">
        <v>42</v>
      </c>
      <c r="M64" t="s">
        <v>30</v>
      </c>
      <c r="N64" s="6">
        <f>1.59+(IF($G64&gt;10,CEILING($G64,1)-10,0))*1.59</f>
        <v>1.59</v>
      </c>
      <c r="O64" s="7">
        <f>0.9*$G64</f>
        <v>0.68400000000000005</v>
      </c>
      <c r="P64">
        <f>SUMIFS($G:$G,$D:$D,$D64,$K:$K,"Исходящие")</f>
        <v>6.89</v>
      </c>
      <c r="Q64" s="10">
        <f>SUMIFS($B:$B,$D:$D,$D64,$K:$K,"Исходящие")</f>
        <v>8</v>
      </c>
      <c r="R64" s="11">
        <f>IF($P64&lt;6,1.75*$G64,0)</f>
        <v>0</v>
      </c>
      <c r="S64" s="12">
        <f>IF(AND($P64&gt;6,$P64&lt;=20),(1.75*5+0.15*($P64-5))/$Q64,IF($P64&gt;20,(0.15*15+1.75*($P64-15))/$Q64,0))</f>
        <v>1.1291875</v>
      </c>
    </row>
    <row r="65" spans="1:19" hidden="1" x14ac:dyDescent="0.2">
      <c r="A65" t="s">
        <v>13</v>
      </c>
      <c r="B65">
        <v>1</v>
      </c>
      <c r="C65" t="s">
        <v>15</v>
      </c>
      <c r="D65" s="9">
        <v>41373</v>
      </c>
      <c r="E65" t="s">
        <v>502</v>
      </c>
      <c r="F65" t="s">
        <v>503</v>
      </c>
      <c r="G65">
        <v>0</v>
      </c>
      <c r="H65">
        <v>1.18</v>
      </c>
      <c r="I65" t="s">
        <v>15</v>
      </c>
      <c r="J65" t="s">
        <v>162</v>
      </c>
      <c r="K65" t="s">
        <v>20</v>
      </c>
      <c r="L65" t="s">
        <v>504</v>
      </c>
      <c r="M65" t="s">
        <v>505</v>
      </c>
      <c r="N65" s="6"/>
      <c r="O65" s="7">
        <f>0.9*$G65</f>
        <v>0</v>
      </c>
      <c r="P65">
        <f>SUMIFS($G:$G,$D:$D,$D65,$K:$K,"Исходящие")</f>
        <v>6.89</v>
      </c>
      <c r="Q65" s="10">
        <f>SUMIFS($B:$B,$D:$D,$D65,$K:$K,"Исходящие")</f>
        <v>8</v>
      </c>
    </row>
    <row r="66" spans="1:19" hidden="1" x14ac:dyDescent="0.2">
      <c r="A66" t="s">
        <v>13</v>
      </c>
      <c r="B66" t="s">
        <v>14</v>
      </c>
      <c r="C66" t="s">
        <v>15</v>
      </c>
      <c r="D66" t="s">
        <v>144</v>
      </c>
      <c r="E66" t="s">
        <v>166</v>
      </c>
      <c r="F66" t="s">
        <v>76</v>
      </c>
      <c r="G66">
        <v>1.01</v>
      </c>
      <c r="H66">
        <v>0</v>
      </c>
      <c r="I66" t="s">
        <v>77</v>
      </c>
      <c r="J66" t="s">
        <v>15</v>
      </c>
      <c r="K66" t="s">
        <v>28</v>
      </c>
      <c r="L66" t="s">
        <v>37</v>
      </c>
      <c r="M66" t="s">
        <v>30</v>
      </c>
      <c r="N66" s="6"/>
      <c r="O66">
        <v>0</v>
      </c>
      <c r="P66" t="s">
        <v>23</v>
      </c>
    </row>
    <row r="67" spans="1:19" x14ac:dyDescent="0.2">
      <c r="A67" t="s">
        <v>13</v>
      </c>
      <c r="B67">
        <v>1</v>
      </c>
      <c r="C67" t="s">
        <v>15</v>
      </c>
      <c r="D67" s="9">
        <v>41374</v>
      </c>
      <c r="E67" t="s">
        <v>168</v>
      </c>
      <c r="F67" t="s">
        <v>169</v>
      </c>
      <c r="G67">
        <v>0.11</v>
      </c>
      <c r="H67">
        <v>0</v>
      </c>
      <c r="I67" t="s">
        <v>15</v>
      </c>
      <c r="J67" t="s">
        <v>41</v>
      </c>
      <c r="K67" t="s">
        <v>20</v>
      </c>
      <c r="L67" t="s">
        <v>42</v>
      </c>
      <c r="M67" t="s">
        <v>30</v>
      </c>
      <c r="N67" s="6">
        <f>1.59+(IF($G67&gt;10,CEILING($G67,1)-10,0))*1.59</f>
        <v>1.59</v>
      </c>
      <c r="O67" s="7">
        <f>0.9*$G67</f>
        <v>9.9000000000000005E-2</v>
      </c>
      <c r="P67">
        <f>SUMIFS($G:$G,$D:$D,$D67,$K:$K,"Исходящие")</f>
        <v>6.44</v>
      </c>
      <c r="Q67" s="10">
        <f>SUMIFS($B:$B,$D:$D,$D67,$K:$K,"Исходящие")</f>
        <v>6</v>
      </c>
      <c r="R67" s="11">
        <f>IF($P67&lt;6,1.75*$G67,0)</f>
        <v>0</v>
      </c>
      <c r="S67" s="12">
        <f>IF(AND($P67&gt;6,$P67&lt;=20),(1.75*5+0.15*($P67-5))/$Q67,IF($P67&gt;20,(0.15*15+1.75*($P67-15))/$Q67,0))</f>
        <v>1.4943333333333333</v>
      </c>
    </row>
    <row r="68" spans="1:19" x14ac:dyDescent="0.2">
      <c r="A68" t="s">
        <v>13</v>
      </c>
      <c r="B68">
        <v>1</v>
      </c>
      <c r="C68" t="s">
        <v>15</v>
      </c>
      <c r="D68" s="9">
        <v>41374</v>
      </c>
      <c r="E68" t="s">
        <v>170</v>
      </c>
      <c r="F68" t="s">
        <v>40</v>
      </c>
      <c r="G68">
        <v>0.16</v>
      </c>
      <c r="H68">
        <v>0</v>
      </c>
      <c r="I68" t="s">
        <v>15</v>
      </c>
      <c r="J68" t="s">
        <v>41</v>
      </c>
      <c r="K68" t="s">
        <v>20</v>
      </c>
      <c r="L68" t="s">
        <v>42</v>
      </c>
      <c r="M68" t="s">
        <v>30</v>
      </c>
      <c r="N68" s="6">
        <f>1.59+(IF($G68&gt;10,CEILING($G68,1)-10,0))*1.59</f>
        <v>1.59</v>
      </c>
      <c r="O68" s="7">
        <f>0.9*$G68</f>
        <v>0.14400000000000002</v>
      </c>
      <c r="P68">
        <f>SUMIFS($G:$G,$D:$D,$D68,$K:$K,"Исходящие")</f>
        <v>6.44</v>
      </c>
      <c r="Q68" s="10">
        <f>SUMIFS($B:$B,$D:$D,$D68,$K:$K,"Исходящие")</f>
        <v>6</v>
      </c>
      <c r="R68" s="11">
        <f>IF($P68&lt;6,1.75*$G68,0)</f>
        <v>0</v>
      </c>
      <c r="S68" s="12">
        <f>IF(AND($P68&gt;6,$P68&lt;=20),(1.75*5+0.15*($P68-5))/$Q68,IF($P68&gt;20,(0.15*15+1.75*($P68-15))/$Q68,0))</f>
        <v>1.4943333333333333</v>
      </c>
    </row>
    <row r="69" spans="1:19" hidden="1" x14ac:dyDescent="0.2">
      <c r="A69" t="s">
        <v>13</v>
      </c>
      <c r="B69" t="s">
        <v>14</v>
      </c>
      <c r="C69" t="s">
        <v>15</v>
      </c>
      <c r="D69" t="s">
        <v>167</v>
      </c>
      <c r="E69" t="s">
        <v>171</v>
      </c>
      <c r="F69" t="s">
        <v>172</v>
      </c>
      <c r="G69">
        <v>0.15</v>
      </c>
      <c r="H69">
        <v>0</v>
      </c>
      <c r="I69" t="s">
        <v>107</v>
      </c>
      <c r="J69" t="s">
        <v>15</v>
      </c>
      <c r="K69" t="s">
        <v>28</v>
      </c>
      <c r="L69" t="s">
        <v>37</v>
      </c>
      <c r="M69" t="s">
        <v>30</v>
      </c>
      <c r="N69" s="6"/>
      <c r="O69">
        <v>0</v>
      </c>
      <c r="P69" t="s">
        <v>23</v>
      </c>
    </row>
    <row r="70" spans="1:19" x14ac:dyDescent="0.2">
      <c r="A70" t="s">
        <v>13</v>
      </c>
      <c r="B70">
        <v>1</v>
      </c>
      <c r="C70" t="s">
        <v>15</v>
      </c>
      <c r="D70" s="9">
        <v>41374</v>
      </c>
      <c r="E70" t="s">
        <v>173</v>
      </c>
      <c r="F70" t="s">
        <v>174</v>
      </c>
      <c r="G70">
        <v>3.01</v>
      </c>
      <c r="H70">
        <v>1.28</v>
      </c>
      <c r="I70" t="s">
        <v>15</v>
      </c>
      <c r="J70" t="s">
        <v>36</v>
      </c>
      <c r="K70" t="s">
        <v>20</v>
      </c>
      <c r="L70" t="s">
        <v>57</v>
      </c>
      <c r="M70" t="s">
        <v>30</v>
      </c>
      <c r="N70" s="6">
        <f>1.59+(IF($G70&gt;10,CEILING($G70,1)-10,0))*1.59</f>
        <v>1.59</v>
      </c>
      <c r="O70" s="7">
        <f>0.9*$G70</f>
        <v>2.7090000000000001</v>
      </c>
      <c r="P70">
        <f>SUMIFS($G:$G,$D:$D,$D70,$K:$K,"Исходящие")</f>
        <v>6.44</v>
      </c>
      <c r="Q70" s="10">
        <f>SUMIFS($B:$B,$D:$D,$D70,$K:$K,"Исходящие")</f>
        <v>6</v>
      </c>
      <c r="R70" s="11">
        <f>IF($P70&lt;6,1.75*$G70,0)</f>
        <v>0</v>
      </c>
      <c r="S70" s="12">
        <f>IF(AND($P70&gt;6,$P70&lt;=20),(1.75*5+0.15*($P70-5))/$Q70,IF($P70&gt;20,(0.15*15+1.75*($P70-15))/$Q70,0))</f>
        <v>1.4943333333333333</v>
      </c>
    </row>
    <row r="71" spans="1:19" hidden="1" x14ac:dyDescent="0.2">
      <c r="A71" t="s">
        <v>13</v>
      </c>
      <c r="B71" t="s">
        <v>14</v>
      </c>
      <c r="C71" t="s">
        <v>15</v>
      </c>
      <c r="D71" t="s">
        <v>167</v>
      </c>
      <c r="E71" t="s">
        <v>175</v>
      </c>
      <c r="F71" t="s">
        <v>81</v>
      </c>
      <c r="G71">
        <v>0.93</v>
      </c>
      <c r="H71">
        <v>0</v>
      </c>
      <c r="I71" t="s">
        <v>41</v>
      </c>
      <c r="J71" t="s">
        <v>15</v>
      </c>
      <c r="K71" t="s">
        <v>28</v>
      </c>
      <c r="L71" t="s">
        <v>29</v>
      </c>
      <c r="M71" t="s">
        <v>30</v>
      </c>
      <c r="N71" s="6"/>
      <c r="O71">
        <v>0</v>
      </c>
      <c r="P71" t="s">
        <v>23</v>
      </c>
    </row>
    <row r="72" spans="1:19" hidden="1" x14ac:dyDescent="0.2">
      <c r="A72" t="s">
        <v>13</v>
      </c>
      <c r="B72" t="s">
        <v>14</v>
      </c>
      <c r="C72" t="s">
        <v>15</v>
      </c>
      <c r="D72" t="s">
        <v>167</v>
      </c>
      <c r="E72" t="s">
        <v>176</v>
      </c>
      <c r="F72" t="s">
        <v>177</v>
      </c>
      <c r="G72">
        <v>1.81</v>
      </c>
      <c r="H72">
        <v>0</v>
      </c>
      <c r="I72" t="s">
        <v>41</v>
      </c>
      <c r="J72" t="s">
        <v>15</v>
      </c>
      <c r="K72" t="s">
        <v>28</v>
      </c>
      <c r="L72" t="s">
        <v>29</v>
      </c>
      <c r="M72" t="s">
        <v>30</v>
      </c>
      <c r="N72" s="6"/>
      <c r="O72">
        <v>0</v>
      </c>
      <c r="P72" t="s">
        <v>23</v>
      </c>
    </row>
    <row r="73" spans="1:19" hidden="1" x14ac:dyDescent="0.2">
      <c r="A73" t="s">
        <v>13</v>
      </c>
      <c r="B73" t="s">
        <v>14</v>
      </c>
      <c r="C73" t="s">
        <v>15</v>
      </c>
      <c r="D73" t="s">
        <v>167</v>
      </c>
      <c r="E73" t="s">
        <v>178</v>
      </c>
      <c r="F73" t="s">
        <v>72</v>
      </c>
      <c r="G73">
        <v>0.35</v>
      </c>
      <c r="H73">
        <v>0</v>
      </c>
      <c r="I73" t="s">
        <v>41</v>
      </c>
      <c r="J73" t="s">
        <v>15</v>
      </c>
      <c r="K73" t="s">
        <v>28</v>
      </c>
      <c r="L73" t="s">
        <v>29</v>
      </c>
      <c r="M73" t="s">
        <v>30</v>
      </c>
      <c r="N73" s="6"/>
      <c r="O73">
        <v>0</v>
      </c>
      <c r="P73" t="s">
        <v>23</v>
      </c>
    </row>
    <row r="74" spans="1:19" hidden="1" x14ac:dyDescent="0.2">
      <c r="A74" t="s">
        <v>13</v>
      </c>
      <c r="B74" t="s">
        <v>14</v>
      </c>
      <c r="C74" t="s">
        <v>15</v>
      </c>
      <c r="D74" t="s">
        <v>167</v>
      </c>
      <c r="E74" t="s">
        <v>179</v>
      </c>
      <c r="F74" t="s">
        <v>180</v>
      </c>
      <c r="G74">
        <v>1.86</v>
      </c>
      <c r="H74">
        <v>0</v>
      </c>
      <c r="I74" t="s">
        <v>181</v>
      </c>
      <c r="J74" t="s">
        <v>15</v>
      </c>
      <c r="K74" t="s">
        <v>28</v>
      </c>
      <c r="L74" t="s">
        <v>86</v>
      </c>
      <c r="M74" t="s">
        <v>30</v>
      </c>
      <c r="N74" s="6"/>
      <c r="O74">
        <v>0</v>
      </c>
      <c r="P74" t="s">
        <v>23</v>
      </c>
    </row>
    <row r="75" spans="1:19" hidden="1" x14ac:dyDescent="0.2">
      <c r="A75" t="s">
        <v>13</v>
      </c>
      <c r="B75" t="s">
        <v>14</v>
      </c>
      <c r="C75" t="s">
        <v>15</v>
      </c>
      <c r="D75" t="s">
        <v>167</v>
      </c>
      <c r="E75" t="s">
        <v>182</v>
      </c>
      <c r="F75" t="s">
        <v>183</v>
      </c>
      <c r="G75">
        <v>0.51</v>
      </c>
      <c r="H75">
        <v>0</v>
      </c>
      <c r="I75" t="s">
        <v>41</v>
      </c>
      <c r="J75" t="s">
        <v>15</v>
      </c>
      <c r="K75" t="s">
        <v>28</v>
      </c>
      <c r="L75" t="s">
        <v>29</v>
      </c>
      <c r="M75" t="s">
        <v>30</v>
      </c>
      <c r="N75" s="6"/>
      <c r="O75">
        <v>0</v>
      </c>
      <c r="P75" t="s">
        <v>23</v>
      </c>
    </row>
    <row r="76" spans="1:19" x14ac:dyDescent="0.2">
      <c r="A76" t="s">
        <v>13</v>
      </c>
      <c r="B76">
        <v>1</v>
      </c>
      <c r="C76" t="s">
        <v>15</v>
      </c>
      <c r="D76" s="9">
        <v>41374</v>
      </c>
      <c r="E76" t="s">
        <v>184</v>
      </c>
      <c r="F76" t="s">
        <v>185</v>
      </c>
      <c r="G76">
        <v>2.65</v>
      </c>
      <c r="H76">
        <v>1.1299999999999999</v>
      </c>
      <c r="I76" t="s">
        <v>15</v>
      </c>
      <c r="J76" t="s">
        <v>36</v>
      </c>
      <c r="K76" t="s">
        <v>20</v>
      </c>
      <c r="L76" t="s">
        <v>57</v>
      </c>
      <c r="M76" t="s">
        <v>30</v>
      </c>
      <c r="N76" s="6">
        <f>1.59+(IF($G76&gt;10,CEILING($G76,1)-10,0))*1.59</f>
        <v>1.59</v>
      </c>
      <c r="O76" s="7">
        <f>0.9*$G76</f>
        <v>2.3849999999999998</v>
      </c>
      <c r="P76">
        <f>SUMIFS($G:$G,$D:$D,$D76,$K:$K,"Исходящие")</f>
        <v>6.44</v>
      </c>
      <c r="Q76" s="10">
        <f>SUMIFS($B:$B,$D:$D,$D76,$K:$K,"Исходящие")</f>
        <v>6</v>
      </c>
      <c r="R76" s="11">
        <f>IF($P76&lt;6,1.75*$G76,0)</f>
        <v>0</v>
      </c>
      <c r="S76" s="12">
        <f>IF(AND($P76&gt;6,$P76&lt;=20),(1.75*5+0.15*($P76-5))/$Q76,IF($P76&gt;20,(0.15*15+1.75*($P76-15))/$Q76,0))</f>
        <v>1.4943333333333333</v>
      </c>
    </row>
    <row r="77" spans="1:19" x14ac:dyDescent="0.2">
      <c r="A77" t="s">
        <v>13</v>
      </c>
      <c r="B77">
        <v>1</v>
      </c>
      <c r="C77" t="s">
        <v>15</v>
      </c>
      <c r="D77" s="9">
        <v>41374</v>
      </c>
      <c r="E77" t="s">
        <v>186</v>
      </c>
      <c r="F77" t="s">
        <v>169</v>
      </c>
      <c r="G77">
        <v>0.11</v>
      </c>
      <c r="H77">
        <v>0</v>
      </c>
      <c r="I77" t="s">
        <v>15</v>
      </c>
      <c r="J77" t="s">
        <v>41</v>
      </c>
      <c r="K77" t="s">
        <v>20</v>
      </c>
      <c r="L77" t="s">
        <v>42</v>
      </c>
      <c r="M77" t="s">
        <v>30</v>
      </c>
      <c r="N77" s="6">
        <f>1.59+(IF($G77&gt;10,CEILING($G77,1)-10,0))*1.59</f>
        <v>1.59</v>
      </c>
      <c r="O77" s="7">
        <f>0.9*$G77</f>
        <v>9.9000000000000005E-2</v>
      </c>
      <c r="P77">
        <f>SUMIFS($G:$G,$D:$D,$D77,$K:$K,"Исходящие")</f>
        <v>6.44</v>
      </c>
      <c r="Q77" s="10">
        <f>SUMIFS($B:$B,$D:$D,$D77,$K:$K,"Исходящие")</f>
        <v>6</v>
      </c>
      <c r="R77" s="11">
        <f>IF($P77&lt;6,1.75*$G77,0)</f>
        <v>0</v>
      </c>
      <c r="S77" s="12">
        <f>IF(AND($P77&gt;6,$P77&lt;=20),(1.75*5+0.15*($P77-5))/$Q77,IF($P77&gt;20,(0.15*15+1.75*($P77-15))/$Q77,0))</f>
        <v>1.4943333333333333</v>
      </c>
    </row>
    <row r="78" spans="1:19" hidden="1" x14ac:dyDescent="0.2">
      <c r="A78" t="s">
        <v>13</v>
      </c>
      <c r="B78" t="s">
        <v>14</v>
      </c>
      <c r="C78" t="s">
        <v>15</v>
      </c>
      <c r="D78" t="s">
        <v>167</v>
      </c>
      <c r="E78" t="s">
        <v>187</v>
      </c>
      <c r="F78" t="s">
        <v>188</v>
      </c>
      <c r="G78">
        <v>0.63</v>
      </c>
      <c r="H78">
        <v>0</v>
      </c>
      <c r="I78" t="s">
        <v>77</v>
      </c>
      <c r="J78" t="s">
        <v>15</v>
      </c>
      <c r="K78" t="s">
        <v>28</v>
      </c>
      <c r="L78" t="s">
        <v>37</v>
      </c>
      <c r="M78" t="s">
        <v>30</v>
      </c>
      <c r="N78" s="6"/>
      <c r="O78">
        <v>0</v>
      </c>
      <c r="P78" t="s">
        <v>23</v>
      </c>
    </row>
    <row r="79" spans="1:19" hidden="1" x14ac:dyDescent="0.2">
      <c r="A79" t="s">
        <v>13</v>
      </c>
      <c r="B79" t="s">
        <v>14</v>
      </c>
      <c r="C79" t="s">
        <v>15</v>
      </c>
      <c r="D79" t="s">
        <v>167</v>
      </c>
      <c r="E79" t="s">
        <v>189</v>
      </c>
      <c r="F79" t="s">
        <v>40</v>
      </c>
      <c r="G79">
        <v>0.16</v>
      </c>
      <c r="H79">
        <v>0</v>
      </c>
      <c r="I79" t="s">
        <v>41</v>
      </c>
      <c r="J79" t="s">
        <v>15</v>
      </c>
      <c r="K79" t="s">
        <v>28</v>
      </c>
      <c r="L79" t="s">
        <v>29</v>
      </c>
      <c r="M79" t="s">
        <v>30</v>
      </c>
      <c r="N79" s="6"/>
      <c r="O79">
        <v>0</v>
      </c>
      <c r="P79" t="s">
        <v>23</v>
      </c>
    </row>
    <row r="80" spans="1:19" x14ac:dyDescent="0.2">
      <c r="A80" t="s">
        <v>13</v>
      </c>
      <c r="B80">
        <v>1</v>
      </c>
      <c r="C80" t="s">
        <v>15</v>
      </c>
      <c r="D80" s="9">
        <v>41374</v>
      </c>
      <c r="E80" t="s">
        <v>190</v>
      </c>
      <c r="F80" t="s">
        <v>191</v>
      </c>
      <c r="G80">
        <v>0.4</v>
      </c>
      <c r="H80">
        <v>0</v>
      </c>
      <c r="I80" t="s">
        <v>15</v>
      </c>
      <c r="J80" t="s">
        <v>41</v>
      </c>
      <c r="K80" t="s">
        <v>20</v>
      </c>
      <c r="L80" t="s">
        <v>42</v>
      </c>
      <c r="M80" t="s">
        <v>30</v>
      </c>
      <c r="N80" s="6">
        <f>1.59+(IF($G80&gt;10,CEILING($G80,1)-10,0))*1.59</f>
        <v>1.59</v>
      </c>
      <c r="O80" s="7">
        <f>0.9*$G80</f>
        <v>0.36000000000000004</v>
      </c>
      <c r="P80">
        <f>SUMIFS($G:$G,$D:$D,$D80,$K:$K,"Исходящие")</f>
        <v>6.44</v>
      </c>
      <c r="Q80" s="10">
        <f>SUMIFS($B:$B,$D:$D,$D80,$K:$K,"Исходящие")</f>
        <v>6</v>
      </c>
      <c r="R80" s="11">
        <f>IF($P80&lt;6,1.75*$G80,0)</f>
        <v>0</v>
      </c>
      <c r="S80" s="12">
        <f>IF(AND($P80&gt;6,$P80&lt;=20),(1.75*5+0.15*($P80-5))/$Q80,IF($P80&gt;20,(0.15*15+1.75*($P80-15))/$Q80,0))</f>
        <v>1.4943333333333333</v>
      </c>
    </row>
    <row r="81" spans="1:19" hidden="1" x14ac:dyDescent="0.2">
      <c r="A81" t="s">
        <v>13</v>
      </c>
      <c r="B81" t="s">
        <v>14</v>
      </c>
      <c r="C81" t="s">
        <v>15</v>
      </c>
      <c r="D81" t="s">
        <v>167</v>
      </c>
      <c r="E81" t="s">
        <v>192</v>
      </c>
      <c r="F81" t="s">
        <v>193</v>
      </c>
      <c r="G81">
        <v>0.18</v>
      </c>
      <c r="H81">
        <v>0</v>
      </c>
      <c r="I81" t="s">
        <v>41</v>
      </c>
      <c r="J81" t="s">
        <v>15</v>
      </c>
      <c r="K81" t="s">
        <v>28</v>
      </c>
      <c r="L81" t="s">
        <v>29</v>
      </c>
      <c r="M81" t="s">
        <v>30</v>
      </c>
      <c r="N81" s="6"/>
      <c r="O81">
        <v>0</v>
      </c>
      <c r="P81" t="s">
        <v>23</v>
      </c>
    </row>
    <row r="82" spans="1:19" x14ac:dyDescent="0.2">
      <c r="A82" t="s">
        <v>13</v>
      </c>
      <c r="B82">
        <v>1</v>
      </c>
      <c r="C82" t="s">
        <v>15</v>
      </c>
      <c r="D82" s="9">
        <v>41375</v>
      </c>
      <c r="E82" t="s">
        <v>195</v>
      </c>
      <c r="F82" t="s">
        <v>169</v>
      </c>
      <c r="G82">
        <v>0.11</v>
      </c>
      <c r="H82">
        <v>0</v>
      </c>
      <c r="I82" t="s">
        <v>15</v>
      </c>
      <c r="J82" t="s">
        <v>41</v>
      </c>
      <c r="K82" t="s">
        <v>20</v>
      </c>
      <c r="L82" t="s">
        <v>42</v>
      </c>
      <c r="M82" t="s">
        <v>30</v>
      </c>
      <c r="N82" s="6">
        <f>1.59+(IF($G82&gt;10,CEILING($G82,1)-10,0))*1.59</f>
        <v>1.59</v>
      </c>
      <c r="O82" s="7">
        <f>0.9*$G82</f>
        <v>9.9000000000000005E-2</v>
      </c>
      <c r="P82">
        <f>SUMIFS($G:$G,$D:$D,$D82,$K:$K,"Исходящие")</f>
        <v>1.42</v>
      </c>
      <c r="Q82" s="10">
        <f>SUMIFS($B:$B,$D:$D,$D82,$K:$K,"Исходящие")</f>
        <v>3</v>
      </c>
      <c r="R82" s="11">
        <f>IF($P82&lt;6,1.75*$G82,0)</f>
        <v>0.1925</v>
      </c>
      <c r="S82" s="12">
        <f>IF(AND($P82&gt;6,$P82&lt;=20),(1.75*5+0.15*($P82-5))/$Q82,IF($P82&gt;20,(0.15*15+1.75*($P82-15))/$Q82,0))</f>
        <v>0</v>
      </c>
    </row>
    <row r="83" spans="1:19" x14ac:dyDescent="0.2">
      <c r="A83" t="s">
        <v>13</v>
      </c>
      <c r="B83">
        <v>1</v>
      </c>
      <c r="C83" t="s">
        <v>15</v>
      </c>
      <c r="D83" s="9">
        <v>41375</v>
      </c>
      <c r="E83" t="s">
        <v>196</v>
      </c>
      <c r="F83" t="s">
        <v>40</v>
      </c>
      <c r="G83">
        <v>0.16</v>
      </c>
      <c r="H83">
        <v>0</v>
      </c>
      <c r="I83" t="s">
        <v>15</v>
      </c>
      <c r="J83" t="s">
        <v>41</v>
      </c>
      <c r="K83" t="s">
        <v>20</v>
      </c>
      <c r="L83" t="s">
        <v>42</v>
      </c>
      <c r="M83" t="s">
        <v>30</v>
      </c>
      <c r="N83" s="6">
        <f>1.59+(IF($G83&gt;10,CEILING($G83,1)-10,0))*1.59</f>
        <v>1.59</v>
      </c>
      <c r="O83" s="7">
        <f>0.9*$G83</f>
        <v>0.14400000000000002</v>
      </c>
      <c r="P83">
        <f>SUMIFS($G:$G,$D:$D,$D83,$K:$K,"Исходящие")</f>
        <v>1.42</v>
      </c>
      <c r="Q83" s="10">
        <f>SUMIFS($B:$B,$D:$D,$D83,$K:$K,"Исходящие")</f>
        <v>3</v>
      </c>
      <c r="R83" s="11">
        <f>IF($P83&lt;6,1.75*$G83,0)</f>
        <v>0.28000000000000003</v>
      </c>
      <c r="S83" s="12">
        <f>IF(AND($P83&gt;6,$P83&lt;=20),(1.75*5+0.15*($P83-5))/$Q83,IF($P83&gt;20,(0.15*15+1.75*($P83-15))/$Q83,0))</f>
        <v>0</v>
      </c>
    </row>
    <row r="84" spans="1:19" x14ac:dyDescent="0.2">
      <c r="A84" t="s">
        <v>13</v>
      </c>
      <c r="B84">
        <v>1</v>
      </c>
      <c r="C84" t="s">
        <v>15</v>
      </c>
      <c r="D84" s="9">
        <v>41375</v>
      </c>
      <c r="E84" t="s">
        <v>197</v>
      </c>
      <c r="F84" t="s">
        <v>198</v>
      </c>
      <c r="G84">
        <v>1.1499999999999999</v>
      </c>
      <c r="H84">
        <v>0</v>
      </c>
      <c r="I84" t="s">
        <v>15</v>
      </c>
      <c r="J84" t="s">
        <v>41</v>
      </c>
      <c r="K84" t="s">
        <v>20</v>
      </c>
      <c r="L84" t="s">
        <v>42</v>
      </c>
      <c r="M84" t="s">
        <v>30</v>
      </c>
      <c r="N84" s="6">
        <f>1.59+(IF($G84&gt;10,CEILING($G84,1)-10,0))*1.59</f>
        <v>1.59</v>
      </c>
      <c r="O84" s="7">
        <f>0.9*$G84</f>
        <v>1.0349999999999999</v>
      </c>
      <c r="P84">
        <f>SUMIFS($G:$G,$D:$D,$D84,$K:$K,"Исходящие")</f>
        <v>1.42</v>
      </c>
      <c r="Q84" s="10">
        <f>SUMIFS($B:$B,$D:$D,$D84,$K:$K,"Исходящие")</f>
        <v>3</v>
      </c>
      <c r="R84" s="11">
        <f>IF($P84&lt;6,1.75*$G84,0)</f>
        <v>2.0124999999999997</v>
      </c>
      <c r="S84" s="12">
        <f>IF(AND($P84&gt;6,$P84&lt;=20),(1.75*5+0.15*($P84-5))/$Q84,IF($P84&gt;20,(0.15*15+1.75*($P84-15))/$Q84,0))</f>
        <v>0</v>
      </c>
    </row>
    <row r="85" spans="1:19" hidden="1" x14ac:dyDescent="0.2">
      <c r="A85" t="s">
        <v>13</v>
      </c>
      <c r="B85" t="s">
        <v>14</v>
      </c>
      <c r="C85" t="s">
        <v>15</v>
      </c>
      <c r="D85" t="s">
        <v>194</v>
      </c>
      <c r="E85" t="s">
        <v>199</v>
      </c>
      <c r="F85" t="s">
        <v>200</v>
      </c>
      <c r="G85">
        <v>0.45</v>
      </c>
      <c r="H85">
        <v>0</v>
      </c>
      <c r="I85" t="s">
        <v>33</v>
      </c>
      <c r="J85" t="s">
        <v>15</v>
      </c>
      <c r="K85" t="s">
        <v>28</v>
      </c>
      <c r="L85" t="s">
        <v>29</v>
      </c>
      <c r="M85" t="s">
        <v>30</v>
      </c>
      <c r="N85" s="6"/>
      <c r="O85">
        <v>0</v>
      </c>
      <c r="P85" t="s">
        <v>23</v>
      </c>
    </row>
    <row r="86" spans="1:19" hidden="1" x14ac:dyDescent="0.2">
      <c r="A86" t="s">
        <v>13</v>
      </c>
      <c r="B86" t="s">
        <v>14</v>
      </c>
      <c r="C86" t="s">
        <v>15</v>
      </c>
      <c r="D86" t="s">
        <v>194</v>
      </c>
      <c r="E86" t="s">
        <v>201</v>
      </c>
      <c r="F86" t="s">
        <v>202</v>
      </c>
      <c r="G86">
        <v>1.08</v>
      </c>
      <c r="H86">
        <v>0</v>
      </c>
      <c r="I86" t="s">
        <v>41</v>
      </c>
      <c r="J86" t="s">
        <v>15</v>
      </c>
      <c r="K86" t="s">
        <v>28</v>
      </c>
      <c r="L86" t="s">
        <v>29</v>
      </c>
      <c r="M86" t="s">
        <v>30</v>
      </c>
      <c r="N86" s="6"/>
      <c r="O86">
        <v>0</v>
      </c>
      <c r="P86" t="s">
        <v>23</v>
      </c>
    </row>
    <row r="87" spans="1:19" x14ac:dyDescent="0.2">
      <c r="A87" t="s">
        <v>13</v>
      </c>
      <c r="B87">
        <v>1</v>
      </c>
      <c r="C87" t="s">
        <v>15</v>
      </c>
      <c r="D87" s="9">
        <v>41376</v>
      </c>
      <c r="E87" t="s">
        <v>204</v>
      </c>
      <c r="F87" t="s">
        <v>79</v>
      </c>
      <c r="G87">
        <v>0.3</v>
      </c>
      <c r="H87">
        <v>0.13</v>
      </c>
      <c r="I87" t="s">
        <v>15</v>
      </c>
      <c r="J87" t="s">
        <v>101</v>
      </c>
      <c r="K87" t="s">
        <v>20</v>
      </c>
      <c r="L87" t="s">
        <v>57</v>
      </c>
      <c r="M87" t="s">
        <v>30</v>
      </c>
      <c r="N87" s="6">
        <f>1.59+(IF($G87&gt;10,CEILING($G87,1)-10,0))*1.59</f>
        <v>1.59</v>
      </c>
      <c r="O87" s="7">
        <f>0.9*$G87</f>
        <v>0.27</v>
      </c>
      <c r="P87">
        <f>SUMIFS($G:$G,$D:$D,$D87,$K:$K,"Исходящие")</f>
        <v>1.04</v>
      </c>
      <c r="Q87" s="10">
        <f>SUMIFS($B:$B,$D:$D,$D87,$K:$K,"Исходящие")</f>
        <v>4</v>
      </c>
      <c r="R87" s="11">
        <f>IF($P87&lt;6,1.75*$G87,0)</f>
        <v>0.52500000000000002</v>
      </c>
      <c r="S87" s="12">
        <f>IF(AND($P87&gt;6,$P87&lt;=20),(1.75*5+0.15*($P87-5))/$Q87,IF($P87&gt;20,(0.15*15+1.75*($P87-15))/$Q87,0))</f>
        <v>0</v>
      </c>
    </row>
    <row r="88" spans="1:19" hidden="1" x14ac:dyDescent="0.2">
      <c r="A88" t="s">
        <v>13</v>
      </c>
      <c r="B88" t="s">
        <v>14</v>
      </c>
      <c r="C88" t="s">
        <v>15</v>
      </c>
      <c r="D88" t="s">
        <v>203</v>
      </c>
      <c r="E88" t="s">
        <v>186</v>
      </c>
      <c r="F88" t="s">
        <v>205</v>
      </c>
      <c r="G88">
        <v>2.0299999999999998</v>
      </c>
      <c r="H88">
        <v>0</v>
      </c>
      <c r="I88" t="s">
        <v>41</v>
      </c>
      <c r="J88" t="s">
        <v>15</v>
      </c>
      <c r="K88" t="s">
        <v>28</v>
      </c>
      <c r="L88" t="s">
        <v>29</v>
      </c>
      <c r="M88" t="s">
        <v>30</v>
      </c>
      <c r="N88" s="6"/>
      <c r="O88">
        <v>0</v>
      </c>
      <c r="P88" t="s">
        <v>23</v>
      </c>
    </row>
    <row r="89" spans="1:19" x14ac:dyDescent="0.2">
      <c r="A89" t="s">
        <v>13</v>
      </c>
      <c r="B89">
        <v>1</v>
      </c>
      <c r="C89" t="s">
        <v>15</v>
      </c>
      <c r="D89" s="9">
        <v>41376</v>
      </c>
      <c r="E89" t="s">
        <v>206</v>
      </c>
      <c r="F89" t="s">
        <v>207</v>
      </c>
      <c r="G89">
        <v>0.2</v>
      </c>
      <c r="H89">
        <v>0</v>
      </c>
      <c r="I89" t="s">
        <v>15</v>
      </c>
      <c r="J89" t="s">
        <v>41</v>
      </c>
      <c r="K89" t="s">
        <v>20</v>
      </c>
      <c r="L89" t="s">
        <v>42</v>
      </c>
      <c r="M89" t="s">
        <v>30</v>
      </c>
      <c r="N89" s="6">
        <f>1.59+(IF($G89&gt;10,CEILING($G89,1)-10,0))*1.59</f>
        <v>1.59</v>
      </c>
      <c r="O89" s="7">
        <f>0.9*$G89</f>
        <v>0.18000000000000002</v>
      </c>
      <c r="P89">
        <f>SUMIFS($G:$G,$D:$D,$D89,$K:$K,"Исходящие")</f>
        <v>1.04</v>
      </c>
      <c r="Q89" s="10">
        <f>SUMIFS($B:$B,$D:$D,$D89,$K:$K,"Исходящие")</f>
        <v>4</v>
      </c>
      <c r="R89" s="11">
        <f>IF($P89&lt;6,1.75*$G89,0)</f>
        <v>0.35000000000000003</v>
      </c>
      <c r="S89" s="12">
        <f>IF(AND($P89&gt;6,$P89&lt;=20),(1.75*5+0.15*($P89-5))/$Q89,IF($P89&gt;20,(0.15*15+1.75*($P89-15))/$Q89,0))</f>
        <v>0</v>
      </c>
    </row>
    <row r="90" spans="1:19" hidden="1" x14ac:dyDescent="0.2">
      <c r="A90" t="s">
        <v>13</v>
      </c>
      <c r="B90" t="s">
        <v>14</v>
      </c>
      <c r="C90" t="s">
        <v>15</v>
      </c>
      <c r="D90" t="s">
        <v>203</v>
      </c>
      <c r="E90" t="s">
        <v>208</v>
      </c>
      <c r="F90" t="s">
        <v>193</v>
      </c>
      <c r="G90">
        <v>0.18</v>
      </c>
      <c r="H90">
        <v>0</v>
      </c>
      <c r="I90" t="s">
        <v>41</v>
      </c>
      <c r="J90" t="s">
        <v>15</v>
      </c>
      <c r="K90" t="s">
        <v>28</v>
      </c>
      <c r="L90" t="s">
        <v>29</v>
      </c>
      <c r="M90" t="s">
        <v>30</v>
      </c>
      <c r="N90" s="6"/>
      <c r="O90">
        <v>0</v>
      </c>
      <c r="P90" t="s">
        <v>23</v>
      </c>
    </row>
    <row r="91" spans="1:19" x14ac:dyDescent="0.2">
      <c r="A91" t="s">
        <v>13</v>
      </c>
      <c r="B91">
        <v>1</v>
      </c>
      <c r="C91" t="s">
        <v>15</v>
      </c>
      <c r="D91" s="9">
        <v>41376</v>
      </c>
      <c r="E91" t="s">
        <v>209</v>
      </c>
      <c r="F91" t="s">
        <v>70</v>
      </c>
      <c r="G91">
        <v>0.13</v>
      </c>
      <c r="H91">
        <v>0</v>
      </c>
      <c r="I91" t="s">
        <v>15</v>
      </c>
      <c r="J91" t="s">
        <v>41</v>
      </c>
      <c r="K91" t="s">
        <v>20</v>
      </c>
      <c r="L91" t="s">
        <v>42</v>
      </c>
      <c r="M91" t="s">
        <v>30</v>
      </c>
      <c r="N91" s="6">
        <f t="shared" ref="N91:N98" si="6">1.59+(IF($G91&gt;10,CEILING($G91,1)-10,0))*1.59</f>
        <v>1.59</v>
      </c>
      <c r="O91" s="7">
        <f t="shared" ref="O91:O98" si="7">0.9*$G91</f>
        <v>0.11700000000000001</v>
      </c>
      <c r="P91">
        <f t="shared" ref="P91:P98" si="8">SUMIFS($G:$G,$D:$D,$D91,$K:$K,"Исходящие")</f>
        <v>1.04</v>
      </c>
      <c r="Q91" s="10">
        <f t="shared" ref="Q91:Q98" si="9">SUMIFS($B:$B,$D:$D,$D91,$K:$K,"Исходящие")</f>
        <v>4</v>
      </c>
      <c r="R91" s="11">
        <f t="shared" ref="R91:R98" si="10">IF($P91&lt;6,1.75*$G91,0)</f>
        <v>0.22750000000000001</v>
      </c>
      <c r="S91" s="12">
        <f t="shared" ref="S91:S98" si="11">IF(AND($P91&gt;6,$P91&lt;=20),(1.75*5+0.15*($P91-5))/$Q91,IF($P91&gt;20,(0.15*15+1.75*($P91-15))/$Q91,0))</f>
        <v>0</v>
      </c>
    </row>
    <row r="92" spans="1:19" x14ac:dyDescent="0.2">
      <c r="A92" t="s">
        <v>13</v>
      </c>
      <c r="B92">
        <v>1</v>
      </c>
      <c r="C92" t="s">
        <v>15</v>
      </c>
      <c r="D92" s="9">
        <v>41376</v>
      </c>
      <c r="E92" t="s">
        <v>210</v>
      </c>
      <c r="F92" t="s">
        <v>211</v>
      </c>
      <c r="G92">
        <v>0.41</v>
      </c>
      <c r="H92">
        <v>0.18</v>
      </c>
      <c r="I92" t="s">
        <v>15</v>
      </c>
      <c r="J92" t="s">
        <v>101</v>
      </c>
      <c r="K92" t="s">
        <v>20</v>
      </c>
      <c r="L92" t="s">
        <v>57</v>
      </c>
      <c r="M92" t="s">
        <v>30</v>
      </c>
      <c r="N92" s="6">
        <f t="shared" si="6"/>
        <v>1.59</v>
      </c>
      <c r="O92" s="7">
        <f t="shared" si="7"/>
        <v>0.36899999999999999</v>
      </c>
      <c r="P92">
        <f t="shared" si="8"/>
        <v>1.04</v>
      </c>
      <c r="Q92" s="10">
        <f t="shared" si="9"/>
        <v>4</v>
      </c>
      <c r="R92" s="11">
        <f t="shared" si="10"/>
        <v>0.71749999999999992</v>
      </c>
      <c r="S92" s="12">
        <f t="shared" si="11"/>
        <v>0</v>
      </c>
    </row>
    <row r="93" spans="1:19" x14ac:dyDescent="0.2">
      <c r="A93" t="s">
        <v>13</v>
      </c>
      <c r="B93">
        <v>1</v>
      </c>
      <c r="C93" t="s">
        <v>15</v>
      </c>
      <c r="D93" s="9">
        <v>41377</v>
      </c>
      <c r="E93" t="s">
        <v>212</v>
      </c>
      <c r="F93" t="s">
        <v>202</v>
      </c>
      <c r="G93">
        <v>1.08</v>
      </c>
      <c r="H93">
        <v>0</v>
      </c>
      <c r="I93" t="s">
        <v>15</v>
      </c>
      <c r="J93" t="s">
        <v>33</v>
      </c>
      <c r="K93" t="s">
        <v>20</v>
      </c>
      <c r="L93" t="s">
        <v>42</v>
      </c>
      <c r="M93" t="s">
        <v>30</v>
      </c>
      <c r="N93" s="6">
        <f t="shared" si="6"/>
        <v>1.59</v>
      </c>
      <c r="O93" s="7">
        <f t="shared" si="7"/>
        <v>0.97200000000000009</v>
      </c>
      <c r="P93">
        <f t="shared" si="8"/>
        <v>4.0199999999999996</v>
      </c>
      <c r="Q93" s="10">
        <f t="shared" si="9"/>
        <v>3</v>
      </c>
      <c r="R93" s="11">
        <f t="shared" si="10"/>
        <v>1.8900000000000001</v>
      </c>
      <c r="S93" s="12">
        <f t="shared" si="11"/>
        <v>0</v>
      </c>
    </row>
    <row r="94" spans="1:19" x14ac:dyDescent="0.2">
      <c r="A94" t="s">
        <v>13</v>
      </c>
      <c r="B94">
        <v>1</v>
      </c>
      <c r="C94" t="s">
        <v>15</v>
      </c>
      <c r="D94" s="9">
        <v>41377</v>
      </c>
      <c r="E94" t="s">
        <v>213</v>
      </c>
      <c r="F94" t="s">
        <v>214</v>
      </c>
      <c r="G94">
        <v>1.43</v>
      </c>
      <c r="H94">
        <v>0</v>
      </c>
      <c r="I94" t="s">
        <v>15</v>
      </c>
      <c r="J94" t="s">
        <v>41</v>
      </c>
      <c r="K94" t="s">
        <v>20</v>
      </c>
      <c r="L94" t="s">
        <v>42</v>
      </c>
      <c r="M94" t="s">
        <v>30</v>
      </c>
      <c r="N94" s="6">
        <f t="shared" si="6"/>
        <v>1.59</v>
      </c>
      <c r="O94" s="7">
        <f t="shared" si="7"/>
        <v>1.2869999999999999</v>
      </c>
      <c r="P94">
        <f t="shared" si="8"/>
        <v>4.0199999999999996</v>
      </c>
      <c r="Q94" s="10">
        <f t="shared" si="9"/>
        <v>3</v>
      </c>
      <c r="R94" s="11">
        <f t="shared" si="10"/>
        <v>2.5024999999999999</v>
      </c>
      <c r="S94" s="12">
        <f t="shared" si="11"/>
        <v>0</v>
      </c>
    </row>
    <row r="95" spans="1:19" x14ac:dyDescent="0.2">
      <c r="A95" t="s">
        <v>13</v>
      </c>
      <c r="B95">
        <v>1</v>
      </c>
      <c r="C95" t="s">
        <v>15</v>
      </c>
      <c r="D95" s="9">
        <v>41377</v>
      </c>
      <c r="E95" t="s">
        <v>215</v>
      </c>
      <c r="F95" t="s">
        <v>216</v>
      </c>
      <c r="G95">
        <v>1.51</v>
      </c>
      <c r="H95">
        <v>0</v>
      </c>
      <c r="I95" t="s">
        <v>15</v>
      </c>
      <c r="J95" t="s">
        <v>33</v>
      </c>
      <c r="K95" t="s">
        <v>20</v>
      </c>
      <c r="L95" t="s">
        <v>42</v>
      </c>
      <c r="M95" t="s">
        <v>30</v>
      </c>
      <c r="N95" s="6">
        <f t="shared" si="6"/>
        <v>1.59</v>
      </c>
      <c r="O95" s="7">
        <f t="shared" si="7"/>
        <v>1.359</v>
      </c>
      <c r="P95">
        <f t="shared" si="8"/>
        <v>4.0199999999999996</v>
      </c>
      <c r="Q95" s="10">
        <f t="shared" si="9"/>
        <v>3</v>
      </c>
      <c r="R95" s="11">
        <f t="shared" si="10"/>
        <v>2.6425000000000001</v>
      </c>
      <c r="S95" s="12">
        <f t="shared" si="11"/>
        <v>0</v>
      </c>
    </row>
    <row r="96" spans="1:19" x14ac:dyDescent="0.2">
      <c r="A96" t="s">
        <v>13</v>
      </c>
      <c r="B96">
        <v>1</v>
      </c>
      <c r="C96" t="s">
        <v>15</v>
      </c>
      <c r="D96" s="9">
        <v>41378</v>
      </c>
      <c r="E96" t="s">
        <v>217</v>
      </c>
      <c r="F96" t="s">
        <v>218</v>
      </c>
      <c r="G96">
        <v>1.18</v>
      </c>
      <c r="H96">
        <v>0.51</v>
      </c>
      <c r="I96" t="s">
        <v>15</v>
      </c>
      <c r="J96" t="s">
        <v>219</v>
      </c>
      <c r="K96" t="s">
        <v>20</v>
      </c>
      <c r="L96" t="s">
        <v>57</v>
      </c>
      <c r="M96" t="s">
        <v>30</v>
      </c>
      <c r="N96" s="6">
        <f t="shared" si="6"/>
        <v>1.59</v>
      </c>
      <c r="O96" s="7">
        <f t="shared" si="7"/>
        <v>1.0620000000000001</v>
      </c>
      <c r="P96">
        <f t="shared" si="8"/>
        <v>1.18</v>
      </c>
      <c r="Q96" s="10">
        <f t="shared" si="9"/>
        <v>1</v>
      </c>
      <c r="R96" s="11">
        <f t="shared" si="10"/>
        <v>2.0649999999999999</v>
      </c>
      <c r="S96" s="12">
        <f t="shared" si="11"/>
        <v>0</v>
      </c>
    </row>
    <row r="97" spans="1:19" x14ac:dyDescent="0.2">
      <c r="A97" t="s">
        <v>13</v>
      </c>
      <c r="B97">
        <v>1</v>
      </c>
      <c r="C97" t="s">
        <v>15</v>
      </c>
      <c r="D97" s="9">
        <v>41379</v>
      </c>
      <c r="E97" t="s">
        <v>221</v>
      </c>
      <c r="F97" t="s">
        <v>68</v>
      </c>
      <c r="G97">
        <v>0.06</v>
      </c>
      <c r="H97">
        <v>0.03</v>
      </c>
      <c r="I97" t="s">
        <v>15</v>
      </c>
      <c r="J97" t="s">
        <v>36</v>
      </c>
      <c r="K97" t="s">
        <v>20</v>
      </c>
      <c r="L97" t="s">
        <v>57</v>
      </c>
      <c r="M97" t="s">
        <v>30</v>
      </c>
      <c r="N97" s="6">
        <f t="shared" si="6"/>
        <v>1.59</v>
      </c>
      <c r="O97" s="7">
        <f t="shared" si="7"/>
        <v>5.3999999999999999E-2</v>
      </c>
      <c r="P97">
        <f t="shared" si="8"/>
        <v>9.7999999999999989</v>
      </c>
      <c r="Q97" s="10">
        <f t="shared" si="9"/>
        <v>11</v>
      </c>
      <c r="R97" s="11">
        <f t="shared" si="10"/>
        <v>0</v>
      </c>
      <c r="S97" s="12">
        <f t="shared" si="11"/>
        <v>0.86090909090909096</v>
      </c>
    </row>
    <row r="98" spans="1:19" x14ac:dyDescent="0.2">
      <c r="A98" t="s">
        <v>13</v>
      </c>
      <c r="B98">
        <v>1</v>
      </c>
      <c r="C98" t="s">
        <v>15</v>
      </c>
      <c r="D98" s="9">
        <v>41379</v>
      </c>
      <c r="E98" t="s">
        <v>222</v>
      </c>
      <c r="F98" t="s">
        <v>100</v>
      </c>
      <c r="G98">
        <v>1</v>
      </c>
      <c r="H98">
        <v>0.43</v>
      </c>
      <c r="I98" t="s">
        <v>15</v>
      </c>
      <c r="J98" t="s">
        <v>105</v>
      </c>
      <c r="K98" t="s">
        <v>20</v>
      </c>
      <c r="L98" t="s">
        <v>57</v>
      </c>
      <c r="M98" t="s">
        <v>30</v>
      </c>
      <c r="N98" s="6">
        <f t="shared" si="6"/>
        <v>1.59</v>
      </c>
      <c r="O98" s="7">
        <f t="shared" si="7"/>
        <v>0.9</v>
      </c>
      <c r="P98">
        <f t="shared" si="8"/>
        <v>9.7999999999999989</v>
      </c>
      <c r="Q98" s="10">
        <f t="shared" si="9"/>
        <v>11</v>
      </c>
      <c r="R98" s="11">
        <f t="shared" si="10"/>
        <v>0</v>
      </c>
      <c r="S98" s="12">
        <f t="shared" si="11"/>
        <v>0.86090909090909096</v>
      </c>
    </row>
    <row r="99" spans="1:19" hidden="1" x14ac:dyDescent="0.2">
      <c r="A99" t="s">
        <v>13</v>
      </c>
      <c r="B99" t="s">
        <v>14</v>
      </c>
      <c r="C99" t="s">
        <v>15</v>
      </c>
      <c r="D99" t="s">
        <v>220</v>
      </c>
      <c r="E99" t="s">
        <v>223</v>
      </c>
      <c r="F99" t="s">
        <v>224</v>
      </c>
      <c r="G99">
        <v>2.2000000000000002</v>
      </c>
      <c r="H99">
        <v>0</v>
      </c>
      <c r="I99" t="s">
        <v>105</v>
      </c>
      <c r="J99" t="s">
        <v>15</v>
      </c>
      <c r="K99" t="s">
        <v>28</v>
      </c>
      <c r="L99" t="s">
        <v>37</v>
      </c>
      <c r="M99" t="s">
        <v>30</v>
      </c>
      <c r="N99" s="6"/>
      <c r="O99">
        <v>0</v>
      </c>
      <c r="P99" t="s">
        <v>23</v>
      </c>
    </row>
    <row r="100" spans="1:19" x14ac:dyDescent="0.2">
      <c r="A100" t="s">
        <v>13</v>
      </c>
      <c r="B100">
        <v>1</v>
      </c>
      <c r="C100" t="s">
        <v>15</v>
      </c>
      <c r="D100" s="9">
        <v>41379</v>
      </c>
      <c r="E100" t="s">
        <v>225</v>
      </c>
      <c r="F100" t="s">
        <v>226</v>
      </c>
      <c r="G100">
        <v>0.23</v>
      </c>
      <c r="H100">
        <v>0.1</v>
      </c>
      <c r="I100" t="s">
        <v>15</v>
      </c>
      <c r="J100" t="s">
        <v>227</v>
      </c>
      <c r="K100" t="s">
        <v>20</v>
      </c>
      <c r="L100" t="s">
        <v>42</v>
      </c>
      <c r="M100" t="s">
        <v>30</v>
      </c>
      <c r="N100" s="6">
        <f>1.59+(IF($G100&gt;10,CEILING($G100,1)-10,0))*1.59</f>
        <v>1.59</v>
      </c>
      <c r="O100" s="7">
        <f>0.9*$G100</f>
        <v>0.20700000000000002</v>
      </c>
      <c r="P100">
        <f>SUMIFS($G:$G,$D:$D,$D100,$K:$K,"Исходящие")</f>
        <v>9.7999999999999989</v>
      </c>
      <c r="Q100" s="10">
        <f>SUMIFS($B:$B,$D:$D,$D100,$K:$K,"Исходящие")</f>
        <v>11</v>
      </c>
      <c r="R100" s="11">
        <f>IF($P100&lt;6,1.75*$G100,0)</f>
        <v>0</v>
      </c>
      <c r="S100" s="12">
        <f>IF(AND($P100&gt;6,$P100&lt;=20),(1.75*5+0.15*($P100-5))/$Q100,IF($P100&gt;20,(0.15*15+1.75*($P100-15))/$Q100,0))</f>
        <v>0.86090909090909096</v>
      </c>
    </row>
    <row r="101" spans="1:19" x14ac:dyDescent="0.2">
      <c r="A101" t="s">
        <v>13</v>
      </c>
      <c r="B101">
        <v>1</v>
      </c>
      <c r="C101" t="s">
        <v>15</v>
      </c>
      <c r="D101" s="9">
        <v>41379</v>
      </c>
      <c r="E101" t="s">
        <v>228</v>
      </c>
      <c r="F101" t="s">
        <v>229</v>
      </c>
      <c r="G101">
        <v>1.35</v>
      </c>
      <c r="H101">
        <v>0.57999999999999996</v>
      </c>
      <c r="I101" t="s">
        <v>15</v>
      </c>
      <c r="J101" t="s">
        <v>105</v>
      </c>
      <c r="K101" t="s">
        <v>20</v>
      </c>
      <c r="L101" t="s">
        <v>57</v>
      </c>
      <c r="M101" t="s">
        <v>30</v>
      </c>
      <c r="N101" s="6">
        <f>1.59+(IF($G101&gt;10,CEILING($G101,1)-10,0))*1.59</f>
        <v>1.59</v>
      </c>
      <c r="O101" s="7">
        <f>0.9*$G101</f>
        <v>1.2150000000000001</v>
      </c>
      <c r="P101">
        <f>SUMIFS($G:$G,$D:$D,$D101,$K:$K,"Исходящие")</f>
        <v>9.7999999999999989</v>
      </c>
      <c r="Q101" s="10">
        <f>SUMIFS($B:$B,$D:$D,$D101,$K:$K,"Исходящие")</f>
        <v>11</v>
      </c>
      <c r="R101" s="11">
        <f>IF($P101&lt;6,1.75*$G101,0)</f>
        <v>0</v>
      </c>
      <c r="S101" s="12">
        <f>IF(AND($P101&gt;6,$P101&lt;=20),(1.75*5+0.15*($P101-5))/$Q101,IF($P101&gt;20,(0.15*15+1.75*($P101-15))/$Q101,0))</f>
        <v>0.86090909090909096</v>
      </c>
    </row>
    <row r="102" spans="1:19" x14ac:dyDescent="0.2">
      <c r="A102" t="s">
        <v>13</v>
      </c>
      <c r="B102">
        <v>1</v>
      </c>
      <c r="C102" t="s">
        <v>15</v>
      </c>
      <c r="D102" s="9">
        <v>41379</v>
      </c>
      <c r="E102" t="s">
        <v>230</v>
      </c>
      <c r="F102" t="s">
        <v>188</v>
      </c>
      <c r="G102">
        <v>0.63</v>
      </c>
      <c r="H102">
        <v>0.27</v>
      </c>
      <c r="I102" t="s">
        <v>15</v>
      </c>
      <c r="J102" t="s">
        <v>227</v>
      </c>
      <c r="K102" t="s">
        <v>20</v>
      </c>
      <c r="L102" t="s">
        <v>42</v>
      </c>
      <c r="M102" t="s">
        <v>30</v>
      </c>
      <c r="N102" s="6">
        <f>1.59+(IF($G102&gt;10,CEILING($G102,1)-10,0))*1.59</f>
        <v>1.59</v>
      </c>
      <c r="O102" s="7">
        <f>0.9*$G102</f>
        <v>0.56700000000000006</v>
      </c>
      <c r="P102">
        <f>SUMIFS($G:$G,$D:$D,$D102,$K:$K,"Исходящие")</f>
        <v>9.7999999999999989</v>
      </c>
      <c r="Q102" s="10">
        <f>SUMIFS($B:$B,$D:$D,$D102,$K:$K,"Исходящие")</f>
        <v>11</v>
      </c>
      <c r="R102" s="11">
        <f>IF($P102&lt;6,1.75*$G102,0)</f>
        <v>0</v>
      </c>
      <c r="S102" s="12">
        <f>IF(AND($P102&gt;6,$P102&lt;=20),(1.75*5+0.15*($P102-5))/$Q102,IF($P102&gt;20,(0.15*15+1.75*($P102-15))/$Q102,0))</f>
        <v>0.86090909090909096</v>
      </c>
    </row>
    <row r="103" spans="1:19" x14ac:dyDescent="0.2">
      <c r="A103" t="s">
        <v>13</v>
      </c>
      <c r="B103">
        <v>1</v>
      </c>
      <c r="C103" t="s">
        <v>15</v>
      </c>
      <c r="D103" s="9">
        <v>41379</v>
      </c>
      <c r="E103" t="s">
        <v>231</v>
      </c>
      <c r="F103" t="s">
        <v>232</v>
      </c>
      <c r="G103">
        <v>2.0099999999999998</v>
      </c>
      <c r="H103">
        <v>0.86</v>
      </c>
      <c r="I103" t="s">
        <v>15</v>
      </c>
      <c r="J103" t="s">
        <v>105</v>
      </c>
      <c r="K103" t="s">
        <v>20</v>
      </c>
      <c r="L103" t="s">
        <v>57</v>
      </c>
      <c r="M103" t="s">
        <v>30</v>
      </c>
      <c r="N103" s="6">
        <f>1.59+(IF($G103&gt;10,CEILING($G103,1)-10,0))*1.59</f>
        <v>1.59</v>
      </c>
      <c r="O103" s="7">
        <f>0.9*$G103</f>
        <v>1.8089999999999999</v>
      </c>
      <c r="P103">
        <f>SUMIFS($G:$G,$D:$D,$D103,$K:$K,"Исходящие")</f>
        <v>9.7999999999999989</v>
      </c>
      <c r="Q103" s="10">
        <f>SUMIFS($B:$B,$D:$D,$D103,$K:$K,"Исходящие")</f>
        <v>11</v>
      </c>
      <c r="R103" s="11">
        <f>IF($P103&lt;6,1.75*$G103,0)</f>
        <v>0</v>
      </c>
      <c r="S103" s="12">
        <f>IF(AND($P103&gt;6,$P103&lt;=20),(1.75*5+0.15*($P103-5))/$Q103,IF($P103&gt;20,(0.15*15+1.75*($P103-15))/$Q103,0))</f>
        <v>0.86090909090909096</v>
      </c>
    </row>
    <row r="104" spans="1:19" hidden="1" x14ac:dyDescent="0.2">
      <c r="A104" t="s">
        <v>13</v>
      </c>
      <c r="B104" t="s">
        <v>14</v>
      </c>
      <c r="C104" t="s">
        <v>15</v>
      </c>
      <c r="D104" t="s">
        <v>220</v>
      </c>
      <c r="E104" t="s">
        <v>233</v>
      </c>
      <c r="F104" t="s">
        <v>234</v>
      </c>
      <c r="G104">
        <v>6.35</v>
      </c>
      <c r="H104">
        <v>0</v>
      </c>
      <c r="I104" t="s">
        <v>181</v>
      </c>
      <c r="J104" t="s">
        <v>15</v>
      </c>
      <c r="K104" t="s">
        <v>28</v>
      </c>
      <c r="L104" t="s">
        <v>86</v>
      </c>
      <c r="M104" t="s">
        <v>30</v>
      </c>
      <c r="N104" s="6"/>
      <c r="O104">
        <v>0</v>
      </c>
      <c r="P104" t="s">
        <v>23</v>
      </c>
    </row>
    <row r="105" spans="1:19" x14ac:dyDescent="0.2">
      <c r="A105" t="s">
        <v>13</v>
      </c>
      <c r="B105">
        <v>1</v>
      </c>
      <c r="C105" t="s">
        <v>15</v>
      </c>
      <c r="D105" s="9">
        <v>41379</v>
      </c>
      <c r="E105" t="s">
        <v>235</v>
      </c>
      <c r="F105" t="s">
        <v>236</v>
      </c>
      <c r="G105">
        <v>2.58</v>
      </c>
      <c r="H105">
        <v>1.1000000000000001</v>
      </c>
      <c r="I105" t="s">
        <v>15</v>
      </c>
      <c r="J105" t="s">
        <v>105</v>
      </c>
      <c r="K105" t="s">
        <v>20</v>
      </c>
      <c r="L105" t="s">
        <v>57</v>
      </c>
      <c r="M105" t="s">
        <v>30</v>
      </c>
      <c r="N105" s="6">
        <f>1.59+(IF($G105&gt;10,CEILING($G105,1)-10,0))*1.59</f>
        <v>1.59</v>
      </c>
      <c r="O105" s="7">
        <f>0.9*$G105</f>
        <v>2.3220000000000001</v>
      </c>
      <c r="P105">
        <f>SUMIFS($G:$G,$D:$D,$D105,$K:$K,"Исходящие")</f>
        <v>9.7999999999999989</v>
      </c>
      <c r="Q105" s="10">
        <f>SUMIFS($B:$B,$D:$D,$D105,$K:$K,"Исходящие")</f>
        <v>11</v>
      </c>
      <c r="R105" s="11">
        <f>IF($P105&lt;6,1.75*$G105,0)</f>
        <v>0</v>
      </c>
      <c r="S105" s="12">
        <f>IF(AND($P105&gt;6,$P105&lt;=20),(1.75*5+0.15*($P105-5))/$Q105,IF($P105&gt;20,(0.15*15+1.75*($P105-15))/$Q105,0))</f>
        <v>0.86090909090909096</v>
      </c>
    </row>
    <row r="106" spans="1:19" hidden="1" x14ac:dyDescent="0.2">
      <c r="A106" t="s">
        <v>13</v>
      </c>
      <c r="B106" t="s">
        <v>14</v>
      </c>
      <c r="C106" t="s">
        <v>15</v>
      </c>
      <c r="D106" t="s">
        <v>220</v>
      </c>
      <c r="E106" t="s">
        <v>237</v>
      </c>
      <c r="F106" t="s">
        <v>238</v>
      </c>
      <c r="G106">
        <v>1.66</v>
      </c>
      <c r="H106">
        <v>0</v>
      </c>
      <c r="I106" t="s">
        <v>181</v>
      </c>
      <c r="J106" t="s">
        <v>15</v>
      </c>
      <c r="K106" t="s">
        <v>28</v>
      </c>
      <c r="L106" t="s">
        <v>86</v>
      </c>
      <c r="M106" t="s">
        <v>30</v>
      </c>
      <c r="N106" s="6"/>
      <c r="O106">
        <v>0</v>
      </c>
      <c r="P106" t="s">
        <v>23</v>
      </c>
    </row>
    <row r="107" spans="1:19" hidden="1" x14ac:dyDescent="0.2">
      <c r="A107" t="s">
        <v>13</v>
      </c>
      <c r="B107" t="s">
        <v>14</v>
      </c>
      <c r="C107" t="s">
        <v>15</v>
      </c>
      <c r="D107" t="s">
        <v>220</v>
      </c>
      <c r="E107" t="s">
        <v>239</v>
      </c>
      <c r="F107" t="s">
        <v>240</v>
      </c>
      <c r="G107">
        <v>1.83</v>
      </c>
      <c r="H107">
        <v>0</v>
      </c>
      <c r="I107" t="s">
        <v>241</v>
      </c>
      <c r="J107" t="s">
        <v>15</v>
      </c>
      <c r="K107" t="s">
        <v>28</v>
      </c>
      <c r="L107" t="s">
        <v>29</v>
      </c>
      <c r="M107" t="s">
        <v>30</v>
      </c>
      <c r="N107" s="6"/>
      <c r="O107">
        <v>0</v>
      </c>
      <c r="P107" t="s">
        <v>23</v>
      </c>
    </row>
    <row r="108" spans="1:19" x14ac:dyDescent="0.2">
      <c r="A108" t="s">
        <v>13</v>
      </c>
      <c r="B108">
        <v>1</v>
      </c>
      <c r="C108" t="s">
        <v>15</v>
      </c>
      <c r="D108" s="9">
        <v>41379</v>
      </c>
      <c r="E108" t="s">
        <v>242</v>
      </c>
      <c r="F108" t="s">
        <v>116</v>
      </c>
      <c r="G108">
        <v>0.25</v>
      </c>
      <c r="H108">
        <v>0.11</v>
      </c>
      <c r="I108" t="s">
        <v>15</v>
      </c>
      <c r="J108" t="s">
        <v>243</v>
      </c>
      <c r="K108" t="s">
        <v>20</v>
      </c>
      <c r="L108" t="s">
        <v>42</v>
      </c>
      <c r="M108" t="s">
        <v>30</v>
      </c>
      <c r="N108" s="6">
        <f>1.59+(IF($G108&gt;10,CEILING($G108,1)-10,0))*1.59</f>
        <v>1.59</v>
      </c>
      <c r="O108" s="7">
        <f>0.9*$G108</f>
        <v>0.22500000000000001</v>
      </c>
      <c r="P108">
        <f>SUMIFS($G:$G,$D:$D,$D108,$K:$K,"Исходящие")</f>
        <v>9.7999999999999989</v>
      </c>
      <c r="Q108" s="10">
        <f>SUMIFS($B:$B,$D:$D,$D108,$K:$K,"Исходящие")</f>
        <v>11</v>
      </c>
      <c r="R108" s="11">
        <f>IF($P108&lt;6,1.75*$G108,0)</f>
        <v>0</v>
      </c>
      <c r="S108" s="12">
        <f>IF(AND($P108&gt;6,$P108&lt;=20),(1.75*5+0.15*($P108-5))/$Q108,IF($P108&gt;20,(0.15*15+1.75*($P108-15))/$Q108,0))</f>
        <v>0.86090909090909096</v>
      </c>
    </row>
    <row r="109" spans="1:19" hidden="1" x14ac:dyDescent="0.2">
      <c r="A109" t="s">
        <v>13</v>
      </c>
      <c r="B109" t="s">
        <v>14</v>
      </c>
      <c r="C109" t="s">
        <v>15</v>
      </c>
      <c r="D109" t="s">
        <v>220</v>
      </c>
      <c r="E109" t="s">
        <v>244</v>
      </c>
      <c r="F109" t="s">
        <v>245</v>
      </c>
      <c r="G109">
        <v>0.05</v>
      </c>
      <c r="H109">
        <v>0</v>
      </c>
      <c r="I109" t="s">
        <v>41</v>
      </c>
      <c r="J109" t="s">
        <v>15</v>
      </c>
      <c r="K109" t="s">
        <v>28</v>
      </c>
      <c r="L109" t="s">
        <v>29</v>
      </c>
      <c r="M109" t="s">
        <v>30</v>
      </c>
      <c r="N109" s="6"/>
      <c r="O109">
        <v>0</v>
      </c>
      <c r="P109" t="s">
        <v>23</v>
      </c>
    </row>
    <row r="110" spans="1:19" x14ac:dyDescent="0.2">
      <c r="A110" t="s">
        <v>13</v>
      </c>
      <c r="B110">
        <v>1</v>
      </c>
      <c r="C110" t="s">
        <v>15</v>
      </c>
      <c r="D110" s="9">
        <v>41379</v>
      </c>
      <c r="E110" t="s">
        <v>246</v>
      </c>
      <c r="F110" t="s">
        <v>247</v>
      </c>
      <c r="G110">
        <v>0.86</v>
      </c>
      <c r="H110">
        <v>0</v>
      </c>
      <c r="I110" t="s">
        <v>15</v>
      </c>
      <c r="J110" t="s">
        <v>41</v>
      </c>
      <c r="K110" t="s">
        <v>20</v>
      </c>
      <c r="L110" t="s">
        <v>42</v>
      </c>
      <c r="M110" t="s">
        <v>30</v>
      </c>
      <c r="N110" s="6">
        <f>1.59+(IF($G110&gt;10,CEILING($G110,1)-10,0))*1.59</f>
        <v>1.59</v>
      </c>
      <c r="O110" s="7">
        <f>0.9*$G110</f>
        <v>0.77400000000000002</v>
      </c>
      <c r="P110">
        <f>SUMIFS($G:$G,$D:$D,$D110,$K:$K,"Исходящие")</f>
        <v>9.7999999999999989</v>
      </c>
      <c r="Q110" s="10">
        <f>SUMIFS($B:$B,$D:$D,$D110,$K:$K,"Исходящие")</f>
        <v>11</v>
      </c>
      <c r="R110" s="11">
        <f>IF($P110&lt;6,1.75*$G110,0)</f>
        <v>0</v>
      </c>
      <c r="S110" s="12">
        <f>IF(AND($P110&gt;6,$P110&lt;=20),(1.75*5+0.15*($P110-5))/$Q110,IF($P110&gt;20,(0.15*15+1.75*($P110-15))/$Q110,0))</f>
        <v>0.86090909090909096</v>
      </c>
    </row>
    <row r="111" spans="1:19" hidden="1" x14ac:dyDescent="0.2">
      <c r="A111" t="s">
        <v>13</v>
      </c>
      <c r="B111" t="s">
        <v>14</v>
      </c>
      <c r="C111" t="s">
        <v>15</v>
      </c>
      <c r="D111" t="s">
        <v>220</v>
      </c>
      <c r="E111" t="s">
        <v>248</v>
      </c>
      <c r="F111" t="s">
        <v>249</v>
      </c>
      <c r="G111">
        <v>2.0499999999999998</v>
      </c>
      <c r="H111">
        <v>0</v>
      </c>
      <c r="I111" t="s">
        <v>181</v>
      </c>
      <c r="J111" t="s">
        <v>15</v>
      </c>
      <c r="K111" t="s">
        <v>28</v>
      </c>
      <c r="L111" t="s">
        <v>86</v>
      </c>
      <c r="M111" t="s">
        <v>30</v>
      </c>
      <c r="N111" s="6"/>
      <c r="O111">
        <v>0</v>
      </c>
      <c r="P111" t="s">
        <v>23</v>
      </c>
    </row>
    <row r="112" spans="1:19" hidden="1" x14ac:dyDescent="0.2">
      <c r="A112" t="s">
        <v>13</v>
      </c>
      <c r="B112" t="s">
        <v>14</v>
      </c>
      <c r="C112" t="s">
        <v>15</v>
      </c>
      <c r="D112" t="s">
        <v>220</v>
      </c>
      <c r="E112" t="s">
        <v>250</v>
      </c>
      <c r="F112" t="s">
        <v>251</v>
      </c>
      <c r="G112">
        <v>3.55</v>
      </c>
      <c r="H112">
        <v>0</v>
      </c>
      <c r="I112" t="s">
        <v>130</v>
      </c>
      <c r="J112" t="s">
        <v>15</v>
      </c>
      <c r="K112" t="s">
        <v>28</v>
      </c>
      <c r="L112" t="s">
        <v>86</v>
      </c>
      <c r="M112" t="s">
        <v>30</v>
      </c>
      <c r="N112" s="6"/>
      <c r="O112">
        <v>0</v>
      </c>
      <c r="P112" t="s">
        <v>23</v>
      </c>
    </row>
    <row r="113" spans="1:19" hidden="1" x14ac:dyDescent="0.2">
      <c r="A113" t="s">
        <v>13</v>
      </c>
      <c r="B113" t="s">
        <v>14</v>
      </c>
      <c r="C113" t="s">
        <v>15</v>
      </c>
      <c r="D113" t="s">
        <v>220</v>
      </c>
      <c r="E113" t="s">
        <v>252</v>
      </c>
      <c r="F113" t="s">
        <v>185</v>
      </c>
      <c r="G113">
        <v>2.65</v>
      </c>
      <c r="H113">
        <v>0</v>
      </c>
      <c r="I113" t="s">
        <v>130</v>
      </c>
      <c r="J113" t="s">
        <v>15</v>
      </c>
      <c r="K113" t="s">
        <v>28</v>
      </c>
      <c r="L113" t="s">
        <v>86</v>
      </c>
      <c r="M113" t="s">
        <v>30</v>
      </c>
      <c r="N113" s="6"/>
      <c r="O113">
        <v>0</v>
      </c>
      <c r="P113" t="s">
        <v>23</v>
      </c>
    </row>
    <row r="114" spans="1:19" hidden="1" x14ac:dyDescent="0.2">
      <c r="A114" t="s">
        <v>13</v>
      </c>
      <c r="B114" t="s">
        <v>14</v>
      </c>
      <c r="C114" t="s">
        <v>15</v>
      </c>
      <c r="D114" t="s">
        <v>220</v>
      </c>
      <c r="E114" t="s">
        <v>253</v>
      </c>
      <c r="F114" t="s">
        <v>143</v>
      </c>
      <c r="G114">
        <v>0.53</v>
      </c>
      <c r="H114">
        <v>0</v>
      </c>
      <c r="I114" t="s">
        <v>41</v>
      </c>
      <c r="J114" t="s">
        <v>15</v>
      </c>
      <c r="K114" t="s">
        <v>28</v>
      </c>
      <c r="L114" t="s">
        <v>29</v>
      </c>
      <c r="M114" t="s">
        <v>30</v>
      </c>
      <c r="N114" s="6"/>
      <c r="O114">
        <v>0</v>
      </c>
      <c r="P114" t="s">
        <v>23</v>
      </c>
    </row>
    <row r="115" spans="1:19" x14ac:dyDescent="0.2">
      <c r="A115" t="s">
        <v>13</v>
      </c>
      <c r="B115">
        <v>1</v>
      </c>
      <c r="C115" t="s">
        <v>15</v>
      </c>
      <c r="D115" s="9">
        <v>41379</v>
      </c>
      <c r="E115" t="s">
        <v>254</v>
      </c>
      <c r="F115" t="s">
        <v>72</v>
      </c>
      <c r="G115">
        <v>0.35</v>
      </c>
      <c r="H115">
        <v>0</v>
      </c>
      <c r="I115" t="s">
        <v>15</v>
      </c>
      <c r="J115" t="s">
        <v>41</v>
      </c>
      <c r="K115" t="s">
        <v>20</v>
      </c>
      <c r="L115" t="s">
        <v>42</v>
      </c>
      <c r="M115" t="s">
        <v>30</v>
      </c>
      <c r="N115" s="6">
        <f>1.59+(IF($G115&gt;10,CEILING($G115,1)-10,0))*1.59</f>
        <v>1.59</v>
      </c>
      <c r="O115" s="7">
        <f>0.9*$G115</f>
        <v>0.315</v>
      </c>
      <c r="P115">
        <f>SUMIFS($G:$G,$D:$D,$D115,$K:$K,"Исходящие")</f>
        <v>9.7999999999999989</v>
      </c>
      <c r="Q115" s="10">
        <f>SUMIFS($B:$B,$D:$D,$D115,$K:$K,"Исходящие")</f>
        <v>11</v>
      </c>
      <c r="R115" s="11">
        <f>IF($P115&lt;6,1.75*$G115,0)</f>
        <v>0</v>
      </c>
      <c r="S115" s="12">
        <f>IF(AND($P115&gt;6,$P115&lt;=20),(1.75*5+0.15*($P115-5))/$Q115,IF($P115&gt;20,(0.15*15+1.75*($P115-15))/$Q115,0))</f>
        <v>0.86090909090909096</v>
      </c>
    </row>
    <row r="116" spans="1:19" x14ac:dyDescent="0.2">
      <c r="A116" t="s">
        <v>13</v>
      </c>
      <c r="B116">
        <v>1</v>
      </c>
      <c r="C116" t="s">
        <v>15</v>
      </c>
      <c r="D116" s="9">
        <v>41379</v>
      </c>
      <c r="E116" t="s">
        <v>255</v>
      </c>
      <c r="F116" t="s">
        <v>18</v>
      </c>
      <c r="G116">
        <v>0.48</v>
      </c>
      <c r="H116">
        <v>0.41</v>
      </c>
      <c r="I116" t="s">
        <v>15</v>
      </c>
      <c r="J116" t="s">
        <v>256</v>
      </c>
      <c r="K116" t="s">
        <v>20</v>
      </c>
      <c r="L116" t="s">
        <v>151</v>
      </c>
      <c r="M116" t="s">
        <v>30</v>
      </c>
      <c r="N116" s="6">
        <f>1.59+(IF($G116&gt;10,CEILING($G116,1)-10,0))*1.59</f>
        <v>1.59</v>
      </c>
      <c r="O116" s="7">
        <f>0.9*$G116</f>
        <v>0.432</v>
      </c>
      <c r="P116">
        <f>SUMIFS($G:$G,$D:$D,$D116,$K:$K,"Исходящие")</f>
        <v>9.7999999999999989</v>
      </c>
      <c r="Q116" s="10">
        <f>SUMIFS($B:$B,$D:$D,$D116,$K:$K,"Исходящие")</f>
        <v>11</v>
      </c>
      <c r="R116" s="11">
        <f>IF($P116&lt;6,1.75*$G116,0)</f>
        <v>0</v>
      </c>
      <c r="S116" s="12">
        <f>IF(AND($P116&gt;6,$P116&lt;=20),(1.75*5+0.15*($P116-5))/$Q116,IF($P116&gt;20,(0.15*15+1.75*($P116-15))/$Q116,0))</f>
        <v>0.86090909090909096</v>
      </c>
    </row>
    <row r="117" spans="1:19" hidden="1" x14ac:dyDescent="0.2">
      <c r="A117" t="s">
        <v>13</v>
      </c>
      <c r="B117" t="s">
        <v>14</v>
      </c>
      <c r="C117" t="s">
        <v>15</v>
      </c>
      <c r="D117" t="s">
        <v>257</v>
      </c>
      <c r="E117" t="s">
        <v>258</v>
      </c>
      <c r="F117" t="s">
        <v>259</v>
      </c>
      <c r="G117">
        <v>2.98</v>
      </c>
      <c r="H117">
        <v>0</v>
      </c>
      <c r="I117" t="s">
        <v>36</v>
      </c>
      <c r="J117" t="s">
        <v>15</v>
      </c>
      <c r="K117" t="s">
        <v>28</v>
      </c>
      <c r="L117" t="s">
        <v>37</v>
      </c>
      <c r="M117" t="s">
        <v>30</v>
      </c>
      <c r="N117" s="6"/>
      <c r="O117">
        <v>0</v>
      </c>
      <c r="P117" t="s">
        <v>23</v>
      </c>
    </row>
    <row r="118" spans="1:19" hidden="1" x14ac:dyDescent="0.2">
      <c r="A118" t="s">
        <v>13</v>
      </c>
      <c r="B118" t="s">
        <v>14</v>
      </c>
      <c r="C118" t="s">
        <v>15</v>
      </c>
      <c r="D118" t="s">
        <v>257</v>
      </c>
      <c r="E118" t="s">
        <v>260</v>
      </c>
      <c r="F118" t="s">
        <v>261</v>
      </c>
      <c r="G118">
        <v>6.98</v>
      </c>
      <c r="H118">
        <v>0</v>
      </c>
      <c r="I118" t="s">
        <v>130</v>
      </c>
      <c r="J118" t="s">
        <v>15</v>
      </c>
      <c r="K118" t="s">
        <v>28</v>
      </c>
      <c r="L118" t="s">
        <v>86</v>
      </c>
      <c r="M118" t="s">
        <v>30</v>
      </c>
      <c r="N118" s="6"/>
      <c r="O118">
        <v>0</v>
      </c>
      <c r="P118" t="s">
        <v>23</v>
      </c>
    </row>
    <row r="119" spans="1:19" hidden="1" x14ac:dyDescent="0.2">
      <c r="A119" t="s">
        <v>13</v>
      </c>
      <c r="B119" t="s">
        <v>14</v>
      </c>
      <c r="C119" t="s">
        <v>15</v>
      </c>
      <c r="D119" t="s">
        <v>257</v>
      </c>
      <c r="E119" t="s">
        <v>262</v>
      </c>
      <c r="F119" t="s">
        <v>263</v>
      </c>
      <c r="G119">
        <v>3.96</v>
      </c>
      <c r="H119">
        <v>0</v>
      </c>
      <c r="I119" t="s">
        <v>41</v>
      </c>
      <c r="J119" t="s">
        <v>15</v>
      </c>
      <c r="K119" t="s">
        <v>28</v>
      </c>
      <c r="L119" t="s">
        <v>29</v>
      </c>
      <c r="M119" t="s">
        <v>30</v>
      </c>
      <c r="N119" s="6"/>
      <c r="O119">
        <v>0</v>
      </c>
      <c r="P119" t="s">
        <v>23</v>
      </c>
    </row>
    <row r="120" spans="1:19" x14ac:dyDescent="0.2">
      <c r="A120" t="s">
        <v>13</v>
      </c>
      <c r="B120">
        <v>1</v>
      </c>
      <c r="C120" t="s">
        <v>15</v>
      </c>
      <c r="D120" s="9">
        <v>41380</v>
      </c>
      <c r="E120" t="s">
        <v>264</v>
      </c>
      <c r="F120" t="s">
        <v>126</v>
      </c>
      <c r="G120">
        <v>0.88</v>
      </c>
      <c r="H120">
        <v>0.75</v>
      </c>
      <c r="I120" t="s">
        <v>15</v>
      </c>
      <c r="J120" t="s">
        <v>265</v>
      </c>
      <c r="K120" t="s">
        <v>20</v>
      </c>
      <c r="L120" t="s">
        <v>151</v>
      </c>
      <c r="M120" t="s">
        <v>30</v>
      </c>
      <c r="N120" s="6">
        <f>1.59+(IF($G120&gt;10,CEILING($G120,1)-10,0))*1.59</f>
        <v>1.59</v>
      </c>
      <c r="O120" s="7">
        <f>0.9*$G120</f>
        <v>0.79200000000000004</v>
      </c>
      <c r="P120">
        <f>SUMIFS($G:$G,$D:$D,$D120,$K:$K,"Исходящие")</f>
        <v>2.2400000000000002</v>
      </c>
      <c r="Q120" s="10">
        <f>SUMIFS($B:$B,$D:$D,$D120,$K:$K,"Исходящие")</f>
        <v>3</v>
      </c>
      <c r="R120" s="11">
        <f>IF($P120&lt;6,1.75*$G120,0)</f>
        <v>1.54</v>
      </c>
      <c r="S120" s="12">
        <f>IF(AND($P120&gt;6,$P120&lt;=20),(1.75*5+0.15*($P120-5))/$Q120,IF($P120&gt;20,(0.15*15+1.75*($P120-15))/$Q120,0))</f>
        <v>0</v>
      </c>
    </row>
    <row r="121" spans="1:19" hidden="1" x14ac:dyDescent="0.2">
      <c r="A121" t="s">
        <v>13</v>
      </c>
      <c r="B121" t="s">
        <v>14</v>
      </c>
      <c r="C121" t="s">
        <v>15</v>
      </c>
      <c r="D121" t="s">
        <v>257</v>
      </c>
      <c r="E121" t="s">
        <v>266</v>
      </c>
      <c r="F121" t="s">
        <v>267</v>
      </c>
      <c r="G121">
        <v>7.95</v>
      </c>
      <c r="H121">
        <v>0</v>
      </c>
      <c r="I121" t="s">
        <v>130</v>
      </c>
      <c r="J121" t="s">
        <v>15</v>
      </c>
      <c r="K121" t="s">
        <v>28</v>
      </c>
      <c r="L121" t="s">
        <v>86</v>
      </c>
      <c r="M121" t="s">
        <v>30</v>
      </c>
      <c r="N121" s="6"/>
      <c r="O121">
        <v>0</v>
      </c>
      <c r="P121" t="s">
        <v>23</v>
      </c>
    </row>
    <row r="122" spans="1:19" x14ac:dyDescent="0.2">
      <c r="A122" t="s">
        <v>13</v>
      </c>
      <c r="B122">
        <v>1</v>
      </c>
      <c r="C122" t="s">
        <v>15</v>
      </c>
      <c r="D122" s="9">
        <v>41380</v>
      </c>
      <c r="E122" t="s">
        <v>268</v>
      </c>
      <c r="F122" t="s">
        <v>193</v>
      </c>
      <c r="G122">
        <v>0.18</v>
      </c>
      <c r="H122">
        <v>0.08</v>
      </c>
      <c r="I122" t="s">
        <v>15</v>
      </c>
      <c r="J122" t="s">
        <v>243</v>
      </c>
      <c r="K122" t="s">
        <v>20</v>
      </c>
      <c r="L122" t="s">
        <v>42</v>
      </c>
      <c r="M122" t="s">
        <v>30</v>
      </c>
      <c r="N122" s="6">
        <f>1.59+(IF($G122&gt;10,CEILING($G122,1)-10,0))*1.59</f>
        <v>1.59</v>
      </c>
      <c r="O122" s="7">
        <f>0.9*$G122</f>
        <v>0.16200000000000001</v>
      </c>
      <c r="P122">
        <f>SUMIFS($G:$G,$D:$D,$D122,$K:$K,"Исходящие")</f>
        <v>2.2400000000000002</v>
      </c>
      <c r="Q122" s="10">
        <f>SUMIFS($B:$B,$D:$D,$D122,$K:$K,"Исходящие")</f>
        <v>3</v>
      </c>
      <c r="R122" s="11">
        <f>IF($P122&lt;6,1.75*$G122,0)</f>
        <v>0.315</v>
      </c>
      <c r="S122" s="12">
        <f>IF(AND($P122&gt;6,$P122&lt;=20),(1.75*5+0.15*($P122-5))/$Q122,IF($P122&gt;20,(0.15*15+1.75*($P122-15))/$Q122,0))</f>
        <v>0</v>
      </c>
    </row>
    <row r="123" spans="1:19" x14ac:dyDescent="0.2">
      <c r="A123" t="s">
        <v>13</v>
      </c>
      <c r="B123">
        <v>1</v>
      </c>
      <c r="C123" t="s">
        <v>15</v>
      </c>
      <c r="D123" s="9">
        <v>41380</v>
      </c>
      <c r="E123" t="s">
        <v>269</v>
      </c>
      <c r="F123" t="s">
        <v>218</v>
      </c>
      <c r="G123">
        <v>1.18</v>
      </c>
      <c r="H123">
        <v>0</v>
      </c>
      <c r="I123" t="s">
        <v>15</v>
      </c>
      <c r="J123" t="s">
        <v>33</v>
      </c>
      <c r="K123" t="s">
        <v>20</v>
      </c>
      <c r="L123" t="s">
        <v>42</v>
      </c>
      <c r="M123" t="s">
        <v>30</v>
      </c>
      <c r="N123" s="6">
        <f>1.59+(IF($G123&gt;10,CEILING($G123,1)-10,0))*1.59</f>
        <v>1.59</v>
      </c>
      <c r="O123" s="7">
        <f>0.9*$G123</f>
        <v>1.0620000000000001</v>
      </c>
      <c r="P123">
        <f>SUMIFS($G:$G,$D:$D,$D123,$K:$K,"Исходящие")</f>
        <v>2.2400000000000002</v>
      </c>
      <c r="Q123" s="10">
        <f>SUMIFS($B:$B,$D:$D,$D123,$K:$K,"Исходящие")</f>
        <v>3</v>
      </c>
      <c r="R123" s="11">
        <f>IF($P123&lt;6,1.75*$G123,0)</f>
        <v>2.0649999999999999</v>
      </c>
      <c r="S123" s="12">
        <f>IF(AND($P123&gt;6,$P123&lt;=20),(1.75*5+0.15*($P123-5))/$Q123,IF($P123&gt;20,(0.15*15+1.75*($P123-15))/$Q123,0))</f>
        <v>0</v>
      </c>
    </row>
    <row r="124" spans="1:19" hidden="1" x14ac:dyDescent="0.2">
      <c r="A124" t="s">
        <v>13</v>
      </c>
      <c r="B124" t="s">
        <v>14</v>
      </c>
      <c r="C124" t="s">
        <v>15</v>
      </c>
      <c r="D124" t="s">
        <v>257</v>
      </c>
      <c r="E124" t="s">
        <v>270</v>
      </c>
      <c r="F124" t="s">
        <v>271</v>
      </c>
      <c r="G124">
        <v>0.66</v>
      </c>
      <c r="H124">
        <v>0</v>
      </c>
      <c r="I124" t="s">
        <v>33</v>
      </c>
      <c r="J124" t="s">
        <v>15</v>
      </c>
      <c r="K124" t="s">
        <v>28</v>
      </c>
      <c r="L124" t="s">
        <v>29</v>
      </c>
      <c r="M124" t="s">
        <v>30</v>
      </c>
      <c r="N124" s="6"/>
      <c r="O124">
        <v>0</v>
      </c>
      <c r="P124" t="s">
        <v>23</v>
      </c>
    </row>
    <row r="125" spans="1:19" hidden="1" x14ac:dyDescent="0.2">
      <c r="A125" t="s">
        <v>13</v>
      </c>
      <c r="B125" t="s">
        <v>14</v>
      </c>
      <c r="C125" t="s">
        <v>15</v>
      </c>
      <c r="D125" t="s">
        <v>257</v>
      </c>
      <c r="E125" t="s">
        <v>272</v>
      </c>
      <c r="F125" t="s">
        <v>202</v>
      </c>
      <c r="G125">
        <v>1.08</v>
      </c>
      <c r="H125">
        <v>0</v>
      </c>
      <c r="I125" t="s">
        <v>41</v>
      </c>
      <c r="J125" t="s">
        <v>15</v>
      </c>
      <c r="K125" t="s">
        <v>28</v>
      </c>
      <c r="L125" t="s">
        <v>29</v>
      </c>
      <c r="M125" t="s">
        <v>30</v>
      </c>
      <c r="N125" s="6"/>
      <c r="O125">
        <v>0</v>
      </c>
      <c r="P125" t="s">
        <v>23</v>
      </c>
    </row>
    <row r="126" spans="1:19" hidden="1" x14ac:dyDescent="0.2">
      <c r="A126" t="s">
        <v>13</v>
      </c>
      <c r="B126" t="s">
        <v>14</v>
      </c>
      <c r="C126" t="s">
        <v>15</v>
      </c>
      <c r="D126" t="s">
        <v>273</v>
      </c>
      <c r="E126" t="s">
        <v>274</v>
      </c>
      <c r="F126" t="s">
        <v>32</v>
      </c>
      <c r="G126">
        <v>1.1100000000000001</v>
      </c>
      <c r="H126">
        <v>0</v>
      </c>
      <c r="I126" t="s">
        <v>36</v>
      </c>
      <c r="J126" t="s">
        <v>15</v>
      </c>
      <c r="K126" t="s">
        <v>28</v>
      </c>
      <c r="L126" t="s">
        <v>37</v>
      </c>
      <c r="M126" t="s">
        <v>30</v>
      </c>
      <c r="N126" s="6"/>
      <c r="O126">
        <v>0</v>
      </c>
      <c r="P126" t="s">
        <v>23</v>
      </c>
    </row>
    <row r="127" spans="1:19" hidden="1" x14ac:dyDescent="0.2">
      <c r="A127" t="s">
        <v>13</v>
      </c>
      <c r="B127" t="s">
        <v>14</v>
      </c>
      <c r="C127" t="s">
        <v>15</v>
      </c>
      <c r="D127" t="s">
        <v>273</v>
      </c>
      <c r="E127" t="s">
        <v>275</v>
      </c>
      <c r="F127" t="s">
        <v>276</v>
      </c>
      <c r="G127">
        <v>5.23</v>
      </c>
      <c r="H127">
        <v>0</v>
      </c>
      <c r="I127" t="s">
        <v>36</v>
      </c>
      <c r="J127" t="s">
        <v>15</v>
      </c>
      <c r="K127" t="s">
        <v>28</v>
      </c>
      <c r="L127" t="s">
        <v>37</v>
      </c>
      <c r="M127" t="s">
        <v>30</v>
      </c>
      <c r="N127" s="6"/>
      <c r="O127">
        <v>0</v>
      </c>
      <c r="P127" t="s">
        <v>23</v>
      </c>
    </row>
    <row r="128" spans="1:19" hidden="1" x14ac:dyDescent="0.2">
      <c r="A128" t="s">
        <v>13</v>
      </c>
      <c r="B128" t="s">
        <v>14</v>
      </c>
      <c r="C128" t="s">
        <v>15</v>
      </c>
      <c r="D128" t="s">
        <v>273</v>
      </c>
      <c r="E128" t="s">
        <v>277</v>
      </c>
      <c r="F128" t="s">
        <v>40</v>
      </c>
      <c r="G128">
        <v>0.16</v>
      </c>
      <c r="H128">
        <v>0</v>
      </c>
      <c r="I128" t="s">
        <v>41</v>
      </c>
      <c r="J128" t="s">
        <v>15</v>
      </c>
      <c r="K128" t="s">
        <v>28</v>
      </c>
      <c r="L128" t="s">
        <v>29</v>
      </c>
      <c r="M128" t="s">
        <v>30</v>
      </c>
      <c r="N128" s="6"/>
      <c r="O128">
        <v>0</v>
      </c>
      <c r="P128" t="s">
        <v>23</v>
      </c>
    </row>
    <row r="129" spans="1:19" hidden="1" x14ac:dyDescent="0.2">
      <c r="A129" t="s">
        <v>13</v>
      </c>
      <c r="B129" t="s">
        <v>14</v>
      </c>
      <c r="C129" t="s">
        <v>15</v>
      </c>
      <c r="D129" t="s">
        <v>273</v>
      </c>
      <c r="E129" t="s">
        <v>278</v>
      </c>
      <c r="F129" t="s">
        <v>153</v>
      </c>
      <c r="G129">
        <v>0.8</v>
      </c>
      <c r="H129">
        <v>0</v>
      </c>
      <c r="I129" t="s">
        <v>41</v>
      </c>
      <c r="J129" t="s">
        <v>15</v>
      </c>
      <c r="K129" t="s">
        <v>28</v>
      </c>
      <c r="L129" t="s">
        <v>29</v>
      </c>
      <c r="M129" t="s">
        <v>30</v>
      </c>
      <c r="N129" s="6"/>
      <c r="O129">
        <v>0</v>
      </c>
      <c r="P129" t="s">
        <v>23</v>
      </c>
    </row>
    <row r="130" spans="1:19" x14ac:dyDescent="0.2">
      <c r="A130" t="s">
        <v>13</v>
      </c>
      <c r="B130">
        <v>1</v>
      </c>
      <c r="C130" t="s">
        <v>15</v>
      </c>
      <c r="D130" s="9">
        <v>41381</v>
      </c>
      <c r="E130" t="s">
        <v>279</v>
      </c>
      <c r="F130" t="s">
        <v>39</v>
      </c>
      <c r="G130">
        <v>0.5</v>
      </c>
      <c r="H130">
        <v>0</v>
      </c>
      <c r="I130" t="s">
        <v>15</v>
      </c>
      <c r="J130" t="s">
        <v>41</v>
      </c>
      <c r="K130" t="s">
        <v>20</v>
      </c>
      <c r="L130" t="s">
        <v>42</v>
      </c>
      <c r="M130" t="s">
        <v>30</v>
      </c>
      <c r="N130" s="6">
        <f>1.59+(IF($G130&gt;10,CEILING($G130,1)-10,0))*1.59</f>
        <v>1.59</v>
      </c>
      <c r="O130" s="7">
        <f>0.9*$G130</f>
        <v>0.45</v>
      </c>
      <c r="P130">
        <f>SUMIFS($G:$G,$D:$D,$D130,$K:$K,"Исходящие")</f>
        <v>0.5</v>
      </c>
      <c r="Q130" s="10">
        <f>SUMIFS($B:$B,$D:$D,$D130,$K:$K,"Исходящие")</f>
        <v>1</v>
      </c>
      <c r="R130" s="11">
        <f>IF($P130&lt;6,1.75*$G130,0)</f>
        <v>0.875</v>
      </c>
      <c r="S130" s="12">
        <f>IF(AND($P130&gt;6,$P130&lt;=20),(1.75*5+0.15*($P130-5))/$Q130,IF($P130&gt;20,(0.15*15+1.75*($P130-15))/$Q130,0))</f>
        <v>0</v>
      </c>
    </row>
    <row r="131" spans="1:19" hidden="1" x14ac:dyDescent="0.2">
      <c r="A131" t="s">
        <v>13</v>
      </c>
      <c r="B131" t="s">
        <v>14</v>
      </c>
      <c r="C131" t="s">
        <v>15</v>
      </c>
      <c r="D131" t="s">
        <v>273</v>
      </c>
      <c r="E131" t="s">
        <v>280</v>
      </c>
      <c r="F131" t="s">
        <v>281</v>
      </c>
      <c r="G131">
        <v>1.1299999999999999</v>
      </c>
      <c r="H131">
        <v>0</v>
      </c>
      <c r="I131" t="s">
        <v>41</v>
      </c>
      <c r="J131" t="s">
        <v>15</v>
      </c>
      <c r="K131" t="s">
        <v>28</v>
      </c>
      <c r="L131" t="s">
        <v>29</v>
      </c>
      <c r="M131" t="s">
        <v>30</v>
      </c>
      <c r="N131" s="6"/>
      <c r="O131">
        <v>0</v>
      </c>
      <c r="P131" t="s">
        <v>23</v>
      </c>
    </row>
    <row r="132" spans="1:19" x14ac:dyDescent="0.2">
      <c r="A132" t="s">
        <v>13</v>
      </c>
      <c r="B132">
        <v>1</v>
      </c>
      <c r="C132" t="s">
        <v>15</v>
      </c>
      <c r="D132" s="9">
        <v>41382</v>
      </c>
      <c r="E132" t="s">
        <v>283</v>
      </c>
      <c r="F132" t="s">
        <v>132</v>
      </c>
      <c r="G132">
        <v>2.5</v>
      </c>
      <c r="H132">
        <v>0</v>
      </c>
      <c r="I132" t="s">
        <v>15</v>
      </c>
      <c r="J132" t="s">
        <v>41</v>
      </c>
      <c r="K132" t="s">
        <v>20</v>
      </c>
      <c r="L132" t="s">
        <v>42</v>
      </c>
      <c r="M132" t="s">
        <v>30</v>
      </c>
      <c r="N132" s="6">
        <f>1.59+(IF($G132&gt;10,CEILING($G132,1)-10,0))*1.59</f>
        <v>1.59</v>
      </c>
      <c r="O132" s="7">
        <f>0.9*$G132</f>
        <v>2.25</v>
      </c>
      <c r="P132">
        <f>SUMIFS($G:$G,$D:$D,$D132,$K:$K,"Исходящие")</f>
        <v>7.41</v>
      </c>
      <c r="Q132" s="10">
        <f>SUMIFS($B:$B,$D:$D,$D132,$K:$K,"Исходящие")</f>
        <v>3</v>
      </c>
      <c r="R132" s="11">
        <f>IF($P132&lt;6,1.75*$G132,0)</f>
        <v>0</v>
      </c>
      <c r="S132" s="12">
        <f>IF(AND($P132&gt;6,$P132&lt;=20),(1.75*5+0.15*($P132-5))/$Q132,IF($P132&gt;20,(0.15*15+1.75*($P132-15))/$Q132,0))</f>
        <v>3.0371666666666663</v>
      </c>
    </row>
    <row r="133" spans="1:19" hidden="1" x14ac:dyDescent="0.2">
      <c r="A133" t="s">
        <v>13</v>
      </c>
      <c r="B133" t="s">
        <v>14</v>
      </c>
      <c r="C133" t="s">
        <v>15</v>
      </c>
      <c r="D133" t="s">
        <v>282</v>
      </c>
      <c r="E133" t="s">
        <v>284</v>
      </c>
      <c r="F133" t="s">
        <v>285</v>
      </c>
      <c r="G133">
        <v>3.48</v>
      </c>
      <c r="H133">
        <v>0</v>
      </c>
      <c r="I133" t="s">
        <v>286</v>
      </c>
      <c r="J133" t="s">
        <v>15</v>
      </c>
      <c r="K133" t="s">
        <v>28</v>
      </c>
      <c r="L133" t="s">
        <v>86</v>
      </c>
      <c r="M133" t="s">
        <v>30</v>
      </c>
      <c r="N133" s="6"/>
      <c r="O133">
        <v>0</v>
      </c>
      <c r="P133" t="s">
        <v>23</v>
      </c>
    </row>
    <row r="134" spans="1:19" x14ac:dyDescent="0.2">
      <c r="A134" t="s">
        <v>13</v>
      </c>
      <c r="B134">
        <v>1</v>
      </c>
      <c r="C134" t="s">
        <v>15</v>
      </c>
      <c r="D134" s="9">
        <v>41382</v>
      </c>
      <c r="E134" t="s">
        <v>287</v>
      </c>
      <c r="F134" t="s">
        <v>288</v>
      </c>
      <c r="G134">
        <v>4.41</v>
      </c>
      <c r="H134">
        <v>1.88</v>
      </c>
      <c r="I134" t="s">
        <v>15</v>
      </c>
      <c r="J134" t="s">
        <v>105</v>
      </c>
      <c r="K134" t="s">
        <v>20</v>
      </c>
      <c r="L134" t="s">
        <v>57</v>
      </c>
      <c r="M134" t="s">
        <v>30</v>
      </c>
      <c r="N134" s="6">
        <f>1.59+(IF($G134&gt;10,CEILING($G134,1)-10,0))*1.59</f>
        <v>1.59</v>
      </c>
      <c r="O134" s="7">
        <f>0.9*$G134</f>
        <v>3.9690000000000003</v>
      </c>
      <c r="P134">
        <f>SUMIFS($G:$G,$D:$D,$D134,$K:$K,"Исходящие")</f>
        <v>7.41</v>
      </c>
      <c r="Q134" s="10">
        <f>SUMIFS($B:$B,$D:$D,$D134,$K:$K,"Исходящие")</f>
        <v>3</v>
      </c>
      <c r="R134" s="11">
        <f>IF($P134&lt;6,1.75*$G134,0)</f>
        <v>0</v>
      </c>
      <c r="S134" s="12">
        <f>IF(AND($P134&gt;6,$P134&lt;=20),(1.75*5+0.15*($P134-5))/$Q134,IF($P134&gt;20,(0.15*15+1.75*($P134-15))/$Q134,0))</f>
        <v>3.0371666666666663</v>
      </c>
    </row>
    <row r="135" spans="1:19" x14ac:dyDescent="0.2">
      <c r="A135" t="s">
        <v>13</v>
      </c>
      <c r="B135">
        <v>1</v>
      </c>
      <c r="C135" t="s">
        <v>15</v>
      </c>
      <c r="D135" s="9">
        <v>41382</v>
      </c>
      <c r="E135" t="s">
        <v>289</v>
      </c>
      <c r="F135" t="s">
        <v>39</v>
      </c>
      <c r="G135">
        <v>0.5</v>
      </c>
      <c r="H135">
        <v>0.22</v>
      </c>
      <c r="I135" t="s">
        <v>15</v>
      </c>
      <c r="J135" t="s">
        <v>107</v>
      </c>
      <c r="K135" t="s">
        <v>20</v>
      </c>
      <c r="L135" t="s">
        <v>57</v>
      </c>
      <c r="M135" t="s">
        <v>30</v>
      </c>
      <c r="N135" s="6">
        <f>1.59+(IF($G135&gt;10,CEILING($G135,1)-10,0))*1.59</f>
        <v>1.59</v>
      </c>
      <c r="O135" s="7">
        <f>0.9*$G135</f>
        <v>0.45</v>
      </c>
      <c r="P135">
        <f>SUMIFS($G:$G,$D:$D,$D135,$K:$K,"Исходящие")</f>
        <v>7.41</v>
      </c>
      <c r="Q135" s="10">
        <f>SUMIFS($B:$B,$D:$D,$D135,$K:$K,"Исходящие")</f>
        <v>3</v>
      </c>
      <c r="R135" s="11">
        <f>IF($P135&lt;6,1.75*$G135,0)</f>
        <v>0</v>
      </c>
      <c r="S135" s="12">
        <f>IF(AND($P135&gt;6,$P135&lt;=20),(1.75*5+0.15*($P135-5))/$Q135,IF($P135&gt;20,(0.15*15+1.75*($P135-15))/$Q135,0))</f>
        <v>3.0371666666666663</v>
      </c>
    </row>
    <row r="136" spans="1:19" hidden="1" x14ac:dyDescent="0.2">
      <c r="A136" t="s">
        <v>13</v>
      </c>
      <c r="B136" t="s">
        <v>14</v>
      </c>
      <c r="C136" t="s">
        <v>15</v>
      </c>
      <c r="D136" t="s">
        <v>282</v>
      </c>
      <c r="E136" t="s">
        <v>290</v>
      </c>
      <c r="F136" t="s">
        <v>47</v>
      </c>
      <c r="G136">
        <v>0.31</v>
      </c>
      <c r="H136">
        <v>0</v>
      </c>
      <c r="I136" t="s">
        <v>41</v>
      </c>
      <c r="J136" t="s">
        <v>15</v>
      </c>
      <c r="K136" t="s">
        <v>28</v>
      </c>
      <c r="L136" t="s">
        <v>29</v>
      </c>
      <c r="M136" t="s">
        <v>30</v>
      </c>
      <c r="N136" s="6"/>
      <c r="O136">
        <v>0</v>
      </c>
      <c r="P136" t="s">
        <v>23</v>
      </c>
    </row>
    <row r="137" spans="1:19" hidden="1" x14ac:dyDescent="0.2">
      <c r="A137" t="s">
        <v>13</v>
      </c>
      <c r="B137" t="s">
        <v>14</v>
      </c>
      <c r="C137" t="s">
        <v>15</v>
      </c>
      <c r="D137" t="s">
        <v>282</v>
      </c>
      <c r="E137" t="s">
        <v>291</v>
      </c>
      <c r="F137" t="s">
        <v>292</v>
      </c>
      <c r="G137">
        <v>1.28</v>
      </c>
      <c r="H137">
        <v>0</v>
      </c>
      <c r="I137" t="s">
        <v>41</v>
      </c>
      <c r="J137" t="s">
        <v>15</v>
      </c>
      <c r="K137" t="s">
        <v>28</v>
      </c>
      <c r="L137" t="s">
        <v>29</v>
      </c>
      <c r="M137" t="s">
        <v>30</v>
      </c>
      <c r="N137" s="6"/>
      <c r="O137">
        <v>0</v>
      </c>
      <c r="P137" t="s">
        <v>23</v>
      </c>
    </row>
    <row r="138" spans="1:19" hidden="1" x14ac:dyDescent="0.2">
      <c r="A138" t="s">
        <v>13</v>
      </c>
      <c r="B138" t="s">
        <v>14</v>
      </c>
      <c r="C138" t="s">
        <v>15</v>
      </c>
      <c r="D138" t="s">
        <v>282</v>
      </c>
      <c r="E138" t="s">
        <v>293</v>
      </c>
      <c r="F138" t="s">
        <v>153</v>
      </c>
      <c r="G138">
        <v>0.8</v>
      </c>
      <c r="H138">
        <v>0</v>
      </c>
      <c r="I138" t="s">
        <v>41</v>
      </c>
      <c r="J138" t="s">
        <v>15</v>
      </c>
      <c r="K138" t="s">
        <v>28</v>
      </c>
      <c r="L138" t="s">
        <v>29</v>
      </c>
      <c r="M138" t="s">
        <v>30</v>
      </c>
      <c r="N138" s="6"/>
      <c r="O138">
        <v>0</v>
      </c>
      <c r="P138" t="s">
        <v>23</v>
      </c>
    </row>
    <row r="139" spans="1:19" hidden="1" x14ac:dyDescent="0.2">
      <c r="A139" t="s">
        <v>13</v>
      </c>
      <c r="B139" t="s">
        <v>14</v>
      </c>
      <c r="C139" t="s">
        <v>15</v>
      </c>
      <c r="D139" t="s">
        <v>294</v>
      </c>
      <c r="E139" t="s">
        <v>295</v>
      </c>
      <c r="F139" t="s">
        <v>146</v>
      </c>
      <c r="G139">
        <v>0.55000000000000004</v>
      </c>
      <c r="H139">
        <v>0</v>
      </c>
      <c r="I139" t="s">
        <v>62</v>
      </c>
      <c r="J139" t="s">
        <v>15</v>
      </c>
      <c r="K139" t="s">
        <v>28</v>
      </c>
      <c r="L139" t="s">
        <v>29</v>
      </c>
      <c r="M139" t="s">
        <v>30</v>
      </c>
      <c r="N139" s="6"/>
      <c r="O139">
        <v>0</v>
      </c>
      <c r="P139" t="s">
        <v>23</v>
      </c>
    </row>
    <row r="140" spans="1:19" x14ac:dyDescent="0.2">
      <c r="A140" t="s">
        <v>13</v>
      </c>
      <c r="B140">
        <v>1</v>
      </c>
      <c r="C140" t="s">
        <v>15</v>
      </c>
      <c r="D140" s="9">
        <v>41383</v>
      </c>
      <c r="E140" t="s">
        <v>296</v>
      </c>
      <c r="F140" t="s">
        <v>45</v>
      </c>
      <c r="G140">
        <v>0.46</v>
      </c>
      <c r="H140">
        <v>0.4</v>
      </c>
      <c r="I140" t="s">
        <v>15</v>
      </c>
      <c r="J140" t="s">
        <v>297</v>
      </c>
      <c r="K140" t="s">
        <v>20</v>
      </c>
      <c r="L140" t="s">
        <v>151</v>
      </c>
      <c r="M140" t="s">
        <v>30</v>
      </c>
      <c r="N140" s="6">
        <f>1.59+(IF($G140&gt;10,CEILING($G140,1)-10,0))*1.59</f>
        <v>1.59</v>
      </c>
      <c r="O140" s="7">
        <f>0.9*$G140</f>
        <v>0.41400000000000003</v>
      </c>
      <c r="P140">
        <f>SUMIFS($G:$G,$D:$D,$D140,$K:$K,"Исходящие")</f>
        <v>3.5300000000000002</v>
      </c>
      <c r="Q140" s="10">
        <f>SUMIFS($B:$B,$D:$D,$D140,$K:$K,"Исходящие")</f>
        <v>7</v>
      </c>
      <c r="R140" s="11">
        <f>IF($P140&lt;6,1.75*$G140,0)</f>
        <v>0.80500000000000005</v>
      </c>
      <c r="S140" s="12">
        <f>IF(AND($P140&gt;6,$P140&lt;=20),(1.75*5+0.15*($P140-5))/$Q140,IF($P140&gt;20,(0.15*15+1.75*($P140-15))/$Q140,0))</f>
        <v>0</v>
      </c>
    </row>
    <row r="141" spans="1:19" hidden="1" x14ac:dyDescent="0.2">
      <c r="A141" t="s">
        <v>13</v>
      </c>
      <c r="B141" t="s">
        <v>14</v>
      </c>
      <c r="C141" t="s">
        <v>15</v>
      </c>
      <c r="D141" t="s">
        <v>294</v>
      </c>
      <c r="E141" t="s">
        <v>298</v>
      </c>
      <c r="F141" t="s">
        <v>299</v>
      </c>
      <c r="G141">
        <v>1.31</v>
      </c>
      <c r="H141">
        <v>0</v>
      </c>
      <c r="I141" t="s">
        <v>36</v>
      </c>
      <c r="J141" t="s">
        <v>15</v>
      </c>
      <c r="K141" t="s">
        <v>28</v>
      </c>
      <c r="L141" t="s">
        <v>37</v>
      </c>
      <c r="M141" t="s">
        <v>30</v>
      </c>
      <c r="N141" s="6"/>
      <c r="O141">
        <v>0</v>
      </c>
      <c r="P141" t="s">
        <v>23</v>
      </c>
    </row>
    <row r="142" spans="1:19" hidden="1" x14ac:dyDescent="0.2">
      <c r="A142" t="s">
        <v>13</v>
      </c>
      <c r="B142" t="s">
        <v>14</v>
      </c>
      <c r="C142" t="s">
        <v>15</v>
      </c>
      <c r="D142" t="s">
        <v>294</v>
      </c>
      <c r="E142" t="s">
        <v>300</v>
      </c>
      <c r="F142" t="s">
        <v>35</v>
      </c>
      <c r="G142">
        <v>2.41</v>
      </c>
      <c r="H142">
        <v>0</v>
      </c>
      <c r="I142" t="s">
        <v>36</v>
      </c>
      <c r="J142" t="s">
        <v>15</v>
      </c>
      <c r="K142" t="s">
        <v>28</v>
      </c>
      <c r="L142" t="s">
        <v>37</v>
      </c>
      <c r="M142" t="s">
        <v>30</v>
      </c>
      <c r="N142" s="6"/>
      <c r="O142">
        <v>0</v>
      </c>
      <c r="P142" t="s">
        <v>23</v>
      </c>
    </row>
    <row r="143" spans="1:19" hidden="1" x14ac:dyDescent="0.2">
      <c r="A143" t="s">
        <v>13</v>
      </c>
      <c r="B143" t="s">
        <v>14</v>
      </c>
      <c r="C143" t="s">
        <v>15</v>
      </c>
      <c r="D143" t="s">
        <v>294</v>
      </c>
      <c r="E143" t="s">
        <v>301</v>
      </c>
      <c r="F143" t="s">
        <v>126</v>
      </c>
      <c r="G143">
        <v>0.88</v>
      </c>
      <c r="H143">
        <v>0</v>
      </c>
      <c r="I143" t="s">
        <v>41</v>
      </c>
      <c r="J143" t="s">
        <v>15</v>
      </c>
      <c r="K143" t="s">
        <v>28</v>
      </c>
      <c r="L143" t="s">
        <v>29</v>
      </c>
      <c r="M143" t="s">
        <v>30</v>
      </c>
      <c r="N143" s="6"/>
      <c r="O143">
        <v>0</v>
      </c>
      <c r="P143" t="s">
        <v>23</v>
      </c>
    </row>
    <row r="144" spans="1:19" x14ac:dyDescent="0.2">
      <c r="A144" t="s">
        <v>13</v>
      </c>
      <c r="B144">
        <v>1</v>
      </c>
      <c r="C144" t="s">
        <v>15</v>
      </c>
      <c r="D144" s="9">
        <v>41383</v>
      </c>
      <c r="E144" t="s">
        <v>302</v>
      </c>
      <c r="F144" t="s">
        <v>146</v>
      </c>
      <c r="G144">
        <v>0.55000000000000004</v>
      </c>
      <c r="H144">
        <v>0.24</v>
      </c>
      <c r="I144" t="s">
        <v>15</v>
      </c>
      <c r="J144" t="s">
        <v>36</v>
      </c>
      <c r="K144" t="s">
        <v>20</v>
      </c>
      <c r="L144" t="s">
        <v>57</v>
      </c>
      <c r="M144" t="s">
        <v>30</v>
      </c>
      <c r="N144" s="6">
        <f>1.59+(IF($G144&gt;10,CEILING($G144,1)-10,0))*1.59</f>
        <v>1.59</v>
      </c>
      <c r="O144" s="7">
        <f>0.9*$G144</f>
        <v>0.49500000000000005</v>
      </c>
      <c r="P144">
        <f>SUMIFS($G:$G,$D:$D,$D144,$K:$K,"Исходящие")</f>
        <v>3.5300000000000002</v>
      </c>
      <c r="Q144" s="10">
        <f>SUMIFS($B:$B,$D:$D,$D144,$K:$K,"Исходящие")</f>
        <v>7</v>
      </c>
      <c r="R144" s="11">
        <f>IF($P144&lt;6,1.75*$G144,0)</f>
        <v>0.96250000000000013</v>
      </c>
      <c r="S144" s="12">
        <f>IF(AND($P144&gt;6,$P144&lt;=20),(1.75*5+0.15*($P144-5))/$Q144,IF($P144&gt;20,(0.15*15+1.75*($P144-15))/$Q144,0))</f>
        <v>0</v>
      </c>
    </row>
    <row r="145" spans="1:19" hidden="1" x14ac:dyDescent="0.2">
      <c r="A145" t="s">
        <v>13</v>
      </c>
      <c r="B145" t="s">
        <v>14</v>
      </c>
      <c r="C145" t="s">
        <v>15</v>
      </c>
      <c r="D145" t="s">
        <v>294</v>
      </c>
      <c r="E145" t="s">
        <v>303</v>
      </c>
      <c r="F145" t="s">
        <v>224</v>
      </c>
      <c r="G145">
        <v>2.2000000000000002</v>
      </c>
      <c r="H145">
        <v>0</v>
      </c>
      <c r="I145" t="s">
        <v>304</v>
      </c>
      <c r="J145" t="s">
        <v>15</v>
      </c>
      <c r="K145" t="s">
        <v>28</v>
      </c>
      <c r="L145" t="s">
        <v>86</v>
      </c>
      <c r="M145" t="s">
        <v>30</v>
      </c>
      <c r="N145" s="6"/>
      <c r="O145">
        <v>0</v>
      </c>
      <c r="P145" t="s">
        <v>23</v>
      </c>
    </row>
    <row r="146" spans="1:19" x14ac:dyDescent="0.2">
      <c r="A146" t="s">
        <v>13</v>
      </c>
      <c r="B146">
        <v>1</v>
      </c>
      <c r="C146" t="s">
        <v>15</v>
      </c>
      <c r="D146" s="9">
        <v>41383</v>
      </c>
      <c r="E146" t="s">
        <v>305</v>
      </c>
      <c r="F146" t="s">
        <v>200</v>
      </c>
      <c r="G146">
        <v>0.45</v>
      </c>
      <c r="H146">
        <v>0</v>
      </c>
      <c r="I146" t="s">
        <v>15</v>
      </c>
      <c r="J146" t="s">
        <v>41</v>
      </c>
      <c r="K146" t="s">
        <v>20</v>
      </c>
      <c r="L146" t="s">
        <v>42</v>
      </c>
      <c r="M146" t="s">
        <v>30</v>
      </c>
      <c r="N146" s="6">
        <f>1.59+(IF($G146&gt;10,CEILING($G146,1)-10,0))*1.59</f>
        <v>1.59</v>
      </c>
      <c r="O146" s="7">
        <f>0.9*$G146</f>
        <v>0.40500000000000003</v>
      </c>
      <c r="P146">
        <f>SUMIFS($G:$G,$D:$D,$D146,$K:$K,"Исходящие")</f>
        <v>3.5300000000000002</v>
      </c>
      <c r="Q146" s="10">
        <f>SUMIFS($B:$B,$D:$D,$D146,$K:$K,"Исходящие")</f>
        <v>7</v>
      </c>
      <c r="R146" s="11">
        <f>IF($P146&lt;6,1.75*$G146,0)</f>
        <v>0.78749999999999998</v>
      </c>
      <c r="S146" s="12">
        <f>IF(AND($P146&gt;6,$P146&lt;=20),(1.75*5+0.15*($P146-5))/$Q146,IF($P146&gt;20,(0.15*15+1.75*($P146-15))/$Q146,0))</f>
        <v>0</v>
      </c>
    </row>
    <row r="147" spans="1:19" hidden="1" x14ac:dyDescent="0.2">
      <c r="A147" t="s">
        <v>13</v>
      </c>
      <c r="B147" t="s">
        <v>14</v>
      </c>
      <c r="C147" t="s">
        <v>15</v>
      </c>
      <c r="D147" t="s">
        <v>294</v>
      </c>
      <c r="E147" t="s">
        <v>306</v>
      </c>
      <c r="F147" t="s">
        <v>247</v>
      </c>
      <c r="G147">
        <v>0.86</v>
      </c>
      <c r="H147">
        <v>0</v>
      </c>
      <c r="I147" t="s">
        <v>286</v>
      </c>
      <c r="J147" t="s">
        <v>15</v>
      </c>
      <c r="K147" t="s">
        <v>28</v>
      </c>
      <c r="L147" t="s">
        <v>86</v>
      </c>
      <c r="M147" t="s">
        <v>30</v>
      </c>
      <c r="N147" s="6"/>
      <c r="O147">
        <v>0</v>
      </c>
      <c r="P147" t="s">
        <v>23</v>
      </c>
    </row>
    <row r="148" spans="1:19" hidden="1" x14ac:dyDescent="0.2">
      <c r="A148" t="s">
        <v>13</v>
      </c>
      <c r="B148" t="s">
        <v>14</v>
      </c>
      <c r="C148" t="s">
        <v>15</v>
      </c>
      <c r="D148" t="s">
        <v>294</v>
      </c>
      <c r="E148" t="s">
        <v>307</v>
      </c>
      <c r="F148" t="s">
        <v>308</v>
      </c>
      <c r="G148">
        <v>2.1</v>
      </c>
      <c r="H148">
        <v>0</v>
      </c>
      <c r="I148" t="s">
        <v>41</v>
      </c>
      <c r="J148" t="s">
        <v>15</v>
      </c>
      <c r="K148" t="s">
        <v>28</v>
      </c>
      <c r="L148" t="s">
        <v>29</v>
      </c>
      <c r="M148" t="s">
        <v>30</v>
      </c>
      <c r="N148" s="6"/>
      <c r="O148">
        <v>0</v>
      </c>
      <c r="P148" t="s">
        <v>23</v>
      </c>
    </row>
    <row r="149" spans="1:19" hidden="1" x14ac:dyDescent="0.2">
      <c r="A149" t="s">
        <v>13</v>
      </c>
      <c r="B149" t="s">
        <v>14</v>
      </c>
      <c r="C149" t="s">
        <v>15</v>
      </c>
      <c r="D149" t="s">
        <v>294</v>
      </c>
      <c r="E149" t="s">
        <v>309</v>
      </c>
      <c r="F149" t="s">
        <v>310</v>
      </c>
      <c r="G149">
        <v>1.58</v>
      </c>
      <c r="H149">
        <v>0</v>
      </c>
      <c r="I149" t="s">
        <v>41</v>
      </c>
      <c r="J149" t="s">
        <v>15</v>
      </c>
      <c r="K149" t="s">
        <v>28</v>
      </c>
      <c r="L149" t="s">
        <v>29</v>
      </c>
      <c r="M149" t="s">
        <v>30</v>
      </c>
      <c r="N149" s="6"/>
      <c r="O149">
        <v>0</v>
      </c>
      <c r="P149" t="s">
        <v>23</v>
      </c>
    </row>
    <row r="150" spans="1:19" x14ac:dyDescent="0.2">
      <c r="A150" t="s">
        <v>13</v>
      </c>
      <c r="B150">
        <v>1</v>
      </c>
      <c r="C150" t="s">
        <v>15</v>
      </c>
      <c r="D150" s="9">
        <v>41383</v>
      </c>
      <c r="E150" t="s">
        <v>311</v>
      </c>
      <c r="F150" t="s">
        <v>312</v>
      </c>
      <c r="G150">
        <v>0.78</v>
      </c>
      <c r="H150">
        <v>0</v>
      </c>
      <c r="I150" t="s">
        <v>15</v>
      </c>
      <c r="J150" t="s">
        <v>41</v>
      </c>
      <c r="K150" t="s">
        <v>20</v>
      </c>
      <c r="L150" t="s">
        <v>42</v>
      </c>
      <c r="M150" t="s">
        <v>30</v>
      </c>
      <c r="N150" s="6">
        <f>1.59+(IF($G150&gt;10,CEILING($G150,1)-10,0))*1.59</f>
        <v>1.59</v>
      </c>
      <c r="O150" s="7">
        <f>0.9*$G150</f>
        <v>0.70200000000000007</v>
      </c>
      <c r="P150">
        <f>SUMIFS($G:$G,$D:$D,$D150,$K:$K,"Исходящие")</f>
        <v>3.5300000000000002</v>
      </c>
      <c r="Q150" s="10">
        <f>SUMIFS($B:$B,$D:$D,$D150,$K:$K,"Исходящие")</f>
        <v>7</v>
      </c>
      <c r="R150" s="11">
        <f>IF($P150&lt;6,1.75*$G150,0)</f>
        <v>1.365</v>
      </c>
      <c r="S150" s="12">
        <f>IF(AND($P150&gt;6,$P150&lt;=20),(1.75*5+0.15*($P150-5))/$Q150,IF($P150&gt;20,(0.15*15+1.75*($P150-15))/$Q150,0))</f>
        <v>0</v>
      </c>
    </row>
    <row r="151" spans="1:19" x14ac:dyDescent="0.2">
      <c r="A151" t="s">
        <v>13</v>
      </c>
      <c r="B151">
        <v>1</v>
      </c>
      <c r="C151" t="s">
        <v>15</v>
      </c>
      <c r="D151" s="9">
        <v>41383</v>
      </c>
      <c r="E151" t="s">
        <v>313</v>
      </c>
      <c r="F151" t="s">
        <v>59</v>
      </c>
      <c r="G151">
        <v>0.56000000000000005</v>
      </c>
      <c r="H151">
        <v>0.24</v>
      </c>
      <c r="I151" t="s">
        <v>15</v>
      </c>
      <c r="J151" t="s">
        <v>101</v>
      </c>
      <c r="K151" t="s">
        <v>20</v>
      </c>
      <c r="L151" t="s">
        <v>57</v>
      </c>
      <c r="M151" t="s">
        <v>30</v>
      </c>
      <c r="N151" s="6">
        <f>1.59+(IF($G151&gt;10,CEILING($G151,1)-10,0))*1.59</f>
        <v>1.59</v>
      </c>
      <c r="O151" s="7">
        <f>0.9*$G151</f>
        <v>0.50400000000000011</v>
      </c>
      <c r="P151">
        <f>SUMIFS($G:$G,$D:$D,$D151,$K:$K,"Исходящие")</f>
        <v>3.5300000000000002</v>
      </c>
      <c r="Q151" s="10">
        <f>SUMIFS($B:$B,$D:$D,$D151,$K:$K,"Исходящие")</f>
        <v>7</v>
      </c>
      <c r="R151" s="11">
        <f>IF($P151&lt;6,1.75*$G151,0)</f>
        <v>0.98000000000000009</v>
      </c>
      <c r="S151" s="12">
        <f>IF(AND($P151&gt;6,$P151&lt;=20),(1.75*5+0.15*($P151-5))/$Q151,IF($P151&gt;20,(0.15*15+1.75*($P151-15))/$Q151,0))</f>
        <v>0</v>
      </c>
    </row>
    <row r="152" spans="1:19" hidden="1" x14ac:dyDescent="0.2">
      <c r="A152" t="s">
        <v>13</v>
      </c>
      <c r="B152" t="s">
        <v>14</v>
      </c>
      <c r="C152" t="s">
        <v>15</v>
      </c>
      <c r="D152" t="s">
        <v>294</v>
      </c>
      <c r="E152" t="s">
        <v>314</v>
      </c>
      <c r="F152" t="s">
        <v>315</v>
      </c>
      <c r="G152">
        <v>0.43</v>
      </c>
      <c r="H152">
        <v>0</v>
      </c>
      <c r="I152" t="s">
        <v>41</v>
      </c>
      <c r="J152" t="s">
        <v>15</v>
      </c>
      <c r="K152" t="s">
        <v>28</v>
      </c>
      <c r="L152" t="s">
        <v>29</v>
      </c>
      <c r="M152" t="s">
        <v>30</v>
      </c>
      <c r="N152" s="6"/>
      <c r="O152">
        <v>0</v>
      </c>
      <c r="P152" t="s">
        <v>23</v>
      </c>
    </row>
    <row r="153" spans="1:19" x14ac:dyDescent="0.2">
      <c r="A153" t="s">
        <v>13</v>
      </c>
      <c r="B153">
        <v>1</v>
      </c>
      <c r="C153" t="s">
        <v>15</v>
      </c>
      <c r="D153" s="9">
        <v>41383</v>
      </c>
      <c r="E153" t="s">
        <v>316</v>
      </c>
      <c r="F153" t="s">
        <v>64</v>
      </c>
      <c r="G153">
        <v>0.28000000000000003</v>
      </c>
      <c r="H153">
        <v>0</v>
      </c>
      <c r="I153" t="s">
        <v>15</v>
      </c>
      <c r="J153" t="s">
        <v>41</v>
      </c>
      <c r="K153" t="s">
        <v>20</v>
      </c>
      <c r="L153" t="s">
        <v>42</v>
      </c>
      <c r="M153" t="s">
        <v>30</v>
      </c>
      <c r="N153" s="6">
        <f>1.59+(IF($G153&gt;10,CEILING($G153,1)-10,0))*1.59</f>
        <v>1.59</v>
      </c>
      <c r="O153" s="7">
        <f>0.9*$G153</f>
        <v>0.25200000000000006</v>
      </c>
      <c r="P153">
        <f>SUMIFS($G:$G,$D:$D,$D153,$K:$K,"Исходящие")</f>
        <v>3.5300000000000002</v>
      </c>
      <c r="Q153" s="10">
        <f>SUMIFS($B:$B,$D:$D,$D153,$K:$K,"Исходящие")</f>
        <v>7</v>
      </c>
      <c r="R153" s="11">
        <f>IF($P153&lt;6,1.75*$G153,0)</f>
        <v>0.49000000000000005</v>
      </c>
      <c r="S153" s="12">
        <f>IF(AND($P153&gt;6,$P153&lt;=20),(1.75*5+0.15*($P153-5))/$Q153,IF($P153&gt;20,(0.15*15+1.75*($P153-15))/$Q153,0))</f>
        <v>0</v>
      </c>
    </row>
    <row r="154" spans="1:19" hidden="1" x14ac:dyDescent="0.2">
      <c r="A154" t="s">
        <v>13</v>
      </c>
      <c r="B154" t="s">
        <v>14</v>
      </c>
      <c r="C154" t="s">
        <v>15</v>
      </c>
      <c r="D154" t="s">
        <v>294</v>
      </c>
      <c r="E154" t="s">
        <v>317</v>
      </c>
      <c r="F154" t="s">
        <v>318</v>
      </c>
      <c r="G154">
        <v>1.78</v>
      </c>
      <c r="H154">
        <v>0</v>
      </c>
      <c r="I154" t="s">
        <v>41</v>
      </c>
      <c r="J154" t="s">
        <v>15</v>
      </c>
      <c r="K154" t="s">
        <v>28</v>
      </c>
      <c r="L154" t="s">
        <v>29</v>
      </c>
      <c r="M154" t="s">
        <v>30</v>
      </c>
      <c r="N154" s="6"/>
      <c r="O154">
        <v>0</v>
      </c>
      <c r="P154" t="s">
        <v>23</v>
      </c>
    </row>
    <row r="155" spans="1:19" x14ac:dyDescent="0.2">
      <c r="A155" t="s">
        <v>13</v>
      </c>
      <c r="B155">
        <v>1</v>
      </c>
      <c r="C155" t="s">
        <v>15</v>
      </c>
      <c r="D155" s="9">
        <v>41383</v>
      </c>
      <c r="E155" t="s">
        <v>319</v>
      </c>
      <c r="F155" t="s">
        <v>200</v>
      </c>
      <c r="G155">
        <v>0.45</v>
      </c>
      <c r="H155">
        <v>0</v>
      </c>
      <c r="I155" t="s">
        <v>15</v>
      </c>
      <c r="J155" t="s">
        <v>41</v>
      </c>
      <c r="K155" t="s">
        <v>20</v>
      </c>
      <c r="L155" t="s">
        <v>42</v>
      </c>
      <c r="M155" t="s">
        <v>30</v>
      </c>
      <c r="N155" s="6">
        <f>1.59+(IF($G155&gt;10,CEILING($G155,1)-10,0))*1.59</f>
        <v>1.59</v>
      </c>
      <c r="O155" s="7">
        <f>0.9*$G155</f>
        <v>0.40500000000000003</v>
      </c>
      <c r="P155">
        <f>SUMIFS($G:$G,$D:$D,$D155,$K:$K,"Исходящие")</f>
        <v>3.5300000000000002</v>
      </c>
      <c r="Q155" s="10">
        <f>SUMIFS($B:$B,$D:$D,$D155,$K:$K,"Исходящие")</f>
        <v>7</v>
      </c>
      <c r="R155" s="11">
        <f>IF($P155&lt;6,1.75*$G155,0)</f>
        <v>0.78749999999999998</v>
      </c>
      <c r="S155" s="12">
        <f>IF(AND($P155&gt;6,$P155&lt;=20),(1.75*5+0.15*($P155-5))/$Q155,IF($P155&gt;20,(0.15*15+1.75*($P155-15))/$Q155,0))</f>
        <v>0</v>
      </c>
    </row>
    <row r="156" spans="1:19" x14ac:dyDescent="0.2">
      <c r="A156" t="s">
        <v>13</v>
      </c>
      <c r="B156">
        <v>1</v>
      </c>
      <c r="C156" t="s">
        <v>15</v>
      </c>
      <c r="D156" s="9">
        <v>41384</v>
      </c>
      <c r="E156" t="s">
        <v>321</v>
      </c>
      <c r="F156" t="s">
        <v>211</v>
      </c>
      <c r="G156">
        <v>0.41</v>
      </c>
      <c r="H156">
        <v>0</v>
      </c>
      <c r="I156" t="s">
        <v>15</v>
      </c>
      <c r="J156" t="s">
        <v>41</v>
      </c>
      <c r="K156" t="s">
        <v>20</v>
      </c>
      <c r="L156" t="s">
        <v>42</v>
      </c>
      <c r="M156" t="s">
        <v>30</v>
      </c>
      <c r="N156" s="6">
        <f>1.59+(IF($G156&gt;10,CEILING($G156,1)-10,0))*1.59</f>
        <v>1.59</v>
      </c>
      <c r="O156" s="7">
        <f>0.9*$G156</f>
        <v>0.36899999999999999</v>
      </c>
      <c r="P156">
        <f>SUMIFS($G:$G,$D:$D,$D156,$K:$K,"Исходящие")</f>
        <v>2.7</v>
      </c>
      <c r="Q156" s="10">
        <f>SUMIFS($B:$B,$D:$D,$D156,$K:$K,"Исходящие")</f>
        <v>4</v>
      </c>
      <c r="R156" s="11">
        <f>IF($P156&lt;6,1.75*$G156,0)</f>
        <v>0.71749999999999992</v>
      </c>
      <c r="S156" s="12">
        <f>IF(AND($P156&gt;6,$P156&lt;=20),(1.75*5+0.15*($P156-5))/$Q156,IF($P156&gt;20,(0.15*15+1.75*($P156-15))/$Q156,0))</f>
        <v>0</v>
      </c>
    </row>
    <row r="157" spans="1:19" hidden="1" x14ac:dyDescent="0.2">
      <c r="A157" t="s">
        <v>13</v>
      </c>
      <c r="B157" t="s">
        <v>14</v>
      </c>
      <c r="C157" t="s">
        <v>15</v>
      </c>
      <c r="D157" t="s">
        <v>320</v>
      </c>
      <c r="E157" t="s">
        <v>322</v>
      </c>
      <c r="F157" t="s">
        <v>191</v>
      </c>
      <c r="G157">
        <v>0.4</v>
      </c>
      <c r="H157">
        <v>0</v>
      </c>
      <c r="I157" t="s">
        <v>33</v>
      </c>
      <c r="J157" t="s">
        <v>15</v>
      </c>
      <c r="K157" t="s">
        <v>28</v>
      </c>
      <c r="L157" t="s">
        <v>29</v>
      </c>
      <c r="M157" t="s">
        <v>30</v>
      </c>
      <c r="N157" s="6"/>
      <c r="O157">
        <v>0</v>
      </c>
      <c r="P157" t="s">
        <v>23</v>
      </c>
    </row>
    <row r="158" spans="1:19" x14ac:dyDescent="0.2">
      <c r="A158" t="s">
        <v>13</v>
      </c>
      <c r="B158">
        <v>1</v>
      </c>
      <c r="C158" t="s">
        <v>15</v>
      </c>
      <c r="D158" s="9">
        <v>41384</v>
      </c>
      <c r="E158" t="s">
        <v>323</v>
      </c>
      <c r="F158" t="s">
        <v>188</v>
      </c>
      <c r="G158">
        <v>0.63</v>
      </c>
      <c r="H158">
        <v>0</v>
      </c>
      <c r="I158" t="s">
        <v>15</v>
      </c>
      <c r="J158" t="s">
        <v>33</v>
      </c>
      <c r="K158" t="s">
        <v>20</v>
      </c>
      <c r="L158" t="s">
        <v>42</v>
      </c>
      <c r="M158" t="s">
        <v>30</v>
      </c>
      <c r="N158" s="6">
        <f>1.59+(IF($G158&gt;10,CEILING($G158,1)-10,0))*1.59</f>
        <v>1.59</v>
      </c>
      <c r="O158" s="7">
        <f>0.9*$G158</f>
        <v>0.56700000000000006</v>
      </c>
      <c r="P158">
        <f>SUMIFS($G:$G,$D:$D,$D158,$K:$K,"Исходящие")</f>
        <v>2.7</v>
      </c>
      <c r="Q158" s="10">
        <f>SUMIFS($B:$B,$D:$D,$D158,$K:$K,"Исходящие")</f>
        <v>4</v>
      </c>
      <c r="R158" s="11">
        <f>IF($P158&lt;6,1.75*$G158,0)</f>
        <v>1.1025</v>
      </c>
      <c r="S158" s="12">
        <f>IF(AND($P158&gt;6,$P158&lt;=20),(1.75*5+0.15*($P158-5))/$Q158,IF($P158&gt;20,(0.15*15+1.75*($P158-15))/$Q158,0))</f>
        <v>0</v>
      </c>
    </row>
    <row r="159" spans="1:19" x14ac:dyDescent="0.2">
      <c r="A159" t="s">
        <v>13</v>
      </c>
      <c r="B159">
        <v>1</v>
      </c>
      <c r="C159" t="s">
        <v>15</v>
      </c>
      <c r="D159" s="9">
        <v>41384</v>
      </c>
      <c r="E159" t="s">
        <v>324</v>
      </c>
      <c r="F159" t="s">
        <v>271</v>
      </c>
      <c r="G159">
        <v>0.66</v>
      </c>
      <c r="H159">
        <v>0</v>
      </c>
      <c r="I159" t="s">
        <v>15</v>
      </c>
      <c r="J159" t="s">
        <v>41</v>
      </c>
      <c r="K159" t="s">
        <v>20</v>
      </c>
      <c r="L159" t="s">
        <v>42</v>
      </c>
      <c r="M159" t="s">
        <v>30</v>
      </c>
      <c r="N159" s="6">
        <f>1.59+(IF($G159&gt;10,CEILING($G159,1)-10,0))*1.59</f>
        <v>1.59</v>
      </c>
      <c r="O159" s="7">
        <f>0.9*$G159</f>
        <v>0.59400000000000008</v>
      </c>
      <c r="P159">
        <f>SUMIFS($G:$G,$D:$D,$D159,$K:$K,"Исходящие")</f>
        <v>2.7</v>
      </c>
      <c r="Q159" s="10">
        <f>SUMIFS($B:$B,$D:$D,$D159,$K:$K,"Исходящие")</f>
        <v>4</v>
      </c>
      <c r="R159" s="11">
        <f>IF($P159&lt;6,1.75*$G159,0)</f>
        <v>1.155</v>
      </c>
      <c r="S159" s="12">
        <f>IF(AND($P159&gt;6,$P159&lt;=20),(1.75*5+0.15*($P159-5))/$Q159,IF($P159&gt;20,(0.15*15+1.75*($P159-15))/$Q159,0))</f>
        <v>0</v>
      </c>
    </row>
    <row r="160" spans="1:19" hidden="1" x14ac:dyDescent="0.2">
      <c r="A160" t="s">
        <v>13</v>
      </c>
      <c r="B160" t="s">
        <v>14</v>
      </c>
      <c r="C160" t="s">
        <v>15</v>
      </c>
      <c r="D160" t="s">
        <v>320</v>
      </c>
      <c r="E160" t="s">
        <v>325</v>
      </c>
      <c r="F160" t="s">
        <v>169</v>
      </c>
      <c r="G160">
        <v>0.11</v>
      </c>
      <c r="H160">
        <v>0</v>
      </c>
      <c r="I160" t="s">
        <v>41</v>
      </c>
      <c r="J160" t="s">
        <v>15</v>
      </c>
      <c r="K160" t="s">
        <v>28</v>
      </c>
      <c r="L160" t="s">
        <v>29</v>
      </c>
      <c r="M160" t="s">
        <v>30</v>
      </c>
      <c r="N160" s="6"/>
      <c r="O160">
        <v>0</v>
      </c>
      <c r="P160" t="s">
        <v>23</v>
      </c>
    </row>
    <row r="161" spans="1:19" x14ac:dyDescent="0.2">
      <c r="A161" t="s">
        <v>13</v>
      </c>
      <c r="B161">
        <v>1</v>
      </c>
      <c r="C161" t="s">
        <v>15</v>
      </c>
      <c r="D161" s="9">
        <v>41384</v>
      </c>
      <c r="E161" t="s">
        <v>326</v>
      </c>
      <c r="F161" t="s">
        <v>100</v>
      </c>
      <c r="G161">
        <v>1</v>
      </c>
      <c r="H161">
        <v>0.85</v>
      </c>
      <c r="I161" t="s">
        <v>15</v>
      </c>
      <c r="J161" t="s">
        <v>256</v>
      </c>
      <c r="K161" t="s">
        <v>20</v>
      </c>
      <c r="L161" t="s">
        <v>151</v>
      </c>
      <c r="M161" t="s">
        <v>30</v>
      </c>
      <c r="N161" s="6">
        <f>1.59+(IF($G161&gt;10,CEILING($G161,1)-10,0))*1.59</f>
        <v>1.59</v>
      </c>
      <c r="O161" s="7">
        <f>0.9*$G161</f>
        <v>0.9</v>
      </c>
      <c r="P161">
        <f>SUMIFS($G:$G,$D:$D,$D161,$K:$K,"Исходящие")</f>
        <v>2.7</v>
      </c>
      <c r="Q161" s="10">
        <f>SUMIFS($B:$B,$D:$D,$D161,$K:$K,"Исходящие")</f>
        <v>4</v>
      </c>
      <c r="R161" s="11">
        <f>IF($P161&lt;6,1.75*$G161,0)</f>
        <v>1.75</v>
      </c>
      <c r="S161" s="12">
        <f>IF(AND($P161&gt;6,$P161&lt;=20),(1.75*5+0.15*($P161-5))/$Q161,IF($P161&gt;20,(0.15*15+1.75*($P161-15))/$Q161,0))</f>
        <v>0</v>
      </c>
    </row>
    <row r="162" spans="1:19" x14ac:dyDescent="0.2">
      <c r="A162" t="s">
        <v>13</v>
      </c>
      <c r="B162">
        <v>1</v>
      </c>
      <c r="C162" t="s">
        <v>15</v>
      </c>
      <c r="D162" s="9">
        <v>41385</v>
      </c>
      <c r="E162" t="s">
        <v>328</v>
      </c>
      <c r="F162" t="s">
        <v>211</v>
      </c>
      <c r="G162">
        <v>0.41</v>
      </c>
      <c r="H162">
        <v>0</v>
      </c>
      <c r="I162" t="s">
        <v>15</v>
      </c>
      <c r="J162" t="s">
        <v>41</v>
      </c>
      <c r="K162" t="s">
        <v>20</v>
      </c>
      <c r="L162" t="s">
        <v>42</v>
      </c>
      <c r="M162" t="s">
        <v>30</v>
      </c>
      <c r="N162" s="6">
        <f>1.59+(IF($G162&gt;10,CEILING($G162,1)-10,0))*1.59</f>
        <v>1.59</v>
      </c>
      <c r="O162" s="7">
        <f>0.9*$G162</f>
        <v>0.36899999999999999</v>
      </c>
      <c r="P162">
        <f>SUMIFS($G:$G,$D:$D,$D162,$K:$K,"Исходящие")</f>
        <v>1.95</v>
      </c>
      <c r="Q162" s="10">
        <f>SUMIFS($B:$B,$D:$D,$D162,$K:$K,"Исходящие")</f>
        <v>5</v>
      </c>
      <c r="R162" s="11">
        <f>IF($P162&lt;6,1.75*$G162,0)</f>
        <v>0.71749999999999992</v>
      </c>
      <c r="S162" s="12">
        <f>IF(AND($P162&gt;6,$P162&lt;=20),(1.75*5+0.15*($P162-5))/$Q162,IF($P162&gt;20,(0.15*15+1.75*($P162-15))/$Q162,0))</f>
        <v>0</v>
      </c>
    </row>
    <row r="163" spans="1:19" x14ac:dyDescent="0.2">
      <c r="A163" t="s">
        <v>13</v>
      </c>
      <c r="B163">
        <v>1</v>
      </c>
      <c r="C163" t="s">
        <v>15</v>
      </c>
      <c r="D163" s="9">
        <v>41385</v>
      </c>
      <c r="E163" t="s">
        <v>329</v>
      </c>
      <c r="F163" t="s">
        <v>330</v>
      </c>
      <c r="G163">
        <v>0.33</v>
      </c>
      <c r="H163">
        <v>0</v>
      </c>
      <c r="I163" t="s">
        <v>15</v>
      </c>
      <c r="J163" t="s">
        <v>41</v>
      </c>
      <c r="K163" t="s">
        <v>20</v>
      </c>
      <c r="L163" t="s">
        <v>42</v>
      </c>
      <c r="M163" t="s">
        <v>30</v>
      </c>
      <c r="N163" s="6">
        <f>1.59+(IF($G163&gt;10,CEILING($G163,1)-10,0))*1.59</f>
        <v>1.59</v>
      </c>
      <c r="O163" s="7">
        <f>0.9*$G163</f>
        <v>0.29700000000000004</v>
      </c>
      <c r="P163">
        <f>SUMIFS($G:$G,$D:$D,$D163,$K:$K,"Исходящие")</f>
        <v>1.95</v>
      </c>
      <c r="Q163" s="10">
        <f>SUMIFS($B:$B,$D:$D,$D163,$K:$K,"Исходящие")</f>
        <v>5</v>
      </c>
      <c r="R163" s="11">
        <f>IF($P163&lt;6,1.75*$G163,0)</f>
        <v>0.57750000000000001</v>
      </c>
      <c r="S163" s="12">
        <f>IF(AND($P163&gt;6,$P163&lt;=20),(1.75*5+0.15*($P163-5))/$Q163,IF($P163&gt;20,(0.15*15+1.75*($P163-15))/$Q163,0))</f>
        <v>0</v>
      </c>
    </row>
    <row r="164" spans="1:19" x14ac:dyDescent="0.2">
      <c r="A164" t="s">
        <v>13</v>
      </c>
      <c r="B164">
        <v>1</v>
      </c>
      <c r="C164" t="s">
        <v>15</v>
      </c>
      <c r="D164" s="9">
        <v>41385</v>
      </c>
      <c r="E164" t="s">
        <v>331</v>
      </c>
      <c r="F164" t="s">
        <v>169</v>
      </c>
      <c r="G164">
        <v>0.11</v>
      </c>
      <c r="H164">
        <v>0</v>
      </c>
      <c r="I164" t="s">
        <v>15</v>
      </c>
      <c r="J164" t="s">
        <v>41</v>
      </c>
      <c r="K164" t="s">
        <v>20</v>
      </c>
      <c r="L164" t="s">
        <v>42</v>
      </c>
      <c r="M164" t="s">
        <v>30</v>
      </c>
      <c r="N164" s="6">
        <f>1.59+(IF($G164&gt;10,CEILING($G164,1)-10,0))*1.59</f>
        <v>1.59</v>
      </c>
      <c r="O164" s="7">
        <f>0.9*$G164</f>
        <v>9.9000000000000005E-2</v>
      </c>
      <c r="P164">
        <f>SUMIFS($G:$G,$D:$D,$D164,$K:$K,"Исходящие")</f>
        <v>1.95</v>
      </c>
      <c r="Q164" s="10">
        <f>SUMIFS($B:$B,$D:$D,$D164,$K:$K,"Исходящие")</f>
        <v>5</v>
      </c>
      <c r="R164" s="11">
        <f>IF($P164&lt;6,1.75*$G164,0)</f>
        <v>0.1925</v>
      </c>
      <c r="S164" s="12">
        <f>IF(AND($P164&gt;6,$P164&lt;=20),(1.75*5+0.15*($P164-5))/$Q164,IF($P164&gt;20,(0.15*15+1.75*($P164-15))/$Q164,0))</f>
        <v>0</v>
      </c>
    </row>
    <row r="165" spans="1:19" hidden="1" x14ac:dyDescent="0.2">
      <c r="A165" t="s">
        <v>13</v>
      </c>
      <c r="B165" t="s">
        <v>14</v>
      </c>
      <c r="C165" t="s">
        <v>15</v>
      </c>
      <c r="D165" t="s">
        <v>327</v>
      </c>
      <c r="E165" t="s">
        <v>332</v>
      </c>
      <c r="F165" t="s">
        <v>177</v>
      </c>
      <c r="G165">
        <v>1.81</v>
      </c>
      <c r="H165">
        <v>0</v>
      </c>
      <c r="I165" t="s">
        <v>41</v>
      </c>
      <c r="J165" t="s">
        <v>15</v>
      </c>
      <c r="K165" t="s">
        <v>28</v>
      </c>
      <c r="L165" t="s">
        <v>29</v>
      </c>
      <c r="M165" t="s">
        <v>30</v>
      </c>
      <c r="N165" s="6"/>
      <c r="O165">
        <v>0</v>
      </c>
      <c r="P165" t="s">
        <v>23</v>
      </c>
    </row>
    <row r="166" spans="1:19" hidden="1" x14ac:dyDescent="0.2">
      <c r="A166" t="s">
        <v>13</v>
      </c>
      <c r="B166" t="s">
        <v>14</v>
      </c>
      <c r="C166" t="s">
        <v>15</v>
      </c>
      <c r="D166" t="s">
        <v>327</v>
      </c>
      <c r="E166" t="s">
        <v>333</v>
      </c>
      <c r="F166" t="s">
        <v>211</v>
      </c>
      <c r="G166">
        <v>0.41</v>
      </c>
      <c r="H166">
        <v>0</v>
      </c>
      <c r="I166" t="s">
        <v>41</v>
      </c>
      <c r="J166" t="s">
        <v>15</v>
      </c>
      <c r="K166" t="s">
        <v>28</v>
      </c>
      <c r="L166" t="s">
        <v>29</v>
      </c>
      <c r="M166" t="s">
        <v>30</v>
      </c>
      <c r="N166" s="6"/>
      <c r="O166">
        <v>0</v>
      </c>
      <c r="P166" t="s">
        <v>23</v>
      </c>
    </row>
    <row r="167" spans="1:19" x14ac:dyDescent="0.2">
      <c r="A167" t="s">
        <v>13</v>
      </c>
      <c r="B167">
        <v>1</v>
      </c>
      <c r="C167" t="s">
        <v>15</v>
      </c>
      <c r="D167" s="9">
        <v>41385</v>
      </c>
      <c r="E167" t="s">
        <v>334</v>
      </c>
      <c r="F167" t="s">
        <v>72</v>
      </c>
      <c r="G167">
        <v>0.35</v>
      </c>
      <c r="H167">
        <v>0</v>
      </c>
      <c r="I167" t="s">
        <v>15</v>
      </c>
      <c r="J167" t="s">
        <v>41</v>
      </c>
      <c r="K167" t="s">
        <v>20</v>
      </c>
      <c r="L167" t="s">
        <v>42</v>
      </c>
      <c r="M167" t="s">
        <v>30</v>
      </c>
      <c r="N167" s="6">
        <f>1.59+(IF($G167&gt;10,CEILING($G167,1)-10,0))*1.59</f>
        <v>1.59</v>
      </c>
      <c r="O167" s="7">
        <f>0.9*$G167</f>
        <v>0.315</v>
      </c>
      <c r="P167">
        <f>SUMIFS($G:$G,$D:$D,$D167,$K:$K,"Исходящие")</f>
        <v>1.95</v>
      </c>
      <c r="Q167" s="10">
        <f>SUMIFS($B:$B,$D:$D,$D167,$K:$K,"Исходящие")</f>
        <v>5</v>
      </c>
      <c r="R167" s="11">
        <f>IF($P167&lt;6,1.75*$G167,0)</f>
        <v>0.61249999999999993</v>
      </c>
      <c r="S167" s="12">
        <f>IF(AND($P167&gt;6,$P167&lt;=20),(1.75*5+0.15*($P167-5))/$Q167,IF($P167&gt;20,(0.15*15+1.75*($P167-15))/$Q167,0))</f>
        <v>0</v>
      </c>
    </row>
    <row r="168" spans="1:19" hidden="1" x14ac:dyDescent="0.2">
      <c r="A168" t="s">
        <v>13</v>
      </c>
      <c r="B168" t="s">
        <v>14</v>
      </c>
      <c r="C168" t="s">
        <v>15</v>
      </c>
      <c r="D168" t="s">
        <v>327</v>
      </c>
      <c r="E168" t="s">
        <v>335</v>
      </c>
      <c r="F168" t="s">
        <v>32</v>
      </c>
      <c r="G168">
        <v>1.1100000000000001</v>
      </c>
      <c r="H168">
        <v>0</v>
      </c>
      <c r="I168" t="s">
        <v>41</v>
      </c>
      <c r="J168" t="s">
        <v>15</v>
      </c>
      <c r="K168" t="s">
        <v>28</v>
      </c>
      <c r="L168" t="s">
        <v>29</v>
      </c>
      <c r="M168" t="s">
        <v>30</v>
      </c>
      <c r="N168" s="6"/>
      <c r="O168">
        <v>0</v>
      </c>
      <c r="P168" t="s">
        <v>23</v>
      </c>
    </row>
    <row r="169" spans="1:19" hidden="1" x14ac:dyDescent="0.2">
      <c r="A169" t="s">
        <v>13</v>
      </c>
      <c r="B169" t="s">
        <v>14</v>
      </c>
      <c r="C169" t="s">
        <v>15</v>
      </c>
      <c r="D169" t="s">
        <v>327</v>
      </c>
      <c r="E169" t="s">
        <v>336</v>
      </c>
      <c r="F169" t="s">
        <v>146</v>
      </c>
      <c r="G169">
        <v>0.55000000000000004</v>
      </c>
      <c r="H169">
        <v>0</v>
      </c>
      <c r="I169" t="s">
        <v>219</v>
      </c>
      <c r="J169" t="s">
        <v>15</v>
      </c>
      <c r="K169" t="s">
        <v>28</v>
      </c>
      <c r="L169" t="s">
        <v>37</v>
      </c>
      <c r="M169" t="s">
        <v>30</v>
      </c>
      <c r="N169" s="6"/>
      <c r="O169">
        <v>0</v>
      </c>
      <c r="P169" t="s">
        <v>23</v>
      </c>
    </row>
    <row r="170" spans="1:19" x14ac:dyDescent="0.2">
      <c r="A170" t="s">
        <v>13</v>
      </c>
      <c r="B170">
        <v>1</v>
      </c>
      <c r="C170" t="s">
        <v>15</v>
      </c>
      <c r="D170" s="9">
        <v>41385</v>
      </c>
      <c r="E170" t="s">
        <v>337</v>
      </c>
      <c r="F170" t="s">
        <v>141</v>
      </c>
      <c r="G170">
        <v>0.75</v>
      </c>
      <c r="H170">
        <v>0</v>
      </c>
      <c r="I170" t="s">
        <v>15</v>
      </c>
      <c r="J170" t="s">
        <v>41</v>
      </c>
      <c r="K170" t="s">
        <v>20</v>
      </c>
      <c r="L170" t="s">
        <v>42</v>
      </c>
      <c r="M170" t="s">
        <v>30</v>
      </c>
      <c r="N170" s="6">
        <f>1.59+(IF($G170&gt;10,CEILING($G170,1)-10,0))*1.59</f>
        <v>1.59</v>
      </c>
      <c r="O170" s="7">
        <f>0.9*$G170</f>
        <v>0.67500000000000004</v>
      </c>
      <c r="P170">
        <f>SUMIFS($G:$G,$D:$D,$D170,$K:$K,"Исходящие")</f>
        <v>1.95</v>
      </c>
      <c r="Q170" s="10">
        <f>SUMIFS($B:$B,$D:$D,$D170,$K:$K,"Исходящие")</f>
        <v>5</v>
      </c>
      <c r="R170" s="11">
        <f>IF($P170&lt;6,1.75*$G170,0)</f>
        <v>1.3125</v>
      </c>
      <c r="S170" s="12">
        <f>IF(AND($P170&gt;6,$P170&lt;=20),(1.75*5+0.15*($P170-5))/$Q170,IF($P170&gt;20,(0.15*15+1.75*($P170-15))/$Q170,0))</f>
        <v>0</v>
      </c>
    </row>
    <row r="171" spans="1:19" hidden="1" x14ac:dyDescent="0.2">
      <c r="A171" t="s">
        <v>13</v>
      </c>
      <c r="B171" t="s">
        <v>14</v>
      </c>
      <c r="C171" t="s">
        <v>15</v>
      </c>
      <c r="D171" t="s">
        <v>327</v>
      </c>
      <c r="E171" t="s">
        <v>338</v>
      </c>
      <c r="F171" t="s">
        <v>339</v>
      </c>
      <c r="G171">
        <v>1.45</v>
      </c>
      <c r="H171">
        <v>0</v>
      </c>
      <c r="I171" t="s">
        <v>41</v>
      </c>
      <c r="J171" t="s">
        <v>15</v>
      </c>
      <c r="K171" t="s">
        <v>28</v>
      </c>
      <c r="L171" t="s">
        <v>29</v>
      </c>
      <c r="M171" t="s">
        <v>30</v>
      </c>
      <c r="N171" s="6"/>
      <c r="O171">
        <v>0</v>
      </c>
      <c r="P171" t="s">
        <v>23</v>
      </c>
    </row>
    <row r="172" spans="1:19" hidden="1" x14ac:dyDescent="0.2">
      <c r="A172" t="s">
        <v>13</v>
      </c>
      <c r="B172" t="s">
        <v>14</v>
      </c>
      <c r="C172" t="s">
        <v>15</v>
      </c>
      <c r="D172" t="s">
        <v>340</v>
      </c>
      <c r="E172" t="s">
        <v>341</v>
      </c>
      <c r="F172" t="s">
        <v>342</v>
      </c>
      <c r="G172">
        <v>0.6</v>
      </c>
      <c r="H172">
        <v>0</v>
      </c>
      <c r="I172" t="s">
        <v>41</v>
      </c>
      <c r="J172" t="s">
        <v>15</v>
      </c>
      <c r="K172" t="s">
        <v>28</v>
      </c>
      <c r="L172" t="s">
        <v>29</v>
      </c>
      <c r="M172" t="s">
        <v>30</v>
      </c>
      <c r="N172" s="6"/>
      <c r="O172">
        <v>0</v>
      </c>
      <c r="P172" t="s">
        <v>23</v>
      </c>
    </row>
    <row r="173" spans="1:19" x14ac:dyDescent="0.2">
      <c r="A173" t="s">
        <v>13</v>
      </c>
      <c r="B173">
        <v>1</v>
      </c>
      <c r="C173" t="s">
        <v>15</v>
      </c>
      <c r="D173" s="9">
        <v>41386</v>
      </c>
      <c r="E173" t="s">
        <v>343</v>
      </c>
      <c r="F173" t="s">
        <v>143</v>
      </c>
      <c r="G173">
        <v>0.53</v>
      </c>
      <c r="H173">
        <v>0</v>
      </c>
      <c r="I173" t="s">
        <v>15</v>
      </c>
      <c r="J173" t="s">
        <v>33</v>
      </c>
      <c r="K173" t="s">
        <v>20</v>
      </c>
      <c r="L173" t="s">
        <v>42</v>
      </c>
      <c r="M173" t="s">
        <v>30</v>
      </c>
      <c r="N173" s="6">
        <f>1.59+(IF($G173&gt;10,CEILING($G173,1)-10,0))*1.59</f>
        <v>1.59</v>
      </c>
      <c r="O173" s="7">
        <f>0.9*$G173</f>
        <v>0.47700000000000004</v>
      </c>
      <c r="P173">
        <f>SUMIFS($G:$G,$D:$D,$D173,$K:$K,"Исходящие")</f>
        <v>3.3400000000000003</v>
      </c>
      <c r="Q173" s="10">
        <f>SUMIFS($B:$B,$D:$D,$D173,$K:$K,"Исходящие")</f>
        <v>4</v>
      </c>
      <c r="R173" s="11">
        <f>IF($P173&lt;6,1.75*$G173,0)</f>
        <v>0.92749999999999999</v>
      </c>
      <c r="S173" s="12">
        <f>IF(AND($P173&gt;6,$P173&lt;=20),(1.75*5+0.15*($P173-5))/$Q173,IF($P173&gt;20,(0.15*15+1.75*($P173-15))/$Q173,0))</f>
        <v>0</v>
      </c>
    </row>
    <row r="174" spans="1:19" x14ac:dyDescent="0.2">
      <c r="A174" t="s">
        <v>13</v>
      </c>
      <c r="B174">
        <v>1</v>
      </c>
      <c r="C174" t="s">
        <v>15</v>
      </c>
      <c r="D174" s="9">
        <v>41386</v>
      </c>
      <c r="E174" t="s">
        <v>344</v>
      </c>
      <c r="F174" t="s">
        <v>345</v>
      </c>
      <c r="G174">
        <v>1.6</v>
      </c>
      <c r="H174">
        <v>1.36</v>
      </c>
      <c r="I174" t="s">
        <v>15</v>
      </c>
      <c r="J174" t="s">
        <v>256</v>
      </c>
      <c r="K174" t="s">
        <v>20</v>
      </c>
      <c r="L174" t="s">
        <v>151</v>
      </c>
      <c r="M174" t="s">
        <v>30</v>
      </c>
      <c r="N174" s="6">
        <f>1.59+(IF($G174&gt;10,CEILING($G174,1)-10,0))*1.59</f>
        <v>1.59</v>
      </c>
      <c r="O174" s="7">
        <f>0.9*$G174</f>
        <v>1.4400000000000002</v>
      </c>
      <c r="P174">
        <f>SUMIFS($G:$G,$D:$D,$D174,$K:$K,"Исходящие")</f>
        <v>3.3400000000000003</v>
      </c>
      <c r="Q174" s="10">
        <f>SUMIFS($B:$B,$D:$D,$D174,$K:$K,"Исходящие")</f>
        <v>4</v>
      </c>
      <c r="R174" s="11">
        <f>IF($P174&lt;6,1.75*$G174,0)</f>
        <v>2.8000000000000003</v>
      </c>
      <c r="S174" s="12">
        <f>IF(AND($P174&gt;6,$P174&lt;=20),(1.75*5+0.15*($P174-5))/$Q174,IF($P174&gt;20,(0.15*15+1.75*($P174-15))/$Q174,0))</f>
        <v>0</v>
      </c>
    </row>
    <row r="175" spans="1:19" x14ac:dyDescent="0.2">
      <c r="A175" t="s">
        <v>13</v>
      </c>
      <c r="B175">
        <v>1</v>
      </c>
      <c r="C175" t="s">
        <v>15</v>
      </c>
      <c r="D175" s="9">
        <v>41386</v>
      </c>
      <c r="E175" t="s">
        <v>346</v>
      </c>
      <c r="F175" t="s">
        <v>64</v>
      </c>
      <c r="G175">
        <v>0.28000000000000003</v>
      </c>
      <c r="H175">
        <v>0</v>
      </c>
      <c r="I175" t="s">
        <v>15</v>
      </c>
      <c r="J175" t="s">
        <v>41</v>
      </c>
      <c r="K175" t="s">
        <v>20</v>
      </c>
      <c r="L175" t="s">
        <v>42</v>
      </c>
      <c r="M175" t="s">
        <v>30</v>
      </c>
      <c r="N175" s="6">
        <f>1.59+(IF($G175&gt;10,CEILING($G175,1)-10,0))*1.59</f>
        <v>1.59</v>
      </c>
      <c r="O175" s="7">
        <f>0.9*$G175</f>
        <v>0.25200000000000006</v>
      </c>
      <c r="P175">
        <f>SUMIFS($G:$G,$D:$D,$D175,$K:$K,"Исходящие")</f>
        <v>3.3400000000000003</v>
      </c>
      <c r="Q175" s="10">
        <f>SUMIFS($B:$B,$D:$D,$D175,$K:$K,"Исходящие")</f>
        <v>4</v>
      </c>
      <c r="R175" s="11">
        <f>IF($P175&lt;6,1.75*$G175,0)</f>
        <v>0.49000000000000005</v>
      </c>
      <c r="S175" s="12">
        <f>IF(AND($P175&gt;6,$P175&lt;=20),(1.75*5+0.15*($P175-5))/$Q175,IF($P175&gt;20,(0.15*15+1.75*($P175-15))/$Q175,0))</f>
        <v>0</v>
      </c>
    </row>
    <row r="176" spans="1:19" hidden="1" x14ac:dyDescent="0.2">
      <c r="A176" t="s">
        <v>13</v>
      </c>
      <c r="B176" t="s">
        <v>14</v>
      </c>
      <c r="C176" t="s">
        <v>15</v>
      </c>
      <c r="D176" t="s">
        <v>340</v>
      </c>
      <c r="E176" t="s">
        <v>347</v>
      </c>
      <c r="F176" t="s">
        <v>54</v>
      </c>
      <c r="G176">
        <v>0.26</v>
      </c>
      <c r="H176">
        <v>0</v>
      </c>
      <c r="I176" t="s">
        <v>147</v>
      </c>
      <c r="J176" t="s">
        <v>15</v>
      </c>
      <c r="K176" t="s">
        <v>28</v>
      </c>
      <c r="L176" t="s">
        <v>29</v>
      </c>
      <c r="M176" t="s">
        <v>30</v>
      </c>
      <c r="N176" s="6"/>
      <c r="O176">
        <v>0</v>
      </c>
      <c r="P176" t="s">
        <v>23</v>
      </c>
    </row>
    <row r="177" spans="1:19" hidden="1" x14ac:dyDescent="0.2">
      <c r="A177" t="s">
        <v>13</v>
      </c>
      <c r="B177" t="s">
        <v>14</v>
      </c>
      <c r="C177" t="s">
        <v>15</v>
      </c>
      <c r="D177" t="s">
        <v>340</v>
      </c>
      <c r="E177" t="s">
        <v>348</v>
      </c>
      <c r="F177" t="s">
        <v>180</v>
      </c>
      <c r="G177">
        <v>1.86</v>
      </c>
      <c r="H177">
        <v>0</v>
      </c>
      <c r="I177" t="s">
        <v>41</v>
      </c>
      <c r="J177" t="s">
        <v>15</v>
      </c>
      <c r="K177" t="s">
        <v>28</v>
      </c>
      <c r="L177" t="s">
        <v>29</v>
      </c>
      <c r="M177" t="s">
        <v>30</v>
      </c>
      <c r="N177" s="6"/>
      <c r="O177">
        <v>0</v>
      </c>
      <c r="P177" t="s">
        <v>23</v>
      </c>
    </row>
    <row r="178" spans="1:19" x14ac:dyDescent="0.2">
      <c r="A178" t="s">
        <v>13</v>
      </c>
      <c r="B178">
        <v>1</v>
      </c>
      <c r="C178" t="s">
        <v>15</v>
      </c>
      <c r="D178" s="9">
        <v>41386</v>
      </c>
      <c r="E178" t="s">
        <v>349</v>
      </c>
      <c r="F178" t="s">
        <v>81</v>
      </c>
      <c r="G178">
        <v>0.93</v>
      </c>
      <c r="H178">
        <v>0</v>
      </c>
      <c r="I178" t="s">
        <v>15</v>
      </c>
      <c r="J178" t="s">
        <v>41</v>
      </c>
      <c r="K178" t="s">
        <v>20</v>
      </c>
      <c r="L178" t="s">
        <v>42</v>
      </c>
      <c r="M178" t="s">
        <v>30</v>
      </c>
      <c r="N178" s="6">
        <f>1.59+(IF($G178&gt;10,CEILING($G178,1)-10,0))*1.59</f>
        <v>1.59</v>
      </c>
      <c r="O178" s="7">
        <f>0.9*$G178</f>
        <v>0.83700000000000008</v>
      </c>
      <c r="P178">
        <f>SUMIFS($G:$G,$D:$D,$D178,$K:$K,"Исходящие")</f>
        <v>3.3400000000000003</v>
      </c>
      <c r="Q178" s="10">
        <f>SUMIFS($B:$B,$D:$D,$D178,$K:$K,"Исходящие")</f>
        <v>4</v>
      </c>
      <c r="R178" s="11">
        <f>IF($P178&lt;6,1.75*$G178,0)</f>
        <v>1.6275000000000002</v>
      </c>
      <c r="S178" s="12">
        <f>IF(AND($P178&gt;6,$P178&lt;=20),(1.75*5+0.15*($P178-5))/$Q178,IF($P178&gt;20,(0.15*15+1.75*($P178-15))/$Q178,0))</f>
        <v>0</v>
      </c>
    </row>
    <row r="179" spans="1:19" hidden="1" x14ac:dyDescent="0.2">
      <c r="A179" t="s">
        <v>13</v>
      </c>
      <c r="B179" t="s">
        <v>14</v>
      </c>
      <c r="C179" t="s">
        <v>15</v>
      </c>
      <c r="D179" t="s">
        <v>340</v>
      </c>
      <c r="E179" t="s">
        <v>350</v>
      </c>
      <c r="F179" t="s">
        <v>116</v>
      </c>
      <c r="G179">
        <v>0.25</v>
      </c>
      <c r="H179">
        <v>0</v>
      </c>
      <c r="I179" t="s">
        <v>41</v>
      </c>
      <c r="J179" t="s">
        <v>15</v>
      </c>
      <c r="K179" t="s">
        <v>28</v>
      </c>
      <c r="L179" t="s">
        <v>29</v>
      </c>
      <c r="M179" t="s">
        <v>30</v>
      </c>
      <c r="N179" s="6"/>
      <c r="O179">
        <v>0</v>
      </c>
      <c r="P179" t="s">
        <v>23</v>
      </c>
    </row>
    <row r="180" spans="1:19" hidden="1" x14ac:dyDescent="0.2">
      <c r="A180" t="s">
        <v>13</v>
      </c>
      <c r="B180" t="s">
        <v>14</v>
      </c>
      <c r="C180" t="s">
        <v>15</v>
      </c>
      <c r="D180" t="s">
        <v>351</v>
      </c>
      <c r="E180" t="s">
        <v>352</v>
      </c>
      <c r="F180" t="s">
        <v>202</v>
      </c>
      <c r="G180">
        <v>1.08</v>
      </c>
      <c r="H180">
        <v>0</v>
      </c>
      <c r="I180" t="s">
        <v>36</v>
      </c>
      <c r="J180" t="s">
        <v>15</v>
      </c>
      <c r="K180" t="s">
        <v>28</v>
      </c>
      <c r="L180" t="s">
        <v>37</v>
      </c>
      <c r="M180" t="s">
        <v>30</v>
      </c>
      <c r="N180" s="6"/>
      <c r="O180">
        <v>0</v>
      </c>
      <c r="P180" t="s">
        <v>23</v>
      </c>
    </row>
    <row r="181" spans="1:19" x14ac:dyDescent="0.2">
      <c r="A181" t="s">
        <v>13</v>
      </c>
      <c r="B181">
        <v>1</v>
      </c>
      <c r="C181" t="s">
        <v>15</v>
      </c>
      <c r="D181" s="9">
        <v>41387</v>
      </c>
      <c r="E181" t="s">
        <v>353</v>
      </c>
      <c r="F181" t="s">
        <v>218</v>
      </c>
      <c r="G181">
        <v>1.18</v>
      </c>
      <c r="H181">
        <v>0</v>
      </c>
      <c r="I181" t="s">
        <v>15</v>
      </c>
      <c r="J181" t="s">
        <v>33</v>
      </c>
      <c r="K181" t="s">
        <v>20</v>
      </c>
      <c r="L181" t="s">
        <v>42</v>
      </c>
      <c r="M181" t="s">
        <v>30</v>
      </c>
      <c r="N181" s="6">
        <f>1.59+(IF($G181&gt;10,CEILING($G181,1)-10,0))*1.59</f>
        <v>1.59</v>
      </c>
      <c r="O181" s="7">
        <f>0.9*$G181</f>
        <v>1.0620000000000001</v>
      </c>
      <c r="P181">
        <f>SUMIFS($G:$G,$D:$D,$D181,$K:$K,"Исходящие")</f>
        <v>5.17</v>
      </c>
      <c r="Q181" s="10">
        <f>SUMIFS($B:$B,$D:$D,$D181,$K:$K,"Исходящие")</f>
        <v>7</v>
      </c>
      <c r="R181" s="11">
        <f>IF($P181&lt;6,1.75*$G181,0)</f>
        <v>2.0649999999999999</v>
      </c>
      <c r="S181" s="12">
        <f>IF(AND($P181&gt;6,$P181&lt;=20),(1.75*5+0.15*($P181-5))/$Q181,IF($P181&gt;20,(0.15*15+1.75*($P181-15))/$Q181,0))</f>
        <v>0</v>
      </c>
    </row>
    <row r="182" spans="1:19" x14ac:dyDescent="0.2">
      <c r="A182" t="s">
        <v>13</v>
      </c>
      <c r="B182">
        <v>1</v>
      </c>
      <c r="C182" t="s">
        <v>15</v>
      </c>
      <c r="D182" s="9">
        <v>41387</v>
      </c>
      <c r="E182" t="s">
        <v>354</v>
      </c>
      <c r="F182" t="s">
        <v>299</v>
      </c>
      <c r="G182">
        <v>1.31</v>
      </c>
      <c r="H182">
        <v>0.56000000000000005</v>
      </c>
      <c r="I182" t="s">
        <v>15</v>
      </c>
      <c r="J182" t="s">
        <v>36</v>
      </c>
      <c r="K182" t="s">
        <v>20</v>
      </c>
      <c r="L182" t="s">
        <v>57</v>
      </c>
      <c r="M182" t="s">
        <v>30</v>
      </c>
      <c r="N182" s="6">
        <f>1.59+(IF($G182&gt;10,CEILING($G182,1)-10,0))*1.59</f>
        <v>1.59</v>
      </c>
      <c r="O182" s="7">
        <f>0.9*$G182</f>
        <v>1.179</v>
      </c>
      <c r="P182">
        <f>SUMIFS($G:$G,$D:$D,$D182,$K:$K,"Исходящие")</f>
        <v>5.17</v>
      </c>
      <c r="Q182" s="10">
        <f>SUMIFS($B:$B,$D:$D,$D182,$K:$K,"Исходящие")</f>
        <v>7</v>
      </c>
      <c r="R182" s="11">
        <f>IF($P182&lt;6,1.75*$G182,0)</f>
        <v>2.2925</v>
      </c>
      <c r="S182" s="12">
        <f>IF(AND($P182&gt;6,$P182&lt;=20),(1.75*5+0.15*($P182-5))/$Q182,IF($P182&gt;20,(0.15*15+1.75*($P182-15))/$Q182,0))</f>
        <v>0</v>
      </c>
    </row>
    <row r="183" spans="1:19" hidden="1" x14ac:dyDescent="0.2">
      <c r="A183" t="s">
        <v>13</v>
      </c>
      <c r="B183" t="s">
        <v>14</v>
      </c>
      <c r="C183" t="s">
        <v>15</v>
      </c>
      <c r="D183" t="s">
        <v>351</v>
      </c>
      <c r="E183" t="s">
        <v>355</v>
      </c>
      <c r="F183" t="s">
        <v>47</v>
      </c>
      <c r="G183">
        <v>0.31</v>
      </c>
      <c r="H183">
        <v>0</v>
      </c>
      <c r="I183" t="s">
        <v>36</v>
      </c>
      <c r="J183" t="s">
        <v>15</v>
      </c>
      <c r="K183" t="s">
        <v>28</v>
      </c>
      <c r="L183" t="s">
        <v>37</v>
      </c>
      <c r="M183" t="s">
        <v>30</v>
      </c>
      <c r="N183" s="6"/>
      <c r="O183">
        <v>0</v>
      </c>
      <c r="P183" t="s">
        <v>23</v>
      </c>
    </row>
    <row r="184" spans="1:19" hidden="1" x14ac:dyDescent="0.2">
      <c r="A184" t="s">
        <v>13</v>
      </c>
      <c r="B184" t="s">
        <v>14</v>
      </c>
      <c r="C184" t="s">
        <v>15</v>
      </c>
      <c r="D184" t="s">
        <v>351</v>
      </c>
      <c r="E184" t="s">
        <v>356</v>
      </c>
      <c r="F184" t="s">
        <v>76</v>
      </c>
      <c r="G184">
        <v>1.01</v>
      </c>
      <c r="H184">
        <v>0</v>
      </c>
      <c r="I184" t="s">
        <v>33</v>
      </c>
      <c r="J184" t="s">
        <v>15</v>
      </c>
      <c r="K184" t="s">
        <v>28</v>
      </c>
      <c r="L184" t="s">
        <v>29</v>
      </c>
      <c r="M184" t="s">
        <v>30</v>
      </c>
      <c r="N184" s="6"/>
      <c r="O184">
        <v>0</v>
      </c>
      <c r="P184" t="s">
        <v>23</v>
      </c>
    </row>
    <row r="185" spans="1:19" hidden="1" x14ac:dyDescent="0.2">
      <c r="A185" t="s">
        <v>13</v>
      </c>
      <c r="B185" t="s">
        <v>14</v>
      </c>
      <c r="C185" t="s">
        <v>15</v>
      </c>
      <c r="D185" t="s">
        <v>351</v>
      </c>
      <c r="E185" t="s">
        <v>357</v>
      </c>
      <c r="F185" t="s">
        <v>358</v>
      </c>
      <c r="G185">
        <v>0.61</v>
      </c>
      <c r="H185">
        <v>0</v>
      </c>
      <c r="I185" t="s">
        <v>36</v>
      </c>
      <c r="J185" t="s">
        <v>15</v>
      </c>
      <c r="K185" t="s">
        <v>28</v>
      </c>
      <c r="L185" t="s">
        <v>37</v>
      </c>
      <c r="M185" t="s">
        <v>30</v>
      </c>
      <c r="N185" s="6"/>
      <c r="O185">
        <v>0</v>
      </c>
      <c r="P185" t="s">
        <v>23</v>
      </c>
    </row>
    <row r="186" spans="1:19" hidden="1" x14ac:dyDescent="0.2">
      <c r="A186" t="s">
        <v>13</v>
      </c>
      <c r="B186" t="s">
        <v>14</v>
      </c>
      <c r="C186" t="s">
        <v>15</v>
      </c>
      <c r="D186" t="s">
        <v>351</v>
      </c>
      <c r="E186" t="s">
        <v>359</v>
      </c>
      <c r="F186" t="s">
        <v>360</v>
      </c>
      <c r="G186">
        <v>8.1</v>
      </c>
      <c r="H186">
        <v>0</v>
      </c>
      <c r="I186" t="s">
        <v>130</v>
      </c>
      <c r="J186" t="s">
        <v>15</v>
      </c>
      <c r="K186" t="s">
        <v>28</v>
      </c>
      <c r="L186" t="s">
        <v>86</v>
      </c>
      <c r="M186" t="s">
        <v>30</v>
      </c>
      <c r="N186" s="6"/>
      <c r="O186">
        <v>0</v>
      </c>
      <c r="P186" t="s">
        <v>23</v>
      </c>
    </row>
    <row r="187" spans="1:19" hidden="1" x14ac:dyDescent="0.2">
      <c r="A187" t="s">
        <v>13</v>
      </c>
      <c r="B187" t="s">
        <v>14</v>
      </c>
      <c r="C187" t="s">
        <v>15</v>
      </c>
      <c r="D187" t="s">
        <v>351</v>
      </c>
      <c r="E187" t="s">
        <v>361</v>
      </c>
      <c r="F187" t="s">
        <v>143</v>
      </c>
      <c r="G187">
        <v>0.53</v>
      </c>
      <c r="H187">
        <v>0</v>
      </c>
      <c r="I187" t="s">
        <v>33</v>
      </c>
      <c r="J187" t="s">
        <v>15</v>
      </c>
      <c r="K187" t="s">
        <v>28</v>
      </c>
      <c r="L187" t="s">
        <v>29</v>
      </c>
      <c r="M187" t="s">
        <v>30</v>
      </c>
      <c r="N187" s="6"/>
      <c r="O187">
        <v>0</v>
      </c>
      <c r="P187" t="s">
        <v>23</v>
      </c>
    </row>
    <row r="188" spans="1:19" hidden="1" x14ac:dyDescent="0.2">
      <c r="A188" t="s">
        <v>13</v>
      </c>
      <c r="B188" t="s">
        <v>14</v>
      </c>
      <c r="C188" t="s">
        <v>15</v>
      </c>
      <c r="D188" t="s">
        <v>351</v>
      </c>
      <c r="E188" t="s">
        <v>362</v>
      </c>
      <c r="F188" t="s">
        <v>211</v>
      </c>
      <c r="G188">
        <v>0.41</v>
      </c>
      <c r="H188">
        <v>0</v>
      </c>
      <c r="I188" t="s">
        <v>147</v>
      </c>
      <c r="J188" t="s">
        <v>15</v>
      </c>
      <c r="K188" t="s">
        <v>28</v>
      </c>
      <c r="L188" t="s">
        <v>29</v>
      </c>
      <c r="M188" t="s">
        <v>30</v>
      </c>
      <c r="N188" s="6"/>
      <c r="O188">
        <v>0</v>
      </c>
      <c r="P188" t="s">
        <v>23</v>
      </c>
    </row>
    <row r="189" spans="1:19" x14ac:dyDescent="0.2">
      <c r="A189" t="s">
        <v>13</v>
      </c>
      <c r="B189">
        <v>1</v>
      </c>
      <c r="C189" t="s">
        <v>15</v>
      </c>
      <c r="D189" s="9">
        <v>41387</v>
      </c>
      <c r="E189" t="s">
        <v>363</v>
      </c>
      <c r="F189" t="s">
        <v>211</v>
      </c>
      <c r="G189">
        <v>0.41</v>
      </c>
      <c r="H189">
        <v>0</v>
      </c>
      <c r="I189" t="s">
        <v>15</v>
      </c>
      <c r="J189" t="s">
        <v>41</v>
      </c>
      <c r="K189" t="s">
        <v>20</v>
      </c>
      <c r="L189" t="s">
        <v>42</v>
      </c>
      <c r="M189" t="s">
        <v>30</v>
      </c>
      <c r="N189" s="6">
        <f>1.59+(IF($G189&gt;10,CEILING($G189,1)-10,0))*1.59</f>
        <v>1.59</v>
      </c>
      <c r="O189" s="7">
        <f>0.9*$G189</f>
        <v>0.36899999999999999</v>
      </c>
      <c r="P189">
        <f>SUMIFS($G:$G,$D:$D,$D189,$K:$K,"Исходящие")</f>
        <v>5.17</v>
      </c>
      <c r="Q189" s="10">
        <f>SUMIFS($B:$B,$D:$D,$D189,$K:$K,"Исходящие")</f>
        <v>7</v>
      </c>
      <c r="R189" s="11">
        <f>IF($P189&lt;6,1.75*$G189,0)</f>
        <v>0.71749999999999992</v>
      </c>
      <c r="S189" s="12">
        <f>IF(AND($P189&gt;6,$P189&lt;=20),(1.75*5+0.15*($P189-5))/$Q189,IF($P189&gt;20,(0.15*15+1.75*($P189-15))/$Q189,0))</f>
        <v>0</v>
      </c>
    </row>
    <row r="190" spans="1:19" x14ac:dyDescent="0.2">
      <c r="A190" t="s">
        <v>13</v>
      </c>
      <c r="B190">
        <v>1</v>
      </c>
      <c r="C190" t="s">
        <v>15</v>
      </c>
      <c r="D190" s="9">
        <v>41387</v>
      </c>
      <c r="E190" t="s">
        <v>364</v>
      </c>
      <c r="F190" t="s">
        <v>156</v>
      </c>
      <c r="G190">
        <v>1.85</v>
      </c>
      <c r="H190">
        <v>0.79</v>
      </c>
      <c r="I190" t="s">
        <v>15</v>
      </c>
      <c r="J190" t="s">
        <v>147</v>
      </c>
      <c r="K190" t="s">
        <v>20</v>
      </c>
      <c r="L190" t="s">
        <v>42</v>
      </c>
      <c r="M190" t="s">
        <v>30</v>
      </c>
      <c r="N190" s="6">
        <f>1.59+(IF($G190&gt;10,CEILING($G190,1)-10,0))*1.59</f>
        <v>1.59</v>
      </c>
      <c r="O190" s="7">
        <f>0.9*$G190</f>
        <v>1.665</v>
      </c>
      <c r="P190">
        <f>SUMIFS($G:$G,$D:$D,$D190,$K:$K,"Исходящие")</f>
        <v>5.17</v>
      </c>
      <c r="Q190" s="10">
        <f>SUMIFS($B:$B,$D:$D,$D190,$K:$K,"Исходящие")</f>
        <v>7</v>
      </c>
      <c r="R190" s="11">
        <f>IF($P190&lt;6,1.75*$G190,0)</f>
        <v>3.2375000000000003</v>
      </c>
      <c r="S190" s="12">
        <f>IF(AND($P190&gt;6,$P190&lt;=20),(1.75*5+0.15*($P190-5))/$Q190,IF($P190&gt;20,(0.15*15+1.75*($P190-15))/$Q190,0))</f>
        <v>0</v>
      </c>
    </row>
    <row r="191" spans="1:19" x14ac:dyDescent="0.2">
      <c r="A191" t="s">
        <v>13</v>
      </c>
      <c r="B191">
        <v>1</v>
      </c>
      <c r="C191" t="s">
        <v>15</v>
      </c>
      <c r="D191" s="9">
        <v>41387</v>
      </c>
      <c r="E191" t="s">
        <v>365</v>
      </c>
      <c r="F191" t="s">
        <v>366</v>
      </c>
      <c r="G191">
        <v>0.21</v>
      </c>
      <c r="H191">
        <v>0.09</v>
      </c>
      <c r="I191" t="s">
        <v>15</v>
      </c>
      <c r="J191" t="s">
        <v>101</v>
      </c>
      <c r="K191" t="s">
        <v>20</v>
      </c>
      <c r="L191" t="s">
        <v>57</v>
      </c>
      <c r="M191" t="s">
        <v>30</v>
      </c>
      <c r="N191" s="6">
        <f>1.59+(IF($G191&gt;10,CEILING($G191,1)-10,0))*1.59</f>
        <v>1.59</v>
      </c>
      <c r="O191" s="7">
        <f>0.9*$G191</f>
        <v>0.189</v>
      </c>
      <c r="P191">
        <f>SUMIFS($G:$G,$D:$D,$D191,$K:$K,"Исходящие")</f>
        <v>5.17</v>
      </c>
      <c r="Q191" s="10">
        <f>SUMIFS($B:$B,$D:$D,$D191,$K:$K,"Исходящие")</f>
        <v>7</v>
      </c>
      <c r="R191" s="11">
        <f>IF($P191&lt;6,1.75*$G191,0)</f>
        <v>0.36749999999999999</v>
      </c>
      <c r="S191" s="12">
        <f>IF(AND($P191&gt;6,$P191&lt;=20),(1.75*5+0.15*($P191-5))/$Q191,IF($P191&gt;20,(0.15*15+1.75*($P191-15))/$Q191,0))</f>
        <v>0</v>
      </c>
    </row>
    <row r="192" spans="1:19" x14ac:dyDescent="0.2">
      <c r="A192" t="s">
        <v>13</v>
      </c>
      <c r="B192">
        <v>1</v>
      </c>
      <c r="C192" t="s">
        <v>15</v>
      </c>
      <c r="D192" s="9">
        <v>41387</v>
      </c>
      <c r="E192" t="s">
        <v>367</v>
      </c>
      <c r="F192" t="s">
        <v>98</v>
      </c>
      <c r="G192">
        <v>0.08</v>
      </c>
      <c r="H192">
        <v>0.04</v>
      </c>
      <c r="I192" t="s">
        <v>15</v>
      </c>
      <c r="J192" t="s">
        <v>36</v>
      </c>
      <c r="K192" t="s">
        <v>20</v>
      </c>
      <c r="L192" t="s">
        <v>57</v>
      </c>
      <c r="M192" t="s">
        <v>30</v>
      </c>
      <c r="N192" s="6">
        <f>1.59+(IF($G192&gt;10,CEILING($G192,1)-10,0))*1.59</f>
        <v>1.59</v>
      </c>
      <c r="O192" s="7">
        <f>0.9*$G192</f>
        <v>7.2000000000000008E-2</v>
      </c>
      <c r="P192">
        <f>SUMIFS($G:$G,$D:$D,$D192,$K:$K,"Исходящие")</f>
        <v>5.17</v>
      </c>
      <c r="Q192" s="10">
        <f>SUMIFS($B:$B,$D:$D,$D192,$K:$K,"Исходящие")</f>
        <v>7</v>
      </c>
      <c r="R192" s="11">
        <f>IF($P192&lt;6,1.75*$G192,0)</f>
        <v>0.14000000000000001</v>
      </c>
      <c r="S192" s="12">
        <f>IF(AND($P192&gt;6,$P192&lt;=20),(1.75*5+0.15*($P192-5))/$Q192,IF($P192&gt;20,(0.15*15+1.75*($P192-15))/$Q192,0))</f>
        <v>0</v>
      </c>
    </row>
    <row r="193" spans="1:19" hidden="1" x14ac:dyDescent="0.2">
      <c r="A193" t="s">
        <v>13</v>
      </c>
      <c r="B193" t="s">
        <v>14</v>
      </c>
      <c r="C193" t="s">
        <v>15</v>
      </c>
      <c r="D193" t="s">
        <v>351</v>
      </c>
      <c r="E193" t="s">
        <v>368</v>
      </c>
      <c r="F193" t="s">
        <v>369</v>
      </c>
      <c r="G193">
        <v>1.76</v>
      </c>
      <c r="H193">
        <v>0</v>
      </c>
      <c r="I193" t="s">
        <v>41</v>
      </c>
      <c r="J193" t="s">
        <v>15</v>
      </c>
      <c r="K193" t="s">
        <v>28</v>
      </c>
      <c r="L193" t="s">
        <v>29</v>
      </c>
      <c r="M193" t="s">
        <v>30</v>
      </c>
      <c r="N193" s="6"/>
      <c r="O193">
        <v>0</v>
      </c>
      <c r="P193" t="s">
        <v>23</v>
      </c>
    </row>
    <row r="194" spans="1:19" hidden="1" x14ac:dyDescent="0.2">
      <c r="A194" t="s">
        <v>13</v>
      </c>
      <c r="B194" t="s">
        <v>14</v>
      </c>
      <c r="C194" t="s">
        <v>15</v>
      </c>
      <c r="D194" t="s">
        <v>351</v>
      </c>
      <c r="E194" t="s">
        <v>370</v>
      </c>
      <c r="F194" t="s">
        <v>371</v>
      </c>
      <c r="G194">
        <v>3.3</v>
      </c>
      <c r="H194">
        <v>0</v>
      </c>
      <c r="I194" t="s">
        <v>33</v>
      </c>
      <c r="J194" t="s">
        <v>15</v>
      </c>
      <c r="K194" t="s">
        <v>28</v>
      </c>
      <c r="L194" t="s">
        <v>29</v>
      </c>
      <c r="M194" t="s">
        <v>30</v>
      </c>
      <c r="N194" s="6"/>
      <c r="O194">
        <v>0</v>
      </c>
      <c r="P194" t="s">
        <v>23</v>
      </c>
    </row>
    <row r="195" spans="1:19" x14ac:dyDescent="0.2">
      <c r="A195" t="s">
        <v>13</v>
      </c>
      <c r="B195">
        <v>1</v>
      </c>
      <c r="C195" t="s">
        <v>15</v>
      </c>
      <c r="D195" s="9">
        <v>41387</v>
      </c>
      <c r="E195" t="s">
        <v>372</v>
      </c>
      <c r="F195" t="s">
        <v>70</v>
      </c>
      <c r="G195">
        <v>0.13</v>
      </c>
      <c r="H195">
        <v>0.11</v>
      </c>
      <c r="I195" t="s">
        <v>15</v>
      </c>
      <c r="J195" t="s">
        <v>256</v>
      </c>
      <c r="K195" t="s">
        <v>20</v>
      </c>
      <c r="L195" t="s">
        <v>151</v>
      </c>
      <c r="M195" t="s">
        <v>30</v>
      </c>
      <c r="N195" s="6">
        <f>1.59+(IF($G195&gt;10,CEILING($G195,1)-10,0))*1.59</f>
        <v>1.59</v>
      </c>
      <c r="O195" s="7">
        <f>0.9*$G195</f>
        <v>0.11700000000000001</v>
      </c>
      <c r="P195">
        <f>SUMIFS($G:$G,$D:$D,$D195,$K:$K,"Исходящие")</f>
        <v>5.17</v>
      </c>
      <c r="Q195" s="10">
        <f>SUMIFS($B:$B,$D:$D,$D195,$K:$K,"Исходящие")</f>
        <v>7</v>
      </c>
      <c r="R195" s="11">
        <f>IF($P195&lt;6,1.75*$G195,0)</f>
        <v>0.22750000000000001</v>
      </c>
      <c r="S195" s="12">
        <f>IF(AND($P195&gt;6,$P195&lt;=20),(1.75*5+0.15*($P195-5))/$Q195,IF($P195&gt;20,(0.15*15+1.75*($P195-15))/$Q195,0))</f>
        <v>0</v>
      </c>
    </row>
    <row r="196" spans="1:19" hidden="1" x14ac:dyDescent="0.2">
      <c r="A196" t="s">
        <v>13</v>
      </c>
      <c r="B196" t="s">
        <v>14</v>
      </c>
      <c r="C196" t="s">
        <v>15</v>
      </c>
      <c r="D196" t="s">
        <v>351</v>
      </c>
      <c r="E196" t="s">
        <v>373</v>
      </c>
      <c r="F196" t="s">
        <v>79</v>
      </c>
      <c r="G196">
        <v>0.3</v>
      </c>
      <c r="H196">
        <v>0</v>
      </c>
      <c r="I196" t="s">
        <v>33</v>
      </c>
      <c r="J196" t="s">
        <v>15</v>
      </c>
      <c r="K196" t="s">
        <v>28</v>
      </c>
      <c r="L196" t="s">
        <v>29</v>
      </c>
      <c r="M196" t="s">
        <v>30</v>
      </c>
      <c r="N196" s="6"/>
      <c r="O196">
        <v>0</v>
      </c>
      <c r="P196" t="s">
        <v>23</v>
      </c>
    </row>
    <row r="197" spans="1:19" x14ac:dyDescent="0.2">
      <c r="A197" t="s">
        <v>13</v>
      </c>
      <c r="B197">
        <v>1</v>
      </c>
      <c r="C197" t="s">
        <v>15</v>
      </c>
      <c r="D197" s="9">
        <v>41388</v>
      </c>
      <c r="E197" t="s">
        <v>375</v>
      </c>
      <c r="F197" t="s">
        <v>200</v>
      </c>
      <c r="G197">
        <v>0.45</v>
      </c>
      <c r="H197">
        <v>0</v>
      </c>
      <c r="I197" t="s">
        <v>15</v>
      </c>
      <c r="J197" t="s">
        <v>41</v>
      </c>
      <c r="K197" t="s">
        <v>20</v>
      </c>
      <c r="L197" t="s">
        <v>42</v>
      </c>
      <c r="M197" t="s">
        <v>30</v>
      </c>
      <c r="N197" s="6">
        <f>1.59+(IF($G197&gt;10,CEILING($G197,1)-10,0))*1.59</f>
        <v>1.59</v>
      </c>
      <c r="O197" s="7">
        <f>0.9*$G197</f>
        <v>0.40500000000000003</v>
      </c>
      <c r="P197">
        <f>SUMIFS($G:$G,$D:$D,$D197,$K:$K,"Исходящие")</f>
        <v>2.79</v>
      </c>
      <c r="Q197" s="10">
        <f>SUMIFS($B:$B,$D:$D,$D197,$K:$K,"Исходящие")</f>
        <v>4</v>
      </c>
      <c r="R197" s="11">
        <f>IF($P197&lt;6,1.75*$G197,0)</f>
        <v>0.78749999999999998</v>
      </c>
      <c r="S197" s="12">
        <f>IF(AND($P197&gt;6,$P197&lt;=20),(1.75*5+0.15*($P197-5))/$Q197,IF($P197&gt;20,(0.15*15+1.75*($P197-15))/$Q197,0))</f>
        <v>0</v>
      </c>
    </row>
    <row r="198" spans="1:19" x14ac:dyDescent="0.2">
      <c r="A198" t="s">
        <v>13</v>
      </c>
      <c r="B198">
        <v>1</v>
      </c>
      <c r="C198" t="s">
        <v>15</v>
      </c>
      <c r="D198" s="9">
        <v>41388</v>
      </c>
      <c r="E198" t="s">
        <v>376</v>
      </c>
      <c r="F198" t="s">
        <v>47</v>
      </c>
      <c r="G198">
        <v>0.31</v>
      </c>
      <c r="H198">
        <v>0.27</v>
      </c>
      <c r="I198" t="s">
        <v>15</v>
      </c>
      <c r="J198" t="s">
        <v>377</v>
      </c>
      <c r="K198" t="s">
        <v>20</v>
      </c>
      <c r="L198" t="s">
        <v>151</v>
      </c>
      <c r="M198" t="s">
        <v>30</v>
      </c>
      <c r="N198" s="6">
        <f>1.59+(IF($G198&gt;10,CEILING($G198,1)-10,0))*1.59</f>
        <v>1.59</v>
      </c>
      <c r="O198" s="7">
        <f>0.9*$G198</f>
        <v>0.27900000000000003</v>
      </c>
      <c r="P198">
        <f>SUMIFS($G:$G,$D:$D,$D198,$K:$K,"Исходящие")</f>
        <v>2.79</v>
      </c>
      <c r="Q198" s="10">
        <f>SUMIFS($B:$B,$D:$D,$D198,$K:$K,"Исходящие")</f>
        <v>4</v>
      </c>
      <c r="R198" s="11">
        <f>IF($P198&lt;6,1.75*$G198,0)</f>
        <v>0.54249999999999998</v>
      </c>
      <c r="S198" s="12">
        <f>IF(AND($P198&gt;6,$P198&lt;=20),(1.75*5+0.15*($P198-5))/$Q198,IF($P198&gt;20,(0.15*15+1.75*($P198-15))/$Q198,0))</f>
        <v>0</v>
      </c>
    </row>
    <row r="199" spans="1:19" hidden="1" x14ac:dyDescent="0.2">
      <c r="A199" t="s">
        <v>13</v>
      </c>
      <c r="B199" t="s">
        <v>14</v>
      </c>
      <c r="C199" t="s">
        <v>15</v>
      </c>
      <c r="D199" t="s">
        <v>374</v>
      </c>
      <c r="E199" t="s">
        <v>378</v>
      </c>
      <c r="F199" t="s">
        <v>141</v>
      </c>
      <c r="G199">
        <v>0.75</v>
      </c>
      <c r="H199">
        <v>0</v>
      </c>
      <c r="I199" t="s">
        <v>77</v>
      </c>
      <c r="J199" t="s">
        <v>15</v>
      </c>
      <c r="K199" t="s">
        <v>28</v>
      </c>
      <c r="L199" t="s">
        <v>37</v>
      </c>
      <c r="M199" t="s">
        <v>30</v>
      </c>
      <c r="N199" s="6"/>
      <c r="O199">
        <v>0</v>
      </c>
      <c r="P199" t="s">
        <v>23</v>
      </c>
    </row>
    <row r="200" spans="1:19" x14ac:dyDescent="0.2">
      <c r="A200" t="s">
        <v>13</v>
      </c>
      <c r="B200">
        <v>1</v>
      </c>
      <c r="C200" t="s">
        <v>15</v>
      </c>
      <c r="D200" s="9">
        <v>41388</v>
      </c>
      <c r="E200" t="s">
        <v>379</v>
      </c>
      <c r="F200" t="s">
        <v>79</v>
      </c>
      <c r="G200">
        <v>0.3</v>
      </c>
      <c r="H200">
        <v>0.13</v>
      </c>
      <c r="I200" t="s">
        <v>15</v>
      </c>
      <c r="J200" t="s">
        <v>77</v>
      </c>
      <c r="K200" t="s">
        <v>20</v>
      </c>
      <c r="L200" t="s">
        <v>57</v>
      </c>
      <c r="M200" t="s">
        <v>30</v>
      </c>
      <c r="N200" s="6">
        <f>1.59+(IF($G200&gt;10,CEILING($G200,1)-10,0))*1.59</f>
        <v>1.59</v>
      </c>
      <c r="O200" s="7">
        <f>0.9*$G200</f>
        <v>0.27</v>
      </c>
      <c r="P200">
        <f>SUMIFS($G:$G,$D:$D,$D200,$K:$K,"Исходящие")</f>
        <v>2.79</v>
      </c>
      <c r="Q200" s="10">
        <f>SUMIFS($B:$B,$D:$D,$D200,$K:$K,"Исходящие")</f>
        <v>4</v>
      </c>
      <c r="R200" s="11">
        <f>IF($P200&lt;6,1.75*$G200,0)</f>
        <v>0.52500000000000002</v>
      </c>
      <c r="S200" s="12">
        <f>IF(AND($P200&gt;6,$P200&lt;=20),(1.75*5+0.15*($P200-5))/$Q200,IF($P200&gt;20,(0.15*15+1.75*($P200-15))/$Q200,0))</f>
        <v>0</v>
      </c>
    </row>
    <row r="201" spans="1:19" x14ac:dyDescent="0.2">
      <c r="A201" t="s">
        <v>13</v>
      </c>
      <c r="B201">
        <v>1</v>
      </c>
      <c r="C201" t="s">
        <v>15</v>
      </c>
      <c r="D201" s="9">
        <v>41388</v>
      </c>
      <c r="E201" t="s">
        <v>380</v>
      </c>
      <c r="F201" t="s">
        <v>381</v>
      </c>
      <c r="G201">
        <v>1.73</v>
      </c>
      <c r="H201">
        <v>0.74</v>
      </c>
      <c r="I201" t="s">
        <v>15</v>
      </c>
      <c r="J201" t="s">
        <v>77</v>
      </c>
      <c r="K201" t="s">
        <v>20</v>
      </c>
      <c r="L201" t="s">
        <v>57</v>
      </c>
      <c r="M201" t="s">
        <v>30</v>
      </c>
      <c r="N201" s="6">
        <f>1.59+(IF($G201&gt;10,CEILING($G201,1)-10,0))*1.59</f>
        <v>1.59</v>
      </c>
      <c r="O201" s="7">
        <f>0.9*$G201</f>
        <v>1.5569999999999999</v>
      </c>
      <c r="P201">
        <f>SUMIFS($G:$G,$D:$D,$D201,$K:$K,"Исходящие")</f>
        <v>2.79</v>
      </c>
      <c r="Q201" s="10">
        <f>SUMIFS($B:$B,$D:$D,$D201,$K:$K,"Исходящие")</f>
        <v>4</v>
      </c>
      <c r="R201" s="11">
        <f>IF($P201&lt;6,1.75*$G201,0)</f>
        <v>3.0274999999999999</v>
      </c>
      <c r="S201" s="12">
        <f>IF(AND($P201&gt;6,$P201&lt;=20),(1.75*5+0.15*($P201-5))/$Q201,IF($P201&gt;20,(0.15*15+1.75*($P201-15))/$Q201,0))</f>
        <v>0</v>
      </c>
    </row>
    <row r="202" spans="1:19" hidden="1" x14ac:dyDescent="0.2">
      <c r="A202" t="s">
        <v>13</v>
      </c>
      <c r="B202" t="s">
        <v>14</v>
      </c>
      <c r="C202" t="s">
        <v>15</v>
      </c>
      <c r="D202" t="s">
        <v>374</v>
      </c>
      <c r="E202" t="s">
        <v>382</v>
      </c>
      <c r="F202" t="s">
        <v>383</v>
      </c>
      <c r="G202">
        <v>3.13</v>
      </c>
      <c r="H202">
        <v>0</v>
      </c>
      <c r="I202" t="s">
        <v>384</v>
      </c>
      <c r="J202" t="s">
        <v>15</v>
      </c>
      <c r="K202" t="s">
        <v>28</v>
      </c>
      <c r="L202" t="s">
        <v>385</v>
      </c>
      <c r="M202" t="s">
        <v>30</v>
      </c>
      <c r="N202" s="6"/>
      <c r="O202">
        <v>0</v>
      </c>
      <c r="P202" t="s">
        <v>23</v>
      </c>
    </row>
    <row r="203" spans="1:19" hidden="1" x14ac:dyDescent="0.2">
      <c r="A203" t="s">
        <v>13</v>
      </c>
      <c r="B203" t="s">
        <v>14</v>
      </c>
      <c r="C203" t="s">
        <v>15</v>
      </c>
      <c r="D203" t="s">
        <v>374</v>
      </c>
      <c r="E203" t="s">
        <v>386</v>
      </c>
      <c r="F203" t="s">
        <v>240</v>
      </c>
      <c r="G203">
        <v>1.83</v>
      </c>
      <c r="H203">
        <v>0</v>
      </c>
      <c r="I203" t="s">
        <v>41</v>
      </c>
      <c r="J203" t="s">
        <v>15</v>
      </c>
      <c r="K203" t="s">
        <v>28</v>
      </c>
      <c r="L203" t="s">
        <v>29</v>
      </c>
      <c r="M203" t="s">
        <v>30</v>
      </c>
      <c r="N203" s="6"/>
      <c r="O203">
        <v>0</v>
      </c>
      <c r="P203" t="s">
        <v>23</v>
      </c>
    </row>
    <row r="204" spans="1:19" hidden="1" x14ac:dyDescent="0.2">
      <c r="A204" t="s">
        <v>13</v>
      </c>
      <c r="B204" t="s">
        <v>14</v>
      </c>
      <c r="C204" t="s">
        <v>15</v>
      </c>
      <c r="D204" t="s">
        <v>374</v>
      </c>
      <c r="E204" t="s">
        <v>387</v>
      </c>
      <c r="F204" t="s">
        <v>226</v>
      </c>
      <c r="G204">
        <v>0.23</v>
      </c>
      <c r="H204">
        <v>0</v>
      </c>
      <c r="I204" t="s">
        <v>41</v>
      </c>
      <c r="J204" t="s">
        <v>15</v>
      </c>
      <c r="K204" t="s">
        <v>28</v>
      </c>
      <c r="L204" t="s">
        <v>29</v>
      </c>
      <c r="M204" t="s">
        <v>30</v>
      </c>
      <c r="N204" s="6"/>
      <c r="O204">
        <v>0</v>
      </c>
      <c r="P204" t="s">
        <v>23</v>
      </c>
    </row>
    <row r="205" spans="1:19" hidden="1" x14ac:dyDescent="0.2">
      <c r="A205" t="s">
        <v>13</v>
      </c>
      <c r="B205" t="s">
        <v>14</v>
      </c>
      <c r="C205" t="s">
        <v>15</v>
      </c>
      <c r="D205" t="s">
        <v>374</v>
      </c>
      <c r="E205" t="s">
        <v>388</v>
      </c>
      <c r="F205" t="s">
        <v>315</v>
      </c>
      <c r="G205">
        <v>0.43</v>
      </c>
      <c r="H205">
        <v>0</v>
      </c>
      <c r="I205" t="s">
        <v>41</v>
      </c>
      <c r="J205" t="s">
        <v>15</v>
      </c>
      <c r="K205" t="s">
        <v>28</v>
      </c>
      <c r="L205" t="s">
        <v>29</v>
      </c>
      <c r="M205" t="s">
        <v>30</v>
      </c>
      <c r="N205" s="6"/>
      <c r="O205">
        <v>0</v>
      </c>
      <c r="P205" t="s">
        <v>23</v>
      </c>
    </row>
    <row r="206" spans="1:19" hidden="1" x14ac:dyDescent="0.2">
      <c r="A206" t="s">
        <v>13</v>
      </c>
      <c r="B206" t="s">
        <v>14</v>
      </c>
      <c r="C206" t="s">
        <v>15</v>
      </c>
      <c r="D206" t="s">
        <v>389</v>
      </c>
      <c r="E206" t="s">
        <v>390</v>
      </c>
      <c r="F206" t="s">
        <v>391</v>
      </c>
      <c r="G206">
        <v>6.03</v>
      </c>
      <c r="H206">
        <v>0</v>
      </c>
      <c r="I206" t="s">
        <v>392</v>
      </c>
      <c r="J206" t="s">
        <v>15</v>
      </c>
      <c r="K206" t="s">
        <v>28</v>
      </c>
      <c r="L206" t="s">
        <v>393</v>
      </c>
      <c r="M206" t="s">
        <v>30</v>
      </c>
      <c r="N206" s="6"/>
      <c r="O206">
        <v>0</v>
      </c>
      <c r="P206" t="s">
        <v>23</v>
      </c>
    </row>
    <row r="207" spans="1:19" hidden="1" x14ac:dyDescent="0.2">
      <c r="A207" t="s">
        <v>13</v>
      </c>
      <c r="B207" t="s">
        <v>14</v>
      </c>
      <c r="C207" t="s">
        <v>15</v>
      </c>
      <c r="D207" t="s">
        <v>389</v>
      </c>
      <c r="E207" t="s">
        <v>394</v>
      </c>
      <c r="F207" t="s">
        <v>369</v>
      </c>
      <c r="G207">
        <v>1.76</v>
      </c>
      <c r="H207">
        <v>0</v>
      </c>
      <c r="I207" t="s">
        <v>41</v>
      </c>
      <c r="J207" t="s">
        <v>15</v>
      </c>
      <c r="K207" t="s">
        <v>28</v>
      </c>
      <c r="L207" t="s">
        <v>29</v>
      </c>
      <c r="M207" t="s">
        <v>30</v>
      </c>
      <c r="N207" s="6"/>
      <c r="O207">
        <v>0</v>
      </c>
      <c r="P207" t="s">
        <v>23</v>
      </c>
    </row>
    <row r="208" spans="1:19" hidden="1" x14ac:dyDescent="0.2">
      <c r="A208" t="s">
        <v>13</v>
      </c>
      <c r="B208" t="s">
        <v>14</v>
      </c>
      <c r="C208" t="s">
        <v>15</v>
      </c>
      <c r="D208" t="s">
        <v>389</v>
      </c>
      <c r="E208" t="s">
        <v>395</v>
      </c>
      <c r="F208" t="s">
        <v>81</v>
      </c>
      <c r="G208">
        <v>0.93</v>
      </c>
      <c r="H208">
        <v>0</v>
      </c>
      <c r="I208" t="s">
        <v>62</v>
      </c>
      <c r="J208" t="s">
        <v>15</v>
      </c>
      <c r="K208" t="s">
        <v>28</v>
      </c>
      <c r="L208" t="s">
        <v>29</v>
      </c>
      <c r="M208" t="s">
        <v>30</v>
      </c>
      <c r="N208" s="6"/>
      <c r="O208">
        <v>0</v>
      </c>
      <c r="P208" t="s">
        <v>23</v>
      </c>
    </row>
    <row r="209" spans="1:19" hidden="1" x14ac:dyDescent="0.2">
      <c r="A209" t="s">
        <v>13</v>
      </c>
      <c r="B209" t="s">
        <v>14</v>
      </c>
      <c r="C209" t="s">
        <v>15</v>
      </c>
      <c r="D209" t="s">
        <v>389</v>
      </c>
      <c r="E209" t="s">
        <v>396</v>
      </c>
      <c r="F209" t="s">
        <v>76</v>
      </c>
      <c r="G209">
        <v>1.01</v>
      </c>
      <c r="H209">
        <v>0</v>
      </c>
      <c r="I209" t="s">
        <v>41</v>
      </c>
      <c r="J209" t="s">
        <v>15</v>
      </c>
      <c r="K209" t="s">
        <v>28</v>
      </c>
      <c r="L209" t="s">
        <v>29</v>
      </c>
      <c r="M209" t="s">
        <v>30</v>
      </c>
      <c r="N209" s="6"/>
      <c r="O209">
        <v>0</v>
      </c>
      <c r="P209" t="s">
        <v>23</v>
      </c>
    </row>
    <row r="210" spans="1:19" hidden="1" x14ac:dyDescent="0.2">
      <c r="A210" t="s">
        <v>13</v>
      </c>
      <c r="B210" t="s">
        <v>14</v>
      </c>
      <c r="C210" t="s">
        <v>15</v>
      </c>
      <c r="D210" t="s">
        <v>389</v>
      </c>
      <c r="E210" t="s">
        <v>397</v>
      </c>
      <c r="F210" t="s">
        <v>177</v>
      </c>
      <c r="G210">
        <v>1.81</v>
      </c>
      <c r="H210">
        <v>0</v>
      </c>
      <c r="I210" t="s">
        <v>33</v>
      </c>
      <c r="J210" t="s">
        <v>15</v>
      </c>
      <c r="K210" t="s">
        <v>28</v>
      </c>
      <c r="L210" t="s">
        <v>29</v>
      </c>
      <c r="M210" t="s">
        <v>30</v>
      </c>
      <c r="N210" s="6"/>
      <c r="O210">
        <v>0</v>
      </c>
      <c r="P210" t="s">
        <v>23</v>
      </c>
    </row>
    <row r="211" spans="1:19" x14ac:dyDescent="0.2">
      <c r="A211" t="s">
        <v>13</v>
      </c>
      <c r="B211">
        <v>1</v>
      </c>
      <c r="C211" t="s">
        <v>15</v>
      </c>
      <c r="D211" s="9">
        <v>41390</v>
      </c>
      <c r="E211" t="s">
        <v>399</v>
      </c>
      <c r="F211" t="s">
        <v>54</v>
      </c>
      <c r="G211">
        <v>0.26</v>
      </c>
      <c r="H211">
        <v>0.12</v>
      </c>
      <c r="I211" t="s">
        <v>15</v>
      </c>
      <c r="J211" t="s">
        <v>101</v>
      </c>
      <c r="K211" t="s">
        <v>20</v>
      </c>
      <c r="L211" t="s">
        <v>57</v>
      </c>
      <c r="M211" t="s">
        <v>30</v>
      </c>
      <c r="N211" s="6">
        <f>1.59+(IF($G211&gt;10,CEILING($G211,1)-10,0))*1.59</f>
        <v>1.59</v>
      </c>
      <c r="O211" s="7">
        <f>0.9*$G211</f>
        <v>0.23400000000000001</v>
      </c>
      <c r="P211">
        <f>SUMIFS($G:$G,$D:$D,$D211,$K:$K,"Исходящие")</f>
        <v>24.809999999999995</v>
      </c>
      <c r="Q211" s="10">
        <f>SUMIFS($B:$B,$D:$D,$D211,$K:$K,"Исходящие")</f>
        <v>10</v>
      </c>
      <c r="R211" s="11">
        <f>IF($P211&lt;6,1.75*$G211,0)</f>
        <v>0</v>
      </c>
      <c r="S211" s="12">
        <f>IF(AND($P211&gt;6,$P211&lt;=20),(1.75*5+0.15*($P211-5))/$Q211,IF($P211&gt;20,(0.15*15+1.75*($P211-15))/$Q211,0))</f>
        <v>1.941749999999999</v>
      </c>
    </row>
    <row r="212" spans="1:19" x14ac:dyDescent="0.2">
      <c r="A212" t="s">
        <v>13</v>
      </c>
      <c r="B212">
        <v>1</v>
      </c>
      <c r="C212" t="s">
        <v>15</v>
      </c>
      <c r="D212" s="9">
        <v>41390</v>
      </c>
      <c r="E212" t="s">
        <v>400</v>
      </c>
      <c r="F212" t="s">
        <v>401</v>
      </c>
      <c r="G212">
        <v>7.75</v>
      </c>
      <c r="H212">
        <v>0</v>
      </c>
      <c r="I212" t="s">
        <v>15</v>
      </c>
      <c r="J212" t="s">
        <v>402</v>
      </c>
      <c r="K212" t="s">
        <v>20</v>
      </c>
      <c r="L212" t="s">
        <v>403</v>
      </c>
      <c r="M212" t="s">
        <v>30</v>
      </c>
      <c r="N212" s="6">
        <f>1.59+(IF($G212&gt;10,CEILING($G212,1)-10,0))*1.59</f>
        <v>1.59</v>
      </c>
      <c r="O212" s="7">
        <f>0.9*$G212</f>
        <v>6.9750000000000005</v>
      </c>
      <c r="P212">
        <f>SUMIFS($G:$G,$D:$D,$D212,$K:$K,"Исходящие")</f>
        <v>24.809999999999995</v>
      </c>
      <c r="Q212" s="10">
        <f>SUMIFS($B:$B,$D:$D,$D212,$K:$K,"Исходящие")</f>
        <v>10</v>
      </c>
      <c r="R212" s="11">
        <f>IF($P212&lt;6,1.75*$G212,0)</f>
        <v>0</v>
      </c>
      <c r="S212" s="12">
        <f>IF(AND($P212&gt;6,$P212&lt;=20),(1.75*5+0.15*($P212-5))/$Q212,IF($P212&gt;20,(0.15*15+1.75*($P212-15))/$Q212,0))</f>
        <v>1.941749999999999</v>
      </c>
    </row>
    <row r="213" spans="1:19" x14ac:dyDescent="0.2">
      <c r="A213" t="s">
        <v>13</v>
      </c>
      <c r="B213">
        <v>1</v>
      </c>
      <c r="C213" t="s">
        <v>15</v>
      </c>
      <c r="D213" s="9">
        <v>41390</v>
      </c>
      <c r="E213" t="s">
        <v>404</v>
      </c>
      <c r="F213" t="s">
        <v>405</v>
      </c>
      <c r="G213">
        <v>9.35</v>
      </c>
      <c r="H213">
        <v>0</v>
      </c>
      <c r="I213" t="s">
        <v>15</v>
      </c>
      <c r="J213" t="s">
        <v>406</v>
      </c>
      <c r="K213" t="s">
        <v>20</v>
      </c>
      <c r="L213" t="s">
        <v>403</v>
      </c>
      <c r="M213" t="s">
        <v>30</v>
      </c>
      <c r="N213" s="6">
        <f>1.59+(IF($G213&gt;10,CEILING($G213,1)-10,0))*1.59</f>
        <v>1.59</v>
      </c>
      <c r="O213" s="7">
        <f>0.9*$G213</f>
        <v>8.4149999999999991</v>
      </c>
      <c r="P213">
        <f>SUMIFS($G:$G,$D:$D,$D213,$K:$K,"Исходящие")</f>
        <v>24.809999999999995</v>
      </c>
      <c r="Q213" s="10">
        <f>SUMIFS($B:$B,$D:$D,$D213,$K:$K,"Исходящие")</f>
        <v>10</v>
      </c>
      <c r="R213" s="11">
        <f>IF($P213&lt;6,1.75*$G213,0)</f>
        <v>0</v>
      </c>
      <c r="S213" s="12">
        <f>IF(AND($P213&gt;6,$P213&lt;=20),(1.75*5+0.15*($P213-5))/$Q213,IF($P213&gt;20,(0.15*15+1.75*($P213-15))/$Q213,0))</f>
        <v>1.941749999999999</v>
      </c>
    </row>
    <row r="214" spans="1:19" x14ac:dyDescent="0.2">
      <c r="A214" t="s">
        <v>13</v>
      </c>
      <c r="B214">
        <v>1</v>
      </c>
      <c r="C214" t="s">
        <v>15</v>
      </c>
      <c r="D214" s="9">
        <v>41390</v>
      </c>
      <c r="E214" t="s">
        <v>407</v>
      </c>
      <c r="F214" t="s">
        <v>247</v>
      </c>
      <c r="G214">
        <v>0.86</v>
      </c>
      <c r="H214">
        <v>0.37</v>
      </c>
      <c r="I214" t="s">
        <v>15</v>
      </c>
      <c r="J214" t="s">
        <v>101</v>
      </c>
      <c r="K214" t="s">
        <v>20</v>
      </c>
      <c r="L214" t="s">
        <v>57</v>
      </c>
      <c r="M214" t="s">
        <v>30</v>
      </c>
      <c r="N214" s="6">
        <f>1.59+(IF($G214&gt;10,CEILING($G214,1)-10,0))*1.59</f>
        <v>1.59</v>
      </c>
      <c r="O214" s="7">
        <f>0.9*$G214</f>
        <v>0.77400000000000002</v>
      </c>
      <c r="P214">
        <f>SUMIFS($G:$G,$D:$D,$D214,$K:$K,"Исходящие")</f>
        <v>24.809999999999995</v>
      </c>
      <c r="Q214" s="10">
        <f>SUMIFS($B:$B,$D:$D,$D214,$K:$K,"Исходящие")</f>
        <v>10</v>
      </c>
      <c r="R214" s="11">
        <f>IF($P214&lt;6,1.75*$G214,0)</f>
        <v>0</v>
      </c>
      <c r="S214" s="12">
        <f>IF(AND($P214&gt;6,$P214&lt;=20),(1.75*5+0.15*($P214-5))/$Q214,IF($P214&gt;20,(0.15*15+1.75*($P214-15))/$Q214,0))</f>
        <v>1.941749999999999</v>
      </c>
    </row>
    <row r="215" spans="1:19" hidden="1" x14ac:dyDescent="0.2">
      <c r="A215" t="s">
        <v>13</v>
      </c>
      <c r="B215" t="s">
        <v>14</v>
      </c>
      <c r="C215" t="s">
        <v>15</v>
      </c>
      <c r="D215" t="s">
        <v>398</v>
      </c>
      <c r="E215" t="s">
        <v>408</v>
      </c>
      <c r="F215" t="s">
        <v>299</v>
      </c>
      <c r="G215">
        <v>1.31</v>
      </c>
      <c r="H215">
        <v>0</v>
      </c>
      <c r="I215" t="s">
        <v>62</v>
      </c>
      <c r="J215" t="s">
        <v>15</v>
      </c>
      <c r="K215" t="s">
        <v>28</v>
      </c>
      <c r="L215" t="s">
        <v>29</v>
      </c>
      <c r="M215" t="s">
        <v>30</v>
      </c>
      <c r="N215" s="6"/>
      <c r="O215">
        <v>0</v>
      </c>
      <c r="P215" t="s">
        <v>23</v>
      </c>
    </row>
    <row r="216" spans="1:19" hidden="1" x14ac:dyDescent="0.2">
      <c r="A216" t="s">
        <v>13</v>
      </c>
      <c r="B216" t="s">
        <v>14</v>
      </c>
      <c r="C216" t="s">
        <v>15</v>
      </c>
      <c r="D216" t="s">
        <v>398</v>
      </c>
      <c r="E216" t="s">
        <v>409</v>
      </c>
      <c r="F216" t="s">
        <v>76</v>
      </c>
      <c r="G216">
        <v>1.01</v>
      </c>
      <c r="H216">
        <v>0</v>
      </c>
      <c r="I216" t="s">
        <v>62</v>
      </c>
      <c r="J216" t="s">
        <v>15</v>
      </c>
      <c r="K216" t="s">
        <v>28</v>
      </c>
      <c r="L216" t="s">
        <v>29</v>
      </c>
      <c r="M216" t="s">
        <v>30</v>
      </c>
      <c r="N216" s="6"/>
      <c r="O216">
        <v>0</v>
      </c>
      <c r="P216" t="s">
        <v>23</v>
      </c>
    </row>
    <row r="217" spans="1:19" hidden="1" x14ac:dyDescent="0.2">
      <c r="A217" t="s">
        <v>13</v>
      </c>
      <c r="B217" t="s">
        <v>14</v>
      </c>
      <c r="C217" t="s">
        <v>15</v>
      </c>
      <c r="D217" t="s">
        <v>398</v>
      </c>
      <c r="E217" t="s">
        <v>410</v>
      </c>
      <c r="F217" t="s">
        <v>411</v>
      </c>
      <c r="G217">
        <v>2.73</v>
      </c>
      <c r="H217">
        <v>0</v>
      </c>
      <c r="I217" t="s">
        <v>41</v>
      </c>
      <c r="J217" t="s">
        <v>15</v>
      </c>
      <c r="K217" t="s">
        <v>28</v>
      </c>
      <c r="L217" t="s">
        <v>29</v>
      </c>
      <c r="M217" t="s">
        <v>30</v>
      </c>
      <c r="N217" s="6"/>
      <c r="O217">
        <v>0</v>
      </c>
      <c r="P217" t="s">
        <v>23</v>
      </c>
    </row>
    <row r="218" spans="1:19" x14ac:dyDescent="0.2">
      <c r="A218" t="s">
        <v>13</v>
      </c>
      <c r="B218">
        <v>1</v>
      </c>
      <c r="C218" t="s">
        <v>15</v>
      </c>
      <c r="D218" s="9">
        <v>41390</v>
      </c>
      <c r="E218" t="s">
        <v>412</v>
      </c>
      <c r="F218" t="s">
        <v>51</v>
      </c>
      <c r="G218">
        <v>0.57999999999999996</v>
      </c>
      <c r="H218">
        <v>0.25</v>
      </c>
      <c r="I218" t="s">
        <v>15</v>
      </c>
      <c r="J218" t="s">
        <v>107</v>
      </c>
      <c r="K218" t="s">
        <v>20</v>
      </c>
      <c r="L218" t="s">
        <v>57</v>
      </c>
      <c r="M218" t="s">
        <v>30</v>
      </c>
      <c r="N218" s="6">
        <f>1.59+(IF($G218&gt;10,CEILING($G218,1)-10,0))*1.59</f>
        <v>1.59</v>
      </c>
      <c r="O218" s="7">
        <f>0.9*$G218</f>
        <v>0.52200000000000002</v>
      </c>
      <c r="P218">
        <f>SUMIFS($G:$G,$D:$D,$D218,$K:$K,"Исходящие")</f>
        <v>24.809999999999995</v>
      </c>
      <c r="Q218" s="10">
        <f>SUMIFS($B:$B,$D:$D,$D218,$K:$K,"Исходящие")</f>
        <v>10</v>
      </c>
      <c r="R218" s="11">
        <f>IF($P218&lt;6,1.75*$G218,0)</f>
        <v>0</v>
      </c>
      <c r="S218" s="12">
        <f>IF(AND($P218&gt;6,$P218&lt;=20),(1.75*5+0.15*($P218-5))/$Q218,IF($P218&gt;20,(0.15*15+1.75*($P218-15))/$Q218,0))</f>
        <v>1.941749999999999</v>
      </c>
    </row>
    <row r="219" spans="1:19" x14ac:dyDescent="0.2">
      <c r="A219" t="s">
        <v>13</v>
      </c>
      <c r="B219">
        <v>1</v>
      </c>
      <c r="C219" t="s">
        <v>15</v>
      </c>
      <c r="D219" s="9">
        <v>41390</v>
      </c>
      <c r="E219" t="s">
        <v>413</v>
      </c>
      <c r="F219" t="s">
        <v>414</v>
      </c>
      <c r="G219">
        <v>2.2999999999999998</v>
      </c>
      <c r="H219">
        <v>0.98</v>
      </c>
      <c r="I219" t="s">
        <v>15</v>
      </c>
      <c r="J219" t="s">
        <v>62</v>
      </c>
      <c r="K219" t="s">
        <v>20</v>
      </c>
      <c r="L219" t="s">
        <v>42</v>
      </c>
      <c r="M219" t="s">
        <v>30</v>
      </c>
      <c r="N219" s="6">
        <f>1.59+(IF($G219&gt;10,CEILING($G219,1)-10,0))*1.59</f>
        <v>1.59</v>
      </c>
      <c r="O219" s="7">
        <f>0.9*$G219</f>
        <v>2.0699999999999998</v>
      </c>
      <c r="P219">
        <f>SUMIFS($G:$G,$D:$D,$D219,$K:$K,"Исходящие")</f>
        <v>24.809999999999995</v>
      </c>
      <c r="Q219" s="10">
        <f>SUMIFS($B:$B,$D:$D,$D219,$K:$K,"Исходящие")</f>
        <v>10</v>
      </c>
      <c r="R219" s="11">
        <f>IF($P219&lt;6,1.75*$G219,0)</f>
        <v>0</v>
      </c>
      <c r="S219" s="12">
        <f>IF(AND($P219&gt;6,$P219&lt;=20),(1.75*5+0.15*($P219-5))/$Q219,IF($P219&gt;20,(0.15*15+1.75*($P219-15))/$Q219,0))</f>
        <v>1.941749999999999</v>
      </c>
    </row>
    <row r="220" spans="1:19" x14ac:dyDescent="0.2">
      <c r="A220" t="s">
        <v>13</v>
      </c>
      <c r="B220">
        <v>1</v>
      </c>
      <c r="C220" t="s">
        <v>15</v>
      </c>
      <c r="D220" s="9">
        <v>41390</v>
      </c>
      <c r="E220" t="s">
        <v>415</v>
      </c>
      <c r="F220" t="s">
        <v>214</v>
      </c>
      <c r="G220">
        <v>1.43</v>
      </c>
      <c r="H220">
        <v>0.61</v>
      </c>
      <c r="I220" t="s">
        <v>15</v>
      </c>
      <c r="J220" t="s">
        <v>62</v>
      </c>
      <c r="K220" t="s">
        <v>20</v>
      </c>
      <c r="L220" t="s">
        <v>42</v>
      </c>
      <c r="M220" t="s">
        <v>30</v>
      </c>
      <c r="N220" s="6">
        <f>1.59+(IF($G220&gt;10,CEILING($G220,1)-10,0))*1.59</f>
        <v>1.59</v>
      </c>
      <c r="O220" s="7">
        <f>0.9*$G220</f>
        <v>1.2869999999999999</v>
      </c>
      <c r="P220">
        <f>SUMIFS($G:$G,$D:$D,$D220,$K:$K,"Исходящие")</f>
        <v>24.809999999999995</v>
      </c>
      <c r="Q220" s="10">
        <f>SUMIFS($B:$B,$D:$D,$D220,$K:$K,"Исходящие")</f>
        <v>10</v>
      </c>
      <c r="R220" s="11">
        <f>IF($P220&lt;6,1.75*$G220,0)</f>
        <v>0</v>
      </c>
      <c r="S220" s="12">
        <f>IF(AND($P220&gt;6,$P220&lt;=20),(1.75*5+0.15*($P220-5))/$Q220,IF($P220&gt;20,(0.15*15+1.75*($P220-15))/$Q220,0))</f>
        <v>1.941749999999999</v>
      </c>
    </row>
    <row r="221" spans="1:19" x14ac:dyDescent="0.2">
      <c r="A221" t="s">
        <v>13</v>
      </c>
      <c r="B221">
        <v>1</v>
      </c>
      <c r="C221" t="s">
        <v>15</v>
      </c>
      <c r="D221" s="9">
        <v>41390</v>
      </c>
      <c r="E221" t="s">
        <v>416</v>
      </c>
      <c r="F221" t="s">
        <v>417</v>
      </c>
      <c r="G221">
        <v>1.2</v>
      </c>
      <c r="H221">
        <v>0</v>
      </c>
      <c r="I221" t="s">
        <v>15</v>
      </c>
      <c r="J221" t="s">
        <v>41</v>
      </c>
      <c r="K221" t="s">
        <v>20</v>
      </c>
      <c r="L221" t="s">
        <v>42</v>
      </c>
      <c r="M221" t="s">
        <v>30</v>
      </c>
      <c r="N221" s="6">
        <f>1.59+(IF($G221&gt;10,CEILING($G221,1)-10,0))*1.59</f>
        <v>1.59</v>
      </c>
      <c r="O221" s="7">
        <f>0.9*$G221</f>
        <v>1.08</v>
      </c>
      <c r="P221">
        <f>SUMIFS($G:$G,$D:$D,$D221,$K:$K,"Исходящие")</f>
        <v>24.809999999999995</v>
      </c>
      <c r="Q221" s="10">
        <f>SUMIFS($B:$B,$D:$D,$D221,$K:$K,"Исходящие")</f>
        <v>10</v>
      </c>
      <c r="R221" s="11">
        <f>IF($P221&lt;6,1.75*$G221,0)</f>
        <v>0</v>
      </c>
      <c r="S221" s="12">
        <f>IF(AND($P221&gt;6,$P221&lt;=20),(1.75*5+0.15*($P221-5))/$Q221,IF($P221&gt;20,(0.15*15+1.75*($P221-15))/$Q221,0))</f>
        <v>1.941749999999999</v>
      </c>
    </row>
    <row r="222" spans="1:19" hidden="1" x14ac:dyDescent="0.2">
      <c r="A222" t="s">
        <v>13</v>
      </c>
      <c r="B222" t="s">
        <v>14</v>
      </c>
      <c r="C222" t="s">
        <v>15</v>
      </c>
      <c r="D222" t="s">
        <v>398</v>
      </c>
      <c r="E222" t="s">
        <v>418</v>
      </c>
      <c r="F222" t="s">
        <v>419</v>
      </c>
      <c r="G222">
        <v>1.23</v>
      </c>
      <c r="H222">
        <v>0</v>
      </c>
      <c r="I222" t="s">
        <v>41</v>
      </c>
      <c r="J222" t="s">
        <v>15</v>
      </c>
      <c r="K222" t="s">
        <v>28</v>
      </c>
      <c r="L222" t="s">
        <v>29</v>
      </c>
      <c r="M222" t="s">
        <v>30</v>
      </c>
      <c r="N222" s="6"/>
      <c r="O222">
        <v>0</v>
      </c>
      <c r="P222" t="s">
        <v>23</v>
      </c>
    </row>
    <row r="223" spans="1:19" x14ac:dyDescent="0.2">
      <c r="A223" t="s">
        <v>13</v>
      </c>
      <c r="B223">
        <v>1</v>
      </c>
      <c r="C223" t="s">
        <v>15</v>
      </c>
      <c r="D223" s="9">
        <v>41390</v>
      </c>
      <c r="E223" t="s">
        <v>420</v>
      </c>
      <c r="F223" t="s">
        <v>126</v>
      </c>
      <c r="G223">
        <v>0.88</v>
      </c>
      <c r="H223">
        <v>0</v>
      </c>
      <c r="I223" t="s">
        <v>15</v>
      </c>
      <c r="J223" t="s">
        <v>41</v>
      </c>
      <c r="K223" t="s">
        <v>20</v>
      </c>
      <c r="L223" t="s">
        <v>42</v>
      </c>
      <c r="M223" t="s">
        <v>30</v>
      </c>
      <c r="N223" s="6">
        <f>1.59+(IF($G223&gt;10,CEILING($G223,1)-10,0))*1.59</f>
        <v>1.59</v>
      </c>
      <c r="O223" s="7">
        <f>0.9*$G223</f>
        <v>0.79200000000000004</v>
      </c>
      <c r="P223">
        <f>SUMIFS($G:$G,$D:$D,$D223,$K:$K,"Исходящие")</f>
        <v>24.809999999999995</v>
      </c>
      <c r="Q223" s="10">
        <f>SUMIFS($B:$B,$D:$D,$D223,$K:$K,"Исходящие")</f>
        <v>10</v>
      </c>
      <c r="R223" s="11">
        <f>IF($P223&lt;6,1.75*$G223,0)</f>
        <v>0</v>
      </c>
      <c r="S223" s="12">
        <f>IF(AND($P223&gt;6,$P223&lt;=20),(1.75*5+0.15*($P223-5))/$Q223,IF($P223&gt;20,(0.15*15+1.75*($P223-15))/$Q223,0))</f>
        <v>1.941749999999999</v>
      </c>
    </row>
    <row r="224" spans="1:19" hidden="1" x14ac:dyDescent="0.2">
      <c r="A224" t="s">
        <v>13</v>
      </c>
      <c r="B224" t="s">
        <v>14</v>
      </c>
      <c r="C224" t="s">
        <v>15</v>
      </c>
      <c r="D224" t="s">
        <v>398</v>
      </c>
      <c r="E224" t="s">
        <v>421</v>
      </c>
      <c r="F224" t="s">
        <v>100</v>
      </c>
      <c r="G224">
        <v>1</v>
      </c>
      <c r="H224">
        <v>0</v>
      </c>
      <c r="I224" t="s">
        <v>41</v>
      </c>
      <c r="J224" t="s">
        <v>15</v>
      </c>
      <c r="K224" t="s">
        <v>28</v>
      </c>
      <c r="L224" t="s">
        <v>29</v>
      </c>
      <c r="M224" t="s">
        <v>30</v>
      </c>
      <c r="N224" s="6"/>
      <c r="O224">
        <v>0</v>
      </c>
      <c r="P224" t="s">
        <v>23</v>
      </c>
    </row>
    <row r="225" spans="1:19" x14ac:dyDescent="0.2">
      <c r="A225" t="s">
        <v>13</v>
      </c>
      <c r="B225">
        <v>1</v>
      </c>
      <c r="C225" t="s">
        <v>15</v>
      </c>
      <c r="D225" s="9">
        <v>41390</v>
      </c>
      <c r="E225" t="s">
        <v>422</v>
      </c>
      <c r="F225" t="s">
        <v>207</v>
      </c>
      <c r="G225">
        <v>0.2</v>
      </c>
      <c r="H225">
        <v>0.09</v>
      </c>
      <c r="I225" t="s">
        <v>15</v>
      </c>
      <c r="J225" t="s">
        <v>101</v>
      </c>
      <c r="K225" t="s">
        <v>20</v>
      </c>
      <c r="L225" t="s">
        <v>57</v>
      </c>
      <c r="M225" t="s">
        <v>30</v>
      </c>
      <c r="N225" s="6">
        <f>1.59+(IF($G225&gt;10,CEILING($G225,1)-10,0))*1.59</f>
        <v>1.59</v>
      </c>
      <c r="O225" s="7">
        <f>0.9*$G225</f>
        <v>0.18000000000000002</v>
      </c>
      <c r="P225">
        <f>SUMIFS($G:$G,$D:$D,$D225,$K:$K,"Исходящие")</f>
        <v>24.809999999999995</v>
      </c>
      <c r="Q225" s="10">
        <f>SUMIFS($B:$B,$D:$D,$D225,$K:$K,"Исходящие")</f>
        <v>10</v>
      </c>
      <c r="R225" s="11">
        <f>IF($P225&lt;6,1.75*$G225,0)</f>
        <v>0</v>
      </c>
      <c r="S225" s="12">
        <f>IF(AND($P225&gt;6,$P225&lt;=20),(1.75*5+0.15*($P225-5))/$Q225,IF($P225&gt;20,(0.15*15+1.75*($P225-15))/$Q225,0))</f>
        <v>1.941749999999999</v>
      </c>
    </row>
    <row r="226" spans="1:19" hidden="1" x14ac:dyDescent="0.2">
      <c r="A226" t="s">
        <v>13</v>
      </c>
      <c r="B226" t="s">
        <v>14</v>
      </c>
      <c r="C226" t="s">
        <v>15</v>
      </c>
      <c r="D226" t="s">
        <v>423</v>
      </c>
      <c r="E226" t="s">
        <v>424</v>
      </c>
      <c r="F226" t="s">
        <v>342</v>
      </c>
      <c r="G226">
        <v>0.6</v>
      </c>
      <c r="H226">
        <v>0</v>
      </c>
      <c r="I226" t="s">
        <v>256</v>
      </c>
      <c r="J226" t="s">
        <v>15</v>
      </c>
      <c r="K226" t="s">
        <v>28</v>
      </c>
      <c r="L226" t="s">
        <v>86</v>
      </c>
      <c r="M226" t="s">
        <v>30</v>
      </c>
      <c r="N226" s="6"/>
      <c r="O226">
        <v>0</v>
      </c>
      <c r="P226" t="s">
        <v>23</v>
      </c>
    </row>
    <row r="227" spans="1:19" x14ac:dyDescent="0.2">
      <c r="A227" t="s">
        <v>13</v>
      </c>
      <c r="B227">
        <v>1</v>
      </c>
      <c r="C227" t="s">
        <v>15</v>
      </c>
      <c r="D227" s="9">
        <v>41391</v>
      </c>
      <c r="E227" t="s">
        <v>425</v>
      </c>
      <c r="F227" t="s">
        <v>43</v>
      </c>
      <c r="G227">
        <v>0.98</v>
      </c>
      <c r="H227">
        <v>0</v>
      </c>
      <c r="I227" t="s">
        <v>15</v>
      </c>
      <c r="J227" t="s">
        <v>41</v>
      </c>
      <c r="K227" t="s">
        <v>20</v>
      </c>
      <c r="L227" t="s">
        <v>42</v>
      </c>
      <c r="M227" t="s">
        <v>30</v>
      </c>
      <c r="N227" s="6">
        <f>1.59+(IF($G227&gt;10,CEILING($G227,1)-10,0))*1.59</f>
        <v>1.59</v>
      </c>
      <c r="O227" s="7">
        <f>0.9*$G227</f>
        <v>0.88200000000000001</v>
      </c>
      <c r="P227">
        <f>SUMIFS($G:$G,$D:$D,$D227,$K:$K,"Исходящие")</f>
        <v>2.6599999999999997</v>
      </c>
      <c r="Q227" s="10">
        <f>SUMIFS($B:$B,$D:$D,$D227,$K:$K,"Исходящие")</f>
        <v>4</v>
      </c>
      <c r="R227" s="11">
        <f>IF($P227&lt;6,1.75*$G227,0)</f>
        <v>1.7149999999999999</v>
      </c>
      <c r="S227" s="12">
        <f>IF(AND($P227&gt;6,$P227&lt;=20),(1.75*5+0.15*($P227-5))/$Q227,IF($P227&gt;20,(0.15*15+1.75*($P227-15))/$Q227,0))</f>
        <v>0</v>
      </c>
    </row>
    <row r="228" spans="1:19" x14ac:dyDescent="0.2">
      <c r="A228" t="s">
        <v>13</v>
      </c>
      <c r="B228">
        <v>1</v>
      </c>
      <c r="C228" t="s">
        <v>15</v>
      </c>
      <c r="D228" s="9">
        <v>41391</v>
      </c>
      <c r="E228" t="s">
        <v>426</v>
      </c>
      <c r="F228" t="s">
        <v>70</v>
      </c>
      <c r="G228">
        <v>0.13</v>
      </c>
      <c r="H228">
        <v>0</v>
      </c>
      <c r="I228" t="s">
        <v>15</v>
      </c>
      <c r="J228" t="s">
        <v>33</v>
      </c>
      <c r="K228" t="s">
        <v>20</v>
      </c>
      <c r="L228" t="s">
        <v>42</v>
      </c>
      <c r="M228" t="s">
        <v>30</v>
      </c>
      <c r="N228" s="6">
        <f>1.59+(IF($G228&gt;10,CEILING($G228,1)-10,0))*1.59</f>
        <v>1.59</v>
      </c>
      <c r="O228" s="7">
        <f>0.9*$G228</f>
        <v>0.11700000000000001</v>
      </c>
      <c r="P228">
        <f>SUMIFS($G:$G,$D:$D,$D228,$K:$K,"Исходящие")</f>
        <v>2.6599999999999997</v>
      </c>
      <c r="Q228" s="10">
        <f>SUMIFS($B:$B,$D:$D,$D228,$K:$K,"Исходящие")</f>
        <v>4</v>
      </c>
      <c r="R228" s="11">
        <f>IF($P228&lt;6,1.75*$G228,0)</f>
        <v>0.22750000000000001</v>
      </c>
      <c r="S228" s="12">
        <f>IF(AND($P228&gt;6,$P228&lt;=20),(1.75*5+0.15*($P228-5))/$Q228,IF($P228&gt;20,(0.15*15+1.75*($P228-15))/$Q228,0))</f>
        <v>0</v>
      </c>
    </row>
    <row r="229" spans="1:19" hidden="1" x14ac:dyDescent="0.2">
      <c r="A229" t="s">
        <v>13</v>
      </c>
      <c r="B229" t="s">
        <v>14</v>
      </c>
      <c r="C229" t="s">
        <v>15</v>
      </c>
      <c r="D229" t="s">
        <v>423</v>
      </c>
      <c r="E229" t="s">
        <v>427</v>
      </c>
      <c r="F229" t="s">
        <v>116</v>
      </c>
      <c r="G229">
        <v>0.25</v>
      </c>
      <c r="H229">
        <v>0</v>
      </c>
      <c r="I229" t="s">
        <v>41</v>
      </c>
      <c r="J229" t="s">
        <v>15</v>
      </c>
      <c r="K229" t="s">
        <v>28</v>
      </c>
      <c r="L229" t="s">
        <v>29</v>
      </c>
      <c r="M229" t="s">
        <v>30</v>
      </c>
      <c r="N229" s="6"/>
      <c r="O229">
        <v>0</v>
      </c>
      <c r="P229" t="s">
        <v>23</v>
      </c>
    </row>
    <row r="230" spans="1:19" hidden="1" x14ac:dyDescent="0.2">
      <c r="A230" t="s">
        <v>13</v>
      </c>
      <c r="B230" t="s">
        <v>14</v>
      </c>
      <c r="C230" t="s">
        <v>15</v>
      </c>
      <c r="D230" t="s">
        <v>423</v>
      </c>
      <c r="E230" t="s">
        <v>428</v>
      </c>
      <c r="F230" t="s">
        <v>429</v>
      </c>
      <c r="G230">
        <v>1.61</v>
      </c>
      <c r="H230">
        <v>0</v>
      </c>
      <c r="I230" t="s">
        <v>41</v>
      </c>
      <c r="J230" t="s">
        <v>15</v>
      </c>
      <c r="K230" t="s">
        <v>28</v>
      </c>
      <c r="L230" t="s">
        <v>29</v>
      </c>
      <c r="M230" t="s">
        <v>30</v>
      </c>
      <c r="N230" s="6"/>
      <c r="O230">
        <v>0</v>
      </c>
      <c r="P230" t="s">
        <v>23</v>
      </c>
    </row>
    <row r="231" spans="1:19" hidden="1" x14ac:dyDescent="0.2">
      <c r="A231" t="s">
        <v>13</v>
      </c>
      <c r="B231" t="s">
        <v>14</v>
      </c>
      <c r="C231" t="s">
        <v>15</v>
      </c>
      <c r="D231" t="s">
        <v>423</v>
      </c>
      <c r="E231" t="s">
        <v>430</v>
      </c>
      <c r="F231" t="s">
        <v>431</v>
      </c>
      <c r="G231">
        <v>0</v>
      </c>
      <c r="H231">
        <v>0</v>
      </c>
      <c r="I231" t="s">
        <v>36</v>
      </c>
      <c r="J231" t="s">
        <v>15</v>
      </c>
      <c r="K231" t="s">
        <v>28</v>
      </c>
      <c r="L231" t="s">
        <v>37</v>
      </c>
      <c r="M231" t="s">
        <v>30</v>
      </c>
      <c r="N231" s="6"/>
      <c r="O231">
        <v>0</v>
      </c>
      <c r="P231" t="s">
        <v>23</v>
      </c>
    </row>
    <row r="232" spans="1:19" x14ac:dyDescent="0.2">
      <c r="A232" t="s">
        <v>13</v>
      </c>
      <c r="B232">
        <v>1</v>
      </c>
      <c r="C232" t="s">
        <v>15</v>
      </c>
      <c r="D232" s="9">
        <v>41391</v>
      </c>
      <c r="E232" t="s">
        <v>432</v>
      </c>
      <c r="F232" t="s">
        <v>198</v>
      </c>
      <c r="G232">
        <v>1.1499999999999999</v>
      </c>
      <c r="H232">
        <v>0.49</v>
      </c>
      <c r="I232" t="s">
        <v>15</v>
      </c>
      <c r="J232" t="s">
        <v>36</v>
      </c>
      <c r="K232" t="s">
        <v>20</v>
      </c>
      <c r="L232" t="s">
        <v>57</v>
      </c>
      <c r="M232" t="s">
        <v>30</v>
      </c>
      <c r="N232" s="6">
        <f>1.59+(IF($G232&gt;10,CEILING($G232,1)-10,0))*1.59</f>
        <v>1.59</v>
      </c>
      <c r="O232" s="7">
        <f>0.9*$G232</f>
        <v>1.0349999999999999</v>
      </c>
      <c r="P232">
        <f>SUMIFS($G:$G,$D:$D,$D232,$K:$K,"Исходящие")</f>
        <v>2.6599999999999997</v>
      </c>
      <c r="Q232" s="10">
        <f>SUMIFS($B:$B,$D:$D,$D232,$K:$K,"Исходящие")</f>
        <v>4</v>
      </c>
      <c r="R232" s="11">
        <f>IF($P232&lt;6,1.75*$G232,0)</f>
        <v>2.0124999999999997</v>
      </c>
      <c r="S232" s="12">
        <f>IF(AND($P232&gt;6,$P232&lt;=20),(1.75*5+0.15*($P232-5))/$Q232,IF($P232&gt;20,(0.15*15+1.75*($P232-15))/$Q232,0))</f>
        <v>0</v>
      </c>
    </row>
    <row r="233" spans="1:19" hidden="1" x14ac:dyDescent="0.2">
      <c r="A233" t="s">
        <v>13</v>
      </c>
      <c r="B233" t="s">
        <v>14</v>
      </c>
      <c r="C233" t="s">
        <v>15</v>
      </c>
      <c r="D233" t="s">
        <v>423</v>
      </c>
      <c r="E233" t="s">
        <v>433</v>
      </c>
      <c r="F233" t="s">
        <v>434</v>
      </c>
      <c r="G233">
        <v>5.41</v>
      </c>
      <c r="H233">
        <v>0</v>
      </c>
      <c r="I233" t="s">
        <v>392</v>
      </c>
      <c r="J233" t="s">
        <v>15</v>
      </c>
      <c r="K233" t="s">
        <v>28</v>
      </c>
      <c r="L233" t="s">
        <v>393</v>
      </c>
      <c r="M233" t="s">
        <v>30</v>
      </c>
      <c r="N233" s="6"/>
      <c r="O233">
        <v>0</v>
      </c>
      <c r="P233" t="s">
        <v>23</v>
      </c>
    </row>
    <row r="234" spans="1:19" hidden="1" x14ac:dyDescent="0.2">
      <c r="A234" t="s">
        <v>13</v>
      </c>
      <c r="B234" t="s">
        <v>14</v>
      </c>
      <c r="C234" t="s">
        <v>15</v>
      </c>
      <c r="D234" t="s">
        <v>423</v>
      </c>
      <c r="E234" t="s">
        <v>435</v>
      </c>
      <c r="F234" t="s">
        <v>436</v>
      </c>
      <c r="G234">
        <v>13.03</v>
      </c>
      <c r="H234">
        <v>0</v>
      </c>
      <c r="I234" t="s">
        <v>392</v>
      </c>
      <c r="J234" t="s">
        <v>15</v>
      </c>
      <c r="K234" t="s">
        <v>28</v>
      </c>
      <c r="L234" t="s">
        <v>393</v>
      </c>
      <c r="M234" t="s">
        <v>30</v>
      </c>
      <c r="N234" s="6"/>
      <c r="O234">
        <v>0</v>
      </c>
      <c r="P234" t="s">
        <v>23</v>
      </c>
    </row>
    <row r="235" spans="1:19" x14ac:dyDescent="0.2">
      <c r="A235" t="s">
        <v>13</v>
      </c>
      <c r="B235">
        <v>1</v>
      </c>
      <c r="C235" t="s">
        <v>15</v>
      </c>
      <c r="D235" s="9">
        <v>41391</v>
      </c>
      <c r="E235" t="s">
        <v>437</v>
      </c>
      <c r="F235" t="s">
        <v>191</v>
      </c>
      <c r="G235">
        <v>0.4</v>
      </c>
      <c r="H235">
        <v>0</v>
      </c>
      <c r="I235" t="s">
        <v>15</v>
      </c>
      <c r="J235" t="s">
        <v>33</v>
      </c>
      <c r="K235" t="s">
        <v>20</v>
      </c>
      <c r="L235" t="s">
        <v>42</v>
      </c>
      <c r="M235" t="s">
        <v>30</v>
      </c>
      <c r="N235" s="6">
        <f>1.59+(IF($G235&gt;10,CEILING($G235,1)-10,0))*1.59</f>
        <v>1.59</v>
      </c>
      <c r="O235" s="7">
        <f>0.9*$G235</f>
        <v>0.36000000000000004</v>
      </c>
      <c r="P235">
        <f>SUMIFS($G:$G,$D:$D,$D235,$K:$K,"Исходящие")</f>
        <v>2.6599999999999997</v>
      </c>
      <c r="Q235" s="10">
        <f>SUMIFS($B:$B,$D:$D,$D235,$K:$K,"Исходящие")</f>
        <v>4</v>
      </c>
      <c r="R235" s="11">
        <f>IF($P235&lt;6,1.75*$G235,0)</f>
        <v>0.70000000000000007</v>
      </c>
      <c r="S235" s="12">
        <f>IF(AND($P235&gt;6,$P235&lt;=20),(1.75*5+0.15*($P235-5))/$Q235,IF($P235&gt;20,(0.15*15+1.75*($P235-15))/$Q235,0))</f>
        <v>0</v>
      </c>
    </row>
    <row r="236" spans="1:19" x14ac:dyDescent="0.2">
      <c r="A236" t="s">
        <v>13</v>
      </c>
      <c r="B236">
        <v>1</v>
      </c>
      <c r="C236" t="s">
        <v>15</v>
      </c>
      <c r="D236" s="9">
        <v>41392</v>
      </c>
      <c r="E236" t="s">
        <v>438</v>
      </c>
      <c r="F236" t="s">
        <v>121</v>
      </c>
      <c r="G236">
        <v>0.36</v>
      </c>
      <c r="H236">
        <v>0</v>
      </c>
      <c r="I236" t="s">
        <v>15</v>
      </c>
      <c r="J236" t="s">
        <v>41</v>
      </c>
      <c r="K236" t="s">
        <v>20</v>
      </c>
      <c r="L236" t="s">
        <v>42</v>
      </c>
      <c r="M236" t="s">
        <v>30</v>
      </c>
      <c r="N236" s="6">
        <f>1.59+(IF($G236&gt;10,CEILING($G236,1)-10,0))*1.59</f>
        <v>1.59</v>
      </c>
      <c r="O236" s="7">
        <f>0.9*$G236</f>
        <v>0.32400000000000001</v>
      </c>
      <c r="P236">
        <f>SUMIFS($G:$G,$D:$D,$D236,$K:$K,"Исходящие")</f>
        <v>0.36</v>
      </c>
      <c r="Q236" s="10">
        <f>SUMIFS($B:$B,$D:$D,$D236,$K:$K,"Исходящие")</f>
        <v>1</v>
      </c>
      <c r="R236" s="11">
        <f>IF($P236&lt;6,1.75*$G236,0)</f>
        <v>0.63</v>
      </c>
      <c r="S236" s="12">
        <f>IF(AND($P236&gt;6,$P236&lt;=20),(1.75*5+0.15*($P236-5))/$Q236,IF($P236&gt;20,(0.15*15+1.75*($P236-15))/$Q236,0))</f>
        <v>0</v>
      </c>
    </row>
    <row r="237" spans="1:19" hidden="1" x14ac:dyDescent="0.2">
      <c r="A237" t="s">
        <v>13</v>
      </c>
      <c r="B237" t="s">
        <v>14</v>
      </c>
      <c r="C237" t="s">
        <v>15</v>
      </c>
      <c r="D237" t="s">
        <v>439</v>
      </c>
      <c r="E237" t="s">
        <v>440</v>
      </c>
      <c r="F237" t="s">
        <v>441</v>
      </c>
      <c r="G237">
        <v>3.5</v>
      </c>
      <c r="H237">
        <v>0</v>
      </c>
      <c r="I237" t="s">
        <v>36</v>
      </c>
      <c r="J237" t="s">
        <v>15</v>
      </c>
      <c r="K237" t="s">
        <v>28</v>
      </c>
      <c r="L237" t="s">
        <v>37</v>
      </c>
      <c r="M237" t="s">
        <v>30</v>
      </c>
      <c r="N237" s="6"/>
      <c r="O237">
        <v>0</v>
      </c>
      <c r="P237" t="s">
        <v>23</v>
      </c>
    </row>
    <row r="238" spans="1:19" hidden="1" x14ac:dyDescent="0.2">
      <c r="A238" t="s">
        <v>13</v>
      </c>
      <c r="B238" t="s">
        <v>14</v>
      </c>
      <c r="C238" t="s">
        <v>15</v>
      </c>
      <c r="D238" t="s">
        <v>439</v>
      </c>
      <c r="E238" t="s">
        <v>442</v>
      </c>
      <c r="F238" t="s">
        <v>443</v>
      </c>
      <c r="G238">
        <v>0.71</v>
      </c>
      <c r="H238">
        <v>0</v>
      </c>
      <c r="I238" t="s">
        <v>105</v>
      </c>
      <c r="J238" t="s">
        <v>15</v>
      </c>
      <c r="K238" t="s">
        <v>28</v>
      </c>
      <c r="L238" t="s">
        <v>37</v>
      </c>
      <c r="M238" t="s">
        <v>30</v>
      </c>
      <c r="N238" s="6"/>
      <c r="O238">
        <v>0</v>
      </c>
      <c r="P238" t="s">
        <v>23</v>
      </c>
    </row>
    <row r="239" spans="1:19" x14ac:dyDescent="0.2">
      <c r="A239" t="s">
        <v>13</v>
      </c>
      <c r="B239">
        <v>1</v>
      </c>
      <c r="C239" t="s">
        <v>15</v>
      </c>
      <c r="D239" s="9">
        <v>41393</v>
      </c>
      <c r="E239" t="s">
        <v>444</v>
      </c>
      <c r="F239" t="s">
        <v>366</v>
      </c>
      <c r="G239">
        <v>0.21</v>
      </c>
      <c r="H239">
        <v>0.09</v>
      </c>
      <c r="I239" t="s">
        <v>15</v>
      </c>
      <c r="J239" t="s">
        <v>105</v>
      </c>
      <c r="K239" t="s">
        <v>20</v>
      </c>
      <c r="L239" t="s">
        <v>57</v>
      </c>
      <c r="M239" t="s">
        <v>30</v>
      </c>
      <c r="N239" s="6">
        <f>1.59+(IF($G239&gt;10,CEILING($G239,1)-10,0))*1.59</f>
        <v>1.59</v>
      </c>
      <c r="O239" s="7">
        <f>0.9*$G239</f>
        <v>0.189</v>
      </c>
      <c r="P239">
        <f>SUMIFS($G:$G,$D:$D,$D239,$K:$K,"Исходящие")</f>
        <v>2.13</v>
      </c>
      <c r="Q239" s="10">
        <f>SUMIFS($B:$B,$D:$D,$D239,$K:$K,"Исходящие")</f>
        <v>4</v>
      </c>
      <c r="R239" s="11">
        <f>IF($P239&lt;6,1.75*$G239,0)</f>
        <v>0.36749999999999999</v>
      </c>
      <c r="S239" s="12">
        <f>IF(AND($P239&gt;6,$P239&lt;=20),(1.75*5+0.15*($P239-5))/$Q239,IF($P239&gt;20,(0.15*15+1.75*($P239-15))/$Q239,0))</f>
        <v>0</v>
      </c>
    </row>
    <row r="240" spans="1:19" x14ac:dyDescent="0.2">
      <c r="A240" t="s">
        <v>13</v>
      </c>
      <c r="B240">
        <v>1</v>
      </c>
      <c r="C240" t="s">
        <v>15</v>
      </c>
      <c r="D240" s="9">
        <v>41393</v>
      </c>
      <c r="E240" t="s">
        <v>445</v>
      </c>
      <c r="F240" t="s">
        <v>143</v>
      </c>
      <c r="G240">
        <v>0.53</v>
      </c>
      <c r="H240">
        <v>0.23</v>
      </c>
      <c r="I240" t="s">
        <v>15</v>
      </c>
      <c r="J240" t="s">
        <v>36</v>
      </c>
      <c r="K240" t="s">
        <v>20</v>
      </c>
      <c r="L240" t="s">
        <v>57</v>
      </c>
      <c r="M240" t="s">
        <v>30</v>
      </c>
      <c r="N240" s="6">
        <f>1.59+(IF($G240&gt;10,CEILING($G240,1)-10,0))*1.59</f>
        <v>1.59</v>
      </c>
      <c r="O240" s="7">
        <f>0.9*$G240</f>
        <v>0.47700000000000004</v>
      </c>
      <c r="P240">
        <f>SUMIFS($G:$G,$D:$D,$D240,$K:$K,"Исходящие")</f>
        <v>2.13</v>
      </c>
      <c r="Q240" s="10">
        <f>SUMIFS($B:$B,$D:$D,$D240,$K:$K,"Исходящие")</f>
        <v>4</v>
      </c>
      <c r="R240" s="11">
        <f>IF($P240&lt;6,1.75*$G240,0)</f>
        <v>0.92749999999999999</v>
      </c>
      <c r="S240" s="12">
        <f>IF(AND($P240&gt;6,$P240&lt;=20),(1.75*5+0.15*($P240-5))/$Q240,IF($P240&gt;20,(0.15*15+1.75*($P240-15))/$Q240,0))</f>
        <v>0</v>
      </c>
    </row>
    <row r="241" spans="1:19" x14ac:dyDescent="0.2">
      <c r="A241" t="s">
        <v>13</v>
      </c>
      <c r="B241">
        <v>1</v>
      </c>
      <c r="C241" t="s">
        <v>15</v>
      </c>
      <c r="D241" s="9">
        <v>41393</v>
      </c>
      <c r="E241" t="s">
        <v>446</v>
      </c>
      <c r="F241" t="s">
        <v>51</v>
      </c>
      <c r="G241">
        <v>0.57999999999999996</v>
      </c>
      <c r="H241">
        <v>0.25</v>
      </c>
      <c r="I241" t="s">
        <v>15</v>
      </c>
      <c r="J241" t="s">
        <v>36</v>
      </c>
      <c r="K241" t="s">
        <v>20</v>
      </c>
      <c r="L241" t="s">
        <v>57</v>
      </c>
      <c r="M241" t="s">
        <v>30</v>
      </c>
      <c r="N241" s="6">
        <f>1.59+(IF($G241&gt;10,CEILING($G241,1)-10,0))*1.59</f>
        <v>1.59</v>
      </c>
      <c r="O241" s="7">
        <f>0.9*$G241</f>
        <v>0.52200000000000002</v>
      </c>
      <c r="P241">
        <f>SUMIFS($G:$G,$D:$D,$D241,$K:$K,"Исходящие")</f>
        <v>2.13</v>
      </c>
      <c r="Q241" s="10">
        <f>SUMIFS($B:$B,$D:$D,$D241,$K:$K,"Исходящие")</f>
        <v>4</v>
      </c>
      <c r="R241" s="11">
        <f>IF($P241&lt;6,1.75*$G241,0)</f>
        <v>1.0149999999999999</v>
      </c>
      <c r="S241" s="12">
        <f>IF(AND($P241&gt;6,$P241&lt;=20),(1.75*5+0.15*($P241-5))/$Q241,IF($P241&gt;20,(0.15*15+1.75*($P241-15))/$Q241,0))</f>
        <v>0</v>
      </c>
    </row>
    <row r="242" spans="1:19" hidden="1" x14ac:dyDescent="0.2">
      <c r="A242" t="s">
        <v>13</v>
      </c>
      <c r="B242" t="s">
        <v>14</v>
      </c>
      <c r="C242" t="s">
        <v>15</v>
      </c>
      <c r="D242" t="s">
        <v>439</v>
      </c>
      <c r="E242" t="s">
        <v>447</v>
      </c>
      <c r="F242" t="s">
        <v>292</v>
      </c>
      <c r="G242">
        <v>1.28</v>
      </c>
      <c r="H242">
        <v>0</v>
      </c>
      <c r="I242" t="s">
        <v>62</v>
      </c>
      <c r="J242" t="s">
        <v>15</v>
      </c>
      <c r="K242" t="s">
        <v>28</v>
      </c>
      <c r="L242" t="s">
        <v>29</v>
      </c>
      <c r="M242" t="s">
        <v>30</v>
      </c>
      <c r="N242" s="6"/>
      <c r="O242">
        <v>0</v>
      </c>
      <c r="P242" t="s">
        <v>23</v>
      </c>
    </row>
    <row r="243" spans="1:19" x14ac:dyDescent="0.2">
      <c r="A243" t="s">
        <v>13</v>
      </c>
      <c r="B243">
        <v>1</v>
      </c>
      <c r="C243" t="s">
        <v>15</v>
      </c>
      <c r="D243" s="9">
        <v>41393</v>
      </c>
      <c r="E243" t="s">
        <v>448</v>
      </c>
      <c r="F243" t="s">
        <v>26</v>
      </c>
      <c r="G243">
        <v>0.81</v>
      </c>
      <c r="H243">
        <v>0.35</v>
      </c>
      <c r="I243" t="s">
        <v>15</v>
      </c>
      <c r="J243" t="s">
        <v>36</v>
      </c>
      <c r="K243" t="s">
        <v>20</v>
      </c>
      <c r="L243" t="s">
        <v>57</v>
      </c>
      <c r="M243" t="s">
        <v>30</v>
      </c>
      <c r="N243" s="6">
        <f>1.59+(IF($G243&gt;10,CEILING($G243,1)-10,0))*1.59</f>
        <v>1.59</v>
      </c>
      <c r="O243" s="7">
        <f>0.9*$G243</f>
        <v>0.72900000000000009</v>
      </c>
      <c r="P243">
        <f>SUMIFS($G:$G,$D:$D,$D243,$K:$K,"Исходящие")</f>
        <v>2.13</v>
      </c>
      <c r="Q243" s="10">
        <f>SUMIFS($B:$B,$D:$D,$D243,$K:$K,"Исходящие")</f>
        <v>4</v>
      </c>
      <c r="R243" s="11">
        <f>IF($P243&lt;6,1.75*$G243,0)</f>
        <v>1.4175</v>
      </c>
      <c r="S243" s="12">
        <f>IF(AND($P243&gt;6,$P243&lt;=20),(1.75*5+0.15*($P243-5))/$Q243,IF($P243&gt;20,(0.15*15+1.75*($P243-15))/$Q243,0))</f>
        <v>0</v>
      </c>
    </row>
    <row r="244" spans="1:19" hidden="1" x14ac:dyDescent="0.2">
      <c r="A244" t="s">
        <v>13</v>
      </c>
      <c r="B244" t="s">
        <v>14</v>
      </c>
      <c r="C244" t="s">
        <v>15</v>
      </c>
      <c r="D244" t="s">
        <v>439</v>
      </c>
      <c r="E244" t="s">
        <v>449</v>
      </c>
      <c r="F244" t="s">
        <v>47</v>
      </c>
      <c r="G244">
        <v>0.31</v>
      </c>
      <c r="H244">
        <v>0</v>
      </c>
      <c r="I244" t="s">
        <v>105</v>
      </c>
      <c r="J244" t="s">
        <v>15</v>
      </c>
      <c r="K244" t="s">
        <v>28</v>
      </c>
      <c r="L244" t="s">
        <v>37</v>
      </c>
      <c r="M244" t="s">
        <v>30</v>
      </c>
      <c r="N244" s="6"/>
      <c r="O244">
        <v>0</v>
      </c>
      <c r="P244" t="s">
        <v>23</v>
      </c>
    </row>
    <row r="245" spans="1:19" hidden="1" x14ac:dyDescent="0.2">
      <c r="A245" t="s">
        <v>13</v>
      </c>
      <c r="B245" t="s">
        <v>14</v>
      </c>
      <c r="C245" t="s">
        <v>15</v>
      </c>
      <c r="D245" t="s">
        <v>439</v>
      </c>
      <c r="E245" t="s">
        <v>450</v>
      </c>
      <c r="F245" t="s">
        <v>451</v>
      </c>
      <c r="G245">
        <v>1.46</v>
      </c>
      <c r="H245">
        <v>0</v>
      </c>
      <c r="I245" t="s">
        <v>41</v>
      </c>
      <c r="J245" t="s">
        <v>15</v>
      </c>
      <c r="K245" t="s">
        <v>28</v>
      </c>
      <c r="L245" t="s">
        <v>29</v>
      </c>
      <c r="M245" t="s">
        <v>30</v>
      </c>
      <c r="N245" s="6"/>
      <c r="O245">
        <v>0</v>
      </c>
      <c r="P245" t="s">
        <v>23</v>
      </c>
    </row>
    <row r="246" spans="1:19" hidden="1" x14ac:dyDescent="0.2">
      <c r="A246" t="s">
        <v>13</v>
      </c>
      <c r="B246" t="s">
        <v>14</v>
      </c>
      <c r="C246" t="s">
        <v>15</v>
      </c>
      <c r="D246" t="s">
        <v>439</v>
      </c>
      <c r="E246" t="s">
        <v>452</v>
      </c>
      <c r="F246" t="s">
        <v>89</v>
      </c>
      <c r="G246">
        <v>1.21</v>
      </c>
      <c r="H246">
        <v>0</v>
      </c>
      <c r="I246" t="s">
        <v>41</v>
      </c>
      <c r="J246" t="s">
        <v>15</v>
      </c>
      <c r="K246" t="s">
        <v>28</v>
      </c>
      <c r="L246" t="s">
        <v>29</v>
      </c>
      <c r="M246" t="s">
        <v>30</v>
      </c>
      <c r="N246" s="6"/>
      <c r="O246">
        <v>0</v>
      </c>
      <c r="P246" t="s">
        <v>23</v>
      </c>
    </row>
    <row r="247" spans="1:19" hidden="1" x14ac:dyDescent="0.2">
      <c r="A247" t="s">
        <v>13</v>
      </c>
      <c r="B247" t="s">
        <v>14</v>
      </c>
      <c r="C247" t="s">
        <v>15</v>
      </c>
      <c r="D247" t="s">
        <v>16</v>
      </c>
      <c r="E247" t="s">
        <v>453</v>
      </c>
      <c r="F247" t="s">
        <v>454</v>
      </c>
      <c r="G247">
        <v>7.11</v>
      </c>
      <c r="H247">
        <v>0</v>
      </c>
      <c r="I247" t="s">
        <v>36</v>
      </c>
      <c r="J247" t="s">
        <v>15</v>
      </c>
      <c r="K247" t="s">
        <v>28</v>
      </c>
      <c r="L247" t="s">
        <v>37</v>
      </c>
      <c r="M247" t="s">
        <v>30</v>
      </c>
      <c r="N247" s="6"/>
      <c r="O247">
        <v>0</v>
      </c>
      <c r="P247" t="s">
        <v>23</v>
      </c>
    </row>
    <row r="248" spans="1:19" hidden="1" x14ac:dyDescent="0.2">
      <c r="A248" t="s">
        <v>13</v>
      </c>
      <c r="B248">
        <v>1</v>
      </c>
      <c r="C248" t="s">
        <v>15</v>
      </c>
      <c r="D248" s="9">
        <v>41394</v>
      </c>
      <c r="E248" t="s">
        <v>17</v>
      </c>
      <c r="F248" s="8">
        <v>3.3564814814814812E-4</v>
      </c>
      <c r="G248">
        <v>1</v>
      </c>
      <c r="H248">
        <v>2.54</v>
      </c>
      <c r="I248" t="s">
        <v>15</v>
      </c>
      <c r="J248" t="s">
        <v>19</v>
      </c>
      <c r="K248" t="s">
        <v>20</v>
      </c>
      <c r="L248" t="s">
        <v>21</v>
      </c>
      <c r="M248" t="s">
        <v>22</v>
      </c>
      <c r="N248" s="6"/>
      <c r="O248" s="7"/>
      <c r="P248">
        <f>SUMIFS($G:$G,$D:$D,$D248,$K:$K,"Исходящие")</f>
        <v>12.380000000000003</v>
      </c>
      <c r="Q248" s="10">
        <f>SUMIFS($B:$B,$D:$D,$D248,$K:$K,"Исходящие")</f>
        <v>19</v>
      </c>
    </row>
    <row r="249" spans="1:19" hidden="1" x14ac:dyDescent="0.2">
      <c r="A249" t="s">
        <v>13</v>
      </c>
      <c r="B249" t="s">
        <v>14</v>
      </c>
      <c r="C249" t="s">
        <v>15</v>
      </c>
      <c r="D249" t="s">
        <v>16</v>
      </c>
      <c r="E249" t="s">
        <v>457</v>
      </c>
      <c r="F249" t="s">
        <v>143</v>
      </c>
      <c r="G249">
        <v>0.53</v>
      </c>
      <c r="H249">
        <v>0</v>
      </c>
      <c r="I249" t="s">
        <v>458</v>
      </c>
      <c r="J249" t="s">
        <v>15</v>
      </c>
      <c r="K249" t="s">
        <v>28</v>
      </c>
      <c r="L249" t="s">
        <v>29</v>
      </c>
      <c r="M249" t="s">
        <v>30</v>
      </c>
      <c r="N249" s="6"/>
      <c r="O249">
        <v>0</v>
      </c>
      <c r="P249" t="s">
        <v>23</v>
      </c>
    </row>
    <row r="250" spans="1:19" x14ac:dyDescent="0.2">
      <c r="A250" t="s">
        <v>13</v>
      </c>
      <c r="B250">
        <v>1</v>
      </c>
      <c r="C250" t="s">
        <v>15</v>
      </c>
      <c r="D250" s="9">
        <v>41394</v>
      </c>
      <c r="E250" t="s">
        <v>455</v>
      </c>
      <c r="F250" t="s">
        <v>224</v>
      </c>
      <c r="G250">
        <v>2.2000000000000002</v>
      </c>
      <c r="H250">
        <v>0.94</v>
      </c>
      <c r="I250" t="s">
        <v>15</v>
      </c>
      <c r="J250" t="s">
        <v>456</v>
      </c>
      <c r="K250" t="s">
        <v>20</v>
      </c>
      <c r="L250" t="s">
        <v>42</v>
      </c>
      <c r="M250" t="s">
        <v>30</v>
      </c>
      <c r="N250" s="6">
        <f>1.59+(IF($G250&gt;10,CEILING($G250,1)-10,0))*1.59</f>
        <v>1.59</v>
      </c>
      <c r="O250" s="7">
        <f>0.9*$G250</f>
        <v>1.9800000000000002</v>
      </c>
      <c r="P250">
        <f>SUMIFS($G:$G,$D:$D,$D250,$K:$K,"Исходящие")</f>
        <v>12.380000000000003</v>
      </c>
      <c r="Q250" s="10">
        <f>SUMIFS($B:$B,$D:$D,$D250,$K:$K,"Исходящие")</f>
        <v>19</v>
      </c>
      <c r="R250" s="11">
        <f>IF($P250&lt;6,1.75*$G250,0)</f>
        <v>0</v>
      </c>
      <c r="S250" s="12">
        <f>IF(AND($P250&gt;6,$P250&lt;=20),(1.75*5+0.15*($P250-5))/$Q250,IF($P250&gt;20,(0.15*15+1.75*($P250-15))/$Q250,0))</f>
        <v>0.51878947368421058</v>
      </c>
    </row>
    <row r="251" spans="1:19" hidden="1" x14ac:dyDescent="0.2">
      <c r="A251" t="s">
        <v>13</v>
      </c>
      <c r="B251" t="s">
        <v>14</v>
      </c>
      <c r="C251" t="s">
        <v>15</v>
      </c>
      <c r="D251" t="s">
        <v>16</v>
      </c>
      <c r="E251" t="s">
        <v>462</v>
      </c>
      <c r="F251" t="s">
        <v>18</v>
      </c>
      <c r="G251">
        <v>0.48</v>
      </c>
      <c r="H251">
        <v>0</v>
      </c>
      <c r="I251" t="s">
        <v>463</v>
      </c>
      <c r="J251" t="s">
        <v>15</v>
      </c>
      <c r="K251" t="s">
        <v>28</v>
      </c>
      <c r="L251" t="s">
        <v>29</v>
      </c>
      <c r="M251" t="s">
        <v>30</v>
      </c>
      <c r="N251" s="6"/>
      <c r="O251">
        <v>0</v>
      </c>
      <c r="P251" t="s">
        <v>23</v>
      </c>
    </row>
    <row r="252" spans="1:19" x14ac:dyDescent="0.2">
      <c r="A252" t="s">
        <v>13</v>
      </c>
      <c r="B252">
        <v>1</v>
      </c>
      <c r="C252" t="s">
        <v>15</v>
      </c>
      <c r="D252" s="9">
        <v>41394</v>
      </c>
      <c r="E252" t="s">
        <v>459</v>
      </c>
      <c r="F252" t="s">
        <v>460</v>
      </c>
      <c r="G252">
        <v>1.88</v>
      </c>
      <c r="H252">
        <v>0.8</v>
      </c>
      <c r="I252" t="s">
        <v>15</v>
      </c>
      <c r="J252" t="s">
        <v>461</v>
      </c>
      <c r="K252" t="s">
        <v>20</v>
      </c>
      <c r="L252" t="s">
        <v>42</v>
      </c>
      <c r="M252" t="s">
        <v>30</v>
      </c>
      <c r="N252" s="6">
        <f>1.59+(IF($G252&gt;10,CEILING($G252,1)-10,0))*1.59</f>
        <v>1.59</v>
      </c>
      <c r="O252" s="7">
        <f>0.9*$G252</f>
        <v>1.6919999999999999</v>
      </c>
      <c r="P252">
        <f>SUMIFS($G:$G,$D:$D,$D252,$K:$K,"Исходящие")</f>
        <v>12.380000000000003</v>
      </c>
      <c r="Q252" s="10">
        <f>SUMIFS($B:$B,$D:$D,$D252,$K:$K,"Исходящие")</f>
        <v>19</v>
      </c>
      <c r="R252" s="11">
        <f>IF($P252&lt;6,1.75*$G252,0)</f>
        <v>0</v>
      </c>
      <c r="S252" s="12">
        <f>IF(AND($P252&gt;6,$P252&lt;=20),(1.75*5+0.15*($P252-5))/$Q252,IF($P252&gt;20,(0.15*15+1.75*($P252-15))/$Q252,0))</f>
        <v>0.51878947368421058</v>
      </c>
    </row>
    <row r="253" spans="1:19" hidden="1" x14ac:dyDescent="0.2">
      <c r="A253" t="s">
        <v>13</v>
      </c>
      <c r="B253" t="s">
        <v>14</v>
      </c>
      <c r="C253" t="s">
        <v>15</v>
      </c>
      <c r="D253" t="s">
        <v>16</v>
      </c>
      <c r="E253" t="s">
        <v>465</v>
      </c>
      <c r="F253" t="s">
        <v>366</v>
      </c>
      <c r="G253">
        <v>0.21</v>
      </c>
      <c r="H253">
        <v>0</v>
      </c>
      <c r="I253" t="s">
        <v>392</v>
      </c>
      <c r="J253" t="s">
        <v>15</v>
      </c>
      <c r="K253" t="s">
        <v>28</v>
      </c>
      <c r="L253" t="s">
        <v>393</v>
      </c>
      <c r="M253" t="s">
        <v>30</v>
      </c>
      <c r="N253" s="6"/>
      <c r="O253">
        <v>0</v>
      </c>
      <c r="P253" t="s">
        <v>23</v>
      </c>
    </row>
    <row r="254" spans="1:19" x14ac:dyDescent="0.2">
      <c r="A254" t="s">
        <v>13</v>
      </c>
      <c r="B254">
        <v>1</v>
      </c>
      <c r="C254" t="s">
        <v>15</v>
      </c>
      <c r="D254" s="9">
        <v>41394</v>
      </c>
      <c r="E254" t="s">
        <v>17</v>
      </c>
      <c r="F254" t="s">
        <v>18</v>
      </c>
      <c r="G254">
        <v>0.48</v>
      </c>
      <c r="H254">
        <v>0</v>
      </c>
      <c r="I254" t="s">
        <v>15</v>
      </c>
      <c r="J254" t="s">
        <v>392</v>
      </c>
      <c r="K254" t="s">
        <v>20</v>
      </c>
      <c r="L254" t="s">
        <v>464</v>
      </c>
      <c r="M254" t="s">
        <v>30</v>
      </c>
      <c r="N254" s="6">
        <f>1.59+(IF($G254&gt;10,CEILING($G254,1)-10,0))*1.59</f>
        <v>1.59</v>
      </c>
      <c r="O254" s="7">
        <f>0.9*$G254</f>
        <v>0.432</v>
      </c>
      <c r="P254">
        <f>SUMIFS($G:$G,$D:$D,$D254,$K:$K,"Исходящие")</f>
        <v>12.380000000000003</v>
      </c>
      <c r="Q254" s="10">
        <f>SUMIFS($B:$B,$D:$D,$D254,$K:$K,"Исходящие")</f>
        <v>19</v>
      </c>
      <c r="R254" s="11">
        <f>IF($P254&lt;6,1.75*$G254,0)</f>
        <v>0</v>
      </c>
      <c r="S254" s="12">
        <f>IF(AND($P254&gt;6,$P254&lt;=20),(1.75*5+0.15*($P254-5))/$Q254,IF($P254&gt;20,(0.15*15+1.75*($P254-15))/$Q254,0))</f>
        <v>0.51878947368421058</v>
      </c>
    </row>
    <row r="255" spans="1:19" x14ac:dyDescent="0.2">
      <c r="A255" t="s">
        <v>13</v>
      </c>
      <c r="B255">
        <v>1</v>
      </c>
      <c r="C255" t="s">
        <v>15</v>
      </c>
      <c r="D255" s="9">
        <v>41394</v>
      </c>
      <c r="E255" t="s">
        <v>466</v>
      </c>
      <c r="F255" t="s">
        <v>200</v>
      </c>
      <c r="G255">
        <v>0.45</v>
      </c>
      <c r="H255">
        <v>0.39</v>
      </c>
      <c r="I255" t="s">
        <v>15</v>
      </c>
      <c r="J255" t="s">
        <v>467</v>
      </c>
      <c r="K255" t="s">
        <v>20</v>
      </c>
      <c r="L255" t="s">
        <v>151</v>
      </c>
      <c r="M255" t="s">
        <v>30</v>
      </c>
      <c r="N255" s="6">
        <f>1.59+(IF($G255&gt;10,CEILING($G255,1)-10,0))*1.59</f>
        <v>1.59</v>
      </c>
      <c r="O255" s="7">
        <f>0.9*$G255</f>
        <v>0.40500000000000003</v>
      </c>
      <c r="P255">
        <f>SUMIFS($G:$G,$D:$D,$D255,$K:$K,"Исходящие")</f>
        <v>12.380000000000003</v>
      </c>
      <c r="Q255" s="10">
        <f>SUMIFS($B:$B,$D:$D,$D255,$K:$K,"Исходящие")</f>
        <v>19</v>
      </c>
      <c r="R255" s="11">
        <f>IF($P255&lt;6,1.75*$G255,0)</f>
        <v>0</v>
      </c>
      <c r="S255" s="12">
        <f>IF(AND($P255&gt;6,$P255&lt;=20),(1.75*5+0.15*($P255-5))/$Q255,IF($P255&gt;20,(0.15*15+1.75*($P255-15))/$Q255,0))</f>
        <v>0.51878947368421058</v>
      </c>
    </row>
    <row r="256" spans="1:19" x14ac:dyDescent="0.2">
      <c r="A256" t="s">
        <v>13</v>
      </c>
      <c r="B256">
        <v>1</v>
      </c>
      <c r="C256" t="s">
        <v>15</v>
      </c>
      <c r="D256" s="9">
        <v>41394</v>
      </c>
      <c r="E256" t="s">
        <v>468</v>
      </c>
      <c r="F256" t="s">
        <v>146</v>
      </c>
      <c r="G256">
        <v>0.55000000000000004</v>
      </c>
      <c r="H256">
        <v>0.24</v>
      </c>
      <c r="I256" t="s">
        <v>15</v>
      </c>
      <c r="J256" t="s">
        <v>461</v>
      </c>
      <c r="K256" t="s">
        <v>20</v>
      </c>
      <c r="L256" t="s">
        <v>42</v>
      </c>
      <c r="M256" t="s">
        <v>30</v>
      </c>
      <c r="N256" s="6">
        <f>1.59+(IF($G256&gt;10,CEILING($G256,1)-10,0))*1.59</f>
        <v>1.59</v>
      </c>
      <c r="O256" s="7">
        <f>0.9*$G256</f>
        <v>0.49500000000000005</v>
      </c>
      <c r="P256">
        <f>SUMIFS($G:$G,$D:$D,$D256,$K:$K,"Исходящие")</f>
        <v>12.380000000000003</v>
      </c>
      <c r="Q256" s="10">
        <f>SUMIFS($B:$B,$D:$D,$D256,$K:$K,"Исходящие")</f>
        <v>19</v>
      </c>
      <c r="R256" s="11">
        <f>IF($P256&lt;6,1.75*$G256,0)</f>
        <v>0</v>
      </c>
      <c r="S256" s="12">
        <f>IF(AND($P256&gt;6,$P256&lt;=20),(1.75*5+0.15*($P256-5))/$Q256,IF($P256&gt;20,(0.15*15+1.75*($P256-15))/$Q256,0))</f>
        <v>0.51878947368421058</v>
      </c>
    </row>
    <row r="257" spans="1:19" hidden="1" x14ac:dyDescent="0.2">
      <c r="A257" t="s">
        <v>13</v>
      </c>
      <c r="B257" t="s">
        <v>14</v>
      </c>
      <c r="C257" t="s">
        <v>15</v>
      </c>
      <c r="D257" t="s">
        <v>16</v>
      </c>
      <c r="E257" t="s">
        <v>471</v>
      </c>
      <c r="F257" t="s">
        <v>211</v>
      </c>
      <c r="G257">
        <v>0.41</v>
      </c>
      <c r="H257">
        <v>0</v>
      </c>
      <c r="I257" t="s">
        <v>461</v>
      </c>
      <c r="J257" t="s">
        <v>15</v>
      </c>
      <c r="K257" t="s">
        <v>28</v>
      </c>
      <c r="L257" t="s">
        <v>29</v>
      </c>
      <c r="M257" t="s">
        <v>30</v>
      </c>
      <c r="N257" s="6"/>
      <c r="O257">
        <v>0</v>
      </c>
      <c r="P257" t="s">
        <v>23</v>
      </c>
    </row>
    <row r="258" spans="1:19" x14ac:dyDescent="0.2">
      <c r="A258" t="s">
        <v>13</v>
      </c>
      <c r="B258">
        <v>1</v>
      </c>
      <c r="C258" t="s">
        <v>15</v>
      </c>
      <c r="D258" s="9">
        <v>41394</v>
      </c>
      <c r="E258" t="s">
        <v>469</v>
      </c>
      <c r="F258" t="s">
        <v>470</v>
      </c>
      <c r="G258">
        <v>0.68</v>
      </c>
      <c r="H258">
        <v>0.28999999999999998</v>
      </c>
      <c r="I258" t="s">
        <v>15</v>
      </c>
      <c r="J258" t="s">
        <v>105</v>
      </c>
      <c r="K258" t="s">
        <v>20</v>
      </c>
      <c r="L258" t="s">
        <v>57</v>
      </c>
      <c r="M258" t="s">
        <v>30</v>
      </c>
      <c r="N258" s="6">
        <f>1.59+(IF($G258&gt;10,CEILING($G258,1)-10,0))*1.59</f>
        <v>1.59</v>
      </c>
      <c r="O258" s="7">
        <f>0.9*$G258</f>
        <v>0.6120000000000001</v>
      </c>
      <c r="P258">
        <f>SUMIFS($G:$G,$D:$D,$D258,$K:$K,"Исходящие")</f>
        <v>12.380000000000003</v>
      </c>
      <c r="Q258" s="10">
        <f>SUMIFS($B:$B,$D:$D,$D258,$K:$K,"Исходящие")</f>
        <v>19</v>
      </c>
      <c r="R258" s="11">
        <f>IF($P258&lt;6,1.75*$G258,0)</f>
        <v>0</v>
      </c>
      <c r="S258" s="12">
        <f>IF(AND($P258&gt;6,$P258&lt;=20),(1.75*5+0.15*($P258-5))/$Q258,IF($P258&gt;20,(0.15*15+1.75*($P258-15))/$Q258,0))</f>
        <v>0.51878947368421058</v>
      </c>
    </row>
    <row r="259" spans="1:19" hidden="1" x14ac:dyDescent="0.2">
      <c r="A259" t="s">
        <v>13</v>
      </c>
      <c r="B259" t="s">
        <v>14</v>
      </c>
      <c r="C259" t="s">
        <v>15</v>
      </c>
      <c r="D259" t="s">
        <v>16</v>
      </c>
      <c r="E259" t="s">
        <v>473</v>
      </c>
      <c r="F259" t="s">
        <v>193</v>
      </c>
      <c r="G259">
        <v>0.18</v>
      </c>
      <c r="H259">
        <v>0</v>
      </c>
      <c r="I259" t="s">
        <v>107</v>
      </c>
      <c r="J259" t="s">
        <v>15</v>
      </c>
      <c r="K259" t="s">
        <v>28</v>
      </c>
      <c r="L259" t="s">
        <v>37</v>
      </c>
      <c r="M259" t="s">
        <v>30</v>
      </c>
      <c r="N259" s="6"/>
      <c r="O259">
        <v>0</v>
      </c>
      <c r="P259" t="s">
        <v>23</v>
      </c>
    </row>
    <row r="260" spans="1:19" x14ac:dyDescent="0.2">
      <c r="A260" t="s">
        <v>13</v>
      </c>
      <c r="B260">
        <v>1</v>
      </c>
      <c r="C260" t="s">
        <v>15</v>
      </c>
      <c r="D260" s="9">
        <v>41394</v>
      </c>
      <c r="E260" t="s">
        <v>472</v>
      </c>
      <c r="F260" t="s">
        <v>93</v>
      </c>
      <c r="G260">
        <v>0.65</v>
      </c>
      <c r="H260">
        <v>0.28000000000000003</v>
      </c>
      <c r="I260" t="s">
        <v>15</v>
      </c>
      <c r="J260" t="s">
        <v>456</v>
      </c>
      <c r="K260" t="s">
        <v>20</v>
      </c>
      <c r="L260" t="s">
        <v>42</v>
      </c>
      <c r="M260" t="s">
        <v>30</v>
      </c>
      <c r="N260" s="6">
        <f>1.59+(IF($G260&gt;10,CEILING($G260,1)-10,0))*1.59</f>
        <v>1.59</v>
      </c>
      <c r="O260" s="7">
        <f>0.9*$G260</f>
        <v>0.58500000000000008</v>
      </c>
      <c r="P260">
        <f>SUMIFS($G:$G,$D:$D,$D260,$K:$K,"Исходящие")</f>
        <v>12.380000000000003</v>
      </c>
      <c r="Q260" s="10">
        <f>SUMIFS($B:$B,$D:$D,$D260,$K:$K,"Исходящие")</f>
        <v>19</v>
      </c>
      <c r="R260" s="11">
        <f>IF($P260&lt;6,1.75*$G260,0)</f>
        <v>0</v>
      </c>
      <c r="S260" s="12">
        <f>IF(AND($P260&gt;6,$P260&lt;=20),(1.75*5+0.15*($P260-5))/$Q260,IF($P260&gt;20,(0.15*15+1.75*($P260-15))/$Q260,0))</f>
        <v>0.51878947368421058</v>
      </c>
    </row>
    <row r="261" spans="1:19" x14ac:dyDescent="0.2">
      <c r="A261" t="s">
        <v>13</v>
      </c>
      <c r="B261">
        <v>1</v>
      </c>
      <c r="C261" t="s">
        <v>15</v>
      </c>
      <c r="D261" s="9">
        <v>41394</v>
      </c>
      <c r="E261" t="s">
        <v>474</v>
      </c>
      <c r="F261" t="s">
        <v>121</v>
      </c>
      <c r="G261">
        <v>0.36</v>
      </c>
      <c r="H261">
        <v>0.16</v>
      </c>
      <c r="I261" t="s">
        <v>15</v>
      </c>
      <c r="J261" t="s">
        <v>463</v>
      </c>
      <c r="K261" t="s">
        <v>20</v>
      </c>
      <c r="L261" t="s">
        <v>42</v>
      </c>
      <c r="M261" t="s">
        <v>30</v>
      </c>
      <c r="N261" s="6">
        <f>1.59+(IF($G261&gt;10,CEILING($G261,1)-10,0))*1.59</f>
        <v>1.59</v>
      </c>
      <c r="O261" s="7">
        <f>0.9*$G261</f>
        <v>0.32400000000000001</v>
      </c>
      <c r="P261">
        <f>SUMIFS($G:$G,$D:$D,$D261,$K:$K,"Исходящие")</f>
        <v>12.380000000000003</v>
      </c>
      <c r="Q261" s="10">
        <f>SUMIFS($B:$B,$D:$D,$D261,$K:$K,"Исходящие")</f>
        <v>19</v>
      </c>
      <c r="R261" s="11">
        <f>IF($P261&lt;6,1.75*$G261,0)</f>
        <v>0</v>
      </c>
      <c r="S261" s="12">
        <f>IF(AND($P261&gt;6,$P261&lt;=20),(1.75*5+0.15*($P261-5))/$Q261,IF($P261&gt;20,(0.15*15+1.75*($P261-15))/$Q261,0))</f>
        <v>0.51878947368421058</v>
      </c>
    </row>
    <row r="262" spans="1:19" x14ac:dyDescent="0.2">
      <c r="A262" t="s">
        <v>13</v>
      </c>
      <c r="B262">
        <v>1</v>
      </c>
      <c r="C262" t="s">
        <v>15</v>
      </c>
      <c r="D262" s="9">
        <v>41394</v>
      </c>
      <c r="E262" t="s">
        <v>475</v>
      </c>
      <c r="F262" t="s">
        <v>226</v>
      </c>
      <c r="G262">
        <v>0.23</v>
      </c>
      <c r="H262">
        <v>0.1</v>
      </c>
      <c r="I262" t="s">
        <v>15</v>
      </c>
      <c r="J262" t="s">
        <v>461</v>
      </c>
      <c r="K262" t="s">
        <v>20</v>
      </c>
      <c r="L262" t="s">
        <v>42</v>
      </c>
      <c r="M262" t="s">
        <v>30</v>
      </c>
      <c r="N262" s="6">
        <f>1.59+(IF($G262&gt;10,CEILING($G262,1)-10,0))*1.59</f>
        <v>1.59</v>
      </c>
      <c r="O262" s="7">
        <f>0.9*$G262</f>
        <v>0.20700000000000002</v>
      </c>
      <c r="P262">
        <f>SUMIFS($G:$G,$D:$D,$D262,$K:$K,"Исходящие")</f>
        <v>12.380000000000003</v>
      </c>
      <c r="Q262" s="10">
        <f>SUMIFS($B:$B,$D:$D,$D262,$K:$K,"Исходящие")</f>
        <v>19</v>
      </c>
      <c r="R262" s="11">
        <f>IF($P262&lt;6,1.75*$G262,0)</f>
        <v>0</v>
      </c>
      <c r="S262" s="12">
        <f>IF(AND($P262&gt;6,$P262&lt;=20),(1.75*5+0.15*($P262-5))/$Q262,IF($P262&gt;20,(0.15*15+1.75*($P262-15))/$Q262,0))</f>
        <v>0.51878947368421058</v>
      </c>
    </row>
    <row r="263" spans="1:19" x14ac:dyDescent="0.2">
      <c r="A263" t="s">
        <v>13</v>
      </c>
      <c r="B263">
        <v>1</v>
      </c>
      <c r="C263" t="s">
        <v>15</v>
      </c>
      <c r="D263" s="9">
        <v>41394</v>
      </c>
      <c r="E263" t="s">
        <v>476</v>
      </c>
      <c r="F263" t="s">
        <v>134</v>
      </c>
      <c r="G263">
        <v>0.83</v>
      </c>
      <c r="H263">
        <v>0.36</v>
      </c>
      <c r="I263" t="s">
        <v>15</v>
      </c>
      <c r="J263" t="s">
        <v>456</v>
      </c>
      <c r="K263" t="s">
        <v>20</v>
      </c>
      <c r="L263" t="s">
        <v>42</v>
      </c>
      <c r="M263" t="s">
        <v>30</v>
      </c>
      <c r="N263" s="6">
        <f>1.59+(IF($G263&gt;10,CEILING($G263,1)-10,0))*1.59</f>
        <v>1.59</v>
      </c>
      <c r="O263" s="7">
        <f>0.9*$G263</f>
        <v>0.747</v>
      </c>
      <c r="P263">
        <f>SUMIFS($G:$G,$D:$D,$D263,$K:$K,"Исходящие")</f>
        <v>12.380000000000003</v>
      </c>
      <c r="Q263" s="10">
        <f>SUMIFS($B:$B,$D:$D,$D263,$K:$K,"Исходящие")</f>
        <v>19</v>
      </c>
      <c r="R263" s="11">
        <f>IF($P263&lt;6,1.75*$G263,0)</f>
        <v>0</v>
      </c>
      <c r="S263" s="12">
        <f>IF(AND($P263&gt;6,$P263&lt;=20),(1.75*5+0.15*($P263-5))/$Q263,IF($P263&gt;20,(0.15*15+1.75*($P263-15))/$Q263,0))</f>
        <v>0.51878947368421058</v>
      </c>
    </row>
    <row r="264" spans="1:19" x14ac:dyDescent="0.2">
      <c r="A264" t="s">
        <v>13</v>
      </c>
      <c r="B264">
        <v>1</v>
      </c>
      <c r="C264" t="s">
        <v>15</v>
      </c>
      <c r="D264" s="9">
        <v>41394</v>
      </c>
      <c r="E264" t="s">
        <v>477</v>
      </c>
      <c r="F264" t="s">
        <v>146</v>
      </c>
      <c r="G264">
        <v>0.55000000000000004</v>
      </c>
      <c r="H264">
        <v>0.24</v>
      </c>
      <c r="I264" t="s">
        <v>15</v>
      </c>
      <c r="J264" t="s">
        <v>456</v>
      </c>
      <c r="K264" t="s">
        <v>20</v>
      </c>
      <c r="L264" t="s">
        <v>42</v>
      </c>
      <c r="M264" t="s">
        <v>30</v>
      </c>
      <c r="N264" s="6">
        <f>1.59+(IF($G264&gt;10,CEILING($G264,1)-10,0))*1.59</f>
        <v>1.59</v>
      </c>
      <c r="O264" s="7">
        <f>0.9*$G264</f>
        <v>0.49500000000000005</v>
      </c>
      <c r="P264">
        <f>SUMIFS($G:$G,$D:$D,$D264,$K:$K,"Исходящие")</f>
        <v>12.380000000000003</v>
      </c>
      <c r="Q264" s="10">
        <f>SUMIFS($B:$B,$D:$D,$D264,$K:$K,"Исходящие")</f>
        <v>19</v>
      </c>
      <c r="R264" s="11">
        <f>IF($P264&lt;6,1.75*$G264,0)</f>
        <v>0</v>
      </c>
      <c r="S264" s="12">
        <f>IF(AND($P264&gt;6,$P264&lt;=20),(1.75*5+0.15*($P264-5))/$Q264,IF($P264&gt;20,(0.15*15+1.75*($P264-15))/$Q264,0))</f>
        <v>0.51878947368421058</v>
      </c>
    </row>
    <row r="265" spans="1:19" hidden="1" x14ac:dyDescent="0.2">
      <c r="A265" t="s">
        <v>13</v>
      </c>
      <c r="B265" t="s">
        <v>14</v>
      </c>
      <c r="C265" t="s">
        <v>15</v>
      </c>
      <c r="D265" t="s">
        <v>16</v>
      </c>
      <c r="E265" t="s">
        <v>479</v>
      </c>
      <c r="F265" t="s">
        <v>89</v>
      </c>
      <c r="G265">
        <v>1.21</v>
      </c>
      <c r="H265">
        <v>0</v>
      </c>
      <c r="I265" t="s">
        <v>480</v>
      </c>
      <c r="J265" t="s">
        <v>15</v>
      </c>
      <c r="K265" t="s">
        <v>28</v>
      </c>
      <c r="L265" t="s">
        <v>29</v>
      </c>
      <c r="M265" t="s">
        <v>30</v>
      </c>
      <c r="N265" s="6"/>
      <c r="O265">
        <v>0</v>
      </c>
      <c r="P265" t="s">
        <v>23</v>
      </c>
    </row>
    <row r="266" spans="1:19" hidden="1" x14ac:dyDescent="0.2">
      <c r="A266" t="s">
        <v>13</v>
      </c>
      <c r="B266" t="s">
        <v>14</v>
      </c>
      <c r="C266" t="s">
        <v>15</v>
      </c>
      <c r="D266" t="s">
        <v>16</v>
      </c>
      <c r="E266" t="s">
        <v>481</v>
      </c>
      <c r="F266" t="s">
        <v>482</v>
      </c>
      <c r="G266">
        <v>1.06</v>
      </c>
      <c r="H266">
        <v>0</v>
      </c>
      <c r="I266" t="s">
        <v>483</v>
      </c>
      <c r="J266" t="s">
        <v>15</v>
      </c>
      <c r="K266" t="s">
        <v>28</v>
      </c>
      <c r="L266" t="s">
        <v>29</v>
      </c>
      <c r="M266" t="s">
        <v>30</v>
      </c>
      <c r="N266" s="6"/>
      <c r="O266">
        <v>0</v>
      </c>
      <c r="P266" t="s">
        <v>23</v>
      </c>
    </row>
    <row r="267" spans="1:19" x14ac:dyDescent="0.2">
      <c r="A267" t="s">
        <v>13</v>
      </c>
      <c r="B267">
        <v>1</v>
      </c>
      <c r="C267" t="s">
        <v>15</v>
      </c>
      <c r="D267" s="9">
        <v>41394</v>
      </c>
      <c r="E267" t="s">
        <v>478</v>
      </c>
      <c r="F267" t="s">
        <v>64</v>
      </c>
      <c r="G267">
        <v>0.28000000000000003</v>
      </c>
      <c r="H267">
        <v>0.12</v>
      </c>
      <c r="I267" t="s">
        <v>15</v>
      </c>
      <c r="J267" t="s">
        <v>456</v>
      </c>
      <c r="K267" t="s">
        <v>20</v>
      </c>
      <c r="L267" t="s">
        <v>42</v>
      </c>
      <c r="M267" t="s">
        <v>30</v>
      </c>
      <c r="N267" s="6">
        <f>1.59+(IF($G267&gt;10,CEILING($G267,1)-10,0))*1.59</f>
        <v>1.59</v>
      </c>
      <c r="O267" s="7">
        <f>0.9*$G267</f>
        <v>0.25200000000000006</v>
      </c>
      <c r="P267">
        <f>SUMIFS($G:$G,$D:$D,$D267,$K:$K,"Исходящие")</f>
        <v>12.380000000000003</v>
      </c>
      <c r="Q267" s="10">
        <f>SUMIFS($B:$B,$D:$D,$D267,$K:$K,"Исходящие")</f>
        <v>19</v>
      </c>
      <c r="R267" s="11">
        <f>IF($P267&lt;6,1.75*$G267,0)</f>
        <v>0</v>
      </c>
      <c r="S267" s="12">
        <f>IF(AND($P267&gt;6,$P267&lt;=20),(1.75*5+0.15*($P267-5))/$Q267,IF($P267&gt;20,(0.15*15+1.75*($P267-15))/$Q267,0))</f>
        <v>0.51878947368421058</v>
      </c>
    </row>
    <row r="268" spans="1:19" hidden="1" x14ac:dyDescent="0.2">
      <c r="A268" t="s">
        <v>13</v>
      </c>
      <c r="B268" t="s">
        <v>14</v>
      </c>
      <c r="C268" t="s">
        <v>15</v>
      </c>
      <c r="D268" t="s">
        <v>16</v>
      </c>
      <c r="E268" t="s">
        <v>485</v>
      </c>
      <c r="F268" t="s">
        <v>200</v>
      </c>
      <c r="G268">
        <v>0.45</v>
      </c>
      <c r="H268">
        <v>0</v>
      </c>
      <c r="I268" t="s">
        <v>458</v>
      </c>
      <c r="J268" t="s">
        <v>15</v>
      </c>
      <c r="K268" t="s">
        <v>28</v>
      </c>
      <c r="L268" t="s">
        <v>29</v>
      </c>
      <c r="M268" t="s">
        <v>30</v>
      </c>
      <c r="N268" s="6"/>
      <c r="O268">
        <v>0</v>
      </c>
      <c r="P268" t="s">
        <v>23</v>
      </c>
    </row>
    <row r="269" spans="1:19" hidden="1" x14ac:dyDescent="0.2">
      <c r="A269" t="s">
        <v>13</v>
      </c>
      <c r="B269" t="s">
        <v>14</v>
      </c>
      <c r="C269" t="s">
        <v>15</v>
      </c>
      <c r="D269" t="s">
        <v>16</v>
      </c>
      <c r="E269" t="s">
        <v>486</v>
      </c>
      <c r="F269" t="s">
        <v>45</v>
      </c>
      <c r="G269">
        <v>0.46</v>
      </c>
      <c r="H269">
        <v>0</v>
      </c>
      <c r="I269" t="s">
        <v>487</v>
      </c>
      <c r="J269" t="s">
        <v>15</v>
      </c>
      <c r="K269" t="s">
        <v>28</v>
      </c>
      <c r="L269" t="s">
        <v>29</v>
      </c>
      <c r="M269" t="s">
        <v>30</v>
      </c>
      <c r="N269" s="6"/>
      <c r="O269">
        <v>0</v>
      </c>
      <c r="P269" t="s">
        <v>23</v>
      </c>
    </row>
    <row r="270" spans="1:19" x14ac:dyDescent="0.2">
      <c r="A270" t="s">
        <v>13</v>
      </c>
      <c r="B270">
        <v>1</v>
      </c>
      <c r="C270" t="s">
        <v>15</v>
      </c>
      <c r="D270" s="9">
        <v>41394</v>
      </c>
      <c r="E270" t="s">
        <v>484</v>
      </c>
      <c r="F270" t="s">
        <v>183</v>
      </c>
      <c r="G270">
        <v>0.51</v>
      </c>
      <c r="H270">
        <v>0.22</v>
      </c>
      <c r="I270" t="s">
        <v>15</v>
      </c>
      <c r="J270" t="s">
        <v>456</v>
      </c>
      <c r="K270" t="s">
        <v>20</v>
      </c>
      <c r="L270" t="s">
        <v>42</v>
      </c>
      <c r="M270" t="s">
        <v>30</v>
      </c>
      <c r="N270" s="6">
        <f>1.59+(IF($G270&gt;10,CEILING($G270,1)-10,0))*1.59</f>
        <v>1.59</v>
      </c>
      <c r="O270" s="7">
        <f>0.9*$G270</f>
        <v>0.45900000000000002</v>
      </c>
      <c r="P270">
        <f>SUMIFS($G:$G,$D:$D,$D270,$K:$K,"Исходящие")</f>
        <v>12.380000000000003</v>
      </c>
      <c r="Q270" s="10">
        <f>SUMIFS($B:$B,$D:$D,$D270,$K:$K,"Исходящие")</f>
        <v>19</v>
      </c>
      <c r="R270" s="11">
        <f>IF($P270&lt;6,1.75*$G270,0)</f>
        <v>0</v>
      </c>
      <c r="S270" s="12">
        <f>IF(AND($P270&gt;6,$P270&lt;=20),(1.75*5+0.15*($P270-5))/$Q270,IF($P270&gt;20,(0.15*15+1.75*($P270-15))/$Q270,0))</f>
        <v>0.51878947368421058</v>
      </c>
    </row>
    <row r="271" spans="1:19" hidden="1" x14ac:dyDescent="0.2">
      <c r="A271" t="s">
        <v>13</v>
      </c>
      <c r="B271" t="s">
        <v>14</v>
      </c>
      <c r="C271" t="s">
        <v>15</v>
      </c>
      <c r="D271" t="s">
        <v>16</v>
      </c>
      <c r="E271" t="s">
        <v>489</v>
      </c>
      <c r="F271" t="s">
        <v>153</v>
      </c>
      <c r="G271">
        <v>0.8</v>
      </c>
      <c r="H271">
        <v>0</v>
      </c>
      <c r="I271" t="s">
        <v>456</v>
      </c>
      <c r="J271" t="s">
        <v>15</v>
      </c>
      <c r="K271" t="s">
        <v>28</v>
      </c>
      <c r="L271" t="s">
        <v>29</v>
      </c>
      <c r="M271" t="s">
        <v>30</v>
      </c>
      <c r="N271" s="6"/>
      <c r="O271">
        <v>0</v>
      </c>
      <c r="P271" t="s">
        <v>23</v>
      </c>
    </row>
    <row r="272" spans="1:19" hidden="1" x14ac:dyDescent="0.2">
      <c r="A272" t="s">
        <v>13</v>
      </c>
      <c r="B272" t="s">
        <v>14</v>
      </c>
      <c r="C272" t="s">
        <v>15</v>
      </c>
      <c r="D272" t="s">
        <v>16</v>
      </c>
      <c r="E272" t="s">
        <v>490</v>
      </c>
      <c r="F272" t="s">
        <v>491</v>
      </c>
      <c r="G272">
        <v>0.91</v>
      </c>
      <c r="H272">
        <v>0</v>
      </c>
      <c r="I272" t="s">
        <v>456</v>
      </c>
      <c r="J272" t="s">
        <v>15</v>
      </c>
      <c r="K272" t="s">
        <v>28</v>
      </c>
      <c r="L272" t="s">
        <v>29</v>
      </c>
      <c r="M272" t="s">
        <v>30</v>
      </c>
      <c r="N272" s="6"/>
      <c r="O272">
        <v>0</v>
      </c>
      <c r="P272" t="s">
        <v>23</v>
      </c>
    </row>
    <row r="273" spans="1:19" x14ac:dyDescent="0.2">
      <c r="A273" t="s">
        <v>13</v>
      </c>
      <c r="B273">
        <v>1</v>
      </c>
      <c r="C273" t="s">
        <v>15</v>
      </c>
      <c r="D273" s="9">
        <v>41394</v>
      </c>
      <c r="E273" t="s">
        <v>488</v>
      </c>
      <c r="F273" t="s">
        <v>366</v>
      </c>
      <c r="G273">
        <v>0.21</v>
      </c>
      <c r="H273">
        <v>0.09</v>
      </c>
      <c r="I273" t="s">
        <v>15</v>
      </c>
      <c r="J273" t="s">
        <v>463</v>
      </c>
      <c r="K273" t="s">
        <v>20</v>
      </c>
      <c r="L273" t="s">
        <v>42</v>
      </c>
      <c r="M273" t="s">
        <v>30</v>
      </c>
      <c r="N273" s="6">
        <f>1.59+(IF($G273&gt;10,CEILING($G273,1)-10,0))*1.59</f>
        <v>1.59</v>
      </c>
      <c r="O273" s="7">
        <f>0.9*$G273</f>
        <v>0.189</v>
      </c>
      <c r="P273">
        <f>SUMIFS($G:$G,$D:$D,$D273,$K:$K,"Исходящие")</f>
        <v>12.380000000000003</v>
      </c>
      <c r="Q273" s="10">
        <f>SUMIFS($B:$B,$D:$D,$D273,$K:$K,"Исходящие")</f>
        <v>19</v>
      </c>
      <c r="R273" s="11">
        <f>IF($P273&lt;6,1.75*$G273,0)</f>
        <v>0</v>
      </c>
      <c r="S273" s="12">
        <f>IF(AND($P273&gt;6,$P273&lt;=20),(1.75*5+0.15*($P273-5))/$Q273,IF($P273&gt;20,(0.15*15+1.75*($P273-15))/$Q273,0))</f>
        <v>0.51878947368421058</v>
      </c>
    </row>
    <row r="274" spans="1:19" x14ac:dyDescent="0.2">
      <c r="A274" t="s">
        <v>13</v>
      </c>
      <c r="B274">
        <v>1</v>
      </c>
      <c r="C274" t="s">
        <v>15</v>
      </c>
      <c r="D274" s="9">
        <v>41394</v>
      </c>
      <c r="E274" t="s">
        <v>492</v>
      </c>
      <c r="F274" t="s">
        <v>95</v>
      </c>
      <c r="G274">
        <v>0.38</v>
      </c>
      <c r="H274">
        <v>0.17</v>
      </c>
      <c r="I274" t="s">
        <v>15</v>
      </c>
      <c r="J274" t="s">
        <v>456</v>
      </c>
      <c r="K274" t="s">
        <v>20</v>
      </c>
      <c r="L274" t="s">
        <v>42</v>
      </c>
      <c r="M274" t="s">
        <v>30</v>
      </c>
      <c r="N274" s="6">
        <f>1.59+(IF($G274&gt;10,CEILING($G274,1)-10,0))*1.59</f>
        <v>1.59</v>
      </c>
      <c r="O274" s="7">
        <f>0.9*$G274</f>
        <v>0.34200000000000003</v>
      </c>
      <c r="P274">
        <f>SUMIFS($G:$G,$D:$D,$D274,$K:$K,"Исходящие")</f>
        <v>12.380000000000003</v>
      </c>
      <c r="Q274" s="10">
        <f>SUMIFS($B:$B,$D:$D,$D274,$K:$K,"Исходящие")</f>
        <v>19</v>
      </c>
      <c r="R274" s="11">
        <f>IF($P274&lt;6,1.75*$G274,0)</f>
        <v>0</v>
      </c>
      <c r="S274" s="12">
        <f>IF(AND($P274&gt;6,$P274&lt;=20),(1.75*5+0.15*($P274-5))/$Q274,IF($P274&gt;20,(0.15*15+1.75*($P274-15))/$Q274,0))</f>
        <v>0.51878947368421058</v>
      </c>
    </row>
    <row r="275" spans="1:19" hidden="1" x14ac:dyDescent="0.2">
      <c r="A275" t="s">
        <v>13</v>
      </c>
      <c r="B275" t="s">
        <v>14</v>
      </c>
      <c r="C275" t="s">
        <v>15</v>
      </c>
      <c r="D275" t="s">
        <v>16</v>
      </c>
      <c r="E275" t="s">
        <v>494</v>
      </c>
      <c r="F275" t="s">
        <v>495</v>
      </c>
      <c r="G275">
        <v>2.81</v>
      </c>
      <c r="H275">
        <v>0</v>
      </c>
      <c r="I275" t="s">
        <v>41</v>
      </c>
      <c r="J275" t="s">
        <v>15</v>
      </c>
      <c r="K275" t="s">
        <v>28</v>
      </c>
      <c r="L275" t="s">
        <v>29</v>
      </c>
      <c r="M275" t="s">
        <v>30</v>
      </c>
      <c r="N275" s="6"/>
      <c r="O275">
        <v>0</v>
      </c>
      <c r="P275" t="s">
        <v>23</v>
      </c>
    </row>
    <row r="276" spans="1:19" x14ac:dyDescent="0.2">
      <c r="A276" t="s">
        <v>13</v>
      </c>
      <c r="B276">
        <v>1</v>
      </c>
      <c r="C276" t="s">
        <v>15</v>
      </c>
      <c r="D276" s="9">
        <v>41394</v>
      </c>
      <c r="E276" t="s">
        <v>493</v>
      </c>
      <c r="F276" t="s">
        <v>72</v>
      </c>
      <c r="G276">
        <v>0.35</v>
      </c>
      <c r="H276">
        <v>0.15</v>
      </c>
      <c r="I276" t="s">
        <v>15</v>
      </c>
      <c r="J276" t="s">
        <v>456</v>
      </c>
      <c r="K276" t="s">
        <v>20</v>
      </c>
      <c r="L276" t="s">
        <v>42</v>
      </c>
      <c r="M276" t="s">
        <v>30</v>
      </c>
      <c r="N276" s="6">
        <f>1.59+(IF($G276&gt;10,CEILING($G276,1)-10,0))*1.59</f>
        <v>1.59</v>
      </c>
      <c r="O276" s="7">
        <f>0.9*$G276</f>
        <v>0.315</v>
      </c>
      <c r="P276">
        <f>SUMIFS($G:$G,$D:$D,$D276,$K:$K,"Исходящие")</f>
        <v>12.380000000000003</v>
      </c>
      <c r="Q276" s="10">
        <f>SUMIFS($B:$B,$D:$D,$D276,$K:$K,"Исходящие")</f>
        <v>19</v>
      </c>
      <c r="R276" s="11">
        <f>IF($P276&lt;6,1.75*$G276,0)</f>
        <v>0</v>
      </c>
      <c r="S276" s="12">
        <f>IF(AND($P276&gt;6,$P276&lt;=20),(1.75*5+0.15*($P276-5))/$Q276,IF($P276&gt;20,(0.15*15+1.75*($P276-15))/$Q276,0))</f>
        <v>0.51878947368421058</v>
      </c>
    </row>
    <row r="277" spans="1:19" hidden="1" x14ac:dyDescent="0.2">
      <c r="A277" t="s">
        <v>13</v>
      </c>
      <c r="B277" t="s">
        <v>14</v>
      </c>
      <c r="C277" t="s">
        <v>15</v>
      </c>
      <c r="D277" t="s">
        <v>16</v>
      </c>
      <c r="E277" t="s">
        <v>497</v>
      </c>
      <c r="F277" t="s">
        <v>417</v>
      </c>
      <c r="G277">
        <v>1.2</v>
      </c>
      <c r="H277">
        <v>0</v>
      </c>
      <c r="I277" t="s">
        <v>41</v>
      </c>
      <c r="J277" t="s">
        <v>15</v>
      </c>
      <c r="K277" t="s">
        <v>28</v>
      </c>
      <c r="L277" t="s">
        <v>29</v>
      </c>
      <c r="M277" t="s">
        <v>30</v>
      </c>
      <c r="N277" s="6"/>
      <c r="O277">
        <v>0</v>
      </c>
      <c r="P277" t="s">
        <v>23</v>
      </c>
    </row>
    <row r="278" spans="1:19" hidden="1" x14ac:dyDescent="0.2">
      <c r="A278" t="s">
        <v>13</v>
      </c>
      <c r="B278" t="s">
        <v>14</v>
      </c>
      <c r="C278" t="s">
        <v>15</v>
      </c>
      <c r="D278" t="s">
        <v>16</v>
      </c>
      <c r="E278" t="s">
        <v>498</v>
      </c>
      <c r="F278" t="s">
        <v>240</v>
      </c>
      <c r="G278">
        <v>1.83</v>
      </c>
      <c r="H278">
        <v>0</v>
      </c>
      <c r="I278" t="s">
        <v>463</v>
      </c>
      <c r="J278" t="s">
        <v>15</v>
      </c>
      <c r="K278" t="s">
        <v>28</v>
      </c>
      <c r="L278" t="s">
        <v>29</v>
      </c>
      <c r="M278" t="s">
        <v>30</v>
      </c>
      <c r="N278" s="6"/>
      <c r="O278">
        <v>0</v>
      </c>
      <c r="P278" t="s">
        <v>23</v>
      </c>
    </row>
    <row r="279" spans="1:19" x14ac:dyDescent="0.2">
      <c r="A279" t="s">
        <v>13</v>
      </c>
      <c r="B279">
        <v>1</v>
      </c>
      <c r="C279" t="s">
        <v>15</v>
      </c>
      <c r="D279" s="9">
        <v>41394</v>
      </c>
      <c r="E279" t="s">
        <v>496</v>
      </c>
      <c r="F279" t="s">
        <v>59</v>
      </c>
      <c r="G279">
        <v>0.56000000000000005</v>
      </c>
      <c r="H279">
        <v>0.24</v>
      </c>
      <c r="I279" t="s">
        <v>15</v>
      </c>
      <c r="J279" t="s">
        <v>456</v>
      </c>
      <c r="K279" t="s">
        <v>20</v>
      </c>
      <c r="L279" t="s">
        <v>42</v>
      </c>
      <c r="M279" t="s">
        <v>30</v>
      </c>
      <c r="N279" s="6">
        <f>1.59+(IF($G279&gt;10,CEILING($G279,1)-10,0))*1.59</f>
        <v>1.59</v>
      </c>
      <c r="O279" s="7">
        <f>0.9*$G279</f>
        <v>0.50400000000000011</v>
      </c>
      <c r="P279">
        <f>SUMIFS($G:$G,$D:$D,$D279,$K:$K,"Исходящие")</f>
        <v>12.380000000000003</v>
      </c>
      <c r="Q279" s="10">
        <f>SUMIFS($B:$B,$D:$D,$D279,$K:$K,"Исходящие")</f>
        <v>19</v>
      </c>
      <c r="R279" s="11">
        <f>IF($P279&lt;6,1.75*$G279,0)</f>
        <v>0</v>
      </c>
      <c r="S279" s="12">
        <f>IF(AND($P279&gt;6,$P279&lt;=20),(1.75*5+0.15*($P279-5))/$Q279,IF($P279&gt;20,(0.15*15+1.75*($P279-15))/$Q279,0))</f>
        <v>0.51878947368421058</v>
      </c>
    </row>
    <row r="280" spans="1:19" hidden="1" x14ac:dyDescent="0.2">
      <c r="A280" t="s">
        <v>13</v>
      </c>
      <c r="B280" t="s">
        <v>14</v>
      </c>
      <c r="C280" t="s">
        <v>15</v>
      </c>
      <c r="D280" t="s">
        <v>16</v>
      </c>
      <c r="E280" t="s">
        <v>500</v>
      </c>
      <c r="F280" t="s">
        <v>330</v>
      </c>
      <c r="G280">
        <v>0.33</v>
      </c>
      <c r="H280">
        <v>0</v>
      </c>
      <c r="I280" t="s">
        <v>33</v>
      </c>
      <c r="J280" t="s">
        <v>15</v>
      </c>
      <c r="K280" t="s">
        <v>28</v>
      </c>
      <c r="L280" t="s">
        <v>29</v>
      </c>
      <c r="M280" t="s">
        <v>30</v>
      </c>
      <c r="N280" s="6"/>
      <c r="O280">
        <v>0</v>
      </c>
      <c r="P280" t="s">
        <v>23</v>
      </c>
    </row>
    <row r="281" spans="1:19" hidden="1" x14ac:dyDescent="0.2">
      <c r="A281" t="s">
        <v>13</v>
      </c>
      <c r="B281" t="s">
        <v>14</v>
      </c>
      <c r="C281" t="s">
        <v>15</v>
      </c>
      <c r="D281" t="s">
        <v>16</v>
      </c>
      <c r="E281" t="s">
        <v>501</v>
      </c>
      <c r="F281" t="s">
        <v>153</v>
      </c>
      <c r="G281">
        <v>0.8</v>
      </c>
      <c r="H281">
        <v>0</v>
      </c>
      <c r="I281" t="s">
        <v>41</v>
      </c>
      <c r="J281" t="s">
        <v>15</v>
      </c>
      <c r="K281" t="s">
        <v>28</v>
      </c>
      <c r="L281" t="s">
        <v>29</v>
      </c>
      <c r="M281" t="s">
        <v>30</v>
      </c>
      <c r="N281" s="6"/>
      <c r="O281">
        <v>0</v>
      </c>
      <c r="P281" t="s">
        <v>23</v>
      </c>
    </row>
    <row r="282" spans="1:19" x14ac:dyDescent="0.2">
      <c r="A282" t="s">
        <v>13</v>
      </c>
      <c r="B282">
        <v>1</v>
      </c>
      <c r="C282" t="s">
        <v>15</v>
      </c>
      <c r="D282" s="9">
        <v>41394</v>
      </c>
      <c r="E282" t="s">
        <v>499</v>
      </c>
      <c r="F282" t="s">
        <v>226</v>
      </c>
      <c r="G282">
        <v>0.23</v>
      </c>
      <c r="H282">
        <v>0.1</v>
      </c>
      <c r="I282" t="s">
        <v>15</v>
      </c>
      <c r="J282" t="s">
        <v>463</v>
      </c>
      <c r="K282" t="s">
        <v>20</v>
      </c>
      <c r="L282" t="s">
        <v>42</v>
      </c>
      <c r="M282" t="s">
        <v>30</v>
      </c>
      <c r="N282" s="6">
        <f>1.59+(IF($G282&gt;10,CEILING($G282,1)-10,0))*1.59</f>
        <v>1.59</v>
      </c>
      <c r="O282" s="7">
        <f>0.9*$G282</f>
        <v>0.20700000000000002</v>
      </c>
      <c r="P282">
        <f>SUMIFS($G:$G,$D:$D,$D282,$K:$K,"Исходящие")</f>
        <v>12.380000000000003</v>
      </c>
      <c r="Q282" s="10">
        <f>SUMIFS($B:$B,$D:$D,$D282,$K:$K,"Исходящие")</f>
        <v>19</v>
      </c>
      <c r="R282" s="11">
        <f>IF($P282&lt;6,1.75*$G282,0)</f>
        <v>0</v>
      </c>
      <c r="S282" s="12">
        <f>IF(AND($P282&gt;6,$P282&lt;=20),(1.75*5+0.15*($P282-5))/$Q282,IF($P282&gt;20,(0.15*15+1.75*($P282-15))/$Q282,0))</f>
        <v>0.51878947368421058</v>
      </c>
    </row>
  </sheetData>
  <autoFilter ref="A1:Q282">
    <filterColumn colId="10">
      <filters>
        <filter val="Исходящие"/>
      </filters>
    </filterColumn>
    <filterColumn colId="12">
      <filters>
        <filter val="Местные звонки"/>
      </filters>
    </filterColumn>
  </autoFilter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Яушев Валерий Шавкатович</cp:lastModifiedBy>
  <dcterms:created xsi:type="dcterms:W3CDTF">2013-07-16T04:00:22Z</dcterms:created>
  <dcterms:modified xsi:type="dcterms:W3CDTF">2013-07-16T06:00:24Z</dcterms:modified>
</cp:coreProperties>
</file>