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Май" sheetId="1" r:id="rId1"/>
  </sheets>
  <definedNames>
    <definedName name="_xlnm._FilterDatabase" localSheetId="0" hidden="1">Май!$A$1:$P$261</definedName>
  </definedNames>
  <calcPr calcId="145621"/>
</workbook>
</file>

<file path=xl/calcChain.xml><?xml version="1.0" encoding="utf-8"?>
<calcChain xmlns="http://schemas.openxmlformats.org/spreadsheetml/2006/main">
  <c r="P3" i="1" l="1"/>
  <c r="R3" i="1"/>
  <c r="Q259" i="1"/>
  <c r="Q258" i="1"/>
  <c r="Q255" i="1"/>
  <c r="Q253" i="1"/>
  <c r="Q248" i="1"/>
  <c r="Q244" i="1"/>
  <c r="Q241" i="1"/>
  <c r="Q240" i="1"/>
  <c r="Q239" i="1"/>
  <c r="Q237" i="1"/>
  <c r="Q236" i="1"/>
  <c r="Q232" i="1"/>
  <c r="Q231" i="1"/>
  <c r="Q230" i="1"/>
  <c r="Q229" i="1"/>
  <c r="Q224" i="1"/>
  <c r="Q221" i="1"/>
  <c r="Q219" i="1"/>
  <c r="Q210" i="1"/>
  <c r="Q208" i="1"/>
  <c r="Q206" i="1"/>
  <c r="Q203" i="1"/>
  <c r="Q202" i="1"/>
  <c r="Q201" i="1"/>
  <c r="Q197" i="1"/>
  <c r="Q196" i="1"/>
  <c r="Q193" i="1"/>
  <c r="Q185" i="1"/>
  <c r="Q183" i="1"/>
  <c r="Q181" i="1"/>
  <c r="Q179" i="1"/>
  <c r="Q177" i="1"/>
  <c r="Q173" i="1"/>
  <c r="Q171" i="1"/>
  <c r="Q169" i="1"/>
  <c r="Q168" i="1"/>
  <c r="Q161" i="1"/>
  <c r="Q160" i="1"/>
  <c r="Q149" i="1"/>
  <c r="Q145" i="1"/>
  <c r="Q143" i="1"/>
  <c r="Q141" i="1"/>
  <c r="Q138" i="1"/>
  <c r="Q134" i="1"/>
  <c r="Q129" i="1"/>
  <c r="Q128" i="1"/>
  <c r="Q126" i="1"/>
  <c r="Q124" i="1"/>
  <c r="Q123" i="1"/>
  <c r="Q122" i="1"/>
  <c r="Q119" i="1"/>
  <c r="Q117" i="1"/>
  <c r="Q114" i="1"/>
  <c r="Q112" i="1"/>
  <c r="Q111" i="1"/>
  <c r="Q107" i="1"/>
  <c r="Q104" i="1"/>
  <c r="Q98" i="1"/>
  <c r="Q97" i="1"/>
  <c r="Q96" i="1"/>
  <c r="Q94" i="1"/>
  <c r="Q93" i="1"/>
  <c r="Q92" i="1"/>
  <c r="Q89" i="1"/>
  <c r="Q88" i="1"/>
  <c r="Q77" i="1"/>
  <c r="Q76" i="1"/>
  <c r="Q73" i="1"/>
  <c r="Q72" i="1"/>
  <c r="Q71" i="1"/>
  <c r="Q69" i="1"/>
  <c r="Q67" i="1"/>
  <c r="Q66" i="1"/>
  <c r="Q63" i="1"/>
  <c r="Q61" i="1"/>
  <c r="Q58" i="1"/>
  <c r="Q55" i="1"/>
  <c r="Q52" i="1"/>
  <c r="Q51" i="1"/>
  <c r="Q49" i="1"/>
  <c r="Q47" i="1"/>
  <c r="Q46" i="1"/>
  <c r="Q45" i="1"/>
  <c r="Q36" i="1"/>
  <c r="Q35" i="1"/>
  <c r="Q33" i="1"/>
  <c r="Q20" i="1"/>
  <c r="Q19" i="1"/>
  <c r="Q18" i="1"/>
  <c r="Q17" i="1"/>
  <c r="Q14" i="1"/>
  <c r="Q13" i="1"/>
  <c r="Q12" i="1"/>
  <c r="Q9" i="1"/>
  <c r="Q7" i="1"/>
  <c r="Q6" i="1"/>
  <c r="Q5" i="1"/>
  <c r="Q3" i="1"/>
  <c r="P259" i="1"/>
  <c r="R259" i="1"/>
  <c r="P258" i="1"/>
  <c r="R258" i="1"/>
  <c r="P255" i="1"/>
  <c r="R255" i="1"/>
  <c r="P253" i="1"/>
  <c r="R253" i="1"/>
  <c r="P248" i="1"/>
  <c r="R248" i="1"/>
  <c r="P244" i="1"/>
  <c r="R244" i="1"/>
  <c r="P241" i="1"/>
  <c r="R241" i="1"/>
  <c r="P240" i="1"/>
  <c r="S240" i="1"/>
  <c r="P239" i="1"/>
  <c r="R239" i="1"/>
  <c r="P237" i="1"/>
  <c r="R237" i="1"/>
  <c r="P236" i="1"/>
  <c r="R236" i="1"/>
  <c r="P232" i="1"/>
  <c r="S232" i="1"/>
  <c r="P231" i="1"/>
  <c r="R231" i="1"/>
  <c r="P230" i="1"/>
  <c r="R230" i="1"/>
  <c r="P229" i="1"/>
  <c r="R229" i="1"/>
  <c r="P224" i="1"/>
  <c r="R224" i="1"/>
  <c r="P221" i="1"/>
  <c r="R221" i="1"/>
  <c r="P219" i="1"/>
  <c r="R219" i="1"/>
  <c r="P210" i="1"/>
  <c r="R210" i="1"/>
  <c r="P208" i="1"/>
  <c r="R208" i="1"/>
  <c r="P206" i="1"/>
  <c r="R206" i="1"/>
  <c r="P203" i="1"/>
  <c r="S203" i="1"/>
  <c r="P202" i="1"/>
  <c r="S202" i="1"/>
  <c r="P201" i="1"/>
  <c r="S201" i="1"/>
  <c r="P197" i="1"/>
  <c r="R197" i="1"/>
  <c r="P196" i="1"/>
  <c r="R196" i="1"/>
  <c r="P193" i="1"/>
  <c r="R193" i="1"/>
  <c r="P185" i="1"/>
  <c r="R185" i="1"/>
  <c r="P183" i="1"/>
  <c r="R183" i="1"/>
  <c r="P181" i="1"/>
  <c r="R181" i="1"/>
  <c r="P179" i="1"/>
  <c r="R179" i="1"/>
  <c r="P177" i="1"/>
  <c r="R177" i="1"/>
  <c r="P173" i="1"/>
  <c r="R173" i="1"/>
  <c r="P171" i="1"/>
  <c r="R171" i="1"/>
  <c r="P169" i="1"/>
  <c r="R169" i="1"/>
  <c r="P168" i="1"/>
  <c r="R168" i="1"/>
  <c r="P161" i="1"/>
  <c r="R161" i="1"/>
  <c r="P160" i="1"/>
  <c r="R160" i="1"/>
  <c r="P149" i="1"/>
  <c r="R149" i="1"/>
  <c r="P145" i="1"/>
  <c r="R145" i="1"/>
  <c r="P143" i="1"/>
  <c r="R143" i="1"/>
  <c r="P141" i="1"/>
  <c r="R141" i="1"/>
  <c r="P138" i="1"/>
  <c r="R138" i="1"/>
  <c r="P134" i="1"/>
  <c r="R134" i="1"/>
  <c r="P129" i="1"/>
  <c r="R129" i="1"/>
  <c r="P128" i="1"/>
  <c r="R128" i="1"/>
  <c r="P126" i="1"/>
  <c r="R126" i="1"/>
  <c r="P124" i="1"/>
  <c r="R124" i="1"/>
  <c r="P123" i="1"/>
  <c r="R123" i="1"/>
  <c r="P122" i="1"/>
  <c r="R122" i="1"/>
  <c r="P119" i="1"/>
  <c r="R119" i="1"/>
  <c r="P117" i="1"/>
  <c r="R117" i="1"/>
  <c r="P114" i="1"/>
  <c r="R114" i="1"/>
  <c r="P112" i="1"/>
  <c r="R112" i="1"/>
  <c r="P111" i="1"/>
  <c r="R111" i="1"/>
  <c r="P107" i="1"/>
  <c r="R107" i="1"/>
  <c r="P104" i="1"/>
  <c r="R104" i="1"/>
  <c r="P98" i="1"/>
  <c r="R98" i="1"/>
  <c r="P97" i="1"/>
  <c r="S97" i="1"/>
  <c r="P96" i="1"/>
  <c r="S96" i="1"/>
  <c r="P94" i="1"/>
  <c r="R94" i="1"/>
  <c r="P93" i="1"/>
  <c r="R93" i="1"/>
  <c r="P92" i="1"/>
  <c r="S92" i="1"/>
  <c r="P89" i="1"/>
  <c r="S89" i="1"/>
  <c r="P88" i="1"/>
  <c r="R88" i="1"/>
  <c r="P77" i="1"/>
  <c r="R77" i="1"/>
  <c r="P76" i="1"/>
  <c r="R76" i="1"/>
  <c r="P73" i="1"/>
  <c r="R73" i="1"/>
  <c r="P72" i="1"/>
  <c r="R72" i="1"/>
  <c r="P71" i="1"/>
  <c r="R71" i="1"/>
  <c r="P69" i="1"/>
  <c r="R69" i="1"/>
  <c r="P67" i="1"/>
  <c r="R67" i="1"/>
  <c r="P66" i="1"/>
  <c r="R66" i="1"/>
  <c r="P63" i="1"/>
  <c r="R63" i="1"/>
  <c r="P61" i="1"/>
  <c r="R61" i="1"/>
  <c r="P58" i="1"/>
  <c r="R58" i="1"/>
  <c r="P55" i="1"/>
  <c r="R55" i="1"/>
  <c r="P52" i="1"/>
  <c r="R52" i="1"/>
  <c r="P51" i="1"/>
  <c r="S51" i="1"/>
  <c r="P49" i="1"/>
  <c r="S49" i="1"/>
  <c r="P47" i="1"/>
  <c r="R47" i="1"/>
  <c r="P46" i="1"/>
  <c r="R46" i="1"/>
  <c r="P45" i="1"/>
  <c r="S45" i="1"/>
  <c r="P36" i="1"/>
  <c r="R36" i="1"/>
  <c r="P35" i="1"/>
  <c r="R35" i="1"/>
  <c r="P33" i="1"/>
  <c r="R33" i="1"/>
  <c r="P20" i="1"/>
  <c r="R20" i="1"/>
  <c r="P19" i="1"/>
  <c r="R19" i="1"/>
  <c r="P18" i="1"/>
  <c r="R18" i="1"/>
  <c r="P17" i="1"/>
  <c r="R17" i="1"/>
  <c r="P14" i="1"/>
  <c r="R14" i="1"/>
  <c r="P13" i="1"/>
  <c r="R13" i="1"/>
  <c r="P12" i="1"/>
  <c r="R12" i="1"/>
  <c r="P9" i="1"/>
  <c r="R9" i="1"/>
  <c r="P7" i="1"/>
  <c r="R7" i="1"/>
  <c r="P6" i="1"/>
  <c r="R6" i="1"/>
  <c r="P5" i="1"/>
  <c r="R5" i="1"/>
  <c r="O259" i="1"/>
  <c r="O258" i="1"/>
  <c r="O255" i="1"/>
  <c r="O253" i="1"/>
  <c r="O248" i="1"/>
  <c r="O244" i="1"/>
  <c r="O241" i="1"/>
  <c r="O240" i="1"/>
  <c r="O239" i="1"/>
  <c r="O237" i="1"/>
  <c r="O236" i="1"/>
  <c r="O232" i="1"/>
  <c r="O231" i="1"/>
  <c r="O230" i="1"/>
  <c r="O229" i="1"/>
  <c r="O224" i="1"/>
  <c r="O221" i="1"/>
  <c r="O219" i="1"/>
  <c r="O210" i="1"/>
  <c r="O208" i="1"/>
  <c r="O206" i="1"/>
  <c r="O203" i="1"/>
  <c r="O202" i="1"/>
  <c r="O201" i="1"/>
  <c r="O197" i="1"/>
  <c r="O196" i="1"/>
  <c r="O193" i="1"/>
  <c r="O185" i="1"/>
  <c r="O183" i="1"/>
  <c r="O181" i="1"/>
  <c r="O179" i="1"/>
  <c r="O177" i="1"/>
  <c r="O173" i="1"/>
  <c r="O171" i="1"/>
  <c r="O169" i="1"/>
  <c r="O168" i="1"/>
  <c r="O161" i="1"/>
  <c r="O160" i="1"/>
  <c r="O149" i="1"/>
  <c r="O145" i="1"/>
  <c r="O143" i="1"/>
  <c r="O141" i="1"/>
  <c r="O138" i="1"/>
  <c r="O134" i="1"/>
  <c r="O129" i="1"/>
  <c r="O128" i="1"/>
  <c r="O126" i="1"/>
  <c r="O124" i="1"/>
  <c r="O123" i="1"/>
  <c r="O122" i="1"/>
  <c r="O119" i="1"/>
  <c r="O117" i="1"/>
  <c r="O114" i="1"/>
  <c r="O112" i="1"/>
  <c r="O111" i="1"/>
  <c r="O107" i="1"/>
  <c r="O104" i="1"/>
  <c r="O98" i="1"/>
  <c r="O97" i="1"/>
  <c r="O96" i="1"/>
  <c r="O94" i="1"/>
  <c r="O93" i="1"/>
  <c r="O92" i="1"/>
  <c r="O89" i="1"/>
  <c r="O88" i="1"/>
  <c r="O77" i="1"/>
  <c r="O76" i="1"/>
  <c r="O73" i="1"/>
  <c r="O72" i="1"/>
  <c r="O71" i="1"/>
  <c r="O69" i="1"/>
  <c r="O67" i="1"/>
  <c r="O66" i="1"/>
  <c r="O63" i="1"/>
  <c r="O61" i="1"/>
  <c r="O58" i="1"/>
  <c r="O55" i="1"/>
  <c r="O52" i="1"/>
  <c r="O51" i="1"/>
  <c r="O49" i="1"/>
  <c r="O47" i="1"/>
  <c r="O46" i="1"/>
  <c r="O45" i="1"/>
  <c r="O36" i="1"/>
  <c r="O35" i="1"/>
  <c r="O33" i="1"/>
  <c r="O20" i="1"/>
  <c r="O19" i="1"/>
  <c r="O18" i="1"/>
  <c r="O17" i="1"/>
  <c r="O14" i="1"/>
  <c r="O13" i="1"/>
  <c r="O12" i="1"/>
  <c r="O9" i="1"/>
  <c r="O7" i="1"/>
  <c r="O6" i="1"/>
  <c r="O5" i="1"/>
  <c r="O3" i="1"/>
  <c r="N259" i="1"/>
  <c r="N258" i="1"/>
  <c r="N255" i="1"/>
  <c r="N253" i="1"/>
  <c r="N248" i="1"/>
  <c r="N244" i="1"/>
  <c r="N241" i="1"/>
  <c r="N240" i="1"/>
  <c r="N239" i="1"/>
  <c r="N237" i="1"/>
  <c r="N236" i="1"/>
  <c r="N232" i="1"/>
  <c r="N231" i="1"/>
  <c r="N230" i="1"/>
  <c r="N229" i="1"/>
  <c r="N224" i="1"/>
  <c r="N221" i="1"/>
  <c r="N219" i="1"/>
  <c r="N210" i="1"/>
  <c r="N208" i="1"/>
  <c r="N206" i="1"/>
  <c r="N203" i="1"/>
  <c r="N202" i="1"/>
  <c r="N201" i="1"/>
  <c r="N197" i="1"/>
  <c r="N196" i="1"/>
  <c r="N193" i="1"/>
  <c r="N185" i="1"/>
  <c r="N183" i="1"/>
  <c r="N181" i="1"/>
  <c r="N179" i="1"/>
  <c r="N177" i="1"/>
  <c r="N173" i="1"/>
  <c r="N171" i="1"/>
  <c r="N169" i="1"/>
  <c r="N168" i="1"/>
  <c r="N161" i="1"/>
  <c r="N160" i="1"/>
  <c r="N149" i="1"/>
  <c r="N145" i="1"/>
  <c r="N143" i="1"/>
  <c r="N141" i="1"/>
  <c r="N138" i="1"/>
  <c r="N134" i="1"/>
  <c r="N129" i="1"/>
  <c r="N128" i="1"/>
  <c r="N126" i="1"/>
  <c r="N124" i="1"/>
  <c r="N123" i="1"/>
  <c r="N122" i="1"/>
  <c r="N119" i="1"/>
  <c r="N117" i="1"/>
  <c r="N114" i="1"/>
  <c r="N112" i="1"/>
  <c r="N111" i="1"/>
  <c r="N107" i="1"/>
  <c r="N104" i="1"/>
  <c r="N98" i="1"/>
  <c r="N97" i="1"/>
  <c r="N96" i="1"/>
  <c r="N94" i="1"/>
  <c r="N93" i="1"/>
  <c r="N92" i="1"/>
  <c r="N89" i="1"/>
  <c r="N88" i="1"/>
  <c r="N77" i="1"/>
  <c r="N76" i="1"/>
  <c r="N73" i="1"/>
  <c r="N72" i="1"/>
  <c r="N71" i="1"/>
  <c r="N69" i="1"/>
  <c r="N67" i="1"/>
  <c r="N66" i="1"/>
  <c r="N63" i="1"/>
  <c r="N61" i="1"/>
  <c r="N58" i="1"/>
  <c r="N55" i="1"/>
  <c r="N52" i="1"/>
  <c r="N51" i="1"/>
  <c r="N49" i="1"/>
  <c r="N47" i="1"/>
  <c r="N46" i="1"/>
  <c r="N45" i="1"/>
  <c r="N36" i="1"/>
  <c r="N35" i="1"/>
  <c r="N33" i="1"/>
  <c r="N20" i="1"/>
  <c r="N19" i="1"/>
  <c r="N18" i="1"/>
  <c r="N17" i="1"/>
  <c r="N14" i="1"/>
  <c r="N13" i="1"/>
  <c r="N12" i="1"/>
  <c r="N9" i="1"/>
  <c r="N7" i="1"/>
  <c r="N6" i="1"/>
  <c r="N5" i="1"/>
  <c r="N3" i="1"/>
  <c r="S46" i="1"/>
  <c r="S52" i="1"/>
  <c r="S93" i="1"/>
  <c r="S98" i="1"/>
  <c r="S229" i="1"/>
  <c r="S236" i="1"/>
  <c r="S241" i="1"/>
  <c r="R49" i="1"/>
  <c r="R89" i="1"/>
  <c r="R96" i="1"/>
  <c r="R201" i="1"/>
  <c r="R232" i="1"/>
  <c r="R240" i="1"/>
  <c r="S47" i="1"/>
  <c r="S88" i="1"/>
  <c r="S94" i="1"/>
  <c r="S230" i="1"/>
  <c r="S237" i="1"/>
  <c r="S244" i="1"/>
  <c r="R45" i="1"/>
  <c r="R51" i="1"/>
  <c r="R92" i="1"/>
  <c r="R97" i="1"/>
  <c r="R202" i="1"/>
  <c r="S231" i="1"/>
  <c r="S239" i="1"/>
  <c r="S248" i="1"/>
  <c r="R203" i="1"/>
</calcChain>
</file>

<file path=xl/sharedStrings.xml><?xml version="1.0" encoding="utf-8"?>
<sst xmlns="http://schemas.openxmlformats.org/spreadsheetml/2006/main" count="2745" uniqueCount="373">
  <si>
    <t>Номер договора</t>
  </si>
  <si>
    <t>Группа счетов</t>
  </si>
  <si>
    <t>Номер абонента</t>
  </si>
  <si>
    <t>Дата звонка</t>
  </si>
  <si>
    <t>Время звонка</t>
  </si>
  <si>
    <t>Длительность</t>
  </si>
  <si>
    <t>Длительность округленная до минут</t>
  </si>
  <si>
    <t>Размер начислений</t>
  </si>
  <si>
    <t>Инициатор звонка</t>
  </si>
  <si>
    <t>Принимающий номер</t>
  </si>
  <si>
    <t>Описание действия</t>
  </si>
  <si>
    <t>Описание услуги</t>
  </si>
  <si>
    <t>Тип услуги</t>
  </si>
  <si>
    <t>440244598</t>
  </si>
  <si>
    <t>1</t>
  </si>
  <si>
    <t>9600700679</t>
  </si>
  <si>
    <t>30/05/2013</t>
  </si>
  <si>
    <t>15:33:00</t>
  </si>
  <si>
    <t>89671824927</t>
  </si>
  <si>
    <t>Исходящие</t>
  </si>
  <si>
    <t>Билайн Москва</t>
  </si>
  <si>
    <t>Междугородние звонки</t>
  </si>
  <si>
    <t>-</t>
  </si>
  <si>
    <t/>
  </si>
  <si>
    <t>01/05/2013</t>
  </si>
  <si>
    <t>09:27:40</t>
  </si>
  <si>
    <t>9061194709</t>
  </si>
  <si>
    <t>исх/мобильный</t>
  </si>
  <si>
    <t>Местные звонки</t>
  </si>
  <si>
    <t>10:41:55</t>
  </si>
  <si>
    <t>Входящие</t>
  </si>
  <si>
    <t>вх/мобильный</t>
  </si>
  <si>
    <t>11:20:44</t>
  </si>
  <si>
    <t>11:21:46</t>
  </si>
  <si>
    <t>13:06:43</t>
  </si>
  <si>
    <t>02/05/2013</t>
  </si>
  <si>
    <t>10:28:38</t>
  </si>
  <si>
    <t>9600690347</t>
  </si>
  <si>
    <t>10:45:57</t>
  </si>
  <si>
    <t>10:50:51</t>
  </si>
  <si>
    <t>11:06:34</t>
  </si>
  <si>
    <t>11:28:47</t>
  </si>
  <si>
    <t>13:55:39</t>
  </si>
  <si>
    <t>20:23:18</t>
  </si>
  <si>
    <t>20:49:06</t>
  </si>
  <si>
    <t>03/05/2013</t>
  </si>
  <si>
    <t>12:21:17</t>
  </si>
  <si>
    <t>12:27:23</t>
  </si>
  <si>
    <t>12:29:49</t>
  </si>
  <si>
    <t>12:36:18</t>
  </si>
  <si>
    <t>16:00:55</t>
  </si>
  <si>
    <t>16:03:51</t>
  </si>
  <si>
    <t>17:00:53</t>
  </si>
  <si>
    <t>04/05/2013</t>
  </si>
  <si>
    <t>10:22:37</t>
  </si>
  <si>
    <t>060655</t>
  </si>
  <si>
    <t>исх/доп.сервис</t>
  </si>
  <si>
    <t>11:31:08</t>
  </si>
  <si>
    <t>9061194718</t>
  </si>
  <si>
    <t>11:43:28</t>
  </si>
  <si>
    <t>12:28:55</t>
  </si>
  <si>
    <t>14:50:29</t>
  </si>
  <si>
    <t>05/05/2013</t>
  </si>
  <si>
    <t>13:24:30</t>
  </si>
  <si>
    <t>17:50:15</t>
  </si>
  <si>
    <t>9274563222</t>
  </si>
  <si>
    <t>вх/другая сеть</t>
  </si>
  <si>
    <t>06/05/2013</t>
  </si>
  <si>
    <t>09:03:05</t>
  </si>
  <si>
    <t>9378886860</t>
  </si>
  <si>
    <t>вх/городской</t>
  </si>
  <si>
    <t>09:38:35</t>
  </si>
  <si>
    <t>9656104746</t>
  </si>
  <si>
    <t>09:53:03</t>
  </si>
  <si>
    <t>09:59:00</t>
  </si>
  <si>
    <t>9172709496</t>
  </si>
  <si>
    <t>исх/другая сеть</t>
  </si>
  <si>
    <t>15:18:33</t>
  </si>
  <si>
    <t>15:18:50</t>
  </si>
  <si>
    <t>16:12:16</t>
  </si>
  <si>
    <t>9061233157</t>
  </si>
  <si>
    <t>18:11:21</t>
  </si>
  <si>
    <t>19:04:13</t>
  </si>
  <si>
    <t>19:18:48</t>
  </si>
  <si>
    <t>07/05/2013</t>
  </si>
  <si>
    <t>08:04:25</t>
  </si>
  <si>
    <t>08:15:23</t>
  </si>
  <si>
    <t>9370746841</t>
  </si>
  <si>
    <t>08:48:41</t>
  </si>
  <si>
    <t>10:27:58</t>
  </si>
  <si>
    <t>10:43:11</t>
  </si>
  <si>
    <t>11:01:44</t>
  </si>
  <si>
    <t>11:04:53</t>
  </si>
  <si>
    <t>14:05:33</t>
  </si>
  <si>
    <t>14:27:36</t>
  </si>
  <si>
    <t>14:30:06</t>
  </si>
  <si>
    <t>17:56:17</t>
  </si>
  <si>
    <t>17:57:43</t>
  </si>
  <si>
    <t>18:01:21</t>
  </si>
  <si>
    <t>08/05/2013</t>
  </si>
  <si>
    <t>09:17:32</t>
  </si>
  <si>
    <t>9965559251</t>
  </si>
  <si>
    <t>09:34:32</t>
  </si>
  <si>
    <t>9656228446</t>
  </si>
  <si>
    <t>09:35:14</t>
  </si>
  <si>
    <t>09:39:34</t>
  </si>
  <si>
    <t>10:13:11</t>
  </si>
  <si>
    <t>10:43:03</t>
  </si>
  <si>
    <t>14:24:33</t>
  </si>
  <si>
    <t>16:31:37</t>
  </si>
  <si>
    <t>16:33:18</t>
  </si>
  <si>
    <t>9093113091</t>
  </si>
  <si>
    <t>16:34:54</t>
  </si>
  <si>
    <t>17:54:37</t>
  </si>
  <si>
    <t>18:06:52</t>
  </si>
  <si>
    <t>18:47:47</t>
  </si>
  <si>
    <t>20:11:08</t>
  </si>
  <si>
    <t>9061194676</t>
  </si>
  <si>
    <t>10/05/2013</t>
  </si>
  <si>
    <t>11:06:59</t>
  </si>
  <si>
    <t>12:19:52</t>
  </si>
  <si>
    <t>9872977617</t>
  </si>
  <si>
    <t>12:27:26</t>
  </si>
  <si>
    <t>12:30:53</t>
  </si>
  <si>
    <t>17:36:39</t>
  </si>
  <si>
    <t>12/05/2013</t>
  </si>
  <si>
    <t>10:57:59</t>
  </si>
  <si>
    <t>17:32:09</t>
  </si>
  <si>
    <t>17:36:24</t>
  </si>
  <si>
    <t>17:55:18</t>
  </si>
  <si>
    <t>17:56:09</t>
  </si>
  <si>
    <t>18:22:22</t>
  </si>
  <si>
    <t>13/05/2013</t>
  </si>
  <si>
    <t>09:13:50</t>
  </si>
  <si>
    <t>10:57:45</t>
  </si>
  <si>
    <t>11:31:32</t>
  </si>
  <si>
    <t>12:47:55</t>
  </si>
  <si>
    <t>8552388834</t>
  </si>
  <si>
    <t>16:00:31</t>
  </si>
  <si>
    <t>17:17:40</t>
  </si>
  <si>
    <t>17:33:19</t>
  </si>
  <si>
    <t>9274825332</t>
  </si>
  <si>
    <t>19:13:29</t>
  </si>
  <si>
    <t>14/05/2013</t>
  </si>
  <si>
    <t>11:22:24</t>
  </si>
  <si>
    <t>8552447110</t>
  </si>
  <si>
    <t>11:43:54</t>
  </si>
  <si>
    <t>12:03:50</t>
  </si>
  <si>
    <t>8552382606</t>
  </si>
  <si>
    <t>исх/городской</t>
  </si>
  <si>
    <t>13:15:32</t>
  </si>
  <si>
    <t>14:04:41</t>
  </si>
  <si>
    <t>15:13:14</t>
  </si>
  <si>
    <t>9261745012</t>
  </si>
  <si>
    <t>вх/Мегафон</t>
  </si>
  <si>
    <t>15:14:35</t>
  </si>
  <si>
    <t>15:15:05</t>
  </si>
  <si>
    <t>15:17:22</t>
  </si>
  <si>
    <t>15:28:24</t>
  </si>
  <si>
    <t>17:01:09</t>
  </si>
  <si>
    <t>17:41:30</t>
  </si>
  <si>
    <t>17:47:14</t>
  </si>
  <si>
    <t>19:27:29</t>
  </si>
  <si>
    <t>19:41:22</t>
  </si>
  <si>
    <t>19:55:07</t>
  </si>
  <si>
    <t>15/05/2013</t>
  </si>
  <si>
    <t>08:13:45</t>
  </si>
  <si>
    <t>9196286777</t>
  </si>
  <si>
    <t>08:31:52</t>
  </si>
  <si>
    <t>09:06:24</t>
  </si>
  <si>
    <t>14:36:33</t>
  </si>
  <si>
    <t>15:05:35</t>
  </si>
  <si>
    <t>15:44:13</t>
  </si>
  <si>
    <t>19:31:57</t>
  </si>
  <si>
    <t>19:46:04</t>
  </si>
  <si>
    <t>19:49:13</t>
  </si>
  <si>
    <t>20:04:20</t>
  </si>
  <si>
    <t>16/05/2013</t>
  </si>
  <si>
    <t>07:27:00</t>
  </si>
  <si>
    <t>07:46:59</t>
  </si>
  <si>
    <t>08:19:53</t>
  </si>
  <si>
    <t>11:40:03</t>
  </si>
  <si>
    <t>15:00:30</t>
  </si>
  <si>
    <t>15:01:09</t>
  </si>
  <si>
    <t>15:09:56</t>
  </si>
  <si>
    <t>15:10:35</t>
  </si>
  <si>
    <t>17:00:54</t>
  </si>
  <si>
    <t>17:03:28</t>
  </si>
  <si>
    <t>17:20:13</t>
  </si>
  <si>
    <t>17:20:42</t>
  </si>
  <si>
    <t>17:30:39</t>
  </si>
  <si>
    <t>9272499234</t>
  </si>
  <si>
    <t>18:08:06</t>
  </si>
  <si>
    <t>18:58:20</t>
  </si>
  <si>
    <t>19:25:07</t>
  </si>
  <si>
    <t>17/05/2013</t>
  </si>
  <si>
    <t>10:21:09</t>
  </si>
  <si>
    <t>12:23:44</t>
  </si>
  <si>
    <t>8552381259</t>
  </si>
  <si>
    <t>12:49:54</t>
  </si>
  <si>
    <t>13:38:00</t>
  </si>
  <si>
    <t>9033195001</t>
  </si>
  <si>
    <t>13:42:28</t>
  </si>
  <si>
    <t>4957880416</t>
  </si>
  <si>
    <t>17:08:46</t>
  </si>
  <si>
    <t>17:56:42</t>
  </si>
  <si>
    <t>18:47:07</t>
  </si>
  <si>
    <t>19:02:07</t>
  </si>
  <si>
    <t>19:26:23</t>
  </si>
  <si>
    <t>19:32:17</t>
  </si>
  <si>
    <t>19:32:57</t>
  </si>
  <si>
    <t>9172665550</t>
  </si>
  <si>
    <t>19:42:48</t>
  </si>
  <si>
    <t>18/05/2013</t>
  </si>
  <si>
    <t>10:19:16</t>
  </si>
  <si>
    <t>11:54:13</t>
  </si>
  <si>
    <t>17:19:13</t>
  </si>
  <si>
    <t>18:09:18</t>
  </si>
  <si>
    <t>19/05/2013</t>
  </si>
  <si>
    <t>10:42:40</t>
  </si>
  <si>
    <t>12:24:15</t>
  </si>
  <si>
    <t>12:54:18</t>
  </si>
  <si>
    <t>9503116019</t>
  </si>
  <si>
    <t>13:56:43</t>
  </si>
  <si>
    <t>13:57:15</t>
  </si>
  <si>
    <t>14:29:32</t>
  </si>
  <si>
    <t>14:30:04</t>
  </si>
  <si>
    <t>16:36:17</t>
  </si>
  <si>
    <t>18:47:57</t>
  </si>
  <si>
    <t>23:13:13</t>
  </si>
  <si>
    <t>23:20:37</t>
  </si>
  <si>
    <t>23:49:33</t>
  </si>
  <si>
    <t>20/05/2013</t>
  </si>
  <si>
    <t>00:09:30</t>
  </si>
  <si>
    <t>09:25:50</t>
  </si>
  <si>
    <t>9179390277</t>
  </si>
  <si>
    <t>09:44:47</t>
  </si>
  <si>
    <t>09:48:00</t>
  </si>
  <si>
    <t>09:50:20</t>
  </si>
  <si>
    <t>13:54:43</t>
  </si>
  <si>
    <t>9628694443</t>
  </si>
  <si>
    <t>13:55:22</t>
  </si>
  <si>
    <t>9654624139</t>
  </si>
  <si>
    <t>13:55:40</t>
  </si>
  <si>
    <t>9260685287</t>
  </si>
  <si>
    <t>13:56:21</t>
  </si>
  <si>
    <t>17:06:30</t>
  </si>
  <si>
    <t>9586237262</t>
  </si>
  <si>
    <t>18:03:08</t>
  </si>
  <si>
    <t>18:40:49</t>
  </si>
  <si>
    <t>21/05/2013</t>
  </si>
  <si>
    <t>18:56:11</t>
  </si>
  <si>
    <t>19:13:23</t>
  </si>
  <si>
    <t>22/05/2013</t>
  </si>
  <si>
    <t>12:18:53</t>
  </si>
  <si>
    <t>8552462427</t>
  </si>
  <si>
    <t>15:02:45</t>
  </si>
  <si>
    <t>9172584246</t>
  </si>
  <si>
    <t>17:02:14</t>
  </si>
  <si>
    <t>19:29:11</t>
  </si>
  <si>
    <t>23/05/2013</t>
  </si>
  <si>
    <t>11:07:37</t>
  </si>
  <si>
    <t>11:24:47</t>
  </si>
  <si>
    <t>9179137578</t>
  </si>
  <si>
    <t>11:26:47</t>
  </si>
  <si>
    <t>9600703888</t>
  </si>
  <si>
    <t>11:44:20</t>
  </si>
  <si>
    <t>9272435008</t>
  </si>
  <si>
    <t>11:47:13</t>
  </si>
  <si>
    <t>12:30:40</t>
  </si>
  <si>
    <t>12:48:36</t>
  </si>
  <si>
    <t>15:13:01</t>
  </si>
  <si>
    <t>15:20:01</t>
  </si>
  <si>
    <t>15:42:52</t>
  </si>
  <si>
    <t>17:15:20</t>
  </si>
  <si>
    <t>17:50:58</t>
  </si>
  <si>
    <t>18:58:52</t>
  </si>
  <si>
    <t>19:25:57</t>
  </si>
  <si>
    <t>20:10:42</t>
  </si>
  <si>
    <t>20:15:20</t>
  </si>
  <si>
    <t>24/05/2013</t>
  </si>
  <si>
    <t>09:03:01</t>
  </si>
  <si>
    <t>09:52:17</t>
  </si>
  <si>
    <t>10:13:41</t>
  </si>
  <si>
    <t>12:11:21</t>
  </si>
  <si>
    <t>14:55:22</t>
  </si>
  <si>
    <t>15:06:21</t>
  </si>
  <si>
    <t>15:08:06</t>
  </si>
  <si>
    <t>20:59:53</t>
  </si>
  <si>
    <t>22:26:25</t>
  </si>
  <si>
    <t>22:34:29</t>
  </si>
  <si>
    <t>25/05/2013</t>
  </si>
  <si>
    <t>10:47:04</t>
  </si>
  <si>
    <t>11:45:40</t>
  </si>
  <si>
    <t>8552548302</t>
  </si>
  <si>
    <t>19:45:58</t>
  </si>
  <si>
    <t>23:16:53</t>
  </si>
  <si>
    <t>26/05/2013</t>
  </si>
  <si>
    <t>19:05:31</t>
  </si>
  <si>
    <t>19:17:21</t>
  </si>
  <si>
    <t>21:51:27</t>
  </si>
  <si>
    <t>23:51:23</t>
  </si>
  <si>
    <t>27/05/2013</t>
  </si>
  <si>
    <t>00:26:14</t>
  </si>
  <si>
    <t>17:53:47</t>
  </si>
  <si>
    <t>19:24:51</t>
  </si>
  <si>
    <t>28/05/2013</t>
  </si>
  <si>
    <t>09:49:18</t>
  </si>
  <si>
    <t>10:20:49</t>
  </si>
  <si>
    <t>9172578592</t>
  </si>
  <si>
    <t>10:33:28</t>
  </si>
  <si>
    <t>11:30:23</t>
  </si>
  <si>
    <t>13:15:36</t>
  </si>
  <si>
    <t>18:17:31</t>
  </si>
  <si>
    <t>29/05/2013</t>
  </si>
  <si>
    <t>08:39:22</t>
  </si>
  <si>
    <t>08:41:18</t>
  </si>
  <si>
    <t>09:09:36</t>
  </si>
  <si>
    <t>11:02:59</t>
  </si>
  <si>
    <t>12:01:21</t>
  </si>
  <si>
    <t>12:04:00</t>
  </si>
  <si>
    <t>14:30:17</t>
  </si>
  <si>
    <t>17:31:51</t>
  </si>
  <si>
    <t>17:38:36</t>
  </si>
  <si>
    <t>9061187066</t>
  </si>
  <si>
    <t>19:11:14</t>
  </si>
  <si>
    <t>07:10:58</t>
  </si>
  <si>
    <t>07:21:38</t>
  </si>
  <si>
    <t>07:48:30</t>
  </si>
  <si>
    <t>07:57:53</t>
  </si>
  <si>
    <t>9172859867</t>
  </si>
  <si>
    <t>09:26:07</t>
  </si>
  <si>
    <t>09:45:13</t>
  </si>
  <si>
    <t>09:54:25</t>
  </si>
  <si>
    <t>09:55:51</t>
  </si>
  <si>
    <t>09:56:13</t>
  </si>
  <si>
    <t>09:58:03</t>
  </si>
  <si>
    <t>10:48:49</t>
  </si>
  <si>
    <t>11:19:28</t>
  </si>
  <si>
    <t>9671824927</t>
  </si>
  <si>
    <t>исх/рег.моб.БЛ</t>
  </si>
  <si>
    <t>15:37:00</t>
  </si>
  <si>
    <t>17:38:25</t>
  </si>
  <si>
    <t>17:43:34</t>
  </si>
  <si>
    <t>0611</t>
  </si>
  <si>
    <t>18:45:26</t>
  </si>
  <si>
    <t>19:38:18</t>
  </si>
  <si>
    <t>19:39:40</t>
  </si>
  <si>
    <t>19:52:04</t>
  </si>
  <si>
    <t>19:59:38</t>
  </si>
  <si>
    <t>20:07:52</t>
  </si>
  <si>
    <t>20:25:35</t>
  </si>
  <si>
    <t>31/05/2013</t>
  </si>
  <si>
    <t>08:37:05</t>
  </si>
  <si>
    <t>9173998668</t>
  </si>
  <si>
    <t>08:52:00</t>
  </si>
  <si>
    <t>9205461709</t>
  </si>
  <si>
    <t>13:38:06</t>
  </si>
  <si>
    <t>15:39:36</t>
  </si>
  <si>
    <t>18:03:27</t>
  </si>
  <si>
    <t>19:03:32</t>
  </si>
  <si>
    <t>20:42:20</t>
  </si>
  <si>
    <t>21:07:45</t>
  </si>
  <si>
    <t>21:10:39</t>
  </si>
  <si>
    <t>20:40:29</t>
  </si>
  <si>
    <t>Услуги</t>
  </si>
  <si>
    <t>internet.beeline.ru (down)</t>
  </si>
  <si>
    <t>GPRS</t>
  </si>
  <si>
    <t>internet.beeline.ru (up)</t>
  </si>
  <si>
    <t>Разговори всех</t>
  </si>
  <si>
    <t>Общение на равных</t>
  </si>
  <si>
    <t>МТС, длит. за день</t>
  </si>
  <si>
    <t>Кол-во зв-ков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</si>
</sst>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2" formatCode="[$-F400]h:mm:ss\ AM/PM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  <charset val="204"/>
    </font>
    <font>
      <b/>
      <sz val="10"/>
      <color rgb="FF0070C0"/>
      <name val="Arial"/>
      <family val="2"/>
      <charset val="204"/>
    </font>
    <font>
      <sz val="10"/>
      <color rgb="FF0070C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21" fontId="0" fillId="0" borderId="0" xfId="0" applyNumberFormat="1"/>
    <xf numFmtId="172" fontId="0" fillId="0" borderId="0" xfId="0" applyNumberFormat="1"/>
    <xf numFmtId="0" fontId="3" fillId="0" borderId="0" xfId="0" applyFont="1" applyAlignment="1">
      <alignment wrapText="1"/>
    </xf>
    <xf numFmtId="0" fontId="4" fillId="0" borderId="0" xfId="0" applyFont="1"/>
    <xf numFmtId="2" fontId="4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14" fontId="0" fillId="0" borderId="0" xfId="0" applyNumberFormat="1"/>
    <xf numFmtId="171" fontId="2" fillId="0" borderId="0" xfId="1" applyFont="1" applyAlignment="1">
      <alignment wrapText="1"/>
    </xf>
    <xf numFmtId="171" fontId="0" fillId="0" borderId="0" xfId="1" applyFont="1"/>
    <xf numFmtId="0" fontId="2" fillId="0" borderId="0" xfId="0" applyFont="1"/>
    <xf numFmtId="14" fontId="2" fillId="0" borderId="0" xfId="0" applyNumberFormat="1" applyFont="1"/>
    <xf numFmtId="21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5" fillId="0" borderId="0" xfId="0" applyFont="1"/>
    <xf numFmtId="171" fontId="2" fillId="0" borderId="0" xfId="1" applyFont="1"/>
    <xf numFmtId="1" fontId="0" fillId="0" borderId="0" xfId="0" applyNumberFormat="1"/>
    <xf numFmtId="1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AFCB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61"/>
  <sheetViews>
    <sheetView tabSelected="1" zoomScale="115" zoomScaleNormal="115" workbookViewId="0">
      <pane xSplit="6" ySplit="1" topLeftCell="H2" activePane="bottomRight" state="frozen"/>
      <selection pane="topRight" activeCell="G1" sqref="G1"/>
      <selection pane="bottomLeft" activeCell="A2" sqref="A2"/>
      <selection pane="bottomRight" activeCell="S45" sqref="S45"/>
    </sheetView>
  </sheetViews>
  <sheetFormatPr defaultRowHeight="12.75" x14ac:dyDescent="0.2"/>
  <cols>
    <col min="1" max="1" width="13.28515625" customWidth="1"/>
    <col min="3" max="3" width="15" bestFit="1" customWidth="1"/>
    <col min="4" max="4" width="11.28515625" bestFit="1" customWidth="1"/>
    <col min="5" max="6" width="10.7109375" customWidth="1"/>
    <col min="7" max="7" width="17.5703125" customWidth="1"/>
    <col min="8" max="8" width="8.5703125" customWidth="1"/>
    <col min="9" max="9" width="16.42578125" bestFit="1" customWidth="1"/>
    <col min="10" max="10" width="19.85546875" bestFit="1" customWidth="1"/>
    <col min="11" max="11" width="11.5703125" customWidth="1"/>
    <col min="12" max="12" width="16.5703125" customWidth="1"/>
    <col min="13" max="13" width="17" customWidth="1"/>
    <col min="16" max="17" width="9.140625" style="8"/>
    <col min="18" max="18" width="9.140625" style="11"/>
  </cols>
  <sheetData>
    <row r="1" spans="1:18" s="1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369</v>
      </c>
      <c r="O1" s="4" t="s">
        <v>370</v>
      </c>
      <c r="P1" s="7" t="s">
        <v>371</v>
      </c>
      <c r="Q1" s="7" t="s">
        <v>372</v>
      </c>
      <c r="R1" s="10"/>
    </row>
    <row r="2" spans="1:1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">
        <v>1.8865740740740742E-3</v>
      </c>
      <c r="G2">
        <v>3</v>
      </c>
      <c r="H2">
        <v>7.62</v>
      </c>
      <c r="I2" t="s">
        <v>15</v>
      </c>
      <c r="J2" t="s">
        <v>18</v>
      </c>
      <c r="K2" t="s">
        <v>19</v>
      </c>
      <c r="L2" t="s">
        <v>20</v>
      </c>
      <c r="M2" t="s">
        <v>21</v>
      </c>
      <c r="N2" s="5" t="s">
        <v>22</v>
      </c>
      <c r="O2" s="5">
        <v>0</v>
      </c>
      <c r="P2" s="5" t="s">
        <v>23</v>
      </c>
      <c r="Q2" s="5"/>
      <c r="R2"/>
    </row>
    <row r="3" spans="1:18" x14ac:dyDescent="0.2">
      <c r="A3" t="s">
        <v>13</v>
      </c>
      <c r="B3" s="19">
        <v>1</v>
      </c>
      <c r="C3" t="s">
        <v>15</v>
      </c>
      <c r="D3" s="9">
        <v>41395</v>
      </c>
      <c r="E3" t="s">
        <v>25</v>
      </c>
      <c r="F3" s="2">
        <v>1.1342592592592591E-3</v>
      </c>
      <c r="G3">
        <v>1.63</v>
      </c>
      <c r="H3">
        <v>0</v>
      </c>
      <c r="I3" t="s">
        <v>15</v>
      </c>
      <c r="J3" t="s">
        <v>26</v>
      </c>
      <c r="K3" t="s">
        <v>19</v>
      </c>
      <c r="L3" t="s">
        <v>27</v>
      </c>
      <c r="M3" t="s">
        <v>28</v>
      </c>
      <c r="N3" s="5">
        <f>1.59+(IF($G3&gt;10,CEILING($G3,1)-10,0))*1.59</f>
        <v>1.59</v>
      </c>
      <c r="O3" s="6">
        <f>0.9*$G3</f>
        <v>1.4669999999999999</v>
      </c>
      <c r="P3" s="8">
        <f>SUMIFS($G:$G,$D:$D,D3,K:K,"Исходящие")</f>
        <v>3.67</v>
      </c>
      <c r="Q3" s="8">
        <f>SUMIFS($B:$B,$D:$D,$D3,$K:$K,"Исходящие")</f>
        <v>4</v>
      </c>
      <c r="R3" s="11">
        <f>IF($P3&lt;6,1.75*$G3,0)</f>
        <v>2.8525</v>
      </c>
    </row>
    <row r="4" spans="1:18" hidden="1" x14ac:dyDescent="0.2">
      <c r="A4" t="s">
        <v>13</v>
      </c>
      <c r="B4" t="s">
        <v>14</v>
      </c>
      <c r="C4" t="s">
        <v>15</v>
      </c>
      <c r="D4" t="s">
        <v>24</v>
      </c>
      <c r="E4" t="s">
        <v>29</v>
      </c>
      <c r="F4" s="2">
        <v>2.6620370370370372E-4</v>
      </c>
      <c r="G4">
        <v>0.38</v>
      </c>
      <c r="H4">
        <v>0</v>
      </c>
      <c r="I4" t="s">
        <v>26</v>
      </c>
      <c r="J4" t="s">
        <v>15</v>
      </c>
      <c r="K4" t="s">
        <v>30</v>
      </c>
      <c r="L4" t="s">
        <v>31</v>
      </c>
      <c r="M4" t="s">
        <v>28</v>
      </c>
      <c r="N4" t="s">
        <v>22</v>
      </c>
      <c r="O4">
        <v>0</v>
      </c>
      <c r="P4" t="s">
        <v>23</v>
      </c>
      <c r="Q4"/>
      <c r="R4"/>
    </row>
    <row r="5" spans="1:18" x14ac:dyDescent="0.2">
      <c r="A5" t="s">
        <v>13</v>
      </c>
      <c r="B5" s="19">
        <v>1</v>
      </c>
      <c r="C5" t="s">
        <v>15</v>
      </c>
      <c r="D5" s="9">
        <v>41395</v>
      </c>
      <c r="E5" t="s">
        <v>32</v>
      </c>
      <c r="F5" s="2">
        <v>5.5555555555555556E-4</v>
      </c>
      <c r="G5">
        <v>0.8</v>
      </c>
      <c r="H5">
        <v>0</v>
      </c>
      <c r="I5" t="s">
        <v>15</v>
      </c>
      <c r="J5" t="s">
        <v>26</v>
      </c>
      <c r="K5" t="s">
        <v>19</v>
      </c>
      <c r="L5" t="s">
        <v>27</v>
      </c>
      <c r="M5" t="s">
        <v>28</v>
      </c>
      <c r="N5" s="5">
        <f>1.59+(IF($G5&gt;10,CEILING($G5,1)-10,0))*1.59</f>
        <v>1.59</v>
      </c>
      <c r="O5" s="6">
        <f>0.9*$G5</f>
        <v>0.72000000000000008</v>
      </c>
      <c r="P5" s="8">
        <f>SUMIFS($G:$G,$D:$D,D5,K:K,"Исходящие")</f>
        <v>3.67</v>
      </c>
      <c r="Q5" s="8">
        <f>SUMIFS($B:$B,$D:$D,$D5,$K:$K,"Исходящие")</f>
        <v>4</v>
      </c>
      <c r="R5" s="11">
        <f>IF($P5&lt;6,1.75*$G5,0)</f>
        <v>1.4000000000000001</v>
      </c>
    </row>
    <row r="6" spans="1:18" x14ac:dyDescent="0.2">
      <c r="A6" t="s">
        <v>13</v>
      </c>
      <c r="B6" s="19">
        <v>1</v>
      </c>
      <c r="C6" t="s">
        <v>15</v>
      </c>
      <c r="D6" s="9">
        <v>41395</v>
      </c>
      <c r="E6" t="s">
        <v>33</v>
      </c>
      <c r="F6" s="2">
        <v>2.3148148148148146E-4</v>
      </c>
      <c r="G6">
        <v>0.33</v>
      </c>
      <c r="H6">
        <v>0</v>
      </c>
      <c r="I6" t="s">
        <v>15</v>
      </c>
      <c r="J6" t="s">
        <v>26</v>
      </c>
      <c r="K6" t="s">
        <v>19</v>
      </c>
      <c r="L6" t="s">
        <v>27</v>
      </c>
      <c r="M6" t="s">
        <v>28</v>
      </c>
      <c r="N6" s="5">
        <f>1.59+(IF($G6&gt;10,CEILING($G6,1)-10,0))*1.59</f>
        <v>1.59</v>
      </c>
      <c r="O6" s="6">
        <f>0.9*$G6</f>
        <v>0.29700000000000004</v>
      </c>
      <c r="P6" s="8">
        <f>SUMIFS($G:$G,$D:$D,D6,K:K,"Исходящие")</f>
        <v>3.67</v>
      </c>
      <c r="Q6" s="8">
        <f>SUMIFS($B:$B,$D:$D,$D6,$K:$K,"Исходящие")</f>
        <v>4</v>
      </c>
      <c r="R6" s="11">
        <f>IF($P6&lt;6,1.75*$G6,0)</f>
        <v>0.57750000000000001</v>
      </c>
    </row>
    <row r="7" spans="1:18" x14ac:dyDescent="0.2">
      <c r="A7" t="s">
        <v>13</v>
      </c>
      <c r="B7" s="19">
        <v>1</v>
      </c>
      <c r="C7" t="s">
        <v>15</v>
      </c>
      <c r="D7" s="9">
        <v>41395</v>
      </c>
      <c r="E7" t="s">
        <v>34</v>
      </c>
      <c r="F7" s="2">
        <v>6.3657407407407402E-4</v>
      </c>
      <c r="G7">
        <v>0.91</v>
      </c>
      <c r="H7">
        <v>0</v>
      </c>
      <c r="I7" t="s">
        <v>15</v>
      </c>
      <c r="J7" t="s">
        <v>26</v>
      </c>
      <c r="K7" t="s">
        <v>19</v>
      </c>
      <c r="L7" t="s">
        <v>27</v>
      </c>
      <c r="M7" t="s">
        <v>28</v>
      </c>
      <c r="N7" s="5">
        <f>1.59+(IF($G7&gt;10,CEILING($G7,1)-10,0))*1.59</f>
        <v>1.59</v>
      </c>
      <c r="O7" s="6">
        <f>0.9*$G7</f>
        <v>0.81900000000000006</v>
      </c>
      <c r="P7" s="8">
        <f>SUMIFS($G:$G,$D:$D,D7,K:K,"Исходящие")</f>
        <v>3.67</v>
      </c>
      <c r="Q7" s="8">
        <f>SUMIFS($B:$B,$D:$D,$D7,$K:$K,"Исходящие")</f>
        <v>4</v>
      </c>
      <c r="R7" s="11">
        <f>IF($P7&lt;6,1.75*$G7,0)</f>
        <v>1.5925</v>
      </c>
    </row>
    <row r="8" spans="1:18" hidden="1" x14ac:dyDescent="0.2">
      <c r="A8" t="s">
        <v>13</v>
      </c>
      <c r="B8" t="s">
        <v>14</v>
      </c>
      <c r="C8" t="s">
        <v>15</v>
      </c>
      <c r="D8" t="s">
        <v>35</v>
      </c>
      <c r="E8" t="s">
        <v>36</v>
      </c>
      <c r="F8" s="2">
        <v>1.7361111111111112E-4</v>
      </c>
      <c r="G8">
        <v>0.25</v>
      </c>
      <c r="H8">
        <v>0</v>
      </c>
      <c r="I8" t="s">
        <v>37</v>
      </c>
      <c r="J8" t="s">
        <v>15</v>
      </c>
      <c r="K8" t="s">
        <v>30</v>
      </c>
      <c r="L8" t="s">
        <v>31</v>
      </c>
      <c r="M8" t="s">
        <v>28</v>
      </c>
      <c r="N8" t="s">
        <v>22</v>
      </c>
      <c r="O8">
        <v>0</v>
      </c>
      <c r="P8" t="s">
        <v>23</v>
      </c>
      <c r="Q8"/>
      <c r="R8"/>
    </row>
    <row r="9" spans="1:18" x14ac:dyDescent="0.2">
      <c r="A9" t="s">
        <v>13</v>
      </c>
      <c r="B9" s="19">
        <v>1</v>
      </c>
      <c r="C9" t="s">
        <v>15</v>
      </c>
      <c r="D9" s="9">
        <v>41396</v>
      </c>
      <c r="E9" t="s">
        <v>38</v>
      </c>
      <c r="F9" s="2">
        <v>5.5555555555555556E-4</v>
      </c>
      <c r="G9">
        <v>0.8</v>
      </c>
      <c r="H9">
        <v>0</v>
      </c>
      <c r="I9" t="s">
        <v>15</v>
      </c>
      <c r="J9" t="s">
        <v>26</v>
      </c>
      <c r="K9" t="s">
        <v>19</v>
      </c>
      <c r="L9" t="s">
        <v>27</v>
      </c>
      <c r="M9" t="s">
        <v>28</v>
      </c>
      <c r="N9" s="5">
        <f>1.59+(IF($G9&gt;10,CEILING($G9,1)-10,0))*1.59</f>
        <v>1.59</v>
      </c>
      <c r="O9" s="6">
        <f>0.9*$G9</f>
        <v>0.72000000000000008</v>
      </c>
      <c r="P9" s="8">
        <f>SUMIFS($G:$G,$D:$D,D9,K:K,"Исходящие")</f>
        <v>2.6900000000000004</v>
      </c>
      <c r="Q9" s="8">
        <f>SUMIFS($B:$B,$D:$D,$D9,$K:$K,"Исходящие")</f>
        <v>4</v>
      </c>
      <c r="R9" s="11">
        <f>IF($P9&lt;6,1.75*$G9,0)</f>
        <v>1.4000000000000001</v>
      </c>
    </row>
    <row r="10" spans="1:18" hidden="1" x14ac:dyDescent="0.2">
      <c r="A10" t="s">
        <v>13</v>
      </c>
      <c r="B10" t="s">
        <v>14</v>
      </c>
      <c r="C10" t="s">
        <v>15</v>
      </c>
      <c r="D10" t="s">
        <v>35</v>
      </c>
      <c r="E10" t="s">
        <v>39</v>
      </c>
      <c r="F10" s="2">
        <v>1.3310185185185185E-3</v>
      </c>
      <c r="G10">
        <v>1.91</v>
      </c>
      <c r="H10">
        <v>0</v>
      </c>
      <c r="I10" t="s">
        <v>26</v>
      </c>
      <c r="J10" t="s">
        <v>15</v>
      </c>
      <c r="K10" t="s">
        <v>30</v>
      </c>
      <c r="L10" t="s">
        <v>31</v>
      </c>
      <c r="M10" t="s">
        <v>28</v>
      </c>
      <c r="N10" t="s">
        <v>22</v>
      </c>
      <c r="O10">
        <v>0</v>
      </c>
      <c r="P10" t="s">
        <v>23</v>
      </c>
      <c r="Q10"/>
      <c r="R10"/>
    </row>
    <row r="11" spans="1:18" hidden="1" x14ac:dyDescent="0.2">
      <c r="A11" t="s">
        <v>13</v>
      </c>
      <c r="B11" t="s">
        <v>14</v>
      </c>
      <c r="C11" t="s">
        <v>15</v>
      </c>
      <c r="D11" t="s">
        <v>35</v>
      </c>
      <c r="E11" t="s">
        <v>40</v>
      </c>
      <c r="F11" s="2">
        <v>6.7129629629629625E-4</v>
      </c>
      <c r="G11">
        <v>0.96</v>
      </c>
      <c r="H11">
        <v>0</v>
      </c>
      <c r="I11" t="s">
        <v>26</v>
      </c>
      <c r="J11" t="s">
        <v>15</v>
      </c>
      <c r="K11" t="s">
        <v>30</v>
      </c>
      <c r="L11" t="s">
        <v>31</v>
      </c>
      <c r="M11" t="s">
        <v>28</v>
      </c>
      <c r="N11" t="s">
        <v>22</v>
      </c>
      <c r="O11">
        <v>0</v>
      </c>
      <c r="P11" t="s">
        <v>23</v>
      </c>
      <c r="Q11"/>
      <c r="R11"/>
    </row>
    <row r="12" spans="1:18" x14ac:dyDescent="0.2">
      <c r="A12" t="s">
        <v>13</v>
      </c>
      <c r="B12" s="19">
        <v>1</v>
      </c>
      <c r="C12" t="s">
        <v>15</v>
      </c>
      <c r="D12" s="9">
        <v>41396</v>
      </c>
      <c r="E12" t="s">
        <v>41</v>
      </c>
      <c r="F12" s="2">
        <v>1.8518518518518518E-4</v>
      </c>
      <c r="G12">
        <v>0.26</v>
      </c>
      <c r="H12">
        <v>0</v>
      </c>
      <c r="I12" t="s">
        <v>15</v>
      </c>
      <c r="J12" t="s">
        <v>26</v>
      </c>
      <c r="K12" t="s">
        <v>19</v>
      </c>
      <c r="L12" t="s">
        <v>27</v>
      </c>
      <c r="M12" t="s">
        <v>28</v>
      </c>
      <c r="N12" s="5">
        <f>1.59+(IF($G12&gt;10,CEILING($G12,1)-10,0))*1.59</f>
        <v>1.59</v>
      </c>
      <c r="O12" s="6">
        <f>0.9*$G12</f>
        <v>0.23400000000000001</v>
      </c>
      <c r="P12" s="8">
        <f>SUMIFS($G:$G,$D:$D,D12,K:K,"Исходящие")</f>
        <v>2.6900000000000004</v>
      </c>
      <c r="Q12" s="8">
        <f>SUMIFS($B:$B,$D:$D,$D12,$K:$K,"Исходящие")</f>
        <v>4</v>
      </c>
      <c r="R12" s="11">
        <f>IF($P12&lt;6,1.75*$G12,0)</f>
        <v>0.45500000000000002</v>
      </c>
    </row>
    <row r="13" spans="1:18" x14ac:dyDescent="0.2">
      <c r="A13" t="s">
        <v>13</v>
      </c>
      <c r="B13" s="19">
        <v>1</v>
      </c>
      <c r="C13" t="s">
        <v>15</v>
      </c>
      <c r="D13" s="9">
        <v>41396</v>
      </c>
      <c r="E13" t="s">
        <v>42</v>
      </c>
      <c r="F13" s="2">
        <v>4.0509259259259258E-4</v>
      </c>
      <c r="G13">
        <v>0.57999999999999996</v>
      </c>
      <c r="H13">
        <v>0</v>
      </c>
      <c r="I13" t="s">
        <v>15</v>
      </c>
      <c r="J13" t="s">
        <v>26</v>
      </c>
      <c r="K13" t="s">
        <v>19</v>
      </c>
      <c r="L13" t="s">
        <v>27</v>
      </c>
      <c r="M13" t="s">
        <v>28</v>
      </c>
      <c r="N13" s="5">
        <f>1.59+(IF($G13&gt;10,CEILING($G13,1)-10,0))*1.59</f>
        <v>1.59</v>
      </c>
      <c r="O13" s="6">
        <f>0.9*$G13</f>
        <v>0.52200000000000002</v>
      </c>
      <c r="P13" s="8">
        <f>SUMIFS($G:$G,$D:$D,D13,K:K,"Исходящие")</f>
        <v>2.6900000000000004</v>
      </c>
      <c r="Q13" s="8">
        <f>SUMIFS($B:$B,$D:$D,$D13,$K:$K,"Исходящие")</f>
        <v>4</v>
      </c>
      <c r="R13" s="11">
        <f>IF($P13&lt;6,1.75*$G13,0)</f>
        <v>1.0149999999999999</v>
      </c>
    </row>
    <row r="14" spans="1:18" x14ac:dyDescent="0.2">
      <c r="A14" t="s">
        <v>13</v>
      </c>
      <c r="B14" s="19">
        <v>1</v>
      </c>
      <c r="C14" t="s">
        <v>15</v>
      </c>
      <c r="D14" s="9">
        <v>41396</v>
      </c>
      <c r="E14" t="s">
        <v>43</v>
      </c>
      <c r="F14" s="2">
        <v>7.291666666666667E-4</v>
      </c>
      <c r="G14">
        <v>1.05</v>
      </c>
      <c r="H14">
        <v>0</v>
      </c>
      <c r="I14" t="s">
        <v>15</v>
      </c>
      <c r="J14" t="s">
        <v>26</v>
      </c>
      <c r="K14" t="s">
        <v>19</v>
      </c>
      <c r="L14" t="s">
        <v>27</v>
      </c>
      <c r="M14" t="s">
        <v>28</v>
      </c>
      <c r="N14" s="5">
        <f>1.59+(IF($G14&gt;10,CEILING($G14,1)-10,0))*1.59</f>
        <v>1.59</v>
      </c>
      <c r="O14" s="6">
        <f>0.9*$G14</f>
        <v>0.94500000000000006</v>
      </c>
      <c r="P14" s="8">
        <f>SUMIFS($G:$G,$D:$D,D14,K:K,"Исходящие")</f>
        <v>2.6900000000000004</v>
      </c>
      <c r="Q14" s="8">
        <f>SUMIFS($B:$B,$D:$D,$D14,$K:$K,"Исходящие")</f>
        <v>4</v>
      </c>
      <c r="R14" s="11">
        <f>IF($P14&lt;6,1.75*$G14,0)</f>
        <v>1.8375000000000001</v>
      </c>
    </row>
    <row r="15" spans="1:18" hidden="1" x14ac:dyDescent="0.2">
      <c r="A15" t="s">
        <v>13</v>
      </c>
      <c r="B15" t="s">
        <v>14</v>
      </c>
      <c r="C15" t="s">
        <v>15</v>
      </c>
      <c r="D15" t="s">
        <v>35</v>
      </c>
      <c r="E15" t="s">
        <v>44</v>
      </c>
      <c r="F15" s="2">
        <v>1.0416666666666667E-4</v>
      </c>
      <c r="G15">
        <v>0.15</v>
      </c>
      <c r="H15">
        <v>0</v>
      </c>
      <c r="I15" t="s">
        <v>26</v>
      </c>
      <c r="J15" t="s">
        <v>15</v>
      </c>
      <c r="K15" t="s">
        <v>30</v>
      </c>
      <c r="L15" t="s">
        <v>31</v>
      </c>
      <c r="M15" t="s">
        <v>28</v>
      </c>
      <c r="N15" t="s">
        <v>22</v>
      </c>
      <c r="O15">
        <v>0</v>
      </c>
      <c r="P15" t="s">
        <v>23</v>
      </c>
      <c r="Q15"/>
      <c r="R15"/>
    </row>
    <row r="16" spans="1:18" hidden="1" x14ac:dyDescent="0.2">
      <c r="A16" t="s">
        <v>13</v>
      </c>
      <c r="B16" t="s">
        <v>14</v>
      </c>
      <c r="C16" t="s">
        <v>15</v>
      </c>
      <c r="D16" t="s">
        <v>45</v>
      </c>
      <c r="E16" t="s">
        <v>46</v>
      </c>
      <c r="F16" s="2">
        <v>2.5462962962962961E-4</v>
      </c>
      <c r="G16">
        <v>0.36</v>
      </c>
      <c r="H16">
        <v>0</v>
      </c>
      <c r="I16" t="s">
        <v>26</v>
      </c>
      <c r="J16" t="s">
        <v>15</v>
      </c>
      <c r="K16" t="s">
        <v>30</v>
      </c>
      <c r="L16" t="s">
        <v>31</v>
      </c>
      <c r="M16" t="s">
        <v>28</v>
      </c>
      <c r="N16" t="s">
        <v>22</v>
      </c>
      <c r="O16">
        <v>0</v>
      </c>
      <c r="P16" t="s">
        <v>23</v>
      </c>
      <c r="Q16"/>
      <c r="R16"/>
    </row>
    <row r="17" spans="1:18" x14ac:dyDescent="0.2">
      <c r="A17" t="s">
        <v>13</v>
      </c>
      <c r="B17" s="19">
        <v>1</v>
      </c>
      <c r="C17" t="s">
        <v>15</v>
      </c>
      <c r="D17" s="9">
        <v>41397</v>
      </c>
      <c r="E17" t="s">
        <v>47</v>
      </c>
      <c r="F17" s="2">
        <v>9.2592592592592588E-5</v>
      </c>
      <c r="G17">
        <v>0.13</v>
      </c>
      <c r="H17">
        <v>0</v>
      </c>
      <c r="I17" t="s">
        <v>15</v>
      </c>
      <c r="J17" t="s">
        <v>26</v>
      </c>
      <c r="K17" t="s">
        <v>19</v>
      </c>
      <c r="L17" t="s">
        <v>27</v>
      </c>
      <c r="M17" t="s">
        <v>28</v>
      </c>
      <c r="N17" s="5">
        <f>1.59+(IF($G17&gt;10,CEILING($G17,1)-10,0))*1.59</f>
        <v>1.59</v>
      </c>
      <c r="O17" s="6">
        <f>0.9*$G17</f>
        <v>0.11700000000000001</v>
      </c>
      <c r="P17" s="8">
        <f>SUMIFS($G:$G,$D:$D,D17,K:K,"Исходящие")</f>
        <v>1.23</v>
      </c>
      <c r="Q17" s="8">
        <f>SUMIFS($B:$B,$D:$D,$D17,$K:$K,"Исходящие")</f>
        <v>4</v>
      </c>
      <c r="R17" s="11">
        <f>IF($P17&lt;6,1.75*$G17,0)</f>
        <v>0.22750000000000001</v>
      </c>
    </row>
    <row r="18" spans="1:18" x14ac:dyDescent="0.2">
      <c r="A18" t="s">
        <v>13</v>
      </c>
      <c r="B18" s="19">
        <v>1</v>
      </c>
      <c r="C18" t="s">
        <v>15</v>
      </c>
      <c r="D18" s="9">
        <v>41397</v>
      </c>
      <c r="E18" t="s">
        <v>48</v>
      </c>
      <c r="F18" s="2">
        <v>2.3148148148148146E-4</v>
      </c>
      <c r="G18">
        <v>0.33</v>
      </c>
      <c r="H18">
        <v>0</v>
      </c>
      <c r="I18" t="s">
        <v>15</v>
      </c>
      <c r="J18" t="s">
        <v>26</v>
      </c>
      <c r="K18" t="s">
        <v>19</v>
      </c>
      <c r="L18" t="s">
        <v>27</v>
      </c>
      <c r="M18" t="s">
        <v>28</v>
      </c>
      <c r="N18" s="5">
        <f>1.59+(IF($G18&gt;10,CEILING($G18,1)-10,0))*1.59</f>
        <v>1.59</v>
      </c>
      <c r="O18" s="6">
        <f>0.9*$G18</f>
        <v>0.29700000000000004</v>
      </c>
      <c r="P18" s="8">
        <f>SUMIFS($G:$G,$D:$D,D18,K:K,"Исходящие")</f>
        <v>1.23</v>
      </c>
      <c r="Q18" s="8">
        <f>SUMIFS($B:$B,$D:$D,$D18,$K:$K,"Исходящие")</f>
        <v>4</v>
      </c>
      <c r="R18" s="11">
        <f>IF($P18&lt;6,1.75*$G18,0)</f>
        <v>0.57750000000000001</v>
      </c>
    </row>
    <row r="19" spans="1:18" x14ac:dyDescent="0.2">
      <c r="A19" t="s">
        <v>13</v>
      </c>
      <c r="B19" s="19">
        <v>1</v>
      </c>
      <c r="C19" t="s">
        <v>15</v>
      </c>
      <c r="D19" s="9">
        <v>41397</v>
      </c>
      <c r="E19" t="s">
        <v>49</v>
      </c>
      <c r="F19" s="2">
        <v>2.8935185185185189E-4</v>
      </c>
      <c r="G19">
        <v>0.41</v>
      </c>
      <c r="H19">
        <v>0</v>
      </c>
      <c r="I19" t="s">
        <v>15</v>
      </c>
      <c r="J19" t="s">
        <v>26</v>
      </c>
      <c r="K19" t="s">
        <v>19</v>
      </c>
      <c r="L19" t="s">
        <v>27</v>
      </c>
      <c r="M19" t="s">
        <v>28</v>
      </c>
      <c r="N19" s="5">
        <f>1.59+(IF($G19&gt;10,CEILING($G19,1)-10,0))*1.59</f>
        <v>1.59</v>
      </c>
      <c r="O19" s="6">
        <f>0.9*$G19</f>
        <v>0.36899999999999999</v>
      </c>
      <c r="P19" s="8">
        <f>SUMIFS($G:$G,$D:$D,D19,K:K,"Исходящие")</f>
        <v>1.23</v>
      </c>
      <c r="Q19" s="8">
        <f>SUMIFS($B:$B,$D:$D,$D19,$K:$K,"Исходящие")</f>
        <v>4</v>
      </c>
      <c r="R19" s="11">
        <f>IF($P19&lt;6,1.75*$G19,0)</f>
        <v>0.71749999999999992</v>
      </c>
    </row>
    <row r="20" spans="1:18" x14ac:dyDescent="0.2">
      <c r="A20" t="s">
        <v>13</v>
      </c>
      <c r="B20" s="19">
        <v>1</v>
      </c>
      <c r="C20" t="s">
        <v>15</v>
      </c>
      <c r="D20" s="9">
        <v>41397</v>
      </c>
      <c r="E20" t="s">
        <v>50</v>
      </c>
      <c r="F20" s="2">
        <v>2.5462962962962961E-4</v>
      </c>
      <c r="G20">
        <v>0.36</v>
      </c>
      <c r="H20">
        <v>0</v>
      </c>
      <c r="I20" t="s">
        <v>15</v>
      </c>
      <c r="J20" t="s">
        <v>26</v>
      </c>
      <c r="K20" t="s">
        <v>19</v>
      </c>
      <c r="L20" t="s">
        <v>27</v>
      </c>
      <c r="M20" t="s">
        <v>28</v>
      </c>
      <c r="N20" s="5">
        <f>1.59+(IF($G20&gt;10,CEILING($G20,1)-10,0))*1.59</f>
        <v>1.59</v>
      </c>
      <c r="O20" s="6">
        <f>0.9*$G20</f>
        <v>0.32400000000000001</v>
      </c>
      <c r="P20" s="8">
        <f>SUMIFS($G:$G,$D:$D,D20,K:K,"Исходящие")</f>
        <v>1.23</v>
      </c>
      <c r="Q20" s="8">
        <f>SUMIFS($B:$B,$D:$D,$D20,$K:$K,"Исходящие")</f>
        <v>4</v>
      </c>
      <c r="R20" s="11">
        <f>IF($P20&lt;6,1.75*$G20,0)</f>
        <v>0.63</v>
      </c>
    </row>
    <row r="21" spans="1:18" hidden="1" x14ac:dyDescent="0.2">
      <c r="A21" t="s">
        <v>13</v>
      </c>
      <c r="B21" t="s">
        <v>14</v>
      </c>
      <c r="C21" t="s">
        <v>15</v>
      </c>
      <c r="D21" t="s">
        <v>45</v>
      </c>
      <c r="E21" t="s">
        <v>51</v>
      </c>
      <c r="F21" s="2">
        <v>1.0416666666666667E-4</v>
      </c>
      <c r="G21">
        <v>0.15</v>
      </c>
      <c r="H21">
        <v>0</v>
      </c>
      <c r="I21" t="s">
        <v>26</v>
      </c>
      <c r="J21" t="s">
        <v>15</v>
      </c>
      <c r="K21" t="s">
        <v>30</v>
      </c>
      <c r="L21" t="s">
        <v>31</v>
      </c>
      <c r="M21" t="s">
        <v>28</v>
      </c>
      <c r="N21" t="s">
        <v>22</v>
      </c>
      <c r="O21">
        <v>0</v>
      </c>
      <c r="P21" t="s">
        <v>23</v>
      </c>
      <c r="Q21"/>
      <c r="R21"/>
    </row>
    <row r="22" spans="1:18" hidden="1" x14ac:dyDescent="0.2">
      <c r="A22" t="s">
        <v>13</v>
      </c>
      <c r="B22" t="s">
        <v>14</v>
      </c>
      <c r="C22" t="s">
        <v>15</v>
      </c>
      <c r="D22" t="s">
        <v>45</v>
      </c>
      <c r="E22" t="s">
        <v>52</v>
      </c>
      <c r="F22" s="2">
        <v>2.6620370370370372E-4</v>
      </c>
      <c r="G22">
        <v>0.38</v>
      </c>
      <c r="H22">
        <v>0</v>
      </c>
      <c r="I22" t="s">
        <v>26</v>
      </c>
      <c r="J22" t="s">
        <v>15</v>
      </c>
      <c r="K22" t="s">
        <v>30</v>
      </c>
      <c r="L22" t="s">
        <v>31</v>
      </c>
      <c r="M22" t="s">
        <v>28</v>
      </c>
      <c r="N22" t="s">
        <v>22</v>
      </c>
      <c r="O22">
        <v>0</v>
      </c>
      <c r="P22" t="s">
        <v>23</v>
      </c>
      <c r="Q22"/>
      <c r="R22"/>
    </row>
    <row r="23" spans="1:18" x14ac:dyDescent="0.2">
      <c r="A23" t="s">
        <v>13</v>
      </c>
      <c r="B23" t="s">
        <v>14</v>
      </c>
      <c r="C23" t="s">
        <v>15</v>
      </c>
      <c r="D23" t="s">
        <v>53</v>
      </c>
      <c r="E23" t="s">
        <v>54</v>
      </c>
      <c r="F23" s="2">
        <v>7.8703703703703705E-4</v>
      </c>
      <c r="G23">
        <v>1.1299999999999999</v>
      </c>
      <c r="H23">
        <v>0</v>
      </c>
      <c r="I23" t="s">
        <v>15</v>
      </c>
      <c r="J23" t="s">
        <v>55</v>
      </c>
      <c r="K23" t="s">
        <v>19</v>
      </c>
      <c r="L23" t="s">
        <v>56</v>
      </c>
      <c r="M23" t="s">
        <v>28</v>
      </c>
      <c r="N23" s="5" t="s">
        <v>22</v>
      </c>
      <c r="O23" s="5">
        <v>0</v>
      </c>
      <c r="P23" s="5" t="s">
        <v>23</v>
      </c>
      <c r="Q23" s="5"/>
      <c r="R23"/>
    </row>
    <row r="24" spans="1:18" hidden="1" x14ac:dyDescent="0.2">
      <c r="A24" t="s">
        <v>13</v>
      </c>
      <c r="B24" t="s">
        <v>14</v>
      </c>
      <c r="C24" t="s">
        <v>15</v>
      </c>
      <c r="D24" t="s">
        <v>53</v>
      </c>
      <c r="E24" t="s">
        <v>57</v>
      </c>
      <c r="F24" s="2">
        <v>1.3310185185185185E-3</v>
      </c>
      <c r="G24">
        <v>1.91</v>
      </c>
      <c r="H24">
        <v>0</v>
      </c>
      <c r="I24" t="s">
        <v>58</v>
      </c>
      <c r="J24" t="s">
        <v>15</v>
      </c>
      <c r="K24" t="s">
        <v>30</v>
      </c>
      <c r="L24" t="s">
        <v>31</v>
      </c>
      <c r="M24" t="s">
        <v>28</v>
      </c>
      <c r="N24" t="s">
        <v>22</v>
      </c>
      <c r="O24">
        <v>0</v>
      </c>
      <c r="P24" t="s">
        <v>23</v>
      </c>
      <c r="Q24"/>
      <c r="R24"/>
    </row>
    <row r="25" spans="1:18" hidden="1" x14ac:dyDescent="0.2">
      <c r="A25" t="s">
        <v>13</v>
      </c>
      <c r="B25" t="s">
        <v>14</v>
      </c>
      <c r="C25" t="s">
        <v>15</v>
      </c>
      <c r="D25" t="s">
        <v>53</v>
      </c>
      <c r="E25" t="s">
        <v>59</v>
      </c>
      <c r="F25" s="2">
        <v>1.5046296296296297E-4</v>
      </c>
      <c r="G25">
        <v>0.21</v>
      </c>
      <c r="H25">
        <v>0</v>
      </c>
      <c r="I25" t="s">
        <v>58</v>
      </c>
      <c r="J25" t="s">
        <v>15</v>
      </c>
      <c r="K25" t="s">
        <v>30</v>
      </c>
      <c r="L25" t="s">
        <v>31</v>
      </c>
      <c r="M25" t="s">
        <v>28</v>
      </c>
      <c r="N25" t="s">
        <v>22</v>
      </c>
      <c r="O25">
        <v>0</v>
      </c>
      <c r="P25" t="s">
        <v>23</v>
      </c>
      <c r="Q25"/>
      <c r="R25"/>
    </row>
    <row r="26" spans="1:18" hidden="1" x14ac:dyDescent="0.2">
      <c r="A26" t="s">
        <v>13</v>
      </c>
      <c r="B26" t="s">
        <v>14</v>
      </c>
      <c r="C26" t="s">
        <v>15</v>
      </c>
      <c r="D26" t="s">
        <v>53</v>
      </c>
      <c r="E26" t="s">
        <v>60</v>
      </c>
      <c r="F26" s="2">
        <v>1.9675925925925926E-4</v>
      </c>
      <c r="G26">
        <v>0.28000000000000003</v>
      </c>
      <c r="H26">
        <v>0</v>
      </c>
      <c r="I26" t="s">
        <v>58</v>
      </c>
      <c r="J26" t="s">
        <v>15</v>
      </c>
      <c r="K26" t="s">
        <v>30</v>
      </c>
      <c r="L26" t="s">
        <v>31</v>
      </c>
      <c r="M26" t="s">
        <v>28</v>
      </c>
      <c r="N26" t="s">
        <v>22</v>
      </c>
      <c r="O26">
        <v>0</v>
      </c>
      <c r="P26" t="s">
        <v>23</v>
      </c>
      <c r="Q26"/>
      <c r="R26"/>
    </row>
    <row r="27" spans="1:18" hidden="1" x14ac:dyDescent="0.2">
      <c r="A27" t="s">
        <v>13</v>
      </c>
      <c r="B27" t="s">
        <v>14</v>
      </c>
      <c r="C27" t="s">
        <v>15</v>
      </c>
      <c r="D27" t="s">
        <v>53</v>
      </c>
      <c r="E27" t="s">
        <v>61</v>
      </c>
      <c r="F27" s="2">
        <v>2.199074074074074E-4</v>
      </c>
      <c r="G27">
        <v>0.31</v>
      </c>
      <c r="H27">
        <v>0</v>
      </c>
      <c r="I27" t="s">
        <v>26</v>
      </c>
      <c r="J27" t="s">
        <v>15</v>
      </c>
      <c r="K27" t="s">
        <v>30</v>
      </c>
      <c r="L27" t="s">
        <v>31</v>
      </c>
      <c r="M27" t="s">
        <v>28</v>
      </c>
      <c r="N27" t="s">
        <v>22</v>
      </c>
      <c r="O27">
        <v>0</v>
      </c>
      <c r="P27" t="s">
        <v>23</v>
      </c>
      <c r="Q27"/>
      <c r="R27"/>
    </row>
    <row r="28" spans="1:18" hidden="1" x14ac:dyDescent="0.2">
      <c r="A28" t="s">
        <v>13</v>
      </c>
      <c r="B28" t="s">
        <v>14</v>
      </c>
      <c r="C28" t="s">
        <v>15</v>
      </c>
      <c r="D28" t="s">
        <v>62</v>
      </c>
      <c r="E28" t="s">
        <v>63</v>
      </c>
      <c r="F28" s="2">
        <v>1.5740740740740741E-3</v>
      </c>
      <c r="G28">
        <v>2.2599999999999998</v>
      </c>
      <c r="H28">
        <v>0</v>
      </c>
      <c r="I28" t="s">
        <v>58</v>
      </c>
      <c r="J28" t="s">
        <v>15</v>
      </c>
      <c r="K28" t="s">
        <v>30</v>
      </c>
      <c r="L28" t="s">
        <v>31</v>
      </c>
      <c r="M28" t="s">
        <v>28</v>
      </c>
      <c r="N28" t="s">
        <v>22</v>
      </c>
      <c r="O28">
        <v>0</v>
      </c>
      <c r="P28" t="s">
        <v>23</v>
      </c>
      <c r="Q28"/>
      <c r="R28"/>
    </row>
    <row r="29" spans="1:18" hidden="1" x14ac:dyDescent="0.2">
      <c r="A29" t="s">
        <v>13</v>
      </c>
      <c r="B29" t="s">
        <v>14</v>
      </c>
      <c r="C29" t="s">
        <v>15</v>
      </c>
      <c r="D29" t="s">
        <v>62</v>
      </c>
      <c r="E29" t="s">
        <v>64</v>
      </c>
      <c r="F29" s="2">
        <v>4.2824074074074075E-4</v>
      </c>
      <c r="G29">
        <v>0.61</v>
      </c>
      <c r="H29">
        <v>0</v>
      </c>
      <c r="I29" t="s">
        <v>65</v>
      </c>
      <c r="J29" t="s">
        <v>15</v>
      </c>
      <c r="K29" t="s">
        <v>30</v>
      </c>
      <c r="L29" t="s">
        <v>66</v>
      </c>
      <c r="M29" t="s">
        <v>28</v>
      </c>
      <c r="N29" t="s">
        <v>22</v>
      </c>
      <c r="O29">
        <v>0</v>
      </c>
      <c r="P29" t="s">
        <v>23</v>
      </c>
      <c r="Q29"/>
      <c r="R29"/>
    </row>
    <row r="30" spans="1:18" hidden="1" x14ac:dyDescent="0.2">
      <c r="A30" t="s">
        <v>13</v>
      </c>
      <c r="B30" t="s">
        <v>14</v>
      </c>
      <c r="C30" t="s">
        <v>15</v>
      </c>
      <c r="D30" t="s">
        <v>67</v>
      </c>
      <c r="E30" t="s">
        <v>68</v>
      </c>
      <c r="F30" s="2">
        <v>1.1111111111111111E-3</v>
      </c>
      <c r="G30">
        <v>1.6</v>
      </c>
      <c r="H30">
        <v>0</v>
      </c>
      <c r="I30" t="s">
        <v>69</v>
      </c>
      <c r="J30" t="s">
        <v>15</v>
      </c>
      <c r="K30" t="s">
        <v>30</v>
      </c>
      <c r="L30" t="s">
        <v>70</v>
      </c>
      <c r="M30" t="s">
        <v>28</v>
      </c>
      <c r="N30" t="s">
        <v>22</v>
      </c>
      <c r="O30">
        <v>0</v>
      </c>
      <c r="P30" t="s">
        <v>23</v>
      </c>
      <c r="Q30"/>
      <c r="R30"/>
    </row>
    <row r="31" spans="1:18" hidden="1" x14ac:dyDescent="0.2">
      <c r="A31" t="s">
        <v>13</v>
      </c>
      <c r="B31" t="s">
        <v>14</v>
      </c>
      <c r="C31" t="s">
        <v>15</v>
      </c>
      <c r="D31" t="s">
        <v>67</v>
      </c>
      <c r="E31" t="s">
        <v>71</v>
      </c>
      <c r="F31" s="2">
        <v>1.4583333333333334E-3</v>
      </c>
      <c r="G31">
        <v>2.1</v>
      </c>
      <c r="H31">
        <v>0</v>
      </c>
      <c r="I31" t="s">
        <v>72</v>
      </c>
      <c r="J31" t="s">
        <v>15</v>
      </c>
      <c r="K31" t="s">
        <v>30</v>
      </c>
      <c r="L31" t="s">
        <v>31</v>
      </c>
      <c r="M31" t="s">
        <v>28</v>
      </c>
      <c r="N31" t="s">
        <v>22</v>
      </c>
      <c r="O31">
        <v>0</v>
      </c>
      <c r="P31" t="s">
        <v>23</v>
      </c>
      <c r="Q31"/>
      <c r="R31"/>
    </row>
    <row r="32" spans="1:18" hidden="1" x14ac:dyDescent="0.2">
      <c r="A32" t="s">
        <v>13</v>
      </c>
      <c r="B32" t="s">
        <v>14</v>
      </c>
      <c r="C32" t="s">
        <v>15</v>
      </c>
      <c r="D32" t="s">
        <v>67</v>
      </c>
      <c r="E32" t="s">
        <v>73</v>
      </c>
      <c r="F32" s="2">
        <v>1.1342592592592591E-3</v>
      </c>
      <c r="G32">
        <v>1.63</v>
      </c>
      <c r="H32">
        <v>0</v>
      </c>
      <c r="I32" t="s">
        <v>69</v>
      </c>
      <c r="J32" t="s">
        <v>15</v>
      </c>
      <c r="K32" t="s">
        <v>30</v>
      </c>
      <c r="L32" t="s">
        <v>70</v>
      </c>
      <c r="M32" t="s">
        <v>28</v>
      </c>
      <c r="N32" t="s">
        <v>22</v>
      </c>
      <c r="O32">
        <v>0</v>
      </c>
      <c r="P32" t="s">
        <v>23</v>
      </c>
      <c r="Q32"/>
      <c r="R32"/>
    </row>
    <row r="33" spans="1:19" x14ac:dyDescent="0.2">
      <c r="A33" t="s">
        <v>13</v>
      </c>
      <c r="B33" s="19">
        <v>1</v>
      </c>
      <c r="C33" t="s">
        <v>15</v>
      </c>
      <c r="D33" s="9">
        <v>41400</v>
      </c>
      <c r="E33" t="s">
        <v>74</v>
      </c>
      <c r="F33" s="2">
        <v>2.6620370370370372E-4</v>
      </c>
      <c r="G33">
        <v>0.38</v>
      </c>
      <c r="H33">
        <v>0.17</v>
      </c>
      <c r="I33" t="s">
        <v>15</v>
      </c>
      <c r="J33" t="s">
        <v>75</v>
      </c>
      <c r="K33" t="s">
        <v>19</v>
      </c>
      <c r="L33" t="s">
        <v>76</v>
      </c>
      <c r="M33" t="s">
        <v>28</v>
      </c>
      <c r="N33" s="5">
        <f>1.59+(IF($G33&gt;10,CEILING($G33,1)-10,0))*1.59</f>
        <v>1.59</v>
      </c>
      <c r="O33" s="6">
        <f>0.9*$G33</f>
        <v>0.34200000000000003</v>
      </c>
      <c r="P33" s="8">
        <f>SUMIFS($G:$G,$D:$D,D33,K:K,"Исходящие")</f>
        <v>3.75</v>
      </c>
      <c r="Q33" s="8">
        <f>SUMIFS($B:$B,$D:$D,$D33,$K:$K,"Исходящие")</f>
        <v>3</v>
      </c>
      <c r="R33" s="11">
        <f>IF($P33&lt;6,1.75*$G33,0)</f>
        <v>0.66500000000000004</v>
      </c>
    </row>
    <row r="34" spans="1:19" hidden="1" x14ac:dyDescent="0.2">
      <c r="A34" t="s">
        <v>13</v>
      </c>
      <c r="B34" t="s">
        <v>14</v>
      </c>
      <c r="C34" t="s">
        <v>15</v>
      </c>
      <c r="D34" t="s">
        <v>67</v>
      </c>
      <c r="E34" t="s">
        <v>77</v>
      </c>
      <c r="F34" s="2">
        <v>1.1574074074074073E-5</v>
      </c>
      <c r="G34">
        <v>0</v>
      </c>
      <c r="H34">
        <v>0</v>
      </c>
      <c r="I34" t="s">
        <v>58</v>
      </c>
      <c r="J34" t="s">
        <v>15</v>
      </c>
      <c r="K34" t="s">
        <v>30</v>
      </c>
      <c r="L34" t="s">
        <v>31</v>
      </c>
      <c r="M34" t="s">
        <v>28</v>
      </c>
      <c r="N34" t="s">
        <v>22</v>
      </c>
      <c r="O34">
        <v>0</v>
      </c>
      <c r="P34" t="s">
        <v>23</v>
      </c>
      <c r="Q34"/>
      <c r="R34"/>
    </row>
    <row r="35" spans="1:19" x14ac:dyDescent="0.2">
      <c r="A35" t="s">
        <v>13</v>
      </c>
      <c r="B35" s="19">
        <v>1</v>
      </c>
      <c r="C35" t="s">
        <v>15</v>
      </c>
      <c r="D35" s="9">
        <v>41400</v>
      </c>
      <c r="E35" t="s">
        <v>78</v>
      </c>
      <c r="F35" s="2">
        <v>1.8171296296296297E-3</v>
      </c>
      <c r="G35">
        <v>2.61</v>
      </c>
      <c r="H35">
        <v>0</v>
      </c>
      <c r="I35" t="s">
        <v>15</v>
      </c>
      <c r="J35" t="s">
        <v>58</v>
      </c>
      <c r="K35" t="s">
        <v>19</v>
      </c>
      <c r="L35" t="s">
        <v>27</v>
      </c>
      <c r="M35" t="s">
        <v>28</v>
      </c>
      <c r="N35" s="5">
        <f>1.59+(IF($G35&gt;10,CEILING($G35,1)-10,0))*1.59</f>
        <v>1.59</v>
      </c>
      <c r="O35" s="6">
        <f>0.9*$G35</f>
        <v>2.3489999999999998</v>
      </c>
      <c r="P35" s="8">
        <f>SUMIFS($G:$G,$D:$D,D35,K:K,"Исходящие")</f>
        <v>3.75</v>
      </c>
      <c r="Q35" s="8">
        <f>SUMIFS($B:$B,$D:$D,$D35,$K:$K,"Исходящие")</f>
        <v>3</v>
      </c>
      <c r="R35" s="11">
        <f>IF($P35&lt;6,1.75*$G35,0)</f>
        <v>4.5674999999999999</v>
      </c>
    </row>
    <row r="36" spans="1:19" x14ac:dyDescent="0.2">
      <c r="A36" t="s">
        <v>13</v>
      </c>
      <c r="B36" s="19">
        <v>1</v>
      </c>
      <c r="C36" t="s">
        <v>15</v>
      </c>
      <c r="D36" s="9">
        <v>41400</v>
      </c>
      <c r="E36" t="s">
        <v>79</v>
      </c>
      <c r="F36" s="2">
        <v>5.3240740740740744E-4</v>
      </c>
      <c r="G36">
        <v>0.76</v>
      </c>
      <c r="H36">
        <v>0.33</v>
      </c>
      <c r="I36" t="s">
        <v>15</v>
      </c>
      <c r="J36" t="s">
        <v>80</v>
      </c>
      <c r="K36" t="s">
        <v>19</v>
      </c>
      <c r="L36" t="s">
        <v>27</v>
      </c>
      <c r="M36" t="s">
        <v>28</v>
      </c>
      <c r="N36" s="5">
        <f>1.59+(IF($G36&gt;10,CEILING($G36,1)-10,0))*1.59</f>
        <v>1.59</v>
      </c>
      <c r="O36" s="6">
        <f>0.9*$G36</f>
        <v>0.68400000000000005</v>
      </c>
      <c r="P36" s="8">
        <f>SUMIFS($G:$G,$D:$D,D36,K:K,"Исходящие")</f>
        <v>3.75</v>
      </c>
      <c r="Q36" s="8">
        <f>SUMIFS($B:$B,$D:$D,$D36,$K:$K,"Исходящие")</f>
        <v>3</v>
      </c>
      <c r="R36" s="11">
        <f>IF($P36&lt;6,1.75*$G36,0)</f>
        <v>1.33</v>
      </c>
    </row>
    <row r="37" spans="1:19" hidden="1" x14ac:dyDescent="0.2">
      <c r="A37" t="s">
        <v>13</v>
      </c>
      <c r="B37" t="s">
        <v>14</v>
      </c>
      <c r="C37" t="s">
        <v>15</v>
      </c>
      <c r="D37" t="s">
        <v>67</v>
      </c>
      <c r="E37" t="s">
        <v>81</v>
      </c>
      <c r="F37" s="2">
        <v>4.9768518518518521E-4</v>
      </c>
      <c r="G37">
        <v>0.71</v>
      </c>
      <c r="H37">
        <v>0</v>
      </c>
      <c r="I37" t="s">
        <v>26</v>
      </c>
      <c r="J37" t="s">
        <v>15</v>
      </c>
      <c r="K37" t="s">
        <v>30</v>
      </c>
      <c r="L37" t="s">
        <v>31</v>
      </c>
      <c r="M37" t="s">
        <v>28</v>
      </c>
      <c r="N37" t="s">
        <v>22</v>
      </c>
      <c r="O37">
        <v>0</v>
      </c>
      <c r="P37" t="s">
        <v>23</v>
      </c>
      <c r="Q37"/>
      <c r="R37"/>
    </row>
    <row r="38" spans="1:19" hidden="1" x14ac:dyDescent="0.2">
      <c r="A38" t="s">
        <v>13</v>
      </c>
      <c r="B38" t="s">
        <v>14</v>
      </c>
      <c r="C38" t="s">
        <v>15</v>
      </c>
      <c r="D38" t="s">
        <v>67</v>
      </c>
      <c r="E38" t="s">
        <v>82</v>
      </c>
      <c r="F38" s="2">
        <v>3.5879629629629635E-4</v>
      </c>
      <c r="G38">
        <v>0.51</v>
      </c>
      <c r="H38">
        <v>0</v>
      </c>
      <c r="I38" t="s">
        <v>58</v>
      </c>
      <c r="J38" t="s">
        <v>15</v>
      </c>
      <c r="K38" t="s">
        <v>30</v>
      </c>
      <c r="L38" t="s">
        <v>31</v>
      </c>
      <c r="M38" t="s">
        <v>28</v>
      </c>
      <c r="N38" t="s">
        <v>22</v>
      </c>
      <c r="O38">
        <v>0</v>
      </c>
      <c r="P38" t="s">
        <v>23</v>
      </c>
      <c r="Q38"/>
      <c r="R38"/>
    </row>
    <row r="39" spans="1:19" hidden="1" x14ac:dyDescent="0.2">
      <c r="A39" t="s">
        <v>13</v>
      </c>
      <c r="B39" t="s">
        <v>14</v>
      </c>
      <c r="C39" t="s">
        <v>15</v>
      </c>
      <c r="D39" t="s">
        <v>67</v>
      </c>
      <c r="E39" t="s">
        <v>83</v>
      </c>
      <c r="F39" s="2">
        <v>4.5138888888888892E-4</v>
      </c>
      <c r="G39">
        <v>0.65</v>
      </c>
      <c r="H39">
        <v>0</v>
      </c>
      <c r="I39" t="s">
        <v>26</v>
      </c>
      <c r="J39" t="s">
        <v>15</v>
      </c>
      <c r="K39" t="s">
        <v>30</v>
      </c>
      <c r="L39" t="s">
        <v>31</v>
      </c>
      <c r="M39" t="s">
        <v>28</v>
      </c>
      <c r="N39" t="s">
        <v>22</v>
      </c>
      <c r="O39">
        <v>0</v>
      </c>
      <c r="P39" t="s">
        <v>23</v>
      </c>
      <c r="Q39"/>
      <c r="R39"/>
    </row>
    <row r="40" spans="1:19" hidden="1" x14ac:dyDescent="0.2">
      <c r="A40" t="s">
        <v>13</v>
      </c>
      <c r="B40" t="s">
        <v>14</v>
      </c>
      <c r="C40" t="s">
        <v>15</v>
      </c>
      <c r="D40" t="s">
        <v>84</v>
      </c>
      <c r="E40" t="s">
        <v>85</v>
      </c>
      <c r="F40" s="2">
        <v>5.2083333333333333E-4</v>
      </c>
      <c r="G40">
        <v>0.75</v>
      </c>
      <c r="H40">
        <v>0</v>
      </c>
      <c r="I40" t="s">
        <v>80</v>
      </c>
      <c r="J40" t="s">
        <v>15</v>
      </c>
      <c r="K40" t="s">
        <v>30</v>
      </c>
      <c r="L40" t="s">
        <v>31</v>
      </c>
      <c r="M40" t="s">
        <v>28</v>
      </c>
      <c r="N40" t="s">
        <v>22</v>
      </c>
      <c r="O40">
        <v>0</v>
      </c>
      <c r="P40" t="s">
        <v>23</v>
      </c>
      <c r="Q40"/>
      <c r="R40"/>
    </row>
    <row r="41" spans="1:19" hidden="1" x14ac:dyDescent="0.2">
      <c r="A41" t="s">
        <v>13</v>
      </c>
      <c r="B41" t="s">
        <v>14</v>
      </c>
      <c r="C41" t="s">
        <v>15</v>
      </c>
      <c r="D41" t="s">
        <v>84</v>
      </c>
      <c r="E41" t="s">
        <v>86</v>
      </c>
      <c r="F41" s="2">
        <v>5.6712962962962958E-3</v>
      </c>
      <c r="G41">
        <v>8.16</v>
      </c>
      <c r="H41">
        <v>0</v>
      </c>
      <c r="I41" t="s">
        <v>87</v>
      </c>
      <c r="J41" t="s">
        <v>15</v>
      </c>
      <c r="K41" t="s">
        <v>30</v>
      </c>
      <c r="L41" t="s">
        <v>70</v>
      </c>
      <c r="M41" t="s">
        <v>28</v>
      </c>
      <c r="N41" t="s">
        <v>22</v>
      </c>
      <c r="O41">
        <v>0</v>
      </c>
      <c r="P41" t="s">
        <v>23</v>
      </c>
      <c r="Q41"/>
      <c r="R41"/>
    </row>
    <row r="42" spans="1:19" hidden="1" x14ac:dyDescent="0.2">
      <c r="A42" t="s">
        <v>13</v>
      </c>
      <c r="B42" t="s">
        <v>14</v>
      </c>
      <c r="C42" t="s">
        <v>15</v>
      </c>
      <c r="D42" t="s">
        <v>84</v>
      </c>
      <c r="E42" t="s">
        <v>88</v>
      </c>
      <c r="F42" s="2">
        <v>3.5879629629629635E-4</v>
      </c>
      <c r="G42">
        <v>0.51</v>
      </c>
      <c r="H42">
        <v>0</v>
      </c>
      <c r="I42" t="s">
        <v>80</v>
      </c>
      <c r="J42" t="s">
        <v>15</v>
      </c>
      <c r="K42" t="s">
        <v>30</v>
      </c>
      <c r="L42" t="s">
        <v>31</v>
      </c>
      <c r="M42" t="s">
        <v>28</v>
      </c>
      <c r="N42" t="s">
        <v>22</v>
      </c>
      <c r="O42">
        <v>0</v>
      </c>
      <c r="P42" t="s">
        <v>23</v>
      </c>
      <c r="Q42"/>
      <c r="R42"/>
    </row>
    <row r="43" spans="1:19" hidden="1" x14ac:dyDescent="0.2">
      <c r="A43" t="s">
        <v>13</v>
      </c>
      <c r="B43" t="s">
        <v>14</v>
      </c>
      <c r="C43" t="s">
        <v>15</v>
      </c>
      <c r="D43" t="s">
        <v>84</v>
      </c>
      <c r="E43" t="s">
        <v>89</v>
      </c>
      <c r="F43" s="2">
        <v>4.3981481481481481E-4</v>
      </c>
      <c r="G43">
        <v>0.63</v>
      </c>
      <c r="H43">
        <v>0</v>
      </c>
      <c r="I43" t="s">
        <v>58</v>
      </c>
      <c r="J43" t="s">
        <v>15</v>
      </c>
      <c r="K43" t="s">
        <v>30</v>
      </c>
      <c r="L43" t="s">
        <v>31</v>
      </c>
      <c r="M43" t="s">
        <v>28</v>
      </c>
      <c r="N43" t="s">
        <v>22</v>
      </c>
      <c r="O43">
        <v>0</v>
      </c>
      <c r="P43" t="s">
        <v>23</v>
      </c>
      <c r="Q43"/>
      <c r="R43"/>
    </row>
    <row r="44" spans="1:19" hidden="1" x14ac:dyDescent="0.2">
      <c r="A44" t="s">
        <v>13</v>
      </c>
      <c r="B44" t="s">
        <v>14</v>
      </c>
      <c r="C44" t="s">
        <v>15</v>
      </c>
      <c r="D44" t="s">
        <v>84</v>
      </c>
      <c r="E44" t="s">
        <v>90</v>
      </c>
      <c r="F44" s="2">
        <v>8.7962962962962962E-4</v>
      </c>
      <c r="G44">
        <v>1.26</v>
      </c>
      <c r="H44">
        <v>0</v>
      </c>
      <c r="I44" t="s">
        <v>80</v>
      </c>
      <c r="J44" t="s">
        <v>15</v>
      </c>
      <c r="K44" t="s">
        <v>30</v>
      </c>
      <c r="L44" t="s">
        <v>31</v>
      </c>
      <c r="M44" t="s">
        <v>28</v>
      </c>
      <c r="N44" t="s">
        <v>22</v>
      </c>
      <c r="O44">
        <v>0</v>
      </c>
      <c r="P44" t="s">
        <v>23</v>
      </c>
      <c r="Q44"/>
      <c r="R44"/>
    </row>
    <row r="45" spans="1:19" s="12" customFormat="1" x14ac:dyDescent="0.2">
      <c r="A45" s="12" t="s">
        <v>13</v>
      </c>
      <c r="B45" s="20">
        <v>1</v>
      </c>
      <c r="C45" s="12" t="s">
        <v>15</v>
      </c>
      <c r="D45" s="13">
        <v>41401</v>
      </c>
      <c r="E45" s="12" t="s">
        <v>91</v>
      </c>
      <c r="F45" s="14">
        <v>1.6435185185185183E-3</v>
      </c>
      <c r="G45" s="12">
        <v>2.36</v>
      </c>
      <c r="H45" s="12">
        <v>0</v>
      </c>
      <c r="I45" s="12" t="s">
        <v>15</v>
      </c>
      <c r="J45" s="12" t="s">
        <v>26</v>
      </c>
      <c r="K45" s="12" t="s">
        <v>19</v>
      </c>
      <c r="L45" s="12" t="s">
        <v>27</v>
      </c>
      <c r="M45" s="12" t="s">
        <v>28</v>
      </c>
      <c r="N45" s="15">
        <f>1.59+(IF($G45&gt;10,CEILING($G45,1)-10,0))*1.59</f>
        <v>1.59</v>
      </c>
      <c r="O45" s="16">
        <f>0.9*$G45</f>
        <v>2.1240000000000001</v>
      </c>
      <c r="P45" s="17">
        <f>SUMIFS($G:$G,$D:$D,D45,K:K,"Исходящие")</f>
        <v>8.43</v>
      </c>
      <c r="Q45" s="8">
        <f>SUMIFS($B:$B,$D:$D,$D45,$K:$K,"Исходящие")</f>
        <v>6</v>
      </c>
      <c r="R45" s="11">
        <f>IF($P45&lt;6,1.75*$G45,0)</f>
        <v>0</v>
      </c>
      <c r="S45" s="18">
        <f>IF($P45&lt;6,1.75*$G45,(1.75*5+0.15*($P45-5))/$Q45)</f>
        <v>1.5440833333333333</v>
      </c>
    </row>
    <row r="46" spans="1:19" s="12" customFormat="1" x14ac:dyDescent="0.2">
      <c r="A46" s="12" t="s">
        <v>13</v>
      </c>
      <c r="B46" s="20">
        <v>1</v>
      </c>
      <c r="C46" s="12" t="s">
        <v>15</v>
      </c>
      <c r="D46" s="13">
        <v>41401</v>
      </c>
      <c r="E46" s="12" t="s">
        <v>92</v>
      </c>
      <c r="F46" s="14">
        <v>1.8518518518518518E-4</v>
      </c>
      <c r="G46" s="12">
        <v>0.26</v>
      </c>
      <c r="H46" s="12">
        <v>0</v>
      </c>
      <c r="I46" s="12" t="s">
        <v>15</v>
      </c>
      <c r="J46" s="12" t="s">
        <v>26</v>
      </c>
      <c r="K46" s="12" t="s">
        <v>19</v>
      </c>
      <c r="L46" s="12" t="s">
        <v>27</v>
      </c>
      <c r="M46" s="12" t="s">
        <v>28</v>
      </c>
      <c r="N46" s="15">
        <f>1.59+(IF($G46&gt;10,CEILING($G46,1)-10,0))*1.59</f>
        <v>1.59</v>
      </c>
      <c r="O46" s="16">
        <f>0.9*$G46</f>
        <v>0.23400000000000001</v>
      </c>
      <c r="P46" s="17">
        <f>SUMIFS($G:$G,$D:$D,D46,K:K,"Исходящие")</f>
        <v>8.43</v>
      </c>
      <c r="Q46" s="8">
        <f>SUMIFS($B:$B,$D:$D,$D46,$K:$K,"Исходящие")</f>
        <v>6</v>
      </c>
      <c r="R46" s="11">
        <f>IF($P46&lt;6,1.75*$G46,0)</f>
        <v>0</v>
      </c>
      <c r="S46" s="18">
        <f>IF($P46&lt;6,1.75*$G46,(1.75*5+0.15*($P46-5))/$Q46)</f>
        <v>1.5440833333333333</v>
      </c>
    </row>
    <row r="47" spans="1:19" s="12" customFormat="1" x14ac:dyDescent="0.2">
      <c r="A47" s="12" t="s">
        <v>13</v>
      </c>
      <c r="B47" s="20">
        <v>1</v>
      </c>
      <c r="C47" s="12" t="s">
        <v>15</v>
      </c>
      <c r="D47" s="13">
        <v>41401</v>
      </c>
      <c r="E47" s="12" t="s">
        <v>93</v>
      </c>
      <c r="F47" s="14">
        <v>3.1250000000000001E-4</v>
      </c>
      <c r="G47" s="12">
        <v>0.45</v>
      </c>
      <c r="H47" s="12">
        <v>0</v>
      </c>
      <c r="I47" s="12" t="s">
        <v>15</v>
      </c>
      <c r="J47" s="12" t="s">
        <v>26</v>
      </c>
      <c r="K47" s="12" t="s">
        <v>19</v>
      </c>
      <c r="L47" s="12" t="s">
        <v>27</v>
      </c>
      <c r="M47" s="12" t="s">
        <v>28</v>
      </c>
      <c r="N47" s="15">
        <f>1.59+(IF($G47&gt;10,CEILING($G47,1)-10,0))*1.59</f>
        <v>1.59</v>
      </c>
      <c r="O47" s="16">
        <f>0.9*$G47</f>
        <v>0.40500000000000003</v>
      </c>
      <c r="P47" s="17">
        <f>SUMIFS($G:$G,$D:$D,D47,K:K,"Исходящие")</f>
        <v>8.43</v>
      </c>
      <c r="Q47" s="8">
        <f>SUMIFS($B:$B,$D:$D,$D47,$K:$K,"Исходящие")</f>
        <v>6</v>
      </c>
      <c r="R47" s="11">
        <f>IF($P47&lt;6,1.75*$G47,0)</f>
        <v>0</v>
      </c>
      <c r="S47" s="18">
        <f>IF($P47&lt;6,1.75*$G47,(1.75*5+0.15*($P47-5))/$Q47)</f>
        <v>1.5440833333333333</v>
      </c>
    </row>
    <row r="48" spans="1:19" hidden="1" x14ac:dyDescent="0.2">
      <c r="A48" t="s">
        <v>13</v>
      </c>
      <c r="B48" t="s">
        <v>14</v>
      </c>
      <c r="C48" t="s">
        <v>15</v>
      </c>
      <c r="D48" t="s">
        <v>84</v>
      </c>
      <c r="E48" t="s">
        <v>94</v>
      </c>
      <c r="F48" s="2">
        <v>1.4699074074074074E-3</v>
      </c>
      <c r="G48">
        <v>2.11</v>
      </c>
      <c r="H48">
        <v>0</v>
      </c>
      <c r="I48" t="s">
        <v>26</v>
      </c>
      <c r="J48" t="s">
        <v>15</v>
      </c>
      <c r="K48" t="s">
        <v>30</v>
      </c>
      <c r="L48" t="s">
        <v>31</v>
      </c>
      <c r="M48" t="s">
        <v>28</v>
      </c>
      <c r="N48" t="s">
        <v>22</v>
      </c>
      <c r="O48">
        <v>0</v>
      </c>
      <c r="P48" t="s">
        <v>23</v>
      </c>
      <c r="Q48"/>
      <c r="R48"/>
    </row>
    <row r="49" spans="1:20" s="12" customFormat="1" x14ac:dyDescent="0.2">
      <c r="A49" s="12" t="s">
        <v>13</v>
      </c>
      <c r="B49" s="20">
        <v>1</v>
      </c>
      <c r="C49" s="12" t="s">
        <v>15</v>
      </c>
      <c r="D49" s="13">
        <v>41401</v>
      </c>
      <c r="E49" s="12" t="s">
        <v>95</v>
      </c>
      <c r="F49" s="14">
        <v>9.2592592592592585E-4</v>
      </c>
      <c r="G49" s="12">
        <v>1.33</v>
      </c>
      <c r="H49" s="12">
        <v>0</v>
      </c>
      <c r="I49" s="12" t="s">
        <v>15</v>
      </c>
      <c r="J49" s="12" t="s">
        <v>58</v>
      </c>
      <c r="K49" s="12" t="s">
        <v>19</v>
      </c>
      <c r="L49" s="12" t="s">
        <v>27</v>
      </c>
      <c r="M49" s="12" t="s">
        <v>28</v>
      </c>
      <c r="N49" s="15">
        <f>1.59+(IF($G49&gt;10,CEILING($G49,1)-10,0))*1.59</f>
        <v>1.59</v>
      </c>
      <c r="O49" s="16">
        <f>0.9*$G49</f>
        <v>1.1970000000000001</v>
      </c>
      <c r="P49" s="17">
        <f>SUMIFS($G:$G,$D:$D,D49,K:K,"Исходящие")</f>
        <v>8.43</v>
      </c>
      <c r="Q49" s="8">
        <f>SUMIFS($B:$B,$D:$D,$D49,$K:$K,"Исходящие")</f>
        <v>6</v>
      </c>
      <c r="R49" s="11">
        <f>IF($P49&lt;6,1.75*$G49,0)</f>
        <v>0</v>
      </c>
      <c r="S49" s="18">
        <f>IF($P49&lt;6,1.75*$G49,(1.75*5+0.15*($P49-5))/$Q49)</f>
        <v>1.5440833333333333</v>
      </c>
    </row>
    <row r="50" spans="1:20" hidden="1" x14ac:dyDescent="0.2">
      <c r="A50" t="s">
        <v>13</v>
      </c>
      <c r="B50" t="s">
        <v>14</v>
      </c>
      <c r="C50" t="s">
        <v>15</v>
      </c>
      <c r="D50" t="s">
        <v>84</v>
      </c>
      <c r="E50" t="s">
        <v>96</v>
      </c>
      <c r="F50" s="2">
        <v>4.1666666666666669E-4</v>
      </c>
      <c r="G50">
        <v>0.6</v>
      </c>
      <c r="H50">
        <v>0</v>
      </c>
      <c r="I50" t="s">
        <v>26</v>
      </c>
      <c r="J50" t="s">
        <v>15</v>
      </c>
      <c r="K50" t="s">
        <v>30</v>
      </c>
      <c r="L50" t="s">
        <v>31</v>
      </c>
      <c r="M50" t="s">
        <v>28</v>
      </c>
      <c r="N50" t="s">
        <v>22</v>
      </c>
      <c r="O50">
        <v>0</v>
      </c>
      <c r="P50" t="s">
        <v>23</v>
      </c>
      <c r="Q50"/>
      <c r="R50"/>
    </row>
    <row r="51" spans="1:20" s="12" customFormat="1" x14ac:dyDescent="0.2">
      <c r="A51" s="12" t="s">
        <v>13</v>
      </c>
      <c r="B51" s="20">
        <v>1</v>
      </c>
      <c r="C51" s="12" t="s">
        <v>15</v>
      </c>
      <c r="D51" s="13">
        <v>41401</v>
      </c>
      <c r="E51" s="12" t="s">
        <v>97</v>
      </c>
      <c r="F51" s="14">
        <v>1.7013888888888892E-3</v>
      </c>
      <c r="G51" s="12">
        <v>2.4500000000000002</v>
      </c>
      <c r="H51" s="12">
        <v>0</v>
      </c>
      <c r="I51" s="12" t="s">
        <v>15</v>
      </c>
      <c r="J51" s="12" t="s">
        <v>58</v>
      </c>
      <c r="K51" s="12" t="s">
        <v>19</v>
      </c>
      <c r="L51" s="12" t="s">
        <v>27</v>
      </c>
      <c r="M51" s="12" t="s">
        <v>28</v>
      </c>
      <c r="N51" s="15">
        <f>1.59+(IF($G51&gt;10,CEILING($G51,1)-10,0))*1.59</f>
        <v>1.59</v>
      </c>
      <c r="O51" s="16">
        <f>0.9*$G51</f>
        <v>2.2050000000000001</v>
      </c>
      <c r="P51" s="17">
        <f>SUMIFS($G:$G,$D:$D,D51,K:K,"Исходящие")</f>
        <v>8.43</v>
      </c>
      <c r="Q51" s="8">
        <f>SUMIFS($B:$B,$D:$D,$D51,$K:$K,"Исходящие")</f>
        <v>6</v>
      </c>
      <c r="R51" s="11">
        <f>IF($P51&lt;6,1.75*$G51,0)</f>
        <v>0</v>
      </c>
      <c r="S51" s="18">
        <f>IF($P51&lt;6,1.75*$G51,(1.75*5+0.15*($P51-5))/$Q51)</f>
        <v>1.5440833333333333</v>
      </c>
    </row>
    <row r="52" spans="1:20" s="12" customFormat="1" x14ac:dyDescent="0.2">
      <c r="A52" s="12" t="s">
        <v>13</v>
      </c>
      <c r="B52" s="20">
        <v>1</v>
      </c>
      <c r="C52" s="12" t="s">
        <v>15</v>
      </c>
      <c r="D52" s="13">
        <v>41401</v>
      </c>
      <c r="E52" s="12" t="s">
        <v>98</v>
      </c>
      <c r="F52" s="14">
        <v>1.0995370370370371E-3</v>
      </c>
      <c r="G52" s="12">
        <v>1.58</v>
      </c>
      <c r="H52" s="12">
        <v>0</v>
      </c>
      <c r="I52" s="12" t="s">
        <v>15</v>
      </c>
      <c r="J52" s="12" t="s">
        <v>26</v>
      </c>
      <c r="K52" s="12" t="s">
        <v>19</v>
      </c>
      <c r="L52" s="12" t="s">
        <v>27</v>
      </c>
      <c r="M52" s="12" t="s">
        <v>28</v>
      </c>
      <c r="N52" s="15">
        <f>1.59+(IF($G52&gt;10,CEILING($G52,1)-10,0))*1.59</f>
        <v>1.59</v>
      </c>
      <c r="O52" s="16">
        <f>0.9*$G52</f>
        <v>1.4220000000000002</v>
      </c>
      <c r="P52" s="17">
        <f>SUMIFS($G:$G,$D:$D,D52,K:K,"Исходящие")</f>
        <v>8.43</v>
      </c>
      <c r="Q52" s="8">
        <f>SUMIFS($B:$B,$D:$D,$D52,$K:$K,"Исходящие")</f>
        <v>6</v>
      </c>
      <c r="R52" s="11">
        <f>IF($P52&lt;6,1.75*$G52,0)</f>
        <v>0</v>
      </c>
      <c r="S52" s="18">
        <f>IF($P52&lt;6,1.75*$G52,(1.75*5+0.15*($P52-5))/$Q52)</f>
        <v>1.5440833333333333</v>
      </c>
      <c r="T52" s="18"/>
    </row>
    <row r="53" spans="1:20" hidden="1" x14ac:dyDescent="0.2">
      <c r="A53" t="s">
        <v>13</v>
      </c>
      <c r="B53" t="s">
        <v>14</v>
      </c>
      <c r="C53" t="s">
        <v>15</v>
      </c>
      <c r="D53" t="s">
        <v>99</v>
      </c>
      <c r="E53" t="s">
        <v>100</v>
      </c>
      <c r="F53" s="2">
        <v>8.3912037037037045E-3</v>
      </c>
      <c r="G53">
        <v>12.08</v>
      </c>
      <c r="H53">
        <v>0</v>
      </c>
      <c r="I53" t="s">
        <v>101</v>
      </c>
      <c r="J53" t="s">
        <v>15</v>
      </c>
      <c r="K53" t="s">
        <v>30</v>
      </c>
      <c r="L53" t="s">
        <v>70</v>
      </c>
      <c r="M53" t="s">
        <v>28</v>
      </c>
      <c r="N53" t="s">
        <v>22</v>
      </c>
      <c r="O53">
        <v>0</v>
      </c>
      <c r="P53" t="s">
        <v>23</v>
      </c>
      <c r="Q53"/>
      <c r="R53"/>
    </row>
    <row r="54" spans="1:20" hidden="1" x14ac:dyDescent="0.2">
      <c r="A54" t="s">
        <v>13</v>
      </c>
      <c r="B54" t="s">
        <v>14</v>
      </c>
      <c r="C54" t="s">
        <v>15</v>
      </c>
      <c r="D54" t="s">
        <v>99</v>
      </c>
      <c r="E54" t="s">
        <v>102</v>
      </c>
      <c r="F54" s="2">
        <v>1.0416666666666667E-4</v>
      </c>
      <c r="G54">
        <v>0.15</v>
      </c>
      <c r="H54">
        <v>0</v>
      </c>
      <c r="I54" t="s">
        <v>103</v>
      </c>
      <c r="J54" t="s">
        <v>15</v>
      </c>
      <c r="K54" t="s">
        <v>30</v>
      </c>
      <c r="L54" t="s">
        <v>31</v>
      </c>
      <c r="M54" t="s">
        <v>28</v>
      </c>
      <c r="N54" t="s">
        <v>22</v>
      </c>
      <c r="O54">
        <v>0</v>
      </c>
      <c r="P54" t="s">
        <v>23</v>
      </c>
      <c r="Q54"/>
      <c r="R54"/>
    </row>
    <row r="55" spans="1:20" x14ac:dyDescent="0.2">
      <c r="A55" t="s">
        <v>13</v>
      </c>
      <c r="B55" s="19">
        <v>1</v>
      </c>
      <c r="C55" t="s">
        <v>15</v>
      </c>
      <c r="D55" s="9">
        <v>41402</v>
      </c>
      <c r="E55" t="s">
        <v>104</v>
      </c>
      <c r="F55" s="2">
        <v>4.0509259259259258E-4</v>
      </c>
      <c r="G55">
        <v>0.57999999999999996</v>
      </c>
      <c r="H55">
        <v>0</v>
      </c>
      <c r="I55" t="s">
        <v>15</v>
      </c>
      <c r="J55" t="s">
        <v>26</v>
      </c>
      <c r="K55" t="s">
        <v>19</v>
      </c>
      <c r="L55" t="s">
        <v>27</v>
      </c>
      <c r="M55" t="s">
        <v>28</v>
      </c>
      <c r="N55" s="5">
        <f>1.59+(IF($G55&gt;10,CEILING($G55,1)-10,0))*1.59</f>
        <v>1.59</v>
      </c>
      <c r="O55" s="6">
        <f>0.9*$G55</f>
        <v>0.52200000000000002</v>
      </c>
      <c r="P55" s="8">
        <f>SUMIFS($G:$G,$D:$D,D55,K:K,"Исходящие")</f>
        <v>4.4600000000000009</v>
      </c>
      <c r="Q55" s="8">
        <f>SUMIFS($B:$B,$D:$D,$D55,$K:$K,"Исходящие")</f>
        <v>5</v>
      </c>
      <c r="R55" s="11">
        <f>IF($P55&lt;6,1.75*$G55,0)</f>
        <v>1.0149999999999999</v>
      </c>
    </row>
    <row r="56" spans="1:20" hidden="1" x14ac:dyDescent="0.2">
      <c r="A56" t="s">
        <v>13</v>
      </c>
      <c r="B56" t="s">
        <v>14</v>
      </c>
      <c r="C56" t="s">
        <v>15</v>
      </c>
      <c r="D56" t="s">
        <v>99</v>
      </c>
      <c r="E56" t="s">
        <v>105</v>
      </c>
      <c r="F56" s="2">
        <v>1.2037037037037038E-3</v>
      </c>
      <c r="G56">
        <v>1.73</v>
      </c>
      <c r="H56">
        <v>0</v>
      </c>
      <c r="I56" t="s">
        <v>26</v>
      </c>
      <c r="J56" t="s">
        <v>15</v>
      </c>
      <c r="K56" t="s">
        <v>30</v>
      </c>
      <c r="L56" t="s">
        <v>31</v>
      </c>
      <c r="M56" t="s">
        <v>28</v>
      </c>
      <c r="N56" t="s">
        <v>22</v>
      </c>
      <c r="O56">
        <v>0</v>
      </c>
      <c r="P56" t="s">
        <v>23</v>
      </c>
      <c r="Q56"/>
      <c r="R56"/>
    </row>
    <row r="57" spans="1:20" hidden="1" x14ac:dyDescent="0.2">
      <c r="A57" t="s">
        <v>13</v>
      </c>
      <c r="B57" t="s">
        <v>14</v>
      </c>
      <c r="C57" t="s">
        <v>15</v>
      </c>
      <c r="D57" t="s">
        <v>99</v>
      </c>
      <c r="E57" t="s">
        <v>106</v>
      </c>
      <c r="F57" s="2">
        <v>6.9444444444444444E-5</v>
      </c>
      <c r="G57">
        <v>0.1</v>
      </c>
      <c r="H57">
        <v>0</v>
      </c>
      <c r="I57" t="s">
        <v>26</v>
      </c>
      <c r="J57" t="s">
        <v>15</v>
      </c>
      <c r="K57" t="s">
        <v>30</v>
      </c>
      <c r="L57" t="s">
        <v>31</v>
      </c>
      <c r="M57" t="s">
        <v>28</v>
      </c>
      <c r="N57" t="s">
        <v>22</v>
      </c>
      <c r="O57">
        <v>0</v>
      </c>
      <c r="P57" t="s">
        <v>23</v>
      </c>
      <c r="Q57"/>
      <c r="R57"/>
    </row>
    <row r="58" spans="1:20" x14ac:dyDescent="0.2">
      <c r="A58" t="s">
        <v>13</v>
      </c>
      <c r="B58" s="19">
        <v>1</v>
      </c>
      <c r="C58" t="s">
        <v>15</v>
      </c>
      <c r="D58" s="9">
        <v>41402</v>
      </c>
      <c r="E58" t="s">
        <v>107</v>
      </c>
      <c r="F58" s="2">
        <v>2.0370370370370373E-3</v>
      </c>
      <c r="G58">
        <v>2.93</v>
      </c>
      <c r="H58">
        <v>0</v>
      </c>
      <c r="I58" t="s">
        <v>15</v>
      </c>
      <c r="J58" t="s">
        <v>26</v>
      </c>
      <c r="K58" t="s">
        <v>19</v>
      </c>
      <c r="L58" t="s">
        <v>27</v>
      </c>
      <c r="M58" t="s">
        <v>28</v>
      </c>
      <c r="N58" s="5">
        <f>1.59+(IF($G58&gt;10,CEILING($G58,1)-10,0))*1.59</f>
        <v>1.59</v>
      </c>
      <c r="O58" s="6">
        <f>0.9*$G58</f>
        <v>2.637</v>
      </c>
      <c r="P58" s="8">
        <f>SUMIFS($G:$G,$D:$D,D58,K:K,"Исходящие")</f>
        <v>4.4600000000000009</v>
      </c>
      <c r="Q58" s="8">
        <f>SUMIFS($B:$B,$D:$D,$D58,$K:$K,"Исходящие")</f>
        <v>5</v>
      </c>
      <c r="R58" s="11">
        <f>IF($P58&lt;6,1.75*$G58,0)</f>
        <v>5.1275000000000004</v>
      </c>
    </row>
    <row r="59" spans="1:20" hidden="1" x14ac:dyDescent="0.2">
      <c r="A59" t="s">
        <v>13</v>
      </c>
      <c r="B59" t="s">
        <v>14</v>
      </c>
      <c r="C59" t="s">
        <v>15</v>
      </c>
      <c r="D59" t="s">
        <v>99</v>
      </c>
      <c r="E59" t="s">
        <v>108</v>
      </c>
      <c r="F59" s="2">
        <v>6.9444444444444447E-4</v>
      </c>
      <c r="G59">
        <v>1</v>
      </c>
      <c r="H59">
        <v>0</v>
      </c>
      <c r="I59" t="s">
        <v>69</v>
      </c>
      <c r="J59" t="s">
        <v>15</v>
      </c>
      <c r="K59" t="s">
        <v>30</v>
      </c>
      <c r="L59" t="s">
        <v>70</v>
      </c>
      <c r="M59" t="s">
        <v>28</v>
      </c>
      <c r="N59" t="s">
        <v>22</v>
      </c>
      <c r="O59">
        <v>0</v>
      </c>
      <c r="P59" t="s">
        <v>23</v>
      </c>
      <c r="Q59"/>
      <c r="R59"/>
    </row>
    <row r="60" spans="1:20" hidden="1" x14ac:dyDescent="0.2">
      <c r="A60" t="s">
        <v>13</v>
      </c>
      <c r="B60" t="s">
        <v>14</v>
      </c>
      <c r="C60" t="s">
        <v>15</v>
      </c>
      <c r="D60" t="s">
        <v>99</v>
      </c>
      <c r="E60" t="s">
        <v>109</v>
      </c>
      <c r="F60" s="2">
        <v>4.3981481481481481E-4</v>
      </c>
      <c r="G60">
        <v>0.63</v>
      </c>
      <c r="H60">
        <v>0</v>
      </c>
      <c r="I60" t="s">
        <v>26</v>
      </c>
      <c r="J60" t="s">
        <v>15</v>
      </c>
      <c r="K60" t="s">
        <v>30</v>
      </c>
      <c r="L60" t="s">
        <v>31</v>
      </c>
      <c r="M60" t="s">
        <v>28</v>
      </c>
      <c r="N60" t="s">
        <v>22</v>
      </c>
      <c r="O60">
        <v>0</v>
      </c>
      <c r="P60" t="s">
        <v>23</v>
      </c>
      <c r="Q60"/>
      <c r="R60"/>
    </row>
    <row r="61" spans="1:20" x14ac:dyDescent="0.2">
      <c r="A61" t="s">
        <v>13</v>
      </c>
      <c r="B61" s="19">
        <v>1</v>
      </c>
      <c r="C61" t="s">
        <v>15</v>
      </c>
      <c r="D61" s="9">
        <v>41402</v>
      </c>
      <c r="E61" t="s">
        <v>110</v>
      </c>
      <c r="F61" s="2">
        <v>1.1574074074074073E-4</v>
      </c>
      <c r="G61">
        <v>0.16</v>
      </c>
      <c r="H61">
        <v>7.0000000000000007E-2</v>
      </c>
      <c r="I61" t="s">
        <v>15</v>
      </c>
      <c r="J61" t="s">
        <v>111</v>
      </c>
      <c r="K61" t="s">
        <v>19</v>
      </c>
      <c r="L61" t="s">
        <v>27</v>
      </c>
      <c r="M61" t="s">
        <v>28</v>
      </c>
      <c r="N61" s="5">
        <f>1.59+(IF($G61&gt;10,CEILING($G61,1)-10,0))*1.59</f>
        <v>1.59</v>
      </c>
      <c r="O61" s="6">
        <f>0.9*$G61</f>
        <v>0.14400000000000002</v>
      </c>
      <c r="P61" s="8">
        <f>SUMIFS($G:$G,$D:$D,D61,K:K,"Исходящие")</f>
        <v>4.4600000000000009</v>
      </c>
      <c r="Q61" s="8">
        <f>SUMIFS($B:$B,$D:$D,$D61,$K:$K,"Исходящие")</f>
        <v>5</v>
      </c>
      <c r="R61" s="11">
        <f>IF($P61&lt;6,1.75*$G61,0)</f>
        <v>0.28000000000000003</v>
      </c>
    </row>
    <row r="62" spans="1:20" hidden="1" x14ac:dyDescent="0.2">
      <c r="A62" t="s">
        <v>13</v>
      </c>
      <c r="B62" t="s">
        <v>14</v>
      </c>
      <c r="C62" t="s">
        <v>15</v>
      </c>
      <c r="D62" t="s">
        <v>99</v>
      </c>
      <c r="E62" t="s">
        <v>112</v>
      </c>
      <c r="F62" s="2">
        <v>5.9027777777777778E-4</v>
      </c>
      <c r="G62">
        <v>0.85</v>
      </c>
      <c r="H62">
        <v>0</v>
      </c>
      <c r="I62" t="s">
        <v>26</v>
      </c>
      <c r="J62" t="s">
        <v>15</v>
      </c>
      <c r="K62" t="s">
        <v>30</v>
      </c>
      <c r="L62" t="s">
        <v>31</v>
      </c>
      <c r="M62" t="s">
        <v>28</v>
      </c>
      <c r="N62" t="s">
        <v>22</v>
      </c>
      <c r="O62">
        <v>0</v>
      </c>
      <c r="P62" t="s">
        <v>23</v>
      </c>
      <c r="Q62"/>
      <c r="R62"/>
    </row>
    <row r="63" spans="1:20" x14ac:dyDescent="0.2">
      <c r="A63" t="s">
        <v>13</v>
      </c>
      <c r="B63" s="19">
        <v>1</v>
      </c>
      <c r="C63" t="s">
        <v>15</v>
      </c>
      <c r="D63" s="9">
        <v>41402</v>
      </c>
      <c r="E63" t="s">
        <v>113</v>
      </c>
      <c r="F63" s="2">
        <v>1.273148148148148E-4</v>
      </c>
      <c r="G63">
        <v>0.18</v>
      </c>
      <c r="H63">
        <v>0</v>
      </c>
      <c r="I63" t="s">
        <v>15</v>
      </c>
      <c r="J63" t="s">
        <v>26</v>
      </c>
      <c r="K63" t="s">
        <v>19</v>
      </c>
      <c r="L63" t="s">
        <v>27</v>
      </c>
      <c r="M63" t="s">
        <v>28</v>
      </c>
      <c r="N63" s="5">
        <f>1.59+(IF($G63&gt;10,CEILING($G63,1)-10,0))*1.59</f>
        <v>1.59</v>
      </c>
      <c r="O63" s="6">
        <f>0.9*$G63</f>
        <v>0.16200000000000001</v>
      </c>
      <c r="P63" s="8">
        <f>SUMIFS($G:$G,$D:$D,D63,K:K,"Исходящие")</f>
        <v>4.4600000000000009</v>
      </c>
      <c r="Q63" s="8">
        <f>SUMIFS($B:$B,$D:$D,$D63,$K:$K,"Исходящие")</f>
        <v>5</v>
      </c>
      <c r="R63" s="11">
        <f>IF($P63&lt;6,1.75*$G63,0)</f>
        <v>0.315</v>
      </c>
    </row>
    <row r="64" spans="1:20" hidden="1" x14ac:dyDescent="0.2">
      <c r="A64" t="s">
        <v>13</v>
      </c>
      <c r="B64" t="s">
        <v>14</v>
      </c>
      <c r="C64" t="s">
        <v>15</v>
      </c>
      <c r="D64" t="s">
        <v>99</v>
      </c>
      <c r="E64" t="s">
        <v>114</v>
      </c>
      <c r="F64" s="2">
        <v>2.4421296296296296E-3</v>
      </c>
      <c r="G64">
        <v>3.51</v>
      </c>
      <c r="H64">
        <v>0</v>
      </c>
      <c r="I64" t="s">
        <v>26</v>
      </c>
      <c r="J64" t="s">
        <v>15</v>
      </c>
      <c r="K64" t="s">
        <v>30</v>
      </c>
      <c r="L64" t="s">
        <v>31</v>
      </c>
      <c r="M64" t="s">
        <v>28</v>
      </c>
      <c r="N64" t="s">
        <v>22</v>
      </c>
      <c r="O64">
        <v>0</v>
      </c>
      <c r="P64" t="s">
        <v>23</v>
      </c>
      <c r="Q64"/>
      <c r="R64"/>
    </row>
    <row r="65" spans="1:18" hidden="1" x14ac:dyDescent="0.2">
      <c r="A65" t="s">
        <v>13</v>
      </c>
      <c r="B65" t="s">
        <v>14</v>
      </c>
      <c r="C65" t="s">
        <v>15</v>
      </c>
      <c r="D65" t="s">
        <v>99</v>
      </c>
      <c r="E65" t="s">
        <v>115</v>
      </c>
      <c r="F65" s="2">
        <v>2.8935185185185189E-4</v>
      </c>
      <c r="G65">
        <v>0.41</v>
      </c>
      <c r="H65">
        <v>0</v>
      </c>
      <c r="I65" t="s">
        <v>26</v>
      </c>
      <c r="J65" t="s">
        <v>15</v>
      </c>
      <c r="K65" t="s">
        <v>30</v>
      </c>
      <c r="L65" t="s">
        <v>31</v>
      </c>
      <c r="M65" t="s">
        <v>28</v>
      </c>
      <c r="N65" t="s">
        <v>22</v>
      </c>
      <c r="O65">
        <v>0</v>
      </c>
      <c r="P65" t="s">
        <v>23</v>
      </c>
      <c r="Q65"/>
      <c r="R65"/>
    </row>
    <row r="66" spans="1:18" x14ac:dyDescent="0.2">
      <c r="A66" t="s">
        <v>13</v>
      </c>
      <c r="B66" s="19">
        <v>1</v>
      </c>
      <c r="C66" t="s">
        <v>15</v>
      </c>
      <c r="D66" s="9">
        <v>41402</v>
      </c>
      <c r="E66" t="s">
        <v>116</v>
      </c>
      <c r="F66" s="2">
        <v>4.2824074074074075E-4</v>
      </c>
      <c r="G66">
        <v>0.61</v>
      </c>
      <c r="H66">
        <v>0</v>
      </c>
      <c r="I66" t="s">
        <v>15</v>
      </c>
      <c r="J66" t="s">
        <v>117</v>
      </c>
      <c r="K66" t="s">
        <v>19</v>
      </c>
      <c r="L66" t="s">
        <v>27</v>
      </c>
      <c r="M66" t="s">
        <v>28</v>
      </c>
      <c r="N66" s="5">
        <f>1.59+(IF($G66&gt;10,CEILING($G66,1)-10,0))*1.59</f>
        <v>1.59</v>
      </c>
      <c r="O66" s="6">
        <f>0.9*$G66</f>
        <v>0.54900000000000004</v>
      </c>
      <c r="P66" s="8">
        <f>SUMIFS($G:$G,$D:$D,D66,K:K,"Исходящие")</f>
        <v>4.4600000000000009</v>
      </c>
      <c r="Q66" s="8">
        <f>SUMIFS($B:$B,$D:$D,$D66,$K:$K,"Исходящие")</f>
        <v>5</v>
      </c>
      <c r="R66" s="11">
        <f>IF($P66&lt;6,1.75*$G66,0)</f>
        <v>1.0674999999999999</v>
      </c>
    </row>
    <row r="67" spans="1:18" x14ac:dyDescent="0.2">
      <c r="A67" t="s">
        <v>13</v>
      </c>
      <c r="B67" s="19">
        <v>1</v>
      </c>
      <c r="C67" t="s">
        <v>15</v>
      </c>
      <c r="D67" s="9">
        <v>41404</v>
      </c>
      <c r="E67" t="s">
        <v>119</v>
      </c>
      <c r="F67" s="2">
        <v>1.4699074074074074E-3</v>
      </c>
      <c r="G67">
        <v>2.11</v>
      </c>
      <c r="H67">
        <v>0</v>
      </c>
      <c r="I67" t="s">
        <v>15</v>
      </c>
      <c r="J67" t="s">
        <v>26</v>
      </c>
      <c r="K67" t="s">
        <v>19</v>
      </c>
      <c r="L67" t="s">
        <v>27</v>
      </c>
      <c r="M67" t="s">
        <v>28</v>
      </c>
      <c r="N67" s="5">
        <f>1.59+(IF($G67&gt;10,CEILING($G67,1)-10,0))*1.59</f>
        <v>1.59</v>
      </c>
      <c r="O67" s="6">
        <f>0.9*$G67</f>
        <v>1.899</v>
      </c>
      <c r="P67" s="8">
        <f>SUMIFS($G:$G,$D:$D,D67,K:K,"Исходящие")</f>
        <v>2.4899999999999998</v>
      </c>
      <c r="Q67" s="8">
        <f>SUMIFS($B:$B,$D:$D,$D67,$K:$K,"Исходящие")</f>
        <v>2</v>
      </c>
      <c r="R67" s="11">
        <f>IF($P67&lt;6,1.75*$G67,0)</f>
        <v>3.6924999999999999</v>
      </c>
    </row>
    <row r="68" spans="1:18" hidden="1" x14ac:dyDescent="0.2">
      <c r="A68" t="s">
        <v>13</v>
      </c>
      <c r="B68" t="s">
        <v>14</v>
      </c>
      <c r="C68" t="s">
        <v>15</v>
      </c>
      <c r="D68" t="s">
        <v>118</v>
      </c>
      <c r="E68" t="s">
        <v>120</v>
      </c>
      <c r="F68" s="2">
        <v>2.5347222222222221E-3</v>
      </c>
      <c r="G68">
        <v>3.65</v>
      </c>
      <c r="H68">
        <v>0</v>
      </c>
      <c r="I68" t="s">
        <v>121</v>
      </c>
      <c r="J68" t="s">
        <v>15</v>
      </c>
      <c r="K68" t="s">
        <v>30</v>
      </c>
      <c r="L68" t="s">
        <v>66</v>
      </c>
      <c r="M68" t="s">
        <v>28</v>
      </c>
      <c r="N68" t="s">
        <v>22</v>
      </c>
      <c r="O68">
        <v>0</v>
      </c>
      <c r="P68" t="s">
        <v>23</v>
      </c>
      <c r="Q68"/>
      <c r="R68"/>
    </row>
    <row r="69" spans="1:18" x14ac:dyDescent="0.2">
      <c r="A69" t="s">
        <v>13</v>
      </c>
      <c r="B69" s="19">
        <v>1</v>
      </c>
      <c r="C69" t="s">
        <v>15</v>
      </c>
      <c r="D69" s="9">
        <v>41404</v>
      </c>
      <c r="E69" t="s">
        <v>122</v>
      </c>
      <c r="F69" s="2">
        <v>2.6620370370370372E-4</v>
      </c>
      <c r="G69">
        <v>0.38</v>
      </c>
      <c r="H69">
        <v>0</v>
      </c>
      <c r="I69" t="s">
        <v>15</v>
      </c>
      <c r="J69" t="s">
        <v>26</v>
      </c>
      <c r="K69" t="s">
        <v>19</v>
      </c>
      <c r="L69" t="s">
        <v>27</v>
      </c>
      <c r="M69" t="s">
        <v>28</v>
      </c>
      <c r="N69" s="5">
        <f>1.59+(IF($G69&gt;10,CEILING($G69,1)-10,0))*1.59</f>
        <v>1.59</v>
      </c>
      <c r="O69" s="6">
        <f>0.9*$G69</f>
        <v>0.34200000000000003</v>
      </c>
      <c r="P69" s="8">
        <f>SUMIFS($G:$G,$D:$D,D69,K:K,"Исходящие")</f>
        <v>2.4899999999999998</v>
      </c>
      <c r="Q69" s="8">
        <f>SUMIFS($B:$B,$D:$D,$D69,$K:$K,"Исходящие")</f>
        <v>2</v>
      </c>
      <c r="R69" s="11">
        <f>IF($P69&lt;6,1.75*$G69,0)</f>
        <v>0.66500000000000004</v>
      </c>
    </row>
    <row r="70" spans="1:18" hidden="1" x14ac:dyDescent="0.2">
      <c r="A70" t="s">
        <v>13</v>
      </c>
      <c r="B70" t="s">
        <v>14</v>
      </c>
      <c r="C70" t="s">
        <v>15</v>
      </c>
      <c r="D70" t="s">
        <v>118</v>
      </c>
      <c r="E70" t="s">
        <v>123</v>
      </c>
      <c r="F70" s="2">
        <v>8.1018518518518516E-5</v>
      </c>
      <c r="G70">
        <v>0.11</v>
      </c>
      <c r="H70">
        <v>0</v>
      </c>
      <c r="I70" t="s">
        <v>26</v>
      </c>
      <c r="J70" t="s">
        <v>15</v>
      </c>
      <c r="K70" t="s">
        <v>30</v>
      </c>
      <c r="L70" t="s">
        <v>31</v>
      </c>
      <c r="M70" t="s">
        <v>28</v>
      </c>
      <c r="N70" t="s">
        <v>22</v>
      </c>
      <c r="O70">
        <v>0</v>
      </c>
      <c r="P70" t="s">
        <v>23</v>
      </c>
      <c r="Q70"/>
      <c r="R70"/>
    </row>
    <row r="71" spans="1:18" x14ac:dyDescent="0.2">
      <c r="A71" t="s">
        <v>13</v>
      </c>
      <c r="B71" s="19">
        <v>1</v>
      </c>
      <c r="C71" t="s">
        <v>15</v>
      </c>
      <c r="D71" s="9">
        <v>41405</v>
      </c>
      <c r="E71" t="s">
        <v>124</v>
      </c>
      <c r="F71" s="2">
        <v>6.8287037037037025E-4</v>
      </c>
      <c r="G71">
        <v>0.98</v>
      </c>
      <c r="H71">
        <v>0</v>
      </c>
      <c r="I71" t="s">
        <v>15</v>
      </c>
      <c r="J71" t="s">
        <v>26</v>
      </c>
      <c r="K71" t="s">
        <v>19</v>
      </c>
      <c r="L71" t="s">
        <v>27</v>
      </c>
      <c r="M71" t="s">
        <v>28</v>
      </c>
      <c r="N71" s="5">
        <f>1.59+(IF($G71&gt;10,CEILING($G71,1)-10,0))*1.59</f>
        <v>1.59</v>
      </c>
      <c r="O71" s="6">
        <f>0.9*$G71</f>
        <v>0.88200000000000001</v>
      </c>
      <c r="P71" s="8">
        <f>SUMIFS($G:$G,$D:$D,D71,K:K,"Исходящие")</f>
        <v>0.98</v>
      </c>
      <c r="Q71" s="8">
        <f>SUMIFS($B:$B,$D:$D,$D71,$K:$K,"Исходящие")</f>
        <v>1</v>
      </c>
      <c r="R71" s="11">
        <f>IF($P71&lt;6,1.75*$G71,0)</f>
        <v>1.7149999999999999</v>
      </c>
    </row>
    <row r="72" spans="1:18" x14ac:dyDescent="0.2">
      <c r="A72" t="s">
        <v>13</v>
      </c>
      <c r="B72" s="19">
        <v>1</v>
      </c>
      <c r="C72" t="s">
        <v>15</v>
      </c>
      <c r="D72" s="9">
        <v>41406</v>
      </c>
      <c r="E72" t="s">
        <v>126</v>
      </c>
      <c r="F72" s="2">
        <v>5.6712962962962956E-4</v>
      </c>
      <c r="G72">
        <v>0.81</v>
      </c>
      <c r="H72">
        <v>0</v>
      </c>
      <c r="I72" t="s">
        <v>15</v>
      </c>
      <c r="J72" t="s">
        <v>58</v>
      </c>
      <c r="K72" t="s">
        <v>19</v>
      </c>
      <c r="L72" t="s">
        <v>27</v>
      </c>
      <c r="M72" t="s">
        <v>28</v>
      </c>
      <c r="N72" s="5">
        <f>1.59+(IF($G72&gt;10,CEILING($G72,1)-10,0))*1.59</f>
        <v>1.59</v>
      </c>
      <c r="O72" s="6">
        <f>0.9*$G72</f>
        <v>0.72900000000000009</v>
      </c>
      <c r="P72" s="8">
        <f>SUMIFS($G:$G,$D:$D,D72,K:K,"Исходящие")</f>
        <v>2.58</v>
      </c>
      <c r="Q72" s="8">
        <f>SUMIFS($B:$B,$D:$D,$D72,$K:$K,"Исходящие")</f>
        <v>4</v>
      </c>
      <c r="R72" s="11">
        <f>IF($P72&lt;6,1.75*$G72,0)</f>
        <v>1.4175</v>
      </c>
    </row>
    <row r="73" spans="1:18" x14ac:dyDescent="0.2">
      <c r="A73" t="s">
        <v>13</v>
      </c>
      <c r="B73" s="19">
        <v>1</v>
      </c>
      <c r="C73" t="s">
        <v>15</v>
      </c>
      <c r="D73" s="9">
        <v>41406</v>
      </c>
      <c r="E73" t="s">
        <v>127</v>
      </c>
      <c r="F73" s="2">
        <v>3.7037037037037035E-4</v>
      </c>
      <c r="G73">
        <v>0.53</v>
      </c>
      <c r="H73">
        <v>0</v>
      </c>
      <c r="I73" t="s">
        <v>15</v>
      </c>
      <c r="J73" t="s">
        <v>26</v>
      </c>
      <c r="K73" t="s">
        <v>19</v>
      </c>
      <c r="L73" t="s">
        <v>27</v>
      </c>
      <c r="M73" t="s">
        <v>28</v>
      </c>
      <c r="N73" s="5">
        <f>1.59+(IF($G73&gt;10,CEILING($G73,1)-10,0))*1.59</f>
        <v>1.59</v>
      </c>
      <c r="O73" s="6">
        <f>0.9*$G73</f>
        <v>0.47700000000000004</v>
      </c>
      <c r="P73" s="8">
        <f>SUMIFS($G:$G,$D:$D,D73,K:K,"Исходящие")</f>
        <v>2.58</v>
      </c>
      <c r="Q73" s="8">
        <f>SUMIFS($B:$B,$D:$D,$D73,$K:$K,"Исходящие")</f>
        <v>4</v>
      </c>
      <c r="R73" s="11">
        <f>IF($P73&lt;6,1.75*$G73,0)</f>
        <v>0.92749999999999999</v>
      </c>
    </row>
    <row r="74" spans="1:18" hidden="1" x14ac:dyDescent="0.2">
      <c r="A74" t="s">
        <v>13</v>
      </c>
      <c r="B74" t="s">
        <v>14</v>
      </c>
      <c r="C74" t="s">
        <v>15</v>
      </c>
      <c r="D74" t="s">
        <v>125</v>
      </c>
      <c r="E74" t="s">
        <v>128</v>
      </c>
      <c r="F74" s="2">
        <v>4.1666666666666669E-4</v>
      </c>
      <c r="G74">
        <v>0.6</v>
      </c>
      <c r="H74">
        <v>0</v>
      </c>
      <c r="I74" t="s">
        <v>26</v>
      </c>
      <c r="J74" t="s">
        <v>15</v>
      </c>
      <c r="K74" t="s">
        <v>30</v>
      </c>
      <c r="L74" t="s">
        <v>31</v>
      </c>
      <c r="M74" t="s">
        <v>28</v>
      </c>
      <c r="N74" t="s">
        <v>22</v>
      </c>
      <c r="O74">
        <v>0</v>
      </c>
      <c r="P74" t="s">
        <v>23</v>
      </c>
      <c r="Q74"/>
      <c r="R74"/>
    </row>
    <row r="75" spans="1:18" hidden="1" x14ac:dyDescent="0.2">
      <c r="A75" t="s">
        <v>13</v>
      </c>
      <c r="B75" t="s">
        <v>14</v>
      </c>
      <c r="C75" t="s">
        <v>15</v>
      </c>
      <c r="D75" t="s">
        <v>125</v>
      </c>
      <c r="E75" t="s">
        <v>129</v>
      </c>
      <c r="F75" s="2">
        <v>2.7777777777777778E-4</v>
      </c>
      <c r="G75">
        <v>0.4</v>
      </c>
      <c r="H75">
        <v>0</v>
      </c>
      <c r="I75" t="s">
        <v>65</v>
      </c>
      <c r="J75" t="s">
        <v>15</v>
      </c>
      <c r="K75" t="s">
        <v>30</v>
      </c>
      <c r="L75" t="s">
        <v>66</v>
      </c>
      <c r="M75" t="s">
        <v>28</v>
      </c>
      <c r="N75" t="s">
        <v>22</v>
      </c>
      <c r="O75">
        <v>0</v>
      </c>
      <c r="P75" t="s">
        <v>23</v>
      </c>
      <c r="Q75"/>
      <c r="R75"/>
    </row>
    <row r="76" spans="1:18" x14ac:dyDescent="0.2">
      <c r="A76" t="s">
        <v>13</v>
      </c>
      <c r="B76" s="19">
        <v>1</v>
      </c>
      <c r="C76" t="s">
        <v>15</v>
      </c>
      <c r="D76" s="9">
        <v>41406</v>
      </c>
      <c r="E76" t="s">
        <v>130</v>
      </c>
      <c r="F76" s="2">
        <v>4.0509259259259258E-4</v>
      </c>
      <c r="G76">
        <v>0.57999999999999996</v>
      </c>
      <c r="H76">
        <v>0</v>
      </c>
      <c r="I76" t="s">
        <v>15</v>
      </c>
      <c r="J76" t="s">
        <v>26</v>
      </c>
      <c r="K76" t="s">
        <v>19</v>
      </c>
      <c r="L76" t="s">
        <v>27</v>
      </c>
      <c r="M76" t="s">
        <v>28</v>
      </c>
      <c r="N76" s="5">
        <f>1.59+(IF($G76&gt;10,CEILING($G76,1)-10,0))*1.59</f>
        <v>1.59</v>
      </c>
      <c r="O76" s="6">
        <f>0.9*$G76</f>
        <v>0.52200000000000002</v>
      </c>
      <c r="P76" s="8">
        <f>SUMIFS($G:$G,$D:$D,D76,K:K,"Исходящие")</f>
        <v>2.58</v>
      </c>
      <c r="Q76" s="8">
        <f>SUMIFS($B:$B,$D:$D,$D76,$K:$K,"Исходящие")</f>
        <v>4</v>
      </c>
      <c r="R76" s="11">
        <f>IF($P76&lt;6,1.75*$G76,0)</f>
        <v>1.0149999999999999</v>
      </c>
    </row>
    <row r="77" spans="1:18" x14ac:dyDescent="0.2">
      <c r="A77" t="s">
        <v>13</v>
      </c>
      <c r="B77" s="19">
        <v>1</v>
      </c>
      <c r="C77" t="s">
        <v>15</v>
      </c>
      <c r="D77" s="9">
        <v>41406</v>
      </c>
      <c r="E77" t="s">
        <v>131</v>
      </c>
      <c r="F77" s="2">
        <v>4.6296296296296293E-4</v>
      </c>
      <c r="G77">
        <v>0.66</v>
      </c>
      <c r="H77">
        <v>0</v>
      </c>
      <c r="I77" t="s">
        <v>15</v>
      </c>
      <c r="J77" t="s">
        <v>26</v>
      </c>
      <c r="K77" t="s">
        <v>19</v>
      </c>
      <c r="L77" t="s">
        <v>27</v>
      </c>
      <c r="M77" t="s">
        <v>28</v>
      </c>
      <c r="N77" s="5">
        <f>1.59+(IF($G77&gt;10,CEILING($G77,1)-10,0))*1.59</f>
        <v>1.59</v>
      </c>
      <c r="O77" s="6">
        <f>0.9*$G77</f>
        <v>0.59400000000000008</v>
      </c>
      <c r="P77" s="8">
        <f>SUMIFS($G:$G,$D:$D,D77,K:K,"Исходящие")</f>
        <v>2.58</v>
      </c>
      <c r="Q77" s="8">
        <f>SUMIFS($B:$B,$D:$D,$D77,$K:$K,"Исходящие")</f>
        <v>4</v>
      </c>
      <c r="R77" s="11">
        <f>IF($P77&lt;6,1.75*$G77,0)</f>
        <v>1.155</v>
      </c>
    </row>
    <row r="78" spans="1:18" hidden="1" x14ac:dyDescent="0.2">
      <c r="A78" t="s">
        <v>13</v>
      </c>
      <c r="B78" t="s">
        <v>14</v>
      </c>
      <c r="C78" t="s">
        <v>15</v>
      </c>
      <c r="D78" t="s">
        <v>132</v>
      </c>
      <c r="E78" t="s">
        <v>133</v>
      </c>
      <c r="F78" s="2">
        <v>1.2268518518518518E-3</v>
      </c>
      <c r="G78">
        <v>1.76</v>
      </c>
      <c r="H78">
        <v>0</v>
      </c>
      <c r="I78" t="s">
        <v>69</v>
      </c>
      <c r="J78" t="s">
        <v>15</v>
      </c>
      <c r="K78" t="s">
        <v>30</v>
      </c>
      <c r="L78" t="s">
        <v>70</v>
      </c>
      <c r="M78" t="s">
        <v>28</v>
      </c>
      <c r="N78" t="s">
        <v>22</v>
      </c>
      <c r="O78">
        <v>0</v>
      </c>
      <c r="P78" t="s">
        <v>23</v>
      </c>
      <c r="Q78"/>
      <c r="R78"/>
    </row>
    <row r="79" spans="1:18" hidden="1" x14ac:dyDescent="0.2">
      <c r="A79" t="s">
        <v>13</v>
      </c>
      <c r="B79" t="s">
        <v>14</v>
      </c>
      <c r="C79" t="s">
        <v>15</v>
      </c>
      <c r="D79" t="s">
        <v>132</v>
      </c>
      <c r="E79" t="s">
        <v>134</v>
      </c>
      <c r="F79" s="2">
        <v>9.2592592592592585E-4</v>
      </c>
      <c r="G79">
        <v>1.33</v>
      </c>
      <c r="H79">
        <v>0</v>
      </c>
      <c r="I79" t="s">
        <v>69</v>
      </c>
      <c r="J79" t="s">
        <v>15</v>
      </c>
      <c r="K79" t="s">
        <v>30</v>
      </c>
      <c r="L79" t="s">
        <v>70</v>
      </c>
      <c r="M79" t="s">
        <v>28</v>
      </c>
      <c r="N79" t="s">
        <v>22</v>
      </c>
      <c r="O79">
        <v>0</v>
      </c>
      <c r="P79" t="s">
        <v>23</v>
      </c>
      <c r="Q79"/>
      <c r="R79"/>
    </row>
    <row r="80" spans="1:18" hidden="1" x14ac:dyDescent="0.2">
      <c r="A80" t="s">
        <v>13</v>
      </c>
      <c r="B80" t="s">
        <v>14</v>
      </c>
      <c r="C80" t="s">
        <v>15</v>
      </c>
      <c r="D80" t="s">
        <v>132</v>
      </c>
      <c r="E80" t="s">
        <v>135</v>
      </c>
      <c r="F80" s="2">
        <v>8.449074074074075E-4</v>
      </c>
      <c r="G80">
        <v>1.21</v>
      </c>
      <c r="H80">
        <v>0</v>
      </c>
      <c r="I80" t="s">
        <v>69</v>
      </c>
      <c r="J80" t="s">
        <v>15</v>
      </c>
      <c r="K80" t="s">
        <v>30</v>
      </c>
      <c r="L80" t="s">
        <v>70</v>
      </c>
      <c r="M80" t="s">
        <v>28</v>
      </c>
      <c r="N80" t="s">
        <v>22</v>
      </c>
      <c r="O80">
        <v>0</v>
      </c>
      <c r="P80" t="s">
        <v>23</v>
      </c>
      <c r="Q80"/>
      <c r="R80"/>
    </row>
    <row r="81" spans="1:19" hidden="1" x14ac:dyDescent="0.2">
      <c r="A81" t="s">
        <v>13</v>
      </c>
      <c r="B81" t="s">
        <v>14</v>
      </c>
      <c r="C81" t="s">
        <v>15</v>
      </c>
      <c r="D81" t="s">
        <v>132</v>
      </c>
      <c r="E81" t="s">
        <v>136</v>
      </c>
      <c r="F81" s="2">
        <v>3.0092592592592595E-4</v>
      </c>
      <c r="G81">
        <v>0.43</v>
      </c>
      <c r="H81">
        <v>0</v>
      </c>
      <c r="I81" t="s">
        <v>137</v>
      </c>
      <c r="J81" t="s">
        <v>15</v>
      </c>
      <c r="K81" t="s">
        <v>30</v>
      </c>
      <c r="L81" t="s">
        <v>70</v>
      </c>
      <c r="M81" t="s">
        <v>28</v>
      </c>
      <c r="N81" t="s">
        <v>22</v>
      </c>
      <c r="O81">
        <v>0</v>
      </c>
      <c r="P81" t="s">
        <v>23</v>
      </c>
      <c r="Q81"/>
      <c r="R81"/>
    </row>
    <row r="82" spans="1:19" hidden="1" x14ac:dyDescent="0.2">
      <c r="A82" t="s">
        <v>13</v>
      </c>
      <c r="B82" t="s">
        <v>14</v>
      </c>
      <c r="C82" t="s">
        <v>15</v>
      </c>
      <c r="D82" t="s">
        <v>132</v>
      </c>
      <c r="E82" t="s">
        <v>138</v>
      </c>
      <c r="F82" s="2">
        <v>1.4351851851851854E-3</v>
      </c>
      <c r="G82">
        <v>2.06</v>
      </c>
      <c r="H82">
        <v>0</v>
      </c>
      <c r="I82" t="s">
        <v>26</v>
      </c>
      <c r="J82" t="s">
        <v>15</v>
      </c>
      <c r="K82" t="s">
        <v>30</v>
      </c>
      <c r="L82" t="s">
        <v>31</v>
      </c>
      <c r="M82" t="s">
        <v>28</v>
      </c>
      <c r="N82" t="s">
        <v>22</v>
      </c>
      <c r="O82">
        <v>0</v>
      </c>
      <c r="P82" t="s">
        <v>23</v>
      </c>
      <c r="Q82"/>
      <c r="R82"/>
    </row>
    <row r="83" spans="1:19" hidden="1" x14ac:dyDescent="0.2">
      <c r="A83" t="s">
        <v>13</v>
      </c>
      <c r="B83" t="s">
        <v>14</v>
      </c>
      <c r="C83" t="s">
        <v>15</v>
      </c>
      <c r="D83" t="s">
        <v>132</v>
      </c>
      <c r="E83" t="s">
        <v>139</v>
      </c>
      <c r="F83" s="2">
        <v>4.9768518518518521E-4</v>
      </c>
      <c r="G83">
        <v>0.71</v>
      </c>
      <c r="H83">
        <v>0</v>
      </c>
      <c r="I83" t="s">
        <v>26</v>
      </c>
      <c r="J83" t="s">
        <v>15</v>
      </c>
      <c r="K83" t="s">
        <v>30</v>
      </c>
      <c r="L83" t="s">
        <v>31</v>
      </c>
      <c r="M83" t="s">
        <v>28</v>
      </c>
      <c r="N83" t="s">
        <v>22</v>
      </c>
      <c r="O83">
        <v>0</v>
      </c>
      <c r="P83" t="s">
        <v>23</v>
      </c>
      <c r="Q83"/>
      <c r="R83"/>
    </row>
    <row r="84" spans="1:19" hidden="1" x14ac:dyDescent="0.2">
      <c r="A84" t="s">
        <v>13</v>
      </c>
      <c r="B84" t="s">
        <v>14</v>
      </c>
      <c r="C84" t="s">
        <v>15</v>
      </c>
      <c r="D84" t="s">
        <v>132</v>
      </c>
      <c r="E84" t="s">
        <v>140</v>
      </c>
      <c r="F84" s="2">
        <v>5.3009259259259251E-3</v>
      </c>
      <c r="G84">
        <v>7.63</v>
      </c>
      <c r="H84">
        <v>0</v>
      </c>
      <c r="I84" t="s">
        <v>141</v>
      </c>
      <c r="J84" t="s">
        <v>15</v>
      </c>
      <c r="K84" t="s">
        <v>30</v>
      </c>
      <c r="L84" t="s">
        <v>66</v>
      </c>
      <c r="M84" t="s">
        <v>28</v>
      </c>
      <c r="N84" t="s">
        <v>22</v>
      </c>
      <c r="O84">
        <v>0</v>
      </c>
      <c r="P84" t="s">
        <v>23</v>
      </c>
      <c r="Q84"/>
      <c r="R84"/>
    </row>
    <row r="85" spans="1:19" hidden="1" x14ac:dyDescent="0.2">
      <c r="A85" t="s">
        <v>13</v>
      </c>
      <c r="B85" t="s">
        <v>14</v>
      </c>
      <c r="C85" t="s">
        <v>15</v>
      </c>
      <c r="D85" t="s">
        <v>132</v>
      </c>
      <c r="E85" t="s">
        <v>142</v>
      </c>
      <c r="F85" s="2">
        <v>1.273148148148148E-4</v>
      </c>
      <c r="G85">
        <v>0.18</v>
      </c>
      <c r="H85">
        <v>0</v>
      </c>
      <c r="I85" t="s">
        <v>58</v>
      </c>
      <c r="J85" t="s">
        <v>15</v>
      </c>
      <c r="K85" t="s">
        <v>30</v>
      </c>
      <c r="L85" t="s">
        <v>31</v>
      </c>
      <c r="M85" t="s">
        <v>28</v>
      </c>
      <c r="N85" t="s">
        <v>22</v>
      </c>
      <c r="O85">
        <v>0</v>
      </c>
      <c r="P85" t="s">
        <v>23</v>
      </c>
      <c r="Q85"/>
      <c r="R85"/>
    </row>
    <row r="86" spans="1:19" hidden="1" x14ac:dyDescent="0.2">
      <c r="A86" t="s">
        <v>13</v>
      </c>
      <c r="B86" t="s">
        <v>14</v>
      </c>
      <c r="C86" t="s">
        <v>15</v>
      </c>
      <c r="D86" t="s">
        <v>143</v>
      </c>
      <c r="E86" t="s">
        <v>144</v>
      </c>
      <c r="F86" s="2">
        <v>2.4305555555555552E-4</v>
      </c>
      <c r="G86">
        <v>0.35</v>
      </c>
      <c r="H86">
        <v>0</v>
      </c>
      <c r="I86" t="s">
        <v>145</v>
      </c>
      <c r="J86" t="s">
        <v>15</v>
      </c>
      <c r="K86" t="s">
        <v>30</v>
      </c>
      <c r="L86" t="s">
        <v>70</v>
      </c>
      <c r="M86" t="s">
        <v>28</v>
      </c>
      <c r="N86" t="s">
        <v>22</v>
      </c>
      <c r="O86">
        <v>0</v>
      </c>
      <c r="P86" t="s">
        <v>23</v>
      </c>
      <c r="Q86"/>
      <c r="R86"/>
    </row>
    <row r="87" spans="1:19" hidden="1" x14ac:dyDescent="0.2">
      <c r="A87" t="s">
        <v>13</v>
      </c>
      <c r="B87" t="s">
        <v>14</v>
      </c>
      <c r="C87" t="s">
        <v>15</v>
      </c>
      <c r="D87" t="s">
        <v>143</v>
      </c>
      <c r="E87" t="s">
        <v>146</v>
      </c>
      <c r="F87" s="2">
        <v>1.3657407407407409E-3</v>
      </c>
      <c r="G87">
        <v>1.96</v>
      </c>
      <c r="H87">
        <v>0</v>
      </c>
      <c r="I87" t="s">
        <v>26</v>
      </c>
      <c r="J87" t="s">
        <v>15</v>
      </c>
      <c r="K87" t="s">
        <v>30</v>
      </c>
      <c r="L87" t="s">
        <v>31</v>
      </c>
      <c r="M87" t="s">
        <v>28</v>
      </c>
      <c r="N87" t="s">
        <v>22</v>
      </c>
      <c r="O87">
        <v>0</v>
      </c>
      <c r="P87" t="s">
        <v>23</v>
      </c>
      <c r="Q87"/>
      <c r="R87"/>
    </row>
    <row r="88" spans="1:19" x14ac:dyDescent="0.2">
      <c r="A88" t="s">
        <v>13</v>
      </c>
      <c r="B88" s="19">
        <v>1</v>
      </c>
      <c r="C88" t="s">
        <v>15</v>
      </c>
      <c r="D88" s="9">
        <v>41408</v>
      </c>
      <c r="E88" t="s">
        <v>147</v>
      </c>
      <c r="F88" s="2">
        <v>9.4907407407407408E-4</v>
      </c>
      <c r="G88">
        <v>1.36</v>
      </c>
      <c r="H88">
        <v>1.1599999999999999</v>
      </c>
      <c r="I88" t="s">
        <v>15</v>
      </c>
      <c r="J88" t="s">
        <v>148</v>
      </c>
      <c r="K88" t="s">
        <v>19</v>
      </c>
      <c r="L88" t="s">
        <v>149</v>
      </c>
      <c r="M88" t="s">
        <v>28</v>
      </c>
      <c r="N88" s="5">
        <f>1.59+(IF($G88&gt;10,CEILING($G88,1)-10,0))*1.59</f>
        <v>1.59</v>
      </c>
      <c r="O88" s="6">
        <f>0.9*$G88</f>
        <v>1.2240000000000002</v>
      </c>
      <c r="P88" s="8">
        <f>SUMIFS($G:$G,$D:$D,D88,K:K,"Исходящие")</f>
        <v>14.04</v>
      </c>
      <c r="Q88" s="8">
        <f>SUMIFS($B:$B,$D:$D,$D88,$K:$K,"Исходящие")</f>
        <v>8</v>
      </c>
      <c r="R88" s="11">
        <f>IF($P88&lt;6,1.75*$G88,0)</f>
        <v>0</v>
      </c>
      <c r="S88" s="18">
        <f>IF($P88&lt;6,1.75*$G88,(1.75*5+0.15*($P88-5))/$Q88)</f>
        <v>1.26325</v>
      </c>
    </row>
    <row r="89" spans="1:19" x14ac:dyDescent="0.2">
      <c r="A89" t="s">
        <v>13</v>
      </c>
      <c r="B89" s="19">
        <v>1</v>
      </c>
      <c r="C89" t="s">
        <v>15</v>
      </c>
      <c r="D89" s="9">
        <v>41408</v>
      </c>
      <c r="E89" t="s">
        <v>150</v>
      </c>
      <c r="F89" s="2">
        <v>1.5046296296296297E-4</v>
      </c>
      <c r="G89">
        <v>0.21</v>
      </c>
      <c r="H89">
        <v>0</v>
      </c>
      <c r="I89" t="s">
        <v>15</v>
      </c>
      <c r="J89" t="s">
        <v>26</v>
      </c>
      <c r="K89" t="s">
        <v>19</v>
      </c>
      <c r="L89" t="s">
        <v>27</v>
      </c>
      <c r="M89" t="s">
        <v>28</v>
      </c>
      <c r="N89" s="5">
        <f>1.59+(IF($G89&gt;10,CEILING($G89,1)-10,0))*1.59</f>
        <v>1.59</v>
      </c>
      <c r="O89" s="6">
        <f>0.9*$G89</f>
        <v>0.189</v>
      </c>
      <c r="P89" s="8">
        <f>SUMIFS($G:$G,$D:$D,D89,K:K,"Исходящие")</f>
        <v>14.04</v>
      </c>
      <c r="Q89" s="8">
        <f>SUMIFS($B:$B,$D:$D,$D89,$K:$K,"Исходящие")</f>
        <v>8</v>
      </c>
      <c r="R89" s="11">
        <f>IF($P89&lt;6,1.75*$G89,0)</f>
        <v>0</v>
      </c>
      <c r="S89" s="18">
        <f>IF($P89&lt;6,1.75*$G89,(1.75*5+0.15*($P89-5))/$Q89)</f>
        <v>1.26325</v>
      </c>
    </row>
    <row r="90" spans="1:19" hidden="1" x14ac:dyDescent="0.2">
      <c r="A90" t="s">
        <v>13</v>
      </c>
      <c r="B90" t="s">
        <v>14</v>
      </c>
      <c r="C90" t="s">
        <v>15</v>
      </c>
      <c r="D90" t="s">
        <v>143</v>
      </c>
      <c r="E90" t="s">
        <v>151</v>
      </c>
      <c r="F90" s="2">
        <v>1.7361111111111112E-4</v>
      </c>
      <c r="G90">
        <v>0.25</v>
      </c>
      <c r="H90">
        <v>0</v>
      </c>
      <c r="I90" t="s">
        <v>58</v>
      </c>
      <c r="J90" t="s">
        <v>15</v>
      </c>
      <c r="K90" t="s">
        <v>30</v>
      </c>
      <c r="L90" t="s">
        <v>31</v>
      </c>
      <c r="M90" t="s">
        <v>28</v>
      </c>
      <c r="N90" t="s">
        <v>22</v>
      </c>
      <c r="O90">
        <v>0</v>
      </c>
      <c r="P90" t="s">
        <v>23</v>
      </c>
      <c r="Q90"/>
      <c r="R90"/>
    </row>
    <row r="91" spans="1:19" hidden="1" x14ac:dyDescent="0.2">
      <c r="A91" t="s">
        <v>13</v>
      </c>
      <c r="B91" t="s">
        <v>14</v>
      </c>
      <c r="C91" t="s">
        <v>15</v>
      </c>
      <c r="D91" t="s">
        <v>143</v>
      </c>
      <c r="E91" t="s">
        <v>152</v>
      </c>
      <c r="F91" s="2">
        <v>6.8287037037037025E-4</v>
      </c>
      <c r="G91">
        <v>0.98</v>
      </c>
      <c r="H91">
        <v>0</v>
      </c>
      <c r="I91" t="s">
        <v>153</v>
      </c>
      <c r="J91" t="s">
        <v>15</v>
      </c>
      <c r="K91" t="s">
        <v>30</v>
      </c>
      <c r="L91" t="s">
        <v>154</v>
      </c>
      <c r="M91" t="s">
        <v>28</v>
      </c>
      <c r="N91" t="s">
        <v>22</v>
      </c>
      <c r="O91">
        <v>0</v>
      </c>
      <c r="P91" t="s">
        <v>23</v>
      </c>
      <c r="Q91"/>
      <c r="R91"/>
    </row>
    <row r="92" spans="1:19" x14ac:dyDescent="0.2">
      <c r="A92" t="s">
        <v>13</v>
      </c>
      <c r="B92" s="19">
        <v>1</v>
      </c>
      <c r="C92" t="s">
        <v>15</v>
      </c>
      <c r="D92" s="9">
        <v>41408</v>
      </c>
      <c r="E92" t="s">
        <v>155</v>
      </c>
      <c r="F92" s="2">
        <v>1.273148148148148E-4</v>
      </c>
      <c r="G92">
        <v>0.18</v>
      </c>
      <c r="H92">
        <v>0.16</v>
      </c>
      <c r="I92" t="s">
        <v>15</v>
      </c>
      <c r="J92" t="s">
        <v>148</v>
      </c>
      <c r="K92" t="s">
        <v>19</v>
      </c>
      <c r="L92" t="s">
        <v>149</v>
      </c>
      <c r="M92" t="s">
        <v>28</v>
      </c>
      <c r="N92" s="5">
        <f>1.59+(IF($G92&gt;10,CEILING($G92,1)-10,0))*1.59</f>
        <v>1.59</v>
      </c>
      <c r="O92" s="6">
        <f>0.9*$G92</f>
        <v>0.16200000000000001</v>
      </c>
      <c r="P92" s="8">
        <f>SUMIFS($G:$G,$D:$D,D92,K:K,"Исходящие")</f>
        <v>14.04</v>
      </c>
      <c r="Q92" s="8">
        <f>SUMIFS($B:$B,$D:$D,$D92,$K:$K,"Исходящие")</f>
        <v>8</v>
      </c>
      <c r="R92" s="11">
        <f>IF($P92&lt;6,1.75*$G92,0)</f>
        <v>0</v>
      </c>
      <c r="S92" s="18">
        <f>IF($P92&lt;6,1.75*$G92,(1.75*5+0.15*($P92-5))/$Q92)</f>
        <v>1.26325</v>
      </c>
    </row>
    <row r="93" spans="1:19" x14ac:dyDescent="0.2">
      <c r="A93" t="s">
        <v>13</v>
      </c>
      <c r="B93" s="19">
        <v>1</v>
      </c>
      <c r="C93" t="s">
        <v>15</v>
      </c>
      <c r="D93" s="9">
        <v>41408</v>
      </c>
      <c r="E93" t="s">
        <v>156</v>
      </c>
      <c r="F93" s="2">
        <v>1.3078703703703705E-3</v>
      </c>
      <c r="G93">
        <v>1.88</v>
      </c>
      <c r="H93">
        <v>1.6</v>
      </c>
      <c r="I93" t="s">
        <v>15</v>
      </c>
      <c r="J93" t="s">
        <v>148</v>
      </c>
      <c r="K93" t="s">
        <v>19</v>
      </c>
      <c r="L93" t="s">
        <v>149</v>
      </c>
      <c r="M93" t="s">
        <v>28</v>
      </c>
      <c r="N93" s="5">
        <f>1.59+(IF($G93&gt;10,CEILING($G93,1)-10,0))*1.59</f>
        <v>1.59</v>
      </c>
      <c r="O93" s="6">
        <f>0.9*$G93</f>
        <v>1.6919999999999999</v>
      </c>
      <c r="P93" s="8">
        <f>SUMIFS($G:$G,$D:$D,D93,K:K,"Исходящие")</f>
        <v>14.04</v>
      </c>
      <c r="Q93" s="8">
        <f>SUMIFS($B:$B,$D:$D,$D93,$K:$K,"Исходящие")</f>
        <v>8</v>
      </c>
      <c r="R93" s="11">
        <f>IF($P93&lt;6,1.75*$G93,0)</f>
        <v>0</v>
      </c>
      <c r="S93" s="18">
        <f>IF($P93&lt;6,1.75*$G93,(1.75*5+0.15*($P93-5))/$Q93)</f>
        <v>1.26325</v>
      </c>
    </row>
    <row r="94" spans="1:19" x14ac:dyDescent="0.2">
      <c r="A94" t="s">
        <v>13</v>
      </c>
      <c r="B94" s="19">
        <v>1</v>
      </c>
      <c r="C94" t="s">
        <v>15</v>
      </c>
      <c r="D94" s="9">
        <v>41408</v>
      </c>
      <c r="E94" t="s">
        <v>157</v>
      </c>
      <c r="F94" s="2">
        <v>6.018518518518519E-4</v>
      </c>
      <c r="G94">
        <v>0.86</v>
      </c>
      <c r="H94">
        <v>0</v>
      </c>
      <c r="I94" t="s">
        <v>15</v>
      </c>
      <c r="J94" t="s">
        <v>26</v>
      </c>
      <c r="K94" t="s">
        <v>19</v>
      </c>
      <c r="L94" t="s">
        <v>27</v>
      </c>
      <c r="M94" t="s">
        <v>28</v>
      </c>
      <c r="N94" s="5">
        <f>1.59+(IF($G94&gt;10,CEILING($G94,1)-10,0))*1.59</f>
        <v>1.59</v>
      </c>
      <c r="O94" s="6">
        <f>0.9*$G94</f>
        <v>0.77400000000000002</v>
      </c>
      <c r="P94" s="8">
        <f>SUMIFS($G:$G,$D:$D,D94,K:K,"Исходящие")</f>
        <v>14.04</v>
      </c>
      <c r="Q94" s="8">
        <f>SUMIFS($B:$B,$D:$D,$D94,$K:$K,"Исходящие")</f>
        <v>8</v>
      </c>
      <c r="R94" s="11">
        <f>IF($P94&lt;6,1.75*$G94,0)</f>
        <v>0</v>
      </c>
      <c r="S94" s="18">
        <f>IF($P94&lt;6,1.75*$G94,(1.75*5+0.15*($P94-5))/$Q94)</f>
        <v>1.26325</v>
      </c>
    </row>
    <row r="95" spans="1:19" hidden="1" x14ac:dyDescent="0.2">
      <c r="A95" t="s">
        <v>13</v>
      </c>
      <c r="B95" t="s">
        <v>14</v>
      </c>
      <c r="C95" t="s">
        <v>15</v>
      </c>
      <c r="D95" t="s">
        <v>143</v>
      </c>
      <c r="E95" t="s">
        <v>158</v>
      </c>
      <c r="F95" s="2">
        <v>1.9907407407407408E-3</v>
      </c>
      <c r="G95">
        <v>2.86</v>
      </c>
      <c r="H95">
        <v>0</v>
      </c>
      <c r="I95" t="s">
        <v>101</v>
      </c>
      <c r="J95" t="s">
        <v>15</v>
      </c>
      <c r="K95" t="s">
        <v>30</v>
      </c>
      <c r="L95" t="s">
        <v>70</v>
      </c>
      <c r="M95" t="s">
        <v>28</v>
      </c>
      <c r="N95" t="s">
        <v>22</v>
      </c>
      <c r="O95">
        <v>0</v>
      </c>
      <c r="P95" t="s">
        <v>23</v>
      </c>
      <c r="Q95"/>
      <c r="R95"/>
    </row>
    <row r="96" spans="1:19" x14ac:dyDescent="0.2">
      <c r="A96" t="s">
        <v>13</v>
      </c>
      <c r="B96" s="19">
        <v>1</v>
      </c>
      <c r="C96" t="s">
        <v>15</v>
      </c>
      <c r="D96" s="9">
        <v>41408</v>
      </c>
      <c r="E96" t="s">
        <v>159</v>
      </c>
      <c r="F96" s="2">
        <v>1.3310185185185185E-3</v>
      </c>
      <c r="G96">
        <v>1.91</v>
      </c>
      <c r="H96">
        <v>0</v>
      </c>
      <c r="I96" t="s">
        <v>15</v>
      </c>
      <c r="J96" t="s">
        <v>58</v>
      </c>
      <c r="K96" t="s">
        <v>19</v>
      </c>
      <c r="L96" t="s">
        <v>27</v>
      </c>
      <c r="M96" t="s">
        <v>28</v>
      </c>
      <c r="N96" s="5">
        <f>1.59+(IF($G96&gt;10,CEILING($G96,1)-10,0))*1.59</f>
        <v>1.59</v>
      </c>
      <c r="O96" s="6">
        <f>0.9*$G96</f>
        <v>1.7189999999999999</v>
      </c>
      <c r="P96" s="8">
        <f>SUMIFS($G:$G,$D:$D,D96,K:K,"Исходящие")</f>
        <v>14.04</v>
      </c>
      <c r="Q96" s="8">
        <f>SUMIFS($B:$B,$D:$D,$D96,$K:$K,"Исходящие")</f>
        <v>8</v>
      </c>
      <c r="R96" s="11">
        <f>IF($P96&lt;6,1.75*$G96,0)</f>
        <v>0</v>
      </c>
      <c r="S96" s="18">
        <f>IF($P96&lt;6,1.75*$G96,(1.75*5+0.15*($P96-5))/$Q96)</f>
        <v>1.26325</v>
      </c>
    </row>
    <row r="97" spans="1:19" x14ac:dyDescent="0.2">
      <c r="A97" t="s">
        <v>13</v>
      </c>
      <c r="B97" s="19">
        <v>1</v>
      </c>
      <c r="C97" t="s">
        <v>15</v>
      </c>
      <c r="D97" s="9">
        <v>41408</v>
      </c>
      <c r="E97" t="s">
        <v>160</v>
      </c>
      <c r="F97" s="2">
        <v>3.8310185185185183E-3</v>
      </c>
      <c r="G97">
        <v>5.51</v>
      </c>
      <c r="H97">
        <v>2.35</v>
      </c>
      <c r="I97" t="s">
        <v>15</v>
      </c>
      <c r="J97" t="s">
        <v>141</v>
      </c>
      <c r="K97" t="s">
        <v>19</v>
      </c>
      <c r="L97" t="s">
        <v>76</v>
      </c>
      <c r="M97" t="s">
        <v>28</v>
      </c>
      <c r="N97" s="5">
        <f>1.59+(IF($G97&gt;10,CEILING($G97,1)-10,0))*1.59</f>
        <v>1.59</v>
      </c>
      <c r="O97" s="6">
        <f>0.9*$G97</f>
        <v>4.9589999999999996</v>
      </c>
      <c r="P97" s="8">
        <f>SUMIFS($G:$G,$D:$D,D97,K:K,"Исходящие")</f>
        <v>14.04</v>
      </c>
      <c r="Q97" s="8">
        <f>SUMIFS($B:$B,$D:$D,$D97,$K:$K,"Исходящие")</f>
        <v>8</v>
      </c>
      <c r="R97" s="11">
        <f>IF($P97&lt;6,1.75*$G97,0)</f>
        <v>0</v>
      </c>
      <c r="S97" s="18">
        <f>IF($P97&lt;6,1.75*$G97,(1.75*5+0.15*($P97-5))/$Q97)</f>
        <v>1.26325</v>
      </c>
    </row>
    <row r="98" spans="1:19" x14ac:dyDescent="0.2">
      <c r="A98" t="s">
        <v>13</v>
      </c>
      <c r="B98" s="19">
        <v>1</v>
      </c>
      <c r="C98" t="s">
        <v>15</v>
      </c>
      <c r="D98" s="9">
        <v>41408</v>
      </c>
      <c r="E98" t="s">
        <v>161</v>
      </c>
      <c r="F98" s="2">
        <v>1.4814814814814814E-3</v>
      </c>
      <c r="G98">
        <v>2.13</v>
      </c>
      <c r="H98">
        <v>0</v>
      </c>
      <c r="I98" t="s">
        <v>15</v>
      </c>
      <c r="J98" t="s">
        <v>26</v>
      </c>
      <c r="K98" t="s">
        <v>19</v>
      </c>
      <c r="L98" t="s">
        <v>27</v>
      </c>
      <c r="M98" t="s">
        <v>28</v>
      </c>
      <c r="N98" s="5">
        <f>1.59+(IF($G98&gt;10,CEILING($G98,1)-10,0))*1.59</f>
        <v>1.59</v>
      </c>
      <c r="O98" s="6">
        <f>0.9*$G98</f>
        <v>1.917</v>
      </c>
      <c r="P98" s="8">
        <f>SUMIFS($G:$G,$D:$D,D98,K:K,"Исходящие")</f>
        <v>14.04</v>
      </c>
      <c r="Q98" s="8">
        <f>SUMIFS($B:$B,$D:$D,$D98,$K:$K,"Исходящие")</f>
        <v>8</v>
      </c>
      <c r="R98" s="11">
        <f>IF($P98&lt;6,1.75*$G98,0)</f>
        <v>0</v>
      </c>
      <c r="S98" s="18">
        <f>IF($P98&lt;6,1.75*$G98,(1.75*5+0.15*($P98-5))/$Q98)</f>
        <v>1.26325</v>
      </c>
    </row>
    <row r="99" spans="1:19" hidden="1" x14ac:dyDescent="0.2">
      <c r="A99" t="s">
        <v>13</v>
      </c>
      <c r="B99" t="s">
        <v>14</v>
      </c>
      <c r="C99" t="s">
        <v>15</v>
      </c>
      <c r="D99" t="s">
        <v>143</v>
      </c>
      <c r="E99" t="s">
        <v>162</v>
      </c>
      <c r="F99" s="2">
        <v>3.1250000000000001E-4</v>
      </c>
      <c r="G99">
        <v>0.45</v>
      </c>
      <c r="H99">
        <v>0</v>
      </c>
      <c r="I99" t="s">
        <v>26</v>
      </c>
      <c r="J99" t="s">
        <v>15</v>
      </c>
      <c r="K99" t="s">
        <v>30</v>
      </c>
      <c r="L99" t="s">
        <v>31</v>
      </c>
      <c r="M99" t="s">
        <v>28</v>
      </c>
      <c r="N99" t="s">
        <v>22</v>
      </c>
      <c r="O99">
        <v>0</v>
      </c>
      <c r="P99" t="s">
        <v>23</v>
      </c>
      <c r="Q99"/>
      <c r="R99"/>
    </row>
    <row r="100" spans="1:19" hidden="1" x14ac:dyDescent="0.2">
      <c r="A100" t="s">
        <v>13</v>
      </c>
      <c r="B100" t="s">
        <v>14</v>
      </c>
      <c r="C100" t="s">
        <v>15</v>
      </c>
      <c r="D100" t="s">
        <v>143</v>
      </c>
      <c r="E100" t="s">
        <v>163</v>
      </c>
      <c r="F100" s="2">
        <v>2.5462962962962961E-4</v>
      </c>
      <c r="G100">
        <v>0.36</v>
      </c>
      <c r="H100">
        <v>0</v>
      </c>
      <c r="I100" t="s">
        <v>137</v>
      </c>
      <c r="J100" t="s">
        <v>15</v>
      </c>
      <c r="K100" t="s">
        <v>30</v>
      </c>
      <c r="L100" t="s">
        <v>70</v>
      </c>
      <c r="M100" t="s">
        <v>28</v>
      </c>
      <c r="N100" t="s">
        <v>22</v>
      </c>
      <c r="O100">
        <v>0</v>
      </c>
      <c r="P100" t="s">
        <v>23</v>
      </c>
      <c r="Q100"/>
      <c r="R100"/>
    </row>
    <row r="101" spans="1:19" hidden="1" x14ac:dyDescent="0.2">
      <c r="A101" t="s">
        <v>13</v>
      </c>
      <c r="B101" t="s">
        <v>14</v>
      </c>
      <c r="C101" t="s">
        <v>15</v>
      </c>
      <c r="D101" t="s">
        <v>143</v>
      </c>
      <c r="E101" t="s">
        <v>164</v>
      </c>
      <c r="F101" s="2">
        <v>8.7962962962962962E-4</v>
      </c>
      <c r="G101">
        <v>1.26</v>
      </c>
      <c r="H101">
        <v>0</v>
      </c>
      <c r="I101" t="s">
        <v>26</v>
      </c>
      <c r="J101" t="s">
        <v>15</v>
      </c>
      <c r="K101" t="s">
        <v>30</v>
      </c>
      <c r="L101" t="s">
        <v>31</v>
      </c>
      <c r="M101" t="s">
        <v>28</v>
      </c>
      <c r="N101" t="s">
        <v>22</v>
      </c>
      <c r="O101">
        <v>0</v>
      </c>
      <c r="P101" t="s">
        <v>23</v>
      </c>
      <c r="Q101"/>
      <c r="R101"/>
    </row>
    <row r="102" spans="1:19" hidden="1" x14ac:dyDescent="0.2">
      <c r="A102" t="s">
        <v>13</v>
      </c>
      <c r="B102" t="s">
        <v>14</v>
      </c>
      <c r="C102" t="s">
        <v>15</v>
      </c>
      <c r="D102" t="s">
        <v>165</v>
      </c>
      <c r="E102" t="s">
        <v>166</v>
      </c>
      <c r="F102" s="2">
        <v>2.0370370370370373E-3</v>
      </c>
      <c r="G102">
        <v>2.93</v>
      </c>
      <c r="H102">
        <v>0</v>
      </c>
      <c r="I102" t="s">
        <v>167</v>
      </c>
      <c r="J102" t="s">
        <v>15</v>
      </c>
      <c r="K102" t="s">
        <v>30</v>
      </c>
      <c r="L102" t="s">
        <v>66</v>
      </c>
      <c r="M102" t="s">
        <v>28</v>
      </c>
      <c r="N102" t="s">
        <v>22</v>
      </c>
      <c r="O102">
        <v>0</v>
      </c>
      <c r="P102" t="s">
        <v>23</v>
      </c>
      <c r="Q102"/>
      <c r="R102"/>
    </row>
    <row r="103" spans="1:19" hidden="1" x14ac:dyDescent="0.2">
      <c r="A103" t="s">
        <v>13</v>
      </c>
      <c r="B103" t="s">
        <v>14</v>
      </c>
      <c r="C103" t="s">
        <v>15</v>
      </c>
      <c r="D103" t="s">
        <v>165</v>
      </c>
      <c r="E103" t="s">
        <v>168</v>
      </c>
      <c r="F103" s="2">
        <v>1.0416666666666667E-3</v>
      </c>
      <c r="G103">
        <v>1.5</v>
      </c>
      <c r="H103">
        <v>0</v>
      </c>
      <c r="I103" t="s">
        <v>26</v>
      </c>
      <c r="J103" t="s">
        <v>15</v>
      </c>
      <c r="K103" t="s">
        <v>30</v>
      </c>
      <c r="L103" t="s">
        <v>31</v>
      </c>
      <c r="M103" t="s">
        <v>28</v>
      </c>
      <c r="N103" t="s">
        <v>22</v>
      </c>
      <c r="O103">
        <v>0</v>
      </c>
      <c r="P103" t="s">
        <v>23</v>
      </c>
      <c r="Q103"/>
      <c r="R103"/>
    </row>
    <row r="104" spans="1:19" x14ac:dyDescent="0.2">
      <c r="A104" t="s">
        <v>13</v>
      </c>
      <c r="B104" s="19">
        <v>1</v>
      </c>
      <c r="C104" t="s">
        <v>15</v>
      </c>
      <c r="D104" s="9">
        <v>41409</v>
      </c>
      <c r="E104" t="s">
        <v>169</v>
      </c>
      <c r="F104" s="2">
        <v>5.5555555555555556E-4</v>
      </c>
      <c r="G104">
        <v>0.8</v>
      </c>
      <c r="H104">
        <v>0.34</v>
      </c>
      <c r="I104" t="s">
        <v>15</v>
      </c>
      <c r="J104" t="s">
        <v>80</v>
      </c>
      <c r="K104" t="s">
        <v>19</v>
      </c>
      <c r="L104" t="s">
        <v>27</v>
      </c>
      <c r="M104" t="s">
        <v>28</v>
      </c>
      <c r="N104" s="5">
        <f>1.59+(IF($G104&gt;10,CEILING($G104,1)-10,0))*1.59</f>
        <v>1.59</v>
      </c>
      <c r="O104" s="6">
        <f>0.9*$G104</f>
        <v>0.72000000000000008</v>
      </c>
      <c r="P104" s="8">
        <f>SUMIFS($G:$G,$D:$D,D104,K:K,"Исходящие")</f>
        <v>2.4000000000000004</v>
      </c>
      <c r="Q104" s="8">
        <f>SUMIFS($B:$B,$D:$D,$D104,$K:$K,"Исходящие")</f>
        <v>3</v>
      </c>
      <c r="R104" s="11">
        <f>IF($P104&lt;6,1.75*$G104,0)</f>
        <v>1.4000000000000001</v>
      </c>
    </row>
    <row r="105" spans="1:19" hidden="1" x14ac:dyDescent="0.2">
      <c r="A105" t="s">
        <v>13</v>
      </c>
      <c r="B105" t="s">
        <v>14</v>
      </c>
      <c r="C105" t="s">
        <v>15</v>
      </c>
      <c r="D105" t="s">
        <v>165</v>
      </c>
      <c r="E105" t="s">
        <v>170</v>
      </c>
      <c r="F105" s="2">
        <v>7.291666666666667E-4</v>
      </c>
      <c r="G105">
        <v>1.05</v>
      </c>
      <c r="H105">
        <v>0</v>
      </c>
      <c r="I105" t="s">
        <v>26</v>
      </c>
      <c r="J105" t="s">
        <v>15</v>
      </c>
      <c r="K105" t="s">
        <v>30</v>
      </c>
      <c r="L105" t="s">
        <v>31</v>
      </c>
      <c r="M105" t="s">
        <v>28</v>
      </c>
      <c r="N105" t="s">
        <v>22</v>
      </c>
      <c r="O105">
        <v>0</v>
      </c>
      <c r="P105" t="s">
        <v>23</v>
      </c>
      <c r="Q105"/>
      <c r="R105"/>
    </row>
    <row r="106" spans="1:19" hidden="1" x14ac:dyDescent="0.2">
      <c r="A106" t="s">
        <v>13</v>
      </c>
      <c r="B106" t="s">
        <v>14</v>
      </c>
      <c r="C106" t="s">
        <v>15</v>
      </c>
      <c r="D106" t="s">
        <v>165</v>
      </c>
      <c r="E106" t="s">
        <v>171</v>
      </c>
      <c r="F106" s="2">
        <v>1.3657407407407409E-3</v>
      </c>
      <c r="G106">
        <v>1.96</v>
      </c>
      <c r="H106">
        <v>0</v>
      </c>
      <c r="I106" t="s">
        <v>26</v>
      </c>
      <c r="J106" t="s">
        <v>15</v>
      </c>
      <c r="K106" t="s">
        <v>30</v>
      </c>
      <c r="L106" t="s">
        <v>31</v>
      </c>
      <c r="M106" t="s">
        <v>28</v>
      </c>
      <c r="N106" t="s">
        <v>22</v>
      </c>
      <c r="O106">
        <v>0</v>
      </c>
      <c r="P106" t="s">
        <v>23</v>
      </c>
      <c r="Q106"/>
      <c r="R106"/>
    </row>
    <row r="107" spans="1:19" x14ac:dyDescent="0.2">
      <c r="A107" t="s">
        <v>13</v>
      </c>
      <c r="B107" s="19">
        <v>1</v>
      </c>
      <c r="C107" t="s">
        <v>15</v>
      </c>
      <c r="D107" s="9">
        <v>41409</v>
      </c>
      <c r="E107" t="s">
        <v>172</v>
      </c>
      <c r="F107" s="2">
        <v>6.2500000000000001E-4</v>
      </c>
      <c r="G107">
        <v>0.9</v>
      </c>
      <c r="H107">
        <v>0</v>
      </c>
      <c r="I107" t="s">
        <v>15</v>
      </c>
      <c r="J107" t="s">
        <v>26</v>
      </c>
      <c r="K107" t="s">
        <v>19</v>
      </c>
      <c r="L107" t="s">
        <v>27</v>
      </c>
      <c r="M107" t="s">
        <v>28</v>
      </c>
      <c r="N107" s="5">
        <f>1.59+(IF($G107&gt;10,CEILING($G107,1)-10,0))*1.59</f>
        <v>1.59</v>
      </c>
      <c r="O107" s="6">
        <f>0.9*$G107</f>
        <v>0.81</v>
      </c>
      <c r="P107" s="8">
        <f>SUMIFS($G:$G,$D:$D,D107,K:K,"Исходящие")</f>
        <v>2.4000000000000004</v>
      </c>
      <c r="Q107" s="8">
        <f>SUMIFS($B:$B,$D:$D,$D107,$K:$K,"Исходящие")</f>
        <v>3</v>
      </c>
      <c r="R107" s="11">
        <f>IF($P107&lt;6,1.75*$G107,0)</f>
        <v>1.575</v>
      </c>
    </row>
    <row r="108" spans="1:19" hidden="1" x14ac:dyDescent="0.2">
      <c r="A108" t="s">
        <v>13</v>
      </c>
      <c r="B108" t="s">
        <v>14</v>
      </c>
      <c r="C108" t="s">
        <v>15</v>
      </c>
      <c r="D108" t="s">
        <v>165</v>
      </c>
      <c r="E108" t="s">
        <v>173</v>
      </c>
      <c r="F108" s="2">
        <v>1.1574074074074073E-4</v>
      </c>
      <c r="G108">
        <v>0.16</v>
      </c>
      <c r="H108">
        <v>0</v>
      </c>
      <c r="I108" t="s">
        <v>26</v>
      </c>
      <c r="J108" t="s">
        <v>15</v>
      </c>
      <c r="K108" t="s">
        <v>30</v>
      </c>
      <c r="L108" t="s">
        <v>31</v>
      </c>
      <c r="M108" t="s">
        <v>28</v>
      </c>
      <c r="N108" t="s">
        <v>22</v>
      </c>
      <c r="O108">
        <v>0</v>
      </c>
      <c r="P108" t="s">
        <v>23</v>
      </c>
      <c r="Q108"/>
      <c r="R108"/>
    </row>
    <row r="109" spans="1:19" hidden="1" x14ac:dyDescent="0.2">
      <c r="A109" t="s">
        <v>13</v>
      </c>
      <c r="B109" t="s">
        <v>14</v>
      </c>
      <c r="C109" t="s">
        <v>15</v>
      </c>
      <c r="D109" t="s">
        <v>165</v>
      </c>
      <c r="E109" t="s">
        <v>174</v>
      </c>
      <c r="F109" s="2">
        <v>1.6203703703703703E-4</v>
      </c>
      <c r="G109">
        <v>0.23</v>
      </c>
      <c r="H109">
        <v>0</v>
      </c>
      <c r="I109" t="s">
        <v>26</v>
      </c>
      <c r="J109" t="s">
        <v>15</v>
      </c>
      <c r="K109" t="s">
        <v>30</v>
      </c>
      <c r="L109" t="s">
        <v>31</v>
      </c>
      <c r="M109" t="s">
        <v>28</v>
      </c>
      <c r="N109" t="s">
        <v>22</v>
      </c>
      <c r="O109">
        <v>0</v>
      </c>
      <c r="P109" t="s">
        <v>23</v>
      </c>
      <c r="Q109"/>
      <c r="R109"/>
    </row>
    <row r="110" spans="1:19" hidden="1" x14ac:dyDescent="0.2">
      <c r="A110" t="s">
        <v>13</v>
      </c>
      <c r="B110" t="s">
        <v>14</v>
      </c>
      <c r="C110" t="s">
        <v>15</v>
      </c>
      <c r="D110" t="s">
        <v>165</v>
      </c>
      <c r="E110" t="s">
        <v>175</v>
      </c>
      <c r="F110" s="2">
        <v>3.0092592592592595E-4</v>
      </c>
      <c r="G110">
        <v>0.43</v>
      </c>
      <c r="H110">
        <v>0</v>
      </c>
      <c r="I110" t="s">
        <v>26</v>
      </c>
      <c r="J110" t="s">
        <v>15</v>
      </c>
      <c r="K110" t="s">
        <v>30</v>
      </c>
      <c r="L110" t="s">
        <v>31</v>
      </c>
      <c r="M110" t="s">
        <v>28</v>
      </c>
      <c r="N110" t="s">
        <v>22</v>
      </c>
      <c r="O110">
        <v>0</v>
      </c>
      <c r="P110" t="s">
        <v>23</v>
      </c>
      <c r="Q110"/>
      <c r="R110"/>
    </row>
    <row r="111" spans="1:19" x14ac:dyDescent="0.2">
      <c r="A111" t="s">
        <v>13</v>
      </c>
      <c r="B111" s="19">
        <v>1</v>
      </c>
      <c r="C111" t="s">
        <v>15</v>
      </c>
      <c r="D111" s="9">
        <v>41409</v>
      </c>
      <c r="E111" t="s">
        <v>176</v>
      </c>
      <c r="F111" s="2">
        <v>4.8611111111111104E-4</v>
      </c>
      <c r="G111">
        <v>0.7</v>
      </c>
      <c r="H111">
        <v>0</v>
      </c>
      <c r="I111" t="s">
        <v>15</v>
      </c>
      <c r="J111" t="s">
        <v>26</v>
      </c>
      <c r="K111" t="s">
        <v>19</v>
      </c>
      <c r="L111" t="s">
        <v>27</v>
      </c>
      <c r="M111" t="s">
        <v>28</v>
      </c>
      <c r="N111" s="5">
        <f>1.59+(IF($G111&gt;10,CEILING($G111,1)-10,0))*1.59</f>
        <v>1.59</v>
      </c>
      <c r="O111" s="6">
        <f>0.9*$G111</f>
        <v>0.63</v>
      </c>
      <c r="P111" s="8">
        <f>SUMIFS($G:$G,$D:$D,D111,K:K,"Исходящие")</f>
        <v>2.4000000000000004</v>
      </c>
      <c r="Q111" s="8">
        <f>SUMIFS($B:$B,$D:$D,$D111,$K:$K,"Исходящие")</f>
        <v>3</v>
      </c>
      <c r="R111" s="11">
        <f>IF($P111&lt;6,1.75*$G111,0)</f>
        <v>1.2249999999999999</v>
      </c>
    </row>
    <row r="112" spans="1:19" x14ac:dyDescent="0.2">
      <c r="A112" t="s">
        <v>13</v>
      </c>
      <c r="B112" s="19">
        <v>1</v>
      </c>
      <c r="C112" t="s">
        <v>15</v>
      </c>
      <c r="D112" s="9">
        <v>41410</v>
      </c>
      <c r="E112" t="s">
        <v>178</v>
      </c>
      <c r="F112" s="2">
        <v>1.273148148148148E-4</v>
      </c>
      <c r="G112">
        <v>0.18</v>
      </c>
      <c r="H112">
        <v>0</v>
      </c>
      <c r="I112" t="s">
        <v>15</v>
      </c>
      <c r="J112" t="s">
        <v>26</v>
      </c>
      <c r="K112" t="s">
        <v>19</v>
      </c>
      <c r="L112" t="s">
        <v>27</v>
      </c>
      <c r="M112" t="s">
        <v>28</v>
      </c>
      <c r="N112" s="5">
        <f>1.59+(IF($G112&gt;10,CEILING($G112,1)-10,0))*1.59</f>
        <v>1.59</v>
      </c>
      <c r="O112" s="6">
        <f>0.9*$G112</f>
        <v>0.16200000000000001</v>
      </c>
      <c r="P112" s="8">
        <f>SUMIFS($G:$G,$D:$D,D112,K:K,"Исходящие")</f>
        <v>4.84</v>
      </c>
      <c r="Q112" s="8">
        <f>SUMIFS($B:$B,$D:$D,$D112,$K:$K,"Исходящие")</f>
        <v>8</v>
      </c>
      <c r="R112" s="11">
        <f>IF($P112&lt;6,1.75*$G112,0)</f>
        <v>0.315</v>
      </c>
    </row>
    <row r="113" spans="1:18" hidden="1" x14ac:dyDescent="0.2">
      <c r="A113" t="s">
        <v>13</v>
      </c>
      <c r="B113" t="s">
        <v>14</v>
      </c>
      <c r="C113" t="s">
        <v>15</v>
      </c>
      <c r="D113" t="s">
        <v>177</v>
      </c>
      <c r="E113" t="s">
        <v>179</v>
      </c>
      <c r="F113" s="2">
        <v>3.5879629629629635E-4</v>
      </c>
      <c r="G113">
        <v>0.51</v>
      </c>
      <c r="H113">
        <v>0</v>
      </c>
      <c r="I113" t="s">
        <v>26</v>
      </c>
      <c r="J113" t="s">
        <v>15</v>
      </c>
      <c r="K113" t="s">
        <v>30</v>
      </c>
      <c r="L113" t="s">
        <v>31</v>
      </c>
      <c r="M113" t="s">
        <v>28</v>
      </c>
      <c r="N113" t="s">
        <v>22</v>
      </c>
      <c r="O113">
        <v>0</v>
      </c>
      <c r="P113" t="s">
        <v>23</v>
      </c>
      <c r="Q113"/>
      <c r="R113"/>
    </row>
    <row r="114" spans="1:18" x14ac:dyDescent="0.2">
      <c r="A114" t="s">
        <v>13</v>
      </c>
      <c r="B114" s="19">
        <v>1</v>
      </c>
      <c r="C114" t="s">
        <v>15</v>
      </c>
      <c r="D114" s="9">
        <v>41410</v>
      </c>
      <c r="E114" t="s">
        <v>180</v>
      </c>
      <c r="F114" s="2">
        <v>7.6388888888888893E-4</v>
      </c>
      <c r="G114">
        <v>1.1000000000000001</v>
      </c>
      <c r="H114">
        <v>0</v>
      </c>
      <c r="I114" t="s">
        <v>15</v>
      </c>
      <c r="J114" t="s">
        <v>58</v>
      </c>
      <c r="K114" t="s">
        <v>19</v>
      </c>
      <c r="L114" t="s">
        <v>27</v>
      </c>
      <c r="M114" t="s">
        <v>28</v>
      </c>
      <c r="N114" s="5">
        <f>1.59+(IF($G114&gt;10,CEILING($G114,1)-10,0))*1.59</f>
        <v>1.59</v>
      </c>
      <c r="O114" s="6">
        <f>0.9*$G114</f>
        <v>0.9900000000000001</v>
      </c>
      <c r="P114" s="8">
        <f>SUMIFS($G:$G,$D:$D,D114,K:K,"Исходящие")</f>
        <v>4.84</v>
      </c>
      <c r="Q114" s="8">
        <f>SUMIFS($B:$B,$D:$D,$D114,$K:$K,"Исходящие")</f>
        <v>8</v>
      </c>
      <c r="R114" s="11">
        <f>IF($P114&lt;6,1.75*$G114,0)</f>
        <v>1.9250000000000003</v>
      </c>
    </row>
    <row r="115" spans="1:18" hidden="1" x14ac:dyDescent="0.2">
      <c r="A115" t="s">
        <v>13</v>
      </c>
      <c r="B115" t="s">
        <v>14</v>
      </c>
      <c r="C115" t="s">
        <v>15</v>
      </c>
      <c r="D115" t="s">
        <v>177</v>
      </c>
      <c r="E115" t="s">
        <v>181</v>
      </c>
      <c r="F115" s="2">
        <v>5.7754629629629623E-3</v>
      </c>
      <c r="G115">
        <v>8.31</v>
      </c>
      <c r="H115">
        <v>0</v>
      </c>
      <c r="I115" t="s">
        <v>69</v>
      </c>
      <c r="J115" t="s">
        <v>15</v>
      </c>
      <c r="K115" t="s">
        <v>30</v>
      </c>
      <c r="L115" t="s">
        <v>70</v>
      </c>
      <c r="M115" t="s">
        <v>28</v>
      </c>
      <c r="N115" t="s">
        <v>22</v>
      </c>
      <c r="O115">
        <v>0</v>
      </c>
      <c r="P115" t="s">
        <v>23</v>
      </c>
      <c r="Q115"/>
      <c r="R115"/>
    </row>
    <row r="116" spans="1:18" hidden="1" x14ac:dyDescent="0.2">
      <c r="A116" t="s">
        <v>13</v>
      </c>
      <c r="B116" t="s">
        <v>14</v>
      </c>
      <c r="C116" t="s">
        <v>15</v>
      </c>
      <c r="D116" t="s">
        <v>177</v>
      </c>
      <c r="E116" t="s">
        <v>182</v>
      </c>
      <c r="F116" s="2">
        <v>2.7777777777777778E-4</v>
      </c>
      <c r="G116">
        <v>0.4</v>
      </c>
      <c r="H116">
        <v>0</v>
      </c>
      <c r="I116" t="s">
        <v>58</v>
      </c>
      <c r="J116" t="s">
        <v>15</v>
      </c>
      <c r="K116" t="s">
        <v>30</v>
      </c>
      <c r="L116" t="s">
        <v>31</v>
      </c>
      <c r="M116" t="s">
        <v>28</v>
      </c>
      <c r="N116" t="s">
        <v>22</v>
      </c>
      <c r="O116">
        <v>0</v>
      </c>
      <c r="P116" t="s">
        <v>23</v>
      </c>
      <c r="Q116"/>
      <c r="R116"/>
    </row>
    <row r="117" spans="1:18" x14ac:dyDescent="0.2">
      <c r="A117" t="s">
        <v>13</v>
      </c>
      <c r="B117" s="19">
        <v>1</v>
      </c>
      <c r="C117" t="s">
        <v>15</v>
      </c>
      <c r="D117" s="9">
        <v>41410</v>
      </c>
      <c r="E117" t="s">
        <v>183</v>
      </c>
      <c r="F117" s="2">
        <v>9.8379629629629642E-4</v>
      </c>
      <c r="G117">
        <v>1.41</v>
      </c>
      <c r="H117">
        <v>0</v>
      </c>
      <c r="I117" t="s">
        <v>15</v>
      </c>
      <c r="J117" t="s">
        <v>58</v>
      </c>
      <c r="K117" t="s">
        <v>19</v>
      </c>
      <c r="L117" t="s">
        <v>27</v>
      </c>
      <c r="M117" t="s">
        <v>28</v>
      </c>
      <c r="N117" s="5">
        <f>1.59+(IF($G117&gt;10,CEILING($G117,1)-10,0))*1.59</f>
        <v>1.59</v>
      </c>
      <c r="O117" s="6">
        <f>0.9*$G117</f>
        <v>1.2689999999999999</v>
      </c>
      <c r="P117" s="8">
        <f>SUMIFS($G:$G,$D:$D,D117,K:K,"Исходящие")</f>
        <v>4.84</v>
      </c>
      <c r="Q117" s="8">
        <f>SUMIFS($B:$B,$D:$D,$D117,$K:$K,"Исходящие")</f>
        <v>8</v>
      </c>
      <c r="R117" s="11">
        <f>IF($P117&lt;6,1.75*$G117,0)</f>
        <v>2.4674999999999998</v>
      </c>
    </row>
    <row r="118" spans="1:18" hidden="1" x14ac:dyDescent="0.2">
      <c r="A118" t="s">
        <v>13</v>
      </c>
      <c r="B118" t="s">
        <v>14</v>
      </c>
      <c r="C118" t="s">
        <v>15</v>
      </c>
      <c r="D118" t="s">
        <v>177</v>
      </c>
      <c r="E118" t="s">
        <v>184</v>
      </c>
      <c r="F118" s="2">
        <v>2.199074074074074E-4</v>
      </c>
      <c r="G118">
        <v>0.31</v>
      </c>
      <c r="H118">
        <v>0</v>
      </c>
      <c r="I118" t="s">
        <v>58</v>
      </c>
      <c r="J118" t="s">
        <v>15</v>
      </c>
      <c r="K118" t="s">
        <v>30</v>
      </c>
      <c r="L118" t="s">
        <v>31</v>
      </c>
      <c r="M118" t="s">
        <v>28</v>
      </c>
      <c r="N118" t="s">
        <v>22</v>
      </c>
      <c r="O118">
        <v>0</v>
      </c>
      <c r="P118" t="s">
        <v>23</v>
      </c>
      <c r="Q118"/>
      <c r="R118"/>
    </row>
    <row r="119" spans="1:18" x14ac:dyDescent="0.2">
      <c r="A119" t="s">
        <v>13</v>
      </c>
      <c r="B119" s="19">
        <v>1</v>
      </c>
      <c r="C119" t="s">
        <v>15</v>
      </c>
      <c r="D119" s="9">
        <v>41410</v>
      </c>
      <c r="E119" t="s">
        <v>185</v>
      </c>
      <c r="F119" s="2">
        <v>3.1250000000000001E-4</v>
      </c>
      <c r="G119">
        <v>0.45</v>
      </c>
      <c r="H119">
        <v>0</v>
      </c>
      <c r="I119" t="s">
        <v>15</v>
      </c>
      <c r="J119" t="s">
        <v>58</v>
      </c>
      <c r="K119" t="s">
        <v>19</v>
      </c>
      <c r="L119" t="s">
        <v>27</v>
      </c>
      <c r="M119" t="s">
        <v>28</v>
      </c>
      <c r="N119" s="5">
        <f>1.59+(IF($G119&gt;10,CEILING($G119,1)-10,0))*1.59</f>
        <v>1.59</v>
      </c>
      <c r="O119" s="6">
        <f>0.9*$G119</f>
        <v>0.40500000000000003</v>
      </c>
      <c r="P119" s="8">
        <f>SUMIFS($G:$G,$D:$D,D119,K:K,"Исходящие")</f>
        <v>4.84</v>
      </c>
      <c r="Q119" s="8">
        <f>SUMIFS($B:$B,$D:$D,$D119,$K:$K,"Исходящие")</f>
        <v>8</v>
      </c>
      <c r="R119" s="11">
        <f>IF($P119&lt;6,1.75*$G119,0)</f>
        <v>0.78749999999999998</v>
      </c>
    </row>
    <row r="120" spans="1:18" hidden="1" x14ac:dyDescent="0.2">
      <c r="A120" t="s">
        <v>13</v>
      </c>
      <c r="B120" t="s">
        <v>14</v>
      </c>
      <c r="C120" t="s">
        <v>15</v>
      </c>
      <c r="D120" t="s">
        <v>177</v>
      </c>
      <c r="E120" t="s">
        <v>186</v>
      </c>
      <c r="F120" s="2">
        <v>1.3888888888888889E-4</v>
      </c>
      <c r="G120">
        <v>0.2</v>
      </c>
      <c r="H120">
        <v>0</v>
      </c>
      <c r="I120" t="s">
        <v>58</v>
      </c>
      <c r="J120" t="s">
        <v>15</v>
      </c>
      <c r="K120" t="s">
        <v>30</v>
      </c>
      <c r="L120" t="s">
        <v>31</v>
      </c>
      <c r="M120" t="s">
        <v>28</v>
      </c>
      <c r="N120" t="s">
        <v>22</v>
      </c>
      <c r="O120">
        <v>0</v>
      </c>
      <c r="P120" t="s">
        <v>23</v>
      </c>
      <c r="Q120"/>
      <c r="R120"/>
    </row>
    <row r="121" spans="1:18" hidden="1" x14ac:dyDescent="0.2">
      <c r="A121" t="s">
        <v>13</v>
      </c>
      <c r="B121" t="s">
        <v>14</v>
      </c>
      <c r="C121" t="s">
        <v>15</v>
      </c>
      <c r="D121" t="s">
        <v>177</v>
      </c>
      <c r="E121" t="s">
        <v>187</v>
      </c>
      <c r="F121" s="2">
        <v>1.8518518518518518E-4</v>
      </c>
      <c r="G121">
        <v>0.26</v>
      </c>
      <c r="H121">
        <v>0</v>
      </c>
      <c r="I121" t="s">
        <v>58</v>
      </c>
      <c r="J121" t="s">
        <v>15</v>
      </c>
      <c r="K121" t="s">
        <v>30</v>
      </c>
      <c r="L121" t="s">
        <v>31</v>
      </c>
      <c r="M121" t="s">
        <v>28</v>
      </c>
      <c r="N121" t="s">
        <v>22</v>
      </c>
      <c r="O121">
        <v>0</v>
      </c>
      <c r="P121" t="s">
        <v>23</v>
      </c>
      <c r="Q121"/>
      <c r="R121"/>
    </row>
    <row r="122" spans="1:18" x14ac:dyDescent="0.2">
      <c r="A122" t="s">
        <v>13</v>
      </c>
      <c r="B122" s="19">
        <v>1</v>
      </c>
      <c r="C122" t="s">
        <v>15</v>
      </c>
      <c r="D122" s="9">
        <v>41410</v>
      </c>
      <c r="E122" t="s">
        <v>188</v>
      </c>
      <c r="F122" s="2">
        <v>1.9675925925925926E-4</v>
      </c>
      <c r="G122">
        <v>0.28000000000000003</v>
      </c>
      <c r="H122">
        <v>0</v>
      </c>
      <c r="I122" t="s">
        <v>15</v>
      </c>
      <c r="J122" t="s">
        <v>58</v>
      </c>
      <c r="K122" t="s">
        <v>19</v>
      </c>
      <c r="L122" t="s">
        <v>27</v>
      </c>
      <c r="M122" t="s">
        <v>28</v>
      </c>
      <c r="N122" s="5">
        <f>1.59+(IF($G122&gt;10,CEILING($G122,1)-10,0))*1.59</f>
        <v>1.59</v>
      </c>
      <c r="O122" s="6">
        <f>0.9*$G122</f>
        <v>0.25200000000000006</v>
      </c>
      <c r="P122" s="8">
        <f>SUMIFS($G:$G,$D:$D,D122,K:K,"Исходящие")</f>
        <v>4.84</v>
      </c>
      <c r="Q122" s="8">
        <f>SUMIFS($B:$B,$D:$D,$D122,$K:$K,"Исходящие")</f>
        <v>8</v>
      </c>
      <c r="R122" s="11">
        <f>IF($P122&lt;6,1.75*$G122,0)</f>
        <v>0.49000000000000005</v>
      </c>
    </row>
    <row r="123" spans="1:18" x14ac:dyDescent="0.2">
      <c r="A123" t="s">
        <v>13</v>
      </c>
      <c r="B123" s="19">
        <v>1</v>
      </c>
      <c r="C123" t="s">
        <v>15</v>
      </c>
      <c r="D123" s="9">
        <v>41410</v>
      </c>
      <c r="E123" t="s">
        <v>189</v>
      </c>
      <c r="F123" s="2">
        <v>5.3240740740740744E-4</v>
      </c>
      <c r="G123">
        <v>0.76</v>
      </c>
      <c r="H123">
        <v>0</v>
      </c>
      <c r="I123" t="s">
        <v>15</v>
      </c>
      <c r="J123" t="s">
        <v>58</v>
      </c>
      <c r="K123" t="s">
        <v>19</v>
      </c>
      <c r="L123" t="s">
        <v>27</v>
      </c>
      <c r="M123" t="s">
        <v>28</v>
      </c>
      <c r="N123" s="5">
        <f>1.59+(IF($G123&gt;10,CEILING($G123,1)-10,0))*1.59</f>
        <v>1.59</v>
      </c>
      <c r="O123" s="6">
        <f>0.9*$G123</f>
        <v>0.68400000000000005</v>
      </c>
      <c r="P123" s="8">
        <f>SUMIFS($G:$G,$D:$D,D123,K:K,"Исходящие")</f>
        <v>4.84</v>
      </c>
      <c r="Q123" s="8">
        <f>SUMIFS($B:$B,$D:$D,$D123,$K:$K,"Исходящие")</f>
        <v>8</v>
      </c>
      <c r="R123" s="11">
        <f>IF($P123&lt;6,1.75*$G123,0)</f>
        <v>1.33</v>
      </c>
    </row>
    <row r="124" spans="1:18" x14ac:dyDescent="0.2">
      <c r="A124" t="s">
        <v>13</v>
      </c>
      <c r="B124" s="19">
        <v>1</v>
      </c>
      <c r="C124" t="s">
        <v>15</v>
      </c>
      <c r="D124" s="9">
        <v>41410</v>
      </c>
      <c r="E124" t="s">
        <v>190</v>
      </c>
      <c r="F124" s="2">
        <v>1.6203703703703703E-4</v>
      </c>
      <c r="G124">
        <v>0.23</v>
      </c>
      <c r="H124">
        <v>0.1</v>
      </c>
      <c r="I124" t="s">
        <v>15</v>
      </c>
      <c r="J124" t="s">
        <v>191</v>
      </c>
      <c r="K124" t="s">
        <v>19</v>
      </c>
      <c r="L124" t="s">
        <v>76</v>
      </c>
      <c r="M124" t="s">
        <v>28</v>
      </c>
      <c r="N124" s="5">
        <f>1.59+(IF($G124&gt;10,CEILING($G124,1)-10,0))*1.59</f>
        <v>1.59</v>
      </c>
      <c r="O124" s="6">
        <f>0.9*$G124</f>
        <v>0.20700000000000002</v>
      </c>
      <c r="P124" s="8">
        <f>SUMIFS($G:$G,$D:$D,D124,K:K,"Исходящие")</f>
        <v>4.84</v>
      </c>
      <c r="Q124" s="8">
        <f>SUMIFS($B:$B,$D:$D,$D124,$K:$K,"Исходящие")</f>
        <v>8</v>
      </c>
      <c r="R124" s="11">
        <f>IF($P124&lt;6,1.75*$G124,0)</f>
        <v>0.40250000000000002</v>
      </c>
    </row>
    <row r="125" spans="1:18" hidden="1" x14ac:dyDescent="0.2">
      <c r="A125" t="s">
        <v>13</v>
      </c>
      <c r="B125" t="s">
        <v>14</v>
      </c>
      <c r="C125" t="s">
        <v>15</v>
      </c>
      <c r="D125" t="s">
        <v>177</v>
      </c>
      <c r="E125" t="s">
        <v>192</v>
      </c>
      <c r="F125" s="2">
        <v>1.6782407407407406E-3</v>
      </c>
      <c r="G125">
        <v>2.41</v>
      </c>
      <c r="H125">
        <v>0</v>
      </c>
      <c r="I125" t="s">
        <v>26</v>
      </c>
      <c r="J125" t="s">
        <v>15</v>
      </c>
      <c r="K125" t="s">
        <v>30</v>
      </c>
      <c r="L125" t="s">
        <v>31</v>
      </c>
      <c r="M125" t="s">
        <v>28</v>
      </c>
      <c r="N125" t="s">
        <v>22</v>
      </c>
      <c r="O125">
        <v>0</v>
      </c>
      <c r="P125" t="s">
        <v>23</v>
      </c>
      <c r="Q125"/>
      <c r="R125"/>
    </row>
    <row r="126" spans="1:18" x14ac:dyDescent="0.2">
      <c r="A126" t="s">
        <v>13</v>
      </c>
      <c r="B126" s="19">
        <v>1</v>
      </c>
      <c r="C126" t="s">
        <v>15</v>
      </c>
      <c r="D126" s="9">
        <v>41410</v>
      </c>
      <c r="E126" t="s">
        <v>193</v>
      </c>
      <c r="F126" s="2">
        <v>3.0092592592592595E-4</v>
      </c>
      <c r="G126">
        <v>0.43</v>
      </c>
      <c r="H126">
        <v>0</v>
      </c>
      <c r="I126" t="s">
        <v>15</v>
      </c>
      <c r="J126" t="s">
        <v>58</v>
      </c>
      <c r="K126" t="s">
        <v>19</v>
      </c>
      <c r="L126" t="s">
        <v>27</v>
      </c>
      <c r="M126" t="s">
        <v>28</v>
      </c>
      <c r="N126" s="5">
        <f>1.59+(IF($G126&gt;10,CEILING($G126,1)-10,0))*1.59</f>
        <v>1.59</v>
      </c>
      <c r="O126" s="6">
        <f>0.9*$G126</f>
        <v>0.38700000000000001</v>
      </c>
      <c r="P126" s="8">
        <f>SUMIFS($G:$G,$D:$D,D126,K:K,"Исходящие")</f>
        <v>4.84</v>
      </c>
      <c r="Q126" s="8">
        <f>SUMIFS($B:$B,$D:$D,$D126,$K:$K,"Исходящие")</f>
        <v>8</v>
      </c>
      <c r="R126" s="11">
        <f>IF($P126&lt;6,1.75*$G126,0)</f>
        <v>0.75249999999999995</v>
      </c>
    </row>
    <row r="127" spans="1:18" hidden="1" x14ac:dyDescent="0.2">
      <c r="A127" t="s">
        <v>13</v>
      </c>
      <c r="B127" t="s">
        <v>14</v>
      </c>
      <c r="C127" t="s">
        <v>15</v>
      </c>
      <c r="D127" t="s">
        <v>177</v>
      </c>
      <c r="E127" t="s">
        <v>194</v>
      </c>
      <c r="F127" s="2">
        <v>3.7037037037037035E-4</v>
      </c>
      <c r="G127">
        <v>0.53</v>
      </c>
      <c r="H127">
        <v>0</v>
      </c>
      <c r="I127" t="s">
        <v>26</v>
      </c>
      <c r="J127" t="s">
        <v>15</v>
      </c>
      <c r="K127" t="s">
        <v>30</v>
      </c>
      <c r="L127" t="s">
        <v>31</v>
      </c>
      <c r="M127" t="s">
        <v>28</v>
      </c>
      <c r="N127" t="s">
        <v>22</v>
      </c>
      <c r="O127">
        <v>0</v>
      </c>
      <c r="P127" t="s">
        <v>23</v>
      </c>
      <c r="Q127"/>
      <c r="R127"/>
    </row>
    <row r="128" spans="1:18" x14ac:dyDescent="0.2">
      <c r="A128" t="s">
        <v>13</v>
      </c>
      <c r="B128" s="19">
        <v>1</v>
      </c>
      <c r="C128" t="s">
        <v>15</v>
      </c>
      <c r="D128" s="9">
        <v>41411</v>
      </c>
      <c r="E128" t="s">
        <v>196</v>
      </c>
      <c r="F128" s="2">
        <v>6.4814814814814813E-4</v>
      </c>
      <c r="G128">
        <v>0.93</v>
      </c>
      <c r="H128">
        <v>0</v>
      </c>
      <c r="I128" t="s">
        <v>15</v>
      </c>
      <c r="J128" t="s">
        <v>58</v>
      </c>
      <c r="K128" t="s">
        <v>19</v>
      </c>
      <c r="L128" t="s">
        <v>27</v>
      </c>
      <c r="M128" t="s">
        <v>28</v>
      </c>
      <c r="N128" s="5">
        <f>1.59+(IF($G128&gt;10,CEILING($G128,1)-10,0))*1.59</f>
        <v>1.59</v>
      </c>
      <c r="O128" s="6">
        <f>0.9*$G128</f>
        <v>0.83700000000000008</v>
      </c>
      <c r="P128" s="8">
        <f>SUMIFS($G:$G,$D:$D,D128,K:K,"Исходящие")</f>
        <v>1.9400000000000004</v>
      </c>
      <c r="Q128" s="8">
        <f>SUMIFS($B:$B,$D:$D,$D128,$K:$K,"Исходящие")</f>
        <v>4</v>
      </c>
      <c r="R128" s="11">
        <f>IF($P128&lt;6,1.75*$G128,0)</f>
        <v>1.6275000000000002</v>
      </c>
    </row>
    <row r="129" spans="1:18" x14ac:dyDescent="0.2">
      <c r="A129" t="s">
        <v>13</v>
      </c>
      <c r="B129" s="19">
        <v>1</v>
      </c>
      <c r="C129" t="s">
        <v>15</v>
      </c>
      <c r="D129" s="9">
        <v>41411</v>
      </c>
      <c r="E129" t="s">
        <v>197</v>
      </c>
      <c r="F129" s="2">
        <v>1.7361111111111112E-4</v>
      </c>
      <c r="G129">
        <v>0.25</v>
      </c>
      <c r="H129">
        <v>0.22</v>
      </c>
      <c r="I129" t="s">
        <v>15</v>
      </c>
      <c r="J129" t="s">
        <v>198</v>
      </c>
      <c r="K129" t="s">
        <v>19</v>
      </c>
      <c r="L129" t="s">
        <v>149</v>
      </c>
      <c r="M129" t="s">
        <v>28</v>
      </c>
      <c r="N129" s="5">
        <f>1.59+(IF($G129&gt;10,CEILING($G129,1)-10,0))*1.59</f>
        <v>1.59</v>
      </c>
      <c r="O129" s="6">
        <f>0.9*$G129</f>
        <v>0.22500000000000001</v>
      </c>
      <c r="P129" s="8">
        <f>SUMIFS($G:$G,$D:$D,D129,K:K,"Исходящие")</f>
        <v>1.9400000000000004</v>
      </c>
      <c r="Q129" s="8">
        <f>SUMIFS($B:$B,$D:$D,$D129,$K:$K,"Исходящие")</f>
        <v>4</v>
      </c>
      <c r="R129" s="11">
        <f>IF($P129&lt;6,1.75*$G129,0)</f>
        <v>0.4375</v>
      </c>
    </row>
    <row r="130" spans="1:18" hidden="1" x14ac:dyDescent="0.2">
      <c r="A130" t="s">
        <v>13</v>
      </c>
      <c r="B130" t="s">
        <v>14</v>
      </c>
      <c r="C130" t="s">
        <v>15</v>
      </c>
      <c r="D130" t="s">
        <v>195</v>
      </c>
      <c r="E130" t="s">
        <v>199</v>
      </c>
      <c r="F130" s="2">
        <v>1.6203703703703703E-4</v>
      </c>
      <c r="G130">
        <v>0.23</v>
      </c>
      <c r="H130">
        <v>0</v>
      </c>
      <c r="I130" t="s">
        <v>58</v>
      </c>
      <c r="J130" t="s">
        <v>15</v>
      </c>
      <c r="K130" t="s">
        <v>30</v>
      </c>
      <c r="L130" t="s">
        <v>31</v>
      </c>
      <c r="M130" t="s">
        <v>28</v>
      </c>
      <c r="N130" t="s">
        <v>22</v>
      </c>
      <c r="O130">
        <v>0</v>
      </c>
      <c r="P130" t="s">
        <v>23</v>
      </c>
      <c r="Q130"/>
      <c r="R130"/>
    </row>
    <row r="131" spans="1:18" hidden="1" x14ac:dyDescent="0.2">
      <c r="A131" t="s">
        <v>13</v>
      </c>
      <c r="B131" t="s">
        <v>14</v>
      </c>
      <c r="C131" t="s">
        <v>15</v>
      </c>
      <c r="D131" t="s">
        <v>195</v>
      </c>
      <c r="E131" t="s">
        <v>200</v>
      </c>
      <c r="F131" s="2">
        <v>3.1250000000000001E-4</v>
      </c>
      <c r="G131">
        <v>0.45</v>
      </c>
      <c r="H131">
        <v>0</v>
      </c>
      <c r="I131" t="s">
        <v>201</v>
      </c>
      <c r="J131" t="s">
        <v>15</v>
      </c>
      <c r="K131" t="s">
        <v>30</v>
      </c>
      <c r="L131" t="s">
        <v>31</v>
      </c>
      <c r="M131" t="s">
        <v>28</v>
      </c>
      <c r="N131" t="s">
        <v>22</v>
      </c>
      <c r="O131">
        <v>0</v>
      </c>
      <c r="P131" t="s">
        <v>23</v>
      </c>
      <c r="Q131"/>
      <c r="R131"/>
    </row>
    <row r="132" spans="1:18" hidden="1" x14ac:dyDescent="0.2">
      <c r="A132" t="s">
        <v>13</v>
      </c>
      <c r="B132" t="s">
        <v>14</v>
      </c>
      <c r="C132" t="s">
        <v>15</v>
      </c>
      <c r="D132" t="s">
        <v>195</v>
      </c>
      <c r="E132" t="s">
        <v>202</v>
      </c>
      <c r="F132" s="2">
        <v>3.4953703703703705E-3</v>
      </c>
      <c r="G132">
        <v>5.03</v>
      </c>
      <c r="H132">
        <v>0</v>
      </c>
      <c r="I132" t="s">
        <v>203</v>
      </c>
      <c r="J132" t="s">
        <v>15</v>
      </c>
      <c r="K132" t="s">
        <v>30</v>
      </c>
      <c r="L132" t="s">
        <v>70</v>
      </c>
      <c r="M132" t="s">
        <v>28</v>
      </c>
      <c r="N132" t="s">
        <v>22</v>
      </c>
      <c r="O132">
        <v>0</v>
      </c>
      <c r="P132" t="s">
        <v>23</v>
      </c>
      <c r="Q132"/>
      <c r="R132"/>
    </row>
    <row r="133" spans="1:18" hidden="1" x14ac:dyDescent="0.2">
      <c r="A133" t="s">
        <v>13</v>
      </c>
      <c r="B133" t="s">
        <v>14</v>
      </c>
      <c r="C133" t="s">
        <v>15</v>
      </c>
      <c r="D133" t="s">
        <v>195</v>
      </c>
      <c r="E133" t="s">
        <v>204</v>
      </c>
      <c r="F133" s="2">
        <v>5.4398148148148144E-4</v>
      </c>
      <c r="G133">
        <v>0.78</v>
      </c>
      <c r="H133">
        <v>0</v>
      </c>
      <c r="I133" t="s">
        <v>26</v>
      </c>
      <c r="J133" t="s">
        <v>15</v>
      </c>
      <c r="K133" t="s">
        <v>30</v>
      </c>
      <c r="L133" t="s">
        <v>31</v>
      </c>
      <c r="M133" t="s">
        <v>28</v>
      </c>
      <c r="N133" t="s">
        <v>22</v>
      </c>
      <c r="O133">
        <v>0</v>
      </c>
      <c r="P133" t="s">
        <v>23</v>
      </c>
      <c r="Q133"/>
      <c r="R133"/>
    </row>
    <row r="134" spans="1:18" x14ac:dyDescent="0.2">
      <c r="A134" t="s">
        <v>13</v>
      </c>
      <c r="B134" s="19">
        <v>1</v>
      </c>
      <c r="C134" t="s">
        <v>15</v>
      </c>
      <c r="D134" s="9">
        <v>41411</v>
      </c>
      <c r="E134" t="s">
        <v>205</v>
      </c>
      <c r="F134" s="2">
        <v>4.6296296296296293E-4</v>
      </c>
      <c r="G134">
        <v>0.66</v>
      </c>
      <c r="H134">
        <v>0.56999999999999995</v>
      </c>
      <c r="I134" t="s">
        <v>15</v>
      </c>
      <c r="J134" t="s">
        <v>198</v>
      </c>
      <c r="K134" t="s">
        <v>19</v>
      </c>
      <c r="L134" t="s">
        <v>149</v>
      </c>
      <c r="M134" t="s">
        <v>28</v>
      </c>
      <c r="N134" s="5">
        <f>1.59+(IF($G134&gt;10,CEILING($G134,1)-10,0))*1.59</f>
        <v>1.59</v>
      </c>
      <c r="O134" s="6">
        <f>0.9*$G134</f>
        <v>0.59400000000000008</v>
      </c>
      <c r="P134" s="8">
        <f>SUMIFS($G:$G,$D:$D,D134,K:K,"Исходящие")</f>
        <v>1.9400000000000004</v>
      </c>
      <c r="Q134" s="8">
        <f>SUMIFS($B:$B,$D:$D,$D134,$K:$K,"Исходящие")</f>
        <v>4</v>
      </c>
      <c r="R134" s="11">
        <f>IF($P134&lt;6,1.75*$G134,0)</f>
        <v>1.155</v>
      </c>
    </row>
    <row r="135" spans="1:18" hidden="1" x14ac:dyDescent="0.2">
      <c r="A135" t="s">
        <v>13</v>
      </c>
      <c r="B135" t="s">
        <v>14</v>
      </c>
      <c r="C135" t="s">
        <v>15</v>
      </c>
      <c r="D135" t="s">
        <v>195</v>
      </c>
      <c r="E135" t="s">
        <v>206</v>
      </c>
      <c r="F135" s="2">
        <v>3.5879629629629635E-4</v>
      </c>
      <c r="G135">
        <v>0.51</v>
      </c>
      <c r="H135">
        <v>0</v>
      </c>
      <c r="I135" t="s">
        <v>26</v>
      </c>
      <c r="J135" t="s">
        <v>15</v>
      </c>
      <c r="K135" t="s">
        <v>30</v>
      </c>
      <c r="L135" t="s">
        <v>31</v>
      </c>
      <c r="M135" t="s">
        <v>28</v>
      </c>
      <c r="N135" t="s">
        <v>22</v>
      </c>
      <c r="O135">
        <v>0</v>
      </c>
      <c r="P135" t="s">
        <v>23</v>
      </c>
      <c r="Q135"/>
      <c r="R135"/>
    </row>
    <row r="136" spans="1:18" hidden="1" x14ac:dyDescent="0.2">
      <c r="A136" t="s">
        <v>13</v>
      </c>
      <c r="B136" t="s">
        <v>14</v>
      </c>
      <c r="C136" t="s">
        <v>15</v>
      </c>
      <c r="D136" t="s">
        <v>195</v>
      </c>
      <c r="E136" t="s">
        <v>207</v>
      </c>
      <c r="F136" s="2">
        <v>1.273148148148148E-4</v>
      </c>
      <c r="G136">
        <v>0.18</v>
      </c>
      <c r="H136">
        <v>0</v>
      </c>
      <c r="I136" t="s">
        <v>26</v>
      </c>
      <c r="J136" t="s">
        <v>15</v>
      </c>
      <c r="K136" t="s">
        <v>30</v>
      </c>
      <c r="L136" t="s">
        <v>31</v>
      </c>
      <c r="M136" t="s">
        <v>28</v>
      </c>
      <c r="N136" t="s">
        <v>22</v>
      </c>
      <c r="O136">
        <v>0</v>
      </c>
      <c r="P136" t="s">
        <v>23</v>
      </c>
      <c r="Q136"/>
      <c r="R136"/>
    </row>
    <row r="137" spans="1:18" hidden="1" x14ac:dyDescent="0.2">
      <c r="A137" t="s">
        <v>13</v>
      </c>
      <c r="B137" t="s">
        <v>14</v>
      </c>
      <c r="C137" t="s">
        <v>15</v>
      </c>
      <c r="D137" t="s">
        <v>195</v>
      </c>
      <c r="E137" t="s">
        <v>208</v>
      </c>
      <c r="F137" s="2">
        <v>1.7361111111111112E-4</v>
      </c>
      <c r="G137">
        <v>0.25</v>
      </c>
      <c r="H137">
        <v>0</v>
      </c>
      <c r="I137" t="s">
        <v>26</v>
      </c>
      <c r="J137" t="s">
        <v>15</v>
      </c>
      <c r="K137" t="s">
        <v>30</v>
      </c>
      <c r="L137" t="s">
        <v>31</v>
      </c>
      <c r="M137" t="s">
        <v>28</v>
      </c>
      <c r="N137" t="s">
        <v>22</v>
      </c>
      <c r="O137">
        <v>0</v>
      </c>
      <c r="P137" t="s">
        <v>23</v>
      </c>
      <c r="Q137"/>
      <c r="R137"/>
    </row>
    <row r="138" spans="1:18" x14ac:dyDescent="0.2">
      <c r="A138" t="s">
        <v>13</v>
      </c>
      <c r="B138" s="19">
        <v>1</v>
      </c>
      <c r="C138" t="s">
        <v>15</v>
      </c>
      <c r="D138" s="9">
        <v>41411</v>
      </c>
      <c r="E138" t="s">
        <v>209</v>
      </c>
      <c r="F138" s="2">
        <v>6.9444444444444444E-5</v>
      </c>
      <c r="G138">
        <v>0.1</v>
      </c>
      <c r="H138">
        <v>0</v>
      </c>
      <c r="I138" t="s">
        <v>15</v>
      </c>
      <c r="J138" t="s">
        <v>26</v>
      </c>
      <c r="K138" t="s">
        <v>19</v>
      </c>
      <c r="L138" t="s">
        <v>27</v>
      </c>
      <c r="M138" t="s">
        <v>28</v>
      </c>
      <c r="N138" s="5">
        <f>1.59+(IF($G138&gt;10,CEILING($G138,1)-10,0))*1.59</f>
        <v>1.59</v>
      </c>
      <c r="O138" s="6">
        <f>0.9*$G138</f>
        <v>9.0000000000000011E-2</v>
      </c>
      <c r="P138" s="8">
        <f>SUMIFS($G:$G,$D:$D,D138,K:K,"Исходящие")</f>
        <v>1.9400000000000004</v>
      </c>
      <c r="Q138" s="8">
        <f>SUMIFS($B:$B,$D:$D,$D138,$K:$K,"Исходящие")</f>
        <v>4</v>
      </c>
      <c r="R138" s="11">
        <f>IF($P138&lt;6,1.75*$G138,0)</f>
        <v>0.17500000000000002</v>
      </c>
    </row>
    <row r="139" spans="1:18" hidden="1" x14ac:dyDescent="0.2">
      <c r="A139" t="s">
        <v>13</v>
      </c>
      <c r="B139" t="s">
        <v>14</v>
      </c>
      <c r="C139" t="s">
        <v>15</v>
      </c>
      <c r="D139" t="s">
        <v>195</v>
      </c>
      <c r="E139" t="s">
        <v>210</v>
      </c>
      <c r="F139" s="2">
        <v>3.7037037037037035E-4</v>
      </c>
      <c r="G139">
        <v>0.53</v>
      </c>
      <c r="H139">
        <v>0</v>
      </c>
      <c r="I139" t="s">
        <v>211</v>
      </c>
      <c r="J139" t="s">
        <v>15</v>
      </c>
      <c r="K139" t="s">
        <v>30</v>
      </c>
      <c r="L139" t="s">
        <v>66</v>
      </c>
      <c r="M139" t="s">
        <v>28</v>
      </c>
      <c r="N139" t="s">
        <v>22</v>
      </c>
      <c r="O139">
        <v>0</v>
      </c>
      <c r="P139" t="s">
        <v>23</v>
      </c>
      <c r="Q139"/>
      <c r="R139"/>
    </row>
    <row r="140" spans="1:18" hidden="1" x14ac:dyDescent="0.2">
      <c r="A140" t="s">
        <v>13</v>
      </c>
      <c r="B140" t="s">
        <v>14</v>
      </c>
      <c r="C140" t="s">
        <v>15</v>
      </c>
      <c r="D140" t="s">
        <v>195</v>
      </c>
      <c r="E140" t="s">
        <v>212</v>
      </c>
      <c r="F140" s="2">
        <v>4.8611111111111104E-4</v>
      </c>
      <c r="G140">
        <v>0.7</v>
      </c>
      <c r="H140">
        <v>0</v>
      </c>
      <c r="I140" t="s">
        <v>58</v>
      </c>
      <c r="J140" t="s">
        <v>15</v>
      </c>
      <c r="K140" t="s">
        <v>30</v>
      </c>
      <c r="L140" t="s">
        <v>31</v>
      </c>
      <c r="M140" t="s">
        <v>28</v>
      </c>
      <c r="N140" t="s">
        <v>22</v>
      </c>
      <c r="O140">
        <v>0</v>
      </c>
      <c r="P140" t="s">
        <v>23</v>
      </c>
      <c r="Q140"/>
      <c r="R140"/>
    </row>
    <row r="141" spans="1:18" x14ac:dyDescent="0.2">
      <c r="A141" t="s">
        <v>13</v>
      </c>
      <c r="B141" s="19">
        <v>1</v>
      </c>
      <c r="C141" t="s">
        <v>15</v>
      </c>
      <c r="D141" s="9">
        <v>41412</v>
      </c>
      <c r="E141" t="s">
        <v>214</v>
      </c>
      <c r="F141" s="2">
        <v>3.0092592592592595E-4</v>
      </c>
      <c r="G141">
        <v>0.43</v>
      </c>
      <c r="H141">
        <v>0.37</v>
      </c>
      <c r="I141" t="s">
        <v>15</v>
      </c>
      <c r="J141" t="s">
        <v>198</v>
      </c>
      <c r="K141" t="s">
        <v>19</v>
      </c>
      <c r="L141" t="s">
        <v>149</v>
      </c>
      <c r="M141" t="s">
        <v>28</v>
      </c>
      <c r="N141" s="5">
        <f>1.59+(IF($G141&gt;10,CEILING($G141,1)-10,0))*1.59</f>
        <v>1.59</v>
      </c>
      <c r="O141" s="6">
        <f>0.9*$G141</f>
        <v>0.38700000000000001</v>
      </c>
      <c r="P141" s="8">
        <f>SUMIFS($G:$G,$D:$D,D141,K:K,"Исходящие")</f>
        <v>1.66</v>
      </c>
      <c r="Q141" s="8">
        <f>SUMIFS($B:$B,$D:$D,$D141,$K:$K,"Исходящие")</f>
        <v>2</v>
      </c>
      <c r="R141" s="11">
        <f>IF($P141&lt;6,1.75*$G141,0)</f>
        <v>0.75249999999999995</v>
      </c>
    </row>
    <row r="142" spans="1:18" hidden="1" x14ac:dyDescent="0.2">
      <c r="A142" t="s">
        <v>13</v>
      </c>
      <c r="B142" t="s">
        <v>14</v>
      </c>
      <c r="C142" t="s">
        <v>15</v>
      </c>
      <c r="D142" t="s">
        <v>213</v>
      </c>
      <c r="E142" t="s">
        <v>215</v>
      </c>
      <c r="F142" s="2">
        <v>3.1250000000000001E-4</v>
      </c>
      <c r="G142">
        <v>0.45</v>
      </c>
      <c r="H142">
        <v>0</v>
      </c>
      <c r="I142" t="s">
        <v>26</v>
      </c>
      <c r="J142" t="s">
        <v>15</v>
      </c>
      <c r="K142" t="s">
        <v>30</v>
      </c>
      <c r="L142" t="s">
        <v>31</v>
      </c>
      <c r="M142" t="s">
        <v>28</v>
      </c>
      <c r="N142" t="s">
        <v>22</v>
      </c>
      <c r="O142">
        <v>0</v>
      </c>
      <c r="P142" t="s">
        <v>23</v>
      </c>
      <c r="Q142"/>
      <c r="R142"/>
    </row>
    <row r="143" spans="1:18" x14ac:dyDescent="0.2">
      <c r="A143" t="s">
        <v>13</v>
      </c>
      <c r="B143" s="19">
        <v>1</v>
      </c>
      <c r="C143" t="s">
        <v>15</v>
      </c>
      <c r="D143" s="9">
        <v>41412</v>
      </c>
      <c r="E143" t="s">
        <v>216</v>
      </c>
      <c r="F143" s="2">
        <v>8.564814814814815E-4</v>
      </c>
      <c r="G143">
        <v>1.23</v>
      </c>
      <c r="H143">
        <v>0</v>
      </c>
      <c r="I143" t="s">
        <v>15</v>
      </c>
      <c r="J143" t="s">
        <v>117</v>
      </c>
      <c r="K143" t="s">
        <v>19</v>
      </c>
      <c r="L143" t="s">
        <v>27</v>
      </c>
      <c r="M143" t="s">
        <v>28</v>
      </c>
      <c r="N143" s="5">
        <f>1.59+(IF($G143&gt;10,CEILING($G143,1)-10,0))*1.59</f>
        <v>1.59</v>
      </c>
      <c r="O143" s="6">
        <f>0.9*$G143</f>
        <v>1.107</v>
      </c>
      <c r="P143" s="8">
        <f>SUMIFS($G:$G,$D:$D,D143,K:K,"Исходящие")</f>
        <v>1.66</v>
      </c>
      <c r="Q143" s="8">
        <f>SUMIFS($B:$B,$D:$D,$D143,$K:$K,"Исходящие")</f>
        <v>2</v>
      </c>
      <c r="R143" s="11">
        <f>IF($P143&lt;6,1.75*$G143,0)</f>
        <v>2.1524999999999999</v>
      </c>
    </row>
    <row r="144" spans="1:18" hidden="1" x14ac:dyDescent="0.2">
      <c r="A144" t="s">
        <v>13</v>
      </c>
      <c r="B144" t="s">
        <v>14</v>
      </c>
      <c r="C144" t="s">
        <v>15</v>
      </c>
      <c r="D144" t="s">
        <v>213</v>
      </c>
      <c r="E144" t="s">
        <v>217</v>
      </c>
      <c r="F144" s="2">
        <v>8.9120370370370362E-4</v>
      </c>
      <c r="G144">
        <v>1.28</v>
      </c>
      <c r="H144">
        <v>0</v>
      </c>
      <c r="I144" t="s">
        <v>26</v>
      </c>
      <c r="J144" t="s">
        <v>15</v>
      </c>
      <c r="K144" t="s">
        <v>30</v>
      </c>
      <c r="L144" t="s">
        <v>31</v>
      </c>
      <c r="M144" t="s">
        <v>28</v>
      </c>
      <c r="N144" t="s">
        <v>22</v>
      </c>
      <c r="O144">
        <v>0</v>
      </c>
      <c r="P144" t="s">
        <v>23</v>
      </c>
      <c r="Q144"/>
      <c r="R144"/>
    </row>
    <row r="145" spans="1:18" x14ac:dyDescent="0.2">
      <c r="A145" t="s">
        <v>13</v>
      </c>
      <c r="B145" s="19">
        <v>1</v>
      </c>
      <c r="C145" t="s">
        <v>15</v>
      </c>
      <c r="D145" s="9">
        <v>41413</v>
      </c>
      <c r="E145" t="s">
        <v>219</v>
      </c>
      <c r="F145" s="2">
        <v>7.175925925925927E-4</v>
      </c>
      <c r="G145">
        <v>1.03</v>
      </c>
      <c r="H145">
        <v>0</v>
      </c>
      <c r="I145" t="s">
        <v>15</v>
      </c>
      <c r="J145" t="s">
        <v>58</v>
      </c>
      <c r="K145" t="s">
        <v>19</v>
      </c>
      <c r="L145" t="s">
        <v>27</v>
      </c>
      <c r="M145" t="s">
        <v>28</v>
      </c>
      <c r="N145" s="5">
        <f>1.59+(IF($G145&gt;10,CEILING($G145,1)-10,0))*1.59</f>
        <v>1.59</v>
      </c>
      <c r="O145" s="6">
        <f>0.9*$G145</f>
        <v>0.92700000000000005</v>
      </c>
      <c r="P145" s="8">
        <f>SUMIFS($G:$G,$D:$D,D145,K:K,"Исходящие")</f>
        <v>1.78</v>
      </c>
      <c r="Q145" s="8">
        <f>SUMIFS($B:$B,$D:$D,$D145,$K:$K,"Исходящие")</f>
        <v>2</v>
      </c>
      <c r="R145" s="11">
        <f>IF($P145&lt;6,1.75*$G145,0)</f>
        <v>1.8025</v>
      </c>
    </row>
    <row r="146" spans="1:18" hidden="1" x14ac:dyDescent="0.2">
      <c r="A146" t="s">
        <v>13</v>
      </c>
      <c r="B146" t="s">
        <v>14</v>
      </c>
      <c r="C146" t="s">
        <v>15</v>
      </c>
      <c r="D146" t="s">
        <v>218</v>
      </c>
      <c r="E146" t="s">
        <v>220</v>
      </c>
      <c r="F146" s="2">
        <v>2.7777777777777778E-4</v>
      </c>
      <c r="G146">
        <v>0.4</v>
      </c>
      <c r="H146">
        <v>0</v>
      </c>
      <c r="I146" t="s">
        <v>58</v>
      </c>
      <c r="J146" t="s">
        <v>15</v>
      </c>
      <c r="K146" t="s">
        <v>30</v>
      </c>
      <c r="L146" t="s">
        <v>31</v>
      </c>
      <c r="M146" t="s">
        <v>28</v>
      </c>
      <c r="N146" t="s">
        <v>22</v>
      </c>
      <c r="O146">
        <v>0</v>
      </c>
      <c r="P146" t="s">
        <v>23</v>
      </c>
      <c r="Q146"/>
      <c r="R146"/>
    </row>
    <row r="147" spans="1:18" hidden="1" x14ac:dyDescent="0.2">
      <c r="A147" t="s">
        <v>13</v>
      </c>
      <c r="B147" t="s">
        <v>14</v>
      </c>
      <c r="C147" t="s">
        <v>15</v>
      </c>
      <c r="D147" t="s">
        <v>218</v>
      </c>
      <c r="E147" t="s">
        <v>221</v>
      </c>
      <c r="F147" s="2">
        <v>4.5138888888888892E-4</v>
      </c>
      <c r="G147">
        <v>0.65</v>
      </c>
      <c r="H147">
        <v>0</v>
      </c>
      <c r="I147" t="s">
        <v>222</v>
      </c>
      <c r="J147" t="s">
        <v>15</v>
      </c>
      <c r="K147" t="s">
        <v>30</v>
      </c>
      <c r="L147" t="s">
        <v>66</v>
      </c>
      <c r="M147" t="s">
        <v>28</v>
      </c>
      <c r="N147" t="s">
        <v>22</v>
      </c>
      <c r="O147">
        <v>0</v>
      </c>
      <c r="P147" t="s">
        <v>23</v>
      </c>
      <c r="Q147"/>
      <c r="R147"/>
    </row>
    <row r="148" spans="1:18" hidden="1" x14ac:dyDescent="0.2">
      <c r="A148" t="s">
        <v>13</v>
      </c>
      <c r="B148" t="s">
        <v>14</v>
      </c>
      <c r="C148" t="s">
        <v>15</v>
      </c>
      <c r="D148" t="s">
        <v>218</v>
      </c>
      <c r="E148" t="s">
        <v>223</v>
      </c>
      <c r="F148" s="2">
        <v>2.3148148148148146E-4</v>
      </c>
      <c r="G148">
        <v>0.33</v>
      </c>
      <c r="H148">
        <v>0</v>
      </c>
      <c r="I148" t="s">
        <v>58</v>
      </c>
      <c r="J148" t="s">
        <v>15</v>
      </c>
      <c r="K148" t="s">
        <v>30</v>
      </c>
      <c r="L148" t="s">
        <v>31</v>
      </c>
      <c r="M148" t="s">
        <v>28</v>
      </c>
      <c r="N148" t="s">
        <v>22</v>
      </c>
      <c r="O148">
        <v>0</v>
      </c>
      <c r="P148" t="s">
        <v>23</v>
      </c>
      <c r="Q148"/>
      <c r="R148"/>
    </row>
    <row r="149" spans="1:18" x14ac:dyDescent="0.2">
      <c r="A149" t="s">
        <v>13</v>
      </c>
      <c r="B149" s="19">
        <v>1</v>
      </c>
      <c r="C149" t="s">
        <v>15</v>
      </c>
      <c r="D149" s="9">
        <v>41413</v>
      </c>
      <c r="E149" t="s">
        <v>224</v>
      </c>
      <c r="F149" s="2">
        <v>5.2083333333333333E-4</v>
      </c>
      <c r="G149">
        <v>0.75</v>
      </c>
      <c r="H149">
        <v>0</v>
      </c>
      <c r="I149" t="s">
        <v>15</v>
      </c>
      <c r="J149" t="s">
        <v>58</v>
      </c>
      <c r="K149" t="s">
        <v>19</v>
      </c>
      <c r="L149" t="s">
        <v>27</v>
      </c>
      <c r="M149" t="s">
        <v>28</v>
      </c>
      <c r="N149" s="5">
        <f>1.59+(IF($G149&gt;10,CEILING($G149,1)-10,0))*1.59</f>
        <v>1.59</v>
      </c>
      <c r="O149" s="6">
        <f>0.9*$G149</f>
        <v>0.67500000000000004</v>
      </c>
      <c r="P149" s="8">
        <f>SUMIFS($G:$G,$D:$D,D149,K:K,"Исходящие")</f>
        <v>1.78</v>
      </c>
      <c r="Q149" s="8">
        <f>SUMIFS($B:$B,$D:$D,$D149,$K:$K,"Исходящие")</f>
        <v>2</v>
      </c>
      <c r="R149" s="11">
        <f>IF($P149&lt;6,1.75*$G149,0)</f>
        <v>1.3125</v>
      </c>
    </row>
    <row r="150" spans="1:18" hidden="1" x14ac:dyDescent="0.2">
      <c r="A150" t="s">
        <v>13</v>
      </c>
      <c r="B150" t="s">
        <v>14</v>
      </c>
      <c r="C150" t="s">
        <v>15</v>
      </c>
      <c r="D150" t="s">
        <v>218</v>
      </c>
      <c r="E150" t="s">
        <v>225</v>
      </c>
      <c r="F150" s="2">
        <v>6.9444444444444444E-5</v>
      </c>
      <c r="G150">
        <v>0.1</v>
      </c>
      <c r="H150">
        <v>0</v>
      </c>
      <c r="I150" t="s">
        <v>26</v>
      </c>
      <c r="J150" t="s">
        <v>15</v>
      </c>
      <c r="K150" t="s">
        <v>30</v>
      </c>
      <c r="L150" t="s">
        <v>31</v>
      </c>
      <c r="M150" t="s">
        <v>28</v>
      </c>
      <c r="N150" t="s">
        <v>22</v>
      </c>
      <c r="O150">
        <v>0</v>
      </c>
      <c r="P150" t="s">
        <v>23</v>
      </c>
      <c r="Q150"/>
      <c r="R150"/>
    </row>
    <row r="151" spans="1:18" hidden="1" x14ac:dyDescent="0.2">
      <c r="A151" t="s">
        <v>13</v>
      </c>
      <c r="B151" t="s">
        <v>14</v>
      </c>
      <c r="C151" t="s">
        <v>15</v>
      </c>
      <c r="D151" t="s">
        <v>218</v>
      </c>
      <c r="E151" t="s">
        <v>226</v>
      </c>
      <c r="F151" s="2">
        <v>3.1250000000000001E-4</v>
      </c>
      <c r="G151">
        <v>0.45</v>
      </c>
      <c r="H151">
        <v>0</v>
      </c>
      <c r="I151" t="s">
        <v>58</v>
      </c>
      <c r="J151" t="s">
        <v>15</v>
      </c>
      <c r="K151" t="s">
        <v>30</v>
      </c>
      <c r="L151" t="s">
        <v>31</v>
      </c>
      <c r="M151" t="s">
        <v>28</v>
      </c>
      <c r="N151" t="s">
        <v>22</v>
      </c>
      <c r="O151">
        <v>0</v>
      </c>
      <c r="P151" t="s">
        <v>23</v>
      </c>
      <c r="Q151"/>
      <c r="R151"/>
    </row>
    <row r="152" spans="1:18" hidden="1" x14ac:dyDescent="0.2">
      <c r="A152" t="s">
        <v>13</v>
      </c>
      <c r="B152" t="s">
        <v>14</v>
      </c>
      <c r="C152" t="s">
        <v>15</v>
      </c>
      <c r="D152" t="s">
        <v>218</v>
      </c>
      <c r="E152" t="s">
        <v>227</v>
      </c>
      <c r="F152" s="2">
        <v>1.6203703703703703E-4</v>
      </c>
      <c r="G152">
        <v>0.23</v>
      </c>
      <c r="H152">
        <v>0</v>
      </c>
      <c r="I152" t="s">
        <v>58</v>
      </c>
      <c r="J152" t="s">
        <v>15</v>
      </c>
      <c r="K152" t="s">
        <v>30</v>
      </c>
      <c r="L152" t="s">
        <v>31</v>
      </c>
      <c r="M152" t="s">
        <v>28</v>
      </c>
      <c r="N152" t="s">
        <v>22</v>
      </c>
      <c r="O152">
        <v>0</v>
      </c>
      <c r="P152" t="s">
        <v>23</v>
      </c>
      <c r="Q152"/>
      <c r="R152"/>
    </row>
    <row r="153" spans="1:18" hidden="1" x14ac:dyDescent="0.2">
      <c r="A153" t="s">
        <v>13</v>
      </c>
      <c r="B153" t="s">
        <v>14</v>
      </c>
      <c r="C153" t="s">
        <v>15</v>
      </c>
      <c r="D153" t="s">
        <v>218</v>
      </c>
      <c r="E153" t="s">
        <v>228</v>
      </c>
      <c r="F153" s="2">
        <v>3.3564814814814812E-4</v>
      </c>
      <c r="G153">
        <v>0.48</v>
      </c>
      <c r="H153">
        <v>0</v>
      </c>
      <c r="I153" t="s">
        <v>65</v>
      </c>
      <c r="J153" t="s">
        <v>15</v>
      </c>
      <c r="K153" t="s">
        <v>30</v>
      </c>
      <c r="L153" t="s">
        <v>66</v>
      </c>
      <c r="M153" t="s">
        <v>28</v>
      </c>
      <c r="N153" t="s">
        <v>22</v>
      </c>
      <c r="O153">
        <v>0</v>
      </c>
      <c r="P153" t="s">
        <v>23</v>
      </c>
      <c r="Q153"/>
      <c r="R153"/>
    </row>
    <row r="154" spans="1:18" hidden="1" x14ac:dyDescent="0.2">
      <c r="A154" t="s">
        <v>13</v>
      </c>
      <c r="B154" t="s">
        <v>14</v>
      </c>
      <c r="C154" t="s">
        <v>15</v>
      </c>
      <c r="D154" t="s">
        <v>218</v>
      </c>
      <c r="E154" t="s">
        <v>229</v>
      </c>
      <c r="F154" s="2">
        <v>2.0833333333333335E-4</v>
      </c>
      <c r="G154">
        <v>0.3</v>
      </c>
      <c r="H154">
        <v>0</v>
      </c>
      <c r="I154" t="s">
        <v>58</v>
      </c>
      <c r="J154" t="s">
        <v>15</v>
      </c>
      <c r="K154" t="s">
        <v>30</v>
      </c>
      <c r="L154" t="s">
        <v>31</v>
      </c>
      <c r="M154" t="s">
        <v>28</v>
      </c>
      <c r="N154" t="s">
        <v>22</v>
      </c>
      <c r="O154">
        <v>0</v>
      </c>
      <c r="P154" t="s">
        <v>23</v>
      </c>
      <c r="Q154"/>
      <c r="R154"/>
    </row>
    <row r="155" spans="1:18" hidden="1" x14ac:dyDescent="0.2">
      <c r="A155" t="s">
        <v>13</v>
      </c>
      <c r="B155" t="s">
        <v>14</v>
      </c>
      <c r="C155" t="s">
        <v>15</v>
      </c>
      <c r="D155" t="s">
        <v>218</v>
      </c>
      <c r="E155" t="s">
        <v>230</v>
      </c>
      <c r="F155" s="2">
        <v>9.1435185185185185E-4</v>
      </c>
      <c r="G155">
        <v>1.31</v>
      </c>
      <c r="H155">
        <v>0</v>
      </c>
      <c r="I155" t="s">
        <v>58</v>
      </c>
      <c r="J155" t="s">
        <v>15</v>
      </c>
      <c r="K155" t="s">
        <v>30</v>
      </c>
      <c r="L155" t="s">
        <v>31</v>
      </c>
      <c r="M155" t="s">
        <v>28</v>
      </c>
      <c r="N155" t="s">
        <v>22</v>
      </c>
      <c r="O155">
        <v>0</v>
      </c>
      <c r="P155" t="s">
        <v>23</v>
      </c>
      <c r="Q155"/>
      <c r="R155"/>
    </row>
    <row r="156" spans="1:18" hidden="1" x14ac:dyDescent="0.2">
      <c r="A156" t="s">
        <v>13</v>
      </c>
      <c r="B156" t="s">
        <v>14</v>
      </c>
      <c r="C156" t="s">
        <v>15</v>
      </c>
      <c r="D156" t="s">
        <v>218</v>
      </c>
      <c r="E156" t="s">
        <v>231</v>
      </c>
      <c r="F156" s="2">
        <v>2.3148148148148146E-4</v>
      </c>
      <c r="G156">
        <v>0.33</v>
      </c>
      <c r="H156">
        <v>0</v>
      </c>
      <c r="I156" t="s">
        <v>58</v>
      </c>
      <c r="J156" t="s">
        <v>15</v>
      </c>
      <c r="K156" t="s">
        <v>30</v>
      </c>
      <c r="L156" t="s">
        <v>31</v>
      </c>
      <c r="M156" t="s">
        <v>28</v>
      </c>
      <c r="N156" t="s">
        <v>22</v>
      </c>
      <c r="O156">
        <v>0</v>
      </c>
      <c r="P156" t="s">
        <v>23</v>
      </c>
      <c r="Q156"/>
      <c r="R156"/>
    </row>
    <row r="157" spans="1:18" hidden="1" x14ac:dyDescent="0.2">
      <c r="A157" t="s">
        <v>13</v>
      </c>
      <c r="B157" t="s">
        <v>14</v>
      </c>
      <c r="C157" t="s">
        <v>15</v>
      </c>
      <c r="D157" t="s">
        <v>232</v>
      </c>
      <c r="E157" t="s">
        <v>233</v>
      </c>
      <c r="F157" s="2">
        <v>3.1250000000000001E-4</v>
      </c>
      <c r="G157">
        <v>0.45</v>
      </c>
      <c r="H157">
        <v>0</v>
      </c>
      <c r="I157" t="s">
        <v>58</v>
      </c>
      <c r="J157" t="s">
        <v>15</v>
      </c>
      <c r="K157" t="s">
        <v>30</v>
      </c>
      <c r="L157" t="s">
        <v>31</v>
      </c>
      <c r="M157" t="s">
        <v>28</v>
      </c>
      <c r="N157" t="s">
        <v>22</v>
      </c>
      <c r="O157">
        <v>0</v>
      </c>
      <c r="P157" t="s">
        <v>23</v>
      </c>
      <c r="Q157"/>
      <c r="R157"/>
    </row>
    <row r="158" spans="1:18" hidden="1" x14ac:dyDescent="0.2">
      <c r="A158" t="s">
        <v>13</v>
      </c>
      <c r="B158" t="s">
        <v>14</v>
      </c>
      <c r="C158" t="s">
        <v>15</v>
      </c>
      <c r="D158" t="s">
        <v>232</v>
      </c>
      <c r="E158" t="s">
        <v>234</v>
      </c>
      <c r="F158" s="2">
        <v>4.5138888888888892E-4</v>
      </c>
      <c r="G158">
        <v>0.65</v>
      </c>
      <c r="H158">
        <v>0</v>
      </c>
      <c r="I158" t="s">
        <v>235</v>
      </c>
      <c r="J158" t="s">
        <v>15</v>
      </c>
      <c r="K158" t="s">
        <v>30</v>
      </c>
      <c r="L158" t="s">
        <v>66</v>
      </c>
      <c r="M158" t="s">
        <v>28</v>
      </c>
      <c r="N158" t="s">
        <v>22</v>
      </c>
      <c r="O158">
        <v>0</v>
      </c>
      <c r="P158" t="s">
        <v>23</v>
      </c>
      <c r="Q158"/>
      <c r="R158"/>
    </row>
    <row r="159" spans="1:18" hidden="1" x14ac:dyDescent="0.2">
      <c r="A159" t="s">
        <v>13</v>
      </c>
      <c r="B159" t="s">
        <v>14</v>
      </c>
      <c r="C159" t="s">
        <v>15</v>
      </c>
      <c r="D159" t="s">
        <v>232</v>
      </c>
      <c r="E159" t="s">
        <v>236</v>
      </c>
      <c r="F159" s="2">
        <v>8.2175925925925917E-4</v>
      </c>
      <c r="G159">
        <v>1.18</v>
      </c>
      <c r="H159">
        <v>0</v>
      </c>
      <c r="I159" t="s">
        <v>26</v>
      </c>
      <c r="J159" t="s">
        <v>15</v>
      </c>
      <c r="K159" t="s">
        <v>30</v>
      </c>
      <c r="L159" t="s">
        <v>31</v>
      </c>
      <c r="M159" t="s">
        <v>28</v>
      </c>
      <c r="N159" t="s">
        <v>22</v>
      </c>
      <c r="O159">
        <v>0</v>
      </c>
      <c r="P159" t="s">
        <v>23</v>
      </c>
      <c r="Q159"/>
      <c r="R159"/>
    </row>
    <row r="160" spans="1:18" x14ac:dyDescent="0.2">
      <c r="A160" t="s">
        <v>13</v>
      </c>
      <c r="B160" s="19">
        <v>1</v>
      </c>
      <c r="C160" t="s">
        <v>15</v>
      </c>
      <c r="D160" s="9">
        <v>41414</v>
      </c>
      <c r="E160" t="s">
        <v>237</v>
      </c>
      <c r="F160" s="2">
        <v>1.4120370370370369E-3</v>
      </c>
      <c r="G160">
        <v>2.0299999999999998</v>
      </c>
      <c r="H160">
        <v>1.73</v>
      </c>
      <c r="I160" t="s">
        <v>15</v>
      </c>
      <c r="J160" t="s">
        <v>148</v>
      </c>
      <c r="K160" t="s">
        <v>19</v>
      </c>
      <c r="L160" t="s">
        <v>149</v>
      </c>
      <c r="M160" t="s">
        <v>28</v>
      </c>
      <c r="N160" s="5">
        <f>1.59+(IF($G160&gt;10,CEILING($G160,1)-10,0))*1.59</f>
        <v>1.59</v>
      </c>
      <c r="O160" s="6">
        <f>0.9*$G160</f>
        <v>1.827</v>
      </c>
      <c r="P160" s="8">
        <f>SUMIFS($G:$G,$D:$D,D160,K:K,"Исходящие")</f>
        <v>4.01</v>
      </c>
      <c r="Q160" s="8">
        <f>SUMIFS($B:$B,$D:$D,$D160,$K:$K,"Исходящие")</f>
        <v>3</v>
      </c>
      <c r="R160" s="11">
        <f>IF($P160&lt;6,1.75*$G160,0)</f>
        <v>3.5524999999999998</v>
      </c>
    </row>
    <row r="161" spans="1:18" x14ac:dyDescent="0.2">
      <c r="A161" t="s">
        <v>13</v>
      </c>
      <c r="B161" s="19">
        <v>1</v>
      </c>
      <c r="C161" t="s">
        <v>15</v>
      </c>
      <c r="D161" s="9">
        <v>41414</v>
      </c>
      <c r="E161" t="s">
        <v>238</v>
      </c>
      <c r="F161" s="2">
        <v>8.6805555555555551E-4</v>
      </c>
      <c r="G161">
        <v>1.25</v>
      </c>
      <c r="H161">
        <v>0</v>
      </c>
      <c r="I161" t="s">
        <v>15</v>
      </c>
      <c r="J161" t="s">
        <v>58</v>
      </c>
      <c r="K161" t="s">
        <v>19</v>
      </c>
      <c r="L161" t="s">
        <v>27</v>
      </c>
      <c r="M161" t="s">
        <v>28</v>
      </c>
      <c r="N161" s="5">
        <f>1.59+(IF($G161&gt;10,CEILING($G161,1)-10,0))*1.59</f>
        <v>1.59</v>
      </c>
      <c r="O161" s="6">
        <f>0.9*$G161</f>
        <v>1.125</v>
      </c>
      <c r="P161" s="8">
        <f>SUMIFS($G:$G,$D:$D,D161,K:K,"Исходящие")</f>
        <v>4.01</v>
      </c>
      <c r="Q161" s="8">
        <f>SUMIFS($B:$B,$D:$D,$D161,$K:$K,"Исходящие")</f>
        <v>3</v>
      </c>
      <c r="R161" s="11">
        <f>IF($P161&lt;6,1.75*$G161,0)</f>
        <v>2.1875</v>
      </c>
    </row>
    <row r="162" spans="1:18" hidden="1" x14ac:dyDescent="0.2">
      <c r="A162" t="s">
        <v>13</v>
      </c>
      <c r="B162" t="s">
        <v>14</v>
      </c>
      <c r="C162" t="s">
        <v>15</v>
      </c>
      <c r="D162" t="s">
        <v>232</v>
      </c>
      <c r="E162" t="s">
        <v>239</v>
      </c>
      <c r="F162" s="2">
        <v>3.7037037037037035E-4</v>
      </c>
      <c r="G162">
        <v>0.53</v>
      </c>
      <c r="H162">
        <v>0</v>
      </c>
      <c r="I162" t="s">
        <v>240</v>
      </c>
      <c r="J162" t="s">
        <v>15</v>
      </c>
      <c r="K162" t="s">
        <v>30</v>
      </c>
      <c r="L162" t="s">
        <v>31</v>
      </c>
      <c r="M162" t="s">
        <v>28</v>
      </c>
      <c r="N162" t="s">
        <v>22</v>
      </c>
      <c r="O162">
        <v>0</v>
      </c>
      <c r="P162" t="s">
        <v>23</v>
      </c>
      <c r="Q162"/>
      <c r="R162"/>
    </row>
    <row r="163" spans="1:18" hidden="1" x14ac:dyDescent="0.2">
      <c r="A163" t="s">
        <v>13</v>
      </c>
      <c r="B163" t="s">
        <v>14</v>
      </c>
      <c r="C163" t="s">
        <v>15</v>
      </c>
      <c r="D163" t="s">
        <v>232</v>
      </c>
      <c r="E163" t="s">
        <v>241</v>
      </c>
      <c r="F163" s="2">
        <v>2.3148148148148147E-5</v>
      </c>
      <c r="G163">
        <v>0</v>
      </c>
      <c r="H163">
        <v>0</v>
      </c>
      <c r="I163" t="s">
        <v>242</v>
      </c>
      <c r="J163" t="s">
        <v>15</v>
      </c>
      <c r="K163" t="s">
        <v>30</v>
      </c>
      <c r="L163" t="s">
        <v>31</v>
      </c>
      <c r="M163" t="s">
        <v>28</v>
      </c>
      <c r="N163" t="s">
        <v>22</v>
      </c>
      <c r="O163">
        <v>0</v>
      </c>
      <c r="P163" t="s">
        <v>23</v>
      </c>
      <c r="Q163"/>
      <c r="R163"/>
    </row>
    <row r="164" spans="1:18" hidden="1" x14ac:dyDescent="0.2">
      <c r="A164" t="s">
        <v>13</v>
      </c>
      <c r="B164" t="s">
        <v>14</v>
      </c>
      <c r="C164" t="s">
        <v>15</v>
      </c>
      <c r="D164" t="s">
        <v>232</v>
      </c>
      <c r="E164" t="s">
        <v>243</v>
      </c>
      <c r="F164" s="2">
        <v>2.7777777777777778E-4</v>
      </c>
      <c r="G164">
        <v>0.4</v>
      </c>
      <c r="H164">
        <v>0</v>
      </c>
      <c r="I164" t="s">
        <v>244</v>
      </c>
      <c r="J164" t="s">
        <v>15</v>
      </c>
      <c r="K164" t="s">
        <v>30</v>
      </c>
      <c r="L164" t="s">
        <v>154</v>
      </c>
      <c r="M164" t="s">
        <v>28</v>
      </c>
      <c r="N164" t="s">
        <v>22</v>
      </c>
      <c r="O164">
        <v>0</v>
      </c>
      <c r="P164" t="s">
        <v>23</v>
      </c>
      <c r="Q164"/>
      <c r="R164"/>
    </row>
    <row r="165" spans="1:18" hidden="1" x14ac:dyDescent="0.2">
      <c r="A165" t="s">
        <v>13</v>
      </c>
      <c r="B165" t="s">
        <v>14</v>
      </c>
      <c r="C165" t="s">
        <v>15</v>
      </c>
      <c r="D165" t="s">
        <v>232</v>
      </c>
      <c r="E165" t="s">
        <v>245</v>
      </c>
      <c r="F165" s="2">
        <v>2.627314814814815E-3</v>
      </c>
      <c r="G165">
        <v>3.78</v>
      </c>
      <c r="H165">
        <v>0</v>
      </c>
      <c r="I165" t="s">
        <v>87</v>
      </c>
      <c r="J165" t="s">
        <v>15</v>
      </c>
      <c r="K165" t="s">
        <v>30</v>
      </c>
      <c r="L165" t="s">
        <v>70</v>
      </c>
      <c r="M165" t="s">
        <v>28</v>
      </c>
      <c r="N165" t="s">
        <v>22</v>
      </c>
      <c r="O165">
        <v>0</v>
      </c>
      <c r="P165" t="s">
        <v>23</v>
      </c>
      <c r="Q165"/>
      <c r="R165"/>
    </row>
    <row r="166" spans="1:18" hidden="1" x14ac:dyDescent="0.2">
      <c r="A166" t="s">
        <v>13</v>
      </c>
      <c r="B166" t="s">
        <v>14</v>
      </c>
      <c r="C166" t="s">
        <v>15</v>
      </c>
      <c r="D166" t="s">
        <v>232</v>
      </c>
      <c r="E166" t="s">
        <v>246</v>
      </c>
      <c r="F166" s="2">
        <v>5.4976851851851853E-3</v>
      </c>
      <c r="G166">
        <v>7.91</v>
      </c>
      <c r="H166">
        <v>0</v>
      </c>
      <c r="I166" t="s">
        <v>247</v>
      </c>
      <c r="J166" t="s">
        <v>15</v>
      </c>
      <c r="K166" t="s">
        <v>30</v>
      </c>
      <c r="L166" t="s">
        <v>66</v>
      </c>
      <c r="M166" t="s">
        <v>28</v>
      </c>
      <c r="N166" t="s">
        <v>22</v>
      </c>
      <c r="O166">
        <v>0</v>
      </c>
      <c r="P166" t="s">
        <v>23</v>
      </c>
      <c r="Q166"/>
      <c r="R166"/>
    </row>
    <row r="167" spans="1:18" hidden="1" x14ac:dyDescent="0.2">
      <c r="A167" t="s">
        <v>13</v>
      </c>
      <c r="B167" t="s">
        <v>14</v>
      </c>
      <c r="C167" t="s">
        <v>15</v>
      </c>
      <c r="D167" t="s">
        <v>232</v>
      </c>
      <c r="E167" t="s">
        <v>248</v>
      </c>
      <c r="F167" s="2">
        <v>7.9861111111111105E-4</v>
      </c>
      <c r="G167">
        <v>1.1499999999999999</v>
      </c>
      <c r="H167">
        <v>0</v>
      </c>
      <c r="I167" t="s">
        <v>26</v>
      </c>
      <c r="J167" t="s">
        <v>15</v>
      </c>
      <c r="K167" t="s">
        <v>30</v>
      </c>
      <c r="L167" t="s">
        <v>31</v>
      </c>
      <c r="M167" t="s">
        <v>28</v>
      </c>
      <c r="N167" t="s">
        <v>22</v>
      </c>
      <c r="O167">
        <v>0</v>
      </c>
      <c r="P167" t="s">
        <v>23</v>
      </c>
      <c r="Q167"/>
      <c r="R167"/>
    </row>
    <row r="168" spans="1:18" x14ac:dyDescent="0.2">
      <c r="A168" t="s">
        <v>13</v>
      </c>
      <c r="B168" s="19">
        <v>1</v>
      </c>
      <c r="C168" t="s">
        <v>15</v>
      </c>
      <c r="D168" s="9">
        <v>41414</v>
      </c>
      <c r="E168" t="s">
        <v>249</v>
      </c>
      <c r="F168" s="2">
        <v>5.0925925925925921E-4</v>
      </c>
      <c r="G168">
        <v>0.73</v>
      </c>
      <c r="H168">
        <v>0</v>
      </c>
      <c r="I168" t="s">
        <v>15</v>
      </c>
      <c r="J168" t="s">
        <v>58</v>
      </c>
      <c r="K168" t="s">
        <v>19</v>
      </c>
      <c r="L168" t="s">
        <v>27</v>
      </c>
      <c r="M168" t="s">
        <v>28</v>
      </c>
      <c r="N168" s="5">
        <f>1.59+(IF($G168&gt;10,CEILING($G168,1)-10,0))*1.59</f>
        <v>1.59</v>
      </c>
      <c r="O168" s="6">
        <f>0.9*$G168</f>
        <v>0.65700000000000003</v>
      </c>
      <c r="P168" s="8">
        <f>SUMIFS($G:$G,$D:$D,D168,K:K,"Исходящие")</f>
        <v>4.01</v>
      </c>
      <c r="Q168" s="8">
        <f>SUMIFS($B:$B,$D:$D,$D168,$K:$K,"Исходящие")</f>
        <v>3</v>
      </c>
      <c r="R168" s="11">
        <f>IF($P168&lt;6,1.75*$G168,0)</f>
        <v>1.2774999999999999</v>
      </c>
    </row>
    <row r="169" spans="1:18" x14ac:dyDescent="0.2">
      <c r="A169" t="s">
        <v>13</v>
      </c>
      <c r="B169" s="19">
        <v>1</v>
      </c>
      <c r="C169" t="s">
        <v>15</v>
      </c>
      <c r="D169" s="9">
        <v>41415</v>
      </c>
      <c r="E169" t="s">
        <v>251</v>
      </c>
      <c r="F169" s="2">
        <v>1.8518518518518518E-4</v>
      </c>
      <c r="G169">
        <v>0.26</v>
      </c>
      <c r="H169">
        <v>0</v>
      </c>
      <c r="I169" t="s">
        <v>15</v>
      </c>
      <c r="J169" t="s">
        <v>26</v>
      </c>
      <c r="K169" t="s">
        <v>19</v>
      </c>
      <c r="L169" t="s">
        <v>27</v>
      </c>
      <c r="M169" t="s">
        <v>28</v>
      </c>
      <c r="N169" s="5">
        <f>1.59+(IF($G169&gt;10,CEILING($G169,1)-10,0))*1.59</f>
        <v>1.59</v>
      </c>
      <c r="O169" s="6">
        <f>0.9*$G169</f>
        <v>0.23400000000000001</v>
      </c>
      <c r="P169" s="8">
        <f>SUMIFS($G:$G,$D:$D,D169,K:K,"Исходящие")</f>
        <v>0.26</v>
      </c>
      <c r="Q169" s="8">
        <f>SUMIFS($B:$B,$D:$D,$D169,$K:$K,"Исходящие")</f>
        <v>1</v>
      </c>
      <c r="R169" s="11">
        <f>IF($P169&lt;6,1.75*$G169,0)</f>
        <v>0.45500000000000002</v>
      </c>
    </row>
    <row r="170" spans="1:18" hidden="1" x14ac:dyDescent="0.2">
      <c r="A170" t="s">
        <v>13</v>
      </c>
      <c r="B170" t="s">
        <v>14</v>
      </c>
      <c r="C170" t="s">
        <v>15</v>
      </c>
      <c r="D170" t="s">
        <v>250</v>
      </c>
      <c r="E170" t="s">
        <v>252</v>
      </c>
      <c r="F170" s="3">
        <v>3.7037037037037035E-4</v>
      </c>
      <c r="G170">
        <v>0.53</v>
      </c>
      <c r="H170">
        <v>0</v>
      </c>
      <c r="I170" t="s">
        <v>26</v>
      </c>
      <c r="J170" t="s">
        <v>15</v>
      </c>
      <c r="K170" t="s">
        <v>30</v>
      </c>
      <c r="L170" t="s">
        <v>31</v>
      </c>
      <c r="M170" t="s">
        <v>28</v>
      </c>
      <c r="N170" t="s">
        <v>22</v>
      </c>
      <c r="O170">
        <v>0</v>
      </c>
      <c r="P170" t="s">
        <v>23</v>
      </c>
      <c r="Q170"/>
      <c r="R170"/>
    </row>
    <row r="171" spans="1:18" x14ac:dyDescent="0.2">
      <c r="A171" t="s">
        <v>13</v>
      </c>
      <c r="B171" s="19">
        <v>1</v>
      </c>
      <c r="C171" t="s">
        <v>15</v>
      </c>
      <c r="D171" s="9">
        <v>41416</v>
      </c>
      <c r="E171" t="s">
        <v>254</v>
      </c>
      <c r="F171" s="2">
        <v>4.9768518518518521E-4</v>
      </c>
      <c r="G171">
        <v>0.71</v>
      </c>
      <c r="H171">
        <v>0.61</v>
      </c>
      <c r="I171" t="s">
        <v>15</v>
      </c>
      <c r="J171" t="s">
        <v>255</v>
      </c>
      <c r="K171" t="s">
        <v>19</v>
      </c>
      <c r="L171" t="s">
        <v>149</v>
      </c>
      <c r="M171" t="s">
        <v>28</v>
      </c>
      <c r="N171" s="5">
        <f>1.59+(IF($G171&gt;10,CEILING($G171,1)-10,0))*1.59</f>
        <v>1.59</v>
      </c>
      <c r="O171" s="6">
        <f>0.9*$G171</f>
        <v>0.63900000000000001</v>
      </c>
      <c r="P171" s="8">
        <f>SUMIFS($G:$G,$D:$D,D171,K:K,"Исходящие")</f>
        <v>1.1099999999999999</v>
      </c>
      <c r="Q171" s="8">
        <f>SUMIFS($B:$B,$D:$D,$D171,$K:$K,"Исходящие")</f>
        <v>2</v>
      </c>
      <c r="R171" s="11">
        <f>IF($P171&lt;6,1.75*$G171,0)</f>
        <v>1.2424999999999999</v>
      </c>
    </row>
    <row r="172" spans="1:18" hidden="1" x14ac:dyDescent="0.2">
      <c r="A172" t="s">
        <v>13</v>
      </c>
      <c r="B172" t="s">
        <v>14</v>
      </c>
      <c r="C172" t="s">
        <v>15</v>
      </c>
      <c r="D172" t="s">
        <v>253</v>
      </c>
      <c r="E172" t="s">
        <v>256</v>
      </c>
      <c r="F172" s="2">
        <v>7.7546296296296304E-4</v>
      </c>
      <c r="G172">
        <v>1.1100000000000001</v>
      </c>
      <c r="H172">
        <v>0</v>
      </c>
      <c r="I172" t="s">
        <v>257</v>
      </c>
      <c r="J172" t="s">
        <v>15</v>
      </c>
      <c r="K172" t="s">
        <v>30</v>
      </c>
      <c r="L172" t="s">
        <v>66</v>
      </c>
      <c r="M172" t="s">
        <v>28</v>
      </c>
      <c r="N172" t="s">
        <v>22</v>
      </c>
      <c r="O172">
        <v>0</v>
      </c>
      <c r="P172" t="s">
        <v>23</v>
      </c>
      <c r="Q172"/>
      <c r="R172"/>
    </row>
    <row r="173" spans="1:18" x14ac:dyDescent="0.2">
      <c r="A173" t="s">
        <v>13</v>
      </c>
      <c r="B173" s="19">
        <v>1</v>
      </c>
      <c r="C173" t="s">
        <v>15</v>
      </c>
      <c r="D173" s="9">
        <v>41416</v>
      </c>
      <c r="E173" t="s">
        <v>258</v>
      </c>
      <c r="F173" s="2">
        <v>2.7777777777777778E-4</v>
      </c>
      <c r="G173">
        <v>0.4</v>
      </c>
      <c r="H173">
        <v>0</v>
      </c>
      <c r="I173" t="s">
        <v>15</v>
      </c>
      <c r="J173" t="s">
        <v>26</v>
      </c>
      <c r="K173" t="s">
        <v>19</v>
      </c>
      <c r="L173" t="s">
        <v>27</v>
      </c>
      <c r="M173" t="s">
        <v>28</v>
      </c>
      <c r="N173" s="5">
        <f>1.59+(IF($G173&gt;10,CEILING($G173,1)-10,0))*1.59</f>
        <v>1.59</v>
      </c>
      <c r="O173" s="6">
        <f>0.9*$G173</f>
        <v>0.36000000000000004</v>
      </c>
      <c r="P173" s="8">
        <f>SUMIFS($G:$G,$D:$D,D173,K:K,"Исходящие")</f>
        <v>1.1099999999999999</v>
      </c>
      <c r="Q173" s="8">
        <f>SUMIFS($B:$B,$D:$D,$D173,$K:$K,"Исходящие")</f>
        <v>2</v>
      </c>
      <c r="R173" s="11">
        <f>IF($P173&lt;6,1.75*$G173,0)</f>
        <v>0.70000000000000007</v>
      </c>
    </row>
    <row r="174" spans="1:18" hidden="1" x14ac:dyDescent="0.2">
      <c r="A174" t="s">
        <v>13</v>
      </c>
      <c r="B174" t="s">
        <v>14</v>
      </c>
      <c r="C174" t="s">
        <v>15</v>
      </c>
      <c r="D174" t="s">
        <v>253</v>
      </c>
      <c r="E174" t="s">
        <v>259</v>
      </c>
      <c r="F174" s="2">
        <v>5.3240740740740744E-4</v>
      </c>
      <c r="G174">
        <v>0.76</v>
      </c>
      <c r="H174">
        <v>0</v>
      </c>
      <c r="I174" t="s">
        <v>26</v>
      </c>
      <c r="J174" t="s">
        <v>15</v>
      </c>
      <c r="K174" t="s">
        <v>30</v>
      </c>
      <c r="L174" t="s">
        <v>31</v>
      </c>
      <c r="M174" t="s">
        <v>28</v>
      </c>
      <c r="N174" t="s">
        <v>22</v>
      </c>
      <c r="O174">
        <v>0</v>
      </c>
      <c r="P174" t="s">
        <v>23</v>
      </c>
      <c r="Q174"/>
      <c r="R174"/>
    </row>
    <row r="175" spans="1:18" hidden="1" x14ac:dyDescent="0.2">
      <c r="A175" t="s">
        <v>13</v>
      </c>
      <c r="B175" t="s">
        <v>14</v>
      </c>
      <c r="C175" t="s">
        <v>15</v>
      </c>
      <c r="D175" t="s">
        <v>260</v>
      </c>
      <c r="E175" t="s">
        <v>261</v>
      </c>
      <c r="F175" s="2">
        <v>6.6087962962962966E-3</v>
      </c>
      <c r="G175">
        <v>9.51</v>
      </c>
      <c r="H175">
        <v>0</v>
      </c>
      <c r="I175" t="s">
        <v>69</v>
      </c>
      <c r="J175" t="s">
        <v>15</v>
      </c>
      <c r="K175" t="s">
        <v>30</v>
      </c>
      <c r="L175" t="s">
        <v>70</v>
      </c>
      <c r="M175" t="s">
        <v>28</v>
      </c>
      <c r="N175" t="s">
        <v>22</v>
      </c>
      <c r="O175">
        <v>0</v>
      </c>
      <c r="P175" t="s">
        <v>23</v>
      </c>
      <c r="Q175"/>
      <c r="R175"/>
    </row>
    <row r="176" spans="1:18" hidden="1" x14ac:dyDescent="0.2">
      <c r="A176" t="s">
        <v>13</v>
      </c>
      <c r="B176" t="s">
        <v>14</v>
      </c>
      <c r="C176" t="s">
        <v>15</v>
      </c>
      <c r="D176" t="s">
        <v>260</v>
      </c>
      <c r="E176" t="s">
        <v>262</v>
      </c>
      <c r="F176" s="2">
        <v>1.273148148148148E-4</v>
      </c>
      <c r="G176">
        <v>0.18</v>
      </c>
      <c r="H176">
        <v>0</v>
      </c>
      <c r="I176" t="s">
        <v>263</v>
      </c>
      <c r="J176" t="s">
        <v>15</v>
      </c>
      <c r="K176" t="s">
        <v>30</v>
      </c>
      <c r="L176" t="s">
        <v>66</v>
      </c>
      <c r="M176" t="s">
        <v>28</v>
      </c>
      <c r="N176" t="s">
        <v>22</v>
      </c>
      <c r="O176">
        <v>0</v>
      </c>
      <c r="P176" t="s">
        <v>23</v>
      </c>
      <c r="Q176"/>
      <c r="R176"/>
    </row>
    <row r="177" spans="1:18" x14ac:dyDescent="0.2">
      <c r="A177" t="s">
        <v>13</v>
      </c>
      <c r="B177" s="19">
        <v>1</v>
      </c>
      <c r="C177" t="s">
        <v>15</v>
      </c>
      <c r="D177" s="9">
        <v>41417</v>
      </c>
      <c r="E177" t="s">
        <v>264</v>
      </c>
      <c r="F177" s="2">
        <v>3.0092592592592595E-4</v>
      </c>
      <c r="G177">
        <v>0.43</v>
      </c>
      <c r="H177">
        <v>0.19</v>
      </c>
      <c r="I177" t="s">
        <v>15</v>
      </c>
      <c r="J177" t="s">
        <v>265</v>
      </c>
      <c r="K177" t="s">
        <v>19</v>
      </c>
      <c r="L177" t="s">
        <v>27</v>
      </c>
      <c r="M177" t="s">
        <v>28</v>
      </c>
      <c r="N177" s="5">
        <f>1.59+(IF($G177&gt;10,CEILING($G177,1)-10,0))*1.59</f>
        <v>1.59</v>
      </c>
      <c r="O177" s="6">
        <f>0.9*$G177</f>
        <v>0.38700000000000001</v>
      </c>
      <c r="P177" s="8">
        <f>SUMIFS($G:$G,$D:$D,D177,K:K,"Исходящие")</f>
        <v>2.42</v>
      </c>
      <c r="Q177" s="8">
        <f>SUMIFS($B:$B,$D:$D,$D177,$K:$K,"Исходящие")</f>
        <v>5</v>
      </c>
      <c r="R177" s="11">
        <f>IF($P177&lt;6,1.75*$G177,0)</f>
        <v>0.75249999999999995</v>
      </c>
    </row>
    <row r="178" spans="1:18" hidden="1" x14ac:dyDescent="0.2">
      <c r="A178" t="s">
        <v>13</v>
      </c>
      <c r="B178" t="s">
        <v>14</v>
      </c>
      <c r="C178" t="s">
        <v>15</v>
      </c>
      <c r="D178" t="s">
        <v>260</v>
      </c>
      <c r="E178" t="s">
        <v>266</v>
      </c>
      <c r="F178" s="2">
        <v>1.5046296296296297E-4</v>
      </c>
      <c r="G178">
        <v>0.21</v>
      </c>
      <c r="H178">
        <v>0</v>
      </c>
      <c r="I178" t="s">
        <v>267</v>
      </c>
      <c r="J178" t="s">
        <v>15</v>
      </c>
      <c r="K178" t="s">
        <v>30</v>
      </c>
      <c r="L178" t="s">
        <v>66</v>
      </c>
      <c r="M178" t="s">
        <v>28</v>
      </c>
      <c r="N178" t="s">
        <v>22</v>
      </c>
      <c r="O178">
        <v>0</v>
      </c>
      <c r="P178" t="s">
        <v>23</v>
      </c>
      <c r="Q178"/>
      <c r="R178"/>
    </row>
    <row r="179" spans="1:18" x14ac:dyDescent="0.2">
      <c r="A179" t="s">
        <v>13</v>
      </c>
      <c r="B179" s="19">
        <v>1</v>
      </c>
      <c r="C179" t="s">
        <v>15</v>
      </c>
      <c r="D179" s="9">
        <v>41417</v>
      </c>
      <c r="E179" t="s">
        <v>268</v>
      </c>
      <c r="F179" s="2">
        <v>2.0833333333333335E-4</v>
      </c>
      <c r="G179">
        <v>0.3</v>
      </c>
      <c r="H179">
        <v>0.13</v>
      </c>
      <c r="I179" t="s">
        <v>15</v>
      </c>
      <c r="J179" t="s">
        <v>267</v>
      </c>
      <c r="K179" t="s">
        <v>19</v>
      </c>
      <c r="L179" t="s">
        <v>76</v>
      </c>
      <c r="M179" t="s">
        <v>28</v>
      </c>
      <c r="N179" s="5">
        <f>1.59+(IF($G179&gt;10,CEILING($G179,1)-10,0))*1.59</f>
        <v>1.59</v>
      </c>
      <c r="O179" s="6">
        <f>0.9*$G179</f>
        <v>0.27</v>
      </c>
      <c r="P179" s="8">
        <f>SUMIFS($G:$G,$D:$D,D179,K:K,"Исходящие")</f>
        <v>2.42</v>
      </c>
      <c r="Q179" s="8">
        <f>SUMIFS($B:$B,$D:$D,$D179,$K:$K,"Исходящие")</f>
        <v>5</v>
      </c>
      <c r="R179" s="11">
        <f>IF($P179&lt;6,1.75*$G179,0)</f>
        <v>0.52500000000000002</v>
      </c>
    </row>
    <row r="180" spans="1:18" hidden="1" x14ac:dyDescent="0.2">
      <c r="A180" t="s">
        <v>13</v>
      </c>
      <c r="B180" t="s">
        <v>14</v>
      </c>
      <c r="C180" t="s">
        <v>15</v>
      </c>
      <c r="D180" t="s">
        <v>260</v>
      </c>
      <c r="E180" t="s">
        <v>269</v>
      </c>
      <c r="F180" s="2">
        <v>9.2592592592592588E-5</v>
      </c>
      <c r="G180">
        <v>0.13</v>
      </c>
      <c r="H180">
        <v>0</v>
      </c>
      <c r="I180" t="s">
        <v>26</v>
      </c>
      <c r="J180" t="s">
        <v>15</v>
      </c>
      <c r="K180" t="s">
        <v>30</v>
      </c>
      <c r="L180" t="s">
        <v>31</v>
      </c>
      <c r="M180" t="s">
        <v>28</v>
      </c>
      <c r="N180" t="s">
        <v>22</v>
      </c>
      <c r="O180">
        <v>0</v>
      </c>
      <c r="P180" t="s">
        <v>23</v>
      </c>
      <c r="Q180"/>
      <c r="R180"/>
    </row>
    <row r="181" spans="1:18" x14ac:dyDescent="0.2">
      <c r="A181" t="s">
        <v>13</v>
      </c>
      <c r="B181" s="19">
        <v>1</v>
      </c>
      <c r="C181" t="s">
        <v>15</v>
      </c>
      <c r="D181" s="9">
        <v>41417</v>
      </c>
      <c r="E181" t="s">
        <v>270</v>
      </c>
      <c r="F181" s="2">
        <v>1.8518518518518518E-4</v>
      </c>
      <c r="G181">
        <v>0.26</v>
      </c>
      <c r="H181">
        <v>0.23</v>
      </c>
      <c r="I181" t="s">
        <v>15</v>
      </c>
      <c r="J181" t="s">
        <v>137</v>
      </c>
      <c r="K181" t="s">
        <v>19</v>
      </c>
      <c r="L181" t="s">
        <v>149</v>
      </c>
      <c r="M181" t="s">
        <v>28</v>
      </c>
      <c r="N181" s="5">
        <f>1.59+(IF($G181&gt;10,CEILING($G181,1)-10,0))*1.59</f>
        <v>1.59</v>
      </c>
      <c r="O181" s="6">
        <f>0.9*$G181</f>
        <v>0.23400000000000001</v>
      </c>
      <c r="P181" s="8">
        <f>SUMIFS($G:$G,$D:$D,D181,K:K,"Исходящие")</f>
        <v>2.42</v>
      </c>
      <c r="Q181" s="8">
        <f>SUMIFS($B:$B,$D:$D,$D181,$K:$K,"Исходящие")</f>
        <v>5</v>
      </c>
      <c r="R181" s="11">
        <f>IF($P181&lt;6,1.75*$G181,0)</f>
        <v>0.45500000000000002</v>
      </c>
    </row>
    <row r="182" spans="1:18" hidden="1" x14ac:dyDescent="0.2">
      <c r="A182" t="s">
        <v>13</v>
      </c>
      <c r="B182" t="s">
        <v>14</v>
      </c>
      <c r="C182" t="s">
        <v>15</v>
      </c>
      <c r="D182" t="s">
        <v>260</v>
      </c>
      <c r="E182" t="s">
        <v>271</v>
      </c>
      <c r="F182" s="2">
        <v>4.1666666666666669E-4</v>
      </c>
      <c r="G182">
        <v>0.6</v>
      </c>
      <c r="H182">
        <v>0</v>
      </c>
      <c r="I182" t="s">
        <v>58</v>
      </c>
      <c r="J182" t="s">
        <v>15</v>
      </c>
      <c r="K182" t="s">
        <v>30</v>
      </c>
      <c r="L182" t="s">
        <v>31</v>
      </c>
      <c r="M182" t="s">
        <v>28</v>
      </c>
      <c r="N182" t="s">
        <v>22</v>
      </c>
      <c r="O182">
        <v>0</v>
      </c>
      <c r="P182" t="s">
        <v>23</v>
      </c>
      <c r="Q182"/>
      <c r="R182"/>
    </row>
    <row r="183" spans="1:18" x14ac:dyDescent="0.2">
      <c r="A183" t="s">
        <v>13</v>
      </c>
      <c r="B183" s="19">
        <v>1</v>
      </c>
      <c r="C183" t="s">
        <v>15</v>
      </c>
      <c r="D183" s="9">
        <v>41417</v>
      </c>
      <c r="E183" t="s">
        <v>272</v>
      </c>
      <c r="F183" s="2">
        <v>4.7453703703703704E-4</v>
      </c>
      <c r="G183">
        <v>0.68</v>
      </c>
      <c r="H183">
        <v>0</v>
      </c>
      <c r="I183" t="s">
        <v>15</v>
      </c>
      <c r="J183" t="s">
        <v>58</v>
      </c>
      <c r="K183" t="s">
        <v>19</v>
      </c>
      <c r="L183" t="s">
        <v>27</v>
      </c>
      <c r="M183" t="s">
        <v>28</v>
      </c>
      <c r="N183" s="5">
        <f>1.59+(IF($G183&gt;10,CEILING($G183,1)-10,0))*1.59</f>
        <v>1.59</v>
      </c>
      <c r="O183" s="6">
        <f>0.9*$G183</f>
        <v>0.6120000000000001</v>
      </c>
      <c r="P183" s="8">
        <f>SUMIFS($G:$G,$D:$D,D183,K:K,"Исходящие")</f>
        <v>2.42</v>
      </c>
      <c r="Q183" s="8">
        <f>SUMIFS($B:$B,$D:$D,$D183,$K:$K,"Исходящие")</f>
        <v>5</v>
      </c>
      <c r="R183" s="11">
        <f>IF($P183&lt;6,1.75*$G183,0)</f>
        <v>1.1900000000000002</v>
      </c>
    </row>
    <row r="184" spans="1:18" hidden="1" x14ac:dyDescent="0.2">
      <c r="A184" t="s">
        <v>13</v>
      </c>
      <c r="B184" t="s">
        <v>14</v>
      </c>
      <c r="C184" t="s">
        <v>15</v>
      </c>
      <c r="D184" t="s">
        <v>260</v>
      </c>
      <c r="E184" t="s">
        <v>273</v>
      </c>
      <c r="F184" s="2">
        <v>6.018518518518519E-4</v>
      </c>
      <c r="G184">
        <v>0.86</v>
      </c>
      <c r="H184">
        <v>0</v>
      </c>
      <c r="I184" t="s">
        <v>26</v>
      </c>
      <c r="J184" t="s">
        <v>15</v>
      </c>
      <c r="K184" t="s">
        <v>30</v>
      </c>
      <c r="L184" t="s">
        <v>31</v>
      </c>
      <c r="M184" t="s">
        <v>28</v>
      </c>
      <c r="N184" t="s">
        <v>22</v>
      </c>
      <c r="O184">
        <v>0</v>
      </c>
      <c r="P184" t="s">
        <v>23</v>
      </c>
      <c r="Q184"/>
      <c r="R184"/>
    </row>
    <row r="185" spans="1:18" x14ac:dyDescent="0.2">
      <c r="A185" t="s">
        <v>13</v>
      </c>
      <c r="B185" s="19">
        <v>1</v>
      </c>
      <c r="C185" t="s">
        <v>15</v>
      </c>
      <c r="D185" s="9">
        <v>41417</v>
      </c>
      <c r="E185" t="s">
        <v>274</v>
      </c>
      <c r="F185" s="2">
        <v>5.2083333333333333E-4</v>
      </c>
      <c r="G185">
        <v>0.75</v>
      </c>
      <c r="H185">
        <v>0</v>
      </c>
      <c r="I185" t="s">
        <v>15</v>
      </c>
      <c r="J185" t="s">
        <v>26</v>
      </c>
      <c r="K185" t="s">
        <v>19</v>
      </c>
      <c r="L185" t="s">
        <v>27</v>
      </c>
      <c r="M185" t="s">
        <v>28</v>
      </c>
      <c r="N185" s="5">
        <f>1.59+(IF($G185&gt;10,CEILING($G185,1)-10,0))*1.59</f>
        <v>1.59</v>
      </c>
      <c r="O185" s="6">
        <f>0.9*$G185</f>
        <v>0.67500000000000004</v>
      </c>
      <c r="P185" s="8">
        <f>SUMIFS($G:$G,$D:$D,D185,K:K,"Исходящие")</f>
        <v>2.42</v>
      </c>
      <c r="Q185" s="8">
        <f>SUMIFS($B:$B,$D:$D,$D185,$K:$K,"Исходящие")</f>
        <v>5</v>
      </c>
      <c r="R185" s="11">
        <f>IF($P185&lt;6,1.75*$G185,0)</f>
        <v>1.3125</v>
      </c>
    </row>
    <row r="186" spans="1:18" hidden="1" x14ac:dyDescent="0.2">
      <c r="A186" t="s">
        <v>13</v>
      </c>
      <c r="B186" t="s">
        <v>14</v>
      </c>
      <c r="C186" t="s">
        <v>15</v>
      </c>
      <c r="D186" t="s">
        <v>260</v>
      </c>
      <c r="E186" t="s">
        <v>275</v>
      </c>
      <c r="F186" s="2">
        <v>3.1250000000000001E-4</v>
      </c>
      <c r="G186">
        <v>0.45</v>
      </c>
      <c r="H186">
        <v>0</v>
      </c>
      <c r="I186" t="s">
        <v>26</v>
      </c>
      <c r="J186" t="s">
        <v>15</v>
      </c>
      <c r="K186" t="s">
        <v>30</v>
      </c>
      <c r="L186" t="s">
        <v>31</v>
      </c>
      <c r="M186" t="s">
        <v>28</v>
      </c>
      <c r="N186" t="s">
        <v>22</v>
      </c>
      <c r="O186">
        <v>0</v>
      </c>
      <c r="P186" t="s">
        <v>23</v>
      </c>
      <c r="Q186"/>
      <c r="R186"/>
    </row>
    <row r="187" spans="1:18" hidden="1" x14ac:dyDescent="0.2">
      <c r="A187" t="s">
        <v>13</v>
      </c>
      <c r="B187" t="s">
        <v>14</v>
      </c>
      <c r="C187" t="s">
        <v>15</v>
      </c>
      <c r="D187" t="s">
        <v>260</v>
      </c>
      <c r="E187" t="s">
        <v>276</v>
      </c>
      <c r="F187" s="2">
        <v>2.199074074074074E-4</v>
      </c>
      <c r="G187">
        <v>0.31</v>
      </c>
      <c r="H187">
        <v>0</v>
      </c>
      <c r="I187" t="s">
        <v>26</v>
      </c>
      <c r="J187" t="s">
        <v>15</v>
      </c>
      <c r="K187" t="s">
        <v>30</v>
      </c>
      <c r="L187" t="s">
        <v>31</v>
      </c>
      <c r="M187" t="s">
        <v>28</v>
      </c>
      <c r="N187" t="s">
        <v>22</v>
      </c>
      <c r="O187">
        <v>0</v>
      </c>
      <c r="P187" t="s">
        <v>23</v>
      </c>
      <c r="Q187"/>
      <c r="R187"/>
    </row>
    <row r="188" spans="1:18" hidden="1" x14ac:dyDescent="0.2">
      <c r="A188" t="s">
        <v>13</v>
      </c>
      <c r="B188" t="s">
        <v>14</v>
      </c>
      <c r="C188" t="s">
        <v>15</v>
      </c>
      <c r="D188" t="s">
        <v>260</v>
      </c>
      <c r="E188" t="s">
        <v>277</v>
      </c>
      <c r="F188" s="2">
        <v>5.3240740740740744E-4</v>
      </c>
      <c r="G188">
        <v>0.76</v>
      </c>
      <c r="H188">
        <v>0</v>
      </c>
      <c r="I188" t="s">
        <v>26</v>
      </c>
      <c r="J188" t="s">
        <v>15</v>
      </c>
      <c r="K188" t="s">
        <v>30</v>
      </c>
      <c r="L188" t="s">
        <v>31</v>
      </c>
      <c r="M188" t="s">
        <v>28</v>
      </c>
      <c r="N188" t="s">
        <v>22</v>
      </c>
      <c r="O188">
        <v>0</v>
      </c>
      <c r="P188" t="s">
        <v>23</v>
      </c>
      <c r="Q188"/>
      <c r="R188"/>
    </row>
    <row r="189" spans="1:18" hidden="1" x14ac:dyDescent="0.2">
      <c r="A189" t="s">
        <v>13</v>
      </c>
      <c r="B189" t="s">
        <v>14</v>
      </c>
      <c r="C189" t="s">
        <v>15</v>
      </c>
      <c r="D189" t="s">
        <v>260</v>
      </c>
      <c r="E189" t="s">
        <v>278</v>
      </c>
      <c r="F189" s="2">
        <v>4.0509259259259258E-4</v>
      </c>
      <c r="G189">
        <v>0.57999999999999996</v>
      </c>
      <c r="H189">
        <v>0</v>
      </c>
      <c r="I189" t="s">
        <v>26</v>
      </c>
      <c r="J189" t="s">
        <v>15</v>
      </c>
      <c r="K189" t="s">
        <v>30</v>
      </c>
      <c r="L189" t="s">
        <v>31</v>
      </c>
      <c r="M189" t="s">
        <v>28</v>
      </c>
      <c r="N189" t="s">
        <v>22</v>
      </c>
      <c r="O189">
        <v>0</v>
      </c>
      <c r="P189" t="s">
        <v>23</v>
      </c>
      <c r="Q189"/>
      <c r="R189"/>
    </row>
    <row r="190" spans="1:18" hidden="1" x14ac:dyDescent="0.2">
      <c r="A190" t="s">
        <v>13</v>
      </c>
      <c r="B190" t="s">
        <v>14</v>
      </c>
      <c r="C190" t="s">
        <v>15</v>
      </c>
      <c r="D190" t="s">
        <v>260</v>
      </c>
      <c r="E190" t="s">
        <v>279</v>
      </c>
      <c r="F190" s="2">
        <v>1.8518518518518518E-4</v>
      </c>
      <c r="G190">
        <v>0.26</v>
      </c>
      <c r="H190">
        <v>0</v>
      </c>
      <c r="I190" t="s">
        <v>26</v>
      </c>
      <c r="J190" t="s">
        <v>15</v>
      </c>
      <c r="K190" t="s">
        <v>30</v>
      </c>
      <c r="L190" t="s">
        <v>31</v>
      </c>
      <c r="M190" t="s">
        <v>28</v>
      </c>
      <c r="N190" t="s">
        <v>22</v>
      </c>
      <c r="O190">
        <v>0</v>
      </c>
      <c r="P190" t="s">
        <v>23</v>
      </c>
      <c r="Q190"/>
      <c r="R190"/>
    </row>
    <row r="191" spans="1:18" hidden="1" x14ac:dyDescent="0.2">
      <c r="A191" t="s">
        <v>13</v>
      </c>
      <c r="B191" t="s">
        <v>14</v>
      </c>
      <c r="C191" t="s">
        <v>15</v>
      </c>
      <c r="D191" t="s">
        <v>280</v>
      </c>
      <c r="E191" t="s">
        <v>281</v>
      </c>
      <c r="F191" s="2">
        <v>1.0416666666666667E-3</v>
      </c>
      <c r="G191">
        <v>1.5</v>
      </c>
      <c r="H191">
        <v>0</v>
      </c>
      <c r="I191" t="s">
        <v>26</v>
      </c>
      <c r="J191" t="s">
        <v>15</v>
      </c>
      <c r="K191" t="s">
        <v>30</v>
      </c>
      <c r="L191" t="s">
        <v>31</v>
      </c>
      <c r="M191" t="s">
        <v>28</v>
      </c>
      <c r="N191" t="s">
        <v>22</v>
      </c>
      <c r="O191">
        <v>0</v>
      </c>
      <c r="P191" t="s">
        <v>23</v>
      </c>
      <c r="Q191"/>
      <c r="R191"/>
    </row>
    <row r="192" spans="1:18" hidden="1" x14ac:dyDescent="0.2">
      <c r="A192" t="s">
        <v>13</v>
      </c>
      <c r="B192" t="s">
        <v>14</v>
      </c>
      <c r="C192" t="s">
        <v>15</v>
      </c>
      <c r="D192" t="s">
        <v>280</v>
      </c>
      <c r="E192" t="s">
        <v>282</v>
      </c>
      <c r="F192" s="2">
        <v>1.0763888888888889E-3</v>
      </c>
      <c r="G192">
        <v>1.55</v>
      </c>
      <c r="H192">
        <v>0</v>
      </c>
      <c r="I192" t="s">
        <v>26</v>
      </c>
      <c r="J192" t="s">
        <v>15</v>
      </c>
      <c r="K192" t="s">
        <v>30</v>
      </c>
      <c r="L192" t="s">
        <v>31</v>
      </c>
      <c r="M192" t="s">
        <v>28</v>
      </c>
      <c r="N192" t="s">
        <v>22</v>
      </c>
      <c r="O192">
        <v>0</v>
      </c>
      <c r="P192" t="s">
        <v>23</v>
      </c>
      <c r="Q192"/>
      <c r="R192"/>
    </row>
    <row r="193" spans="1:19" x14ac:dyDescent="0.2">
      <c r="A193" t="s">
        <v>13</v>
      </c>
      <c r="B193" s="19">
        <v>1</v>
      </c>
      <c r="C193" t="s">
        <v>15</v>
      </c>
      <c r="D193" s="9">
        <v>41418</v>
      </c>
      <c r="E193" t="s">
        <v>283</v>
      </c>
      <c r="F193" s="2">
        <v>1.0069444444444444E-3</v>
      </c>
      <c r="G193">
        <v>1.45</v>
      </c>
      <c r="H193">
        <v>0</v>
      </c>
      <c r="I193" t="s">
        <v>15</v>
      </c>
      <c r="J193" t="s">
        <v>26</v>
      </c>
      <c r="K193" t="s">
        <v>19</v>
      </c>
      <c r="L193" t="s">
        <v>27</v>
      </c>
      <c r="M193" t="s">
        <v>28</v>
      </c>
      <c r="N193" s="5">
        <f>1.59+(IF($G193&gt;10,CEILING($G193,1)-10,0))*1.59</f>
        <v>1.59</v>
      </c>
      <c r="O193" s="6">
        <f>0.9*$G193</f>
        <v>1.3049999999999999</v>
      </c>
      <c r="P193" s="8">
        <f>SUMIFS($G:$G,$D:$D,D193,K:K,"Исходящие")</f>
        <v>3.96</v>
      </c>
      <c r="Q193" s="8">
        <f>SUMIFS($B:$B,$D:$D,$D193,$K:$K,"Исходящие")</f>
        <v>3</v>
      </c>
      <c r="R193" s="11">
        <f>IF($P193&lt;6,1.75*$G193,0)</f>
        <v>2.5375000000000001</v>
      </c>
    </row>
    <row r="194" spans="1:19" hidden="1" x14ac:dyDescent="0.2">
      <c r="A194" t="s">
        <v>13</v>
      </c>
      <c r="B194" t="s">
        <v>14</v>
      </c>
      <c r="C194" t="s">
        <v>15</v>
      </c>
      <c r="D194" t="s">
        <v>280</v>
      </c>
      <c r="E194" t="s">
        <v>284</v>
      </c>
      <c r="F194" s="2">
        <v>2.3726851851851851E-3</v>
      </c>
      <c r="G194">
        <v>3.41</v>
      </c>
      <c r="H194">
        <v>0</v>
      </c>
      <c r="I194" t="s">
        <v>26</v>
      </c>
      <c r="J194" t="s">
        <v>15</v>
      </c>
      <c r="K194" t="s">
        <v>30</v>
      </c>
      <c r="L194" t="s">
        <v>31</v>
      </c>
      <c r="M194" t="s">
        <v>28</v>
      </c>
      <c r="N194" t="s">
        <v>22</v>
      </c>
      <c r="O194">
        <v>0</v>
      </c>
      <c r="P194" t="s">
        <v>23</v>
      </c>
      <c r="Q194"/>
      <c r="R194"/>
    </row>
    <row r="195" spans="1:19" hidden="1" x14ac:dyDescent="0.2">
      <c r="A195" t="s">
        <v>13</v>
      </c>
      <c r="B195" t="s">
        <v>14</v>
      </c>
      <c r="C195" t="s">
        <v>15</v>
      </c>
      <c r="D195" t="s">
        <v>280</v>
      </c>
      <c r="E195" t="s">
        <v>285</v>
      </c>
      <c r="F195" s="2">
        <v>1.2847222222222223E-3</v>
      </c>
      <c r="G195">
        <v>1.85</v>
      </c>
      <c r="H195">
        <v>0</v>
      </c>
      <c r="I195" t="s">
        <v>191</v>
      </c>
      <c r="J195" t="s">
        <v>15</v>
      </c>
      <c r="K195" t="s">
        <v>30</v>
      </c>
      <c r="L195" t="s">
        <v>66</v>
      </c>
      <c r="M195" t="s">
        <v>28</v>
      </c>
      <c r="N195" t="s">
        <v>22</v>
      </c>
      <c r="O195">
        <v>0</v>
      </c>
      <c r="P195" t="s">
        <v>23</v>
      </c>
      <c r="Q195"/>
      <c r="R195"/>
    </row>
    <row r="196" spans="1:19" x14ac:dyDescent="0.2">
      <c r="A196" t="s">
        <v>13</v>
      </c>
      <c r="B196" s="19">
        <v>1</v>
      </c>
      <c r="C196" t="s">
        <v>15</v>
      </c>
      <c r="D196" s="9">
        <v>41418</v>
      </c>
      <c r="E196" t="s">
        <v>286</v>
      </c>
      <c r="F196" s="2">
        <v>9.9537037037037042E-4</v>
      </c>
      <c r="G196">
        <v>1.43</v>
      </c>
      <c r="H196">
        <v>0</v>
      </c>
      <c r="I196" t="s">
        <v>15</v>
      </c>
      <c r="J196" t="s">
        <v>26</v>
      </c>
      <c r="K196" t="s">
        <v>19</v>
      </c>
      <c r="L196" t="s">
        <v>27</v>
      </c>
      <c r="M196" t="s">
        <v>28</v>
      </c>
      <c r="N196" s="5">
        <f>1.59+(IF($G196&gt;10,CEILING($G196,1)-10,0))*1.59</f>
        <v>1.59</v>
      </c>
      <c r="O196" s="6">
        <f>0.9*$G196</f>
        <v>1.2869999999999999</v>
      </c>
      <c r="P196" s="8">
        <f>SUMIFS($G:$G,$D:$D,D196,K:K,"Исходящие")</f>
        <v>3.96</v>
      </c>
      <c r="Q196" s="8">
        <f>SUMIFS($B:$B,$D:$D,$D196,$K:$K,"Исходящие")</f>
        <v>3</v>
      </c>
      <c r="R196" s="11">
        <f>IF($P196&lt;6,1.75*$G196,0)</f>
        <v>2.5024999999999999</v>
      </c>
    </row>
    <row r="197" spans="1:19" x14ac:dyDescent="0.2">
      <c r="A197" t="s">
        <v>13</v>
      </c>
      <c r="B197" s="19">
        <v>1</v>
      </c>
      <c r="C197" t="s">
        <v>15</v>
      </c>
      <c r="D197" s="9">
        <v>41418</v>
      </c>
      <c r="E197" t="s">
        <v>287</v>
      </c>
      <c r="F197" s="2">
        <v>7.5231481481481471E-4</v>
      </c>
      <c r="G197">
        <v>1.08</v>
      </c>
      <c r="H197">
        <v>0.46</v>
      </c>
      <c r="I197" t="s">
        <v>15</v>
      </c>
      <c r="J197" t="s">
        <v>191</v>
      </c>
      <c r="K197" t="s">
        <v>19</v>
      </c>
      <c r="L197" t="s">
        <v>76</v>
      </c>
      <c r="M197" t="s">
        <v>28</v>
      </c>
      <c r="N197" s="5">
        <f>1.59+(IF($G197&gt;10,CEILING($G197,1)-10,0))*1.59</f>
        <v>1.59</v>
      </c>
      <c r="O197" s="6">
        <f>0.9*$G197</f>
        <v>0.97200000000000009</v>
      </c>
      <c r="P197" s="8">
        <f>SUMIFS($G:$G,$D:$D,D197,K:K,"Исходящие")</f>
        <v>3.96</v>
      </c>
      <c r="Q197" s="8">
        <f>SUMIFS($B:$B,$D:$D,$D197,$K:$K,"Исходящие")</f>
        <v>3</v>
      </c>
      <c r="R197" s="11">
        <f>IF($P197&lt;6,1.75*$G197,0)</f>
        <v>1.8900000000000001</v>
      </c>
    </row>
    <row r="198" spans="1:19" hidden="1" x14ac:dyDescent="0.2">
      <c r="A198" t="s">
        <v>13</v>
      </c>
      <c r="B198" t="s">
        <v>14</v>
      </c>
      <c r="C198" t="s">
        <v>15</v>
      </c>
      <c r="D198" t="s">
        <v>280</v>
      </c>
      <c r="E198" t="s">
        <v>288</v>
      </c>
      <c r="F198" s="2">
        <v>2.3263888888888887E-3</v>
      </c>
      <c r="G198">
        <v>3.35</v>
      </c>
      <c r="H198">
        <v>0</v>
      </c>
      <c r="I198" t="s">
        <v>26</v>
      </c>
      <c r="J198" t="s">
        <v>15</v>
      </c>
      <c r="K198" t="s">
        <v>30</v>
      </c>
      <c r="L198" t="s">
        <v>31</v>
      </c>
      <c r="M198" t="s">
        <v>28</v>
      </c>
      <c r="N198" t="s">
        <v>22</v>
      </c>
      <c r="O198">
        <v>0</v>
      </c>
      <c r="P198" t="s">
        <v>23</v>
      </c>
      <c r="Q198"/>
      <c r="R198"/>
    </row>
    <row r="199" spans="1:19" hidden="1" x14ac:dyDescent="0.2">
      <c r="A199" t="s">
        <v>13</v>
      </c>
      <c r="B199" t="s">
        <v>14</v>
      </c>
      <c r="C199" t="s">
        <v>15</v>
      </c>
      <c r="D199" t="s">
        <v>280</v>
      </c>
      <c r="E199" t="s">
        <v>289</v>
      </c>
      <c r="F199" s="2">
        <v>1.6087962962962963E-3</v>
      </c>
      <c r="G199">
        <v>2.31</v>
      </c>
      <c r="H199">
        <v>0</v>
      </c>
      <c r="I199" t="s">
        <v>26</v>
      </c>
      <c r="J199" t="s">
        <v>15</v>
      </c>
      <c r="K199" t="s">
        <v>30</v>
      </c>
      <c r="L199" t="s">
        <v>31</v>
      </c>
      <c r="M199" t="s">
        <v>28</v>
      </c>
      <c r="N199" t="s">
        <v>22</v>
      </c>
      <c r="O199">
        <v>0</v>
      </c>
      <c r="P199" t="s">
        <v>23</v>
      </c>
      <c r="Q199"/>
      <c r="R199"/>
    </row>
    <row r="200" spans="1:19" hidden="1" x14ac:dyDescent="0.2">
      <c r="A200" t="s">
        <v>13</v>
      </c>
      <c r="B200" t="s">
        <v>14</v>
      </c>
      <c r="C200" t="s">
        <v>15</v>
      </c>
      <c r="D200" t="s">
        <v>280</v>
      </c>
      <c r="E200" t="s">
        <v>290</v>
      </c>
      <c r="F200" s="2">
        <v>2.1643518518518518E-3</v>
      </c>
      <c r="G200">
        <v>3.11</v>
      </c>
      <c r="H200">
        <v>0</v>
      </c>
      <c r="I200" t="s">
        <v>26</v>
      </c>
      <c r="J200" t="s">
        <v>15</v>
      </c>
      <c r="K200" t="s">
        <v>30</v>
      </c>
      <c r="L200" t="s">
        <v>31</v>
      </c>
      <c r="M200" t="s">
        <v>28</v>
      </c>
      <c r="N200" t="s">
        <v>22</v>
      </c>
      <c r="O200">
        <v>0</v>
      </c>
      <c r="P200" t="s">
        <v>23</v>
      </c>
      <c r="Q200"/>
      <c r="R200"/>
    </row>
    <row r="201" spans="1:19" x14ac:dyDescent="0.2">
      <c r="A201" t="s">
        <v>13</v>
      </c>
      <c r="B201" s="19">
        <v>1</v>
      </c>
      <c r="C201" t="s">
        <v>15</v>
      </c>
      <c r="D201" s="9">
        <v>41419</v>
      </c>
      <c r="E201" t="s">
        <v>292</v>
      </c>
      <c r="F201" s="2">
        <v>1.6087962962962963E-3</v>
      </c>
      <c r="G201">
        <v>2.31</v>
      </c>
      <c r="H201">
        <v>0.99</v>
      </c>
      <c r="I201" t="s">
        <v>15</v>
      </c>
      <c r="J201" t="s">
        <v>191</v>
      </c>
      <c r="K201" t="s">
        <v>19</v>
      </c>
      <c r="L201" t="s">
        <v>76</v>
      </c>
      <c r="M201" t="s">
        <v>28</v>
      </c>
      <c r="N201" s="5">
        <f>1.59+(IF($G201&gt;10,CEILING($G201,1)-10,0))*1.59</f>
        <v>1.59</v>
      </c>
      <c r="O201" s="6">
        <f>0.9*$G201</f>
        <v>2.0790000000000002</v>
      </c>
      <c r="P201" s="8">
        <f>SUMIFS($G:$G,$D:$D,D201,K:K,"Исходящие")</f>
        <v>6.9700000000000006</v>
      </c>
      <c r="Q201" s="8">
        <f>SUMIFS($B:$B,$D:$D,$D201,$K:$K,"Исходящие")</f>
        <v>3</v>
      </c>
      <c r="R201" s="11">
        <f>IF($P201&lt;6,1.75*$G201,0)</f>
        <v>0</v>
      </c>
      <c r="S201" s="18">
        <f>IF($P201&lt;6,1.75*$G201,(1.75*5+0.15*($P201-5))/$Q201)</f>
        <v>3.015166666666667</v>
      </c>
    </row>
    <row r="202" spans="1:19" x14ac:dyDescent="0.2">
      <c r="A202" t="s">
        <v>13</v>
      </c>
      <c r="B202" s="19">
        <v>1</v>
      </c>
      <c r="C202" t="s">
        <v>15</v>
      </c>
      <c r="D202" s="9">
        <v>41419</v>
      </c>
      <c r="E202" t="s">
        <v>293</v>
      </c>
      <c r="F202" s="2">
        <v>4.3981481481481481E-4</v>
      </c>
      <c r="G202">
        <v>0.63</v>
      </c>
      <c r="H202">
        <v>0.54</v>
      </c>
      <c r="I202" t="s">
        <v>15</v>
      </c>
      <c r="J202" t="s">
        <v>294</v>
      </c>
      <c r="K202" t="s">
        <v>19</v>
      </c>
      <c r="L202" t="s">
        <v>149</v>
      </c>
      <c r="M202" t="s">
        <v>28</v>
      </c>
      <c r="N202" s="5">
        <f>1.59+(IF($G202&gt;10,CEILING($G202,1)-10,0))*1.59</f>
        <v>1.59</v>
      </c>
      <c r="O202" s="6">
        <f>0.9*$G202</f>
        <v>0.56700000000000006</v>
      </c>
      <c r="P202" s="8">
        <f>SUMIFS($G:$G,$D:$D,D202,K:K,"Исходящие")</f>
        <v>6.9700000000000006</v>
      </c>
      <c r="Q202" s="8">
        <f>SUMIFS($B:$B,$D:$D,$D202,$K:$K,"Исходящие")</f>
        <v>3</v>
      </c>
      <c r="R202" s="11">
        <f>IF($P202&lt;6,1.75*$G202,0)</f>
        <v>0</v>
      </c>
      <c r="S202" s="18">
        <f>IF($P202&lt;6,1.75*$G202,(1.75*5+0.15*($P202-5))/$Q202)</f>
        <v>3.015166666666667</v>
      </c>
    </row>
    <row r="203" spans="1:19" x14ac:dyDescent="0.2">
      <c r="A203" t="s">
        <v>13</v>
      </c>
      <c r="B203" s="19">
        <v>1</v>
      </c>
      <c r="C203" t="s">
        <v>15</v>
      </c>
      <c r="D203" s="9">
        <v>41419</v>
      </c>
      <c r="E203" t="s">
        <v>295</v>
      </c>
      <c r="F203" s="2">
        <v>2.8009259259259259E-3</v>
      </c>
      <c r="G203">
        <v>4.03</v>
      </c>
      <c r="H203">
        <v>0</v>
      </c>
      <c r="I203" t="s">
        <v>15</v>
      </c>
      <c r="J203" t="s">
        <v>26</v>
      </c>
      <c r="K203" t="s">
        <v>19</v>
      </c>
      <c r="L203" t="s">
        <v>27</v>
      </c>
      <c r="M203" t="s">
        <v>28</v>
      </c>
      <c r="N203" s="5">
        <f>1.59+(IF($G203&gt;10,CEILING($G203,1)-10,0))*1.59</f>
        <v>1.59</v>
      </c>
      <c r="O203" s="6">
        <f>0.9*$G203</f>
        <v>3.6270000000000002</v>
      </c>
      <c r="P203" s="8">
        <f>SUMIFS($G:$G,$D:$D,D203,K:K,"Исходящие")</f>
        <v>6.9700000000000006</v>
      </c>
      <c r="Q203" s="8">
        <f>SUMIFS($B:$B,$D:$D,$D203,$K:$K,"Исходящие")</f>
        <v>3</v>
      </c>
      <c r="R203" s="11">
        <f>IF($P203&lt;6,1.75*$G203,0)</f>
        <v>0</v>
      </c>
      <c r="S203" s="18">
        <f>IF($P203&lt;6,1.75*$G203,(1.75*5+0.15*($P203-5))/$Q203)</f>
        <v>3.015166666666667</v>
      </c>
    </row>
    <row r="204" spans="1:19" hidden="1" x14ac:dyDescent="0.2">
      <c r="A204" t="s">
        <v>13</v>
      </c>
      <c r="B204" t="s">
        <v>14</v>
      </c>
      <c r="C204" t="s">
        <v>15</v>
      </c>
      <c r="D204" t="s">
        <v>291</v>
      </c>
      <c r="E204" t="s">
        <v>296</v>
      </c>
      <c r="F204" s="2">
        <v>7.8472222222222224E-3</v>
      </c>
      <c r="G204">
        <v>11.3</v>
      </c>
      <c r="H204">
        <v>0</v>
      </c>
      <c r="I204" t="s">
        <v>26</v>
      </c>
      <c r="J204" t="s">
        <v>15</v>
      </c>
      <c r="K204" t="s">
        <v>30</v>
      </c>
      <c r="L204" t="s">
        <v>31</v>
      </c>
      <c r="M204" t="s">
        <v>28</v>
      </c>
      <c r="N204" t="s">
        <v>22</v>
      </c>
      <c r="O204">
        <v>0</v>
      </c>
      <c r="P204" t="s">
        <v>23</v>
      </c>
      <c r="Q204"/>
      <c r="R204"/>
    </row>
    <row r="205" spans="1:19" hidden="1" x14ac:dyDescent="0.2">
      <c r="A205" t="s">
        <v>13</v>
      </c>
      <c r="B205" t="s">
        <v>14</v>
      </c>
      <c r="C205" t="s">
        <v>15</v>
      </c>
      <c r="D205" t="s">
        <v>297</v>
      </c>
      <c r="E205" t="s">
        <v>298</v>
      </c>
      <c r="F205" s="2">
        <v>1.5162037037037036E-3</v>
      </c>
      <c r="G205">
        <v>2.1800000000000002</v>
      </c>
      <c r="H205">
        <v>0</v>
      </c>
      <c r="I205" t="s">
        <v>26</v>
      </c>
      <c r="J205" t="s">
        <v>15</v>
      </c>
      <c r="K205" t="s">
        <v>30</v>
      </c>
      <c r="L205" t="s">
        <v>31</v>
      </c>
      <c r="M205" t="s">
        <v>28</v>
      </c>
      <c r="N205" t="s">
        <v>22</v>
      </c>
      <c r="O205">
        <v>0</v>
      </c>
      <c r="P205" t="s">
        <v>23</v>
      </c>
      <c r="Q205"/>
      <c r="R205"/>
    </row>
    <row r="206" spans="1:19" x14ac:dyDescent="0.2">
      <c r="A206" t="s">
        <v>13</v>
      </c>
      <c r="B206" s="19">
        <v>1</v>
      </c>
      <c r="C206" t="s">
        <v>15</v>
      </c>
      <c r="D206" s="9">
        <v>41420</v>
      </c>
      <c r="E206" t="s">
        <v>299</v>
      </c>
      <c r="F206" s="2">
        <v>8.9120370370370362E-4</v>
      </c>
      <c r="G206">
        <v>1.28</v>
      </c>
      <c r="H206">
        <v>0</v>
      </c>
      <c r="I206" t="s">
        <v>15</v>
      </c>
      <c r="J206" t="s">
        <v>26</v>
      </c>
      <c r="K206" t="s">
        <v>19</v>
      </c>
      <c r="L206" t="s">
        <v>27</v>
      </c>
      <c r="M206" t="s">
        <v>28</v>
      </c>
      <c r="N206" s="5">
        <f>1.59+(IF($G206&gt;10,CEILING($G206,1)-10,0))*1.59</f>
        <v>1.59</v>
      </c>
      <c r="O206" s="6">
        <f>0.9*$G206</f>
        <v>1.1520000000000001</v>
      </c>
      <c r="P206" s="8">
        <f>SUMIFS($G:$G,$D:$D,D206,K:K,"Исходящие")</f>
        <v>1.8599999999999999</v>
      </c>
      <c r="Q206" s="8">
        <f>SUMIFS($B:$B,$D:$D,$D206,$K:$K,"Исходящие")</f>
        <v>2</v>
      </c>
      <c r="R206" s="11">
        <f>IF($P206&lt;6,1.75*$G206,0)</f>
        <v>2.2400000000000002</v>
      </c>
    </row>
    <row r="207" spans="1:19" hidden="1" x14ac:dyDescent="0.2">
      <c r="A207" t="s">
        <v>13</v>
      </c>
      <c r="B207" t="s">
        <v>14</v>
      </c>
      <c r="C207" t="s">
        <v>15</v>
      </c>
      <c r="D207" t="s">
        <v>297</v>
      </c>
      <c r="E207" t="s">
        <v>300</v>
      </c>
      <c r="F207" s="2">
        <v>7.9861111111111105E-4</v>
      </c>
      <c r="G207">
        <v>1.1499999999999999</v>
      </c>
      <c r="H207">
        <v>0</v>
      </c>
      <c r="I207" t="s">
        <v>117</v>
      </c>
      <c r="J207" t="s">
        <v>15</v>
      </c>
      <c r="K207" t="s">
        <v>30</v>
      </c>
      <c r="L207" t="s">
        <v>31</v>
      </c>
      <c r="M207" t="s">
        <v>28</v>
      </c>
      <c r="N207" t="s">
        <v>22</v>
      </c>
      <c r="O207">
        <v>0</v>
      </c>
      <c r="P207" t="s">
        <v>23</v>
      </c>
      <c r="Q207"/>
      <c r="R207"/>
    </row>
    <row r="208" spans="1:19" x14ac:dyDescent="0.2">
      <c r="A208" t="s">
        <v>13</v>
      </c>
      <c r="B208" s="19">
        <v>1</v>
      </c>
      <c r="C208" t="s">
        <v>15</v>
      </c>
      <c r="D208" s="9">
        <v>41420</v>
      </c>
      <c r="E208" t="s">
        <v>301</v>
      </c>
      <c r="F208" s="2">
        <v>4.0509259259259258E-4</v>
      </c>
      <c r="G208">
        <v>0.57999999999999996</v>
      </c>
      <c r="H208">
        <v>0</v>
      </c>
      <c r="I208" t="s">
        <v>15</v>
      </c>
      <c r="J208" t="s">
        <v>26</v>
      </c>
      <c r="K208" t="s">
        <v>19</v>
      </c>
      <c r="L208" t="s">
        <v>27</v>
      </c>
      <c r="M208" t="s">
        <v>28</v>
      </c>
      <c r="N208" s="5">
        <f>1.59+(IF($G208&gt;10,CEILING($G208,1)-10,0))*1.59</f>
        <v>1.59</v>
      </c>
      <c r="O208" s="6">
        <f>0.9*$G208</f>
        <v>0.52200000000000002</v>
      </c>
      <c r="P208" s="8">
        <f>SUMIFS($G:$G,$D:$D,D208,K:K,"Исходящие")</f>
        <v>1.8599999999999999</v>
      </c>
      <c r="Q208" s="8">
        <f>SUMIFS($B:$B,$D:$D,$D208,$K:$K,"Исходящие")</f>
        <v>2</v>
      </c>
      <c r="R208" s="11">
        <f>IF($P208&lt;6,1.75*$G208,0)</f>
        <v>1.0149999999999999</v>
      </c>
    </row>
    <row r="209" spans="1:18" hidden="1" x14ac:dyDescent="0.2">
      <c r="A209" t="s">
        <v>13</v>
      </c>
      <c r="B209" t="s">
        <v>14</v>
      </c>
      <c r="C209" t="s">
        <v>15</v>
      </c>
      <c r="D209" t="s">
        <v>302</v>
      </c>
      <c r="E209" t="s">
        <v>303</v>
      </c>
      <c r="F209" s="2">
        <v>3.3564814814814812E-4</v>
      </c>
      <c r="G209">
        <v>0.48</v>
      </c>
      <c r="H209">
        <v>0</v>
      </c>
      <c r="I209" t="s">
        <v>26</v>
      </c>
      <c r="J209" t="s">
        <v>15</v>
      </c>
      <c r="K209" t="s">
        <v>30</v>
      </c>
      <c r="L209" t="s">
        <v>31</v>
      </c>
      <c r="M209" t="s">
        <v>28</v>
      </c>
      <c r="N209" t="s">
        <v>22</v>
      </c>
      <c r="O209">
        <v>0</v>
      </c>
      <c r="P209" t="s">
        <v>23</v>
      </c>
      <c r="Q209"/>
      <c r="R209"/>
    </row>
    <row r="210" spans="1:18" x14ac:dyDescent="0.2">
      <c r="A210" t="s">
        <v>13</v>
      </c>
      <c r="B210" s="19">
        <v>1</v>
      </c>
      <c r="C210" t="s">
        <v>15</v>
      </c>
      <c r="D210" s="9">
        <v>41421</v>
      </c>
      <c r="E210" t="s">
        <v>304</v>
      </c>
      <c r="F210" s="2">
        <v>1.3888888888888889E-4</v>
      </c>
      <c r="G210">
        <v>0.2</v>
      </c>
      <c r="H210">
        <v>0.09</v>
      </c>
      <c r="I210" t="s">
        <v>15</v>
      </c>
      <c r="J210" t="s">
        <v>103</v>
      </c>
      <c r="K210" t="s">
        <v>19</v>
      </c>
      <c r="L210" t="s">
        <v>27</v>
      </c>
      <c r="M210" t="s">
        <v>28</v>
      </c>
      <c r="N210" s="5">
        <f>1.59+(IF($G210&gt;10,CEILING($G210,1)-10,0))*1.59</f>
        <v>1.59</v>
      </c>
      <c r="O210" s="6">
        <f>0.9*$G210</f>
        <v>0.18000000000000002</v>
      </c>
      <c r="P210" s="8">
        <f>SUMIFS($G:$G,$D:$D,D210,K:K,"Исходящие")</f>
        <v>0.2</v>
      </c>
      <c r="Q210" s="8">
        <f>SUMIFS($B:$B,$D:$D,$D210,$K:$K,"Исходящие")</f>
        <v>1</v>
      </c>
      <c r="R210" s="11">
        <f>IF($P210&lt;6,1.75*$G210,0)</f>
        <v>0.35000000000000003</v>
      </c>
    </row>
    <row r="211" spans="1:18" hidden="1" x14ac:dyDescent="0.2">
      <c r="A211" t="s">
        <v>13</v>
      </c>
      <c r="B211" t="s">
        <v>14</v>
      </c>
      <c r="C211" t="s">
        <v>15</v>
      </c>
      <c r="D211" t="s">
        <v>302</v>
      </c>
      <c r="E211" t="s">
        <v>305</v>
      </c>
      <c r="F211" s="2">
        <v>3.1250000000000001E-4</v>
      </c>
      <c r="G211">
        <v>0.45</v>
      </c>
      <c r="H211">
        <v>0</v>
      </c>
      <c r="I211" t="s">
        <v>26</v>
      </c>
      <c r="J211" t="s">
        <v>15</v>
      </c>
      <c r="K211" t="s">
        <v>30</v>
      </c>
      <c r="L211" t="s">
        <v>31</v>
      </c>
      <c r="M211" t="s">
        <v>28</v>
      </c>
      <c r="N211" t="s">
        <v>22</v>
      </c>
      <c r="O211">
        <v>0</v>
      </c>
      <c r="P211" t="s">
        <v>23</v>
      </c>
      <c r="Q211"/>
      <c r="R211"/>
    </row>
    <row r="212" spans="1:18" hidden="1" x14ac:dyDescent="0.2">
      <c r="A212" t="s">
        <v>13</v>
      </c>
      <c r="B212" t="s">
        <v>14</v>
      </c>
      <c r="C212" t="s">
        <v>15</v>
      </c>
      <c r="D212" t="s">
        <v>306</v>
      </c>
      <c r="E212" t="s">
        <v>307</v>
      </c>
      <c r="F212" s="2">
        <v>8.1018518518518516E-4</v>
      </c>
      <c r="G212">
        <v>1.1599999999999999</v>
      </c>
      <c r="H212">
        <v>0</v>
      </c>
      <c r="I212" t="s">
        <v>80</v>
      </c>
      <c r="J212" t="s">
        <v>15</v>
      </c>
      <c r="K212" t="s">
        <v>30</v>
      </c>
      <c r="L212" t="s">
        <v>31</v>
      </c>
      <c r="M212" t="s">
        <v>28</v>
      </c>
      <c r="N212" t="s">
        <v>22</v>
      </c>
      <c r="O212">
        <v>0</v>
      </c>
      <c r="P212" t="s">
        <v>23</v>
      </c>
      <c r="Q212"/>
      <c r="R212"/>
    </row>
    <row r="213" spans="1:18" hidden="1" x14ac:dyDescent="0.2">
      <c r="A213" t="s">
        <v>13</v>
      </c>
      <c r="B213" t="s">
        <v>14</v>
      </c>
      <c r="C213" t="s">
        <v>15</v>
      </c>
      <c r="D213" t="s">
        <v>306</v>
      </c>
      <c r="E213" t="s">
        <v>308</v>
      </c>
      <c r="F213" s="2">
        <v>2.3148148148148146E-4</v>
      </c>
      <c r="G213">
        <v>0.33</v>
      </c>
      <c r="H213">
        <v>0</v>
      </c>
      <c r="I213" t="s">
        <v>309</v>
      </c>
      <c r="J213" t="s">
        <v>15</v>
      </c>
      <c r="K213" t="s">
        <v>30</v>
      </c>
      <c r="L213" t="s">
        <v>66</v>
      </c>
      <c r="M213" t="s">
        <v>28</v>
      </c>
      <c r="N213" t="s">
        <v>22</v>
      </c>
      <c r="O213">
        <v>0</v>
      </c>
      <c r="P213" t="s">
        <v>23</v>
      </c>
      <c r="Q213"/>
      <c r="R213"/>
    </row>
    <row r="214" spans="1:18" hidden="1" x14ac:dyDescent="0.2">
      <c r="A214" t="s">
        <v>13</v>
      </c>
      <c r="B214" t="s">
        <v>14</v>
      </c>
      <c r="C214" t="s">
        <v>15</v>
      </c>
      <c r="D214" t="s">
        <v>306</v>
      </c>
      <c r="E214" t="s">
        <v>310</v>
      </c>
      <c r="F214" s="2">
        <v>1.1805555555555556E-3</v>
      </c>
      <c r="G214">
        <v>1.7</v>
      </c>
      <c r="H214">
        <v>0</v>
      </c>
      <c r="I214" t="s">
        <v>26</v>
      </c>
      <c r="J214" t="s">
        <v>15</v>
      </c>
      <c r="K214" t="s">
        <v>30</v>
      </c>
      <c r="L214" t="s">
        <v>31</v>
      </c>
      <c r="M214" t="s">
        <v>28</v>
      </c>
      <c r="N214" t="s">
        <v>22</v>
      </c>
      <c r="O214">
        <v>0</v>
      </c>
      <c r="P214" t="s">
        <v>23</v>
      </c>
      <c r="Q214"/>
      <c r="R214"/>
    </row>
    <row r="215" spans="1:18" hidden="1" x14ac:dyDescent="0.2">
      <c r="A215" t="s">
        <v>13</v>
      </c>
      <c r="B215" t="s">
        <v>14</v>
      </c>
      <c r="C215" t="s">
        <v>15</v>
      </c>
      <c r="D215" t="s">
        <v>306</v>
      </c>
      <c r="E215" t="s">
        <v>311</v>
      </c>
      <c r="F215" s="2">
        <v>4.9768518518518521E-4</v>
      </c>
      <c r="G215">
        <v>0.71</v>
      </c>
      <c r="H215">
        <v>0</v>
      </c>
      <c r="I215" t="s">
        <v>117</v>
      </c>
      <c r="J215" t="s">
        <v>15</v>
      </c>
      <c r="K215" t="s">
        <v>30</v>
      </c>
      <c r="L215" t="s">
        <v>31</v>
      </c>
      <c r="M215" t="s">
        <v>28</v>
      </c>
      <c r="N215" t="s">
        <v>22</v>
      </c>
      <c r="O215">
        <v>0</v>
      </c>
      <c r="P215" t="s">
        <v>23</v>
      </c>
      <c r="Q215"/>
      <c r="R215"/>
    </row>
    <row r="216" spans="1:18" hidden="1" x14ac:dyDescent="0.2">
      <c r="A216" t="s">
        <v>13</v>
      </c>
      <c r="B216" t="s">
        <v>14</v>
      </c>
      <c r="C216" t="s">
        <v>15</v>
      </c>
      <c r="D216" t="s">
        <v>306</v>
      </c>
      <c r="E216" t="s">
        <v>312</v>
      </c>
      <c r="F216" s="2">
        <v>1.7824074074074072E-3</v>
      </c>
      <c r="G216">
        <v>2.56</v>
      </c>
      <c r="H216">
        <v>0</v>
      </c>
      <c r="I216" t="s">
        <v>26</v>
      </c>
      <c r="J216" t="s">
        <v>15</v>
      </c>
      <c r="K216" t="s">
        <v>30</v>
      </c>
      <c r="L216" t="s">
        <v>31</v>
      </c>
      <c r="M216" t="s">
        <v>28</v>
      </c>
      <c r="N216" t="s">
        <v>22</v>
      </c>
      <c r="O216">
        <v>0</v>
      </c>
      <c r="P216" t="s">
        <v>23</v>
      </c>
      <c r="Q216"/>
      <c r="R216"/>
    </row>
    <row r="217" spans="1:18" hidden="1" x14ac:dyDescent="0.2">
      <c r="A217" t="s">
        <v>13</v>
      </c>
      <c r="B217" t="s">
        <v>14</v>
      </c>
      <c r="C217" t="s">
        <v>15</v>
      </c>
      <c r="D217" t="s">
        <v>306</v>
      </c>
      <c r="E217" t="s">
        <v>313</v>
      </c>
      <c r="F217" s="2">
        <v>3.4722222222222224E-4</v>
      </c>
      <c r="G217">
        <v>0.5</v>
      </c>
      <c r="H217">
        <v>0</v>
      </c>
      <c r="I217" t="s">
        <v>26</v>
      </c>
      <c r="J217" t="s">
        <v>15</v>
      </c>
      <c r="K217" t="s">
        <v>30</v>
      </c>
      <c r="L217" t="s">
        <v>31</v>
      </c>
      <c r="M217" t="s">
        <v>28</v>
      </c>
      <c r="N217" t="s">
        <v>22</v>
      </c>
      <c r="O217">
        <v>0</v>
      </c>
      <c r="P217" t="s">
        <v>23</v>
      </c>
      <c r="Q217"/>
      <c r="R217"/>
    </row>
    <row r="218" spans="1:18" hidden="1" x14ac:dyDescent="0.2">
      <c r="A218" t="s">
        <v>13</v>
      </c>
      <c r="B218" t="s">
        <v>14</v>
      </c>
      <c r="C218" t="s">
        <v>15</v>
      </c>
      <c r="D218" t="s">
        <v>314</v>
      </c>
      <c r="E218" t="s">
        <v>315</v>
      </c>
      <c r="F218" s="2">
        <v>5.7870370370370378E-4</v>
      </c>
      <c r="G218">
        <v>0.83</v>
      </c>
      <c r="H218">
        <v>0</v>
      </c>
      <c r="I218" t="s">
        <v>26</v>
      </c>
      <c r="J218" t="s">
        <v>15</v>
      </c>
      <c r="K218" t="s">
        <v>30</v>
      </c>
      <c r="L218" t="s">
        <v>31</v>
      </c>
      <c r="M218" t="s">
        <v>28</v>
      </c>
      <c r="N218" t="s">
        <v>22</v>
      </c>
      <c r="O218">
        <v>0</v>
      </c>
      <c r="P218" t="s">
        <v>23</v>
      </c>
      <c r="Q218"/>
      <c r="R218"/>
    </row>
    <row r="219" spans="1:18" x14ac:dyDescent="0.2">
      <c r="A219" t="s">
        <v>13</v>
      </c>
      <c r="B219" s="19">
        <v>1</v>
      </c>
      <c r="C219" t="s">
        <v>15</v>
      </c>
      <c r="D219" s="9">
        <v>41423</v>
      </c>
      <c r="E219" t="s">
        <v>316</v>
      </c>
      <c r="F219" s="2">
        <v>1.8518518518518518E-4</v>
      </c>
      <c r="G219">
        <v>0.26</v>
      </c>
      <c r="H219">
        <v>0</v>
      </c>
      <c r="I219" t="s">
        <v>15</v>
      </c>
      <c r="J219" t="s">
        <v>26</v>
      </c>
      <c r="K219" t="s">
        <v>19</v>
      </c>
      <c r="L219" t="s">
        <v>27</v>
      </c>
      <c r="M219" t="s">
        <v>28</v>
      </c>
      <c r="N219" s="5">
        <f>1.59+(IF($G219&gt;10,CEILING($G219,1)-10,0))*1.59</f>
        <v>1.59</v>
      </c>
      <c r="O219" s="6">
        <f>0.9*$G219</f>
        <v>0.23400000000000001</v>
      </c>
      <c r="P219" s="8">
        <f>SUMIFS($G:$G,$D:$D,D219,K:K,"Исходящие")</f>
        <v>0.82</v>
      </c>
      <c r="Q219" s="8">
        <f>SUMIFS($B:$B,$D:$D,$D219,$K:$K,"Исходящие")</f>
        <v>3</v>
      </c>
      <c r="R219" s="11">
        <f>IF($P219&lt;6,1.75*$G219,0)</f>
        <v>0.45500000000000002</v>
      </c>
    </row>
    <row r="220" spans="1:18" hidden="1" x14ac:dyDescent="0.2">
      <c r="A220" t="s">
        <v>13</v>
      </c>
      <c r="B220" t="s">
        <v>14</v>
      </c>
      <c r="C220" t="s">
        <v>15</v>
      </c>
      <c r="D220" t="s">
        <v>314</v>
      </c>
      <c r="E220" t="s">
        <v>317</v>
      </c>
      <c r="F220" s="2">
        <v>4.7453703703703703E-3</v>
      </c>
      <c r="G220">
        <v>6.83</v>
      </c>
      <c r="H220">
        <v>0</v>
      </c>
      <c r="I220" t="s">
        <v>26</v>
      </c>
      <c r="J220" t="s">
        <v>15</v>
      </c>
      <c r="K220" t="s">
        <v>30</v>
      </c>
      <c r="L220" t="s">
        <v>31</v>
      </c>
      <c r="M220" t="s">
        <v>28</v>
      </c>
      <c r="N220" t="s">
        <v>22</v>
      </c>
      <c r="O220">
        <v>0</v>
      </c>
      <c r="P220" t="s">
        <v>23</v>
      </c>
      <c r="Q220"/>
      <c r="R220"/>
    </row>
    <row r="221" spans="1:18" x14ac:dyDescent="0.2">
      <c r="A221" t="s">
        <v>13</v>
      </c>
      <c r="B221" s="19">
        <v>1</v>
      </c>
      <c r="C221" t="s">
        <v>15</v>
      </c>
      <c r="D221" s="9">
        <v>41423</v>
      </c>
      <c r="E221" t="s">
        <v>318</v>
      </c>
      <c r="F221" s="2">
        <v>2.8935185185185189E-4</v>
      </c>
      <c r="G221">
        <v>0.41</v>
      </c>
      <c r="H221">
        <v>0</v>
      </c>
      <c r="I221" t="s">
        <v>15</v>
      </c>
      <c r="J221" t="s">
        <v>26</v>
      </c>
      <c r="K221" t="s">
        <v>19</v>
      </c>
      <c r="L221" t="s">
        <v>27</v>
      </c>
      <c r="M221" t="s">
        <v>28</v>
      </c>
      <c r="N221" s="5">
        <f>1.59+(IF($G221&gt;10,CEILING($G221,1)-10,0))*1.59</f>
        <v>1.59</v>
      </c>
      <c r="O221" s="6">
        <f>0.9*$G221</f>
        <v>0.36899999999999999</v>
      </c>
      <c r="P221" s="8">
        <f>SUMIFS($G:$G,$D:$D,D221,K:K,"Исходящие")</f>
        <v>0.82</v>
      </c>
      <c r="Q221" s="8">
        <f>SUMIFS($B:$B,$D:$D,$D221,$K:$K,"Исходящие")</f>
        <v>3</v>
      </c>
      <c r="R221" s="11">
        <f>IF($P221&lt;6,1.75*$G221,0)</f>
        <v>0.71749999999999992</v>
      </c>
    </row>
    <row r="222" spans="1:18" hidden="1" x14ac:dyDescent="0.2">
      <c r="A222" t="s">
        <v>13</v>
      </c>
      <c r="B222" t="s">
        <v>14</v>
      </c>
      <c r="C222" t="s">
        <v>15</v>
      </c>
      <c r="D222" t="s">
        <v>314</v>
      </c>
      <c r="E222" t="s">
        <v>319</v>
      </c>
      <c r="F222" s="2">
        <v>5.0925925925925921E-4</v>
      </c>
      <c r="G222">
        <v>0.73</v>
      </c>
      <c r="H222">
        <v>0</v>
      </c>
      <c r="I222" t="s">
        <v>26</v>
      </c>
      <c r="J222" t="s">
        <v>15</v>
      </c>
      <c r="K222" t="s">
        <v>30</v>
      </c>
      <c r="L222" t="s">
        <v>31</v>
      </c>
      <c r="M222" t="s">
        <v>28</v>
      </c>
      <c r="N222" t="s">
        <v>22</v>
      </c>
      <c r="O222">
        <v>0</v>
      </c>
      <c r="P222" t="s">
        <v>23</v>
      </c>
      <c r="Q222"/>
      <c r="R222"/>
    </row>
    <row r="223" spans="1:18" hidden="1" x14ac:dyDescent="0.2">
      <c r="A223" t="s">
        <v>13</v>
      </c>
      <c r="B223" t="s">
        <v>14</v>
      </c>
      <c r="C223" t="s">
        <v>15</v>
      </c>
      <c r="D223" t="s">
        <v>314</v>
      </c>
      <c r="E223" t="s">
        <v>320</v>
      </c>
      <c r="F223" s="2">
        <v>8.1018518518518516E-4</v>
      </c>
      <c r="G223">
        <v>1.1599999999999999</v>
      </c>
      <c r="H223">
        <v>0</v>
      </c>
      <c r="I223" t="s">
        <v>26</v>
      </c>
      <c r="J223" t="s">
        <v>15</v>
      </c>
      <c r="K223" t="s">
        <v>30</v>
      </c>
      <c r="L223" t="s">
        <v>31</v>
      </c>
      <c r="M223" t="s">
        <v>28</v>
      </c>
      <c r="N223" t="s">
        <v>22</v>
      </c>
      <c r="O223">
        <v>0</v>
      </c>
      <c r="P223" t="s">
        <v>23</v>
      </c>
      <c r="Q223"/>
      <c r="R223"/>
    </row>
    <row r="224" spans="1:18" x14ac:dyDescent="0.2">
      <c r="A224" t="s">
        <v>13</v>
      </c>
      <c r="B224" s="19">
        <v>1</v>
      </c>
      <c r="C224" t="s">
        <v>15</v>
      </c>
      <c r="D224" s="9">
        <v>41423</v>
      </c>
      <c r="E224" t="s">
        <v>321</v>
      </c>
      <c r="F224" s="2">
        <v>1.0416666666666667E-4</v>
      </c>
      <c r="G224">
        <v>0.15</v>
      </c>
      <c r="H224">
        <v>0</v>
      </c>
      <c r="I224" t="s">
        <v>15</v>
      </c>
      <c r="J224" t="s">
        <v>26</v>
      </c>
      <c r="K224" t="s">
        <v>19</v>
      </c>
      <c r="L224" t="s">
        <v>27</v>
      </c>
      <c r="M224" t="s">
        <v>28</v>
      </c>
      <c r="N224" s="5">
        <f>1.59+(IF($G224&gt;10,CEILING($G224,1)-10,0))*1.59</f>
        <v>1.59</v>
      </c>
      <c r="O224" s="6">
        <f>0.9*$G224</f>
        <v>0.13500000000000001</v>
      </c>
      <c r="P224" s="8">
        <f>SUMIFS($G:$G,$D:$D,D224,K:K,"Исходящие")</f>
        <v>0.82</v>
      </c>
      <c r="Q224" s="8">
        <f>SUMIFS($B:$B,$D:$D,$D224,$K:$K,"Исходящие")</f>
        <v>3</v>
      </c>
      <c r="R224" s="11">
        <f>IF($P224&lt;6,1.75*$G224,0)</f>
        <v>0.26250000000000001</v>
      </c>
    </row>
    <row r="225" spans="1:19" hidden="1" x14ac:dyDescent="0.2">
      <c r="A225" t="s">
        <v>13</v>
      </c>
      <c r="B225" t="s">
        <v>14</v>
      </c>
      <c r="C225" t="s">
        <v>15</v>
      </c>
      <c r="D225" t="s">
        <v>314</v>
      </c>
      <c r="E225" t="s">
        <v>322</v>
      </c>
      <c r="F225" s="2">
        <v>3.9351851851851852E-4</v>
      </c>
      <c r="G225">
        <v>0.56000000000000005</v>
      </c>
      <c r="H225">
        <v>0</v>
      </c>
      <c r="I225" t="s">
        <v>26</v>
      </c>
      <c r="J225" t="s">
        <v>15</v>
      </c>
      <c r="K225" t="s">
        <v>30</v>
      </c>
      <c r="L225" t="s">
        <v>31</v>
      </c>
      <c r="M225" t="s">
        <v>28</v>
      </c>
      <c r="N225" t="s">
        <v>22</v>
      </c>
      <c r="O225">
        <v>0</v>
      </c>
      <c r="P225" t="s">
        <v>23</v>
      </c>
      <c r="Q225"/>
      <c r="R225"/>
    </row>
    <row r="226" spans="1:19" hidden="1" x14ac:dyDescent="0.2">
      <c r="A226" t="s">
        <v>13</v>
      </c>
      <c r="B226" t="s">
        <v>14</v>
      </c>
      <c r="C226" t="s">
        <v>15</v>
      </c>
      <c r="D226" t="s">
        <v>314</v>
      </c>
      <c r="E226" t="s">
        <v>323</v>
      </c>
      <c r="F226" s="2">
        <v>5.2083333333333333E-4</v>
      </c>
      <c r="G226">
        <v>0.75</v>
      </c>
      <c r="H226">
        <v>0</v>
      </c>
      <c r="I226" t="s">
        <v>324</v>
      </c>
      <c r="J226" t="s">
        <v>15</v>
      </c>
      <c r="K226" t="s">
        <v>30</v>
      </c>
      <c r="L226" t="s">
        <v>31</v>
      </c>
      <c r="M226" t="s">
        <v>28</v>
      </c>
      <c r="N226" t="s">
        <v>22</v>
      </c>
      <c r="O226">
        <v>0</v>
      </c>
      <c r="P226" t="s">
        <v>23</v>
      </c>
      <c r="Q226"/>
      <c r="R226"/>
    </row>
    <row r="227" spans="1:19" hidden="1" x14ac:dyDescent="0.2">
      <c r="A227" t="s">
        <v>13</v>
      </c>
      <c r="B227" t="s">
        <v>14</v>
      </c>
      <c r="C227" t="s">
        <v>15</v>
      </c>
      <c r="D227" t="s">
        <v>314</v>
      </c>
      <c r="E227" t="s">
        <v>325</v>
      </c>
      <c r="F227" s="2">
        <v>4.2824074074074075E-4</v>
      </c>
      <c r="G227">
        <v>0.61</v>
      </c>
      <c r="H227">
        <v>0</v>
      </c>
      <c r="I227" t="s">
        <v>26</v>
      </c>
      <c r="J227" t="s">
        <v>15</v>
      </c>
      <c r="K227" t="s">
        <v>30</v>
      </c>
      <c r="L227" t="s">
        <v>31</v>
      </c>
      <c r="M227" t="s">
        <v>28</v>
      </c>
      <c r="N227" t="s">
        <v>22</v>
      </c>
      <c r="O227">
        <v>0</v>
      </c>
      <c r="P227" t="s">
        <v>23</v>
      </c>
      <c r="Q227"/>
      <c r="R227"/>
    </row>
    <row r="228" spans="1:19" hidden="1" x14ac:dyDescent="0.2">
      <c r="A228" t="s">
        <v>13</v>
      </c>
      <c r="B228" t="s">
        <v>14</v>
      </c>
      <c r="C228" t="s">
        <v>15</v>
      </c>
      <c r="D228" t="s">
        <v>16</v>
      </c>
      <c r="E228" t="s">
        <v>326</v>
      </c>
      <c r="F228" s="2">
        <v>2.199074074074074E-4</v>
      </c>
      <c r="G228">
        <v>0.31</v>
      </c>
      <c r="H228">
        <v>0</v>
      </c>
      <c r="I228" t="s">
        <v>58</v>
      </c>
      <c r="J228" t="s">
        <v>15</v>
      </c>
      <c r="K228" t="s">
        <v>30</v>
      </c>
      <c r="L228" t="s">
        <v>31</v>
      </c>
      <c r="M228" t="s">
        <v>28</v>
      </c>
      <c r="N228" t="s">
        <v>22</v>
      </c>
      <c r="O228">
        <v>0</v>
      </c>
      <c r="P228" t="s">
        <v>23</v>
      </c>
      <c r="Q228"/>
      <c r="R228"/>
    </row>
    <row r="229" spans="1:19" x14ac:dyDescent="0.2">
      <c r="A229" t="s">
        <v>13</v>
      </c>
      <c r="B229" s="19">
        <v>1</v>
      </c>
      <c r="C229" t="s">
        <v>15</v>
      </c>
      <c r="D229" s="9">
        <v>41424</v>
      </c>
      <c r="E229" t="s">
        <v>327</v>
      </c>
      <c r="F229" s="2">
        <v>1.0416666666666667E-4</v>
      </c>
      <c r="G229">
        <v>0.15</v>
      </c>
      <c r="H229">
        <v>0</v>
      </c>
      <c r="I229" t="s">
        <v>15</v>
      </c>
      <c r="J229" t="s">
        <v>58</v>
      </c>
      <c r="K229" t="s">
        <v>19</v>
      </c>
      <c r="L229" t="s">
        <v>27</v>
      </c>
      <c r="M229" t="s">
        <v>28</v>
      </c>
      <c r="N229" s="5">
        <f>1.59+(IF($G229&gt;10,CEILING($G229,1)-10,0))*1.59</f>
        <v>1.59</v>
      </c>
      <c r="O229" s="6">
        <f>0.9*$G229</f>
        <v>0.13500000000000001</v>
      </c>
      <c r="P229" s="8">
        <f>SUMIFS($G:$G,$D:$D,D229,K:K,"Исходящие")</f>
        <v>18.73</v>
      </c>
      <c r="Q229" s="8">
        <f>SUMIFS($B:$B,$D:$D,$D229,$K:$K,"Исходящие")</f>
        <v>11</v>
      </c>
      <c r="R229" s="11">
        <f>IF($P229&lt;6,1.75*$G229,0)</f>
        <v>0</v>
      </c>
      <c r="S229" s="18">
        <f>IF($P229&lt;6,1.75*$G229,(1.75*5+0.15*($P229-5))/$Q229)</f>
        <v>0.98268181818181821</v>
      </c>
    </row>
    <row r="230" spans="1:19" x14ac:dyDescent="0.2">
      <c r="A230" t="s">
        <v>13</v>
      </c>
      <c r="B230" s="19">
        <v>1</v>
      </c>
      <c r="C230" t="s">
        <v>15</v>
      </c>
      <c r="D230" s="9">
        <v>41424</v>
      </c>
      <c r="E230" t="s">
        <v>328</v>
      </c>
      <c r="F230" s="2">
        <v>1.1574074074074073E-4</v>
      </c>
      <c r="G230">
        <v>0.16</v>
      </c>
      <c r="H230">
        <v>0</v>
      </c>
      <c r="I230" t="s">
        <v>15</v>
      </c>
      <c r="J230" t="s">
        <v>26</v>
      </c>
      <c r="K230" t="s">
        <v>19</v>
      </c>
      <c r="L230" t="s">
        <v>27</v>
      </c>
      <c r="M230" t="s">
        <v>28</v>
      </c>
      <c r="N230" s="5">
        <f>1.59+(IF($G230&gt;10,CEILING($G230,1)-10,0))*1.59</f>
        <v>1.59</v>
      </c>
      <c r="O230" s="6">
        <f>0.9*$G230</f>
        <v>0.14400000000000002</v>
      </c>
      <c r="P230" s="8">
        <f>SUMIFS($G:$G,$D:$D,D230,K:K,"Исходящие")</f>
        <v>18.73</v>
      </c>
      <c r="Q230" s="8">
        <f>SUMIFS($B:$B,$D:$D,$D230,$K:$K,"Исходящие")</f>
        <v>11</v>
      </c>
      <c r="R230" s="11">
        <f>IF($P230&lt;6,1.75*$G230,0)</f>
        <v>0</v>
      </c>
      <c r="S230" s="18">
        <f>IF($P230&lt;6,1.75*$G230,(1.75*5+0.15*($P230-5))/$Q230)</f>
        <v>0.98268181818181821</v>
      </c>
    </row>
    <row r="231" spans="1:19" x14ac:dyDescent="0.2">
      <c r="A231" t="s">
        <v>13</v>
      </c>
      <c r="B231" s="19">
        <v>1</v>
      </c>
      <c r="C231" t="s">
        <v>15</v>
      </c>
      <c r="D231" s="9">
        <v>41424</v>
      </c>
      <c r="E231" t="s">
        <v>329</v>
      </c>
      <c r="F231" s="2">
        <v>1.3657407407407409E-3</v>
      </c>
      <c r="G231">
        <v>1.96</v>
      </c>
      <c r="H231">
        <v>0.84</v>
      </c>
      <c r="I231" t="s">
        <v>15</v>
      </c>
      <c r="J231" t="s">
        <v>330</v>
      </c>
      <c r="K231" t="s">
        <v>19</v>
      </c>
      <c r="L231" t="s">
        <v>76</v>
      </c>
      <c r="M231" t="s">
        <v>28</v>
      </c>
      <c r="N231" s="5">
        <f>1.59+(IF($G231&gt;10,CEILING($G231,1)-10,0))*1.59</f>
        <v>1.59</v>
      </c>
      <c r="O231" s="6">
        <f>0.9*$G231</f>
        <v>1.764</v>
      </c>
      <c r="P231" s="8">
        <f>SUMIFS($G:$G,$D:$D,D231,K:K,"Исходящие")</f>
        <v>18.73</v>
      </c>
      <c r="Q231" s="8">
        <f>SUMIFS($B:$B,$D:$D,$D231,$K:$K,"Исходящие")</f>
        <v>11</v>
      </c>
      <c r="R231" s="11">
        <f>IF($P231&lt;6,1.75*$G231,0)</f>
        <v>0</v>
      </c>
      <c r="S231" s="18">
        <f>IF($P231&lt;6,1.75*$G231,(1.75*5+0.15*($P231-5))/$Q231)</f>
        <v>0.98268181818181821</v>
      </c>
    </row>
    <row r="232" spans="1:19" x14ac:dyDescent="0.2">
      <c r="A232" t="s">
        <v>13</v>
      </c>
      <c r="B232" s="19">
        <v>1</v>
      </c>
      <c r="C232" t="s">
        <v>15</v>
      </c>
      <c r="D232" s="9">
        <v>41424</v>
      </c>
      <c r="E232" t="s">
        <v>331</v>
      </c>
      <c r="F232" s="2">
        <v>1.3657407407407409E-3</v>
      </c>
      <c r="G232">
        <v>1.96</v>
      </c>
      <c r="H232">
        <v>0.84</v>
      </c>
      <c r="I232" t="s">
        <v>15</v>
      </c>
      <c r="J232" t="s">
        <v>80</v>
      </c>
      <c r="K232" t="s">
        <v>19</v>
      </c>
      <c r="L232" t="s">
        <v>27</v>
      </c>
      <c r="M232" t="s">
        <v>28</v>
      </c>
      <c r="N232" s="5">
        <f>1.59+(IF($G232&gt;10,CEILING($G232,1)-10,0))*1.59</f>
        <v>1.59</v>
      </c>
      <c r="O232" s="6">
        <f>0.9*$G232</f>
        <v>1.764</v>
      </c>
      <c r="P232" s="8">
        <f>SUMIFS($G:$G,$D:$D,D232,K:K,"Исходящие")</f>
        <v>18.73</v>
      </c>
      <c r="Q232" s="8">
        <f>SUMIFS($B:$B,$D:$D,$D232,$K:$K,"Исходящие")</f>
        <v>11</v>
      </c>
      <c r="R232" s="11">
        <f>IF($P232&lt;6,1.75*$G232,0)</f>
        <v>0</v>
      </c>
      <c r="S232" s="18">
        <f>IF($P232&lt;6,1.75*$G232,(1.75*5+0.15*($P232-5))/$Q232)</f>
        <v>0.98268181818181821</v>
      </c>
    </row>
    <row r="233" spans="1:19" hidden="1" x14ac:dyDescent="0.2">
      <c r="A233" t="s">
        <v>13</v>
      </c>
      <c r="B233" t="s">
        <v>14</v>
      </c>
      <c r="C233" t="s">
        <v>15</v>
      </c>
      <c r="D233" t="s">
        <v>16</v>
      </c>
      <c r="E233" t="s">
        <v>332</v>
      </c>
      <c r="F233" s="2">
        <v>5.9027777777777778E-4</v>
      </c>
      <c r="G233">
        <v>0.85</v>
      </c>
      <c r="H233">
        <v>0</v>
      </c>
      <c r="I233" t="s">
        <v>235</v>
      </c>
      <c r="J233" t="s">
        <v>15</v>
      </c>
      <c r="K233" t="s">
        <v>30</v>
      </c>
      <c r="L233" t="s">
        <v>66</v>
      </c>
      <c r="M233" t="s">
        <v>28</v>
      </c>
      <c r="N233" t="s">
        <v>22</v>
      </c>
      <c r="O233">
        <v>0</v>
      </c>
      <c r="P233" t="s">
        <v>23</v>
      </c>
      <c r="Q233"/>
      <c r="R233"/>
    </row>
    <row r="234" spans="1:19" hidden="1" x14ac:dyDescent="0.2">
      <c r="A234" t="s">
        <v>13</v>
      </c>
      <c r="B234" t="s">
        <v>14</v>
      </c>
      <c r="C234" t="s">
        <v>15</v>
      </c>
      <c r="D234" t="s">
        <v>16</v>
      </c>
      <c r="E234" t="s">
        <v>333</v>
      </c>
      <c r="F234" s="2">
        <v>1.6203703703703703E-4</v>
      </c>
      <c r="G234">
        <v>0.23</v>
      </c>
      <c r="H234">
        <v>0</v>
      </c>
      <c r="I234" t="s">
        <v>58</v>
      </c>
      <c r="J234" t="s">
        <v>15</v>
      </c>
      <c r="K234" t="s">
        <v>30</v>
      </c>
      <c r="L234" t="s">
        <v>31</v>
      </c>
      <c r="M234" t="s">
        <v>28</v>
      </c>
      <c r="N234" t="s">
        <v>22</v>
      </c>
      <c r="O234">
        <v>0</v>
      </c>
      <c r="P234" t="s">
        <v>23</v>
      </c>
      <c r="Q234"/>
      <c r="R234"/>
    </row>
    <row r="235" spans="1:19" hidden="1" x14ac:dyDescent="0.2">
      <c r="A235" t="s">
        <v>13</v>
      </c>
      <c r="B235" t="s">
        <v>14</v>
      </c>
      <c r="C235" t="s">
        <v>15</v>
      </c>
      <c r="D235" t="s">
        <v>16</v>
      </c>
      <c r="E235" t="s">
        <v>334</v>
      </c>
      <c r="F235" s="2">
        <v>9.2592592592592588E-5</v>
      </c>
      <c r="G235">
        <v>0.13</v>
      </c>
      <c r="H235">
        <v>0</v>
      </c>
      <c r="I235" t="s">
        <v>58</v>
      </c>
      <c r="J235" t="s">
        <v>15</v>
      </c>
      <c r="K235" t="s">
        <v>30</v>
      </c>
      <c r="L235" t="s">
        <v>31</v>
      </c>
      <c r="M235" t="s">
        <v>28</v>
      </c>
      <c r="N235" t="s">
        <v>22</v>
      </c>
      <c r="O235">
        <v>0</v>
      </c>
      <c r="P235" t="s">
        <v>23</v>
      </c>
      <c r="Q235"/>
      <c r="R235"/>
    </row>
    <row r="236" spans="1:19" x14ac:dyDescent="0.2">
      <c r="A236" t="s">
        <v>13</v>
      </c>
      <c r="B236" s="19">
        <v>1</v>
      </c>
      <c r="C236" t="s">
        <v>15</v>
      </c>
      <c r="D236" s="9">
        <v>41424</v>
      </c>
      <c r="E236" t="s">
        <v>335</v>
      </c>
      <c r="F236" s="2">
        <v>1.0185185185185186E-3</v>
      </c>
      <c r="G236">
        <v>1.46</v>
      </c>
      <c r="H236">
        <v>0</v>
      </c>
      <c r="I236" t="s">
        <v>15</v>
      </c>
      <c r="J236" t="s">
        <v>58</v>
      </c>
      <c r="K236" t="s">
        <v>19</v>
      </c>
      <c r="L236" t="s">
        <v>27</v>
      </c>
      <c r="M236" t="s">
        <v>28</v>
      </c>
      <c r="N236" s="5">
        <f>1.59+(IF($G236&gt;10,CEILING($G236,1)-10,0))*1.59</f>
        <v>1.59</v>
      </c>
      <c r="O236" s="6">
        <f>0.9*$G236</f>
        <v>1.3140000000000001</v>
      </c>
      <c r="P236" s="8">
        <f>SUMIFS($G:$G,$D:$D,D236,K:K,"Исходящие")</f>
        <v>18.73</v>
      </c>
      <c r="Q236" s="8">
        <f>SUMIFS($B:$B,$D:$D,$D236,$K:$K,"Исходящие")</f>
        <v>11</v>
      </c>
      <c r="R236" s="11">
        <f>IF($P236&lt;6,1.75*$G236,0)</f>
        <v>0</v>
      </c>
      <c r="S236" s="18">
        <f>IF($P236&lt;6,1.75*$G236,(1.75*5+0.15*($P236-5))/$Q236)</f>
        <v>0.98268181818181821</v>
      </c>
    </row>
    <row r="237" spans="1:19" x14ac:dyDescent="0.2">
      <c r="A237" t="s">
        <v>13</v>
      </c>
      <c r="B237" s="19">
        <v>1</v>
      </c>
      <c r="C237" t="s">
        <v>15</v>
      </c>
      <c r="D237" s="9">
        <v>41424</v>
      </c>
      <c r="E237" t="s">
        <v>336</v>
      </c>
      <c r="F237" s="2">
        <v>1.1921296296296296E-3</v>
      </c>
      <c r="G237">
        <v>1.71</v>
      </c>
      <c r="H237">
        <v>1.46</v>
      </c>
      <c r="I237" t="s">
        <v>15</v>
      </c>
      <c r="J237" t="s">
        <v>137</v>
      </c>
      <c r="K237" t="s">
        <v>19</v>
      </c>
      <c r="L237" t="s">
        <v>149</v>
      </c>
      <c r="M237" t="s">
        <v>28</v>
      </c>
      <c r="N237" s="5">
        <f>1.59+(IF($G237&gt;10,CEILING($G237,1)-10,0))*1.59</f>
        <v>1.59</v>
      </c>
      <c r="O237" s="6">
        <f>0.9*$G237</f>
        <v>1.5389999999999999</v>
      </c>
      <c r="P237" s="8">
        <f>SUMIFS($G:$G,$D:$D,D237,K:K,"Исходящие")</f>
        <v>18.73</v>
      </c>
      <c r="Q237" s="8">
        <f>SUMIFS($B:$B,$D:$D,$D237,$K:$K,"Исходящие")</f>
        <v>11</v>
      </c>
      <c r="R237" s="11">
        <f>IF($P237&lt;6,1.75*$G237,0)</f>
        <v>0</v>
      </c>
      <c r="S237" s="18">
        <f>IF($P237&lt;6,1.75*$G237,(1.75*5+0.15*($P237-5))/$Q237)</f>
        <v>0.98268181818181821</v>
      </c>
    </row>
    <row r="238" spans="1:19" hidden="1" x14ac:dyDescent="0.2">
      <c r="A238" t="s">
        <v>13</v>
      </c>
      <c r="B238" t="s">
        <v>14</v>
      </c>
      <c r="C238" t="s">
        <v>15</v>
      </c>
      <c r="D238" t="s">
        <v>16</v>
      </c>
      <c r="E238" t="s">
        <v>337</v>
      </c>
      <c r="F238" s="2">
        <v>4.8611111111111104E-4</v>
      </c>
      <c r="G238">
        <v>0.7</v>
      </c>
      <c r="H238">
        <v>0</v>
      </c>
      <c r="I238" t="s">
        <v>58</v>
      </c>
      <c r="J238" t="s">
        <v>15</v>
      </c>
      <c r="K238" t="s">
        <v>30</v>
      </c>
      <c r="L238" t="s">
        <v>31</v>
      </c>
      <c r="M238" t="s">
        <v>28</v>
      </c>
      <c r="N238" t="s">
        <v>22</v>
      </c>
      <c r="O238">
        <v>0</v>
      </c>
      <c r="P238" t="s">
        <v>23</v>
      </c>
      <c r="Q238"/>
      <c r="R238"/>
    </row>
    <row r="239" spans="1:19" x14ac:dyDescent="0.2">
      <c r="A239" t="s">
        <v>13</v>
      </c>
      <c r="B239" s="19">
        <v>1</v>
      </c>
      <c r="C239" t="s">
        <v>15</v>
      </c>
      <c r="D239" s="9">
        <v>41424</v>
      </c>
      <c r="E239" t="s">
        <v>338</v>
      </c>
      <c r="F239" s="2">
        <v>8.1018518518518516E-5</v>
      </c>
      <c r="G239">
        <v>0.11</v>
      </c>
      <c r="H239">
        <v>0.05</v>
      </c>
      <c r="I239" t="s">
        <v>15</v>
      </c>
      <c r="J239" t="s">
        <v>267</v>
      </c>
      <c r="K239" t="s">
        <v>19</v>
      </c>
      <c r="L239" t="s">
        <v>76</v>
      </c>
      <c r="M239" t="s">
        <v>28</v>
      </c>
      <c r="N239" s="5">
        <f>1.59+(IF($G239&gt;10,CEILING($G239,1)-10,0))*1.59</f>
        <v>1.59</v>
      </c>
      <c r="O239" s="6">
        <f>0.9*$G239</f>
        <v>9.9000000000000005E-2</v>
      </c>
      <c r="P239" s="8">
        <f>SUMIFS($G:$G,$D:$D,D239,K:K,"Исходящие")</f>
        <v>18.73</v>
      </c>
      <c r="Q239" s="8">
        <f>SUMIFS($B:$B,$D:$D,$D239,$K:$K,"Исходящие")</f>
        <v>11</v>
      </c>
      <c r="R239" s="11">
        <f>IF($P239&lt;6,1.75*$G239,0)</f>
        <v>0</v>
      </c>
      <c r="S239" s="18">
        <f>IF($P239&lt;6,1.75*$G239,(1.75*5+0.15*($P239-5))/$Q239)</f>
        <v>0.98268181818181821</v>
      </c>
    </row>
    <row r="240" spans="1:19" x14ac:dyDescent="0.2">
      <c r="A240" t="s">
        <v>13</v>
      </c>
      <c r="B240" s="19">
        <v>1</v>
      </c>
      <c r="C240" t="s">
        <v>15</v>
      </c>
      <c r="D240" s="9">
        <v>41424</v>
      </c>
      <c r="E240" t="s">
        <v>17</v>
      </c>
      <c r="F240" s="2">
        <v>1.8865740740740742E-3</v>
      </c>
      <c r="G240">
        <v>2.71</v>
      </c>
      <c r="H240">
        <v>0</v>
      </c>
      <c r="I240" t="s">
        <v>15</v>
      </c>
      <c r="J240" t="s">
        <v>339</v>
      </c>
      <c r="K240" t="s">
        <v>19</v>
      </c>
      <c r="L240" t="s">
        <v>340</v>
      </c>
      <c r="M240" t="s">
        <v>28</v>
      </c>
      <c r="N240" s="5">
        <f>1.59+(IF($G240&gt;10,CEILING($G240,1)-10,0))*1.59</f>
        <v>1.59</v>
      </c>
      <c r="O240" s="6">
        <f>0.9*$G240</f>
        <v>2.4390000000000001</v>
      </c>
      <c r="P240" s="8">
        <f>SUMIFS($G:$G,$D:$D,D240,K:K,"Исходящие")</f>
        <v>18.73</v>
      </c>
      <c r="Q240" s="8">
        <f>SUMIFS($B:$B,$D:$D,$D240,$K:$K,"Исходящие")</f>
        <v>11</v>
      </c>
      <c r="R240" s="11">
        <f>IF($P240&lt;6,1.75*$G240,0)</f>
        <v>0</v>
      </c>
      <c r="S240" s="18">
        <f>IF($P240&lt;6,1.75*$G240,(1.75*5+0.15*($P240-5))/$Q240)</f>
        <v>0.98268181818181821</v>
      </c>
    </row>
    <row r="241" spans="1:19" x14ac:dyDescent="0.2">
      <c r="A241" t="s">
        <v>13</v>
      </c>
      <c r="B241" s="19">
        <v>1</v>
      </c>
      <c r="C241" t="s">
        <v>15</v>
      </c>
      <c r="D241" s="9">
        <v>41424</v>
      </c>
      <c r="E241" t="s">
        <v>341</v>
      </c>
      <c r="F241" s="2">
        <v>8.7962962962962962E-4</v>
      </c>
      <c r="G241">
        <v>1.26</v>
      </c>
      <c r="H241">
        <v>0</v>
      </c>
      <c r="I241" t="s">
        <v>15</v>
      </c>
      <c r="J241" t="s">
        <v>26</v>
      </c>
      <c r="K241" t="s">
        <v>19</v>
      </c>
      <c r="L241" t="s">
        <v>27</v>
      </c>
      <c r="M241" t="s">
        <v>28</v>
      </c>
      <c r="N241" s="5">
        <f>1.59+(IF($G241&gt;10,CEILING($G241,1)-10,0))*1.59</f>
        <v>1.59</v>
      </c>
      <c r="O241" s="6">
        <f>0.9*$G241</f>
        <v>1.1340000000000001</v>
      </c>
      <c r="P241" s="8">
        <f>SUMIFS($G:$G,$D:$D,D241,K:K,"Исходящие")</f>
        <v>18.73</v>
      </c>
      <c r="Q241" s="8">
        <f>SUMIFS($B:$B,$D:$D,$D241,$K:$K,"Исходящие")</f>
        <v>11</v>
      </c>
      <c r="R241" s="11">
        <f>IF($P241&lt;6,1.75*$G241,0)</f>
        <v>0</v>
      </c>
      <c r="S241" s="18">
        <f>IF($P241&lt;6,1.75*$G241,(1.75*5+0.15*($P241-5))/$Q241)</f>
        <v>0.98268181818181821</v>
      </c>
    </row>
    <row r="242" spans="1:19" hidden="1" x14ac:dyDescent="0.2">
      <c r="A242" t="s">
        <v>13</v>
      </c>
      <c r="B242" t="s">
        <v>14</v>
      </c>
      <c r="C242" t="s">
        <v>15</v>
      </c>
      <c r="D242" t="s">
        <v>16</v>
      </c>
      <c r="E242" t="s">
        <v>342</v>
      </c>
      <c r="F242" s="2">
        <v>3.3564814814814812E-4</v>
      </c>
      <c r="G242">
        <v>0.48</v>
      </c>
      <c r="H242">
        <v>0</v>
      </c>
      <c r="I242" t="s">
        <v>211</v>
      </c>
      <c r="J242" t="s">
        <v>15</v>
      </c>
      <c r="K242" t="s">
        <v>30</v>
      </c>
      <c r="L242" t="s">
        <v>66</v>
      </c>
      <c r="M242" t="s">
        <v>28</v>
      </c>
      <c r="N242" t="s">
        <v>22</v>
      </c>
      <c r="O242">
        <v>0</v>
      </c>
      <c r="P242" t="s">
        <v>23</v>
      </c>
      <c r="Q242"/>
      <c r="R242"/>
    </row>
    <row r="243" spans="1:19" x14ac:dyDescent="0.2">
      <c r="A243" t="s">
        <v>13</v>
      </c>
      <c r="B243" t="s">
        <v>14</v>
      </c>
      <c r="C243" t="s">
        <v>15</v>
      </c>
      <c r="D243" t="s">
        <v>16</v>
      </c>
      <c r="E243" t="s">
        <v>343</v>
      </c>
      <c r="F243" s="2">
        <v>2.3958333333333336E-3</v>
      </c>
      <c r="G243">
        <v>3.45</v>
      </c>
      <c r="H243">
        <v>0</v>
      </c>
      <c r="I243" t="s">
        <v>15</v>
      </c>
      <c r="J243" t="s">
        <v>344</v>
      </c>
      <c r="K243" t="s">
        <v>19</v>
      </c>
      <c r="L243" t="s">
        <v>56</v>
      </c>
      <c r="M243" t="s">
        <v>28</v>
      </c>
      <c r="N243" s="5" t="s">
        <v>22</v>
      </c>
      <c r="O243" s="5">
        <v>0</v>
      </c>
      <c r="P243" s="5" t="s">
        <v>23</v>
      </c>
      <c r="Q243" s="5"/>
      <c r="R243"/>
    </row>
    <row r="244" spans="1:19" x14ac:dyDescent="0.2">
      <c r="A244" t="s">
        <v>13</v>
      </c>
      <c r="B244" s="19">
        <v>1</v>
      </c>
      <c r="C244" t="s">
        <v>15</v>
      </c>
      <c r="D244" s="9">
        <v>41424</v>
      </c>
      <c r="E244" t="s">
        <v>345</v>
      </c>
      <c r="F244" s="2">
        <v>3.4722222222222224E-4</v>
      </c>
      <c r="G244">
        <v>0.5</v>
      </c>
      <c r="H244">
        <v>0</v>
      </c>
      <c r="I244" t="s">
        <v>15</v>
      </c>
      <c r="J244" t="s">
        <v>26</v>
      </c>
      <c r="K244" t="s">
        <v>19</v>
      </c>
      <c r="L244" t="s">
        <v>27</v>
      </c>
      <c r="M244" t="s">
        <v>28</v>
      </c>
      <c r="N244" s="5">
        <f>1.59+(IF($G244&gt;10,CEILING($G244,1)-10,0))*1.59</f>
        <v>1.59</v>
      </c>
      <c r="O244" s="6">
        <f>0.9*$G244</f>
        <v>0.45</v>
      </c>
      <c r="P244" s="8">
        <f>SUMIFS($G:$G,$D:$D,D244,K:K,"Исходящие")</f>
        <v>18.73</v>
      </c>
      <c r="Q244" s="8">
        <f>SUMIFS($B:$B,$D:$D,$D244,$K:$K,"Исходящие")</f>
        <v>11</v>
      </c>
      <c r="R244" s="11">
        <f>IF($P244&lt;6,1.75*$G244,0)</f>
        <v>0</v>
      </c>
      <c r="S244" s="18">
        <f>IF($P244&lt;6,1.75*$G244,(1.75*5+0.15*($P244-5))/$Q244)</f>
        <v>0.98268181818181821</v>
      </c>
    </row>
    <row r="245" spans="1:19" hidden="1" x14ac:dyDescent="0.2">
      <c r="A245" t="s">
        <v>13</v>
      </c>
      <c r="B245" t="s">
        <v>14</v>
      </c>
      <c r="C245" t="s">
        <v>15</v>
      </c>
      <c r="D245" t="s">
        <v>16</v>
      </c>
      <c r="E245" t="s">
        <v>346</v>
      </c>
      <c r="F245" s="2">
        <v>2.7777777777777778E-4</v>
      </c>
      <c r="G245">
        <v>0.4</v>
      </c>
      <c r="H245">
        <v>0</v>
      </c>
      <c r="I245" t="s">
        <v>265</v>
      </c>
      <c r="J245" t="s">
        <v>15</v>
      </c>
      <c r="K245" t="s">
        <v>30</v>
      </c>
      <c r="L245" t="s">
        <v>31</v>
      </c>
      <c r="M245" t="s">
        <v>28</v>
      </c>
      <c r="N245" t="s">
        <v>22</v>
      </c>
      <c r="O245">
        <v>0</v>
      </c>
      <c r="P245" t="s">
        <v>23</v>
      </c>
      <c r="Q245"/>
      <c r="R245"/>
    </row>
    <row r="246" spans="1:19" hidden="1" x14ac:dyDescent="0.2">
      <c r="A246" t="s">
        <v>13</v>
      </c>
      <c r="B246" t="s">
        <v>14</v>
      </c>
      <c r="C246" t="s">
        <v>15</v>
      </c>
      <c r="D246" t="s">
        <v>16</v>
      </c>
      <c r="E246" t="s">
        <v>347</v>
      </c>
      <c r="F246" s="2">
        <v>2.6620370370370372E-4</v>
      </c>
      <c r="G246">
        <v>0.38</v>
      </c>
      <c r="H246">
        <v>0</v>
      </c>
      <c r="I246" t="s">
        <v>211</v>
      </c>
      <c r="J246" t="s">
        <v>15</v>
      </c>
      <c r="K246" t="s">
        <v>30</v>
      </c>
      <c r="L246" t="s">
        <v>66</v>
      </c>
      <c r="M246" t="s">
        <v>28</v>
      </c>
      <c r="N246" t="s">
        <v>22</v>
      </c>
      <c r="O246">
        <v>0</v>
      </c>
      <c r="P246" t="s">
        <v>23</v>
      </c>
      <c r="Q246"/>
      <c r="R246"/>
    </row>
    <row r="247" spans="1:19" hidden="1" x14ac:dyDescent="0.2">
      <c r="A247" t="s">
        <v>13</v>
      </c>
      <c r="B247" t="s">
        <v>14</v>
      </c>
      <c r="C247" t="s">
        <v>15</v>
      </c>
      <c r="D247" t="s">
        <v>16</v>
      </c>
      <c r="E247" t="s">
        <v>348</v>
      </c>
      <c r="F247" s="2">
        <v>1.9675925925925926E-4</v>
      </c>
      <c r="G247">
        <v>0.28000000000000003</v>
      </c>
      <c r="H247">
        <v>0</v>
      </c>
      <c r="I247" t="s">
        <v>211</v>
      </c>
      <c r="J247" t="s">
        <v>15</v>
      </c>
      <c r="K247" t="s">
        <v>30</v>
      </c>
      <c r="L247" t="s">
        <v>66</v>
      </c>
      <c r="M247" t="s">
        <v>28</v>
      </c>
      <c r="N247" t="s">
        <v>22</v>
      </c>
      <c r="O247">
        <v>0</v>
      </c>
      <c r="P247" t="s">
        <v>23</v>
      </c>
      <c r="Q247"/>
      <c r="R247"/>
    </row>
    <row r="248" spans="1:19" x14ac:dyDescent="0.2">
      <c r="A248" t="s">
        <v>13</v>
      </c>
      <c r="B248" s="19">
        <v>1</v>
      </c>
      <c r="C248" t="s">
        <v>15</v>
      </c>
      <c r="D248" s="9">
        <v>41424</v>
      </c>
      <c r="E248" t="s">
        <v>349</v>
      </c>
      <c r="F248" s="2">
        <v>2.0833333333333335E-4</v>
      </c>
      <c r="G248">
        <v>0.3</v>
      </c>
      <c r="H248">
        <v>0</v>
      </c>
      <c r="I248" t="s">
        <v>15</v>
      </c>
      <c r="J248" t="s">
        <v>26</v>
      </c>
      <c r="K248" t="s">
        <v>19</v>
      </c>
      <c r="L248" t="s">
        <v>27</v>
      </c>
      <c r="M248" t="s">
        <v>28</v>
      </c>
      <c r="N248" s="5">
        <f>1.59+(IF($G248&gt;10,CEILING($G248,1)-10,0))*1.59</f>
        <v>1.59</v>
      </c>
      <c r="O248" s="6">
        <f>0.9*$G248</f>
        <v>0.27</v>
      </c>
      <c r="P248" s="8">
        <f>SUMIFS($G:$G,$D:$D,D248,K:K,"Исходящие")</f>
        <v>18.73</v>
      </c>
      <c r="Q248" s="8">
        <f>SUMIFS($B:$B,$D:$D,$D248,$K:$K,"Исходящие")</f>
        <v>11</v>
      </c>
      <c r="R248" s="11">
        <f>IF($P248&lt;6,1.75*$G248,0)</f>
        <v>0</v>
      </c>
      <c r="S248" s="18">
        <f>IF($P248&lt;6,1.75*$G248,(1.75*5+0.15*($P248-5))/$Q248)</f>
        <v>0.98268181818181821</v>
      </c>
    </row>
    <row r="249" spans="1:19" hidden="1" x14ac:dyDescent="0.2">
      <c r="A249" t="s">
        <v>13</v>
      </c>
      <c r="B249" t="s">
        <v>14</v>
      </c>
      <c r="C249" t="s">
        <v>15</v>
      </c>
      <c r="D249" t="s">
        <v>16</v>
      </c>
      <c r="E249" t="s">
        <v>350</v>
      </c>
      <c r="F249" s="2">
        <v>1.6203703703703703E-4</v>
      </c>
      <c r="G249">
        <v>0.23</v>
      </c>
      <c r="H249">
        <v>0</v>
      </c>
      <c r="I249" t="s">
        <v>211</v>
      </c>
      <c r="J249" t="s">
        <v>15</v>
      </c>
      <c r="K249" t="s">
        <v>30</v>
      </c>
      <c r="L249" t="s">
        <v>66</v>
      </c>
      <c r="M249" t="s">
        <v>28</v>
      </c>
      <c r="N249" t="s">
        <v>22</v>
      </c>
      <c r="O249">
        <v>0</v>
      </c>
      <c r="P249" t="s">
        <v>23</v>
      </c>
      <c r="Q249"/>
      <c r="R249"/>
    </row>
    <row r="250" spans="1:19" hidden="1" x14ac:dyDescent="0.2">
      <c r="A250" t="s">
        <v>13</v>
      </c>
      <c r="B250" t="s">
        <v>14</v>
      </c>
      <c r="C250" t="s">
        <v>15</v>
      </c>
      <c r="D250" t="s">
        <v>16</v>
      </c>
      <c r="E250" t="s">
        <v>351</v>
      </c>
      <c r="F250" s="2">
        <v>1.4930555555555556E-3</v>
      </c>
      <c r="G250">
        <v>2.15</v>
      </c>
      <c r="H250">
        <v>0</v>
      </c>
      <c r="I250" t="s">
        <v>235</v>
      </c>
      <c r="J250" t="s">
        <v>15</v>
      </c>
      <c r="K250" t="s">
        <v>30</v>
      </c>
      <c r="L250" t="s">
        <v>66</v>
      </c>
      <c r="M250" t="s">
        <v>28</v>
      </c>
      <c r="N250" t="s">
        <v>22</v>
      </c>
      <c r="O250">
        <v>0</v>
      </c>
      <c r="P250" t="s">
        <v>23</v>
      </c>
      <c r="Q250"/>
      <c r="R250"/>
    </row>
    <row r="251" spans="1:19" hidden="1" x14ac:dyDescent="0.2">
      <c r="A251" t="s">
        <v>13</v>
      </c>
      <c r="B251" t="s">
        <v>14</v>
      </c>
      <c r="C251" t="s">
        <v>15</v>
      </c>
      <c r="D251" t="s">
        <v>352</v>
      </c>
      <c r="E251" t="s">
        <v>353</v>
      </c>
      <c r="F251" s="2">
        <v>1.3888888888888889E-4</v>
      </c>
      <c r="G251">
        <v>0.2</v>
      </c>
      <c r="H251">
        <v>0</v>
      </c>
      <c r="I251" t="s">
        <v>354</v>
      </c>
      <c r="J251" t="s">
        <v>15</v>
      </c>
      <c r="K251" t="s">
        <v>30</v>
      </c>
      <c r="L251" t="s">
        <v>66</v>
      </c>
      <c r="M251" t="s">
        <v>28</v>
      </c>
      <c r="N251" t="s">
        <v>22</v>
      </c>
      <c r="O251">
        <v>0</v>
      </c>
      <c r="P251" t="s">
        <v>23</v>
      </c>
      <c r="Q251"/>
      <c r="R251"/>
    </row>
    <row r="252" spans="1:19" hidden="1" x14ac:dyDescent="0.2">
      <c r="A252" t="s">
        <v>13</v>
      </c>
      <c r="B252" t="s">
        <v>14</v>
      </c>
      <c r="C252" t="s">
        <v>15</v>
      </c>
      <c r="D252" t="s">
        <v>352</v>
      </c>
      <c r="E252" t="s">
        <v>355</v>
      </c>
      <c r="F252" s="2">
        <v>2.5810185185185185E-3</v>
      </c>
      <c r="G252">
        <v>3.71</v>
      </c>
      <c r="H252">
        <v>0</v>
      </c>
      <c r="I252" t="s">
        <v>356</v>
      </c>
      <c r="J252" t="s">
        <v>15</v>
      </c>
      <c r="K252" t="s">
        <v>30</v>
      </c>
      <c r="L252" t="s">
        <v>66</v>
      </c>
      <c r="M252" t="s">
        <v>28</v>
      </c>
      <c r="N252" t="s">
        <v>22</v>
      </c>
      <c r="O252">
        <v>0</v>
      </c>
      <c r="P252" t="s">
        <v>23</v>
      </c>
      <c r="Q252"/>
      <c r="R252"/>
    </row>
    <row r="253" spans="1:19" x14ac:dyDescent="0.2">
      <c r="A253" t="s">
        <v>13</v>
      </c>
      <c r="B253" s="19">
        <v>1</v>
      </c>
      <c r="C253" t="s">
        <v>15</v>
      </c>
      <c r="D253" s="9">
        <v>41425</v>
      </c>
      <c r="E253" t="s">
        <v>357</v>
      </c>
      <c r="F253" s="2">
        <v>2.6620370370370372E-4</v>
      </c>
      <c r="G253">
        <v>0.38</v>
      </c>
      <c r="H253">
        <v>0.17</v>
      </c>
      <c r="I253" t="s">
        <v>15</v>
      </c>
      <c r="J253" t="s">
        <v>265</v>
      </c>
      <c r="K253" t="s">
        <v>19</v>
      </c>
      <c r="L253" t="s">
        <v>27</v>
      </c>
      <c r="M253" t="s">
        <v>28</v>
      </c>
      <c r="N253" s="5">
        <f>1.59+(IF($G253&gt;10,CEILING($G253,1)-10,0))*1.59</f>
        <v>1.59</v>
      </c>
      <c r="O253" s="6">
        <f>0.9*$G253</f>
        <v>0.34200000000000003</v>
      </c>
      <c r="P253" s="8">
        <f>SUMIFS($G:$G,$D:$D,D253,K:K,"Исходящие")</f>
        <v>2.12</v>
      </c>
      <c r="Q253" s="8">
        <f>SUMIFS($B:$B,$D:$D,$D253,$K:$K,"Исходящие")</f>
        <v>4</v>
      </c>
      <c r="R253" s="11">
        <f>IF($P253&lt;6,1.75*$G253,0)</f>
        <v>0.66500000000000004</v>
      </c>
    </row>
    <row r="254" spans="1:19" hidden="1" x14ac:dyDescent="0.2">
      <c r="A254" t="s">
        <v>13</v>
      </c>
      <c r="B254" t="s">
        <v>14</v>
      </c>
      <c r="C254" t="s">
        <v>15</v>
      </c>
      <c r="D254" t="s">
        <v>352</v>
      </c>
      <c r="E254" t="s">
        <v>358</v>
      </c>
      <c r="F254" s="2">
        <v>1.3206018518518518E-2</v>
      </c>
      <c r="G254">
        <v>19.010000000000002</v>
      </c>
      <c r="H254">
        <v>0</v>
      </c>
      <c r="I254" t="s">
        <v>339</v>
      </c>
      <c r="J254" t="s">
        <v>15</v>
      </c>
      <c r="K254" t="s">
        <v>30</v>
      </c>
      <c r="L254" t="s">
        <v>31</v>
      </c>
      <c r="M254" t="s">
        <v>28</v>
      </c>
      <c r="N254" t="s">
        <v>22</v>
      </c>
      <c r="O254">
        <v>0</v>
      </c>
      <c r="P254" t="s">
        <v>23</v>
      </c>
      <c r="Q254"/>
      <c r="R254"/>
    </row>
    <row r="255" spans="1:19" x14ac:dyDescent="0.2">
      <c r="A255" t="s">
        <v>13</v>
      </c>
      <c r="B255" s="19">
        <v>1</v>
      </c>
      <c r="C255" t="s">
        <v>15</v>
      </c>
      <c r="D255" s="9">
        <v>41425</v>
      </c>
      <c r="E255" t="s">
        <v>359</v>
      </c>
      <c r="F255" s="2">
        <v>2.5462962962962961E-4</v>
      </c>
      <c r="G255">
        <v>0.36</v>
      </c>
      <c r="H255">
        <v>0</v>
      </c>
      <c r="I255" t="s">
        <v>15</v>
      </c>
      <c r="J255" t="s">
        <v>26</v>
      </c>
      <c r="K255" t="s">
        <v>19</v>
      </c>
      <c r="L255" t="s">
        <v>27</v>
      </c>
      <c r="M255" t="s">
        <v>28</v>
      </c>
      <c r="N255" s="5">
        <f>1.59+(IF($G255&gt;10,CEILING($G255,1)-10,0))*1.59</f>
        <v>1.59</v>
      </c>
      <c r="O255" s="6">
        <f>0.9*$G255</f>
        <v>0.32400000000000001</v>
      </c>
      <c r="P255" s="8">
        <f>SUMIFS($G:$G,$D:$D,D255,K:K,"Исходящие")</f>
        <v>2.12</v>
      </c>
      <c r="Q255" s="8">
        <f>SUMIFS($B:$B,$D:$D,$D255,$K:$K,"Исходящие")</f>
        <v>4</v>
      </c>
      <c r="R255" s="11">
        <f>IF($P255&lt;6,1.75*$G255,0)</f>
        <v>0.63</v>
      </c>
    </row>
    <row r="256" spans="1:19" hidden="1" x14ac:dyDescent="0.2">
      <c r="A256" t="s">
        <v>13</v>
      </c>
      <c r="B256" t="s">
        <v>14</v>
      </c>
      <c r="C256" t="s">
        <v>15</v>
      </c>
      <c r="D256" t="s">
        <v>352</v>
      </c>
      <c r="E256" t="s">
        <v>360</v>
      </c>
      <c r="F256" s="2">
        <v>3.1250000000000001E-4</v>
      </c>
      <c r="G256">
        <v>0.45</v>
      </c>
      <c r="H256">
        <v>0</v>
      </c>
      <c r="I256" t="s">
        <v>26</v>
      </c>
      <c r="J256" t="s">
        <v>15</v>
      </c>
      <c r="K256" t="s">
        <v>30</v>
      </c>
      <c r="L256" t="s">
        <v>31</v>
      </c>
      <c r="M256" t="s">
        <v>28</v>
      </c>
      <c r="N256" t="s">
        <v>22</v>
      </c>
      <c r="O256">
        <v>0</v>
      </c>
      <c r="P256" t="s">
        <v>23</v>
      </c>
      <c r="Q256"/>
      <c r="R256"/>
    </row>
    <row r="257" spans="1:18" hidden="1" x14ac:dyDescent="0.2">
      <c r="A257" t="s">
        <v>13</v>
      </c>
      <c r="B257" t="s">
        <v>14</v>
      </c>
      <c r="C257" t="s">
        <v>15</v>
      </c>
      <c r="D257" t="s">
        <v>352</v>
      </c>
      <c r="E257" t="s">
        <v>361</v>
      </c>
      <c r="F257" s="2">
        <v>8.3333333333333339E-4</v>
      </c>
      <c r="G257">
        <v>1.2</v>
      </c>
      <c r="H257">
        <v>0</v>
      </c>
      <c r="I257" t="s">
        <v>26</v>
      </c>
      <c r="J257" t="s">
        <v>15</v>
      </c>
      <c r="K257" t="s">
        <v>30</v>
      </c>
      <c r="L257" t="s">
        <v>31</v>
      </c>
      <c r="M257" t="s">
        <v>28</v>
      </c>
      <c r="N257" t="s">
        <v>22</v>
      </c>
      <c r="O257">
        <v>0</v>
      </c>
      <c r="P257" t="s">
        <v>23</v>
      </c>
      <c r="Q257"/>
      <c r="R257"/>
    </row>
    <row r="258" spans="1:18" x14ac:dyDescent="0.2">
      <c r="A258" t="s">
        <v>13</v>
      </c>
      <c r="B258" s="19">
        <v>1</v>
      </c>
      <c r="C258" t="s">
        <v>15</v>
      </c>
      <c r="D258" s="9">
        <v>41425</v>
      </c>
      <c r="E258" t="s">
        <v>362</v>
      </c>
      <c r="F258" s="2">
        <v>4.3981481481481481E-4</v>
      </c>
      <c r="G258">
        <v>0.63</v>
      </c>
      <c r="H258">
        <v>0</v>
      </c>
      <c r="I258" t="s">
        <v>15</v>
      </c>
      <c r="J258" t="s">
        <v>26</v>
      </c>
      <c r="K258" t="s">
        <v>19</v>
      </c>
      <c r="L258" t="s">
        <v>27</v>
      </c>
      <c r="M258" t="s">
        <v>28</v>
      </c>
      <c r="N258" s="5">
        <f>1.59+(IF($G258&gt;10,CEILING($G258,1)-10,0))*1.59</f>
        <v>1.59</v>
      </c>
      <c r="O258" s="6">
        <f>0.9*$G258</f>
        <v>0.56700000000000006</v>
      </c>
      <c r="P258" s="8">
        <f>SUMIFS($G:$G,$D:$D,D258,K:K,"Исходящие")</f>
        <v>2.12</v>
      </c>
      <c r="Q258" s="8">
        <f>SUMIFS($B:$B,$D:$D,$D258,$K:$K,"Исходящие")</f>
        <v>4</v>
      </c>
      <c r="R258" s="11">
        <f>IF($P258&lt;6,1.75*$G258,0)</f>
        <v>1.1025</v>
      </c>
    </row>
    <row r="259" spans="1:18" x14ac:dyDescent="0.2">
      <c r="A259" t="s">
        <v>13</v>
      </c>
      <c r="B259" s="19">
        <v>1</v>
      </c>
      <c r="C259" t="s">
        <v>15</v>
      </c>
      <c r="D259" s="9">
        <v>41425</v>
      </c>
      <c r="E259" t="s">
        <v>363</v>
      </c>
      <c r="F259" s="2">
        <v>5.2083333333333333E-4</v>
      </c>
      <c r="G259">
        <v>0.75</v>
      </c>
      <c r="H259">
        <v>0</v>
      </c>
      <c r="I259" t="s">
        <v>15</v>
      </c>
      <c r="J259" t="s">
        <v>58</v>
      </c>
      <c r="K259" t="s">
        <v>19</v>
      </c>
      <c r="L259" t="s">
        <v>27</v>
      </c>
      <c r="M259" t="s">
        <v>28</v>
      </c>
      <c r="N259" s="5">
        <f>1.59+(IF($G259&gt;10,CEILING($G259,1)-10,0))*1.59</f>
        <v>1.59</v>
      </c>
      <c r="O259" s="6">
        <f>0.9*$G259</f>
        <v>0.67500000000000004</v>
      </c>
      <c r="P259" s="8">
        <f>SUMIFS($G:$G,$D:$D,D259,K:K,"Исходящие")</f>
        <v>2.12</v>
      </c>
      <c r="Q259" s="8">
        <f>SUMIFS($B:$B,$D:$D,$D259,$K:$K,"Исходящие")</f>
        <v>4</v>
      </c>
      <c r="R259" s="11">
        <f>IF($P259&lt;6,1.75*$G259,0)</f>
        <v>1.3125</v>
      </c>
    </row>
    <row r="260" spans="1:18" hidden="1" x14ac:dyDescent="0.2">
      <c r="A260" t="s">
        <v>13</v>
      </c>
      <c r="B260" t="s">
        <v>14</v>
      </c>
      <c r="C260" t="s">
        <v>15</v>
      </c>
      <c r="D260" t="s">
        <v>302</v>
      </c>
      <c r="E260" t="s">
        <v>364</v>
      </c>
      <c r="F260" s="2">
        <v>1.0416666666666666E-2</v>
      </c>
      <c r="G260">
        <v>0.02</v>
      </c>
      <c r="H260">
        <v>0.13</v>
      </c>
      <c r="I260" t="s">
        <v>23</v>
      </c>
      <c r="J260" t="s">
        <v>23</v>
      </c>
      <c r="K260" t="s">
        <v>365</v>
      </c>
      <c r="L260" t="s">
        <v>366</v>
      </c>
      <c r="M260" t="s">
        <v>367</v>
      </c>
      <c r="N260" t="s">
        <v>23</v>
      </c>
      <c r="O260">
        <v>0.02</v>
      </c>
      <c r="P260" t="s">
        <v>23</v>
      </c>
      <c r="Q260"/>
      <c r="R260"/>
    </row>
    <row r="261" spans="1:18" hidden="1" x14ac:dyDescent="0.2">
      <c r="A261" t="s">
        <v>13</v>
      </c>
      <c r="B261" t="s">
        <v>14</v>
      </c>
      <c r="C261" t="s">
        <v>15</v>
      </c>
      <c r="D261" t="s">
        <v>302</v>
      </c>
      <c r="E261" t="s">
        <v>364</v>
      </c>
      <c r="F261" s="2">
        <v>1.0416666666666666E-2</v>
      </c>
      <c r="G261">
        <v>0.01</v>
      </c>
      <c r="H261">
        <v>0.06</v>
      </c>
      <c r="I261" t="s">
        <v>23</v>
      </c>
      <c r="J261" t="s">
        <v>23</v>
      </c>
      <c r="K261" t="s">
        <v>365</v>
      </c>
      <c r="L261" t="s">
        <v>368</v>
      </c>
      <c r="M261" t="s">
        <v>367</v>
      </c>
      <c r="N261" t="s">
        <v>23</v>
      </c>
      <c r="O261">
        <v>0.01</v>
      </c>
      <c r="P261" t="s">
        <v>23</v>
      </c>
      <c r="Q261"/>
      <c r="R261"/>
    </row>
  </sheetData>
  <sheetCalcPr fullCalcOnLoad="1"/>
  <autoFilter ref="A1:P261">
    <filterColumn colId="10">
      <filters>
        <filter val="Исходящие"/>
      </filters>
    </filterColumn>
  </autoFilter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Яушев Валерий Шавкатович</cp:lastModifiedBy>
  <dcterms:created xsi:type="dcterms:W3CDTF">2013-07-16T04:00:04Z</dcterms:created>
  <dcterms:modified xsi:type="dcterms:W3CDTF">2013-07-16T04:00:04Z</dcterms:modified>
</cp:coreProperties>
</file>