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ctics notes\excel\"/>
    </mc:Choice>
  </mc:AlternateContent>
  <xr:revisionPtr revIDLastSave="0" documentId="13_ncr:1_{10B960B2-7BD2-4CAE-9E1C-DD0F2A7FDFFC}" xr6:coauthVersionLast="47" xr6:coauthVersionMax="47" xr10:uidLastSave="{00000000-0000-0000-0000-000000000000}"/>
  <bookViews>
    <workbookView xWindow="-108" yWindow="-108" windowWidth="23256" windowHeight="13896" firstSheet="3" activeTab="6" xr2:uid="{704A8D9E-168C-4C13-BE0B-2E7289F7FEE6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4" i="6" l="1"/>
  <c r="L5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3" i="6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" i="6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" i="6"/>
  <c r="G371" i="5"/>
  <c r="G370" i="5"/>
  <c r="D347" i="5" a="1"/>
  <c r="D347" i="5" s="1"/>
  <c r="H328" i="5"/>
  <c r="H305" i="5"/>
  <c r="A299" i="5"/>
  <c r="A298" i="5"/>
  <c r="A297" i="5"/>
  <c r="A296" i="5"/>
  <c r="A295" i="5"/>
  <c r="F290" i="5"/>
  <c r="F284" i="5"/>
  <c r="F285" i="5"/>
  <c r="F286" i="5"/>
  <c r="F287" i="5"/>
  <c r="F288" i="5"/>
  <c r="F289" i="5"/>
  <c r="F291" i="5"/>
  <c r="F292" i="5"/>
  <c r="E284" i="5"/>
  <c r="E285" i="5"/>
  <c r="E286" i="5"/>
  <c r="E287" i="5"/>
  <c r="E288" i="5"/>
  <c r="E289" i="5"/>
  <c r="E290" i="5"/>
  <c r="E291" i="5"/>
  <c r="E292" i="5"/>
  <c r="D284" i="5"/>
  <c r="D285" i="5"/>
  <c r="D286" i="5"/>
  <c r="D287" i="5"/>
  <c r="D288" i="5"/>
  <c r="D289" i="5"/>
  <c r="D290" i="5"/>
  <c r="D291" i="5"/>
  <c r="D292" i="5"/>
  <c r="F280" i="5"/>
  <c r="E280" i="5"/>
  <c r="D270" i="5"/>
  <c r="C270" i="5"/>
  <c r="B270" i="5"/>
  <c r="E244" i="5"/>
  <c r="E242" i="5"/>
  <c r="E240" i="5"/>
  <c r="D216" i="5" a="1"/>
  <c r="D216" i="5" s="1"/>
  <c r="F193" i="5" a="1"/>
  <c r="F193" i="5" s="1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193" i="5"/>
  <c r="D194" i="5"/>
  <c r="D195" i="5"/>
  <c r="D196" i="5"/>
  <c r="D197" i="5"/>
  <c r="D198" i="5"/>
  <c r="D199" i="5"/>
  <c r="D200" i="5"/>
  <c r="D201" i="5"/>
  <c r="D202" i="5"/>
  <c r="D203" i="5"/>
  <c r="D204" i="5"/>
  <c r="D205" i="5"/>
  <c r="D206" i="5"/>
  <c r="D207" i="5"/>
  <c r="D208" i="5"/>
  <c r="D209" i="5"/>
  <c r="D210" i="5"/>
  <c r="D211" i="5"/>
  <c r="D212" i="5"/>
  <c r="D193" i="5"/>
  <c r="D182" i="5" a="1"/>
  <c r="D182" i="5" s="1"/>
  <c r="D183" i="5" a="1"/>
  <c r="D183" i="5" s="1"/>
  <c r="D184" i="5" a="1"/>
  <c r="D184" i="5" s="1"/>
  <c r="D185" i="5" a="1"/>
  <c r="D185" i="5" s="1"/>
  <c r="D186" i="5" a="1"/>
  <c r="D186" i="5"/>
  <c r="D187" i="5" a="1"/>
  <c r="D187" i="5"/>
  <c r="D188" i="5" a="1"/>
  <c r="D188" i="5" s="1"/>
  <c r="D189" i="5" a="1"/>
  <c r="D189" i="5" s="1"/>
  <c r="D181" i="5" a="1"/>
  <c r="D181" i="5" s="1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51" i="5"/>
  <c r="F157" i="5"/>
  <c r="F156" i="5"/>
  <c r="F154" i="5"/>
  <c r="F153" i="5"/>
  <c r="F152" i="5"/>
  <c r="F151" i="5"/>
  <c r="F155" i="5"/>
  <c r="G142" i="5"/>
  <c r="G141" i="5"/>
  <c r="G131" i="5"/>
  <c r="G132" i="5"/>
  <c r="G133" i="5"/>
  <c r="G134" i="5"/>
  <c r="G135" i="5"/>
  <c r="G136" i="5"/>
  <c r="G137" i="5"/>
  <c r="G138" i="5"/>
  <c r="G139" i="5"/>
  <c r="G140" i="5"/>
  <c r="G130" i="5"/>
  <c r="B123" i="5"/>
  <c r="C123" i="5"/>
  <c r="D123" i="5"/>
  <c r="D100" i="5"/>
  <c r="D99" i="5"/>
  <c r="C98" i="5"/>
  <c r="A99" i="5"/>
  <c r="A75" i="5"/>
  <c r="D75" i="5"/>
  <c r="X5" i="5"/>
  <c r="X4" i="5"/>
  <c r="X2" i="5"/>
  <c r="X1" i="5"/>
  <c r="P4" i="5"/>
  <c r="P5" i="5"/>
  <c r="P6" i="5"/>
  <c r="P3" i="5"/>
  <c r="F44" i="5"/>
  <c r="F45" i="5"/>
  <c r="F46" i="5"/>
  <c r="F34" i="5"/>
  <c r="F40" i="5"/>
  <c r="F35" i="5"/>
  <c r="F36" i="5"/>
  <c r="F37" i="5"/>
  <c r="F38" i="5"/>
  <c r="F39" i="5"/>
  <c r="F26" i="5"/>
  <c r="F27" i="5"/>
  <c r="F28" i="5"/>
  <c r="F29" i="5"/>
  <c r="F30" i="5"/>
  <c r="F25" i="5"/>
  <c r="F14" i="5"/>
  <c r="F15" i="5"/>
  <c r="F16" i="5"/>
  <c r="F17" i="5"/>
  <c r="F18" i="5"/>
  <c r="F19" i="5"/>
  <c r="F20" i="5"/>
  <c r="F21" i="5"/>
  <c r="F13" i="5"/>
  <c r="E13" i="5"/>
  <c r="E14" i="5"/>
  <c r="E15" i="5"/>
  <c r="E16" i="5"/>
  <c r="E17" i="5"/>
  <c r="E18" i="5"/>
  <c r="E19" i="5"/>
  <c r="E20" i="5"/>
  <c r="E21" i="5"/>
  <c r="D13" i="5"/>
  <c r="D14" i="5"/>
  <c r="D15" i="5"/>
  <c r="D16" i="5"/>
  <c r="D17" i="5"/>
  <c r="D18" i="5"/>
  <c r="D19" i="5"/>
  <c r="D20" i="5"/>
  <c r="D21" i="5"/>
  <c r="G3" i="5"/>
  <c r="G4" i="5"/>
  <c r="G5" i="5"/>
  <c r="G6" i="5"/>
  <c r="G7" i="5"/>
  <c r="G8" i="5"/>
  <c r="G9" i="5"/>
  <c r="G10" i="5"/>
  <c r="G2" i="5"/>
  <c r="F3" i="5"/>
  <c r="F4" i="5"/>
  <c r="F5" i="5"/>
  <c r="F6" i="5"/>
  <c r="F7" i="5"/>
  <c r="F8" i="5"/>
  <c r="F9" i="5"/>
  <c r="F10" i="5"/>
  <c r="F2" i="5"/>
  <c r="E10" i="5"/>
  <c r="E3" i="5"/>
  <c r="E4" i="5"/>
  <c r="E5" i="5"/>
  <c r="E6" i="5"/>
  <c r="E7" i="5"/>
  <c r="E8" i="5"/>
  <c r="E9" i="5"/>
  <c r="E2" i="5"/>
  <c r="AB2" i="4"/>
  <c r="AB4" i="4"/>
  <c r="AB6" i="4"/>
  <c r="AB8" i="4"/>
  <c r="AA2" i="4"/>
  <c r="AA3" i="4"/>
  <c r="AA4" i="4"/>
  <c r="AA5" i="4"/>
  <c r="AA13" i="4"/>
  <c r="AA14" i="4"/>
  <c r="AA15" i="4"/>
  <c r="AA16" i="4"/>
  <c r="AA17" i="4"/>
  <c r="Z3" i="4"/>
  <c r="Z4" i="4"/>
  <c r="Z5" i="4"/>
  <c r="Z6" i="4"/>
  <c r="Z7" i="4"/>
  <c r="Z8" i="4"/>
  <c r="Z9" i="4"/>
  <c r="Z10" i="4"/>
  <c r="Z11" i="4"/>
  <c r="Z12" i="4"/>
  <c r="Z13" i="4"/>
  <c r="Z14" i="4"/>
  <c r="Z15" i="4"/>
  <c r="Z16" i="4"/>
  <c r="Z17" i="4"/>
  <c r="Y1" i="4"/>
  <c r="AA6" i="4" s="1"/>
  <c r="W1" i="4"/>
  <c r="W2" i="4"/>
  <c r="W3" i="4"/>
  <c r="W4" i="4"/>
  <c r="W5" i="4"/>
  <c r="W6" i="4"/>
  <c r="W9" i="4"/>
  <c r="W10" i="4"/>
  <c r="W13" i="4"/>
  <c r="U7" i="4"/>
  <c r="W7" i="4" s="1"/>
  <c r="U8" i="4"/>
  <c r="W8" i="4" s="1"/>
  <c r="U11" i="4"/>
  <c r="W11" i="4" s="1"/>
  <c r="U12" i="4"/>
  <c r="W12" i="4" s="1"/>
  <c r="U4" i="4"/>
  <c r="U3" i="4"/>
  <c r="T3" i="4"/>
  <c r="T4" i="4"/>
  <c r="T5" i="4"/>
  <c r="T6" i="4"/>
  <c r="T7" i="4"/>
  <c r="T8" i="4"/>
  <c r="T9" i="4"/>
  <c r="T10" i="4"/>
  <c r="T11" i="4"/>
  <c r="T12" i="4"/>
  <c r="T13" i="4"/>
  <c r="T14" i="4"/>
  <c r="T15" i="4"/>
  <c r="S1" i="4"/>
  <c r="T2" i="4" s="1"/>
  <c r="K5" i="4"/>
  <c r="P5" i="4" s="1"/>
  <c r="K6" i="4"/>
  <c r="P6" i="4" s="1"/>
  <c r="K7" i="4"/>
  <c r="P7" i="4" s="1"/>
  <c r="K8" i="4"/>
  <c r="P8" i="4" s="1"/>
  <c r="K9" i="4"/>
  <c r="P9" i="4" s="1"/>
  <c r="J3" i="4"/>
  <c r="K10" i="4" s="1"/>
  <c r="P10" i="4" s="1"/>
  <c r="O3" i="4"/>
  <c r="C19" i="4"/>
  <c r="C20" i="4"/>
  <c r="C21" i="4"/>
  <c r="C22" i="4"/>
  <c r="C23" i="4"/>
  <c r="C18" i="4"/>
  <c r="D14" i="4"/>
  <c r="D12" i="4"/>
  <c r="D11" i="4"/>
  <c r="D10" i="4"/>
  <c r="D13" i="4"/>
  <c r="D15" i="4"/>
  <c r="F6" i="4"/>
  <c r="F5" i="4"/>
  <c r="F4" i="4"/>
  <c r="E6" i="4"/>
  <c r="E5" i="4"/>
  <c r="E4" i="4"/>
  <c r="H4" i="4" s="1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3" i="2"/>
  <c r="R2" i="2"/>
  <c r="P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O11" i="2"/>
  <c r="O5" i="2"/>
  <c r="O6" i="2"/>
  <c r="O7" i="2"/>
  <c r="O8" i="2"/>
  <c r="O9" i="2"/>
  <c r="O10" i="2"/>
  <c r="O12" i="2"/>
  <c r="O13" i="2"/>
  <c r="O14" i="2"/>
  <c r="O15" i="2"/>
  <c r="O16" i="2"/>
  <c r="O17" i="2"/>
  <c r="O18" i="2"/>
  <c r="O19" i="2"/>
  <c r="O20" i="2"/>
  <c r="O4" i="2"/>
  <c r="O3" i="2"/>
  <c r="O2" i="2"/>
  <c r="G1" i="2" a="1"/>
  <c r="G1" i="2" s="1"/>
  <c r="F1" i="2" a="1"/>
  <c r="F1" i="2" s="1"/>
  <c r="I3" i="1"/>
  <c r="A7" i="1"/>
  <c r="A8" i="1"/>
  <c r="A9" i="1"/>
  <c r="A10" i="1"/>
  <c r="A11" i="1"/>
  <c r="A12" i="1"/>
  <c r="A13" i="1"/>
  <c r="A14" i="1"/>
  <c r="A6" i="1"/>
  <c r="A5" i="1"/>
  <c r="A4" i="1"/>
  <c r="A3" i="1"/>
  <c r="A2" i="1"/>
  <c r="A1" i="1"/>
  <c r="K13" i="4" l="1"/>
  <c r="P13" i="4" s="1"/>
  <c r="AA9" i="4"/>
  <c r="T1" i="4"/>
  <c r="AA8" i="4"/>
  <c r="AA12" i="4"/>
  <c r="Z1" i="4"/>
  <c r="AA11" i="4"/>
  <c r="K11" i="4"/>
  <c r="P11" i="4" s="1"/>
  <c r="AA7" i="4"/>
  <c r="K4" i="4"/>
  <c r="P4" i="4" s="1"/>
  <c r="K3" i="4"/>
  <c r="P3" i="4" s="1"/>
  <c r="K14" i="4"/>
  <c r="P14" i="4" s="1"/>
  <c r="Z2" i="4"/>
  <c r="AA10" i="4"/>
  <c r="K12" i="4"/>
  <c r="P12" i="4" s="1"/>
  <c r="G5" i="4"/>
  <c r="AA1" i="4"/>
  <c r="G6" i="4"/>
  <c r="H5" i="4"/>
  <c r="G4" i="4"/>
  <c r="H6" i="4"/>
  <c r="G7" i="4" l="1"/>
  <c r="H7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<sst xmlns="http://schemas.openxmlformats.org/spreadsheetml/2006/main" count="1275" uniqueCount="335">
  <si>
    <t xml:space="preserve">    </t>
  </si>
  <si>
    <t>ramesh</t>
  </si>
  <si>
    <t>01.01.2003</t>
  </si>
  <si>
    <t>01.01.2004</t>
  </si>
  <si>
    <t>01.01.2005</t>
  </si>
  <si>
    <t>01.01.2006</t>
  </si>
  <si>
    <t>01.01.2007</t>
  </si>
  <si>
    <t>01.01.2008</t>
  </si>
  <si>
    <t>01.01.2009</t>
  </si>
  <si>
    <t>01.01.2010</t>
  </si>
  <si>
    <t>01.01.2011</t>
  </si>
  <si>
    <t>01.01.2012</t>
  </si>
  <si>
    <t>01.01.2013</t>
  </si>
  <si>
    <t>01.01.2014</t>
  </si>
  <si>
    <t>01.01.2015</t>
  </si>
  <si>
    <t>01.01.2016</t>
  </si>
  <si>
    <t>01.01.2017</t>
  </si>
  <si>
    <t>01.01.2018</t>
  </si>
  <si>
    <t>01.01.2019</t>
  </si>
  <si>
    <t>01.01.2020</t>
  </si>
  <si>
    <t>01.01.2021</t>
  </si>
  <si>
    <t>01.01.2022</t>
  </si>
  <si>
    <t>01.01.2023</t>
  </si>
  <si>
    <t>01.01.2024</t>
  </si>
  <si>
    <t>01.01.2025</t>
  </si>
  <si>
    <t>01.01.2026</t>
  </si>
  <si>
    <t>01.01.2027</t>
  </si>
  <si>
    <t>01.01.2028</t>
  </si>
  <si>
    <t>01.01.2029</t>
  </si>
  <si>
    <t>01.01.2030</t>
  </si>
  <si>
    <t>01.01.2031</t>
  </si>
  <si>
    <t>01.01.2032</t>
  </si>
  <si>
    <t>01.01.2033</t>
  </si>
  <si>
    <t>01.01.2034</t>
  </si>
  <si>
    <t>01.01.2035</t>
  </si>
  <si>
    <t>01.01.2036</t>
  </si>
  <si>
    <t>01.01.2037</t>
  </si>
  <si>
    <t>01.01.2038</t>
  </si>
  <si>
    <t>01.01.2039</t>
  </si>
  <si>
    <t>01.01.2040</t>
  </si>
  <si>
    <t>01.01.2041</t>
  </si>
  <si>
    <t>hello 1</t>
  </si>
  <si>
    <t>hello2</t>
  </si>
  <si>
    <t>hello 3</t>
  </si>
  <si>
    <t>hello 4</t>
  </si>
  <si>
    <t>hello 5</t>
  </si>
  <si>
    <t>hello 6</t>
  </si>
  <si>
    <t>hello 7</t>
  </si>
  <si>
    <t>hello 8</t>
  </si>
  <si>
    <t>hello 9</t>
  </si>
  <si>
    <t>hello 10</t>
  </si>
  <si>
    <t>hello 11</t>
  </si>
  <si>
    <t>hello 12</t>
  </si>
  <si>
    <t>hello 13</t>
  </si>
  <si>
    <t>hello 14</t>
  </si>
  <si>
    <t>hello 15</t>
  </si>
  <si>
    <t>hello 16</t>
  </si>
  <si>
    <t>hello 17</t>
  </si>
  <si>
    <t>hello 18</t>
  </si>
  <si>
    <t>hello 19</t>
  </si>
  <si>
    <t>hello 20</t>
  </si>
  <si>
    <t>hello 21</t>
  </si>
  <si>
    <t>hello 22</t>
  </si>
  <si>
    <t>hello 23</t>
  </si>
  <si>
    <t>hello 24</t>
  </si>
  <si>
    <t>hello 25</t>
  </si>
  <si>
    <t>hello 26</t>
  </si>
  <si>
    <t>hello 27</t>
  </si>
  <si>
    <t>hello 28</t>
  </si>
  <si>
    <t xml:space="preserve">        Name</t>
  </si>
  <si>
    <t>Attack</t>
  </si>
  <si>
    <t>Defense</t>
  </si>
  <si>
    <t xml:space="preserve">        Caterpie</t>
  </si>
  <si>
    <t xml:space="preserve">        Metapod</t>
  </si>
  <si>
    <t xml:space="preserve">        Butterfree</t>
  </si>
  <si>
    <t xml:space="preserve">        Weedle</t>
  </si>
  <si>
    <t xml:space="preserve">        Kakuna</t>
  </si>
  <si>
    <t xml:space="preserve">        Beedrill</t>
  </si>
  <si>
    <t xml:space="preserve">        Pidgey</t>
  </si>
  <si>
    <t xml:space="preserve">        Pidgeotto</t>
  </si>
  <si>
    <t xml:space="preserve">        Pidgeot</t>
  </si>
  <si>
    <t xml:space="preserve">        Rattata</t>
  </si>
  <si>
    <t xml:space="preserve">        Raticate</t>
  </si>
  <si>
    <t xml:space="preserve">        Spearow</t>
  </si>
  <si>
    <t xml:space="preserve">        Fearow</t>
  </si>
  <si>
    <t xml:space="preserve">        Ekans</t>
  </si>
  <si>
    <t xml:space="preserve">        Arbok</t>
  </si>
  <si>
    <t xml:space="preserve">        Pikachu</t>
  </si>
  <si>
    <t xml:space="preserve">        Raichu</t>
  </si>
  <si>
    <t xml:space="preserve">        Sandshrew</t>
  </si>
  <si>
    <t xml:space="preserve">        Sandslash</t>
  </si>
  <si>
    <t xml:space="preserve">total  </t>
  </si>
  <si>
    <t>random</t>
  </si>
  <si>
    <t>Health</t>
  </si>
  <si>
    <t>Charmander</t>
  </si>
  <si>
    <t>Pikachu</t>
  </si>
  <si>
    <t>Bulbasaur</t>
  </si>
  <si>
    <t>Squirtle</t>
  </si>
  <si>
    <t>Trainer</t>
  </si>
  <si>
    <t>Iva</t>
  </si>
  <si>
    <t>Liam</t>
  </si>
  <si>
    <t>Trainers</t>
  </si>
  <si>
    <t>Pokeball</t>
  </si>
  <si>
    <t>Great Balls</t>
  </si>
  <si>
    <t>Ultra Balls</t>
  </si>
  <si>
    <t>Adora</t>
  </si>
  <si>
    <t xml:space="preserve">totals </t>
  </si>
  <si>
    <t>all totals</t>
  </si>
  <si>
    <t>Pokeballs</t>
  </si>
  <si>
    <t>Great balls</t>
  </si>
  <si>
    <t>Pablo</t>
  </si>
  <si>
    <t>Jenny</t>
  </si>
  <si>
    <t>Iben</t>
  </si>
  <si>
    <t>Kasper</t>
  </si>
  <si>
    <t>Cost</t>
  </si>
  <si>
    <t>Price</t>
  </si>
  <si>
    <t xml:space="preserve">without praentheses </t>
  </si>
  <si>
    <t>with one parentheses</t>
  </si>
  <si>
    <t xml:space="preserve">with Mny parentheses </t>
  </si>
  <si>
    <t>sutraction</t>
  </si>
  <si>
    <t>nested parentheses</t>
  </si>
  <si>
    <t xml:space="preserve">start functions </t>
  </si>
  <si>
    <t xml:space="preserve">1. =AND </t>
  </si>
  <si>
    <t xml:space="preserve">    Name</t>
  </si>
  <si>
    <t>Type 1</t>
  </si>
  <si>
    <t>Speed</t>
  </si>
  <si>
    <t>Fire Type AND more than 70 Speed</t>
  </si>
  <si>
    <t xml:space="preserve">      Bulbasaur</t>
  </si>
  <si>
    <t>Grass</t>
  </si>
  <si>
    <t xml:space="preserve">      Ivysaur</t>
  </si>
  <si>
    <t xml:space="preserve">      Venusaur</t>
  </si>
  <si>
    <t xml:space="preserve">      Charmander</t>
  </si>
  <si>
    <t>Fire</t>
  </si>
  <si>
    <t xml:space="preserve">      Charmeleon</t>
  </si>
  <si>
    <t xml:space="preserve">      Charizard</t>
  </si>
  <si>
    <t xml:space="preserve">      Squirtle</t>
  </si>
  <si>
    <t>Water</t>
  </si>
  <si>
    <t xml:space="preserve">      Wartortle</t>
  </si>
  <si>
    <t xml:space="preserve">      Blastoise</t>
  </si>
  <si>
    <t>Fire Type AND less than 70 Speed</t>
  </si>
  <si>
    <t>Fire Type AND equal to 70 Speed</t>
  </si>
  <si>
    <t>use =AND with if fun</t>
  </si>
  <si>
    <t>use =AVERAGE  fun</t>
  </si>
  <si>
    <t xml:space="preserve">    Trainer</t>
  </si>
  <si>
    <t>Great Ball</t>
  </si>
  <si>
    <t>Ultraball</t>
  </si>
  <si>
    <t>Master Ball</t>
  </si>
  <si>
    <t>Average</t>
  </si>
  <si>
    <t xml:space="preserve">    Iva</t>
  </si>
  <si>
    <t xml:space="preserve">    Liam</t>
  </si>
  <si>
    <t xml:space="preserve">    Jenny</t>
  </si>
  <si>
    <t xml:space="preserve">    Iben</t>
  </si>
  <si>
    <t xml:space="preserve">    Adora</t>
  </si>
  <si>
    <t xml:space="preserve">    Kasper</t>
  </si>
  <si>
    <t>rammesh</t>
  </si>
  <si>
    <t>ajjet</t>
  </si>
  <si>
    <t xml:space="preserve">chutiya </t>
  </si>
  <si>
    <t xml:space="preserve">    Bulbasaur</t>
  </si>
  <si>
    <t>Type</t>
  </si>
  <si>
    <t>Average Speed</t>
  </si>
  <si>
    <t xml:space="preserve">    Ivysaur</t>
  </si>
  <si>
    <t xml:space="preserve">    Venusaur</t>
  </si>
  <si>
    <t xml:space="preserve">    Charmander</t>
  </si>
  <si>
    <t xml:space="preserve">    Charmeleon</t>
  </si>
  <si>
    <t xml:space="preserve">    Charizard</t>
  </si>
  <si>
    <t xml:space="preserve">    Squirtle</t>
  </si>
  <si>
    <t xml:space="preserve">    Wartortle</t>
  </si>
  <si>
    <t xml:space="preserve">    Blastoise</t>
  </si>
  <si>
    <t xml:space="preserve"> use =AVERAGEIF func</t>
  </si>
  <si>
    <t>Generation</t>
  </si>
  <si>
    <t>Gen.</t>
  </si>
  <si>
    <t>Average Defense</t>
  </si>
  <si>
    <t xml:space="preserve">    Chikorita</t>
  </si>
  <si>
    <t xml:space="preserve">    Bayleef</t>
  </si>
  <si>
    <t xml:space="preserve">    Meganium</t>
  </si>
  <si>
    <t xml:space="preserve">    Cyndaquil</t>
  </si>
  <si>
    <t xml:space="preserve">    Quilava</t>
  </si>
  <si>
    <t xml:space="preserve">    Typhlosion</t>
  </si>
  <si>
    <t>use=AVEARAGEIFS</t>
  </si>
  <si>
    <t>CONCAT FUN</t>
  </si>
  <si>
    <t>Total stats</t>
  </si>
  <si>
    <t xml:space="preserve">    Mankey</t>
  </si>
  <si>
    <t>Fighting</t>
  </si>
  <si>
    <t xml:space="preserve">    Poliwrath</t>
  </si>
  <si>
    <t xml:space="preserve">    Victreebel</t>
  </si>
  <si>
    <t xml:space="preserve">    Tentacool</t>
  </si>
  <si>
    <t xml:space="preserve">    Magneton</t>
  </si>
  <si>
    <t>Electric</t>
  </si>
  <si>
    <t xml:space="preserve">    Dewgong</t>
  </si>
  <si>
    <t xml:space="preserve">    Cloyster</t>
  </si>
  <si>
    <t xml:space="preserve">    Onix</t>
  </si>
  <si>
    <t>Rock</t>
  </si>
  <si>
    <t xml:space="preserve">    Dragonair</t>
  </si>
  <si>
    <t>Dragon</t>
  </si>
  <si>
    <t xml:space="preserve">    Pidgeotto</t>
  </si>
  <si>
    <t>Normal</t>
  </si>
  <si>
    <t xml:space="preserve">    Rattata</t>
  </si>
  <si>
    <t xml:space="preserve">    Beedrill</t>
  </si>
  <si>
    <t>Bug</t>
  </si>
  <si>
    <t xml:space="preserve">    Doduo</t>
  </si>
  <si>
    <t xml:space="preserve">    Kingler</t>
  </si>
  <si>
    <t xml:space="preserve">    Nidoqueen</t>
  </si>
  <si>
    <t>Poison</t>
  </si>
  <si>
    <t xml:space="preserve">    Hitmonchan</t>
  </si>
  <si>
    <t xml:space="preserve">    Arbok</t>
  </si>
  <si>
    <t xml:space="preserve">    Gastly</t>
  </si>
  <si>
    <t>Ghost</t>
  </si>
  <si>
    <t xml:space="preserve">    Magikarp</t>
  </si>
  <si>
    <t xml:space="preserve">USE =COUNT </t>
  </si>
  <si>
    <t>Type 2</t>
  </si>
  <si>
    <t>Steel</t>
  </si>
  <si>
    <t>Ice</t>
  </si>
  <si>
    <t>Ground</t>
  </si>
  <si>
    <t>Flying</t>
  </si>
  <si>
    <t xml:space="preserve">USE =COUNTA </t>
  </si>
  <si>
    <t xml:space="preserve">USE COUNTBLANK  </t>
  </si>
  <si>
    <t xml:space="preserve">USE COUNTIF </t>
  </si>
  <si>
    <t xml:space="preserve">specific words </t>
  </si>
  <si>
    <t xml:space="preserve">USE COUNTIFS </t>
  </si>
  <si>
    <t>Name</t>
  </si>
  <si>
    <t>Ivysaur</t>
  </si>
  <si>
    <t>Venusaur</t>
  </si>
  <si>
    <t>Charmeleon</t>
  </si>
  <si>
    <t>Charizard</t>
  </si>
  <si>
    <t>Wartortle</t>
  </si>
  <si>
    <t>Blastoise</t>
  </si>
  <si>
    <t>Caterpie</t>
  </si>
  <si>
    <t>Metapod</t>
  </si>
  <si>
    <t>Butterfree</t>
  </si>
  <si>
    <t>Weedle</t>
  </si>
  <si>
    <t xml:space="preserve">type </t>
  </si>
  <si>
    <t>water</t>
  </si>
  <si>
    <t>gen</t>
  </si>
  <si>
    <t>count</t>
  </si>
  <si>
    <t xml:space="preserve">USE IFS FUNCTION </t>
  </si>
  <si>
    <t>Speed Category</t>
  </si>
  <si>
    <t xml:space="preserve">USE LEFT FUNCTION </t>
  </si>
  <si>
    <t xml:space="preserve">left side values </t>
  </si>
  <si>
    <t>with defined len char</t>
  </si>
  <si>
    <t xml:space="preserve">on a range </t>
  </si>
  <si>
    <t xml:space="preserve">USE LOWER FUNCTION </t>
  </si>
  <si>
    <t xml:space="preserve">    ManKey</t>
  </si>
  <si>
    <t>FiGhTINg</t>
  </si>
  <si>
    <t xml:space="preserve">    pOLIwRAth</t>
  </si>
  <si>
    <t>WATER</t>
  </si>
  <si>
    <t xml:space="preserve">    VICtreeBeL</t>
  </si>
  <si>
    <t>GrASs</t>
  </si>
  <si>
    <t xml:space="preserve">    TentaCool</t>
  </si>
  <si>
    <t>WateR</t>
  </si>
  <si>
    <t xml:space="preserve">    MagNETon</t>
  </si>
  <si>
    <t>EleCTric</t>
  </si>
  <si>
    <t xml:space="preserve">    DeWgONg</t>
  </si>
  <si>
    <t>WaTEr</t>
  </si>
  <si>
    <t xml:space="preserve">    CloysTER</t>
  </si>
  <si>
    <t>WAtEr</t>
  </si>
  <si>
    <t xml:space="preserve">    OnIX</t>
  </si>
  <si>
    <t>RoCk</t>
  </si>
  <si>
    <t xml:space="preserve">    DragONAir</t>
  </si>
  <si>
    <t>DRAGON</t>
  </si>
  <si>
    <t xml:space="preserve">    PIDGEOTTO</t>
  </si>
  <si>
    <t>NorMaL</t>
  </si>
  <si>
    <t xml:space="preserve">    RaTTAta</t>
  </si>
  <si>
    <t>NOrmAl</t>
  </si>
  <si>
    <t xml:space="preserve">    BeEDrill</t>
  </si>
  <si>
    <t>BuG</t>
  </si>
  <si>
    <t xml:space="preserve">    DodUO</t>
  </si>
  <si>
    <t>NoRMAl</t>
  </si>
  <si>
    <t xml:space="preserve">    KinGLer</t>
  </si>
  <si>
    <t xml:space="preserve">    NIDoquEEn</t>
  </si>
  <si>
    <t>POIson</t>
  </si>
  <si>
    <t xml:space="preserve">    HitMONChan</t>
  </si>
  <si>
    <t>FighTING</t>
  </si>
  <si>
    <t xml:space="preserve">    CharMELEon</t>
  </si>
  <si>
    <t>FirE</t>
  </si>
  <si>
    <t xml:space="preserve">    ArBOk</t>
  </si>
  <si>
    <t>PoISOn</t>
  </si>
  <si>
    <t xml:space="preserve">    GasTLy</t>
  </si>
  <si>
    <t>gHOsT</t>
  </si>
  <si>
    <t xml:space="preserve">    maGIKarp</t>
  </si>
  <si>
    <t>wATer</t>
  </si>
  <si>
    <t>USE MAX FUNCTION</t>
  </si>
  <si>
    <t>MAX</t>
  </si>
  <si>
    <t>MIN</t>
  </si>
  <si>
    <t>MEDIAN</t>
  </si>
  <si>
    <t xml:space="preserve">MODE FUNCTION </t>
  </si>
  <si>
    <t xml:space="preserve">    MODE</t>
  </si>
  <si>
    <t xml:space="preserve">    Year</t>
  </si>
  <si>
    <t>Cash flow</t>
  </si>
  <si>
    <t>Discount Rate</t>
  </si>
  <si>
    <t>NPV</t>
  </si>
  <si>
    <t xml:space="preserve">USE NPV FUNCTIONN </t>
  </si>
  <si>
    <t xml:space="preserve">USE OR  FUNCTION </t>
  </si>
  <si>
    <t>Water Type OR more than 60 Defense</t>
  </si>
  <si>
    <t>RAND FUNCTION</t>
  </si>
  <si>
    <t>USE STDEVP. FUNCTION</t>
  </si>
  <si>
    <t xml:space="preserve">    #</t>
  </si>
  <si>
    <t>Total</t>
  </si>
  <si>
    <t>STDEV.S</t>
  </si>
  <si>
    <t>Kakuna</t>
  </si>
  <si>
    <t>Beedrill</t>
  </si>
  <si>
    <t>Pidgey</t>
  </si>
  <si>
    <t>Pidgeotto</t>
  </si>
  <si>
    <t>Pidgeot</t>
  </si>
  <si>
    <t>Rattata</t>
  </si>
  <si>
    <t>Raticate</t>
  </si>
  <si>
    <t>STDEV.S FUNCTION</t>
  </si>
  <si>
    <t>USE TRIM FUNCTION</t>
  </si>
  <si>
    <t xml:space="preserve">  Fighting</t>
  </si>
  <si>
    <t xml:space="preserve">      Poliwrath</t>
  </si>
  <si>
    <t xml:space="preserve">  Grass</t>
  </si>
  <si>
    <t xml:space="preserve">      Tentacool</t>
  </si>
  <si>
    <t xml:space="preserve"> Water</t>
  </si>
  <si>
    <t xml:space="preserve">    Electric</t>
  </si>
  <si>
    <t xml:space="preserve">      Cloyster</t>
  </si>
  <si>
    <t xml:space="preserve">  Water</t>
  </si>
  <si>
    <t xml:space="preserve">     Onix</t>
  </si>
  <si>
    <t xml:space="preserve">     Dragonair</t>
  </si>
  <si>
    <t xml:space="preserve">      Pidgeotto</t>
  </si>
  <si>
    <t xml:space="preserve"> Normal</t>
  </si>
  <si>
    <t xml:space="preserve">  Normal</t>
  </si>
  <si>
    <t xml:space="preserve">   Normal</t>
  </si>
  <si>
    <t xml:space="preserve">  Poison</t>
  </si>
  <si>
    <t xml:space="preserve">             Ghost</t>
  </si>
  <si>
    <t xml:space="preserve">     Magikarp</t>
  </si>
  <si>
    <t xml:space="preserve">USE VLOOKUP </t>
  </si>
  <si>
    <t xml:space="preserve">NMAE </t>
  </si>
  <si>
    <t xml:space="preserve">FIINAL </t>
  </si>
  <si>
    <t xml:space="preserve">final </t>
  </si>
  <si>
    <t>XOR</t>
  </si>
  <si>
    <t>HP</t>
  </si>
  <si>
    <t>EITHER Fire Type OR less than 60 HP</t>
  </si>
  <si>
    <t xml:space="preserve">USE FIRMAT COLORS </t>
  </si>
  <si>
    <t xml:space="preserve">FORMAT  FONT </t>
  </si>
  <si>
    <t xml:space="preserve">Ramesh rajput from bareilly </t>
  </si>
  <si>
    <t xml:space="preserve">ajeet chelaa  from meerganj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</si>
</sst>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₹&quot;\ #,##0.00;[Red]&quot;₹&quot;\ \-#,##0.00"/>
  </numFmts>
  <fonts count="2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DC143C"/>
      <name val="Consolas"/>
      <family val="3"/>
    </font>
    <font>
      <sz val="11"/>
      <color rgb="FFC00000"/>
      <name val="Calibri"/>
      <family val="2"/>
      <scheme val="minor"/>
    </font>
    <font>
      <sz val="14"/>
      <color rgb="FFC0000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8"/>
      <color theme="9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15137B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rgb="FF3C2044"/>
      <name val="Calibri"/>
      <family val="2"/>
      <scheme val="minor"/>
    </font>
    <font>
      <b/>
      <sz val="11"/>
      <color theme="1"/>
      <name val="Algerian"/>
      <family val="5"/>
    </font>
    <font>
      <sz val="11"/>
      <color theme="1"/>
      <name val="Algerian"/>
      <family val="5"/>
    </font>
    <font>
      <b/>
      <sz val="11"/>
      <color rgb="FFC00000"/>
      <name val="Calibri"/>
      <family val="2"/>
      <scheme val="minor"/>
    </font>
    <font>
      <b/>
      <u val="double"/>
      <sz val="16"/>
      <color rgb="FFC00000"/>
      <name val="Calibri"/>
      <family val="2"/>
      <scheme val="minor"/>
    </font>
    <font>
      <sz val="16"/>
      <color rgb="FFC0000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63A4F7"/>
        <bgColor indexed="64"/>
      </patternFill>
    </fill>
    <fill>
      <patternFill patternType="solid">
        <fgColor rgb="FFC189F7"/>
        <bgColor indexed="64"/>
      </patternFill>
    </fill>
    <fill>
      <patternFill patternType="solid">
        <fgColor rgb="FFF6C3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CEB99"/>
        <bgColor indexed="64"/>
      </patternFill>
    </fill>
    <fill>
      <patternFill patternType="solid">
        <fgColor rgb="FFD4D4D4"/>
        <bgColor indexed="64"/>
      </patternFill>
    </fill>
    <fill>
      <patternFill patternType="solid">
        <fgColor rgb="FF6373BA"/>
        <bgColor indexed="64"/>
      </patternFill>
    </fill>
    <fill>
      <patternFill patternType="solid">
        <fgColor rgb="FFA2A2A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483700"/>
        <bgColor indexed="64"/>
      </patternFill>
    </fill>
    <fill>
      <patternFill patternType="solid">
        <fgColor rgb="FFA3DBFF"/>
        <bgColor indexed="64"/>
      </patternFill>
    </fill>
    <fill>
      <patternFill patternType="solid">
        <fgColor rgb="FFFF7474"/>
        <bgColor indexed="64"/>
      </patternFill>
    </fill>
    <fill>
      <patternFill patternType="solid">
        <fgColor rgb="FF918E00"/>
        <bgColor indexed="64"/>
      </patternFill>
    </fill>
    <fill>
      <patternFill patternType="solid">
        <fgColor rgb="FF600045"/>
        <bgColor indexed="64"/>
      </patternFill>
    </fill>
    <fill>
      <patternFill patternType="solid">
        <fgColor rgb="FF15137B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theme="1" tint="0.149998474074526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 style="thin">
        <color theme="9" tint="-0.499984740745262"/>
      </bottom>
      <diagonal/>
    </border>
    <border>
      <left/>
      <right/>
      <top style="thin">
        <color theme="9" tint="-0.499984740745262"/>
      </top>
      <bottom/>
      <diagonal/>
    </border>
    <border>
      <left/>
      <right/>
      <top style="thin">
        <color theme="9" tint="-0.499984740745262"/>
      </top>
      <bottom style="thin">
        <color theme="9" tint="-0.499984740745262"/>
      </bottom>
      <diagonal/>
    </border>
    <border>
      <left/>
      <right/>
      <top style="dotted">
        <color theme="9" tint="-0.499984740745262"/>
      </top>
      <bottom/>
      <diagonal/>
    </border>
    <border>
      <left/>
      <right/>
      <top style="dotted">
        <color theme="9" tint="-0.499984740745262"/>
      </top>
      <bottom style="dotted">
        <color theme="9" tint="-0.499984740745262"/>
      </bottom>
      <diagonal/>
    </border>
    <border>
      <left/>
      <right/>
      <top style="double">
        <color indexed="64"/>
      </top>
      <bottom/>
      <diagonal/>
    </border>
    <border>
      <left/>
      <right/>
      <top style="double">
        <color theme="9" tint="-0.499984740745262"/>
      </top>
      <bottom style="thin">
        <color theme="9" tint="-0.499984740745262"/>
      </bottom>
      <diagonal/>
    </border>
    <border>
      <left/>
      <right style="double">
        <color theme="9" tint="-0.499984740745262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wrapText="1"/>
    </xf>
    <xf numFmtId="0" fontId="2" fillId="0" borderId="0" xfId="0" applyFont="1" applyAlignment="1">
      <alignment horizontal="left" vertical="center" wrapText="1" inden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2" borderId="0" xfId="0" applyFont="1" applyFill="1"/>
    <xf numFmtId="0" fontId="8" fillId="0" borderId="2" xfId="0" applyFont="1" applyBorder="1" applyAlignment="1">
      <alignment horizontal="center" vertical="top"/>
    </xf>
    <xf numFmtId="0" fontId="8" fillId="0" borderId="1" xfId="0" applyFont="1" applyBorder="1" applyAlignment="1">
      <alignment horizontal="center" vertical="top"/>
    </xf>
    <xf numFmtId="0" fontId="0" fillId="2" borderId="0" xfId="0" applyFill="1"/>
    <xf numFmtId="0" fontId="7" fillId="2" borderId="0" xfId="0" applyFont="1" applyFill="1"/>
    <xf numFmtId="9" fontId="0" fillId="0" borderId="0" xfId="0" applyNumberFormat="1"/>
    <xf numFmtId="8" fontId="0" fillId="0" borderId="0" xfId="0" applyNumberForma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9" fillId="8" borderId="0" xfId="0" applyFont="1" applyFill="1"/>
    <xf numFmtId="0" fontId="3" fillId="9" borderId="0" xfId="0" applyFont="1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7" fillId="0" borderId="0" xfId="0" applyFont="1"/>
    <xf numFmtId="0" fontId="16" fillId="0" borderId="4" xfId="0" applyFont="1" applyBorder="1"/>
    <xf numFmtId="0" fontId="19" fillId="0" borderId="5" xfId="0" applyFont="1" applyBorder="1"/>
    <xf numFmtId="0" fontId="17" fillId="0" borderId="6" xfId="0" applyFont="1" applyBorder="1"/>
    <xf numFmtId="0" fontId="18" fillId="0" borderId="3" xfId="0" applyFont="1" applyBorder="1"/>
    <xf numFmtId="0" fontId="0" fillId="0" borderId="0" xfId="0" applyAlignment="1">
      <alignment horizontal="right"/>
    </xf>
    <xf numFmtId="0" fontId="20" fillId="0" borderId="0" xfId="0" applyFont="1" applyAlignment="1">
      <alignment horizontal="left" vertical="top"/>
    </xf>
    <xf numFmtId="0" fontId="20" fillId="0" borderId="7" xfId="0" applyFont="1" applyBorder="1" applyAlignment="1">
      <alignment horizontal="left" vertical="top"/>
    </xf>
    <xf numFmtId="0" fontId="20" fillId="0" borderId="8" xfId="0" applyFont="1" applyBorder="1" applyAlignment="1">
      <alignment horizontal="left" vertical="top"/>
    </xf>
    <xf numFmtId="0" fontId="20" fillId="0" borderId="9" xfId="0" applyFont="1" applyBorder="1" applyAlignment="1">
      <alignment horizontal="left" vertical="top"/>
    </xf>
    <xf numFmtId="0" fontId="20" fillId="0" borderId="10" xfId="0" applyFont="1" applyBorder="1" applyAlignment="1">
      <alignment horizontal="left" vertical="top"/>
    </xf>
    <xf numFmtId="0" fontId="20" fillId="0" borderId="11" xfId="0" applyFont="1" applyBorder="1" applyAlignment="1">
      <alignment horizontal="left" vertical="top"/>
    </xf>
    <xf numFmtId="0" fontId="20" fillId="0" borderId="12" xfId="0" applyFont="1" applyBorder="1" applyAlignment="1">
      <alignment horizontal="left" vertical="top"/>
    </xf>
    <xf numFmtId="0" fontId="20" fillId="0" borderId="13" xfId="0" applyFont="1" applyBorder="1" applyAlignment="1">
      <alignment horizontal="left" vertical="top"/>
    </xf>
    <xf numFmtId="0" fontId="0" fillId="0" borderId="11" xfId="0" applyBorder="1"/>
    <xf numFmtId="0" fontId="0" fillId="0" borderId="14" xfId="0" applyBorder="1"/>
    <xf numFmtId="0" fontId="20" fillId="3" borderId="0" xfId="0" applyFont="1" applyFill="1" applyBorder="1" applyAlignment="1">
      <alignment horizontal="left" vertical="top"/>
    </xf>
    <xf numFmtId="0" fontId="0" fillId="0" borderId="12" xfId="0" applyBorder="1"/>
    <xf numFmtId="0" fontId="20" fillId="0" borderId="15" xfId="0" applyFont="1" applyBorder="1" applyAlignment="1">
      <alignment horizontal="left" vertical="top"/>
    </xf>
    <xf numFmtId="0" fontId="0" fillId="0" borderId="16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C2044"/>
      <color rgb="FF15137B"/>
      <color rgb="FF600045"/>
      <color rgb="FF918E00"/>
      <color rgb="FF483700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1A344-3E0F-44EC-BE3A-35DE99FF2A14}">
  <dimension ref="A1:I26"/>
  <sheetViews>
    <sheetView topLeftCell="A6" workbookViewId="0">
      <selection activeCell="C32" sqref="C32:D33"/>
    </sheetView>
  </sheetViews>
  <sheetFormatPr defaultRowHeight="14.4" x14ac:dyDescent="0.3"/>
  <sheetData>
    <row r="1" spans="1:9" x14ac:dyDescent="0.3">
      <c r="A1">
        <f>34</f>
        <v>34</v>
      </c>
      <c r="B1">
        <v>34</v>
      </c>
      <c r="C1">
        <v>34</v>
      </c>
      <c r="D1">
        <v>34</v>
      </c>
      <c r="E1">
        <v>34</v>
      </c>
      <c r="F1">
        <v>34</v>
      </c>
      <c r="G1">
        <v>34</v>
      </c>
    </row>
    <row r="2" spans="1:9" x14ac:dyDescent="0.3">
      <c r="A2">
        <f>34</f>
        <v>34</v>
      </c>
      <c r="B2">
        <v>34</v>
      </c>
      <c r="C2">
        <v>34</v>
      </c>
      <c r="D2">
        <v>34</v>
      </c>
      <c r="E2">
        <v>34</v>
      </c>
      <c r="F2">
        <v>34</v>
      </c>
      <c r="G2">
        <v>34</v>
      </c>
    </row>
    <row r="3" spans="1:9" x14ac:dyDescent="0.3">
      <c r="A3">
        <f>32</f>
        <v>32</v>
      </c>
      <c r="B3">
        <v>32</v>
      </c>
      <c r="C3">
        <v>32</v>
      </c>
      <c r="D3">
        <v>32</v>
      </c>
      <c r="E3">
        <v>32</v>
      </c>
      <c r="F3">
        <v>32</v>
      </c>
      <c r="G3">
        <v>32</v>
      </c>
      <c r="I3">
        <f>1</f>
        <v>1</v>
      </c>
    </row>
    <row r="4" spans="1:9" x14ac:dyDescent="0.3">
      <c r="A4">
        <f>12</f>
        <v>12</v>
      </c>
      <c r="B4">
        <v>12</v>
      </c>
      <c r="C4">
        <v>12</v>
      </c>
      <c r="D4">
        <v>12</v>
      </c>
      <c r="E4">
        <v>12</v>
      </c>
      <c r="F4">
        <v>12</v>
      </c>
      <c r="G4">
        <v>12</v>
      </c>
    </row>
    <row r="5" spans="1:9" x14ac:dyDescent="0.3">
      <c r="A5">
        <f>45</f>
        <v>45</v>
      </c>
      <c r="B5">
        <v>45</v>
      </c>
      <c r="C5">
        <v>45</v>
      </c>
      <c r="D5">
        <v>45</v>
      </c>
      <c r="E5">
        <v>45</v>
      </c>
      <c r="F5">
        <v>45</v>
      </c>
      <c r="G5">
        <v>45</v>
      </c>
    </row>
    <row r="6" spans="1:9" x14ac:dyDescent="0.3">
      <c r="A6">
        <f>56</f>
        <v>56</v>
      </c>
      <c r="B6">
        <v>56</v>
      </c>
      <c r="C6">
        <v>56</v>
      </c>
      <c r="D6">
        <v>56</v>
      </c>
      <c r="E6">
        <v>56</v>
      </c>
      <c r="F6">
        <v>56</v>
      </c>
      <c r="G6">
        <v>56</v>
      </c>
    </row>
    <row r="7" spans="1:9" x14ac:dyDescent="0.3">
      <c r="A7">
        <f>67</f>
        <v>67</v>
      </c>
      <c r="B7">
        <v>67</v>
      </c>
      <c r="C7">
        <v>67</v>
      </c>
      <c r="D7">
        <v>67</v>
      </c>
      <c r="E7">
        <v>67</v>
      </c>
      <c r="F7">
        <v>67</v>
      </c>
      <c r="G7">
        <v>67</v>
      </c>
    </row>
    <row r="8" spans="1:9" x14ac:dyDescent="0.3">
      <c r="A8">
        <f>67</f>
        <v>67</v>
      </c>
    </row>
    <row r="9" spans="1:9" x14ac:dyDescent="0.3">
      <c r="A9">
        <f>67</f>
        <v>67</v>
      </c>
      <c r="B9" t="s">
        <v>1</v>
      </c>
    </row>
    <row r="10" spans="1:9" x14ac:dyDescent="0.3">
      <c r="A10">
        <f>67</f>
        <v>67</v>
      </c>
      <c r="B10" t="s">
        <v>1</v>
      </c>
    </row>
    <row r="11" spans="1:9" x14ac:dyDescent="0.3">
      <c r="A11">
        <f>67</f>
        <v>67</v>
      </c>
      <c r="B11" t="s">
        <v>1</v>
      </c>
    </row>
    <row r="12" spans="1:9" x14ac:dyDescent="0.3">
      <c r="A12">
        <f>67</f>
        <v>67</v>
      </c>
      <c r="B12" t="s">
        <v>1</v>
      </c>
    </row>
    <row r="13" spans="1:9" x14ac:dyDescent="0.3">
      <c r="A13">
        <f>67</f>
        <v>67</v>
      </c>
      <c r="B13" t="s">
        <v>1</v>
      </c>
    </row>
    <row r="14" spans="1:9" x14ac:dyDescent="0.3">
      <c r="A14">
        <f>67</f>
        <v>67</v>
      </c>
      <c r="B14" t="s">
        <v>1</v>
      </c>
    </row>
    <row r="15" spans="1:9" x14ac:dyDescent="0.3">
      <c r="A15">
        <v>1</v>
      </c>
      <c r="B15" t="s">
        <v>1</v>
      </c>
    </row>
    <row r="16" spans="1:9" x14ac:dyDescent="0.3">
      <c r="A16">
        <v>1</v>
      </c>
      <c r="B16" t="s">
        <v>1</v>
      </c>
    </row>
    <row r="17" spans="1:2" x14ac:dyDescent="0.3">
      <c r="A17">
        <v>1</v>
      </c>
      <c r="B17" t="s">
        <v>1</v>
      </c>
    </row>
    <row r="18" spans="1:2" x14ac:dyDescent="0.3">
      <c r="A18">
        <v>1</v>
      </c>
      <c r="B18" t="s">
        <v>1</v>
      </c>
    </row>
    <row r="19" spans="1:2" x14ac:dyDescent="0.3">
      <c r="A19">
        <v>1</v>
      </c>
      <c r="B19" t="s">
        <v>1</v>
      </c>
    </row>
    <row r="20" spans="1:2" x14ac:dyDescent="0.3">
      <c r="A20">
        <v>1</v>
      </c>
      <c r="B20" t="s">
        <v>1</v>
      </c>
    </row>
    <row r="21" spans="1:2" x14ac:dyDescent="0.3">
      <c r="A21">
        <v>1</v>
      </c>
      <c r="B21" t="s">
        <v>1</v>
      </c>
    </row>
    <row r="22" spans="1:2" x14ac:dyDescent="0.3">
      <c r="A22">
        <v>1</v>
      </c>
      <c r="B22" t="s">
        <v>1</v>
      </c>
    </row>
    <row r="23" spans="1:2" x14ac:dyDescent="0.3">
      <c r="A23">
        <v>1</v>
      </c>
      <c r="B23" t="s">
        <v>1</v>
      </c>
    </row>
    <row r="24" spans="1:2" x14ac:dyDescent="0.3">
      <c r="A24">
        <v>1</v>
      </c>
      <c r="B24" t="s">
        <v>1</v>
      </c>
    </row>
    <row r="25" spans="1:2" x14ac:dyDescent="0.3">
      <c r="A25">
        <v>1</v>
      </c>
      <c r="B25" t="s">
        <v>1</v>
      </c>
    </row>
    <row r="26" spans="1:2" x14ac:dyDescent="0.3">
      <c r="B26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3417B-F10A-46C6-893F-24876D378B66}">
  <dimension ref="A1:R149"/>
  <sheetViews>
    <sheetView topLeftCell="A16" workbookViewId="0">
      <selection activeCell="S3" sqref="S3"/>
    </sheetView>
  </sheetViews>
  <sheetFormatPr defaultRowHeight="14.4" x14ac:dyDescent="0.3"/>
  <cols>
    <col min="8" max="8" width="11.5546875" customWidth="1"/>
    <col min="10" max="10" width="10.33203125" bestFit="1" customWidth="1"/>
    <col min="12" max="12" width="21" customWidth="1"/>
    <col min="13" max="13" width="5.77734375" customWidth="1"/>
    <col min="14" max="14" width="7.21875" customWidth="1"/>
  </cols>
  <sheetData>
    <row r="1" spans="1:18" x14ac:dyDescent="0.3">
      <c r="A1">
        <v>1</v>
      </c>
      <c r="B1">
        <v>2</v>
      </c>
      <c r="C1">
        <v>10</v>
      </c>
      <c r="D1">
        <v>5</v>
      </c>
      <c r="E1">
        <v>1</v>
      </c>
      <c r="F1" cm="1">
        <f t="array" ref="F1:F10">_xlfn.SEQUENCE(10,1,1,1)</f>
        <v>1</v>
      </c>
      <c r="G1" cm="1">
        <f t="array" ref="G1:G100">_xlfn.SEQUENCE(100.1,1,2)</f>
        <v>2</v>
      </c>
      <c r="H1" t="s">
        <v>2</v>
      </c>
      <c r="J1" t="s">
        <v>41</v>
      </c>
      <c r="L1" t="s">
        <v>69</v>
      </c>
      <c r="M1" t="s">
        <v>70</v>
      </c>
      <c r="N1" t="s">
        <v>71</v>
      </c>
      <c r="O1" t="s">
        <v>91</v>
      </c>
      <c r="Q1" t="s">
        <v>92</v>
      </c>
    </row>
    <row r="2" spans="1:18" x14ac:dyDescent="0.3">
      <c r="A2">
        <v>2</v>
      </c>
      <c r="B2">
        <v>4</v>
      </c>
      <c r="C2">
        <v>10</v>
      </c>
      <c r="D2">
        <v>2</v>
      </c>
      <c r="E2">
        <v>2</v>
      </c>
      <c r="F2">
        <v>2</v>
      </c>
      <c r="G2">
        <v>3</v>
      </c>
      <c r="J2" t="s">
        <v>42</v>
      </c>
      <c r="L2" t="s">
        <v>72</v>
      </c>
      <c r="M2">
        <v>30</v>
      </c>
      <c r="N2">
        <v>35</v>
      </c>
      <c r="O2">
        <f>M2+N2</f>
        <v>65</v>
      </c>
      <c r="P2">
        <f>N2-O2</f>
        <v>-30</v>
      </c>
      <c r="R2">
        <f>M2+N2</f>
        <v>65</v>
      </c>
    </row>
    <row r="3" spans="1:18" x14ac:dyDescent="0.3">
      <c r="A3">
        <v>3</v>
      </c>
      <c r="B3">
        <v>6</v>
      </c>
      <c r="C3">
        <v>10</v>
      </c>
      <c r="D3">
        <v>-1</v>
      </c>
      <c r="E3">
        <v>3</v>
      </c>
      <c r="F3">
        <v>3</v>
      </c>
      <c r="G3">
        <v>4</v>
      </c>
      <c r="H3" t="s">
        <v>3</v>
      </c>
      <c r="J3" t="s">
        <v>43</v>
      </c>
      <c r="L3" t="s">
        <v>73</v>
      </c>
      <c r="M3">
        <v>20</v>
      </c>
      <c r="N3">
        <v>55</v>
      </c>
      <c r="O3">
        <f>M3+N3</f>
        <v>75</v>
      </c>
      <c r="P3">
        <f t="shared" ref="P3:P20" si="0">N3-O3</f>
        <v>-20</v>
      </c>
      <c r="R3">
        <f>M3+N3</f>
        <v>75</v>
      </c>
    </row>
    <row r="4" spans="1:18" x14ac:dyDescent="0.3">
      <c r="A4">
        <v>4</v>
      </c>
      <c r="B4">
        <v>8</v>
      </c>
      <c r="C4">
        <v>10</v>
      </c>
      <c r="D4">
        <v>-4</v>
      </c>
      <c r="E4">
        <v>4</v>
      </c>
      <c r="F4">
        <v>4</v>
      </c>
      <c r="G4">
        <v>5</v>
      </c>
      <c r="J4" t="s">
        <v>44</v>
      </c>
      <c r="L4" t="s">
        <v>74</v>
      </c>
      <c r="M4">
        <v>45</v>
      </c>
      <c r="N4">
        <v>50</v>
      </c>
      <c r="O4">
        <f>M4+N4</f>
        <v>95</v>
      </c>
      <c r="P4">
        <f t="shared" si="0"/>
        <v>-45</v>
      </c>
      <c r="R4">
        <f t="shared" ref="R4:R25" si="1">M4+N4</f>
        <v>95</v>
      </c>
    </row>
    <row r="5" spans="1:18" x14ac:dyDescent="0.3">
      <c r="A5">
        <v>5</v>
      </c>
      <c r="B5">
        <v>10</v>
      </c>
      <c r="C5">
        <v>10</v>
      </c>
      <c r="D5">
        <v>-7</v>
      </c>
      <c r="E5">
        <v>5</v>
      </c>
      <c r="F5">
        <v>5</v>
      </c>
      <c r="G5">
        <v>6</v>
      </c>
      <c r="H5" t="s">
        <v>4</v>
      </c>
      <c r="J5" t="s">
        <v>45</v>
      </c>
      <c r="L5" t="s">
        <v>75</v>
      </c>
      <c r="M5">
        <v>35</v>
      </c>
      <c r="N5">
        <v>30</v>
      </c>
      <c r="O5">
        <f t="shared" ref="O5:O20" si="2">M5+N5</f>
        <v>65</v>
      </c>
      <c r="P5">
        <f t="shared" si="0"/>
        <v>-35</v>
      </c>
      <c r="R5">
        <f t="shared" si="1"/>
        <v>65</v>
      </c>
    </row>
    <row r="6" spans="1:18" x14ac:dyDescent="0.3">
      <c r="A6">
        <v>6</v>
      </c>
      <c r="B6">
        <v>12</v>
      </c>
      <c r="C6">
        <v>10</v>
      </c>
      <c r="D6">
        <v>-10</v>
      </c>
      <c r="E6">
        <v>6</v>
      </c>
      <c r="F6">
        <v>6</v>
      </c>
      <c r="G6">
        <v>7</v>
      </c>
      <c r="J6" t="s">
        <v>46</v>
      </c>
      <c r="L6" t="s">
        <v>76</v>
      </c>
      <c r="M6">
        <v>25</v>
      </c>
      <c r="N6">
        <v>50</v>
      </c>
      <c r="O6">
        <f t="shared" si="2"/>
        <v>75</v>
      </c>
      <c r="P6">
        <f t="shared" si="0"/>
        <v>-25</v>
      </c>
      <c r="R6">
        <f t="shared" si="1"/>
        <v>75</v>
      </c>
    </row>
    <row r="7" spans="1:18" x14ac:dyDescent="0.3">
      <c r="A7">
        <v>7</v>
      </c>
      <c r="B7">
        <v>14</v>
      </c>
      <c r="C7">
        <v>10</v>
      </c>
      <c r="D7">
        <v>-13</v>
      </c>
      <c r="E7">
        <v>7</v>
      </c>
      <c r="F7">
        <v>7</v>
      </c>
      <c r="G7">
        <v>8</v>
      </c>
      <c r="H7" t="s">
        <v>5</v>
      </c>
      <c r="J7" t="s">
        <v>47</v>
      </c>
      <c r="L7" t="s">
        <v>77</v>
      </c>
      <c r="M7">
        <v>90</v>
      </c>
      <c r="N7">
        <v>40</v>
      </c>
      <c r="O7">
        <f t="shared" si="2"/>
        <v>130</v>
      </c>
      <c r="P7">
        <f t="shared" si="0"/>
        <v>-90</v>
      </c>
      <c r="R7">
        <f t="shared" si="1"/>
        <v>130</v>
      </c>
    </row>
    <row r="8" spans="1:18" x14ac:dyDescent="0.3">
      <c r="A8">
        <v>8</v>
      </c>
      <c r="B8">
        <v>16</v>
      </c>
      <c r="C8">
        <v>10</v>
      </c>
      <c r="D8">
        <v>-16</v>
      </c>
      <c r="E8">
        <v>8</v>
      </c>
      <c r="F8">
        <v>8</v>
      </c>
      <c r="G8">
        <v>9</v>
      </c>
      <c r="J8" t="s">
        <v>48</v>
      </c>
      <c r="L8" t="s">
        <v>78</v>
      </c>
      <c r="M8">
        <v>45</v>
      </c>
      <c r="N8">
        <v>40</v>
      </c>
      <c r="O8">
        <f t="shared" si="2"/>
        <v>85</v>
      </c>
      <c r="P8">
        <f t="shared" si="0"/>
        <v>-45</v>
      </c>
      <c r="R8">
        <f t="shared" si="1"/>
        <v>85</v>
      </c>
    </row>
    <row r="9" spans="1:18" x14ac:dyDescent="0.3">
      <c r="A9">
        <v>9</v>
      </c>
      <c r="B9">
        <v>18</v>
      </c>
      <c r="C9">
        <v>10</v>
      </c>
      <c r="D9">
        <v>-19</v>
      </c>
      <c r="E9">
        <v>9</v>
      </c>
      <c r="F9">
        <v>9</v>
      </c>
      <c r="G9">
        <v>10</v>
      </c>
      <c r="H9" t="s">
        <v>6</v>
      </c>
      <c r="J9" t="s">
        <v>49</v>
      </c>
      <c r="L9" t="s">
        <v>79</v>
      </c>
      <c r="M9">
        <v>60</v>
      </c>
      <c r="N9">
        <v>55</v>
      </c>
      <c r="O9">
        <f t="shared" si="2"/>
        <v>115</v>
      </c>
      <c r="P9">
        <f t="shared" si="0"/>
        <v>-60</v>
      </c>
      <c r="R9">
        <f t="shared" si="1"/>
        <v>115</v>
      </c>
    </row>
    <row r="10" spans="1:18" x14ac:dyDescent="0.3">
      <c r="A10">
        <v>10</v>
      </c>
      <c r="B10">
        <v>20</v>
      </c>
      <c r="C10">
        <v>10</v>
      </c>
      <c r="D10">
        <v>-22</v>
      </c>
      <c r="E10">
        <v>10</v>
      </c>
      <c r="F10">
        <v>10</v>
      </c>
      <c r="G10">
        <v>11</v>
      </c>
      <c r="J10" t="s">
        <v>50</v>
      </c>
      <c r="L10" t="s">
        <v>80</v>
      </c>
      <c r="M10">
        <v>80</v>
      </c>
      <c r="N10">
        <v>75</v>
      </c>
      <c r="O10">
        <f t="shared" si="2"/>
        <v>155</v>
      </c>
      <c r="P10">
        <f t="shared" si="0"/>
        <v>-80</v>
      </c>
      <c r="R10">
        <f t="shared" si="1"/>
        <v>155</v>
      </c>
    </row>
    <row r="11" spans="1:18" x14ac:dyDescent="0.3">
      <c r="A11">
        <v>11</v>
      </c>
      <c r="B11">
        <v>22</v>
      </c>
      <c r="C11">
        <v>10</v>
      </c>
      <c r="D11">
        <v>-25</v>
      </c>
      <c r="E11">
        <v>11</v>
      </c>
      <c r="G11">
        <v>12</v>
      </c>
      <c r="H11" t="s">
        <v>7</v>
      </c>
      <c r="J11" t="s">
        <v>51</v>
      </c>
      <c r="L11" t="s">
        <v>81</v>
      </c>
      <c r="M11">
        <v>56</v>
      </c>
      <c r="N11">
        <v>35</v>
      </c>
      <c r="O11">
        <f>M11+N11</f>
        <v>91</v>
      </c>
      <c r="P11">
        <f t="shared" si="0"/>
        <v>-56</v>
      </c>
      <c r="R11">
        <f t="shared" si="1"/>
        <v>91</v>
      </c>
    </row>
    <row r="12" spans="1:18" x14ac:dyDescent="0.3">
      <c r="A12">
        <v>12</v>
      </c>
      <c r="B12">
        <v>24</v>
      </c>
      <c r="C12">
        <v>10</v>
      </c>
      <c r="D12">
        <v>-28</v>
      </c>
      <c r="E12">
        <v>12</v>
      </c>
      <c r="G12">
        <v>13</v>
      </c>
      <c r="J12" t="s">
        <v>52</v>
      </c>
      <c r="L12" t="s">
        <v>82</v>
      </c>
      <c r="M12">
        <v>81</v>
      </c>
      <c r="N12">
        <v>60</v>
      </c>
      <c r="O12">
        <f t="shared" si="2"/>
        <v>141</v>
      </c>
      <c r="P12">
        <f t="shared" si="0"/>
        <v>-81</v>
      </c>
      <c r="R12">
        <f t="shared" si="1"/>
        <v>141</v>
      </c>
    </row>
    <row r="13" spans="1:18" x14ac:dyDescent="0.3">
      <c r="A13">
        <v>13</v>
      </c>
      <c r="B13">
        <v>26</v>
      </c>
      <c r="C13">
        <v>10</v>
      </c>
      <c r="D13">
        <v>-31</v>
      </c>
      <c r="E13">
        <v>13</v>
      </c>
      <c r="G13">
        <v>14</v>
      </c>
      <c r="H13" t="s">
        <v>8</v>
      </c>
      <c r="J13" t="s">
        <v>53</v>
      </c>
      <c r="L13" t="s">
        <v>83</v>
      </c>
      <c r="M13">
        <v>60</v>
      </c>
      <c r="N13">
        <v>30</v>
      </c>
      <c r="O13">
        <f t="shared" si="2"/>
        <v>90</v>
      </c>
      <c r="P13">
        <f t="shared" si="0"/>
        <v>-60</v>
      </c>
      <c r="R13">
        <f t="shared" si="1"/>
        <v>90</v>
      </c>
    </row>
    <row r="14" spans="1:18" x14ac:dyDescent="0.3">
      <c r="A14">
        <v>14</v>
      </c>
      <c r="B14">
        <v>28</v>
      </c>
      <c r="C14">
        <v>10</v>
      </c>
      <c r="D14">
        <v>-34</v>
      </c>
      <c r="E14">
        <v>14</v>
      </c>
      <c r="G14">
        <v>15</v>
      </c>
      <c r="J14" t="s">
        <v>54</v>
      </c>
      <c r="L14" t="s">
        <v>84</v>
      </c>
      <c r="M14">
        <v>90</v>
      </c>
      <c r="N14">
        <v>65</v>
      </c>
      <c r="O14">
        <f t="shared" si="2"/>
        <v>155</v>
      </c>
      <c r="P14">
        <f t="shared" si="0"/>
        <v>-90</v>
      </c>
      <c r="R14">
        <f t="shared" si="1"/>
        <v>155</v>
      </c>
    </row>
    <row r="15" spans="1:18" x14ac:dyDescent="0.3">
      <c r="A15">
        <v>15</v>
      </c>
      <c r="B15">
        <v>30</v>
      </c>
      <c r="C15">
        <v>10</v>
      </c>
      <c r="D15">
        <v>-37</v>
      </c>
      <c r="E15">
        <v>15</v>
      </c>
      <c r="G15">
        <v>16</v>
      </c>
      <c r="H15" t="s">
        <v>9</v>
      </c>
      <c r="J15" t="s">
        <v>55</v>
      </c>
      <c r="L15" t="s">
        <v>85</v>
      </c>
      <c r="M15">
        <v>60</v>
      </c>
      <c r="N15">
        <v>44</v>
      </c>
      <c r="O15">
        <f t="shared" si="2"/>
        <v>104</v>
      </c>
      <c r="P15">
        <f t="shared" si="0"/>
        <v>-60</v>
      </c>
      <c r="R15">
        <f t="shared" si="1"/>
        <v>104</v>
      </c>
    </row>
    <row r="16" spans="1:18" x14ac:dyDescent="0.3">
      <c r="A16">
        <v>16</v>
      </c>
      <c r="B16">
        <v>32</v>
      </c>
      <c r="C16">
        <v>10</v>
      </c>
      <c r="D16">
        <v>-40</v>
      </c>
      <c r="E16">
        <v>16</v>
      </c>
      <c r="G16">
        <v>17</v>
      </c>
      <c r="J16" t="s">
        <v>56</v>
      </c>
      <c r="L16" t="s">
        <v>86</v>
      </c>
      <c r="M16">
        <v>85</v>
      </c>
      <c r="N16">
        <v>69</v>
      </c>
      <c r="O16">
        <f t="shared" si="2"/>
        <v>154</v>
      </c>
      <c r="P16">
        <f t="shared" si="0"/>
        <v>-85</v>
      </c>
      <c r="R16">
        <f t="shared" si="1"/>
        <v>154</v>
      </c>
    </row>
    <row r="17" spans="1:18" x14ac:dyDescent="0.3">
      <c r="A17">
        <v>17</v>
      </c>
      <c r="B17">
        <v>34</v>
      </c>
      <c r="C17">
        <v>10</v>
      </c>
      <c r="D17">
        <v>-43</v>
      </c>
      <c r="E17">
        <v>17</v>
      </c>
      <c r="G17">
        <v>18</v>
      </c>
      <c r="H17" t="s">
        <v>10</v>
      </c>
      <c r="J17" t="s">
        <v>57</v>
      </c>
      <c r="L17" t="s">
        <v>87</v>
      </c>
      <c r="M17">
        <v>55</v>
      </c>
      <c r="N17">
        <v>40</v>
      </c>
      <c r="O17">
        <f t="shared" si="2"/>
        <v>95</v>
      </c>
      <c r="P17">
        <f t="shared" si="0"/>
        <v>-55</v>
      </c>
      <c r="R17">
        <f t="shared" si="1"/>
        <v>95</v>
      </c>
    </row>
    <row r="18" spans="1:18" x14ac:dyDescent="0.3">
      <c r="A18">
        <v>18</v>
      </c>
      <c r="B18">
        <v>36</v>
      </c>
      <c r="C18">
        <v>10</v>
      </c>
      <c r="D18">
        <v>-46</v>
      </c>
      <c r="E18">
        <v>18</v>
      </c>
      <c r="G18">
        <v>19</v>
      </c>
      <c r="J18" t="s">
        <v>58</v>
      </c>
      <c r="L18" t="s">
        <v>88</v>
      </c>
      <c r="M18">
        <v>90</v>
      </c>
      <c r="N18">
        <v>55</v>
      </c>
      <c r="O18">
        <f t="shared" si="2"/>
        <v>145</v>
      </c>
      <c r="P18">
        <f t="shared" si="0"/>
        <v>-90</v>
      </c>
      <c r="R18">
        <f t="shared" si="1"/>
        <v>145</v>
      </c>
    </row>
    <row r="19" spans="1:18" x14ac:dyDescent="0.3">
      <c r="A19">
        <v>19</v>
      </c>
      <c r="B19">
        <v>38</v>
      </c>
      <c r="C19">
        <v>10</v>
      </c>
      <c r="D19">
        <v>-49</v>
      </c>
      <c r="E19">
        <v>19</v>
      </c>
      <c r="G19">
        <v>20</v>
      </c>
      <c r="H19" t="s">
        <v>11</v>
      </c>
      <c r="J19" t="s">
        <v>59</v>
      </c>
      <c r="L19" t="s">
        <v>89</v>
      </c>
      <c r="M19">
        <v>75</v>
      </c>
      <c r="N19">
        <v>85</v>
      </c>
      <c r="O19">
        <f t="shared" si="2"/>
        <v>160</v>
      </c>
      <c r="P19">
        <f t="shared" si="0"/>
        <v>-75</v>
      </c>
      <c r="R19">
        <f t="shared" si="1"/>
        <v>160</v>
      </c>
    </row>
    <row r="20" spans="1:18" x14ac:dyDescent="0.3">
      <c r="A20">
        <v>20</v>
      </c>
      <c r="B20">
        <v>40</v>
      </c>
      <c r="C20">
        <v>10</v>
      </c>
      <c r="D20">
        <v>-52</v>
      </c>
      <c r="E20">
        <v>20</v>
      </c>
      <c r="G20">
        <v>21</v>
      </c>
      <c r="J20" t="s">
        <v>60</v>
      </c>
      <c r="L20" t="s">
        <v>90</v>
      </c>
      <c r="M20">
        <v>100</v>
      </c>
      <c r="N20">
        <v>110</v>
      </c>
      <c r="O20">
        <f t="shared" si="2"/>
        <v>210</v>
      </c>
      <c r="P20">
        <f t="shared" si="0"/>
        <v>-100</v>
      </c>
      <c r="R20">
        <f t="shared" si="1"/>
        <v>210</v>
      </c>
    </row>
    <row r="21" spans="1:18" x14ac:dyDescent="0.3">
      <c r="A21">
        <v>21</v>
      </c>
      <c r="B21">
        <v>42</v>
      </c>
      <c r="C21">
        <v>10</v>
      </c>
      <c r="E21">
        <v>21</v>
      </c>
      <c r="G21">
        <v>22</v>
      </c>
      <c r="H21" t="s">
        <v>12</v>
      </c>
      <c r="J21" t="s">
        <v>61</v>
      </c>
      <c r="L21" t="s">
        <v>0</v>
      </c>
      <c r="R21">
        <f t="shared" si="1"/>
        <v>0</v>
      </c>
    </row>
    <row r="22" spans="1:18" x14ac:dyDescent="0.3">
      <c r="A22">
        <v>22</v>
      </c>
      <c r="B22">
        <v>44</v>
      </c>
      <c r="C22">
        <v>10</v>
      </c>
      <c r="E22">
        <v>22</v>
      </c>
      <c r="G22">
        <v>23</v>
      </c>
      <c r="J22" t="s">
        <v>62</v>
      </c>
      <c r="R22">
        <f t="shared" si="1"/>
        <v>0</v>
      </c>
    </row>
    <row r="23" spans="1:18" x14ac:dyDescent="0.3">
      <c r="A23">
        <v>23</v>
      </c>
      <c r="B23">
        <v>46</v>
      </c>
      <c r="C23">
        <v>10</v>
      </c>
      <c r="E23">
        <v>23</v>
      </c>
      <c r="G23">
        <v>24</v>
      </c>
      <c r="H23" t="s">
        <v>13</v>
      </c>
      <c r="J23" t="s">
        <v>63</v>
      </c>
      <c r="R23">
        <f t="shared" si="1"/>
        <v>0</v>
      </c>
    </row>
    <row r="24" spans="1:18" x14ac:dyDescent="0.3">
      <c r="A24">
        <v>24</v>
      </c>
      <c r="B24">
        <v>48</v>
      </c>
      <c r="C24">
        <v>10</v>
      </c>
      <c r="E24">
        <v>24</v>
      </c>
      <c r="G24">
        <v>25</v>
      </c>
      <c r="J24" t="s">
        <v>64</v>
      </c>
      <c r="R24">
        <f t="shared" si="1"/>
        <v>0</v>
      </c>
    </row>
    <row r="25" spans="1:18" x14ac:dyDescent="0.3">
      <c r="A25">
        <v>25</v>
      </c>
      <c r="B25">
        <v>50</v>
      </c>
      <c r="C25">
        <v>10</v>
      </c>
      <c r="E25">
        <v>25</v>
      </c>
      <c r="G25">
        <v>26</v>
      </c>
      <c r="H25" t="s">
        <v>14</v>
      </c>
      <c r="J25" t="s">
        <v>65</v>
      </c>
      <c r="R25">
        <f t="shared" si="1"/>
        <v>0</v>
      </c>
    </row>
    <row r="26" spans="1:18" x14ac:dyDescent="0.3">
      <c r="B26">
        <v>52</v>
      </c>
      <c r="C26">
        <v>10</v>
      </c>
      <c r="E26">
        <v>26</v>
      </c>
      <c r="G26">
        <v>27</v>
      </c>
      <c r="J26" t="s">
        <v>66</v>
      </c>
    </row>
    <row r="27" spans="1:18" x14ac:dyDescent="0.3">
      <c r="B27">
        <v>54</v>
      </c>
      <c r="C27">
        <v>10</v>
      </c>
      <c r="E27">
        <v>27</v>
      </c>
      <c r="G27">
        <v>28</v>
      </c>
      <c r="H27" t="s">
        <v>15</v>
      </c>
      <c r="J27" t="s">
        <v>67</v>
      </c>
    </row>
    <row r="28" spans="1:18" x14ac:dyDescent="0.3">
      <c r="B28">
        <v>56</v>
      </c>
      <c r="C28">
        <v>10</v>
      </c>
      <c r="E28">
        <v>28</v>
      </c>
      <c r="G28">
        <v>29</v>
      </c>
      <c r="J28" t="s">
        <v>68</v>
      </c>
    </row>
    <row r="29" spans="1:18" x14ac:dyDescent="0.3">
      <c r="B29">
        <v>58</v>
      </c>
      <c r="C29">
        <v>10</v>
      </c>
      <c r="E29">
        <v>29</v>
      </c>
      <c r="G29">
        <v>30</v>
      </c>
      <c r="H29" t="s">
        <v>16</v>
      </c>
    </row>
    <row r="30" spans="1:18" x14ac:dyDescent="0.3">
      <c r="C30">
        <v>10</v>
      </c>
      <c r="E30">
        <v>30</v>
      </c>
      <c r="G30">
        <v>31</v>
      </c>
    </row>
    <row r="31" spans="1:18" x14ac:dyDescent="0.3">
      <c r="C31">
        <v>10</v>
      </c>
      <c r="E31">
        <v>31</v>
      </c>
      <c r="G31">
        <v>32</v>
      </c>
      <c r="H31" t="s">
        <v>17</v>
      </c>
    </row>
    <row r="32" spans="1:18" x14ac:dyDescent="0.3">
      <c r="C32">
        <v>10</v>
      </c>
      <c r="E32">
        <v>32</v>
      </c>
      <c r="G32">
        <v>33</v>
      </c>
    </row>
    <row r="33" spans="3:8" x14ac:dyDescent="0.3">
      <c r="C33">
        <v>10</v>
      </c>
      <c r="E33">
        <v>33</v>
      </c>
      <c r="G33">
        <v>34</v>
      </c>
      <c r="H33" t="s">
        <v>18</v>
      </c>
    </row>
    <row r="34" spans="3:8" x14ac:dyDescent="0.3">
      <c r="C34">
        <v>10</v>
      </c>
      <c r="E34">
        <v>34</v>
      </c>
      <c r="G34">
        <v>35</v>
      </c>
    </row>
    <row r="35" spans="3:8" x14ac:dyDescent="0.3">
      <c r="C35">
        <v>10</v>
      </c>
      <c r="E35">
        <v>35</v>
      </c>
      <c r="G35">
        <v>36</v>
      </c>
      <c r="H35" t="s">
        <v>19</v>
      </c>
    </row>
    <row r="36" spans="3:8" x14ac:dyDescent="0.3">
      <c r="C36">
        <v>10</v>
      </c>
      <c r="E36">
        <v>36</v>
      </c>
      <c r="G36">
        <v>37</v>
      </c>
    </row>
    <row r="37" spans="3:8" x14ac:dyDescent="0.3">
      <c r="C37">
        <v>10</v>
      </c>
      <c r="E37">
        <v>37</v>
      </c>
      <c r="G37">
        <v>38</v>
      </c>
      <c r="H37" t="s">
        <v>20</v>
      </c>
    </row>
    <row r="38" spans="3:8" x14ac:dyDescent="0.3">
      <c r="C38">
        <v>10</v>
      </c>
      <c r="E38">
        <v>38</v>
      </c>
      <c r="G38">
        <v>39</v>
      </c>
    </row>
    <row r="39" spans="3:8" x14ac:dyDescent="0.3">
      <c r="E39">
        <v>39</v>
      </c>
      <c r="G39">
        <v>40</v>
      </c>
      <c r="H39" t="s">
        <v>21</v>
      </c>
    </row>
    <row r="40" spans="3:8" x14ac:dyDescent="0.3">
      <c r="E40">
        <v>40</v>
      </c>
      <c r="G40">
        <v>41</v>
      </c>
    </row>
    <row r="41" spans="3:8" x14ac:dyDescent="0.3">
      <c r="E41">
        <v>41</v>
      </c>
      <c r="G41">
        <v>42</v>
      </c>
      <c r="H41" t="s">
        <v>22</v>
      </c>
    </row>
    <row r="42" spans="3:8" x14ac:dyDescent="0.3">
      <c r="E42">
        <v>42</v>
      </c>
      <c r="G42">
        <v>43</v>
      </c>
    </row>
    <row r="43" spans="3:8" x14ac:dyDescent="0.3">
      <c r="E43">
        <v>43</v>
      </c>
      <c r="G43">
        <v>44</v>
      </c>
      <c r="H43" t="s">
        <v>23</v>
      </c>
    </row>
    <row r="44" spans="3:8" x14ac:dyDescent="0.3">
      <c r="E44">
        <v>44</v>
      </c>
      <c r="G44">
        <v>45</v>
      </c>
    </row>
    <row r="45" spans="3:8" x14ac:dyDescent="0.3">
      <c r="E45">
        <v>45</v>
      </c>
      <c r="G45">
        <v>46</v>
      </c>
      <c r="H45" t="s">
        <v>24</v>
      </c>
    </row>
    <row r="46" spans="3:8" x14ac:dyDescent="0.3">
      <c r="E46">
        <v>46</v>
      </c>
      <c r="G46">
        <v>47</v>
      </c>
    </row>
    <row r="47" spans="3:8" x14ac:dyDescent="0.3">
      <c r="E47">
        <v>47</v>
      </c>
      <c r="G47">
        <v>48</v>
      </c>
      <c r="H47" t="s">
        <v>25</v>
      </c>
    </row>
    <row r="48" spans="3:8" x14ac:dyDescent="0.3">
      <c r="E48">
        <v>48</v>
      </c>
      <c r="G48">
        <v>49</v>
      </c>
    </row>
    <row r="49" spans="5:10" x14ac:dyDescent="0.3">
      <c r="E49">
        <v>49</v>
      </c>
      <c r="G49">
        <v>50</v>
      </c>
      <c r="H49" t="s">
        <v>26</v>
      </c>
      <c r="J49" s="1">
        <v>44045</v>
      </c>
    </row>
    <row r="50" spans="5:10" x14ac:dyDescent="0.3">
      <c r="E50">
        <v>50</v>
      </c>
      <c r="G50">
        <v>51</v>
      </c>
    </row>
    <row r="51" spans="5:10" x14ac:dyDescent="0.3">
      <c r="E51">
        <v>51</v>
      </c>
      <c r="G51">
        <v>52</v>
      </c>
      <c r="H51" t="s">
        <v>27</v>
      </c>
      <c r="J51" s="1">
        <v>44046</v>
      </c>
    </row>
    <row r="52" spans="5:10" x14ac:dyDescent="0.3">
      <c r="E52">
        <v>52</v>
      </c>
      <c r="G52">
        <v>53</v>
      </c>
    </row>
    <row r="53" spans="5:10" x14ac:dyDescent="0.3">
      <c r="E53">
        <v>53</v>
      </c>
      <c r="G53">
        <v>54</v>
      </c>
      <c r="H53" t="s">
        <v>28</v>
      </c>
      <c r="J53" s="1">
        <v>44047</v>
      </c>
    </row>
    <row r="54" spans="5:10" x14ac:dyDescent="0.3">
      <c r="E54">
        <v>54</v>
      </c>
      <c r="G54">
        <v>55</v>
      </c>
    </row>
    <row r="55" spans="5:10" x14ac:dyDescent="0.3">
      <c r="E55">
        <v>55</v>
      </c>
      <c r="G55">
        <v>56</v>
      </c>
      <c r="H55" t="s">
        <v>29</v>
      </c>
      <c r="J55" s="1">
        <v>44048</v>
      </c>
    </row>
    <row r="56" spans="5:10" x14ac:dyDescent="0.3">
      <c r="E56">
        <v>56</v>
      </c>
      <c r="G56">
        <v>57</v>
      </c>
    </row>
    <row r="57" spans="5:10" x14ac:dyDescent="0.3">
      <c r="E57">
        <v>57</v>
      </c>
      <c r="G57">
        <v>58</v>
      </c>
      <c r="H57" t="s">
        <v>30</v>
      </c>
      <c r="J57" s="1">
        <v>44049</v>
      </c>
    </row>
    <row r="58" spans="5:10" x14ac:dyDescent="0.3">
      <c r="E58">
        <v>58</v>
      </c>
      <c r="G58">
        <v>59</v>
      </c>
    </row>
    <row r="59" spans="5:10" x14ac:dyDescent="0.3">
      <c r="E59">
        <v>59</v>
      </c>
      <c r="G59">
        <v>60</v>
      </c>
      <c r="H59" t="s">
        <v>31</v>
      </c>
      <c r="J59" s="1">
        <v>44050</v>
      </c>
    </row>
    <row r="60" spans="5:10" x14ac:dyDescent="0.3">
      <c r="E60">
        <v>60</v>
      </c>
      <c r="G60">
        <v>61</v>
      </c>
    </row>
    <row r="61" spans="5:10" x14ac:dyDescent="0.3">
      <c r="E61">
        <v>61</v>
      </c>
      <c r="G61">
        <v>62</v>
      </c>
      <c r="H61" t="s">
        <v>32</v>
      </c>
      <c r="J61" s="1">
        <v>44051</v>
      </c>
    </row>
    <row r="62" spans="5:10" x14ac:dyDescent="0.3">
      <c r="E62">
        <v>62</v>
      </c>
      <c r="G62">
        <v>63</v>
      </c>
    </row>
    <row r="63" spans="5:10" x14ac:dyDescent="0.3">
      <c r="E63">
        <v>63</v>
      </c>
      <c r="G63">
        <v>64</v>
      </c>
      <c r="H63" t="s">
        <v>33</v>
      </c>
      <c r="J63" s="1">
        <v>44052</v>
      </c>
    </row>
    <row r="64" spans="5:10" x14ac:dyDescent="0.3">
      <c r="E64">
        <v>64</v>
      </c>
      <c r="G64">
        <v>65</v>
      </c>
    </row>
    <row r="65" spans="5:10" x14ac:dyDescent="0.3">
      <c r="E65">
        <v>65</v>
      </c>
      <c r="G65">
        <v>66</v>
      </c>
      <c r="H65" t="s">
        <v>34</v>
      </c>
      <c r="J65" s="1">
        <v>44053</v>
      </c>
    </row>
    <row r="66" spans="5:10" x14ac:dyDescent="0.3">
      <c r="E66">
        <v>66</v>
      </c>
      <c r="G66">
        <v>67</v>
      </c>
    </row>
    <row r="67" spans="5:10" x14ac:dyDescent="0.3">
      <c r="E67">
        <v>67</v>
      </c>
      <c r="G67">
        <v>68</v>
      </c>
      <c r="H67" t="s">
        <v>35</v>
      </c>
      <c r="J67" s="1">
        <v>44054</v>
      </c>
    </row>
    <row r="68" spans="5:10" x14ac:dyDescent="0.3">
      <c r="E68">
        <v>68</v>
      </c>
      <c r="G68">
        <v>69</v>
      </c>
    </row>
    <row r="69" spans="5:10" x14ac:dyDescent="0.3">
      <c r="E69">
        <v>69</v>
      </c>
      <c r="G69">
        <v>70</v>
      </c>
      <c r="H69" t="s">
        <v>36</v>
      </c>
      <c r="J69" s="1">
        <v>44055</v>
      </c>
    </row>
    <row r="70" spans="5:10" x14ac:dyDescent="0.3">
      <c r="E70">
        <v>70</v>
      </c>
      <c r="G70">
        <v>71</v>
      </c>
    </row>
    <row r="71" spans="5:10" x14ac:dyDescent="0.3">
      <c r="E71">
        <v>71</v>
      </c>
      <c r="G71">
        <v>72</v>
      </c>
      <c r="H71" t="s">
        <v>37</v>
      </c>
      <c r="J71" s="1">
        <v>44056</v>
      </c>
    </row>
    <row r="72" spans="5:10" x14ac:dyDescent="0.3">
      <c r="E72">
        <v>72</v>
      </c>
      <c r="G72">
        <v>73</v>
      </c>
    </row>
    <row r="73" spans="5:10" x14ac:dyDescent="0.3">
      <c r="E73">
        <v>73</v>
      </c>
      <c r="G73">
        <v>74</v>
      </c>
      <c r="H73" t="s">
        <v>38</v>
      </c>
      <c r="J73" s="1">
        <v>44057</v>
      </c>
    </row>
    <row r="74" spans="5:10" x14ac:dyDescent="0.3">
      <c r="E74">
        <v>74</v>
      </c>
      <c r="G74">
        <v>75</v>
      </c>
    </row>
    <row r="75" spans="5:10" x14ac:dyDescent="0.3">
      <c r="E75">
        <v>75</v>
      </c>
      <c r="G75">
        <v>76</v>
      </c>
      <c r="H75" t="s">
        <v>39</v>
      </c>
      <c r="J75" s="1">
        <v>44058</v>
      </c>
    </row>
    <row r="76" spans="5:10" x14ac:dyDescent="0.3">
      <c r="E76">
        <v>76</v>
      </c>
      <c r="G76">
        <v>77</v>
      </c>
    </row>
    <row r="77" spans="5:10" x14ac:dyDescent="0.3">
      <c r="E77">
        <v>77</v>
      </c>
      <c r="G77">
        <v>78</v>
      </c>
      <c r="H77" t="s">
        <v>40</v>
      </c>
      <c r="J77" s="1">
        <v>44059</v>
      </c>
    </row>
    <row r="78" spans="5:10" x14ac:dyDescent="0.3">
      <c r="E78">
        <v>78</v>
      </c>
      <c r="G78">
        <v>79</v>
      </c>
    </row>
    <row r="79" spans="5:10" x14ac:dyDescent="0.3">
      <c r="E79">
        <v>79</v>
      </c>
      <c r="G79">
        <v>80</v>
      </c>
      <c r="J79" s="1">
        <v>44060</v>
      </c>
    </row>
    <row r="80" spans="5:10" x14ac:dyDescent="0.3">
      <c r="E80">
        <v>80</v>
      </c>
      <c r="G80">
        <v>81</v>
      </c>
    </row>
    <row r="81" spans="5:10" x14ac:dyDescent="0.3">
      <c r="E81">
        <v>81</v>
      </c>
      <c r="G81">
        <v>82</v>
      </c>
      <c r="J81" s="1">
        <v>44061</v>
      </c>
    </row>
    <row r="82" spans="5:10" x14ac:dyDescent="0.3">
      <c r="E82">
        <v>82</v>
      </c>
      <c r="G82">
        <v>83</v>
      </c>
    </row>
    <row r="83" spans="5:10" x14ac:dyDescent="0.3">
      <c r="E83">
        <v>83</v>
      </c>
      <c r="G83">
        <v>84</v>
      </c>
      <c r="J83" s="1">
        <v>44062</v>
      </c>
    </row>
    <row r="84" spans="5:10" x14ac:dyDescent="0.3">
      <c r="E84">
        <v>84</v>
      </c>
      <c r="G84">
        <v>85</v>
      </c>
    </row>
    <row r="85" spans="5:10" x14ac:dyDescent="0.3">
      <c r="E85">
        <v>85</v>
      </c>
      <c r="G85">
        <v>86</v>
      </c>
      <c r="J85" s="1">
        <v>44063</v>
      </c>
    </row>
    <row r="86" spans="5:10" x14ac:dyDescent="0.3">
      <c r="E86">
        <v>86</v>
      </c>
      <c r="G86">
        <v>87</v>
      </c>
    </row>
    <row r="87" spans="5:10" x14ac:dyDescent="0.3">
      <c r="E87">
        <v>87</v>
      </c>
      <c r="G87">
        <v>88</v>
      </c>
      <c r="J87" s="1">
        <v>44064</v>
      </c>
    </row>
    <row r="88" spans="5:10" x14ac:dyDescent="0.3">
      <c r="E88">
        <v>88</v>
      </c>
      <c r="G88">
        <v>89</v>
      </c>
    </row>
    <row r="89" spans="5:10" x14ac:dyDescent="0.3">
      <c r="E89">
        <v>89</v>
      </c>
      <c r="G89">
        <v>90</v>
      </c>
      <c r="J89" s="1">
        <v>44065</v>
      </c>
    </row>
    <row r="90" spans="5:10" x14ac:dyDescent="0.3">
      <c r="E90">
        <v>90</v>
      </c>
      <c r="G90">
        <v>91</v>
      </c>
    </row>
    <row r="91" spans="5:10" x14ac:dyDescent="0.3">
      <c r="E91">
        <v>91</v>
      </c>
      <c r="G91">
        <v>92</v>
      </c>
      <c r="J91" s="1">
        <v>44066</v>
      </c>
    </row>
    <row r="92" spans="5:10" x14ac:dyDescent="0.3">
      <c r="E92">
        <v>92</v>
      </c>
      <c r="G92">
        <v>93</v>
      </c>
    </row>
    <row r="93" spans="5:10" x14ac:dyDescent="0.3">
      <c r="E93">
        <v>93</v>
      </c>
      <c r="G93">
        <v>94</v>
      </c>
      <c r="J93" s="1">
        <v>44067</v>
      </c>
    </row>
    <row r="94" spans="5:10" x14ac:dyDescent="0.3">
      <c r="E94">
        <v>94</v>
      </c>
      <c r="G94">
        <v>95</v>
      </c>
    </row>
    <row r="95" spans="5:10" x14ac:dyDescent="0.3">
      <c r="E95">
        <v>95</v>
      </c>
      <c r="G95">
        <v>96</v>
      </c>
      <c r="J95" s="1">
        <v>44068</v>
      </c>
    </row>
    <row r="96" spans="5:10" x14ac:dyDescent="0.3">
      <c r="E96">
        <v>96</v>
      </c>
      <c r="G96">
        <v>97</v>
      </c>
    </row>
    <row r="97" spans="5:10" x14ac:dyDescent="0.3">
      <c r="E97">
        <v>97</v>
      </c>
      <c r="G97">
        <v>98</v>
      </c>
      <c r="J97" s="1">
        <v>44069</v>
      </c>
    </row>
    <row r="98" spans="5:10" x14ac:dyDescent="0.3">
      <c r="E98">
        <v>98</v>
      </c>
      <c r="G98">
        <v>99</v>
      </c>
    </row>
    <row r="99" spans="5:10" x14ac:dyDescent="0.3">
      <c r="E99">
        <v>99</v>
      </c>
      <c r="G99">
        <v>100</v>
      </c>
      <c r="J99" s="1">
        <v>44070</v>
      </c>
    </row>
    <row r="100" spans="5:10" x14ac:dyDescent="0.3">
      <c r="E100">
        <v>100</v>
      </c>
      <c r="G100">
        <v>101</v>
      </c>
    </row>
    <row r="101" spans="5:10" x14ac:dyDescent="0.3">
      <c r="E101">
        <v>101</v>
      </c>
    </row>
    <row r="102" spans="5:10" x14ac:dyDescent="0.3">
      <c r="E102">
        <v>102</v>
      </c>
    </row>
    <row r="103" spans="5:10" x14ac:dyDescent="0.3">
      <c r="E103">
        <v>103</v>
      </c>
    </row>
    <row r="104" spans="5:10" x14ac:dyDescent="0.3">
      <c r="E104">
        <v>104</v>
      </c>
    </row>
    <row r="105" spans="5:10" x14ac:dyDescent="0.3">
      <c r="E105">
        <v>105</v>
      </c>
    </row>
    <row r="106" spans="5:10" x14ac:dyDescent="0.3">
      <c r="E106">
        <v>106</v>
      </c>
    </row>
    <row r="107" spans="5:10" x14ac:dyDescent="0.3">
      <c r="E107">
        <v>107</v>
      </c>
    </row>
    <row r="108" spans="5:10" x14ac:dyDescent="0.3">
      <c r="E108">
        <v>108</v>
      </c>
    </row>
    <row r="109" spans="5:10" x14ac:dyDescent="0.3">
      <c r="E109">
        <v>109</v>
      </c>
    </row>
    <row r="110" spans="5:10" x14ac:dyDescent="0.3">
      <c r="E110">
        <v>110</v>
      </c>
    </row>
    <row r="111" spans="5:10" x14ac:dyDescent="0.3">
      <c r="E111">
        <v>111</v>
      </c>
    </row>
    <row r="112" spans="5:10" x14ac:dyDescent="0.3">
      <c r="E112">
        <v>112</v>
      </c>
    </row>
    <row r="113" spans="5:5" x14ac:dyDescent="0.3">
      <c r="E113">
        <v>113</v>
      </c>
    </row>
    <row r="114" spans="5:5" x14ac:dyDescent="0.3">
      <c r="E114">
        <v>114</v>
      </c>
    </row>
    <row r="115" spans="5:5" x14ac:dyDescent="0.3">
      <c r="E115">
        <v>115</v>
      </c>
    </row>
    <row r="116" spans="5:5" x14ac:dyDescent="0.3">
      <c r="E116">
        <v>116</v>
      </c>
    </row>
    <row r="117" spans="5:5" x14ac:dyDescent="0.3">
      <c r="E117">
        <v>117</v>
      </c>
    </row>
    <row r="118" spans="5:5" x14ac:dyDescent="0.3">
      <c r="E118">
        <v>118</v>
      </c>
    </row>
    <row r="119" spans="5:5" x14ac:dyDescent="0.3">
      <c r="E119">
        <v>119</v>
      </c>
    </row>
    <row r="120" spans="5:5" x14ac:dyDescent="0.3">
      <c r="E120">
        <v>120</v>
      </c>
    </row>
    <row r="121" spans="5:5" x14ac:dyDescent="0.3">
      <c r="E121">
        <v>121</v>
      </c>
    </row>
    <row r="122" spans="5:5" x14ac:dyDescent="0.3">
      <c r="E122">
        <v>122</v>
      </c>
    </row>
    <row r="123" spans="5:5" x14ac:dyDescent="0.3">
      <c r="E123">
        <v>123</v>
      </c>
    </row>
    <row r="124" spans="5:5" x14ac:dyDescent="0.3">
      <c r="E124">
        <v>124</v>
      </c>
    </row>
    <row r="125" spans="5:5" x14ac:dyDescent="0.3">
      <c r="E125">
        <v>125</v>
      </c>
    </row>
    <row r="126" spans="5:5" x14ac:dyDescent="0.3">
      <c r="E126">
        <v>126</v>
      </c>
    </row>
    <row r="127" spans="5:5" x14ac:dyDescent="0.3">
      <c r="E127">
        <v>127</v>
      </c>
    </row>
    <row r="128" spans="5:5" x14ac:dyDescent="0.3">
      <c r="E128">
        <v>128</v>
      </c>
    </row>
    <row r="129" spans="5:5" x14ac:dyDescent="0.3">
      <c r="E129">
        <v>129</v>
      </c>
    </row>
    <row r="130" spans="5:5" x14ac:dyDescent="0.3">
      <c r="E130">
        <v>130</v>
      </c>
    </row>
    <row r="131" spans="5:5" x14ac:dyDescent="0.3">
      <c r="E131">
        <v>131</v>
      </c>
    </row>
    <row r="132" spans="5:5" x14ac:dyDescent="0.3">
      <c r="E132">
        <v>132</v>
      </c>
    </row>
    <row r="133" spans="5:5" x14ac:dyDescent="0.3">
      <c r="E133">
        <v>133</v>
      </c>
    </row>
    <row r="134" spans="5:5" x14ac:dyDescent="0.3">
      <c r="E134">
        <v>134</v>
      </c>
    </row>
    <row r="135" spans="5:5" x14ac:dyDescent="0.3">
      <c r="E135">
        <v>135</v>
      </c>
    </row>
    <row r="136" spans="5:5" x14ac:dyDescent="0.3">
      <c r="E136">
        <v>136</v>
      </c>
    </row>
    <row r="137" spans="5:5" x14ac:dyDescent="0.3">
      <c r="E137">
        <v>137</v>
      </c>
    </row>
    <row r="138" spans="5:5" x14ac:dyDescent="0.3">
      <c r="E138">
        <v>138</v>
      </c>
    </row>
    <row r="139" spans="5:5" x14ac:dyDescent="0.3">
      <c r="E139">
        <v>139</v>
      </c>
    </row>
    <row r="140" spans="5:5" x14ac:dyDescent="0.3">
      <c r="E140">
        <v>140</v>
      </c>
    </row>
    <row r="141" spans="5:5" x14ac:dyDescent="0.3">
      <c r="E141">
        <v>141</v>
      </c>
    </row>
    <row r="142" spans="5:5" x14ac:dyDescent="0.3">
      <c r="E142">
        <v>142</v>
      </c>
    </row>
    <row r="143" spans="5:5" x14ac:dyDescent="0.3">
      <c r="E143">
        <v>143</v>
      </c>
    </row>
    <row r="144" spans="5:5" x14ac:dyDescent="0.3">
      <c r="E144">
        <v>144</v>
      </c>
    </row>
    <row r="145" spans="5:5" x14ac:dyDescent="0.3">
      <c r="E145">
        <v>145</v>
      </c>
    </row>
    <row r="146" spans="5:5" x14ac:dyDescent="0.3">
      <c r="E146">
        <v>146</v>
      </c>
    </row>
    <row r="147" spans="5:5" x14ac:dyDescent="0.3">
      <c r="E147">
        <v>147</v>
      </c>
    </row>
    <row r="148" spans="5:5" x14ac:dyDescent="0.3">
      <c r="E148">
        <v>148</v>
      </c>
    </row>
    <row r="149" spans="5:5" x14ac:dyDescent="0.3">
      <c r="E149">
        <v>149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3C959-AC2B-4792-8B40-E3CF700CA458}">
  <dimension ref="A1:K26"/>
  <sheetViews>
    <sheetView topLeftCell="A3" workbookViewId="0">
      <selection activeCell="A23" sqref="A23:E23"/>
    </sheetView>
  </sheetViews>
  <sheetFormatPr defaultRowHeight="14.4" x14ac:dyDescent="0.3"/>
  <cols>
    <col min="7" max="7" width="13.44140625" customWidth="1"/>
  </cols>
  <sheetData>
    <row r="1" spans="1:11" x14ac:dyDescent="0.3">
      <c r="A1">
        <v>309</v>
      </c>
      <c r="B1">
        <v>39</v>
      </c>
      <c r="D1" t="s">
        <v>93</v>
      </c>
      <c r="E1" t="s">
        <v>70</v>
      </c>
      <c r="I1" t="s">
        <v>93</v>
      </c>
      <c r="K1" t="s">
        <v>70</v>
      </c>
    </row>
    <row r="2" spans="1:11" x14ac:dyDescent="0.3">
      <c r="A2">
        <v>320</v>
      </c>
      <c r="B2">
        <v>35</v>
      </c>
      <c r="C2" t="s">
        <v>94</v>
      </c>
      <c r="D2">
        <v>309</v>
      </c>
      <c r="E2">
        <v>39</v>
      </c>
      <c r="F2" t="s">
        <v>94</v>
      </c>
      <c r="I2">
        <v>309</v>
      </c>
      <c r="K2">
        <v>39</v>
      </c>
    </row>
    <row r="3" spans="1:11" x14ac:dyDescent="0.3">
      <c r="A3">
        <v>318</v>
      </c>
      <c r="B3">
        <v>45</v>
      </c>
      <c r="C3" t="s">
        <v>95</v>
      </c>
      <c r="D3">
        <v>320</v>
      </c>
      <c r="E3">
        <v>35</v>
      </c>
      <c r="F3" t="s">
        <v>95</v>
      </c>
    </row>
    <row r="4" spans="1:11" x14ac:dyDescent="0.3">
      <c r="A4">
        <v>314</v>
      </c>
      <c r="B4">
        <v>44</v>
      </c>
      <c r="C4" t="s">
        <v>96</v>
      </c>
      <c r="D4">
        <v>318</v>
      </c>
      <c r="E4">
        <v>45</v>
      </c>
      <c r="F4" t="s">
        <v>96</v>
      </c>
      <c r="I4">
        <v>320</v>
      </c>
      <c r="K4">
        <v>35</v>
      </c>
    </row>
    <row r="6" spans="1:11" x14ac:dyDescent="0.3">
      <c r="A6" t="s">
        <v>0</v>
      </c>
      <c r="C6" t="s">
        <v>97</v>
      </c>
      <c r="D6">
        <v>314</v>
      </c>
      <c r="E6">
        <v>44</v>
      </c>
      <c r="F6" t="s">
        <v>97</v>
      </c>
      <c r="I6">
        <v>318</v>
      </c>
      <c r="K6">
        <v>45</v>
      </c>
    </row>
    <row r="7" spans="1:11" x14ac:dyDescent="0.3">
      <c r="A7">
        <v>309</v>
      </c>
      <c r="B7">
        <v>39</v>
      </c>
      <c r="D7" t="s">
        <v>93</v>
      </c>
      <c r="E7" t="s">
        <v>70</v>
      </c>
      <c r="I7">
        <v>314</v>
      </c>
      <c r="K7">
        <v>44</v>
      </c>
    </row>
    <row r="8" spans="1:11" x14ac:dyDescent="0.3">
      <c r="A8">
        <v>320</v>
      </c>
      <c r="B8">
        <v>35</v>
      </c>
      <c r="C8" t="s">
        <v>94</v>
      </c>
      <c r="D8">
        <v>309</v>
      </c>
      <c r="E8">
        <v>39</v>
      </c>
    </row>
    <row r="9" spans="1:11" x14ac:dyDescent="0.3">
      <c r="A9">
        <v>318</v>
      </c>
      <c r="B9">
        <v>45</v>
      </c>
      <c r="C9" t="s">
        <v>95</v>
      </c>
      <c r="D9">
        <v>320</v>
      </c>
      <c r="E9">
        <v>35</v>
      </c>
    </row>
    <row r="10" spans="1:11" x14ac:dyDescent="0.3">
      <c r="A10">
        <v>314</v>
      </c>
      <c r="B10">
        <v>44</v>
      </c>
      <c r="C10" t="s">
        <v>96</v>
      </c>
      <c r="D10">
        <v>318</v>
      </c>
      <c r="E10">
        <v>45</v>
      </c>
      <c r="I10" t="s">
        <v>98</v>
      </c>
      <c r="J10" t="s">
        <v>93</v>
      </c>
      <c r="K10" t="s">
        <v>70</v>
      </c>
    </row>
    <row r="11" spans="1:11" x14ac:dyDescent="0.3">
      <c r="A11" t="s">
        <v>0</v>
      </c>
      <c r="C11" t="s">
        <v>97</v>
      </c>
      <c r="D11">
        <v>314</v>
      </c>
      <c r="E11">
        <v>44</v>
      </c>
      <c r="G11" t="s">
        <v>94</v>
      </c>
      <c r="I11" t="s">
        <v>99</v>
      </c>
      <c r="J11">
        <v>309</v>
      </c>
      <c r="K11">
        <v>39</v>
      </c>
    </row>
    <row r="12" spans="1:11" x14ac:dyDescent="0.3">
      <c r="A12">
        <v>320</v>
      </c>
      <c r="B12">
        <v>35</v>
      </c>
      <c r="C12" t="s">
        <v>94</v>
      </c>
      <c r="D12">
        <v>309</v>
      </c>
      <c r="E12">
        <v>39</v>
      </c>
      <c r="G12" t="s">
        <v>95</v>
      </c>
      <c r="I12" t="s">
        <v>99</v>
      </c>
      <c r="J12">
        <v>320</v>
      </c>
      <c r="K12">
        <v>35</v>
      </c>
    </row>
    <row r="13" spans="1:11" x14ac:dyDescent="0.3">
      <c r="A13">
        <v>318</v>
      </c>
      <c r="B13">
        <v>45</v>
      </c>
      <c r="C13" t="s">
        <v>95</v>
      </c>
      <c r="D13">
        <v>320</v>
      </c>
      <c r="E13">
        <v>35</v>
      </c>
      <c r="G13" t="s">
        <v>96</v>
      </c>
      <c r="I13" t="s">
        <v>100</v>
      </c>
      <c r="J13">
        <v>318</v>
      </c>
      <c r="K13">
        <v>45</v>
      </c>
    </row>
    <row r="14" spans="1:11" x14ac:dyDescent="0.3">
      <c r="A14">
        <v>314</v>
      </c>
      <c r="B14">
        <v>44</v>
      </c>
      <c r="C14" t="s">
        <v>96</v>
      </c>
      <c r="D14">
        <v>318</v>
      </c>
      <c r="E14">
        <v>45</v>
      </c>
      <c r="G14" t="s">
        <v>97</v>
      </c>
      <c r="I14" t="s">
        <v>100</v>
      </c>
      <c r="J14">
        <v>314</v>
      </c>
      <c r="K14">
        <v>44</v>
      </c>
    </row>
    <row r="15" spans="1:11" x14ac:dyDescent="0.3">
      <c r="A15" t="s">
        <v>0</v>
      </c>
      <c r="C15" t="s">
        <v>97</v>
      </c>
      <c r="D15">
        <v>314</v>
      </c>
      <c r="E15">
        <v>44</v>
      </c>
    </row>
    <row r="16" spans="1:11" x14ac:dyDescent="0.3">
      <c r="A16">
        <v>309</v>
      </c>
      <c r="B16">
        <v>39</v>
      </c>
      <c r="D16" t="s">
        <v>93</v>
      </c>
      <c r="E16" t="s">
        <v>70</v>
      </c>
    </row>
    <row r="17" spans="1:5" x14ac:dyDescent="0.3">
      <c r="A17">
        <v>320</v>
      </c>
      <c r="B17">
        <v>35</v>
      </c>
      <c r="C17" t="s">
        <v>94</v>
      </c>
      <c r="D17">
        <v>309</v>
      </c>
      <c r="E17">
        <v>39</v>
      </c>
    </row>
    <row r="18" spans="1:5" x14ac:dyDescent="0.3">
      <c r="A18">
        <v>318</v>
      </c>
      <c r="B18">
        <v>45</v>
      </c>
      <c r="C18" t="s">
        <v>95</v>
      </c>
      <c r="D18">
        <v>320</v>
      </c>
      <c r="E18">
        <v>35</v>
      </c>
    </row>
    <row r="19" spans="1:5" x14ac:dyDescent="0.3">
      <c r="A19">
        <v>314</v>
      </c>
      <c r="B19">
        <v>44</v>
      </c>
      <c r="C19" t="s">
        <v>96</v>
      </c>
      <c r="D19">
        <v>318</v>
      </c>
      <c r="E19">
        <v>45</v>
      </c>
    </row>
    <row r="20" spans="1:5" x14ac:dyDescent="0.3">
      <c r="A20" t="s">
        <v>0</v>
      </c>
      <c r="C20" t="s">
        <v>97</v>
      </c>
      <c r="D20">
        <v>314</v>
      </c>
      <c r="E20">
        <v>44</v>
      </c>
    </row>
    <row r="21" spans="1:5" x14ac:dyDescent="0.3">
      <c r="A21">
        <v>309</v>
      </c>
      <c r="B21">
        <v>39</v>
      </c>
      <c r="D21" t="s">
        <v>93</v>
      </c>
      <c r="E21" t="s">
        <v>70</v>
      </c>
    </row>
    <row r="22" spans="1:5" x14ac:dyDescent="0.3">
      <c r="A22">
        <v>320</v>
      </c>
      <c r="B22">
        <v>35</v>
      </c>
      <c r="C22" t="s">
        <v>94</v>
      </c>
      <c r="D22">
        <v>309</v>
      </c>
      <c r="E22">
        <v>39</v>
      </c>
    </row>
    <row r="24" spans="1:5" x14ac:dyDescent="0.3">
      <c r="A24">
        <v>318</v>
      </c>
      <c r="B24">
        <v>45</v>
      </c>
      <c r="C24" t="s">
        <v>95</v>
      </c>
      <c r="D24">
        <v>320</v>
      </c>
      <c r="E24">
        <v>35</v>
      </c>
    </row>
    <row r="25" spans="1:5" x14ac:dyDescent="0.3">
      <c r="A25">
        <v>314</v>
      </c>
      <c r="B25">
        <v>44</v>
      </c>
      <c r="C25" t="s">
        <v>96</v>
      </c>
      <c r="D25">
        <v>318</v>
      </c>
      <c r="E25">
        <v>45</v>
      </c>
    </row>
    <row r="26" spans="1:5" x14ac:dyDescent="0.3">
      <c r="A26" t="s">
        <v>0</v>
      </c>
      <c r="C26" t="s">
        <v>97</v>
      </c>
      <c r="D26">
        <v>314</v>
      </c>
      <c r="E26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7DB91-C341-4128-AF8E-69EE6676D8DE}">
  <dimension ref="A1:AB313"/>
  <sheetViews>
    <sheetView topLeftCell="S1" zoomScale="140" workbookViewId="0">
      <selection activeCell="AD3" sqref="AD3"/>
    </sheetView>
  </sheetViews>
  <sheetFormatPr defaultRowHeight="14.4" x14ac:dyDescent="0.3"/>
  <cols>
    <col min="1" max="1" width="14.77734375" customWidth="1"/>
    <col min="2" max="2" width="12.21875" customWidth="1"/>
    <col min="3" max="3" width="16" customWidth="1"/>
    <col min="4" max="4" width="12.5546875" customWidth="1"/>
  </cols>
  <sheetData>
    <row r="1" spans="1:28" x14ac:dyDescent="0.3">
      <c r="R1" t="s">
        <v>119</v>
      </c>
      <c r="S1">
        <f>$R$26</f>
        <v>26</v>
      </c>
      <c r="T1">
        <f>SUM(R2+S1)</f>
        <v>28</v>
      </c>
      <c r="U1">
        <v>45</v>
      </c>
      <c r="V1">
        <v>5</v>
      </c>
      <c r="W1">
        <f>U1-V$1</f>
        <v>40</v>
      </c>
      <c r="X1">
        <v>1</v>
      </c>
      <c r="Y1">
        <f>$X$17</f>
        <v>49</v>
      </c>
      <c r="Z1">
        <f>X1+Y1</f>
        <v>50</v>
      </c>
      <c r="AA1">
        <f>$Y$1-X1</f>
        <v>48</v>
      </c>
      <c r="AB1" t="s">
        <v>116</v>
      </c>
    </row>
    <row r="2" spans="1:28" x14ac:dyDescent="0.3">
      <c r="R2">
        <v>2</v>
      </c>
      <c r="T2">
        <f>SUM(R3+S1)</f>
        <v>29</v>
      </c>
      <c r="U2">
        <v>15</v>
      </c>
      <c r="W2">
        <f t="shared" ref="W2:W13" si="0">U2-V$1</f>
        <v>10</v>
      </c>
      <c r="X2">
        <v>4</v>
      </c>
      <c r="Z2">
        <f>X2+Y1</f>
        <v>53</v>
      </c>
      <c r="AA2">
        <f t="shared" ref="AA2:AA17" si="1">$Y$1-X2</f>
        <v>45</v>
      </c>
      <c r="AB2">
        <f>12+13*3</f>
        <v>51</v>
      </c>
    </row>
    <row r="3" spans="1:28" x14ac:dyDescent="0.3">
      <c r="A3" s="2" t="s">
        <v>101</v>
      </c>
      <c r="B3" t="s">
        <v>102</v>
      </c>
      <c r="C3" t="s">
        <v>103</v>
      </c>
      <c r="D3" t="s">
        <v>104</v>
      </c>
      <c r="E3" t="s">
        <v>106</v>
      </c>
      <c r="G3" t="s">
        <v>107</v>
      </c>
      <c r="I3">
        <v>1</v>
      </c>
      <c r="J3">
        <f>$I$14</f>
        <v>12</v>
      </c>
      <c r="K3">
        <f>$J$3+I3</f>
        <v>13</v>
      </c>
      <c r="M3">
        <v>1</v>
      </c>
      <c r="O3">
        <f>SUM(N3:N262)</f>
        <v>67858</v>
      </c>
      <c r="P3">
        <f>$M$3+K3</f>
        <v>14</v>
      </c>
      <c r="R3">
        <v>3</v>
      </c>
      <c r="T3">
        <f t="shared" ref="T3" si="2">SUM(R4+S3)</f>
        <v>4</v>
      </c>
      <c r="U3">
        <f>U1+U2</f>
        <v>60</v>
      </c>
      <c r="W3">
        <f t="shared" si="0"/>
        <v>55</v>
      </c>
      <c r="X3">
        <v>7</v>
      </c>
      <c r="Z3">
        <f t="shared" ref="Z3" si="3">X3+Y3</f>
        <v>7</v>
      </c>
      <c r="AA3">
        <f t="shared" si="1"/>
        <v>42</v>
      </c>
      <c r="AB3" t="s">
        <v>117</v>
      </c>
    </row>
    <row r="4" spans="1:28" x14ac:dyDescent="0.3">
      <c r="A4" t="s">
        <v>99</v>
      </c>
      <c r="B4">
        <v>2</v>
      </c>
      <c r="C4">
        <v>3</v>
      </c>
      <c r="D4">
        <v>1</v>
      </c>
      <c r="E4">
        <f>B4+C4</f>
        <v>5</v>
      </c>
      <c r="F4">
        <f>B4+C4+D4</f>
        <v>6</v>
      </c>
      <c r="G4">
        <f>B4+C4+D4+E4+F4</f>
        <v>17</v>
      </c>
      <c r="H4">
        <f>B4+C4+D4+E4</f>
        <v>11</v>
      </c>
      <c r="I4">
        <v>2</v>
      </c>
      <c r="K4">
        <f t="shared" ref="K4:K14" si="4">$J$3+I4</f>
        <v>14</v>
      </c>
      <c r="M4">
        <v>2</v>
      </c>
      <c r="N4">
        <v>4</v>
      </c>
      <c r="P4">
        <f t="shared" ref="P4:P14" si="5">$M$3+K4</f>
        <v>15</v>
      </c>
      <c r="R4">
        <v>4</v>
      </c>
      <c r="T4">
        <f t="shared" ref="T4" si="6">SUM(R5+S3)</f>
        <v>5</v>
      </c>
      <c r="U4">
        <f>U3+U2+U1</f>
        <v>120</v>
      </c>
      <c r="W4">
        <f t="shared" si="0"/>
        <v>115</v>
      </c>
      <c r="X4">
        <v>10</v>
      </c>
      <c r="Z4">
        <f t="shared" ref="Z4" si="7">X4+Y3</f>
        <v>10</v>
      </c>
      <c r="AA4">
        <f t="shared" si="1"/>
        <v>39</v>
      </c>
      <c r="AB4">
        <f>(7+8)*5</f>
        <v>75</v>
      </c>
    </row>
    <row r="5" spans="1:28" x14ac:dyDescent="0.3">
      <c r="A5" t="s">
        <v>100</v>
      </c>
      <c r="B5">
        <v>5</v>
      </c>
      <c r="C5">
        <v>5</v>
      </c>
      <c r="D5">
        <v>2</v>
      </c>
      <c r="E5">
        <f>B5-C5</f>
        <v>0</v>
      </c>
      <c r="F5">
        <f>B5+C5-D5</f>
        <v>8</v>
      </c>
      <c r="G5">
        <f t="shared" ref="G5:G6" si="8">B5+C5+D5+E5+F5</f>
        <v>20</v>
      </c>
      <c r="H5">
        <f t="shared" ref="H5:H6" si="9">B5+C5+D5+E5</f>
        <v>12</v>
      </c>
      <c r="I5">
        <v>3</v>
      </c>
      <c r="K5">
        <f t="shared" si="4"/>
        <v>15</v>
      </c>
      <c r="M5">
        <v>3</v>
      </c>
      <c r="N5">
        <v>6</v>
      </c>
      <c r="P5">
        <f t="shared" si="5"/>
        <v>16</v>
      </c>
      <c r="R5">
        <v>5</v>
      </c>
      <c r="T5">
        <f t="shared" ref="T5" si="10">SUM(R6+S5)</f>
        <v>6</v>
      </c>
      <c r="U5">
        <v>-15</v>
      </c>
      <c r="W5">
        <f t="shared" si="0"/>
        <v>-20</v>
      </c>
      <c r="X5">
        <v>13</v>
      </c>
      <c r="Z5">
        <f t="shared" ref="Z5" si="11">X5+Y5</f>
        <v>13</v>
      </c>
      <c r="AA5">
        <f t="shared" si="1"/>
        <v>36</v>
      </c>
      <c r="AB5" t="s">
        <v>118</v>
      </c>
    </row>
    <row r="6" spans="1:28" x14ac:dyDescent="0.3">
      <c r="A6" t="s">
        <v>105</v>
      </c>
      <c r="B6">
        <v>10</v>
      </c>
      <c r="C6">
        <v>2</v>
      </c>
      <c r="D6">
        <v>3</v>
      </c>
      <c r="E6">
        <f>B6/C6</f>
        <v>5</v>
      </c>
      <c r="F6">
        <f>B6/C6-D6</f>
        <v>2</v>
      </c>
      <c r="G6">
        <f t="shared" si="8"/>
        <v>22</v>
      </c>
      <c r="H6">
        <f t="shared" si="9"/>
        <v>20</v>
      </c>
      <c r="I6">
        <v>4</v>
      </c>
      <c r="K6">
        <f t="shared" si="4"/>
        <v>16</v>
      </c>
      <c r="M6">
        <v>4</v>
      </c>
      <c r="N6">
        <v>8</v>
      </c>
      <c r="P6">
        <f t="shared" si="5"/>
        <v>17</v>
      </c>
      <c r="R6">
        <v>6</v>
      </c>
      <c r="T6">
        <f t="shared" ref="T6" si="12">SUM(R7+S5)</f>
        <v>7</v>
      </c>
      <c r="U6">
        <v>-45</v>
      </c>
      <c r="W6">
        <f t="shared" si="0"/>
        <v>-50</v>
      </c>
      <c r="X6">
        <v>16</v>
      </c>
      <c r="Z6">
        <f t="shared" ref="Z6" si="13">X6+Y5</f>
        <v>16</v>
      </c>
      <c r="AA6">
        <f t="shared" si="1"/>
        <v>33</v>
      </c>
      <c r="AB6">
        <f>(10+10)+(5+3)-(7-8)</f>
        <v>29</v>
      </c>
    </row>
    <row r="7" spans="1:28" x14ac:dyDescent="0.3">
      <c r="G7">
        <f>SUM(G3:G6)</f>
        <v>59</v>
      </c>
      <c r="H7">
        <f>SUM(H3:H6)</f>
        <v>43</v>
      </c>
      <c r="I7">
        <v>5</v>
      </c>
      <c r="K7">
        <f t="shared" si="4"/>
        <v>17</v>
      </c>
      <c r="M7">
        <v>5</v>
      </c>
      <c r="N7">
        <v>10</v>
      </c>
      <c r="P7">
        <f t="shared" si="5"/>
        <v>18</v>
      </c>
      <c r="R7">
        <v>7</v>
      </c>
      <c r="T7">
        <f t="shared" ref="T7" si="14">SUM(R8+S7)</f>
        <v>8</v>
      </c>
      <c r="U7">
        <f t="shared" ref="U7" si="15">U5+U6</f>
        <v>-60</v>
      </c>
      <c r="W7">
        <f t="shared" si="0"/>
        <v>-65</v>
      </c>
      <c r="X7">
        <v>19</v>
      </c>
      <c r="Z7">
        <f t="shared" ref="Z7" si="16">X7+Y7</f>
        <v>19</v>
      </c>
      <c r="AA7">
        <f t="shared" si="1"/>
        <v>30</v>
      </c>
      <c r="AB7" t="s">
        <v>120</v>
      </c>
    </row>
    <row r="8" spans="1:28" x14ac:dyDescent="0.3">
      <c r="I8">
        <v>6</v>
      </c>
      <c r="K8">
        <f t="shared" si="4"/>
        <v>18</v>
      </c>
      <c r="M8">
        <v>6</v>
      </c>
      <c r="N8">
        <v>12</v>
      </c>
      <c r="P8">
        <f t="shared" si="5"/>
        <v>19</v>
      </c>
      <c r="R8">
        <v>8</v>
      </c>
      <c r="T8">
        <f t="shared" ref="T8" si="17">SUM(R9+S7)</f>
        <v>9</v>
      </c>
      <c r="U8">
        <f t="shared" ref="U8" si="18">U7+U6+U5</f>
        <v>-120</v>
      </c>
      <c r="W8">
        <f t="shared" si="0"/>
        <v>-125</v>
      </c>
      <c r="X8">
        <v>22</v>
      </c>
      <c r="Z8">
        <f t="shared" ref="Z8" si="19">X8+Y7</f>
        <v>22</v>
      </c>
      <c r="AA8">
        <f t="shared" si="1"/>
        <v>27</v>
      </c>
      <c r="AB8" s="3">
        <f>((2*2)+(3*4)+(5*5))*2</f>
        <v>82</v>
      </c>
    </row>
    <row r="9" spans="1:28" x14ac:dyDescent="0.3">
      <c r="A9" t="s">
        <v>101</v>
      </c>
      <c r="B9" t="s">
        <v>108</v>
      </c>
      <c r="C9" t="s">
        <v>109</v>
      </c>
      <c r="I9">
        <v>7</v>
      </c>
      <c r="K9">
        <f t="shared" si="4"/>
        <v>19</v>
      </c>
      <c r="M9">
        <v>7</v>
      </c>
      <c r="N9">
        <v>14</v>
      </c>
      <c r="P9">
        <f t="shared" si="5"/>
        <v>20</v>
      </c>
      <c r="R9">
        <v>9</v>
      </c>
      <c r="T9">
        <f t="shared" ref="T9" si="20">SUM(R10+S9)</f>
        <v>10</v>
      </c>
      <c r="U9">
        <v>-75</v>
      </c>
      <c r="W9">
        <f t="shared" si="0"/>
        <v>-80</v>
      </c>
      <c r="X9">
        <v>25</v>
      </c>
      <c r="Z9">
        <f t="shared" ref="Z9" si="21">X9+Y9</f>
        <v>25</v>
      </c>
      <c r="AA9">
        <f t="shared" si="1"/>
        <v>24</v>
      </c>
    </row>
    <row r="10" spans="1:28" x14ac:dyDescent="0.3">
      <c r="A10" t="s">
        <v>99</v>
      </c>
      <c r="B10">
        <v>2</v>
      </c>
      <c r="C10">
        <v>3</v>
      </c>
      <c r="D10">
        <f>B10+C10</f>
        <v>5</v>
      </c>
      <c r="I10">
        <v>8</v>
      </c>
      <c r="K10">
        <f t="shared" si="4"/>
        <v>20</v>
      </c>
      <c r="M10">
        <v>8</v>
      </c>
      <c r="N10">
        <v>16</v>
      </c>
      <c r="P10">
        <f t="shared" si="5"/>
        <v>21</v>
      </c>
      <c r="R10">
        <v>10</v>
      </c>
      <c r="T10">
        <f t="shared" ref="T10" si="22">SUM(R11+S9)</f>
        <v>11</v>
      </c>
      <c r="U10">
        <v>-105</v>
      </c>
      <c r="W10">
        <f t="shared" si="0"/>
        <v>-110</v>
      </c>
      <c r="X10">
        <v>28</v>
      </c>
      <c r="Z10">
        <f t="shared" ref="Z10" si="23">X10+Y9</f>
        <v>28</v>
      </c>
      <c r="AA10">
        <f t="shared" si="1"/>
        <v>21</v>
      </c>
    </row>
    <row r="11" spans="1:28" x14ac:dyDescent="0.3">
      <c r="A11" t="s">
        <v>100</v>
      </c>
      <c r="B11">
        <v>5</v>
      </c>
      <c r="C11">
        <v>5</v>
      </c>
      <c r="D11">
        <f>B11+C11</f>
        <v>10</v>
      </c>
      <c r="I11">
        <v>9</v>
      </c>
      <c r="K11">
        <f t="shared" si="4"/>
        <v>21</v>
      </c>
      <c r="M11">
        <v>9</v>
      </c>
      <c r="N11">
        <v>18</v>
      </c>
      <c r="P11">
        <f t="shared" si="5"/>
        <v>22</v>
      </c>
      <c r="R11">
        <v>11</v>
      </c>
      <c r="T11">
        <f t="shared" ref="T11" si="24">SUM(R12+S11)</f>
        <v>12</v>
      </c>
      <c r="U11">
        <f t="shared" ref="U11" si="25">U9+U10</f>
        <v>-180</v>
      </c>
      <c r="W11">
        <f t="shared" si="0"/>
        <v>-185</v>
      </c>
      <c r="X11">
        <v>31</v>
      </c>
      <c r="Z11">
        <f t="shared" ref="Z11" si="26">X11+Y11</f>
        <v>31</v>
      </c>
      <c r="AA11">
        <f t="shared" si="1"/>
        <v>18</v>
      </c>
    </row>
    <row r="12" spans="1:28" x14ac:dyDescent="0.3">
      <c r="A12" t="s">
        <v>110</v>
      </c>
      <c r="B12">
        <v>10</v>
      </c>
      <c r="C12">
        <v>2</v>
      </c>
      <c r="D12">
        <f>B12+C12</f>
        <v>12</v>
      </c>
      <c r="I12">
        <v>10</v>
      </c>
      <c r="K12">
        <f t="shared" si="4"/>
        <v>22</v>
      </c>
      <c r="M12">
        <v>10</v>
      </c>
      <c r="N12">
        <v>20</v>
      </c>
      <c r="P12">
        <f t="shared" si="5"/>
        <v>23</v>
      </c>
      <c r="R12">
        <v>12</v>
      </c>
      <c r="T12">
        <f t="shared" ref="T12" si="27">SUM(R13+S11)</f>
        <v>13</v>
      </c>
      <c r="U12">
        <f t="shared" ref="U12" si="28">U11+U10+U9</f>
        <v>-360</v>
      </c>
      <c r="W12">
        <f t="shared" si="0"/>
        <v>-365</v>
      </c>
      <c r="X12">
        <v>34</v>
      </c>
      <c r="Z12">
        <f t="shared" ref="Z12" si="29">X12+Y11</f>
        <v>34</v>
      </c>
      <c r="AA12">
        <f t="shared" si="1"/>
        <v>15</v>
      </c>
    </row>
    <row r="13" spans="1:28" x14ac:dyDescent="0.3">
      <c r="A13" t="s">
        <v>111</v>
      </c>
      <c r="B13">
        <v>7</v>
      </c>
      <c r="C13">
        <v>1</v>
      </c>
      <c r="D13">
        <f t="shared" ref="D13:D15" si="30">B13+C13</f>
        <v>8</v>
      </c>
      <c r="I13">
        <v>11</v>
      </c>
      <c r="K13">
        <f t="shared" si="4"/>
        <v>23</v>
      </c>
      <c r="M13">
        <v>11</v>
      </c>
      <c r="N13">
        <v>22</v>
      </c>
      <c r="P13">
        <f t="shared" si="5"/>
        <v>24</v>
      </c>
      <c r="R13">
        <v>13</v>
      </c>
      <c r="T13">
        <f t="shared" ref="T13" si="31">SUM(R14+S13)</f>
        <v>14</v>
      </c>
      <c r="U13">
        <v>-135</v>
      </c>
      <c r="W13">
        <f t="shared" si="0"/>
        <v>-140</v>
      </c>
      <c r="X13">
        <v>37</v>
      </c>
      <c r="Z13">
        <f t="shared" ref="Z13" si="32">X13+Y13</f>
        <v>37</v>
      </c>
      <c r="AA13">
        <f t="shared" si="1"/>
        <v>12</v>
      </c>
    </row>
    <row r="14" spans="1:28" x14ac:dyDescent="0.3">
      <c r="A14" t="s">
        <v>112</v>
      </c>
      <c r="B14">
        <v>6</v>
      </c>
      <c r="C14">
        <v>2</v>
      </c>
      <c r="D14">
        <f>B14+C14</f>
        <v>8</v>
      </c>
      <c r="I14">
        <v>12</v>
      </c>
      <c r="K14">
        <f t="shared" si="4"/>
        <v>24</v>
      </c>
      <c r="M14">
        <v>12</v>
      </c>
      <c r="N14">
        <v>24</v>
      </c>
      <c r="P14">
        <f t="shared" si="5"/>
        <v>25</v>
      </c>
      <c r="R14">
        <v>14</v>
      </c>
      <c r="T14">
        <f t="shared" ref="T14" si="33">SUM(R15+S13)</f>
        <v>15</v>
      </c>
      <c r="X14">
        <v>40</v>
      </c>
      <c r="Z14">
        <f t="shared" ref="Z14" si="34">X14+Y13</f>
        <v>40</v>
      </c>
      <c r="AA14">
        <f t="shared" si="1"/>
        <v>9</v>
      </c>
    </row>
    <row r="15" spans="1:28" x14ac:dyDescent="0.3">
      <c r="A15" t="s">
        <v>113</v>
      </c>
      <c r="B15">
        <v>3</v>
      </c>
      <c r="C15">
        <v>4</v>
      </c>
      <c r="D15">
        <f t="shared" si="30"/>
        <v>7</v>
      </c>
      <c r="M15">
        <v>13</v>
      </c>
      <c r="N15">
        <v>26</v>
      </c>
      <c r="R15">
        <v>15</v>
      </c>
      <c r="T15">
        <f t="shared" ref="T15" si="35">SUM(R16+S15)</f>
        <v>16</v>
      </c>
      <c r="X15">
        <v>43</v>
      </c>
      <c r="Z15">
        <f t="shared" ref="Z15" si="36">X15+Y15</f>
        <v>43</v>
      </c>
      <c r="AA15">
        <f t="shared" si="1"/>
        <v>6</v>
      </c>
    </row>
    <row r="16" spans="1:28" x14ac:dyDescent="0.3">
      <c r="M16">
        <v>14</v>
      </c>
      <c r="N16">
        <v>28</v>
      </c>
      <c r="R16">
        <v>16</v>
      </c>
      <c r="X16">
        <v>46</v>
      </c>
      <c r="Z16">
        <f t="shared" ref="Z16" si="37">X16+Y15</f>
        <v>46</v>
      </c>
      <c r="AA16">
        <f t="shared" si="1"/>
        <v>3</v>
      </c>
    </row>
    <row r="17" spans="1:27" x14ac:dyDescent="0.3">
      <c r="A17" t="s">
        <v>101</v>
      </c>
      <c r="B17" t="s">
        <v>108</v>
      </c>
      <c r="C17" t="s">
        <v>114</v>
      </c>
      <c r="M17">
        <v>15</v>
      </c>
      <c r="N17">
        <v>30</v>
      </c>
      <c r="R17">
        <v>17</v>
      </c>
      <c r="X17">
        <v>49</v>
      </c>
      <c r="Z17">
        <f t="shared" ref="Z17" si="38">X17+Y17</f>
        <v>49</v>
      </c>
      <c r="AA17">
        <f t="shared" si="1"/>
        <v>0</v>
      </c>
    </row>
    <row r="18" spans="1:27" x14ac:dyDescent="0.3">
      <c r="A18" t="s">
        <v>99</v>
      </c>
      <c r="B18">
        <v>2</v>
      </c>
      <c r="C18">
        <f>$B$27*B18</f>
        <v>4</v>
      </c>
      <c r="M18">
        <v>16</v>
      </c>
      <c r="N18">
        <v>32</v>
      </c>
      <c r="R18">
        <v>18</v>
      </c>
    </row>
    <row r="19" spans="1:27" x14ac:dyDescent="0.3">
      <c r="A19" t="s">
        <v>100</v>
      </c>
      <c r="B19">
        <v>5</v>
      </c>
      <c r="C19">
        <f t="shared" ref="C19:C23" si="39">$B$27*B19</f>
        <v>10</v>
      </c>
      <c r="M19">
        <v>17</v>
      </c>
      <c r="N19">
        <v>34</v>
      </c>
      <c r="R19">
        <v>19</v>
      </c>
    </row>
    <row r="20" spans="1:27" x14ac:dyDescent="0.3">
      <c r="A20" t="s">
        <v>110</v>
      </c>
      <c r="B20">
        <v>10</v>
      </c>
      <c r="C20">
        <f t="shared" si="39"/>
        <v>20</v>
      </c>
      <c r="M20">
        <v>18</v>
      </c>
      <c r="N20">
        <v>36</v>
      </c>
      <c r="R20">
        <v>20</v>
      </c>
    </row>
    <row r="21" spans="1:27" x14ac:dyDescent="0.3">
      <c r="A21" t="s">
        <v>111</v>
      </c>
      <c r="B21">
        <v>7</v>
      </c>
      <c r="C21">
        <f t="shared" si="39"/>
        <v>14</v>
      </c>
      <c r="M21">
        <v>19</v>
      </c>
      <c r="N21">
        <v>38</v>
      </c>
      <c r="R21">
        <v>21</v>
      </c>
    </row>
    <row r="22" spans="1:27" x14ac:dyDescent="0.3">
      <c r="A22" t="s">
        <v>112</v>
      </c>
      <c r="B22">
        <v>6</v>
      </c>
      <c r="C22">
        <f t="shared" si="39"/>
        <v>12</v>
      </c>
      <c r="M22">
        <v>20</v>
      </c>
      <c r="N22">
        <v>40</v>
      </c>
      <c r="R22">
        <v>22</v>
      </c>
    </row>
    <row r="23" spans="1:27" x14ac:dyDescent="0.3">
      <c r="A23" t="s">
        <v>113</v>
      </c>
      <c r="B23">
        <v>3</v>
      </c>
      <c r="C23">
        <f t="shared" si="39"/>
        <v>6</v>
      </c>
      <c r="M23">
        <v>21</v>
      </c>
      <c r="N23">
        <v>42</v>
      </c>
      <c r="R23">
        <v>23</v>
      </c>
    </row>
    <row r="24" spans="1:27" x14ac:dyDescent="0.3">
      <c r="M24">
        <v>22</v>
      </c>
      <c r="N24">
        <v>44</v>
      </c>
      <c r="R24">
        <v>24</v>
      </c>
    </row>
    <row r="25" spans="1:27" x14ac:dyDescent="0.3">
      <c r="M25">
        <v>23</v>
      </c>
      <c r="N25">
        <v>46</v>
      </c>
      <c r="R25">
        <v>25</v>
      </c>
    </row>
    <row r="26" spans="1:27" x14ac:dyDescent="0.3">
      <c r="M26">
        <v>24</v>
      </c>
      <c r="N26">
        <v>48</v>
      </c>
      <c r="R26">
        <v>26</v>
      </c>
    </row>
    <row r="27" spans="1:27" x14ac:dyDescent="0.3">
      <c r="A27" t="s">
        <v>115</v>
      </c>
      <c r="B27">
        <v>2</v>
      </c>
      <c r="M27">
        <v>25</v>
      </c>
      <c r="N27">
        <v>50</v>
      </c>
    </row>
    <row r="28" spans="1:27" x14ac:dyDescent="0.3">
      <c r="M28">
        <v>26</v>
      </c>
      <c r="N28">
        <v>52</v>
      </c>
    </row>
    <row r="29" spans="1:27" x14ac:dyDescent="0.3">
      <c r="N29">
        <v>54</v>
      </c>
    </row>
    <row r="30" spans="1:27" x14ac:dyDescent="0.3">
      <c r="N30">
        <v>56</v>
      </c>
    </row>
    <row r="31" spans="1:27" x14ac:dyDescent="0.3">
      <c r="N31">
        <v>58</v>
      </c>
    </row>
    <row r="32" spans="1:27" x14ac:dyDescent="0.3">
      <c r="N32">
        <v>60</v>
      </c>
    </row>
    <row r="33" spans="14:14" x14ac:dyDescent="0.3">
      <c r="N33">
        <v>62</v>
      </c>
    </row>
    <row r="34" spans="14:14" x14ac:dyDescent="0.3">
      <c r="N34">
        <v>64</v>
      </c>
    </row>
    <row r="35" spans="14:14" x14ac:dyDescent="0.3">
      <c r="N35">
        <v>66</v>
      </c>
    </row>
    <row r="36" spans="14:14" x14ac:dyDescent="0.3">
      <c r="N36">
        <v>68</v>
      </c>
    </row>
    <row r="37" spans="14:14" x14ac:dyDescent="0.3">
      <c r="N37">
        <v>70</v>
      </c>
    </row>
    <row r="38" spans="14:14" x14ac:dyDescent="0.3">
      <c r="N38">
        <v>72</v>
      </c>
    </row>
    <row r="39" spans="14:14" x14ac:dyDescent="0.3">
      <c r="N39">
        <v>74</v>
      </c>
    </row>
    <row r="40" spans="14:14" x14ac:dyDescent="0.3">
      <c r="N40">
        <v>76</v>
      </c>
    </row>
    <row r="41" spans="14:14" x14ac:dyDescent="0.3">
      <c r="N41">
        <v>78</v>
      </c>
    </row>
    <row r="42" spans="14:14" x14ac:dyDescent="0.3">
      <c r="N42">
        <v>80</v>
      </c>
    </row>
    <row r="43" spans="14:14" x14ac:dyDescent="0.3">
      <c r="N43">
        <v>82</v>
      </c>
    </row>
    <row r="44" spans="14:14" x14ac:dyDescent="0.3">
      <c r="N44">
        <v>84</v>
      </c>
    </row>
    <row r="45" spans="14:14" x14ac:dyDescent="0.3">
      <c r="N45">
        <v>86</v>
      </c>
    </row>
    <row r="46" spans="14:14" x14ac:dyDescent="0.3">
      <c r="N46">
        <v>88</v>
      </c>
    </row>
    <row r="47" spans="14:14" x14ac:dyDescent="0.3">
      <c r="N47">
        <v>90</v>
      </c>
    </row>
    <row r="48" spans="14:14" x14ac:dyDescent="0.3">
      <c r="N48">
        <v>92</v>
      </c>
    </row>
    <row r="49" spans="14:14" x14ac:dyDescent="0.3">
      <c r="N49">
        <v>94</v>
      </c>
    </row>
    <row r="50" spans="14:14" x14ac:dyDescent="0.3">
      <c r="N50">
        <v>96</v>
      </c>
    </row>
    <row r="51" spans="14:14" x14ac:dyDescent="0.3">
      <c r="N51">
        <v>98</v>
      </c>
    </row>
    <row r="52" spans="14:14" x14ac:dyDescent="0.3">
      <c r="N52">
        <v>100</v>
      </c>
    </row>
    <row r="53" spans="14:14" x14ac:dyDescent="0.3">
      <c r="N53">
        <v>102</v>
      </c>
    </row>
    <row r="54" spans="14:14" x14ac:dyDescent="0.3">
      <c r="N54">
        <v>104</v>
      </c>
    </row>
    <row r="55" spans="14:14" x14ac:dyDescent="0.3">
      <c r="N55">
        <v>106</v>
      </c>
    </row>
    <row r="56" spans="14:14" x14ac:dyDescent="0.3">
      <c r="N56">
        <v>108</v>
      </c>
    </row>
    <row r="57" spans="14:14" x14ac:dyDescent="0.3">
      <c r="N57">
        <v>110</v>
      </c>
    </row>
    <row r="58" spans="14:14" x14ac:dyDescent="0.3">
      <c r="N58">
        <v>112</v>
      </c>
    </row>
    <row r="59" spans="14:14" x14ac:dyDescent="0.3">
      <c r="N59">
        <v>114</v>
      </c>
    </row>
    <row r="60" spans="14:14" x14ac:dyDescent="0.3">
      <c r="N60">
        <v>116</v>
      </c>
    </row>
    <row r="61" spans="14:14" x14ac:dyDescent="0.3">
      <c r="N61">
        <v>118</v>
      </c>
    </row>
    <row r="62" spans="14:14" x14ac:dyDescent="0.3">
      <c r="N62">
        <v>120</v>
      </c>
    </row>
    <row r="63" spans="14:14" x14ac:dyDescent="0.3">
      <c r="N63">
        <v>122</v>
      </c>
    </row>
    <row r="64" spans="14:14" x14ac:dyDescent="0.3">
      <c r="N64">
        <v>124</v>
      </c>
    </row>
    <row r="65" spans="14:14" x14ac:dyDescent="0.3">
      <c r="N65">
        <v>126</v>
      </c>
    </row>
    <row r="66" spans="14:14" x14ac:dyDescent="0.3">
      <c r="N66">
        <v>128</v>
      </c>
    </row>
    <row r="67" spans="14:14" x14ac:dyDescent="0.3">
      <c r="N67">
        <v>130</v>
      </c>
    </row>
    <row r="68" spans="14:14" x14ac:dyDescent="0.3">
      <c r="N68">
        <v>132</v>
      </c>
    </row>
    <row r="69" spans="14:14" x14ac:dyDescent="0.3">
      <c r="N69">
        <v>134</v>
      </c>
    </row>
    <row r="70" spans="14:14" x14ac:dyDescent="0.3">
      <c r="N70">
        <v>136</v>
      </c>
    </row>
    <row r="71" spans="14:14" x14ac:dyDescent="0.3">
      <c r="N71">
        <v>138</v>
      </c>
    </row>
    <row r="72" spans="14:14" x14ac:dyDescent="0.3">
      <c r="N72">
        <v>140</v>
      </c>
    </row>
    <row r="73" spans="14:14" x14ac:dyDescent="0.3">
      <c r="N73">
        <v>142</v>
      </c>
    </row>
    <row r="74" spans="14:14" x14ac:dyDescent="0.3">
      <c r="N74">
        <v>144</v>
      </c>
    </row>
    <row r="75" spans="14:14" x14ac:dyDescent="0.3">
      <c r="N75">
        <v>146</v>
      </c>
    </row>
    <row r="76" spans="14:14" x14ac:dyDescent="0.3">
      <c r="N76">
        <v>148</v>
      </c>
    </row>
    <row r="77" spans="14:14" x14ac:dyDescent="0.3">
      <c r="N77">
        <v>150</v>
      </c>
    </row>
    <row r="78" spans="14:14" x14ac:dyDescent="0.3">
      <c r="N78">
        <v>152</v>
      </c>
    </row>
    <row r="79" spans="14:14" x14ac:dyDescent="0.3">
      <c r="N79">
        <v>154</v>
      </c>
    </row>
    <row r="80" spans="14:14" x14ac:dyDescent="0.3">
      <c r="N80">
        <v>156</v>
      </c>
    </row>
    <row r="81" spans="14:14" x14ac:dyDescent="0.3">
      <c r="N81">
        <v>158</v>
      </c>
    </row>
    <row r="82" spans="14:14" x14ac:dyDescent="0.3">
      <c r="N82">
        <v>160</v>
      </c>
    </row>
    <row r="83" spans="14:14" x14ac:dyDescent="0.3">
      <c r="N83">
        <v>162</v>
      </c>
    </row>
    <row r="84" spans="14:14" x14ac:dyDescent="0.3">
      <c r="N84">
        <v>164</v>
      </c>
    </row>
    <row r="85" spans="14:14" x14ac:dyDescent="0.3">
      <c r="N85">
        <v>166</v>
      </c>
    </row>
    <row r="86" spans="14:14" x14ac:dyDescent="0.3">
      <c r="N86">
        <v>168</v>
      </c>
    </row>
    <row r="87" spans="14:14" x14ac:dyDescent="0.3">
      <c r="N87">
        <v>170</v>
      </c>
    </row>
    <row r="88" spans="14:14" x14ac:dyDescent="0.3">
      <c r="N88">
        <v>172</v>
      </c>
    </row>
    <row r="89" spans="14:14" x14ac:dyDescent="0.3">
      <c r="N89">
        <v>174</v>
      </c>
    </row>
    <row r="90" spans="14:14" x14ac:dyDescent="0.3">
      <c r="N90">
        <v>176</v>
      </c>
    </row>
    <row r="91" spans="14:14" x14ac:dyDescent="0.3">
      <c r="N91">
        <v>178</v>
      </c>
    </row>
    <row r="92" spans="14:14" x14ac:dyDescent="0.3">
      <c r="N92">
        <v>180</v>
      </c>
    </row>
    <row r="93" spans="14:14" x14ac:dyDescent="0.3">
      <c r="N93">
        <v>182</v>
      </c>
    </row>
    <row r="94" spans="14:14" x14ac:dyDescent="0.3">
      <c r="N94">
        <v>184</v>
      </c>
    </row>
    <row r="95" spans="14:14" x14ac:dyDescent="0.3">
      <c r="N95">
        <v>186</v>
      </c>
    </row>
    <row r="96" spans="14:14" x14ac:dyDescent="0.3">
      <c r="N96">
        <v>188</v>
      </c>
    </row>
    <row r="97" spans="14:14" x14ac:dyDescent="0.3">
      <c r="N97">
        <v>190</v>
      </c>
    </row>
    <row r="98" spans="14:14" x14ac:dyDescent="0.3">
      <c r="N98">
        <v>192</v>
      </c>
    </row>
    <row r="99" spans="14:14" x14ac:dyDescent="0.3">
      <c r="N99">
        <v>194</v>
      </c>
    </row>
    <row r="100" spans="14:14" x14ac:dyDescent="0.3">
      <c r="N100">
        <v>196</v>
      </c>
    </row>
    <row r="101" spans="14:14" x14ac:dyDescent="0.3">
      <c r="N101">
        <v>198</v>
      </c>
    </row>
    <row r="102" spans="14:14" x14ac:dyDescent="0.3">
      <c r="N102">
        <v>200</v>
      </c>
    </row>
    <row r="103" spans="14:14" x14ac:dyDescent="0.3">
      <c r="N103">
        <v>202</v>
      </c>
    </row>
    <row r="104" spans="14:14" x14ac:dyDescent="0.3">
      <c r="N104">
        <v>204</v>
      </c>
    </row>
    <row r="105" spans="14:14" x14ac:dyDescent="0.3">
      <c r="N105">
        <v>206</v>
      </c>
    </row>
    <row r="106" spans="14:14" x14ac:dyDescent="0.3">
      <c r="N106">
        <v>208</v>
      </c>
    </row>
    <row r="107" spans="14:14" x14ac:dyDescent="0.3">
      <c r="N107">
        <v>210</v>
      </c>
    </row>
    <row r="108" spans="14:14" x14ac:dyDescent="0.3">
      <c r="N108">
        <v>212</v>
      </c>
    </row>
    <row r="109" spans="14:14" x14ac:dyDescent="0.3">
      <c r="N109">
        <v>214</v>
      </c>
    </row>
    <row r="110" spans="14:14" x14ac:dyDescent="0.3">
      <c r="N110">
        <v>216</v>
      </c>
    </row>
    <row r="111" spans="14:14" x14ac:dyDescent="0.3">
      <c r="N111">
        <v>218</v>
      </c>
    </row>
    <row r="112" spans="14:14" x14ac:dyDescent="0.3">
      <c r="N112">
        <v>220</v>
      </c>
    </row>
    <row r="113" spans="14:14" x14ac:dyDescent="0.3">
      <c r="N113">
        <v>222</v>
      </c>
    </row>
    <row r="114" spans="14:14" x14ac:dyDescent="0.3">
      <c r="N114">
        <v>224</v>
      </c>
    </row>
    <row r="115" spans="14:14" x14ac:dyDescent="0.3">
      <c r="N115">
        <v>226</v>
      </c>
    </row>
    <row r="116" spans="14:14" x14ac:dyDescent="0.3">
      <c r="N116">
        <v>228</v>
      </c>
    </row>
    <row r="117" spans="14:14" x14ac:dyDescent="0.3">
      <c r="N117">
        <v>230</v>
      </c>
    </row>
    <row r="118" spans="14:14" x14ac:dyDescent="0.3">
      <c r="N118">
        <v>232</v>
      </c>
    </row>
    <row r="119" spans="14:14" x14ac:dyDescent="0.3">
      <c r="N119">
        <v>234</v>
      </c>
    </row>
    <row r="120" spans="14:14" x14ac:dyDescent="0.3">
      <c r="N120">
        <v>236</v>
      </c>
    </row>
    <row r="121" spans="14:14" x14ac:dyDescent="0.3">
      <c r="N121">
        <v>238</v>
      </c>
    </row>
    <row r="122" spans="14:14" x14ac:dyDescent="0.3">
      <c r="N122">
        <v>240</v>
      </c>
    </row>
    <row r="123" spans="14:14" x14ac:dyDescent="0.3">
      <c r="N123">
        <v>242</v>
      </c>
    </row>
    <row r="124" spans="14:14" x14ac:dyDescent="0.3">
      <c r="N124">
        <v>244</v>
      </c>
    </row>
    <row r="125" spans="14:14" x14ac:dyDescent="0.3">
      <c r="N125">
        <v>246</v>
      </c>
    </row>
    <row r="126" spans="14:14" x14ac:dyDescent="0.3">
      <c r="N126">
        <v>248</v>
      </c>
    </row>
    <row r="127" spans="14:14" x14ac:dyDescent="0.3">
      <c r="N127">
        <v>250</v>
      </c>
    </row>
    <row r="128" spans="14:14" x14ac:dyDescent="0.3">
      <c r="N128">
        <v>252</v>
      </c>
    </row>
    <row r="129" spans="14:14" x14ac:dyDescent="0.3">
      <c r="N129">
        <v>254</v>
      </c>
    </row>
    <row r="130" spans="14:14" x14ac:dyDescent="0.3">
      <c r="N130">
        <v>256</v>
      </c>
    </row>
    <row r="131" spans="14:14" x14ac:dyDescent="0.3">
      <c r="N131">
        <v>258</v>
      </c>
    </row>
    <row r="132" spans="14:14" x14ac:dyDescent="0.3">
      <c r="N132">
        <v>260</v>
      </c>
    </row>
    <row r="133" spans="14:14" x14ac:dyDescent="0.3">
      <c r="N133">
        <v>262</v>
      </c>
    </row>
    <row r="134" spans="14:14" x14ac:dyDescent="0.3">
      <c r="N134">
        <v>264</v>
      </c>
    </row>
    <row r="135" spans="14:14" x14ac:dyDescent="0.3">
      <c r="N135">
        <v>266</v>
      </c>
    </row>
    <row r="136" spans="14:14" x14ac:dyDescent="0.3">
      <c r="N136">
        <v>268</v>
      </c>
    </row>
    <row r="137" spans="14:14" x14ac:dyDescent="0.3">
      <c r="N137">
        <v>270</v>
      </c>
    </row>
    <row r="138" spans="14:14" x14ac:dyDescent="0.3">
      <c r="N138">
        <v>272</v>
      </c>
    </row>
    <row r="139" spans="14:14" x14ac:dyDescent="0.3">
      <c r="N139">
        <v>274</v>
      </c>
    </row>
    <row r="140" spans="14:14" x14ac:dyDescent="0.3">
      <c r="N140">
        <v>276</v>
      </c>
    </row>
    <row r="141" spans="14:14" x14ac:dyDescent="0.3">
      <c r="N141">
        <v>278</v>
      </c>
    </row>
    <row r="142" spans="14:14" x14ac:dyDescent="0.3">
      <c r="N142">
        <v>280</v>
      </c>
    </row>
    <row r="143" spans="14:14" x14ac:dyDescent="0.3">
      <c r="N143">
        <v>282</v>
      </c>
    </row>
    <row r="144" spans="14:14" x14ac:dyDescent="0.3">
      <c r="N144">
        <v>284</v>
      </c>
    </row>
    <row r="145" spans="14:14" x14ac:dyDescent="0.3">
      <c r="N145">
        <v>286</v>
      </c>
    </row>
    <row r="146" spans="14:14" x14ac:dyDescent="0.3">
      <c r="N146">
        <v>288</v>
      </c>
    </row>
    <row r="147" spans="14:14" x14ac:dyDescent="0.3">
      <c r="N147">
        <v>290</v>
      </c>
    </row>
    <row r="148" spans="14:14" x14ac:dyDescent="0.3">
      <c r="N148">
        <v>292</v>
      </c>
    </row>
    <row r="149" spans="14:14" x14ac:dyDescent="0.3">
      <c r="N149">
        <v>294</v>
      </c>
    </row>
    <row r="150" spans="14:14" x14ac:dyDescent="0.3">
      <c r="N150">
        <v>296</v>
      </c>
    </row>
    <row r="151" spans="14:14" x14ac:dyDescent="0.3">
      <c r="N151">
        <v>298</v>
      </c>
    </row>
    <row r="152" spans="14:14" x14ac:dyDescent="0.3">
      <c r="N152">
        <v>300</v>
      </c>
    </row>
    <row r="153" spans="14:14" x14ac:dyDescent="0.3">
      <c r="N153">
        <v>302</v>
      </c>
    </row>
    <row r="154" spans="14:14" x14ac:dyDescent="0.3">
      <c r="N154">
        <v>304</v>
      </c>
    </row>
    <row r="155" spans="14:14" x14ac:dyDescent="0.3">
      <c r="N155">
        <v>306</v>
      </c>
    </row>
    <row r="156" spans="14:14" x14ac:dyDescent="0.3">
      <c r="N156">
        <v>308</v>
      </c>
    </row>
    <row r="157" spans="14:14" x14ac:dyDescent="0.3">
      <c r="N157">
        <v>310</v>
      </c>
    </row>
    <row r="158" spans="14:14" x14ac:dyDescent="0.3">
      <c r="N158">
        <v>312</v>
      </c>
    </row>
    <row r="159" spans="14:14" x14ac:dyDescent="0.3">
      <c r="N159">
        <v>314</v>
      </c>
    </row>
    <row r="160" spans="14:14" x14ac:dyDescent="0.3">
      <c r="N160">
        <v>316</v>
      </c>
    </row>
    <row r="161" spans="14:14" x14ac:dyDescent="0.3">
      <c r="N161">
        <v>318</v>
      </c>
    </row>
    <row r="162" spans="14:14" x14ac:dyDescent="0.3">
      <c r="N162">
        <v>320</v>
      </c>
    </row>
    <row r="163" spans="14:14" x14ac:dyDescent="0.3">
      <c r="N163">
        <v>322</v>
      </c>
    </row>
    <row r="164" spans="14:14" x14ac:dyDescent="0.3">
      <c r="N164">
        <v>324</v>
      </c>
    </row>
    <row r="165" spans="14:14" x14ac:dyDescent="0.3">
      <c r="N165">
        <v>326</v>
      </c>
    </row>
    <row r="166" spans="14:14" x14ac:dyDescent="0.3">
      <c r="N166">
        <v>328</v>
      </c>
    </row>
    <row r="167" spans="14:14" x14ac:dyDescent="0.3">
      <c r="N167">
        <v>330</v>
      </c>
    </row>
    <row r="168" spans="14:14" x14ac:dyDescent="0.3">
      <c r="N168">
        <v>332</v>
      </c>
    </row>
    <row r="169" spans="14:14" x14ac:dyDescent="0.3">
      <c r="N169">
        <v>334</v>
      </c>
    </row>
    <row r="170" spans="14:14" x14ac:dyDescent="0.3">
      <c r="N170">
        <v>336</v>
      </c>
    </row>
    <row r="171" spans="14:14" x14ac:dyDescent="0.3">
      <c r="N171">
        <v>338</v>
      </c>
    </row>
    <row r="172" spans="14:14" x14ac:dyDescent="0.3">
      <c r="N172">
        <v>340</v>
      </c>
    </row>
    <row r="173" spans="14:14" x14ac:dyDescent="0.3">
      <c r="N173">
        <v>342</v>
      </c>
    </row>
    <row r="174" spans="14:14" x14ac:dyDescent="0.3">
      <c r="N174">
        <v>344</v>
      </c>
    </row>
    <row r="175" spans="14:14" x14ac:dyDescent="0.3">
      <c r="N175">
        <v>346</v>
      </c>
    </row>
    <row r="176" spans="14:14" x14ac:dyDescent="0.3">
      <c r="N176">
        <v>348</v>
      </c>
    </row>
    <row r="177" spans="14:14" x14ac:dyDescent="0.3">
      <c r="N177">
        <v>350</v>
      </c>
    </row>
    <row r="178" spans="14:14" x14ac:dyDescent="0.3">
      <c r="N178">
        <v>352</v>
      </c>
    </row>
    <row r="179" spans="14:14" x14ac:dyDescent="0.3">
      <c r="N179">
        <v>354</v>
      </c>
    </row>
    <row r="180" spans="14:14" x14ac:dyDescent="0.3">
      <c r="N180">
        <v>356</v>
      </c>
    </row>
    <row r="181" spans="14:14" x14ac:dyDescent="0.3">
      <c r="N181">
        <v>358</v>
      </c>
    </row>
    <row r="182" spans="14:14" x14ac:dyDescent="0.3">
      <c r="N182">
        <v>360</v>
      </c>
    </row>
    <row r="183" spans="14:14" x14ac:dyDescent="0.3">
      <c r="N183">
        <v>362</v>
      </c>
    </row>
    <row r="184" spans="14:14" x14ac:dyDescent="0.3">
      <c r="N184">
        <v>364</v>
      </c>
    </row>
    <row r="185" spans="14:14" x14ac:dyDescent="0.3">
      <c r="N185">
        <v>366</v>
      </c>
    </row>
    <row r="186" spans="14:14" x14ac:dyDescent="0.3">
      <c r="N186">
        <v>368</v>
      </c>
    </row>
    <row r="187" spans="14:14" x14ac:dyDescent="0.3">
      <c r="N187">
        <v>370</v>
      </c>
    </row>
    <row r="188" spans="14:14" x14ac:dyDescent="0.3">
      <c r="N188">
        <v>372</v>
      </c>
    </row>
    <row r="189" spans="14:14" x14ac:dyDescent="0.3">
      <c r="N189">
        <v>374</v>
      </c>
    </row>
    <row r="190" spans="14:14" x14ac:dyDescent="0.3">
      <c r="N190">
        <v>376</v>
      </c>
    </row>
    <row r="191" spans="14:14" x14ac:dyDescent="0.3">
      <c r="N191">
        <v>378</v>
      </c>
    </row>
    <row r="192" spans="14:14" x14ac:dyDescent="0.3">
      <c r="N192">
        <v>380</v>
      </c>
    </row>
    <row r="193" spans="14:14" x14ac:dyDescent="0.3">
      <c r="N193">
        <v>382</v>
      </c>
    </row>
    <row r="194" spans="14:14" x14ac:dyDescent="0.3">
      <c r="N194">
        <v>384</v>
      </c>
    </row>
    <row r="195" spans="14:14" x14ac:dyDescent="0.3">
      <c r="N195">
        <v>386</v>
      </c>
    </row>
    <row r="196" spans="14:14" x14ac:dyDescent="0.3">
      <c r="N196">
        <v>388</v>
      </c>
    </row>
    <row r="197" spans="14:14" x14ac:dyDescent="0.3">
      <c r="N197">
        <v>390</v>
      </c>
    </row>
    <row r="198" spans="14:14" x14ac:dyDescent="0.3">
      <c r="N198">
        <v>392</v>
      </c>
    </row>
    <row r="199" spans="14:14" x14ac:dyDescent="0.3">
      <c r="N199">
        <v>394</v>
      </c>
    </row>
    <row r="200" spans="14:14" x14ac:dyDescent="0.3">
      <c r="N200">
        <v>396</v>
      </c>
    </row>
    <row r="201" spans="14:14" x14ac:dyDescent="0.3">
      <c r="N201">
        <v>398</v>
      </c>
    </row>
    <row r="202" spans="14:14" x14ac:dyDescent="0.3">
      <c r="N202">
        <v>400</v>
      </c>
    </row>
    <row r="203" spans="14:14" x14ac:dyDescent="0.3">
      <c r="N203">
        <v>402</v>
      </c>
    </row>
    <row r="204" spans="14:14" x14ac:dyDescent="0.3">
      <c r="N204">
        <v>404</v>
      </c>
    </row>
    <row r="205" spans="14:14" x14ac:dyDescent="0.3">
      <c r="N205">
        <v>406</v>
      </c>
    </row>
    <row r="206" spans="14:14" x14ac:dyDescent="0.3">
      <c r="N206">
        <v>408</v>
      </c>
    </row>
    <row r="207" spans="14:14" x14ac:dyDescent="0.3">
      <c r="N207">
        <v>410</v>
      </c>
    </row>
    <row r="208" spans="14:14" x14ac:dyDescent="0.3">
      <c r="N208">
        <v>412</v>
      </c>
    </row>
    <row r="209" spans="14:14" x14ac:dyDescent="0.3">
      <c r="N209">
        <v>414</v>
      </c>
    </row>
    <row r="210" spans="14:14" x14ac:dyDescent="0.3">
      <c r="N210">
        <v>416</v>
      </c>
    </row>
    <row r="211" spans="14:14" x14ac:dyDescent="0.3">
      <c r="N211">
        <v>418</v>
      </c>
    </row>
    <row r="212" spans="14:14" x14ac:dyDescent="0.3">
      <c r="N212">
        <v>420</v>
      </c>
    </row>
    <row r="213" spans="14:14" x14ac:dyDescent="0.3">
      <c r="N213">
        <v>422</v>
      </c>
    </row>
    <row r="214" spans="14:14" x14ac:dyDescent="0.3">
      <c r="N214">
        <v>424</v>
      </c>
    </row>
    <row r="215" spans="14:14" x14ac:dyDescent="0.3">
      <c r="N215">
        <v>426</v>
      </c>
    </row>
    <row r="216" spans="14:14" x14ac:dyDescent="0.3">
      <c r="N216">
        <v>428</v>
      </c>
    </row>
    <row r="217" spans="14:14" x14ac:dyDescent="0.3">
      <c r="N217">
        <v>430</v>
      </c>
    </row>
    <row r="218" spans="14:14" x14ac:dyDescent="0.3">
      <c r="N218">
        <v>432</v>
      </c>
    </row>
    <row r="219" spans="14:14" x14ac:dyDescent="0.3">
      <c r="N219">
        <v>434</v>
      </c>
    </row>
    <row r="220" spans="14:14" x14ac:dyDescent="0.3">
      <c r="N220">
        <v>436</v>
      </c>
    </row>
    <row r="221" spans="14:14" x14ac:dyDescent="0.3">
      <c r="N221">
        <v>438</v>
      </c>
    </row>
    <row r="222" spans="14:14" x14ac:dyDescent="0.3">
      <c r="N222">
        <v>440</v>
      </c>
    </row>
    <row r="223" spans="14:14" x14ac:dyDescent="0.3">
      <c r="N223">
        <v>442</v>
      </c>
    </row>
    <row r="224" spans="14:14" x14ac:dyDescent="0.3">
      <c r="N224">
        <v>444</v>
      </c>
    </row>
    <row r="225" spans="14:14" x14ac:dyDescent="0.3">
      <c r="N225">
        <v>446</v>
      </c>
    </row>
    <row r="226" spans="14:14" x14ac:dyDescent="0.3">
      <c r="N226">
        <v>448</v>
      </c>
    </row>
    <row r="227" spans="14:14" x14ac:dyDescent="0.3">
      <c r="N227">
        <v>450</v>
      </c>
    </row>
    <row r="228" spans="14:14" x14ac:dyDescent="0.3">
      <c r="N228">
        <v>452</v>
      </c>
    </row>
    <row r="229" spans="14:14" x14ac:dyDescent="0.3">
      <c r="N229">
        <v>454</v>
      </c>
    </row>
    <row r="230" spans="14:14" x14ac:dyDescent="0.3">
      <c r="N230">
        <v>456</v>
      </c>
    </row>
    <row r="231" spans="14:14" x14ac:dyDescent="0.3">
      <c r="N231">
        <v>458</v>
      </c>
    </row>
    <row r="232" spans="14:14" x14ac:dyDescent="0.3">
      <c r="N232">
        <v>460</v>
      </c>
    </row>
    <row r="233" spans="14:14" x14ac:dyDescent="0.3">
      <c r="N233">
        <v>462</v>
      </c>
    </row>
    <row r="234" spans="14:14" x14ac:dyDescent="0.3">
      <c r="N234">
        <v>464</v>
      </c>
    </row>
    <row r="235" spans="14:14" x14ac:dyDescent="0.3">
      <c r="N235">
        <v>466</v>
      </c>
    </row>
    <row r="236" spans="14:14" x14ac:dyDescent="0.3">
      <c r="N236">
        <v>468</v>
      </c>
    </row>
    <row r="237" spans="14:14" x14ac:dyDescent="0.3">
      <c r="N237">
        <v>470</v>
      </c>
    </row>
    <row r="238" spans="14:14" x14ac:dyDescent="0.3">
      <c r="N238">
        <v>472</v>
      </c>
    </row>
    <row r="239" spans="14:14" x14ac:dyDescent="0.3">
      <c r="N239">
        <v>474</v>
      </c>
    </row>
    <row r="240" spans="14:14" x14ac:dyDescent="0.3">
      <c r="N240">
        <v>476</v>
      </c>
    </row>
    <row r="241" spans="14:14" x14ac:dyDescent="0.3">
      <c r="N241">
        <v>478</v>
      </c>
    </row>
    <row r="242" spans="14:14" x14ac:dyDescent="0.3">
      <c r="N242">
        <v>480</v>
      </c>
    </row>
    <row r="243" spans="14:14" x14ac:dyDescent="0.3">
      <c r="N243">
        <v>482</v>
      </c>
    </row>
    <row r="244" spans="14:14" x14ac:dyDescent="0.3">
      <c r="N244">
        <v>484</v>
      </c>
    </row>
    <row r="245" spans="14:14" x14ac:dyDescent="0.3">
      <c r="N245">
        <v>486</v>
      </c>
    </row>
    <row r="246" spans="14:14" x14ac:dyDescent="0.3">
      <c r="N246">
        <v>488</v>
      </c>
    </row>
    <row r="247" spans="14:14" x14ac:dyDescent="0.3">
      <c r="N247">
        <v>490</v>
      </c>
    </row>
    <row r="248" spans="14:14" x14ac:dyDescent="0.3">
      <c r="N248">
        <v>492</v>
      </c>
    </row>
    <row r="249" spans="14:14" x14ac:dyDescent="0.3">
      <c r="N249">
        <v>494</v>
      </c>
    </row>
    <row r="250" spans="14:14" x14ac:dyDescent="0.3">
      <c r="N250">
        <v>496</v>
      </c>
    </row>
    <row r="251" spans="14:14" x14ac:dyDescent="0.3">
      <c r="N251">
        <v>498</v>
      </c>
    </row>
    <row r="252" spans="14:14" x14ac:dyDescent="0.3">
      <c r="N252">
        <v>500</v>
      </c>
    </row>
    <row r="253" spans="14:14" x14ac:dyDescent="0.3">
      <c r="N253">
        <v>502</v>
      </c>
    </row>
    <row r="254" spans="14:14" x14ac:dyDescent="0.3">
      <c r="N254">
        <v>504</v>
      </c>
    </row>
    <row r="255" spans="14:14" x14ac:dyDescent="0.3">
      <c r="N255">
        <v>506</v>
      </c>
    </row>
    <row r="256" spans="14:14" x14ac:dyDescent="0.3">
      <c r="N256">
        <v>508</v>
      </c>
    </row>
    <row r="257" spans="14:14" x14ac:dyDescent="0.3">
      <c r="N257">
        <v>510</v>
      </c>
    </row>
    <row r="258" spans="14:14" x14ac:dyDescent="0.3">
      <c r="N258">
        <v>512</v>
      </c>
    </row>
    <row r="259" spans="14:14" x14ac:dyDescent="0.3">
      <c r="N259">
        <v>514</v>
      </c>
    </row>
    <row r="260" spans="14:14" x14ac:dyDescent="0.3">
      <c r="N260">
        <v>516</v>
      </c>
    </row>
    <row r="261" spans="14:14" x14ac:dyDescent="0.3">
      <c r="N261">
        <v>518</v>
      </c>
    </row>
    <row r="262" spans="14:14" x14ac:dyDescent="0.3">
      <c r="N262">
        <v>520</v>
      </c>
    </row>
    <row r="263" spans="14:14" x14ac:dyDescent="0.3">
      <c r="N263">
        <v>522</v>
      </c>
    </row>
    <row r="264" spans="14:14" x14ac:dyDescent="0.3">
      <c r="N264">
        <v>524</v>
      </c>
    </row>
    <row r="265" spans="14:14" x14ac:dyDescent="0.3">
      <c r="N265">
        <v>526</v>
      </c>
    </row>
    <row r="266" spans="14:14" x14ac:dyDescent="0.3">
      <c r="N266">
        <v>528</v>
      </c>
    </row>
    <row r="267" spans="14:14" x14ac:dyDescent="0.3">
      <c r="N267">
        <v>530</v>
      </c>
    </row>
    <row r="268" spans="14:14" x14ac:dyDescent="0.3">
      <c r="N268">
        <v>532</v>
      </c>
    </row>
    <row r="269" spans="14:14" x14ac:dyDescent="0.3">
      <c r="N269">
        <v>534</v>
      </c>
    </row>
    <row r="270" spans="14:14" x14ac:dyDescent="0.3">
      <c r="N270">
        <v>536</v>
      </c>
    </row>
    <row r="271" spans="14:14" x14ac:dyDescent="0.3">
      <c r="N271">
        <v>538</v>
      </c>
    </row>
    <row r="272" spans="14:14" x14ac:dyDescent="0.3">
      <c r="N272">
        <v>540</v>
      </c>
    </row>
    <row r="273" spans="14:14" x14ac:dyDescent="0.3">
      <c r="N273">
        <v>542</v>
      </c>
    </row>
    <row r="274" spans="14:14" x14ac:dyDescent="0.3">
      <c r="N274">
        <v>544</v>
      </c>
    </row>
    <row r="275" spans="14:14" x14ac:dyDescent="0.3">
      <c r="N275">
        <v>546</v>
      </c>
    </row>
    <row r="276" spans="14:14" x14ac:dyDescent="0.3">
      <c r="N276">
        <v>548</v>
      </c>
    </row>
    <row r="277" spans="14:14" x14ac:dyDescent="0.3">
      <c r="N277">
        <v>550</v>
      </c>
    </row>
    <row r="278" spans="14:14" x14ac:dyDescent="0.3">
      <c r="N278">
        <v>552</v>
      </c>
    </row>
    <row r="279" spans="14:14" x14ac:dyDescent="0.3">
      <c r="N279">
        <v>554</v>
      </c>
    </row>
    <row r="280" spans="14:14" x14ac:dyDescent="0.3">
      <c r="N280">
        <v>556</v>
      </c>
    </row>
    <row r="281" spans="14:14" x14ac:dyDescent="0.3">
      <c r="N281">
        <v>558</v>
      </c>
    </row>
    <row r="282" spans="14:14" x14ac:dyDescent="0.3">
      <c r="N282">
        <v>560</v>
      </c>
    </row>
    <row r="283" spans="14:14" x14ac:dyDescent="0.3">
      <c r="N283">
        <v>562</v>
      </c>
    </row>
    <row r="284" spans="14:14" x14ac:dyDescent="0.3">
      <c r="N284">
        <v>564</v>
      </c>
    </row>
    <row r="285" spans="14:14" x14ac:dyDescent="0.3">
      <c r="N285">
        <v>566</v>
      </c>
    </row>
    <row r="286" spans="14:14" x14ac:dyDescent="0.3">
      <c r="N286">
        <v>568</v>
      </c>
    </row>
    <row r="287" spans="14:14" x14ac:dyDescent="0.3">
      <c r="N287">
        <v>570</v>
      </c>
    </row>
    <row r="288" spans="14:14" x14ac:dyDescent="0.3">
      <c r="N288">
        <v>572</v>
      </c>
    </row>
    <row r="289" spans="14:14" x14ac:dyDescent="0.3">
      <c r="N289">
        <v>574</v>
      </c>
    </row>
    <row r="290" spans="14:14" x14ac:dyDescent="0.3">
      <c r="N290">
        <v>576</v>
      </c>
    </row>
    <row r="291" spans="14:14" x14ac:dyDescent="0.3">
      <c r="N291">
        <v>578</v>
      </c>
    </row>
    <row r="292" spans="14:14" x14ac:dyDescent="0.3">
      <c r="N292">
        <v>580</v>
      </c>
    </row>
    <row r="293" spans="14:14" x14ac:dyDescent="0.3">
      <c r="N293">
        <v>582</v>
      </c>
    </row>
    <row r="294" spans="14:14" x14ac:dyDescent="0.3">
      <c r="N294">
        <v>584</v>
      </c>
    </row>
    <row r="295" spans="14:14" x14ac:dyDescent="0.3">
      <c r="N295">
        <v>586</v>
      </c>
    </row>
    <row r="296" spans="14:14" x14ac:dyDescent="0.3">
      <c r="N296">
        <v>588</v>
      </c>
    </row>
    <row r="297" spans="14:14" x14ac:dyDescent="0.3">
      <c r="N297">
        <v>590</v>
      </c>
    </row>
    <row r="298" spans="14:14" x14ac:dyDescent="0.3">
      <c r="N298">
        <v>592</v>
      </c>
    </row>
    <row r="299" spans="14:14" x14ac:dyDescent="0.3">
      <c r="N299">
        <v>594</v>
      </c>
    </row>
    <row r="300" spans="14:14" x14ac:dyDescent="0.3">
      <c r="N300">
        <v>596</v>
      </c>
    </row>
    <row r="301" spans="14:14" x14ac:dyDescent="0.3">
      <c r="N301">
        <v>598</v>
      </c>
    </row>
    <row r="302" spans="14:14" x14ac:dyDescent="0.3">
      <c r="N302">
        <v>600</v>
      </c>
    </row>
    <row r="303" spans="14:14" x14ac:dyDescent="0.3">
      <c r="N303">
        <v>602</v>
      </c>
    </row>
    <row r="304" spans="14:14" x14ac:dyDescent="0.3">
      <c r="N304">
        <v>604</v>
      </c>
    </row>
    <row r="305" spans="14:14" x14ac:dyDescent="0.3">
      <c r="N305">
        <v>606</v>
      </c>
    </row>
    <row r="306" spans="14:14" x14ac:dyDescent="0.3">
      <c r="N306">
        <v>608</v>
      </c>
    </row>
    <row r="307" spans="14:14" x14ac:dyDescent="0.3">
      <c r="N307">
        <v>610</v>
      </c>
    </row>
    <row r="308" spans="14:14" x14ac:dyDescent="0.3">
      <c r="N308">
        <v>612</v>
      </c>
    </row>
    <row r="309" spans="14:14" x14ac:dyDescent="0.3">
      <c r="N309">
        <v>614</v>
      </c>
    </row>
    <row r="310" spans="14:14" x14ac:dyDescent="0.3">
      <c r="N310">
        <v>616</v>
      </c>
    </row>
    <row r="311" spans="14:14" x14ac:dyDescent="0.3">
      <c r="N311">
        <v>618</v>
      </c>
    </row>
    <row r="312" spans="14:14" x14ac:dyDescent="0.3">
      <c r="N312">
        <v>620</v>
      </c>
    </row>
    <row r="313" spans="14:14" x14ac:dyDescent="0.3">
      <c r="N313">
        <v>622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0ABA1-DCCA-4742-A30E-37A829649DC1}">
  <dimension ref="A1:X389"/>
  <sheetViews>
    <sheetView topLeftCell="A365" zoomScale="94" workbookViewId="0">
      <selection activeCell="A369" sqref="A369:F390"/>
    </sheetView>
  </sheetViews>
  <sheetFormatPr defaultRowHeight="14.4" x14ac:dyDescent="0.3"/>
  <cols>
    <col min="1" max="1" width="19.5546875" customWidth="1"/>
    <col min="2" max="2" width="16.88671875" customWidth="1"/>
    <col min="3" max="3" width="18.5546875" customWidth="1"/>
    <col min="4" max="4" width="19.77734375" customWidth="1"/>
    <col min="5" max="5" width="28.88671875" customWidth="1"/>
    <col min="6" max="6" width="27.77734375" customWidth="1"/>
    <col min="7" max="7" width="28" customWidth="1"/>
    <col min="8" max="8" width="16.33203125" customWidth="1"/>
    <col min="24" max="24" width="19.77734375" customWidth="1"/>
  </cols>
  <sheetData>
    <row r="1" spans="1:24" x14ac:dyDescent="0.3">
      <c r="A1" t="s">
        <v>121</v>
      </c>
      <c r="B1" t="s">
        <v>123</v>
      </c>
      <c r="C1" t="s">
        <v>124</v>
      </c>
      <c r="D1" t="s">
        <v>125</v>
      </c>
      <c r="E1" t="s">
        <v>126</v>
      </c>
      <c r="F1" t="s">
        <v>139</v>
      </c>
      <c r="G1" t="s">
        <v>139</v>
      </c>
      <c r="H1" s="6" t="s">
        <v>178</v>
      </c>
      <c r="I1" t="s">
        <v>123</v>
      </c>
      <c r="J1" t="s">
        <v>124</v>
      </c>
      <c r="K1" t="s">
        <v>71</v>
      </c>
      <c r="L1" t="s">
        <v>169</v>
      </c>
      <c r="R1" t="s">
        <v>179</v>
      </c>
      <c r="T1" t="s">
        <v>123</v>
      </c>
      <c r="U1" t="s">
        <v>124</v>
      </c>
      <c r="V1" t="s">
        <v>180</v>
      </c>
      <c r="X1" t="str">
        <f>_xlfn.CONCAT(T2," ",T3)</f>
        <v xml:space="preserve">    Mankey     Poliwrath</v>
      </c>
    </row>
    <row r="2" spans="1:24" x14ac:dyDescent="0.3">
      <c r="A2" t="s">
        <v>122</v>
      </c>
      <c r="B2" t="s">
        <v>127</v>
      </c>
      <c r="C2" t="s">
        <v>128</v>
      </c>
      <c r="D2">
        <v>45</v>
      </c>
      <c r="E2" t="b">
        <f t="shared" ref="E2:E10" si="0">AND(C2="fire",D2&gt;70)</f>
        <v>0</v>
      </c>
      <c r="F2" t="b">
        <f t="shared" ref="F2:F10" si="1">AND(C2="fire",D2&lt;70)</f>
        <v>0</v>
      </c>
      <c r="G2" t="b">
        <f t="shared" ref="G2:G10" si="2">AND(C2="fire",D2=70)</f>
        <v>0</v>
      </c>
      <c r="I2" t="s">
        <v>157</v>
      </c>
      <c r="J2" t="s">
        <v>128</v>
      </c>
      <c r="K2">
        <v>49</v>
      </c>
      <c r="L2">
        <v>1</v>
      </c>
      <c r="N2" t="s">
        <v>158</v>
      </c>
      <c r="O2" t="s">
        <v>170</v>
      </c>
      <c r="P2" t="s">
        <v>171</v>
      </c>
      <c r="T2" t="s">
        <v>181</v>
      </c>
      <c r="U2" t="s">
        <v>182</v>
      </c>
      <c r="V2">
        <v>305</v>
      </c>
      <c r="X2" t="str">
        <f>_xlfn.CONCAT(T2, " ",U2)</f>
        <v xml:space="preserve">    Mankey Fighting</v>
      </c>
    </row>
    <row r="3" spans="1:24" x14ac:dyDescent="0.3">
      <c r="B3" t="s">
        <v>129</v>
      </c>
      <c r="C3" t="s">
        <v>128</v>
      </c>
      <c r="D3">
        <v>60</v>
      </c>
      <c r="E3" t="b">
        <f t="shared" si="0"/>
        <v>0</v>
      </c>
      <c r="F3" t="b">
        <f t="shared" si="1"/>
        <v>0</v>
      </c>
      <c r="G3" t="b">
        <f t="shared" si="2"/>
        <v>0</v>
      </c>
      <c r="I3" t="s">
        <v>160</v>
      </c>
      <c r="J3" t="s">
        <v>128</v>
      </c>
      <c r="K3">
        <v>63</v>
      </c>
      <c r="L3">
        <v>1</v>
      </c>
      <c r="N3" t="s">
        <v>128</v>
      </c>
      <c r="O3">
        <v>1</v>
      </c>
      <c r="P3">
        <f>AVERAGEIFS(K2:K13,J2:J13,N3,L2:L13,O3)</f>
        <v>65</v>
      </c>
      <c r="T3" t="s">
        <v>183</v>
      </c>
      <c r="U3" t="s">
        <v>136</v>
      </c>
      <c r="V3">
        <v>510</v>
      </c>
    </row>
    <row r="4" spans="1:24" x14ac:dyDescent="0.3">
      <c r="B4" t="s">
        <v>130</v>
      </c>
      <c r="C4" t="s">
        <v>128</v>
      </c>
      <c r="D4">
        <v>80</v>
      </c>
      <c r="E4" t="b">
        <f t="shared" si="0"/>
        <v>0</v>
      </c>
      <c r="F4" t="b">
        <f t="shared" si="1"/>
        <v>0</v>
      </c>
      <c r="G4" t="b">
        <f t="shared" si="2"/>
        <v>0</v>
      </c>
      <c r="I4" t="s">
        <v>161</v>
      </c>
      <c r="J4" t="s">
        <v>128</v>
      </c>
      <c r="K4">
        <v>83</v>
      </c>
      <c r="L4">
        <v>1</v>
      </c>
      <c r="N4" t="s">
        <v>132</v>
      </c>
      <c r="O4">
        <v>1</v>
      </c>
      <c r="P4">
        <f t="shared" ref="P4:P6" si="3">AVERAGEIFS(K3:K14,J3:J14,N4,L3:L14,O4)</f>
        <v>59.666666666666664</v>
      </c>
      <c r="T4" t="s">
        <v>184</v>
      </c>
      <c r="U4" t="s">
        <v>128</v>
      </c>
      <c r="V4">
        <v>490</v>
      </c>
      <c r="X4" t="str">
        <f>_xlfn.CONCAT(T2:T6," ",U2:U6)</f>
        <v xml:space="preserve">    Mankey    Poliwrath    Victreebel    Tentacool    Magneton FightingWaterGrassWaterElectric</v>
      </c>
    </row>
    <row r="5" spans="1:24" x14ac:dyDescent="0.3">
      <c r="B5" t="s">
        <v>131</v>
      </c>
      <c r="C5" t="s">
        <v>132</v>
      </c>
      <c r="D5">
        <v>65</v>
      </c>
      <c r="E5" t="b">
        <f t="shared" si="0"/>
        <v>0</v>
      </c>
      <c r="F5" t="b">
        <f t="shared" si="1"/>
        <v>1</v>
      </c>
      <c r="G5" t="b">
        <f t="shared" si="2"/>
        <v>0</v>
      </c>
      <c r="I5" t="s">
        <v>162</v>
      </c>
      <c r="J5" t="s">
        <v>132</v>
      </c>
      <c r="K5">
        <v>43</v>
      </c>
      <c r="L5">
        <v>1</v>
      </c>
      <c r="N5" t="s">
        <v>128</v>
      </c>
      <c r="O5">
        <v>2</v>
      </c>
      <c r="P5">
        <f t="shared" si="3"/>
        <v>81.666666666666671</v>
      </c>
      <c r="T5" t="s">
        <v>185</v>
      </c>
      <c r="U5" t="s">
        <v>136</v>
      </c>
      <c r="V5">
        <v>335</v>
      </c>
      <c r="X5" t="str">
        <f>_xlfn.CONCAT(T2:T21,"",U2:U2)</f>
        <v xml:space="preserve">    Mankey    Poliwrath    Victreebel    Tentacool    Magneton    Dewgong    Cloyster    Onix    Dragonair    Pidgeotto    Rattata    Beedrill    Doduo    Kingler    Nidoqueen    Hitmonchan    Charmeleon    Arbok    Gastly    MagikarpFighting</v>
      </c>
    </row>
    <row r="6" spans="1:24" x14ac:dyDescent="0.3">
      <c r="B6" t="s">
        <v>133</v>
      </c>
      <c r="C6" t="s">
        <v>132</v>
      </c>
      <c r="D6">
        <v>80</v>
      </c>
      <c r="E6" t="b">
        <f t="shared" si="0"/>
        <v>1</v>
      </c>
      <c r="F6" t="b">
        <f t="shared" si="1"/>
        <v>0</v>
      </c>
      <c r="G6" t="b">
        <f t="shared" si="2"/>
        <v>0</v>
      </c>
      <c r="I6" t="s">
        <v>163</v>
      </c>
      <c r="J6" t="s">
        <v>132</v>
      </c>
      <c r="K6">
        <v>58</v>
      </c>
      <c r="L6">
        <v>1</v>
      </c>
      <c r="N6" t="s">
        <v>132</v>
      </c>
      <c r="O6">
        <v>2</v>
      </c>
      <c r="P6">
        <f t="shared" si="3"/>
        <v>59.666666666666664</v>
      </c>
      <c r="T6" t="s">
        <v>186</v>
      </c>
      <c r="U6" t="s">
        <v>187</v>
      </c>
      <c r="V6">
        <v>465</v>
      </c>
    </row>
    <row r="7" spans="1:24" x14ac:dyDescent="0.3">
      <c r="B7" t="s">
        <v>134</v>
      </c>
      <c r="C7" t="s">
        <v>132</v>
      </c>
      <c r="D7">
        <v>100</v>
      </c>
      <c r="E7" t="b">
        <f t="shared" si="0"/>
        <v>1</v>
      </c>
      <c r="F7" t="b">
        <f t="shared" si="1"/>
        <v>0</v>
      </c>
      <c r="G7" t="b">
        <f t="shared" si="2"/>
        <v>0</v>
      </c>
      <c r="I7" t="s">
        <v>164</v>
      </c>
      <c r="J7" t="s">
        <v>132</v>
      </c>
      <c r="K7">
        <v>78</v>
      </c>
      <c r="L7">
        <v>1</v>
      </c>
      <c r="T7" t="s">
        <v>188</v>
      </c>
      <c r="U7" t="s">
        <v>136</v>
      </c>
      <c r="V7">
        <v>475</v>
      </c>
    </row>
    <row r="8" spans="1:24" x14ac:dyDescent="0.3">
      <c r="B8" t="s">
        <v>135</v>
      </c>
      <c r="C8" t="s">
        <v>136</v>
      </c>
      <c r="D8">
        <v>43</v>
      </c>
      <c r="E8" t="b">
        <f t="shared" si="0"/>
        <v>0</v>
      </c>
      <c r="F8" t="b">
        <f t="shared" si="1"/>
        <v>0</v>
      </c>
      <c r="G8" t="b">
        <f t="shared" si="2"/>
        <v>0</v>
      </c>
      <c r="I8" t="s">
        <v>172</v>
      </c>
      <c r="J8" t="s">
        <v>128</v>
      </c>
      <c r="K8">
        <v>65</v>
      </c>
      <c r="L8">
        <v>2</v>
      </c>
      <c r="T8" t="s">
        <v>189</v>
      </c>
      <c r="U8" t="s">
        <v>136</v>
      </c>
      <c r="V8">
        <v>525</v>
      </c>
    </row>
    <row r="9" spans="1:24" x14ac:dyDescent="0.3">
      <c r="B9" t="s">
        <v>137</v>
      </c>
      <c r="C9" t="s">
        <v>136</v>
      </c>
      <c r="D9">
        <v>58</v>
      </c>
      <c r="E9" t="b">
        <f t="shared" si="0"/>
        <v>0</v>
      </c>
      <c r="F9" t="b">
        <f t="shared" si="1"/>
        <v>0</v>
      </c>
      <c r="G9" t="b">
        <f t="shared" si="2"/>
        <v>0</v>
      </c>
      <c r="I9" t="s">
        <v>173</v>
      </c>
      <c r="J9" t="s">
        <v>128</v>
      </c>
      <c r="K9">
        <v>80</v>
      </c>
      <c r="L9">
        <v>2</v>
      </c>
      <c r="T9" t="s">
        <v>190</v>
      </c>
      <c r="U9" t="s">
        <v>191</v>
      </c>
      <c r="V9">
        <v>385</v>
      </c>
    </row>
    <row r="10" spans="1:24" x14ac:dyDescent="0.3">
      <c r="B10" t="s">
        <v>138</v>
      </c>
      <c r="C10" t="s">
        <v>136</v>
      </c>
      <c r="D10">
        <v>78</v>
      </c>
      <c r="E10" t="b">
        <f t="shared" si="0"/>
        <v>0</v>
      </c>
      <c r="F10" t="b">
        <f t="shared" si="1"/>
        <v>0</v>
      </c>
      <c r="G10" t="b">
        <f t="shared" si="2"/>
        <v>0</v>
      </c>
      <c r="I10" t="s">
        <v>174</v>
      </c>
      <c r="J10" t="s">
        <v>128</v>
      </c>
      <c r="K10">
        <v>100</v>
      </c>
      <c r="L10">
        <v>2</v>
      </c>
      <c r="T10" t="s">
        <v>192</v>
      </c>
      <c r="U10" t="s">
        <v>193</v>
      </c>
      <c r="V10">
        <v>420</v>
      </c>
    </row>
    <row r="11" spans="1:24" x14ac:dyDescent="0.3">
      <c r="A11" t="s">
        <v>141</v>
      </c>
      <c r="I11" t="s">
        <v>175</v>
      </c>
      <c r="J11" t="s">
        <v>132</v>
      </c>
      <c r="K11">
        <v>43</v>
      </c>
      <c r="L11">
        <v>2</v>
      </c>
      <c r="T11" t="s">
        <v>194</v>
      </c>
      <c r="U11" t="s">
        <v>195</v>
      </c>
      <c r="V11">
        <v>349</v>
      </c>
    </row>
    <row r="12" spans="1:24" x14ac:dyDescent="0.3">
      <c r="A12" t="s">
        <v>123</v>
      </c>
      <c r="B12" t="s">
        <v>124</v>
      </c>
      <c r="C12" t="s">
        <v>125</v>
      </c>
      <c r="D12" t="s">
        <v>126</v>
      </c>
      <c r="E12" t="s">
        <v>139</v>
      </c>
      <c r="F12" t="s">
        <v>140</v>
      </c>
      <c r="I12" t="s">
        <v>176</v>
      </c>
      <c r="J12" t="s">
        <v>132</v>
      </c>
      <c r="K12">
        <v>58</v>
      </c>
      <c r="L12">
        <v>2</v>
      </c>
      <c r="T12" t="s">
        <v>196</v>
      </c>
      <c r="U12" t="s">
        <v>195</v>
      </c>
      <c r="V12">
        <v>253</v>
      </c>
    </row>
    <row r="13" spans="1:24" x14ac:dyDescent="0.3">
      <c r="A13" t="s">
        <v>127</v>
      </c>
      <c r="B13" t="s">
        <v>128</v>
      </c>
      <c r="C13">
        <v>45</v>
      </c>
      <c r="D13" t="str">
        <f>IF(AND(B13="fire",C13&gt;70),"YES","NO")</f>
        <v>NO</v>
      </c>
      <c r="E13" t="str">
        <f>IF(AND(B13="fire",C13&lt;70),"YES","NO")</f>
        <v>NO</v>
      </c>
      <c r="F13" t="str">
        <f>IF(AND(B13="fire",C13=70),"YES","NO")</f>
        <v>NO</v>
      </c>
      <c r="I13" t="s">
        <v>177</v>
      </c>
      <c r="J13" t="s">
        <v>132</v>
      </c>
      <c r="K13">
        <v>78</v>
      </c>
      <c r="L13">
        <v>2</v>
      </c>
      <c r="T13" t="s">
        <v>197</v>
      </c>
      <c r="U13" t="s">
        <v>198</v>
      </c>
      <c r="V13">
        <v>395</v>
      </c>
    </row>
    <row r="14" spans="1:24" x14ac:dyDescent="0.3">
      <c r="A14" t="s">
        <v>129</v>
      </c>
      <c r="B14" t="s">
        <v>128</v>
      </c>
      <c r="C14">
        <v>60</v>
      </c>
      <c r="D14" t="str">
        <f t="shared" ref="D14:D21" si="4">IF(AND(B14="fire",C14&gt;70),"YES","NO")</f>
        <v>NO</v>
      </c>
      <c r="E14" t="str">
        <f t="shared" ref="E14:E21" si="5">IF(AND(B14="fire",C14&lt;70),"YES","NO")</f>
        <v>NO</v>
      </c>
      <c r="F14" t="str">
        <f t="shared" ref="F14:F21" si="6">IF(AND(B14="fire",C14=70),"YES","NO")</f>
        <v>NO</v>
      </c>
      <c r="I14" t="s">
        <v>0</v>
      </c>
      <c r="T14" t="s">
        <v>199</v>
      </c>
      <c r="U14" t="s">
        <v>195</v>
      </c>
      <c r="V14">
        <v>310</v>
      </c>
    </row>
    <row r="15" spans="1:24" x14ac:dyDescent="0.3">
      <c r="A15" t="s">
        <v>130</v>
      </c>
      <c r="B15" t="s">
        <v>128</v>
      </c>
      <c r="C15">
        <v>80</v>
      </c>
      <c r="D15" t="str">
        <f t="shared" si="4"/>
        <v>NO</v>
      </c>
      <c r="E15" t="str">
        <f t="shared" si="5"/>
        <v>NO</v>
      </c>
      <c r="F15" t="str">
        <f t="shared" si="6"/>
        <v>NO</v>
      </c>
      <c r="T15" t="s">
        <v>200</v>
      </c>
      <c r="U15" t="s">
        <v>136</v>
      </c>
      <c r="V15">
        <v>475</v>
      </c>
    </row>
    <row r="16" spans="1:24" x14ac:dyDescent="0.3">
      <c r="A16" t="s">
        <v>131</v>
      </c>
      <c r="B16" t="s">
        <v>132</v>
      </c>
      <c r="C16">
        <v>65</v>
      </c>
      <c r="D16" t="str">
        <f t="shared" si="4"/>
        <v>NO</v>
      </c>
      <c r="E16" t="str">
        <f t="shared" si="5"/>
        <v>YES</v>
      </c>
      <c r="F16" t="str">
        <f t="shared" si="6"/>
        <v>NO</v>
      </c>
      <c r="T16" t="s">
        <v>201</v>
      </c>
      <c r="U16" t="s">
        <v>202</v>
      </c>
      <c r="V16">
        <v>505</v>
      </c>
    </row>
    <row r="17" spans="1:22" x14ac:dyDescent="0.3">
      <c r="A17" t="s">
        <v>133</v>
      </c>
      <c r="B17" t="s">
        <v>132</v>
      </c>
      <c r="C17">
        <v>80</v>
      </c>
      <c r="D17" t="str">
        <f t="shared" si="4"/>
        <v>YES</v>
      </c>
      <c r="E17" t="str">
        <f t="shared" si="5"/>
        <v>NO</v>
      </c>
      <c r="F17" t="str">
        <f t="shared" si="6"/>
        <v>NO</v>
      </c>
      <c r="T17" t="s">
        <v>203</v>
      </c>
      <c r="U17" t="s">
        <v>182</v>
      </c>
      <c r="V17">
        <v>455</v>
      </c>
    </row>
    <row r="18" spans="1:22" x14ac:dyDescent="0.3">
      <c r="A18" t="s">
        <v>134</v>
      </c>
      <c r="B18" t="s">
        <v>132</v>
      </c>
      <c r="C18">
        <v>100</v>
      </c>
      <c r="D18" t="str">
        <f t="shared" si="4"/>
        <v>YES</v>
      </c>
      <c r="E18" t="str">
        <f t="shared" si="5"/>
        <v>NO</v>
      </c>
      <c r="F18" t="str">
        <f t="shared" si="6"/>
        <v>NO</v>
      </c>
      <c r="T18" t="s">
        <v>163</v>
      </c>
      <c r="U18" t="s">
        <v>132</v>
      </c>
      <c r="V18">
        <v>405</v>
      </c>
    </row>
    <row r="19" spans="1:22" x14ac:dyDescent="0.3">
      <c r="A19" t="s">
        <v>135</v>
      </c>
      <c r="B19" t="s">
        <v>136</v>
      </c>
      <c r="C19">
        <v>43</v>
      </c>
      <c r="D19" t="str">
        <f t="shared" si="4"/>
        <v>NO</v>
      </c>
      <c r="E19" t="str">
        <f t="shared" si="5"/>
        <v>NO</v>
      </c>
      <c r="F19" t="str">
        <f t="shared" si="6"/>
        <v>NO</v>
      </c>
      <c r="T19" t="s">
        <v>204</v>
      </c>
      <c r="U19" t="s">
        <v>202</v>
      </c>
      <c r="V19">
        <v>438</v>
      </c>
    </row>
    <row r="20" spans="1:22" x14ac:dyDescent="0.3">
      <c r="A20" t="s">
        <v>137</v>
      </c>
      <c r="B20" t="s">
        <v>136</v>
      </c>
      <c r="C20">
        <v>58</v>
      </c>
      <c r="D20" t="str">
        <f t="shared" si="4"/>
        <v>NO</v>
      </c>
      <c r="E20" t="str">
        <f t="shared" si="5"/>
        <v>NO</v>
      </c>
      <c r="F20" t="str">
        <f t="shared" si="6"/>
        <v>NO</v>
      </c>
      <c r="T20" t="s">
        <v>205</v>
      </c>
      <c r="U20" t="s">
        <v>206</v>
      </c>
      <c r="V20">
        <v>310</v>
      </c>
    </row>
    <row r="21" spans="1:22" x14ac:dyDescent="0.3">
      <c r="A21" t="s">
        <v>138</v>
      </c>
      <c r="B21" t="s">
        <v>136</v>
      </c>
      <c r="C21">
        <v>78</v>
      </c>
      <c r="D21" t="str">
        <f t="shared" si="4"/>
        <v>NO</v>
      </c>
      <c r="E21" t="str">
        <f t="shared" si="5"/>
        <v>NO</v>
      </c>
      <c r="F21" t="str">
        <f t="shared" si="6"/>
        <v>NO</v>
      </c>
      <c r="T21" t="s">
        <v>207</v>
      </c>
      <c r="U21" t="s">
        <v>136</v>
      </c>
      <c r="V21">
        <v>200</v>
      </c>
    </row>
    <row r="22" spans="1:22" x14ac:dyDescent="0.3">
      <c r="T22" t="s">
        <v>0</v>
      </c>
    </row>
    <row r="23" spans="1:22" x14ac:dyDescent="0.3">
      <c r="A23" s="4" t="s">
        <v>142</v>
      </c>
    </row>
    <row r="24" spans="1:22" x14ac:dyDescent="0.3">
      <c r="A24" t="s">
        <v>143</v>
      </c>
      <c r="B24" t="s">
        <v>102</v>
      </c>
      <c r="C24" t="s">
        <v>144</v>
      </c>
      <c r="D24" t="s">
        <v>145</v>
      </c>
      <c r="E24" t="s">
        <v>146</v>
      </c>
      <c r="F24" t="s">
        <v>147</v>
      </c>
    </row>
    <row r="25" spans="1:22" x14ac:dyDescent="0.3">
      <c r="A25" t="s">
        <v>148</v>
      </c>
      <c r="B25">
        <v>10</v>
      </c>
      <c r="C25">
        <v>4</v>
      </c>
      <c r="D25">
        <v>1</v>
      </c>
      <c r="E25">
        <v>1</v>
      </c>
      <c r="F25">
        <f>AVERAGE(B25:E25)</f>
        <v>4</v>
      </c>
    </row>
    <row r="26" spans="1:22" x14ac:dyDescent="0.3">
      <c r="A26" t="s">
        <v>149</v>
      </c>
      <c r="B26">
        <v>12</v>
      </c>
      <c r="C26">
        <v>3</v>
      </c>
      <c r="D26">
        <v>0</v>
      </c>
      <c r="E26">
        <v>1</v>
      </c>
      <c r="F26">
        <f t="shared" ref="F26:F30" si="7">AVERAGE(B26:E26)</f>
        <v>4</v>
      </c>
    </row>
    <row r="27" spans="1:22" x14ac:dyDescent="0.3">
      <c r="A27" t="s">
        <v>150</v>
      </c>
      <c r="B27">
        <v>15</v>
      </c>
      <c r="C27">
        <v>1</v>
      </c>
      <c r="D27">
        <v>3</v>
      </c>
      <c r="E27">
        <v>1</v>
      </c>
      <c r="F27">
        <f t="shared" si="7"/>
        <v>5</v>
      </c>
    </row>
    <row r="28" spans="1:22" x14ac:dyDescent="0.3">
      <c r="A28" t="s">
        <v>151</v>
      </c>
      <c r="B28">
        <v>4</v>
      </c>
      <c r="C28">
        <v>2</v>
      </c>
      <c r="D28">
        <v>6</v>
      </c>
      <c r="E28">
        <v>0</v>
      </c>
      <c r="F28">
        <f t="shared" si="7"/>
        <v>3</v>
      </c>
    </row>
    <row r="29" spans="1:22" x14ac:dyDescent="0.3">
      <c r="A29" t="s">
        <v>152</v>
      </c>
      <c r="B29">
        <v>10</v>
      </c>
      <c r="C29">
        <v>4</v>
      </c>
      <c r="D29">
        <v>1</v>
      </c>
      <c r="E29">
        <v>1</v>
      </c>
      <c r="F29">
        <f t="shared" si="7"/>
        <v>4</v>
      </c>
    </row>
    <row r="30" spans="1:22" x14ac:dyDescent="0.3">
      <c r="A30" t="s">
        <v>153</v>
      </c>
      <c r="B30">
        <v>9</v>
      </c>
      <c r="C30">
        <v>2</v>
      </c>
      <c r="D30">
        <v>1</v>
      </c>
      <c r="E30">
        <v>0</v>
      </c>
      <c r="F30">
        <f t="shared" si="7"/>
        <v>3</v>
      </c>
    </row>
    <row r="31" spans="1:22" x14ac:dyDescent="0.3">
      <c r="A31" t="s">
        <v>0</v>
      </c>
    </row>
    <row r="33" spans="1:7" x14ac:dyDescent="0.3">
      <c r="A33" t="s">
        <v>143</v>
      </c>
      <c r="B33" t="s">
        <v>102</v>
      </c>
      <c r="C33" t="s">
        <v>144</v>
      </c>
      <c r="D33" t="s">
        <v>145</v>
      </c>
      <c r="E33" t="s">
        <v>146</v>
      </c>
      <c r="F33" t="s">
        <v>147</v>
      </c>
    </row>
    <row r="34" spans="1:7" x14ac:dyDescent="0.3">
      <c r="A34" t="s">
        <v>148</v>
      </c>
      <c r="B34">
        <v>10</v>
      </c>
      <c r="C34">
        <v>4</v>
      </c>
      <c r="D34">
        <v>1</v>
      </c>
      <c r="E34">
        <v>1</v>
      </c>
      <c r="F34">
        <f>AVERAGE(B34:E34)</f>
        <v>4</v>
      </c>
    </row>
    <row r="35" spans="1:7" x14ac:dyDescent="0.3">
      <c r="A35" t="s">
        <v>149</v>
      </c>
      <c r="B35">
        <v>12</v>
      </c>
      <c r="C35" t="s">
        <v>154</v>
      </c>
      <c r="D35">
        <v>0</v>
      </c>
      <c r="E35">
        <v>1</v>
      </c>
      <c r="F35">
        <f t="shared" ref="F35:F40" si="8">AVERAGE(B35:E35)</f>
        <v>4.333333333333333</v>
      </c>
    </row>
    <row r="36" spans="1:7" x14ac:dyDescent="0.3">
      <c r="A36" t="s">
        <v>150</v>
      </c>
      <c r="B36">
        <v>15</v>
      </c>
      <c r="C36">
        <v>1</v>
      </c>
      <c r="D36">
        <v>3</v>
      </c>
      <c r="E36" t="s">
        <v>1</v>
      </c>
      <c r="F36">
        <f t="shared" si="8"/>
        <v>6.333333333333333</v>
      </c>
    </row>
    <row r="37" spans="1:7" x14ac:dyDescent="0.3">
      <c r="A37" t="s">
        <v>151</v>
      </c>
      <c r="B37">
        <v>4</v>
      </c>
      <c r="C37">
        <v>2</v>
      </c>
      <c r="D37">
        <v>6</v>
      </c>
      <c r="E37">
        <v>0</v>
      </c>
      <c r="F37">
        <f t="shared" si="8"/>
        <v>3</v>
      </c>
    </row>
    <row r="38" spans="1:7" x14ac:dyDescent="0.3">
      <c r="A38" t="s">
        <v>152</v>
      </c>
      <c r="B38">
        <v>10</v>
      </c>
      <c r="C38" t="s">
        <v>155</v>
      </c>
      <c r="D38">
        <v>1</v>
      </c>
      <c r="E38">
        <v>1</v>
      </c>
      <c r="F38">
        <f t="shared" si="8"/>
        <v>4</v>
      </c>
    </row>
    <row r="39" spans="1:7" x14ac:dyDescent="0.3">
      <c r="A39" t="s">
        <v>153</v>
      </c>
      <c r="B39">
        <v>9</v>
      </c>
      <c r="C39">
        <v>2</v>
      </c>
      <c r="D39">
        <v>1</v>
      </c>
      <c r="E39" t="s">
        <v>156</v>
      </c>
      <c r="F39">
        <f t="shared" si="8"/>
        <v>4</v>
      </c>
    </row>
    <row r="40" spans="1:7" ht="18" x14ac:dyDescent="0.35">
      <c r="A40" s="5" t="s">
        <v>168</v>
      </c>
      <c r="F40" t="e">
        <f t="shared" si="8"/>
        <v>#DIV/0!</v>
      </c>
    </row>
    <row r="42" spans="1:7" x14ac:dyDescent="0.3">
      <c r="A42" t="s">
        <v>123</v>
      </c>
      <c r="B42" t="s">
        <v>124</v>
      </c>
      <c r="C42" t="s">
        <v>125</v>
      </c>
    </row>
    <row r="43" spans="1:7" x14ac:dyDescent="0.3">
      <c r="A43" t="s">
        <v>157</v>
      </c>
      <c r="B43" t="s">
        <v>128</v>
      </c>
      <c r="C43">
        <v>45</v>
      </c>
      <c r="E43" t="s">
        <v>158</v>
      </c>
      <c r="F43" t="s">
        <v>159</v>
      </c>
      <c r="G43" t="s">
        <v>159</v>
      </c>
    </row>
    <row r="44" spans="1:7" x14ac:dyDescent="0.3">
      <c r="A44" t="s">
        <v>160</v>
      </c>
      <c r="B44" t="s">
        <v>128</v>
      </c>
      <c r="C44">
        <v>60</v>
      </c>
      <c r="E44" t="s">
        <v>128</v>
      </c>
      <c r="F44">
        <f>AVERAGE(B43:B51,C43:C51,E44:E46)</f>
        <v>67.666666666666671</v>
      </c>
    </row>
    <row r="45" spans="1:7" x14ac:dyDescent="0.3">
      <c r="A45" t="s">
        <v>161</v>
      </c>
      <c r="B45" t="s">
        <v>128</v>
      </c>
      <c r="C45">
        <v>80</v>
      </c>
      <c r="E45" t="s">
        <v>132</v>
      </c>
      <c r="F45">
        <f>AVERAGE(B44:B52,C44:C52,E45:E47)</f>
        <v>70.5</v>
      </c>
    </row>
    <row r="46" spans="1:7" x14ac:dyDescent="0.3">
      <c r="A46" t="s">
        <v>162</v>
      </c>
      <c r="B46" t="s">
        <v>132</v>
      </c>
      <c r="C46">
        <v>65</v>
      </c>
      <c r="E46" t="s">
        <v>136</v>
      </c>
      <c r="F46">
        <f t="shared" ref="F46" si="9">AVERAGE(B45:B53,C45:C53,E46:E48)</f>
        <v>72</v>
      </c>
    </row>
    <row r="47" spans="1:7" x14ac:dyDescent="0.3">
      <c r="A47" t="s">
        <v>163</v>
      </c>
      <c r="B47" t="s">
        <v>132</v>
      </c>
      <c r="C47">
        <v>80</v>
      </c>
    </row>
    <row r="48" spans="1:7" x14ac:dyDescent="0.3">
      <c r="A48" t="s">
        <v>164</v>
      </c>
      <c r="B48" t="s">
        <v>132</v>
      </c>
      <c r="C48">
        <v>100</v>
      </c>
    </row>
    <row r="49" spans="1:4" x14ac:dyDescent="0.3">
      <c r="A49" t="s">
        <v>165</v>
      </c>
      <c r="B49" t="s">
        <v>136</v>
      </c>
      <c r="C49">
        <v>43</v>
      </c>
    </row>
    <row r="50" spans="1:4" x14ac:dyDescent="0.3">
      <c r="A50" t="s">
        <v>166</v>
      </c>
      <c r="B50" t="s">
        <v>136</v>
      </c>
      <c r="C50">
        <v>58</v>
      </c>
    </row>
    <row r="51" spans="1:4" x14ac:dyDescent="0.3">
      <c r="A51" t="s">
        <v>167</v>
      </c>
      <c r="B51" t="s">
        <v>136</v>
      </c>
      <c r="C51">
        <v>78</v>
      </c>
    </row>
    <row r="52" spans="1:4" x14ac:dyDescent="0.3">
      <c r="A52" t="s">
        <v>0</v>
      </c>
    </row>
    <row r="53" spans="1:4" ht="23.4" x14ac:dyDescent="0.45">
      <c r="A53" s="7" t="s">
        <v>208</v>
      </c>
    </row>
    <row r="54" spans="1:4" x14ac:dyDescent="0.3">
      <c r="A54" t="s">
        <v>123</v>
      </c>
      <c r="B54" t="s">
        <v>124</v>
      </c>
      <c r="C54" t="s">
        <v>209</v>
      </c>
      <c r="D54" t="s">
        <v>180</v>
      </c>
    </row>
    <row r="55" spans="1:4" x14ac:dyDescent="0.3">
      <c r="A55" t="s">
        <v>181</v>
      </c>
      <c r="B55" t="s">
        <v>182</v>
      </c>
      <c r="D55">
        <v>305</v>
      </c>
    </row>
    <row r="56" spans="1:4" x14ac:dyDescent="0.3">
      <c r="A56" t="s">
        <v>183</v>
      </c>
      <c r="B56" t="s">
        <v>136</v>
      </c>
      <c r="C56" t="s">
        <v>182</v>
      </c>
      <c r="D56">
        <v>510</v>
      </c>
    </row>
    <row r="57" spans="1:4" x14ac:dyDescent="0.3">
      <c r="A57" t="s">
        <v>184</v>
      </c>
      <c r="B57" t="s">
        <v>128</v>
      </c>
      <c r="C57" t="s">
        <v>202</v>
      </c>
      <c r="D57">
        <v>490</v>
      </c>
    </row>
    <row r="58" spans="1:4" x14ac:dyDescent="0.3">
      <c r="A58" t="s">
        <v>185</v>
      </c>
      <c r="B58" t="s">
        <v>136</v>
      </c>
      <c r="C58" t="s">
        <v>202</v>
      </c>
      <c r="D58">
        <v>335</v>
      </c>
    </row>
    <row r="59" spans="1:4" x14ac:dyDescent="0.3">
      <c r="A59" t="s">
        <v>186</v>
      </c>
      <c r="B59" t="s">
        <v>187</v>
      </c>
      <c r="C59" t="s">
        <v>210</v>
      </c>
      <c r="D59">
        <v>465</v>
      </c>
    </row>
    <row r="60" spans="1:4" x14ac:dyDescent="0.3">
      <c r="A60" t="s">
        <v>188</v>
      </c>
      <c r="B60" t="s">
        <v>136</v>
      </c>
      <c r="C60" t="s">
        <v>211</v>
      </c>
      <c r="D60">
        <v>475</v>
      </c>
    </row>
    <row r="61" spans="1:4" x14ac:dyDescent="0.3">
      <c r="A61" t="s">
        <v>189</v>
      </c>
      <c r="B61" t="s">
        <v>136</v>
      </c>
      <c r="C61" t="s">
        <v>211</v>
      </c>
      <c r="D61">
        <v>525</v>
      </c>
    </row>
    <row r="62" spans="1:4" x14ac:dyDescent="0.3">
      <c r="A62" t="s">
        <v>190</v>
      </c>
      <c r="B62" t="s">
        <v>191</v>
      </c>
      <c r="C62" t="s">
        <v>212</v>
      </c>
      <c r="D62">
        <v>385</v>
      </c>
    </row>
    <row r="63" spans="1:4" x14ac:dyDescent="0.3">
      <c r="A63" t="s">
        <v>192</v>
      </c>
      <c r="B63" t="s">
        <v>193</v>
      </c>
      <c r="D63">
        <v>420</v>
      </c>
    </row>
    <row r="64" spans="1:4" x14ac:dyDescent="0.3">
      <c r="A64" t="s">
        <v>194</v>
      </c>
      <c r="B64" t="s">
        <v>195</v>
      </c>
      <c r="C64" t="s">
        <v>213</v>
      </c>
      <c r="D64">
        <v>349</v>
      </c>
    </row>
    <row r="65" spans="1:4" x14ac:dyDescent="0.3">
      <c r="A65" t="s">
        <v>196</v>
      </c>
      <c r="B65" t="s">
        <v>195</v>
      </c>
      <c r="D65">
        <v>253</v>
      </c>
    </row>
    <row r="66" spans="1:4" x14ac:dyDescent="0.3">
      <c r="A66" t="s">
        <v>197</v>
      </c>
      <c r="B66" t="s">
        <v>198</v>
      </c>
      <c r="C66" t="s">
        <v>202</v>
      </c>
      <c r="D66">
        <v>395</v>
      </c>
    </row>
    <row r="67" spans="1:4" x14ac:dyDescent="0.3">
      <c r="A67" t="s">
        <v>199</v>
      </c>
      <c r="B67" t="s">
        <v>195</v>
      </c>
      <c r="C67" t="s">
        <v>213</v>
      </c>
      <c r="D67">
        <v>310</v>
      </c>
    </row>
    <row r="68" spans="1:4" x14ac:dyDescent="0.3">
      <c r="A68" t="s">
        <v>200</v>
      </c>
      <c r="B68" t="s">
        <v>136</v>
      </c>
      <c r="D68">
        <v>475</v>
      </c>
    </row>
    <row r="69" spans="1:4" x14ac:dyDescent="0.3">
      <c r="A69" t="s">
        <v>201</v>
      </c>
      <c r="B69" t="s">
        <v>202</v>
      </c>
      <c r="C69" t="s">
        <v>212</v>
      </c>
      <c r="D69">
        <v>505</v>
      </c>
    </row>
    <row r="70" spans="1:4" x14ac:dyDescent="0.3">
      <c r="A70" t="s">
        <v>203</v>
      </c>
      <c r="B70" t="s">
        <v>182</v>
      </c>
      <c r="D70">
        <v>455</v>
      </c>
    </row>
    <row r="71" spans="1:4" x14ac:dyDescent="0.3">
      <c r="A71" t="s">
        <v>163</v>
      </c>
      <c r="B71" t="s">
        <v>132</v>
      </c>
      <c r="D71">
        <v>405</v>
      </c>
    </row>
    <row r="72" spans="1:4" x14ac:dyDescent="0.3">
      <c r="A72" t="s">
        <v>204</v>
      </c>
      <c r="B72" t="s">
        <v>202</v>
      </c>
      <c r="D72">
        <v>438</v>
      </c>
    </row>
    <row r="73" spans="1:4" x14ac:dyDescent="0.3">
      <c r="A73" t="s">
        <v>205</v>
      </c>
      <c r="B73" t="s">
        <v>206</v>
      </c>
      <c r="C73" t="s">
        <v>202</v>
      </c>
      <c r="D73">
        <v>310</v>
      </c>
    </row>
    <row r="74" spans="1:4" x14ac:dyDescent="0.3">
      <c r="A74" t="s">
        <v>207</v>
      </c>
      <c r="B74" t="s">
        <v>136</v>
      </c>
      <c r="D74">
        <v>200</v>
      </c>
    </row>
    <row r="75" spans="1:4" x14ac:dyDescent="0.3">
      <c r="A75">
        <f>COUNT(A57:A74)</f>
        <v>0</v>
      </c>
      <c r="D75">
        <f>COUNT(D56:D74)</f>
        <v>19</v>
      </c>
    </row>
    <row r="76" spans="1:4" x14ac:dyDescent="0.3">
      <c r="A76" s="8" t="s">
        <v>214</v>
      </c>
    </row>
    <row r="77" spans="1:4" x14ac:dyDescent="0.3">
      <c r="A77" t="s">
        <v>123</v>
      </c>
      <c r="B77" t="s">
        <v>124</v>
      </c>
      <c r="C77" t="s">
        <v>209</v>
      </c>
      <c r="D77" t="s">
        <v>180</v>
      </c>
    </row>
    <row r="78" spans="1:4" x14ac:dyDescent="0.3">
      <c r="A78" t="s">
        <v>181</v>
      </c>
      <c r="B78" t="s">
        <v>182</v>
      </c>
      <c r="D78">
        <v>305</v>
      </c>
    </row>
    <row r="79" spans="1:4" x14ac:dyDescent="0.3">
      <c r="A79" t="s">
        <v>183</v>
      </c>
      <c r="B79" t="s">
        <v>136</v>
      </c>
      <c r="C79" t="s">
        <v>182</v>
      </c>
      <c r="D79">
        <v>510</v>
      </c>
    </row>
    <row r="80" spans="1:4" x14ac:dyDescent="0.3">
      <c r="A80" t="s">
        <v>184</v>
      </c>
      <c r="B80" t="s">
        <v>128</v>
      </c>
      <c r="C80" t="s">
        <v>202</v>
      </c>
      <c r="D80">
        <v>490</v>
      </c>
    </row>
    <row r="81" spans="1:4" x14ac:dyDescent="0.3">
      <c r="A81" t="s">
        <v>185</v>
      </c>
      <c r="B81" t="s">
        <v>136</v>
      </c>
      <c r="C81" t="s">
        <v>202</v>
      </c>
      <c r="D81">
        <v>335</v>
      </c>
    </row>
    <row r="82" spans="1:4" x14ac:dyDescent="0.3">
      <c r="A82" t="s">
        <v>186</v>
      </c>
      <c r="B82" t="s">
        <v>187</v>
      </c>
      <c r="C82" t="s">
        <v>210</v>
      </c>
      <c r="D82">
        <v>465</v>
      </c>
    </row>
    <row r="83" spans="1:4" x14ac:dyDescent="0.3">
      <c r="A83" t="s">
        <v>188</v>
      </c>
      <c r="B83" t="s">
        <v>136</v>
      </c>
      <c r="C83" t="s">
        <v>211</v>
      </c>
      <c r="D83">
        <v>475</v>
      </c>
    </row>
    <row r="84" spans="1:4" x14ac:dyDescent="0.3">
      <c r="A84" t="s">
        <v>189</v>
      </c>
      <c r="B84" t="s">
        <v>136</v>
      </c>
      <c r="C84" t="s">
        <v>211</v>
      </c>
      <c r="D84">
        <v>525</v>
      </c>
    </row>
    <row r="85" spans="1:4" x14ac:dyDescent="0.3">
      <c r="A85" t="s">
        <v>190</v>
      </c>
      <c r="B85" t="s">
        <v>191</v>
      </c>
      <c r="C85" t="s">
        <v>212</v>
      </c>
      <c r="D85">
        <v>385</v>
      </c>
    </row>
    <row r="86" spans="1:4" x14ac:dyDescent="0.3">
      <c r="A86" t="s">
        <v>192</v>
      </c>
      <c r="B86" t="s">
        <v>193</v>
      </c>
      <c r="D86">
        <v>420</v>
      </c>
    </row>
    <row r="87" spans="1:4" x14ac:dyDescent="0.3">
      <c r="A87" t="s">
        <v>194</v>
      </c>
      <c r="B87" t="s">
        <v>195</v>
      </c>
      <c r="C87" t="s">
        <v>213</v>
      </c>
      <c r="D87">
        <v>349</v>
      </c>
    </row>
    <row r="88" spans="1:4" x14ac:dyDescent="0.3">
      <c r="A88" t="s">
        <v>196</v>
      </c>
      <c r="B88" t="s">
        <v>195</v>
      </c>
      <c r="D88">
        <v>253</v>
      </c>
    </row>
    <row r="89" spans="1:4" x14ac:dyDescent="0.3">
      <c r="A89" t="s">
        <v>197</v>
      </c>
      <c r="B89" t="s">
        <v>198</v>
      </c>
      <c r="C89" t="s">
        <v>202</v>
      </c>
      <c r="D89">
        <v>395</v>
      </c>
    </row>
    <row r="90" spans="1:4" x14ac:dyDescent="0.3">
      <c r="A90" t="s">
        <v>199</v>
      </c>
      <c r="B90" t="s">
        <v>195</v>
      </c>
      <c r="C90" t="s">
        <v>213</v>
      </c>
      <c r="D90">
        <v>310</v>
      </c>
    </row>
    <row r="91" spans="1:4" x14ac:dyDescent="0.3">
      <c r="A91" t="s">
        <v>200</v>
      </c>
      <c r="B91" t="s">
        <v>136</v>
      </c>
      <c r="D91">
        <v>475</v>
      </c>
    </row>
    <row r="92" spans="1:4" x14ac:dyDescent="0.3">
      <c r="A92" t="s">
        <v>201</v>
      </c>
      <c r="B92" t="s">
        <v>202</v>
      </c>
      <c r="C92" t="s">
        <v>212</v>
      </c>
      <c r="D92">
        <v>505</v>
      </c>
    </row>
    <row r="93" spans="1:4" x14ac:dyDescent="0.3">
      <c r="A93" t="s">
        <v>203</v>
      </c>
      <c r="B93" t="s">
        <v>182</v>
      </c>
      <c r="D93">
        <v>455</v>
      </c>
    </row>
    <row r="94" spans="1:4" x14ac:dyDescent="0.3">
      <c r="A94" t="s">
        <v>163</v>
      </c>
      <c r="B94" t="s">
        <v>132</v>
      </c>
      <c r="D94">
        <v>405</v>
      </c>
    </row>
    <row r="95" spans="1:4" x14ac:dyDescent="0.3">
      <c r="A95" t="s">
        <v>204</v>
      </c>
      <c r="B95" t="s">
        <v>202</v>
      </c>
      <c r="D95">
        <v>438</v>
      </c>
    </row>
    <row r="96" spans="1:4" x14ac:dyDescent="0.3">
      <c r="A96" t="s">
        <v>205</v>
      </c>
      <c r="B96" t="s">
        <v>206</v>
      </c>
      <c r="C96" t="s">
        <v>202</v>
      </c>
      <c r="D96">
        <v>310</v>
      </c>
    </row>
    <row r="97" spans="1:4" x14ac:dyDescent="0.3">
      <c r="A97" t="s">
        <v>207</v>
      </c>
      <c r="B97" t="s">
        <v>136</v>
      </c>
      <c r="D97">
        <v>200</v>
      </c>
    </row>
    <row r="98" spans="1:4" x14ac:dyDescent="0.3">
      <c r="C98">
        <f>COUNTA(C78:C96)</f>
        <v>12</v>
      </c>
    </row>
    <row r="99" spans="1:4" x14ac:dyDescent="0.3">
      <c r="A99">
        <f>COUNTA(A78:A96)</f>
        <v>19</v>
      </c>
      <c r="D99">
        <f>COUNT(D78:D97)</f>
        <v>20</v>
      </c>
    </row>
    <row r="100" spans="1:4" x14ac:dyDescent="0.3">
      <c r="D100">
        <f>SUM(D78:D97)</f>
        <v>8005</v>
      </c>
    </row>
    <row r="101" spans="1:4" x14ac:dyDescent="0.3">
      <c r="A101" s="9" t="s">
        <v>215</v>
      </c>
    </row>
    <row r="102" spans="1:4" x14ac:dyDescent="0.3">
      <c r="A102" t="s">
        <v>123</v>
      </c>
      <c r="B102" t="s">
        <v>124</v>
      </c>
      <c r="C102" t="s">
        <v>209</v>
      </c>
      <c r="D102" t="s">
        <v>180</v>
      </c>
    </row>
    <row r="103" spans="1:4" x14ac:dyDescent="0.3">
      <c r="A103" t="s">
        <v>181</v>
      </c>
      <c r="B103" t="s">
        <v>182</v>
      </c>
      <c r="D103">
        <v>305</v>
      </c>
    </row>
    <row r="104" spans="1:4" x14ac:dyDescent="0.3">
      <c r="A104" t="s">
        <v>183</v>
      </c>
      <c r="B104" t="s">
        <v>136</v>
      </c>
      <c r="C104" t="s">
        <v>182</v>
      </c>
      <c r="D104">
        <v>510</v>
      </c>
    </row>
    <row r="105" spans="1:4" x14ac:dyDescent="0.3">
      <c r="A105" t="s">
        <v>184</v>
      </c>
      <c r="B105" t="s">
        <v>128</v>
      </c>
      <c r="C105" t="s">
        <v>202</v>
      </c>
      <c r="D105">
        <v>490</v>
      </c>
    </row>
    <row r="106" spans="1:4" x14ac:dyDescent="0.3">
      <c r="A106" t="s">
        <v>185</v>
      </c>
      <c r="B106" t="s">
        <v>136</v>
      </c>
      <c r="C106" t="s">
        <v>202</v>
      </c>
      <c r="D106">
        <v>335</v>
      </c>
    </row>
    <row r="107" spans="1:4" x14ac:dyDescent="0.3">
      <c r="A107" t="s">
        <v>186</v>
      </c>
      <c r="B107" t="s">
        <v>187</v>
      </c>
      <c r="C107" t="s">
        <v>210</v>
      </c>
      <c r="D107">
        <v>465</v>
      </c>
    </row>
    <row r="108" spans="1:4" x14ac:dyDescent="0.3">
      <c r="A108" t="s">
        <v>188</v>
      </c>
      <c r="B108" t="s">
        <v>136</v>
      </c>
      <c r="C108" t="s">
        <v>211</v>
      </c>
      <c r="D108">
        <v>475</v>
      </c>
    </row>
    <row r="109" spans="1:4" x14ac:dyDescent="0.3">
      <c r="A109" t="s">
        <v>189</v>
      </c>
      <c r="B109" t="s">
        <v>136</v>
      </c>
      <c r="C109" t="s">
        <v>211</v>
      </c>
      <c r="D109">
        <v>525</v>
      </c>
    </row>
    <row r="110" spans="1:4" x14ac:dyDescent="0.3">
      <c r="A110" t="s">
        <v>190</v>
      </c>
      <c r="B110" t="s">
        <v>191</v>
      </c>
      <c r="C110" t="s">
        <v>212</v>
      </c>
      <c r="D110">
        <v>385</v>
      </c>
    </row>
    <row r="111" spans="1:4" x14ac:dyDescent="0.3">
      <c r="A111" t="s">
        <v>192</v>
      </c>
      <c r="B111" t="s">
        <v>193</v>
      </c>
      <c r="D111">
        <v>420</v>
      </c>
    </row>
    <row r="112" spans="1:4" x14ac:dyDescent="0.3">
      <c r="A112" t="s">
        <v>194</v>
      </c>
      <c r="B112" t="s">
        <v>195</v>
      </c>
      <c r="C112" t="s">
        <v>213</v>
      </c>
      <c r="D112">
        <v>349</v>
      </c>
    </row>
    <row r="113" spans="1:7" x14ac:dyDescent="0.3">
      <c r="A113" t="s">
        <v>196</v>
      </c>
      <c r="B113" t="s">
        <v>195</v>
      </c>
      <c r="D113">
        <v>253</v>
      </c>
    </row>
    <row r="114" spans="1:7" x14ac:dyDescent="0.3">
      <c r="A114" t="s">
        <v>197</v>
      </c>
      <c r="B114" t="s">
        <v>198</v>
      </c>
      <c r="C114" t="s">
        <v>202</v>
      </c>
      <c r="D114">
        <v>395</v>
      </c>
    </row>
    <row r="115" spans="1:7" x14ac:dyDescent="0.3">
      <c r="A115" t="s">
        <v>199</v>
      </c>
      <c r="B115" t="s">
        <v>195</v>
      </c>
      <c r="C115" t="s">
        <v>213</v>
      </c>
      <c r="D115">
        <v>310</v>
      </c>
    </row>
    <row r="116" spans="1:7" x14ac:dyDescent="0.3">
      <c r="A116" t="s">
        <v>200</v>
      </c>
      <c r="B116" t="s">
        <v>136</v>
      </c>
      <c r="D116">
        <v>475</v>
      </c>
    </row>
    <row r="117" spans="1:7" x14ac:dyDescent="0.3">
      <c r="A117" t="s">
        <v>201</v>
      </c>
      <c r="B117" t="s">
        <v>202</v>
      </c>
      <c r="C117" t="s">
        <v>212</v>
      </c>
      <c r="D117">
        <v>505</v>
      </c>
    </row>
    <row r="118" spans="1:7" x14ac:dyDescent="0.3">
      <c r="A118" t="s">
        <v>203</v>
      </c>
      <c r="B118" t="s">
        <v>182</v>
      </c>
      <c r="D118">
        <v>455</v>
      </c>
    </row>
    <row r="119" spans="1:7" x14ac:dyDescent="0.3">
      <c r="A119" t="s">
        <v>163</v>
      </c>
      <c r="B119" t="s">
        <v>132</v>
      </c>
      <c r="D119">
        <v>405</v>
      </c>
    </row>
    <row r="120" spans="1:7" x14ac:dyDescent="0.3">
      <c r="A120" t="s">
        <v>204</v>
      </c>
      <c r="B120" t="s">
        <v>202</v>
      </c>
      <c r="D120">
        <v>438</v>
      </c>
    </row>
    <row r="121" spans="1:7" x14ac:dyDescent="0.3">
      <c r="A121" t="s">
        <v>205</v>
      </c>
      <c r="B121" t="s">
        <v>206</v>
      </c>
      <c r="C121" t="s">
        <v>202</v>
      </c>
      <c r="D121">
        <v>310</v>
      </c>
    </row>
    <row r="122" spans="1:7" x14ac:dyDescent="0.3">
      <c r="A122" t="s">
        <v>207</v>
      </c>
      <c r="B122" t="s">
        <v>136</v>
      </c>
      <c r="D122">
        <v>200</v>
      </c>
    </row>
    <row r="123" spans="1:7" x14ac:dyDescent="0.3">
      <c r="A123" t="s">
        <v>0</v>
      </c>
      <c r="B123">
        <f>COUNTBLANK(B103:B122)</f>
        <v>0</v>
      </c>
      <c r="C123">
        <f>COUNTBLANK(C103:C122
)</f>
        <v>8</v>
      </c>
      <c r="D123">
        <f>COUNTBLANK(D103:D122)</f>
        <v>0</v>
      </c>
    </row>
    <row r="124" spans="1:7" x14ac:dyDescent="0.3">
      <c r="A124" s="9" t="s">
        <v>216</v>
      </c>
    </row>
    <row r="126" spans="1:7" x14ac:dyDescent="0.3">
      <c r="A126" t="s">
        <v>123</v>
      </c>
      <c r="B126" t="s">
        <v>124</v>
      </c>
      <c r="C126" t="s">
        <v>209</v>
      </c>
      <c r="D126" t="s">
        <v>180</v>
      </c>
      <c r="G126" t="s">
        <v>217</v>
      </c>
    </row>
    <row r="127" spans="1:7" x14ac:dyDescent="0.3">
      <c r="A127" t="s">
        <v>181</v>
      </c>
      <c r="B127" t="s">
        <v>182</v>
      </c>
      <c r="D127">
        <v>305</v>
      </c>
    </row>
    <row r="128" spans="1:7" x14ac:dyDescent="0.3">
      <c r="A128" t="s">
        <v>183</v>
      </c>
      <c r="B128" t="s">
        <v>136</v>
      </c>
      <c r="C128" t="s">
        <v>182</v>
      </c>
      <c r="D128">
        <v>510</v>
      </c>
    </row>
    <row r="129" spans="1:7" x14ac:dyDescent="0.3">
      <c r="A129" t="s">
        <v>184</v>
      </c>
      <c r="B129" t="s">
        <v>128</v>
      </c>
      <c r="C129" t="s">
        <v>202</v>
      </c>
      <c r="D129">
        <v>490</v>
      </c>
    </row>
    <row r="130" spans="1:7" x14ac:dyDescent="0.3">
      <c r="A130" t="s">
        <v>185</v>
      </c>
      <c r="B130" t="s">
        <v>136</v>
      </c>
      <c r="C130" t="s">
        <v>202</v>
      </c>
      <c r="D130">
        <v>335</v>
      </c>
      <c r="F130" t="s">
        <v>128</v>
      </c>
      <c r="G130">
        <f>COUNTIF(B127:B146,F130)</f>
        <v>1</v>
      </c>
    </row>
    <row r="131" spans="1:7" x14ac:dyDescent="0.3">
      <c r="A131" t="s">
        <v>186</v>
      </c>
      <c r="B131" t="s">
        <v>187</v>
      </c>
      <c r="C131" t="s">
        <v>210</v>
      </c>
      <c r="D131">
        <v>465</v>
      </c>
      <c r="F131" t="s">
        <v>136</v>
      </c>
      <c r="G131">
        <f t="shared" ref="G131:G142" si="10">COUNTIF(B128:B147,F131)</f>
        <v>6</v>
      </c>
    </row>
    <row r="132" spans="1:7" x14ac:dyDescent="0.3">
      <c r="A132" t="s">
        <v>188</v>
      </c>
      <c r="B132" t="s">
        <v>136</v>
      </c>
      <c r="C132" t="s">
        <v>211</v>
      </c>
      <c r="D132">
        <v>475</v>
      </c>
      <c r="F132" t="s">
        <v>187</v>
      </c>
      <c r="G132">
        <f t="shared" si="10"/>
        <v>1</v>
      </c>
    </row>
    <row r="133" spans="1:7" x14ac:dyDescent="0.3">
      <c r="A133" t="s">
        <v>189</v>
      </c>
      <c r="B133" t="s">
        <v>136</v>
      </c>
      <c r="C133" t="s">
        <v>211</v>
      </c>
      <c r="D133">
        <v>525</v>
      </c>
      <c r="F133" t="s">
        <v>182</v>
      </c>
      <c r="G133">
        <f t="shared" si="10"/>
        <v>1</v>
      </c>
    </row>
    <row r="134" spans="1:7" x14ac:dyDescent="0.3">
      <c r="A134" t="s">
        <v>190</v>
      </c>
      <c r="B134" t="s">
        <v>191</v>
      </c>
      <c r="C134" t="s">
        <v>212</v>
      </c>
      <c r="D134">
        <v>385</v>
      </c>
      <c r="F134" t="s">
        <v>191</v>
      </c>
      <c r="G134">
        <f t="shared" si="10"/>
        <v>1</v>
      </c>
    </row>
    <row r="135" spans="1:7" x14ac:dyDescent="0.3">
      <c r="A135" t="s">
        <v>192</v>
      </c>
      <c r="B135" t="s">
        <v>193</v>
      </c>
      <c r="D135">
        <v>420</v>
      </c>
      <c r="F135" t="s">
        <v>193</v>
      </c>
      <c r="G135">
        <f t="shared" si="10"/>
        <v>1</v>
      </c>
    </row>
    <row r="136" spans="1:7" x14ac:dyDescent="0.3">
      <c r="A136" t="s">
        <v>194</v>
      </c>
      <c r="B136" t="s">
        <v>195</v>
      </c>
      <c r="C136" t="s">
        <v>213</v>
      </c>
      <c r="D136">
        <v>349</v>
      </c>
      <c r="F136" t="s">
        <v>195</v>
      </c>
      <c r="G136">
        <f t="shared" si="10"/>
        <v>3</v>
      </c>
    </row>
    <row r="137" spans="1:7" x14ac:dyDescent="0.3">
      <c r="A137" t="s">
        <v>196</v>
      </c>
      <c r="B137" t="s">
        <v>195</v>
      </c>
      <c r="D137">
        <v>253</v>
      </c>
      <c r="F137" t="s">
        <v>198</v>
      </c>
      <c r="G137">
        <f t="shared" si="10"/>
        <v>1</v>
      </c>
    </row>
    <row r="138" spans="1:7" x14ac:dyDescent="0.3">
      <c r="A138" t="s">
        <v>197</v>
      </c>
      <c r="B138" t="s">
        <v>198</v>
      </c>
      <c r="C138" t="s">
        <v>202</v>
      </c>
      <c r="D138">
        <v>395</v>
      </c>
      <c r="F138" t="s">
        <v>202</v>
      </c>
      <c r="G138">
        <f t="shared" si="10"/>
        <v>2</v>
      </c>
    </row>
    <row r="139" spans="1:7" x14ac:dyDescent="0.3">
      <c r="A139" t="s">
        <v>199</v>
      </c>
      <c r="B139" t="s">
        <v>195</v>
      </c>
      <c r="C139" t="s">
        <v>213</v>
      </c>
      <c r="D139">
        <v>310</v>
      </c>
      <c r="F139" t="s">
        <v>132</v>
      </c>
      <c r="G139">
        <f t="shared" si="10"/>
        <v>3</v>
      </c>
    </row>
    <row r="140" spans="1:7" x14ac:dyDescent="0.3">
      <c r="A140" t="s">
        <v>200</v>
      </c>
      <c r="B140" t="s">
        <v>136</v>
      </c>
      <c r="D140">
        <v>475</v>
      </c>
      <c r="F140" t="s">
        <v>206</v>
      </c>
      <c r="G140">
        <f t="shared" si="10"/>
        <v>1</v>
      </c>
    </row>
    <row r="141" spans="1:7" x14ac:dyDescent="0.3">
      <c r="A141" t="s">
        <v>201</v>
      </c>
      <c r="B141" t="s">
        <v>202</v>
      </c>
      <c r="C141" t="s">
        <v>212</v>
      </c>
      <c r="D141">
        <v>505</v>
      </c>
      <c r="F141">
        <v>25</v>
      </c>
      <c r="G141">
        <f t="shared" si="10"/>
        <v>1</v>
      </c>
    </row>
    <row r="142" spans="1:7" x14ac:dyDescent="0.3">
      <c r="A142" t="s">
        <v>203</v>
      </c>
      <c r="B142" t="s">
        <v>182</v>
      </c>
      <c r="D142">
        <v>455</v>
      </c>
      <c r="F142">
        <v>21</v>
      </c>
      <c r="G142">
        <f t="shared" si="10"/>
        <v>1</v>
      </c>
    </row>
    <row r="143" spans="1:7" x14ac:dyDescent="0.3">
      <c r="A143" t="s">
        <v>163</v>
      </c>
      <c r="B143" t="s">
        <v>132</v>
      </c>
      <c r="D143">
        <v>405</v>
      </c>
    </row>
    <row r="144" spans="1:7" x14ac:dyDescent="0.3">
      <c r="A144" t="s">
        <v>204</v>
      </c>
      <c r="B144" t="s">
        <v>202</v>
      </c>
      <c r="D144">
        <v>438</v>
      </c>
    </row>
    <row r="145" spans="1:7" x14ac:dyDescent="0.3">
      <c r="A145" t="s">
        <v>205</v>
      </c>
      <c r="B145" t="s">
        <v>206</v>
      </c>
      <c r="C145" t="s">
        <v>202</v>
      </c>
      <c r="D145">
        <v>310</v>
      </c>
    </row>
    <row r="146" spans="1:7" x14ac:dyDescent="0.3">
      <c r="A146" t="s">
        <v>207</v>
      </c>
      <c r="B146" t="s">
        <v>136</v>
      </c>
      <c r="D146">
        <v>200</v>
      </c>
    </row>
    <row r="147" spans="1:7" x14ac:dyDescent="0.3">
      <c r="A147" t="s">
        <v>0</v>
      </c>
      <c r="B147">
        <v>25</v>
      </c>
    </row>
    <row r="148" spans="1:7" x14ac:dyDescent="0.3">
      <c r="B148">
        <v>21</v>
      </c>
    </row>
    <row r="149" spans="1:7" x14ac:dyDescent="0.3">
      <c r="A149" s="9" t="s">
        <v>218</v>
      </c>
    </row>
    <row r="150" spans="1:7" x14ac:dyDescent="0.3">
      <c r="A150" s="11" t="s">
        <v>219</v>
      </c>
      <c r="B150" s="11" t="s">
        <v>124</v>
      </c>
      <c r="C150" s="11" t="s">
        <v>169</v>
      </c>
      <c r="D150" s="10" t="s">
        <v>230</v>
      </c>
      <c r="E150" s="10" t="s">
        <v>232</v>
      </c>
      <c r="F150" s="10" t="s">
        <v>233</v>
      </c>
    </row>
    <row r="151" spans="1:7" x14ac:dyDescent="0.3">
      <c r="A151" t="s">
        <v>96</v>
      </c>
      <c r="B151" t="s">
        <v>128</v>
      </c>
      <c r="C151">
        <v>1</v>
      </c>
      <c r="D151" t="s">
        <v>231</v>
      </c>
      <c r="E151">
        <v>1</v>
      </c>
      <c r="F151">
        <f>COUNTIFS(B151:B163,D151,C151:C163,E151)</f>
        <v>2</v>
      </c>
      <c r="G151" t="str">
        <f>IF(B151="grass","yes","no")</f>
        <v>yes</v>
      </c>
    </row>
    <row r="152" spans="1:7" x14ac:dyDescent="0.3">
      <c r="A152" t="s">
        <v>220</v>
      </c>
      <c r="B152" t="s">
        <v>128</v>
      </c>
      <c r="C152">
        <v>1</v>
      </c>
      <c r="D152" t="s">
        <v>231</v>
      </c>
      <c r="E152">
        <v>2</v>
      </c>
      <c r="F152">
        <f>COUNTIFS(B151:B163,D151,C151:C163,E152)</f>
        <v>1</v>
      </c>
      <c r="G152" t="str">
        <f t="shared" ref="G152:G172" si="11">IF(B152="grass","yes","no")</f>
        <v>yes</v>
      </c>
    </row>
    <row r="153" spans="1:7" x14ac:dyDescent="0.3">
      <c r="A153" t="s">
        <v>221</v>
      </c>
      <c r="B153" t="s">
        <v>128</v>
      </c>
      <c r="C153">
        <v>1</v>
      </c>
      <c r="D153" t="s">
        <v>231</v>
      </c>
      <c r="E153">
        <v>3</v>
      </c>
      <c r="F153">
        <f>COUNTIFS(B153:B165,D153,C153:C165,E153)</f>
        <v>0</v>
      </c>
      <c r="G153" t="str">
        <f t="shared" si="11"/>
        <v>yes</v>
      </c>
    </row>
    <row r="154" spans="1:7" x14ac:dyDescent="0.3">
      <c r="A154" t="s">
        <v>94</v>
      </c>
      <c r="B154" t="s">
        <v>132</v>
      </c>
      <c r="C154">
        <v>1</v>
      </c>
      <c r="D154" t="s">
        <v>231</v>
      </c>
      <c r="E154">
        <v>4</v>
      </c>
      <c r="F154">
        <f>COUNTIFS(B154:B166,D154,C154:C166,E154)</f>
        <v>0</v>
      </c>
      <c r="G154" t="str">
        <f t="shared" si="11"/>
        <v>no</v>
      </c>
    </row>
    <row r="155" spans="1:7" x14ac:dyDescent="0.3">
      <c r="A155" t="s">
        <v>222</v>
      </c>
      <c r="B155" t="s">
        <v>132</v>
      </c>
      <c r="C155">
        <v>1</v>
      </c>
      <c r="D155" t="s">
        <v>231</v>
      </c>
      <c r="E155">
        <v>5</v>
      </c>
      <c r="F155">
        <f t="shared" ref="F155:F156" si="12">COUNTIFS(B155:B167,D155,C155:C167,E155)</f>
        <v>0</v>
      </c>
      <c r="G155" t="str">
        <f t="shared" si="11"/>
        <v>no</v>
      </c>
    </row>
    <row r="156" spans="1:7" x14ac:dyDescent="0.3">
      <c r="A156" t="s">
        <v>223</v>
      </c>
      <c r="B156" t="s">
        <v>132</v>
      </c>
      <c r="C156">
        <v>1</v>
      </c>
      <c r="D156" t="s">
        <v>231</v>
      </c>
      <c r="E156">
        <v>6</v>
      </c>
      <c r="F156">
        <f t="shared" si="12"/>
        <v>0</v>
      </c>
      <c r="G156" t="str">
        <f t="shared" si="11"/>
        <v>no</v>
      </c>
    </row>
    <row r="157" spans="1:7" x14ac:dyDescent="0.3">
      <c r="A157" t="s">
        <v>97</v>
      </c>
      <c r="B157" t="s">
        <v>136</v>
      </c>
      <c r="C157">
        <v>1</v>
      </c>
      <c r="D157" t="s">
        <v>1</v>
      </c>
      <c r="F157">
        <f>COUNTIFS(B151:B177,D157,C151:C177,E151)</f>
        <v>1</v>
      </c>
      <c r="G157" t="str">
        <f t="shared" si="11"/>
        <v>no</v>
      </c>
    </row>
    <row r="158" spans="1:7" x14ac:dyDescent="0.3">
      <c r="A158" t="s">
        <v>224</v>
      </c>
      <c r="B158" t="s">
        <v>136</v>
      </c>
      <c r="C158">
        <v>2</v>
      </c>
      <c r="G158" t="str">
        <f t="shared" si="11"/>
        <v>no</v>
      </c>
    </row>
    <row r="159" spans="1:7" x14ac:dyDescent="0.3">
      <c r="A159" t="s">
        <v>225</v>
      </c>
      <c r="B159" t="s">
        <v>136</v>
      </c>
      <c r="C159">
        <v>1</v>
      </c>
      <c r="G159" t="str">
        <f t="shared" si="11"/>
        <v>no</v>
      </c>
    </row>
    <row r="160" spans="1:7" x14ac:dyDescent="0.3">
      <c r="A160" t="s">
        <v>226</v>
      </c>
      <c r="B160" t="s">
        <v>198</v>
      </c>
      <c r="C160">
        <v>1</v>
      </c>
      <c r="G160" t="str">
        <f t="shared" si="11"/>
        <v>no</v>
      </c>
    </row>
    <row r="161" spans="1:7" x14ac:dyDescent="0.3">
      <c r="A161" t="s">
        <v>227</v>
      </c>
      <c r="B161" t="s">
        <v>198</v>
      </c>
      <c r="C161">
        <v>1</v>
      </c>
      <c r="G161" t="str">
        <f t="shared" si="11"/>
        <v>no</v>
      </c>
    </row>
    <row r="162" spans="1:7" x14ac:dyDescent="0.3">
      <c r="A162" t="s">
        <v>228</v>
      </c>
      <c r="B162" t="s">
        <v>198</v>
      </c>
      <c r="C162">
        <v>1</v>
      </c>
      <c r="G162" t="str">
        <f t="shared" si="11"/>
        <v>no</v>
      </c>
    </row>
    <row r="163" spans="1:7" x14ac:dyDescent="0.3">
      <c r="A163" t="s">
        <v>229</v>
      </c>
      <c r="B163" t="s">
        <v>198</v>
      </c>
      <c r="C163">
        <v>1</v>
      </c>
      <c r="G163" t="str">
        <f t="shared" si="11"/>
        <v>no</v>
      </c>
    </row>
    <row r="164" spans="1:7" x14ac:dyDescent="0.3">
      <c r="A164" t="s">
        <v>219</v>
      </c>
      <c r="B164" t="s">
        <v>1</v>
      </c>
      <c r="C164">
        <v>1</v>
      </c>
      <c r="G164" t="str">
        <f t="shared" si="11"/>
        <v>no</v>
      </c>
    </row>
    <row r="165" spans="1:7" x14ac:dyDescent="0.3">
      <c r="A165" t="s">
        <v>96</v>
      </c>
      <c r="B165" t="s">
        <v>128</v>
      </c>
      <c r="C165">
        <v>52</v>
      </c>
      <c r="G165" t="str">
        <f t="shared" si="11"/>
        <v>yes</v>
      </c>
    </row>
    <row r="166" spans="1:7" x14ac:dyDescent="0.3">
      <c r="A166" t="s">
        <v>220</v>
      </c>
      <c r="B166" t="s">
        <v>128</v>
      </c>
      <c r="C166">
        <v>1</v>
      </c>
      <c r="G166" t="str">
        <f t="shared" si="11"/>
        <v>yes</v>
      </c>
    </row>
    <row r="167" spans="1:7" x14ac:dyDescent="0.3">
      <c r="A167" t="s">
        <v>221</v>
      </c>
      <c r="B167" t="s">
        <v>128</v>
      </c>
      <c r="C167">
        <v>1</v>
      </c>
      <c r="G167" t="str">
        <f t="shared" si="11"/>
        <v>yes</v>
      </c>
    </row>
    <row r="168" spans="1:7" x14ac:dyDescent="0.3">
      <c r="A168" t="s">
        <v>94</v>
      </c>
      <c r="B168" t="s">
        <v>132</v>
      </c>
      <c r="C168">
        <v>1</v>
      </c>
      <c r="G168" t="str">
        <f t="shared" si="11"/>
        <v>no</v>
      </c>
    </row>
    <row r="169" spans="1:7" x14ac:dyDescent="0.3">
      <c r="A169" t="s">
        <v>222</v>
      </c>
      <c r="B169" t="s">
        <v>132</v>
      </c>
      <c r="C169">
        <v>1</v>
      </c>
      <c r="G169" t="str">
        <f t="shared" si="11"/>
        <v>no</v>
      </c>
    </row>
    <row r="170" spans="1:7" x14ac:dyDescent="0.3">
      <c r="A170" t="s">
        <v>223</v>
      </c>
      <c r="B170" t="s">
        <v>132</v>
      </c>
      <c r="C170">
        <v>1</v>
      </c>
      <c r="G170" t="str">
        <f t="shared" si="11"/>
        <v>no</v>
      </c>
    </row>
    <row r="171" spans="1:7" x14ac:dyDescent="0.3">
      <c r="A171" t="s">
        <v>97</v>
      </c>
      <c r="B171" t="s">
        <v>136</v>
      </c>
      <c r="C171">
        <v>1</v>
      </c>
      <c r="G171" t="str">
        <f t="shared" si="11"/>
        <v>no</v>
      </c>
    </row>
    <row r="172" spans="1:7" x14ac:dyDescent="0.3">
      <c r="A172" t="s">
        <v>224</v>
      </c>
      <c r="B172" t="s">
        <v>136</v>
      </c>
      <c r="C172">
        <v>1</v>
      </c>
      <c r="G172" t="str">
        <f t="shared" si="11"/>
        <v>no</v>
      </c>
    </row>
    <row r="173" spans="1:7" x14ac:dyDescent="0.3">
      <c r="A173" t="s">
        <v>225</v>
      </c>
      <c r="B173" t="s">
        <v>136</v>
      </c>
      <c r="C173">
        <v>1</v>
      </c>
    </row>
    <row r="174" spans="1:7" x14ac:dyDescent="0.3">
      <c r="A174" t="s">
        <v>226</v>
      </c>
      <c r="B174" t="s">
        <v>198</v>
      </c>
      <c r="C174">
        <v>1</v>
      </c>
    </row>
    <row r="175" spans="1:7" x14ac:dyDescent="0.3">
      <c r="A175" t="s">
        <v>227</v>
      </c>
      <c r="B175" t="s">
        <v>198</v>
      </c>
      <c r="C175">
        <v>1</v>
      </c>
    </row>
    <row r="176" spans="1:7" x14ac:dyDescent="0.3">
      <c r="A176" t="s">
        <v>228</v>
      </c>
      <c r="B176" t="s">
        <v>198</v>
      </c>
      <c r="C176">
        <v>1</v>
      </c>
    </row>
    <row r="177" spans="1:6" x14ac:dyDescent="0.3">
      <c r="A177" t="s">
        <v>229</v>
      </c>
      <c r="B177" t="s">
        <v>198</v>
      </c>
      <c r="C177">
        <v>1</v>
      </c>
    </row>
    <row r="179" spans="1:6" x14ac:dyDescent="0.3">
      <c r="A179" s="13" t="s">
        <v>234</v>
      </c>
    </row>
    <row r="180" spans="1:6" x14ac:dyDescent="0.3">
      <c r="A180" t="s">
        <v>123</v>
      </c>
      <c r="B180" t="s">
        <v>124</v>
      </c>
      <c r="C180" t="s">
        <v>125</v>
      </c>
      <c r="D180" t="s">
        <v>235</v>
      </c>
    </row>
    <row r="181" spans="1:6" x14ac:dyDescent="0.3">
      <c r="A181" t="s">
        <v>157</v>
      </c>
      <c r="B181" t="s">
        <v>128</v>
      </c>
      <c r="C181">
        <v>45</v>
      </c>
      <c r="D181" t="str" cm="1">
        <f t="array" ref="D181">_xlfn.IFS(C181&gt;90,"fast",C181&gt;50,"normal",C181&lt;=50,"slow")</f>
        <v>slow</v>
      </c>
    </row>
    <row r="182" spans="1:6" x14ac:dyDescent="0.3">
      <c r="A182" t="s">
        <v>160</v>
      </c>
      <c r="B182" t="s">
        <v>128</v>
      </c>
      <c r="C182">
        <v>60</v>
      </c>
      <c r="D182" t="str" cm="1">
        <f t="array" ref="D182">_xlfn.IFS(C182&gt;90,"fast",C182&gt;50,"normal",C182&lt;=50,"slow")</f>
        <v>normal</v>
      </c>
    </row>
    <row r="183" spans="1:6" x14ac:dyDescent="0.3">
      <c r="A183" t="s">
        <v>161</v>
      </c>
      <c r="B183" t="s">
        <v>128</v>
      </c>
      <c r="C183">
        <v>80</v>
      </c>
      <c r="D183" t="str" cm="1">
        <f t="array" ref="D183">_xlfn.IFS(C183&gt;90,"fast",C183&gt;50,"normal",C183&lt;=50,"slow")</f>
        <v>normal</v>
      </c>
    </row>
    <row r="184" spans="1:6" x14ac:dyDescent="0.3">
      <c r="A184" t="s">
        <v>162</v>
      </c>
      <c r="B184" t="s">
        <v>132</v>
      </c>
      <c r="C184">
        <v>65</v>
      </c>
      <c r="D184" t="str" cm="1">
        <f t="array" ref="D184">_xlfn.IFS(C184&gt;90,"fast",C184&gt;50,"normal",C184&lt;=50,"slow")</f>
        <v>normal</v>
      </c>
    </row>
    <row r="185" spans="1:6" x14ac:dyDescent="0.3">
      <c r="A185" t="s">
        <v>163</v>
      </c>
      <c r="B185" t="s">
        <v>132</v>
      </c>
      <c r="C185">
        <v>80</v>
      </c>
      <c r="D185" t="str" cm="1">
        <f t="array" ref="D185">_xlfn.IFS(C185&gt;90,"fast",C185&gt;50,"normal",C185&lt;=50,"slow")</f>
        <v>normal</v>
      </c>
    </row>
    <row r="186" spans="1:6" x14ac:dyDescent="0.3">
      <c r="A186" t="s">
        <v>164</v>
      </c>
      <c r="B186" t="s">
        <v>132</v>
      </c>
      <c r="C186">
        <v>100</v>
      </c>
      <c r="D186" t="str" cm="1">
        <f t="array" ref="D186">_xlfn.IFS(C186&gt;90,"fast",C186&gt;50,"normal",C186&lt;=50,"slow")</f>
        <v>fast</v>
      </c>
    </row>
    <row r="187" spans="1:6" x14ac:dyDescent="0.3">
      <c r="A187" t="s">
        <v>165</v>
      </c>
      <c r="B187" t="s">
        <v>136</v>
      </c>
      <c r="C187">
        <v>43</v>
      </c>
      <c r="D187" t="str" cm="1">
        <f t="array" ref="D187">_xlfn.IFS(C187&gt;90,"fast",C187&gt;50,"normal",C187&lt;=50,"slow")</f>
        <v>slow</v>
      </c>
    </row>
    <row r="188" spans="1:6" x14ac:dyDescent="0.3">
      <c r="A188" t="s">
        <v>166</v>
      </c>
      <c r="B188" t="s">
        <v>136</v>
      </c>
      <c r="C188">
        <v>58</v>
      </c>
      <c r="D188" t="str" cm="1">
        <f t="array" ref="D188">_xlfn.IFS(C188&gt;90,"fast",C188&gt;50,"normal",C188&lt;=50,"slow")</f>
        <v>normal</v>
      </c>
    </row>
    <row r="189" spans="1:6" x14ac:dyDescent="0.3">
      <c r="A189" t="s">
        <v>167</v>
      </c>
      <c r="B189" t="s">
        <v>136</v>
      </c>
      <c r="C189">
        <v>78</v>
      </c>
      <c r="D189" t="str" cm="1">
        <f t="array" ref="D189">_xlfn.IFS(C189&gt;90,"fast",C189&gt;50,"normal",C189&lt;=50,"slow")</f>
        <v>normal</v>
      </c>
    </row>
    <row r="190" spans="1:6" x14ac:dyDescent="0.3">
      <c r="A190" t="s">
        <v>0</v>
      </c>
    </row>
    <row r="191" spans="1:6" x14ac:dyDescent="0.3">
      <c r="A191" s="13" t="s">
        <v>236</v>
      </c>
    </row>
    <row r="192" spans="1:6" x14ac:dyDescent="0.3">
      <c r="A192" t="s">
        <v>123</v>
      </c>
      <c r="B192" t="s">
        <v>124</v>
      </c>
      <c r="C192" t="s">
        <v>180</v>
      </c>
      <c r="D192" s="13" t="s">
        <v>237</v>
      </c>
      <c r="E192" s="13" t="s">
        <v>238</v>
      </c>
      <c r="F192" s="13" t="s">
        <v>239</v>
      </c>
    </row>
    <row r="193" spans="1:6" x14ac:dyDescent="0.3">
      <c r="A193" t="s">
        <v>181</v>
      </c>
      <c r="B193" t="s">
        <v>182</v>
      </c>
      <c r="C193">
        <v>305</v>
      </c>
      <c r="D193" t="str">
        <f>LEFT(B193)</f>
        <v>F</v>
      </c>
      <c r="E193" t="str">
        <f>LEFT(B193,5)</f>
        <v>Fight</v>
      </c>
      <c r="F193" t="str" cm="1">
        <f t="array" ref="F193:F202">LEFT(B193:B202,5)</f>
        <v>Fight</v>
      </c>
    </row>
    <row r="194" spans="1:6" x14ac:dyDescent="0.3">
      <c r="A194" t="s">
        <v>183</v>
      </c>
      <c r="B194" t="s">
        <v>136</v>
      </c>
      <c r="C194">
        <v>510</v>
      </c>
      <c r="D194" t="str">
        <f t="shared" ref="D194:D212" si="13">LEFT(B194)</f>
        <v>W</v>
      </c>
      <c r="E194" t="str">
        <f t="shared" ref="E194:E212" si="14">LEFT(B194,5)</f>
        <v>Water</v>
      </c>
      <c r="F194" t="str">
        <v>Water</v>
      </c>
    </row>
    <row r="195" spans="1:6" x14ac:dyDescent="0.3">
      <c r="A195" t="s">
        <v>184</v>
      </c>
      <c r="B195" t="s">
        <v>128</v>
      </c>
      <c r="C195">
        <v>490</v>
      </c>
      <c r="D195" t="str">
        <f t="shared" si="13"/>
        <v>G</v>
      </c>
      <c r="E195" t="str">
        <f t="shared" si="14"/>
        <v>Grass</v>
      </c>
      <c r="F195" t="str">
        <v>Grass</v>
      </c>
    </row>
    <row r="196" spans="1:6" x14ac:dyDescent="0.3">
      <c r="A196" t="s">
        <v>185</v>
      </c>
      <c r="B196" t="s">
        <v>136</v>
      </c>
      <c r="C196">
        <v>335</v>
      </c>
      <c r="D196" t="str">
        <f t="shared" si="13"/>
        <v>W</v>
      </c>
      <c r="E196" t="str">
        <f t="shared" si="14"/>
        <v>Water</v>
      </c>
      <c r="F196" t="str">
        <v>Water</v>
      </c>
    </row>
    <row r="197" spans="1:6" x14ac:dyDescent="0.3">
      <c r="A197" t="s">
        <v>186</v>
      </c>
      <c r="B197" t="s">
        <v>187</v>
      </c>
      <c r="C197">
        <v>465</v>
      </c>
      <c r="D197" t="str">
        <f t="shared" si="13"/>
        <v>E</v>
      </c>
      <c r="E197" t="str">
        <f t="shared" si="14"/>
        <v>Elect</v>
      </c>
      <c r="F197" t="str">
        <v>Elect</v>
      </c>
    </row>
    <row r="198" spans="1:6" x14ac:dyDescent="0.3">
      <c r="A198" t="s">
        <v>188</v>
      </c>
      <c r="B198" t="s">
        <v>136</v>
      </c>
      <c r="C198">
        <v>475</v>
      </c>
      <c r="D198" t="str">
        <f t="shared" si="13"/>
        <v>W</v>
      </c>
      <c r="E198" t="str">
        <f t="shared" si="14"/>
        <v>Water</v>
      </c>
      <c r="F198" t="str">
        <v>Water</v>
      </c>
    </row>
    <row r="199" spans="1:6" x14ac:dyDescent="0.3">
      <c r="A199" t="s">
        <v>189</v>
      </c>
      <c r="B199" t="s">
        <v>136</v>
      </c>
      <c r="C199">
        <v>525</v>
      </c>
      <c r="D199" t="str">
        <f t="shared" si="13"/>
        <v>W</v>
      </c>
      <c r="E199" t="str">
        <f t="shared" si="14"/>
        <v>Water</v>
      </c>
      <c r="F199" t="str">
        <v>Water</v>
      </c>
    </row>
    <row r="200" spans="1:6" x14ac:dyDescent="0.3">
      <c r="A200" t="s">
        <v>190</v>
      </c>
      <c r="B200" t="s">
        <v>191</v>
      </c>
      <c r="C200">
        <v>385</v>
      </c>
      <c r="D200" t="str">
        <f t="shared" si="13"/>
        <v>R</v>
      </c>
      <c r="E200" t="str">
        <f t="shared" si="14"/>
        <v>Rock</v>
      </c>
      <c r="F200" t="str">
        <v>Rock</v>
      </c>
    </row>
    <row r="201" spans="1:6" x14ac:dyDescent="0.3">
      <c r="A201" t="s">
        <v>192</v>
      </c>
      <c r="B201" t="s">
        <v>193</v>
      </c>
      <c r="C201">
        <v>420</v>
      </c>
      <c r="D201" t="str">
        <f t="shared" si="13"/>
        <v>D</v>
      </c>
      <c r="E201" t="str">
        <f t="shared" si="14"/>
        <v>Drago</v>
      </c>
      <c r="F201" t="str">
        <v>Drago</v>
      </c>
    </row>
    <row r="202" spans="1:6" x14ac:dyDescent="0.3">
      <c r="A202" t="s">
        <v>194</v>
      </c>
      <c r="B202" t="s">
        <v>195</v>
      </c>
      <c r="C202">
        <v>349</v>
      </c>
      <c r="D202" t="str">
        <f t="shared" si="13"/>
        <v>N</v>
      </c>
      <c r="E202" t="str">
        <f t="shared" si="14"/>
        <v>Norma</v>
      </c>
      <c r="F202" t="str">
        <v>Norma</v>
      </c>
    </row>
    <row r="203" spans="1:6" x14ac:dyDescent="0.3">
      <c r="A203" t="s">
        <v>196</v>
      </c>
      <c r="B203" t="s">
        <v>195</v>
      </c>
      <c r="C203">
        <v>253</v>
      </c>
      <c r="D203" t="str">
        <f t="shared" si="13"/>
        <v>N</v>
      </c>
      <c r="E203" t="str">
        <f t="shared" si="14"/>
        <v>Norma</v>
      </c>
    </row>
    <row r="204" spans="1:6" x14ac:dyDescent="0.3">
      <c r="A204" t="s">
        <v>197</v>
      </c>
      <c r="B204" t="s">
        <v>198</v>
      </c>
      <c r="C204">
        <v>395</v>
      </c>
      <c r="D204" t="str">
        <f t="shared" si="13"/>
        <v>B</v>
      </c>
      <c r="E204" t="str">
        <f t="shared" si="14"/>
        <v>Bug</v>
      </c>
    </row>
    <row r="205" spans="1:6" x14ac:dyDescent="0.3">
      <c r="A205" t="s">
        <v>199</v>
      </c>
      <c r="B205" t="s">
        <v>195</v>
      </c>
      <c r="C205">
        <v>310</v>
      </c>
      <c r="D205" t="str">
        <f t="shared" si="13"/>
        <v>N</v>
      </c>
      <c r="E205" t="str">
        <f t="shared" si="14"/>
        <v>Norma</v>
      </c>
    </row>
    <row r="206" spans="1:6" x14ac:dyDescent="0.3">
      <c r="A206" t="s">
        <v>200</v>
      </c>
      <c r="B206" t="s">
        <v>136</v>
      </c>
      <c r="C206">
        <v>475</v>
      </c>
      <c r="D206" t="str">
        <f t="shared" si="13"/>
        <v>W</v>
      </c>
      <c r="E206" t="str">
        <f t="shared" si="14"/>
        <v>Water</v>
      </c>
    </row>
    <row r="207" spans="1:6" x14ac:dyDescent="0.3">
      <c r="A207" t="s">
        <v>201</v>
      </c>
      <c r="B207" t="s">
        <v>202</v>
      </c>
      <c r="C207">
        <v>505</v>
      </c>
      <c r="D207" t="str">
        <f t="shared" si="13"/>
        <v>P</v>
      </c>
      <c r="E207" t="str">
        <f t="shared" si="14"/>
        <v>Poiso</v>
      </c>
    </row>
    <row r="208" spans="1:6" x14ac:dyDescent="0.3">
      <c r="A208" t="s">
        <v>203</v>
      </c>
      <c r="B208" t="s">
        <v>182</v>
      </c>
      <c r="C208">
        <v>455</v>
      </c>
      <c r="D208" t="str">
        <f t="shared" si="13"/>
        <v>F</v>
      </c>
      <c r="E208" t="str">
        <f t="shared" si="14"/>
        <v>Fight</v>
      </c>
    </row>
    <row r="209" spans="1:5" x14ac:dyDescent="0.3">
      <c r="A209" t="s">
        <v>163</v>
      </c>
      <c r="B209" t="s">
        <v>132</v>
      </c>
      <c r="C209">
        <v>405</v>
      </c>
      <c r="D209" t="str">
        <f t="shared" si="13"/>
        <v>F</v>
      </c>
      <c r="E209" t="str">
        <f t="shared" si="14"/>
        <v>Fire</v>
      </c>
    </row>
    <row r="210" spans="1:5" x14ac:dyDescent="0.3">
      <c r="A210" t="s">
        <v>204</v>
      </c>
      <c r="B210" t="s">
        <v>202</v>
      </c>
      <c r="C210">
        <v>438</v>
      </c>
      <c r="D210" t="str">
        <f t="shared" si="13"/>
        <v>P</v>
      </c>
      <c r="E210" t="str">
        <f t="shared" si="14"/>
        <v>Poiso</v>
      </c>
    </row>
    <row r="211" spans="1:5" x14ac:dyDescent="0.3">
      <c r="A211" t="s">
        <v>205</v>
      </c>
      <c r="B211" t="s">
        <v>206</v>
      </c>
      <c r="C211">
        <v>310</v>
      </c>
      <c r="D211" t="str">
        <f t="shared" si="13"/>
        <v>G</v>
      </c>
      <c r="E211" t="str">
        <f t="shared" si="14"/>
        <v>Ghost</v>
      </c>
    </row>
    <row r="212" spans="1:5" x14ac:dyDescent="0.3">
      <c r="A212" t="s">
        <v>207</v>
      </c>
      <c r="B212" t="s">
        <v>136</v>
      </c>
      <c r="C212">
        <v>200</v>
      </c>
      <c r="D212" t="str">
        <f t="shared" si="13"/>
        <v>W</v>
      </c>
      <c r="E212" t="str">
        <f t="shared" si="14"/>
        <v>Water</v>
      </c>
    </row>
    <row r="213" spans="1:5" x14ac:dyDescent="0.3">
      <c r="A213" t="s">
        <v>0</v>
      </c>
    </row>
    <row r="214" spans="1:5" x14ac:dyDescent="0.3">
      <c r="A214" s="13" t="s">
        <v>240</v>
      </c>
    </row>
    <row r="215" spans="1:5" x14ac:dyDescent="0.3">
      <c r="A215" t="s">
        <v>123</v>
      </c>
      <c r="B215" t="s">
        <v>124</v>
      </c>
      <c r="C215" t="s">
        <v>180</v>
      </c>
    </row>
    <row r="216" spans="1:5" x14ac:dyDescent="0.3">
      <c r="A216" t="s">
        <v>241</v>
      </c>
      <c r="B216" t="s">
        <v>242</v>
      </c>
      <c r="C216">
        <v>305</v>
      </c>
      <c r="D216" t="str" cm="1">
        <f t="array" ref="D216:E235">LOWER(A216:B235)</f>
        <v xml:space="preserve">    mankey</v>
      </c>
      <c r="E216" t="str">
        <v>fighting</v>
      </c>
    </row>
    <row r="217" spans="1:5" x14ac:dyDescent="0.3">
      <c r="A217" t="s">
        <v>243</v>
      </c>
      <c r="B217" t="s">
        <v>244</v>
      </c>
      <c r="C217">
        <v>510</v>
      </c>
      <c r="D217" t="str">
        <v xml:space="preserve">    poliwrath</v>
      </c>
      <c r="E217" t="str">
        <v>water</v>
      </c>
    </row>
    <row r="218" spans="1:5" x14ac:dyDescent="0.3">
      <c r="A218" t="s">
        <v>245</v>
      </c>
      <c r="B218" t="s">
        <v>246</v>
      </c>
      <c r="C218">
        <v>490</v>
      </c>
      <c r="D218" t="str">
        <v xml:space="preserve">    victreebel</v>
      </c>
      <c r="E218" t="str">
        <v>grass</v>
      </c>
    </row>
    <row r="219" spans="1:5" x14ac:dyDescent="0.3">
      <c r="A219" t="s">
        <v>247</v>
      </c>
      <c r="B219" t="s">
        <v>248</v>
      </c>
      <c r="C219">
        <v>335</v>
      </c>
      <c r="D219" t="str">
        <v xml:space="preserve">    tentacool</v>
      </c>
      <c r="E219" t="str">
        <v>water</v>
      </c>
    </row>
    <row r="220" spans="1:5" x14ac:dyDescent="0.3">
      <c r="A220" t="s">
        <v>249</v>
      </c>
      <c r="B220" t="s">
        <v>250</v>
      </c>
      <c r="C220">
        <v>465</v>
      </c>
      <c r="D220" t="str">
        <v xml:space="preserve">    magneton</v>
      </c>
      <c r="E220" t="str">
        <v>electric</v>
      </c>
    </row>
    <row r="221" spans="1:5" x14ac:dyDescent="0.3">
      <c r="A221" t="s">
        <v>251</v>
      </c>
      <c r="B221" t="s">
        <v>252</v>
      </c>
      <c r="C221">
        <v>475</v>
      </c>
      <c r="D221" t="str">
        <v xml:space="preserve">    dewgong</v>
      </c>
      <c r="E221" t="str">
        <v>water</v>
      </c>
    </row>
    <row r="222" spans="1:5" x14ac:dyDescent="0.3">
      <c r="A222" t="s">
        <v>253</v>
      </c>
      <c r="B222" t="s">
        <v>254</v>
      </c>
      <c r="C222">
        <v>525</v>
      </c>
      <c r="D222" t="str">
        <v xml:space="preserve">    cloyster</v>
      </c>
      <c r="E222" t="str">
        <v>water</v>
      </c>
    </row>
    <row r="223" spans="1:5" x14ac:dyDescent="0.3">
      <c r="A223" t="s">
        <v>255</v>
      </c>
      <c r="B223" t="s">
        <v>256</v>
      </c>
      <c r="C223">
        <v>385</v>
      </c>
      <c r="D223" t="str">
        <v xml:space="preserve">    onix</v>
      </c>
      <c r="E223" t="str">
        <v>rock</v>
      </c>
    </row>
    <row r="224" spans="1:5" x14ac:dyDescent="0.3">
      <c r="A224" t="s">
        <v>257</v>
      </c>
      <c r="B224" t="s">
        <v>258</v>
      </c>
      <c r="C224">
        <v>420</v>
      </c>
      <c r="D224" t="str">
        <v xml:space="preserve">    dragonair</v>
      </c>
      <c r="E224" t="str">
        <v>dragon</v>
      </c>
    </row>
    <row r="225" spans="1:5" x14ac:dyDescent="0.3">
      <c r="A225" t="s">
        <v>259</v>
      </c>
      <c r="B225" t="s">
        <v>260</v>
      </c>
      <c r="C225">
        <v>349</v>
      </c>
      <c r="D225" t="str">
        <v xml:space="preserve">    pidgeotto</v>
      </c>
      <c r="E225" t="str">
        <v>normal</v>
      </c>
    </row>
    <row r="226" spans="1:5" x14ac:dyDescent="0.3">
      <c r="A226" t="s">
        <v>261</v>
      </c>
      <c r="B226" t="s">
        <v>262</v>
      </c>
      <c r="C226">
        <v>253</v>
      </c>
      <c r="D226" t="str">
        <v xml:space="preserve">    rattata</v>
      </c>
      <c r="E226" t="str">
        <v>normal</v>
      </c>
    </row>
    <row r="227" spans="1:5" x14ac:dyDescent="0.3">
      <c r="A227" t="s">
        <v>263</v>
      </c>
      <c r="B227" t="s">
        <v>264</v>
      </c>
      <c r="C227">
        <v>395</v>
      </c>
      <c r="D227" t="str">
        <v xml:space="preserve">    beedrill</v>
      </c>
      <c r="E227" t="str">
        <v>bug</v>
      </c>
    </row>
    <row r="228" spans="1:5" x14ac:dyDescent="0.3">
      <c r="A228" t="s">
        <v>265</v>
      </c>
      <c r="B228" t="s">
        <v>266</v>
      </c>
      <c r="C228">
        <v>310</v>
      </c>
      <c r="D228" t="str">
        <v xml:space="preserve">    doduo</v>
      </c>
      <c r="E228" t="str">
        <v>normal</v>
      </c>
    </row>
    <row r="229" spans="1:5" x14ac:dyDescent="0.3">
      <c r="A229" t="s">
        <v>267</v>
      </c>
      <c r="B229" t="s">
        <v>248</v>
      </c>
      <c r="C229">
        <v>475</v>
      </c>
      <c r="D229" t="str">
        <v xml:space="preserve">    kingler</v>
      </c>
      <c r="E229" t="str">
        <v>water</v>
      </c>
    </row>
    <row r="230" spans="1:5" x14ac:dyDescent="0.3">
      <c r="A230" t="s">
        <v>268</v>
      </c>
      <c r="B230" t="s">
        <v>269</v>
      </c>
      <c r="C230">
        <v>505</v>
      </c>
      <c r="D230" t="str">
        <v xml:space="preserve">    nidoqueen</v>
      </c>
      <c r="E230" t="str">
        <v>poison</v>
      </c>
    </row>
    <row r="231" spans="1:5" x14ac:dyDescent="0.3">
      <c r="A231" t="s">
        <v>270</v>
      </c>
      <c r="B231" t="s">
        <v>271</v>
      </c>
      <c r="C231">
        <v>455</v>
      </c>
      <c r="D231" t="str">
        <v xml:space="preserve">    hitmonchan</v>
      </c>
      <c r="E231" t="str">
        <v>fighting</v>
      </c>
    </row>
    <row r="232" spans="1:5" x14ac:dyDescent="0.3">
      <c r="A232" t="s">
        <v>272</v>
      </c>
      <c r="B232" t="s">
        <v>273</v>
      </c>
      <c r="C232">
        <v>405</v>
      </c>
      <c r="D232" t="str">
        <v xml:space="preserve">    charmeleon</v>
      </c>
      <c r="E232" t="str">
        <v>fire</v>
      </c>
    </row>
    <row r="233" spans="1:5" x14ac:dyDescent="0.3">
      <c r="A233" t="s">
        <v>274</v>
      </c>
      <c r="B233" t="s">
        <v>275</v>
      </c>
      <c r="C233">
        <v>438</v>
      </c>
      <c r="D233" t="str">
        <v xml:space="preserve">    arbok</v>
      </c>
      <c r="E233" t="str">
        <v>poison</v>
      </c>
    </row>
    <row r="234" spans="1:5" x14ac:dyDescent="0.3">
      <c r="A234" t="s">
        <v>276</v>
      </c>
      <c r="B234" t="s">
        <v>277</v>
      </c>
      <c r="C234">
        <v>310</v>
      </c>
      <c r="D234" t="str">
        <v xml:space="preserve">    gastly</v>
      </c>
      <c r="E234" t="str">
        <v>ghost</v>
      </c>
    </row>
    <row r="235" spans="1:5" x14ac:dyDescent="0.3">
      <c r="A235" t="s">
        <v>278</v>
      </c>
      <c r="B235" t="s">
        <v>279</v>
      </c>
      <c r="C235">
        <v>200</v>
      </c>
      <c r="D235" t="str">
        <v xml:space="preserve">    magikarp</v>
      </c>
      <c r="E235" t="str">
        <v>water</v>
      </c>
    </row>
    <row r="236" spans="1:5" x14ac:dyDescent="0.3">
      <c r="A236" t="s">
        <v>0</v>
      </c>
    </row>
    <row r="237" spans="1:5" x14ac:dyDescent="0.3">
      <c r="A237" s="13" t="s">
        <v>280</v>
      </c>
    </row>
    <row r="238" spans="1:5" x14ac:dyDescent="0.3">
      <c r="A238" t="s">
        <v>123</v>
      </c>
      <c r="B238" t="s">
        <v>124</v>
      </c>
      <c r="C238" t="s">
        <v>209</v>
      </c>
      <c r="D238" t="s">
        <v>180</v>
      </c>
    </row>
    <row r="239" spans="1:5" x14ac:dyDescent="0.3">
      <c r="A239" t="s">
        <v>181</v>
      </c>
      <c r="B239" t="s">
        <v>182</v>
      </c>
      <c r="D239">
        <v>305</v>
      </c>
      <c r="E239" t="s">
        <v>281</v>
      </c>
    </row>
    <row r="240" spans="1:5" x14ac:dyDescent="0.3">
      <c r="A240" t="s">
        <v>183</v>
      </c>
      <c r="B240" t="s">
        <v>136</v>
      </c>
      <c r="C240" t="s">
        <v>182</v>
      </c>
      <c r="D240">
        <v>510</v>
      </c>
      <c r="E240">
        <f>MAX(D239:D258)</f>
        <v>525</v>
      </c>
    </row>
    <row r="241" spans="1:5" x14ac:dyDescent="0.3">
      <c r="A241" t="s">
        <v>184</v>
      </c>
      <c r="B241" t="s">
        <v>128</v>
      </c>
      <c r="C241" t="s">
        <v>202</v>
      </c>
      <c r="D241">
        <v>490</v>
      </c>
      <c r="E241" t="s">
        <v>282</v>
      </c>
    </row>
    <row r="242" spans="1:5" x14ac:dyDescent="0.3">
      <c r="A242" t="s">
        <v>185</v>
      </c>
      <c r="B242" t="s">
        <v>136</v>
      </c>
      <c r="C242" t="s">
        <v>202</v>
      </c>
      <c r="D242">
        <v>335</v>
      </c>
      <c r="E242">
        <f>MIN(D239:D250)</f>
        <v>305</v>
      </c>
    </row>
    <row r="243" spans="1:5" x14ac:dyDescent="0.3">
      <c r="A243" t="s">
        <v>186</v>
      </c>
      <c r="B243" t="s">
        <v>187</v>
      </c>
      <c r="C243" t="s">
        <v>210</v>
      </c>
      <c r="D243">
        <v>465</v>
      </c>
      <c r="E243" t="s">
        <v>283</v>
      </c>
    </row>
    <row r="244" spans="1:5" x14ac:dyDescent="0.3">
      <c r="A244" t="s">
        <v>188</v>
      </c>
      <c r="B244" t="s">
        <v>136</v>
      </c>
      <c r="C244" t="s">
        <v>211</v>
      </c>
      <c r="D244">
        <v>475</v>
      </c>
      <c r="E244">
        <f>MEDIAN(D239:D259)</f>
        <v>420</v>
      </c>
    </row>
    <row r="245" spans="1:5" x14ac:dyDescent="0.3">
      <c r="A245" t="s">
        <v>189</v>
      </c>
      <c r="B245" t="s">
        <v>136</v>
      </c>
      <c r="C245" t="s">
        <v>211</v>
      </c>
      <c r="D245">
        <v>525</v>
      </c>
    </row>
    <row r="246" spans="1:5" x14ac:dyDescent="0.3">
      <c r="A246" t="s">
        <v>190</v>
      </c>
      <c r="B246" t="s">
        <v>191</v>
      </c>
      <c r="C246" t="s">
        <v>212</v>
      </c>
      <c r="D246">
        <v>385</v>
      </c>
    </row>
    <row r="247" spans="1:5" x14ac:dyDescent="0.3">
      <c r="A247" t="s">
        <v>192</v>
      </c>
      <c r="B247" t="s">
        <v>193</v>
      </c>
      <c r="D247">
        <v>420</v>
      </c>
    </row>
    <row r="248" spans="1:5" x14ac:dyDescent="0.3">
      <c r="A248" t="s">
        <v>194</v>
      </c>
      <c r="B248" t="s">
        <v>195</v>
      </c>
      <c r="C248" t="s">
        <v>213</v>
      </c>
      <c r="D248">
        <v>349</v>
      </c>
    </row>
    <row r="249" spans="1:5" x14ac:dyDescent="0.3">
      <c r="A249" t="s">
        <v>196</v>
      </c>
      <c r="B249" t="s">
        <v>195</v>
      </c>
      <c r="D249" t="s">
        <v>1</v>
      </c>
    </row>
    <row r="250" spans="1:5" x14ac:dyDescent="0.3">
      <c r="A250" t="s">
        <v>197</v>
      </c>
      <c r="B250" t="s">
        <v>198</v>
      </c>
      <c r="C250" t="s">
        <v>202</v>
      </c>
      <c r="D250">
        <v>395</v>
      </c>
    </row>
    <row r="251" spans="1:5" x14ac:dyDescent="0.3">
      <c r="A251" t="s">
        <v>199</v>
      </c>
      <c r="B251" t="s">
        <v>195</v>
      </c>
      <c r="C251" t="s">
        <v>213</v>
      </c>
      <c r="D251">
        <v>310</v>
      </c>
    </row>
    <row r="252" spans="1:5" x14ac:dyDescent="0.3">
      <c r="A252" t="s">
        <v>200</v>
      </c>
      <c r="B252" t="s">
        <v>136</v>
      </c>
      <c r="D252">
        <v>475</v>
      </c>
    </row>
    <row r="253" spans="1:5" x14ac:dyDescent="0.3">
      <c r="A253" t="s">
        <v>201</v>
      </c>
      <c r="B253" t="s">
        <v>202</v>
      </c>
      <c r="C253" t="s">
        <v>212</v>
      </c>
      <c r="D253">
        <v>505</v>
      </c>
    </row>
    <row r="254" spans="1:5" x14ac:dyDescent="0.3">
      <c r="A254" t="s">
        <v>203</v>
      </c>
      <c r="B254" t="s">
        <v>182</v>
      </c>
      <c r="D254">
        <v>455</v>
      </c>
    </row>
    <row r="255" spans="1:5" x14ac:dyDescent="0.3">
      <c r="A255" t="s">
        <v>163</v>
      </c>
      <c r="B255" t="s">
        <v>132</v>
      </c>
      <c r="D255">
        <v>405</v>
      </c>
    </row>
    <row r="256" spans="1:5" x14ac:dyDescent="0.3">
      <c r="A256" t="s">
        <v>204</v>
      </c>
      <c r="B256" t="s">
        <v>202</v>
      </c>
      <c r="D256">
        <v>438</v>
      </c>
    </row>
    <row r="257" spans="1:11" x14ac:dyDescent="0.3">
      <c r="A257" t="s">
        <v>205</v>
      </c>
      <c r="B257" t="s">
        <v>206</v>
      </c>
      <c r="C257" t="s">
        <v>202</v>
      </c>
      <c r="D257">
        <v>310</v>
      </c>
    </row>
    <row r="258" spans="1:11" x14ac:dyDescent="0.3">
      <c r="A258" t="s">
        <v>207</v>
      </c>
      <c r="B258" t="s">
        <v>136</v>
      </c>
      <c r="D258">
        <v>200</v>
      </c>
    </row>
    <row r="259" spans="1:11" x14ac:dyDescent="0.3">
      <c r="A259" t="s">
        <v>0</v>
      </c>
    </row>
    <row r="260" spans="1:11" x14ac:dyDescent="0.3">
      <c r="A260" s="13" t="s">
        <v>284</v>
      </c>
    </row>
    <row r="261" spans="1:11" x14ac:dyDescent="0.3">
      <c r="A261" t="s">
        <v>143</v>
      </c>
      <c r="B261" t="s">
        <v>102</v>
      </c>
      <c r="C261" t="s">
        <v>144</v>
      </c>
      <c r="D261" t="s">
        <v>145</v>
      </c>
      <c r="E261" t="s">
        <v>146</v>
      </c>
    </row>
    <row r="262" spans="1:11" x14ac:dyDescent="0.3">
      <c r="A262" t="s">
        <v>148</v>
      </c>
      <c r="B262">
        <v>10</v>
      </c>
      <c r="C262">
        <v>4</v>
      </c>
      <c r="D262">
        <v>1</v>
      </c>
      <c r="E262">
        <v>1</v>
      </c>
    </row>
    <row r="263" spans="1:11" x14ac:dyDescent="0.3">
      <c r="A263" t="s">
        <v>149</v>
      </c>
      <c r="B263">
        <v>12</v>
      </c>
      <c r="C263">
        <v>3</v>
      </c>
      <c r="D263">
        <v>0</v>
      </c>
      <c r="E263">
        <v>1</v>
      </c>
    </row>
    <row r="264" spans="1:11" x14ac:dyDescent="0.3">
      <c r="A264" t="s">
        <v>150</v>
      </c>
      <c r="B264">
        <v>15</v>
      </c>
      <c r="C264">
        <v>1</v>
      </c>
      <c r="D264">
        <v>3</v>
      </c>
      <c r="E264">
        <v>1</v>
      </c>
    </row>
    <row r="265" spans="1:11" x14ac:dyDescent="0.3">
      <c r="A265" t="s">
        <v>151</v>
      </c>
      <c r="B265">
        <v>4</v>
      </c>
      <c r="C265">
        <v>2</v>
      </c>
      <c r="D265">
        <v>6</v>
      </c>
      <c r="E265">
        <v>0</v>
      </c>
    </row>
    <row r="266" spans="1:11" x14ac:dyDescent="0.3">
      <c r="A266" t="s">
        <v>152</v>
      </c>
      <c r="B266">
        <v>10</v>
      </c>
      <c r="C266">
        <v>4</v>
      </c>
      <c r="D266">
        <v>1</v>
      </c>
      <c r="E266">
        <v>1</v>
      </c>
    </row>
    <row r="267" spans="1:11" x14ac:dyDescent="0.3">
      <c r="A267" t="s">
        <v>153</v>
      </c>
      <c r="B267">
        <v>9</v>
      </c>
      <c r="C267">
        <v>2</v>
      </c>
      <c r="D267">
        <v>1</v>
      </c>
      <c r="E267">
        <v>0</v>
      </c>
    </row>
    <row r="270" spans="1:11" x14ac:dyDescent="0.3">
      <c r="A270" t="s">
        <v>285</v>
      </c>
      <c r="B270">
        <f>MODE(B262:C267)</f>
        <v>4</v>
      </c>
      <c r="C270">
        <f>_xlfn.MODE.SNGL(B262:C268)</f>
        <v>4</v>
      </c>
      <c r="D270">
        <f>_xlfn.MODE.SNGL(B262:E267)</f>
        <v>1</v>
      </c>
    </row>
    <row r="271" spans="1:11" x14ac:dyDescent="0.3">
      <c r="A271" s="13" t="s">
        <v>290</v>
      </c>
    </row>
    <row r="272" spans="1:11" x14ac:dyDescent="0.3">
      <c r="A272" s="16" t="s">
        <v>286</v>
      </c>
      <c r="B272">
        <v>1</v>
      </c>
      <c r="C272">
        <v>2</v>
      </c>
      <c r="D272">
        <v>3</v>
      </c>
      <c r="E272">
        <v>4</v>
      </c>
      <c r="F272">
        <v>5</v>
      </c>
      <c r="G272">
        <v>6</v>
      </c>
      <c r="H272">
        <v>7</v>
      </c>
      <c r="I272">
        <v>8</v>
      </c>
      <c r="J272">
        <v>9</v>
      </c>
      <c r="K272">
        <v>10</v>
      </c>
    </row>
    <row r="273" spans="1:11" x14ac:dyDescent="0.3">
      <c r="A273" t="s">
        <v>287</v>
      </c>
      <c r="B273">
        <v>10</v>
      </c>
      <c r="C273">
        <v>12</v>
      </c>
      <c r="D273">
        <v>16</v>
      </c>
      <c r="E273">
        <v>20</v>
      </c>
      <c r="F273">
        <v>28</v>
      </c>
      <c r="G273">
        <v>50</v>
      </c>
      <c r="H273">
        <v>80</v>
      </c>
      <c r="I273">
        <v>140</v>
      </c>
      <c r="J273">
        <v>200</v>
      </c>
      <c r="K273">
        <v>250</v>
      </c>
    </row>
    <row r="280" spans="1:11" x14ac:dyDescent="0.3">
      <c r="A280" t="s">
        <v>288</v>
      </c>
      <c r="B280" s="14">
        <v>0.5</v>
      </c>
      <c r="D280" t="s">
        <v>289</v>
      </c>
      <c r="E280" s="15">
        <f>NPV(B280,B273:K273)</f>
        <v>48.450812037460416</v>
      </c>
      <c r="F280" s="15">
        <f>NPV(B280,B273:K273)</f>
        <v>48.450812037460416</v>
      </c>
    </row>
    <row r="281" spans="1:11" x14ac:dyDescent="0.3">
      <c r="A281" t="s">
        <v>0</v>
      </c>
    </row>
    <row r="282" spans="1:11" x14ac:dyDescent="0.3">
      <c r="A282" s="13" t="s">
        <v>291</v>
      </c>
    </row>
    <row r="283" spans="1:11" x14ac:dyDescent="0.3">
      <c r="A283" t="s">
        <v>123</v>
      </c>
      <c r="B283" t="s">
        <v>124</v>
      </c>
      <c r="C283" t="s">
        <v>71</v>
      </c>
      <c r="D283" t="s">
        <v>292</v>
      </c>
    </row>
    <row r="284" spans="1:11" x14ac:dyDescent="0.3">
      <c r="A284" t="s">
        <v>157</v>
      </c>
      <c r="B284" t="s">
        <v>128</v>
      </c>
      <c r="C284">
        <v>49</v>
      </c>
      <c r="D284" t="b">
        <f>OR(B284="water",C284&lt;60)</f>
        <v>1</v>
      </c>
      <c r="E284" t="b">
        <f>OR(B284="Fire",C284&gt;50)</f>
        <v>0</v>
      </c>
      <c r="F284" t="b">
        <f>IF(OR(B284="water",FC284&gt;50),"YES,""NO")</f>
        <v>0</v>
      </c>
    </row>
    <row r="285" spans="1:11" x14ac:dyDescent="0.3">
      <c r="A285" t="s">
        <v>160</v>
      </c>
      <c r="B285" t="s">
        <v>128</v>
      </c>
      <c r="C285">
        <v>63</v>
      </c>
      <c r="D285" t="b">
        <f t="shared" ref="D285:D292" si="15">OR(B285="water",C285&lt;60)</f>
        <v>0</v>
      </c>
      <c r="E285" t="b">
        <f t="shared" ref="E285:E292" si="16">OR(B285="Fire",C285&gt;50)</f>
        <v>1</v>
      </c>
      <c r="F285" t="str">
        <f t="shared" ref="F285:F292" si="17">IF(OR(B285="water",C285&gt;50),"YES,""NO")</f>
        <v>YES,"NO</v>
      </c>
    </row>
    <row r="286" spans="1:11" x14ac:dyDescent="0.3">
      <c r="A286" t="s">
        <v>161</v>
      </c>
      <c r="B286" t="s">
        <v>128</v>
      </c>
      <c r="C286">
        <v>83</v>
      </c>
      <c r="D286" t="b">
        <f t="shared" si="15"/>
        <v>0</v>
      </c>
      <c r="E286" t="b">
        <f t="shared" si="16"/>
        <v>1</v>
      </c>
      <c r="F286" t="str">
        <f t="shared" si="17"/>
        <v>YES,"NO</v>
      </c>
    </row>
    <row r="287" spans="1:11" x14ac:dyDescent="0.3">
      <c r="A287" t="s">
        <v>162</v>
      </c>
      <c r="B287" t="s">
        <v>132</v>
      </c>
      <c r="C287">
        <v>43</v>
      </c>
      <c r="D287" t="b">
        <f t="shared" si="15"/>
        <v>1</v>
      </c>
      <c r="E287" t="b">
        <f t="shared" si="16"/>
        <v>1</v>
      </c>
      <c r="F287" t="b">
        <f t="shared" si="17"/>
        <v>0</v>
      </c>
    </row>
    <row r="288" spans="1:11" x14ac:dyDescent="0.3">
      <c r="A288" t="s">
        <v>163</v>
      </c>
      <c r="B288" t="s">
        <v>132</v>
      </c>
      <c r="C288">
        <v>58</v>
      </c>
      <c r="D288" t="b">
        <f t="shared" si="15"/>
        <v>1</v>
      </c>
      <c r="E288" t="b">
        <f t="shared" si="16"/>
        <v>1</v>
      </c>
      <c r="F288" t="str">
        <f t="shared" si="17"/>
        <v>YES,"NO</v>
      </c>
    </row>
    <row r="289" spans="1:6" x14ac:dyDescent="0.3">
      <c r="A289" t="s">
        <v>164</v>
      </c>
      <c r="B289" t="s">
        <v>132</v>
      </c>
      <c r="C289">
        <v>78</v>
      </c>
      <c r="D289" t="b">
        <f t="shared" si="15"/>
        <v>0</v>
      </c>
      <c r="E289" t="b">
        <f t="shared" si="16"/>
        <v>1</v>
      </c>
      <c r="F289" t="str">
        <f t="shared" si="17"/>
        <v>YES,"NO</v>
      </c>
    </row>
    <row r="290" spans="1:6" x14ac:dyDescent="0.3">
      <c r="A290" t="s">
        <v>165</v>
      </c>
      <c r="B290" t="s">
        <v>136</v>
      </c>
      <c r="C290">
        <v>65</v>
      </c>
      <c r="D290" t="b">
        <f t="shared" si="15"/>
        <v>1</v>
      </c>
      <c r="E290" t="b">
        <f t="shared" si="16"/>
        <v>1</v>
      </c>
      <c r="F290" t="str">
        <f>IF(OR(B290="water",C290&gt;50),"YES,""NO")</f>
        <v>YES,"NO</v>
      </c>
    </row>
    <row r="291" spans="1:6" x14ac:dyDescent="0.3">
      <c r="A291" t="s">
        <v>166</v>
      </c>
      <c r="B291" t="s">
        <v>136</v>
      </c>
      <c r="C291">
        <v>80</v>
      </c>
      <c r="D291" t="b">
        <f t="shared" si="15"/>
        <v>1</v>
      </c>
      <c r="E291" t="b">
        <f t="shared" si="16"/>
        <v>1</v>
      </c>
      <c r="F291" t="str">
        <f t="shared" si="17"/>
        <v>YES,"NO</v>
      </c>
    </row>
    <row r="292" spans="1:6" x14ac:dyDescent="0.3">
      <c r="A292" t="s">
        <v>167</v>
      </c>
      <c r="B292" t="s">
        <v>136</v>
      </c>
      <c r="C292">
        <v>100</v>
      </c>
      <c r="D292" t="b">
        <f t="shared" si="15"/>
        <v>1</v>
      </c>
      <c r="E292" t="b">
        <f t="shared" si="16"/>
        <v>1</v>
      </c>
      <c r="F292" t="str">
        <f t="shared" si="17"/>
        <v>YES,"NO</v>
      </c>
    </row>
    <row r="293" spans="1:6" x14ac:dyDescent="0.3">
      <c r="A293" t="s">
        <v>0</v>
      </c>
    </row>
    <row r="294" spans="1:6" x14ac:dyDescent="0.3">
      <c r="A294" s="12" t="s">
        <v>293</v>
      </c>
    </row>
    <row r="295" spans="1:6" x14ac:dyDescent="0.3">
      <c r="A295">
        <f ca="1">RAND()</f>
        <v>0.79901339600074883</v>
      </c>
    </row>
    <row r="296" spans="1:6" x14ac:dyDescent="0.3">
      <c r="A296">
        <f ca="1">RAND()*5</f>
        <v>2.7543996436185934</v>
      </c>
    </row>
    <row r="297" spans="1:6" x14ac:dyDescent="0.3">
      <c r="A297">
        <f ca="1">RAND()+12</f>
        <v>12.920841497608915</v>
      </c>
    </row>
    <row r="298" spans="1:6" x14ac:dyDescent="0.3">
      <c r="A298">
        <f ca="1">INT(RAND()*10)</f>
        <v>0</v>
      </c>
    </row>
    <row r="299" spans="1:6" x14ac:dyDescent="0.3">
      <c r="A299">
        <f ca="1">INT(RAND()*10)</f>
        <v>6</v>
      </c>
    </row>
    <row r="300" spans="1:6" x14ac:dyDescent="0.3">
      <c r="A300" s="12" t="s">
        <v>294</v>
      </c>
    </row>
    <row r="301" spans="1:6" x14ac:dyDescent="0.3">
      <c r="A301" t="s">
        <v>295</v>
      </c>
      <c r="B301" t="s">
        <v>219</v>
      </c>
      <c r="C301" t="s">
        <v>124</v>
      </c>
      <c r="D301" t="s">
        <v>209</v>
      </c>
      <c r="E301" t="s">
        <v>296</v>
      </c>
    </row>
    <row r="302" spans="1:6" x14ac:dyDescent="0.3">
      <c r="A302">
        <v>1</v>
      </c>
      <c r="B302" t="s">
        <v>96</v>
      </c>
      <c r="C302" t="s">
        <v>128</v>
      </c>
      <c r="D302" t="s">
        <v>202</v>
      </c>
      <c r="E302">
        <v>318</v>
      </c>
    </row>
    <row r="303" spans="1:6" x14ac:dyDescent="0.3">
      <c r="A303">
        <v>2</v>
      </c>
      <c r="B303" t="s">
        <v>220</v>
      </c>
      <c r="C303" t="s">
        <v>128</v>
      </c>
      <c r="D303" t="s">
        <v>202</v>
      </c>
      <c r="E303">
        <v>405</v>
      </c>
    </row>
    <row r="304" spans="1:6" x14ac:dyDescent="0.3">
      <c r="A304">
        <v>3</v>
      </c>
      <c r="B304" t="s">
        <v>221</v>
      </c>
      <c r="C304" t="s">
        <v>128</v>
      </c>
      <c r="D304" t="s">
        <v>202</v>
      </c>
      <c r="E304">
        <v>525</v>
      </c>
    </row>
    <row r="305" spans="1:8" x14ac:dyDescent="0.3">
      <c r="A305">
        <v>4</v>
      </c>
      <c r="B305" t="s">
        <v>94</v>
      </c>
      <c r="C305" t="s">
        <v>132</v>
      </c>
      <c r="E305">
        <v>309</v>
      </c>
      <c r="G305" t="s">
        <v>297</v>
      </c>
      <c r="H305">
        <f>_xlfn.STDEV.P(E302:E322)</f>
        <v>110.36484947663364</v>
      </c>
    </row>
    <row r="306" spans="1:8" x14ac:dyDescent="0.3">
      <c r="A306">
        <v>5</v>
      </c>
      <c r="B306" t="s">
        <v>222</v>
      </c>
      <c r="C306" t="s">
        <v>132</v>
      </c>
      <c r="E306">
        <v>405</v>
      </c>
    </row>
    <row r="307" spans="1:8" x14ac:dyDescent="0.3">
      <c r="A307">
        <v>6</v>
      </c>
      <c r="B307" t="s">
        <v>223</v>
      </c>
      <c r="C307" t="s">
        <v>132</v>
      </c>
      <c r="D307" t="s">
        <v>213</v>
      </c>
      <c r="E307">
        <v>534</v>
      </c>
    </row>
    <row r="308" spans="1:8" x14ac:dyDescent="0.3">
      <c r="A308">
        <v>7</v>
      </c>
      <c r="B308" t="s">
        <v>97</v>
      </c>
      <c r="C308" t="s">
        <v>136</v>
      </c>
      <c r="E308">
        <v>314</v>
      </c>
    </row>
    <row r="309" spans="1:8" x14ac:dyDescent="0.3">
      <c r="A309">
        <v>8</v>
      </c>
      <c r="B309" t="s">
        <v>224</v>
      </c>
      <c r="C309" t="s">
        <v>136</v>
      </c>
      <c r="E309">
        <v>405</v>
      </c>
    </row>
    <row r="310" spans="1:8" x14ac:dyDescent="0.3">
      <c r="A310">
        <v>9</v>
      </c>
      <c r="B310" t="s">
        <v>225</v>
      </c>
      <c r="C310" t="s">
        <v>136</v>
      </c>
      <c r="E310">
        <v>530</v>
      </c>
    </row>
    <row r="311" spans="1:8" x14ac:dyDescent="0.3">
      <c r="A311">
        <v>10</v>
      </c>
      <c r="B311" t="s">
        <v>226</v>
      </c>
      <c r="C311" t="s">
        <v>198</v>
      </c>
      <c r="E311">
        <v>195</v>
      </c>
    </row>
    <row r="312" spans="1:8" x14ac:dyDescent="0.3">
      <c r="A312">
        <v>11</v>
      </c>
      <c r="B312" t="s">
        <v>227</v>
      </c>
      <c r="C312" t="s">
        <v>198</v>
      </c>
      <c r="E312">
        <v>205</v>
      </c>
    </row>
    <row r="313" spans="1:8" x14ac:dyDescent="0.3">
      <c r="A313">
        <v>12</v>
      </c>
      <c r="B313" t="s">
        <v>228</v>
      </c>
      <c r="C313" t="s">
        <v>198</v>
      </c>
      <c r="D313" t="s">
        <v>213</v>
      </c>
      <c r="E313">
        <v>395</v>
      </c>
    </row>
    <row r="314" spans="1:8" x14ac:dyDescent="0.3">
      <c r="A314">
        <v>13</v>
      </c>
      <c r="B314" t="s">
        <v>229</v>
      </c>
      <c r="C314" t="s">
        <v>198</v>
      </c>
      <c r="D314" t="s">
        <v>202</v>
      </c>
      <c r="E314">
        <v>195</v>
      </c>
    </row>
    <row r="315" spans="1:8" x14ac:dyDescent="0.3">
      <c r="A315">
        <v>14</v>
      </c>
      <c r="B315" t="s">
        <v>298</v>
      </c>
      <c r="C315" t="s">
        <v>198</v>
      </c>
      <c r="D315" t="s">
        <v>202</v>
      </c>
      <c r="E315">
        <v>205</v>
      </c>
    </row>
    <row r="316" spans="1:8" x14ac:dyDescent="0.3">
      <c r="A316">
        <v>15</v>
      </c>
      <c r="B316" t="s">
        <v>299</v>
      </c>
      <c r="C316" t="s">
        <v>198</v>
      </c>
      <c r="D316" t="s">
        <v>202</v>
      </c>
      <c r="E316">
        <v>395</v>
      </c>
    </row>
    <row r="317" spans="1:8" x14ac:dyDescent="0.3">
      <c r="A317">
        <v>16</v>
      </c>
      <c r="B317" t="s">
        <v>300</v>
      </c>
      <c r="C317" t="s">
        <v>195</v>
      </c>
      <c r="D317" t="s">
        <v>213</v>
      </c>
      <c r="E317">
        <v>251</v>
      </c>
    </row>
    <row r="318" spans="1:8" x14ac:dyDescent="0.3">
      <c r="A318">
        <v>17</v>
      </c>
      <c r="B318" t="s">
        <v>301</v>
      </c>
      <c r="C318" t="s">
        <v>195</v>
      </c>
      <c r="D318" t="s">
        <v>213</v>
      </c>
      <c r="E318">
        <v>349</v>
      </c>
    </row>
    <row r="319" spans="1:8" x14ac:dyDescent="0.3">
      <c r="A319">
        <v>18</v>
      </c>
      <c r="B319" t="s">
        <v>302</v>
      </c>
      <c r="C319" t="s">
        <v>195</v>
      </c>
      <c r="D319" t="s">
        <v>213</v>
      </c>
      <c r="E319">
        <v>479</v>
      </c>
    </row>
    <row r="320" spans="1:8" x14ac:dyDescent="0.3">
      <c r="A320">
        <v>19</v>
      </c>
      <c r="B320" t="s">
        <v>303</v>
      </c>
      <c r="C320" t="s">
        <v>195</v>
      </c>
      <c r="E320">
        <v>253</v>
      </c>
    </row>
    <row r="321" spans="1:8" x14ac:dyDescent="0.3">
      <c r="A321">
        <v>20</v>
      </c>
      <c r="B321" t="s">
        <v>304</v>
      </c>
      <c r="C321" t="s">
        <v>195</v>
      </c>
      <c r="E321">
        <v>413</v>
      </c>
    </row>
    <row r="322" spans="1:8" x14ac:dyDescent="0.3">
      <c r="A322" t="s">
        <v>0</v>
      </c>
    </row>
    <row r="323" spans="1:8" x14ac:dyDescent="0.3">
      <c r="A323" s="13" t="s">
        <v>305</v>
      </c>
    </row>
    <row r="324" spans="1:8" x14ac:dyDescent="0.3">
      <c r="A324" t="s">
        <v>295</v>
      </c>
      <c r="B324" t="s">
        <v>219</v>
      </c>
      <c r="C324" t="s">
        <v>124</v>
      </c>
      <c r="D324" t="s">
        <v>209</v>
      </c>
      <c r="E324" t="s">
        <v>296</v>
      </c>
    </row>
    <row r="325" spans="1:8" x14ac:dyDescent="0.3">
      <c r="A325">
        <v>1</v>
      </c>
      <c r="B325" t="s">
        <v>96</v>
      </c>
      <c r="C325" t="s">
        <v>128</v>
      </c>
      <c r="D325" t="s">
        <v>202</v>
      </c>
      <c r="E325">
        <v>318</v>
      </c>
    </row>
    <row r="326" spans="1:8" x14ac:dyDescent="0.3">
      <c r="A326">
        <v>2</v>
      </c>
      <c r="B326" t="s">
        <v>220</v>
      </c>
      <c r="C326" t="s">
        <v>128</v>
      </c>
      <c r="D326" t="s">
        <v>202</v>
      </c>
      <c r="E326">
        <v>405</v>
      </c>
    </row>
    <row r="327" spans="1:8" x14ac:dyDescent="0.3">
      <c r="A327">
        <v>3</v>
      </c>
      <c r="B327" t="s">
        <v>221</v>
      </c>
      <c r="C327" t="s">
        <v>128</v>
      </c>
      <c r="D327" t="s">
        <v>202</v>
      </c>
      <c r="E327">
        <v>525</v>
      </c>
    </row>
    <row r="328" spans="1:8" x14ac:dyDescent="0.3">
      <c r="A328">
        <v>4</v>
      </c>
      <c r="B328" t="s">
        <v>94</v>
      </c>
      <c r="C328" t="s">
        <v>132</v>
      </c>
      <c r="E328">
        <v>309</v>
      </c>
      <c r="G328" t="s">
        <v>297</v>
      </c>
      <c r="H328">
        <f>_xlfn.STDEV.S(E325:E344)</f>
        <v>113.23194639416266</v>
      </c>
    </row>
    <row r="329" spans="1:8" x14ac:dyDescent="0.3">
      <c r="A329">
        <v>5</v>
      </c>
      <c r="B329" t="s">
        <v>222</v>
      </c>
      <c r="C329" t="s">
        <v>132</v>
      </c>
      <c r="E329">
        <v>405</v>
      </c>
      <c r="H329" s="12"/>
    </row>
    <row r="330" spans="1:8" x14ac:dyDescent="0.3">
      <c r="A330">
        <v>6</v>
      </c>
      <c r="B330" t="s">
        <v>223</v>
      </c>
      <c r="C330" t="s">
        <v>132</v>
      </c>
      <c r="D330" t="s">
        <v>213</v>
      </c>
      <c r="E330">
        <v>534</v>
      </c>
    </row>
    <row r="331" spans="1:8" x14ac:dyDescent="0.3">
      <c r="A331">
        <v>7</v>
      </c>
      <c r="B331" t="s">
        <v>97</v>
      </c>
      <c r="C331" t="s">
        <v>136</v>
      </c>
      <c r="E331">
        <v>314</v>
      </c>
    </row>
    <row r="332" spans="1:8" x14ac:dyDescent="0.3">
      <c r="A332">
        <v>8</v>
      </c>
      <c r="B332" t="s">
        <v>224</v>
      </c>
      <c r="C332" t="s">
        <v>136</v>
      </c>
      <c r="E332">
        <v>405</v>
      </c>
    </row>
    <row r="333" spans="1:8" x14ac:dyDescent="0.3">
      <c r="A333">
        <v>9</v>
      </c>
      <c r="B333" t="s">
        <v>225</v>
      </c>
      <c r="C333" t="s">
        <v>136</v>
      </c>
      <c r="E333">
        <v>530</v>
      </c>
    </row>
    <row r="334" spans="1:8" x14ac:dyDescent="0.3">
      <c r="A334">
        <v>10</v>
      </c>
      <c r="B334" t="s">
        <v>226</v>
      </c>
      <c r="C334" t="s">
        <v>198</v>
      </c>
      <c r="E334">
        <v>195</v>
      </c>
    </row>
    <row r="335" spans="1:8" x14ac:dyDescent="0.3">
      <c r="A335">
        <v>11</v>
      </c>
      <c r="B335" t="s">
        <v>227</v>
      </c>
      <c r="C335" t="s">
        <v>198</v>
      </c>
      <c r="E335">
        <v>205</v>
      </c>
    </row>
    <row r="336" spans="1:8" x14ac:dyDescent="0.3">
      <c r="A336">
        <v>12</v>
      </c>
      <c r="B336" t="s">
        <v>228</v>
      </c>
      <c r="C336" t="s">
        <v>198</v>
      </c>
      <c r="D336" t="s">
        <v>213</v>
      </c>
      <c r="E336">
        <v>395</v>
      </c>
    </row>
    <row r="337" spans="1:6" x14ac:dyDescent="0.3">
      <c r="A337">
        <v>13</v>
      </c>
      <c r="B337" t="s">
        <v>229</v>
      </c>
      <c r="C337" t="s">
        <v>198</v>
      </c>
      <c r="D337" t="s">
        <v>202</v>
      </c>
      <c r="E337">
        <v>195</v>
      </c>
    </row>
    <row r="338" spans="1:6" x14ac:dyDescent="0.3">
      <c r="A338">
        <v>14</v>
      </c>
      <c r="B338" t="s">
        <v>298</v>
      </c>
      <c r="C338" t="s">
        <v>198</v>
      </c>
      <c r="D338" t="s">
        <v>202</v>
      </c>
      <c r="E338">
        <v>205</v>
      </c>
    </row>
    <row r="339" spans="1:6" x14ac:dyDescent="0.3">
      <c r="A339">
        <v>15</v>
      </c>
      <c r="B339" t="s">
        <v>299</v>
      </c>
      <c r="C339" t="s">
        <v>198</v>
      </c>
      <c r="D339" t="s">
        <v>202</v>
      </c>
      <c r="E339">
        <v>395</v>
      </c>
    </row>
    <row r="340" spans="1:6" x14ac:dyDescent="0.3">
      <c r="A340">
        <v>16</v>
      </c>
      <c r="B340" t="s">
        <v>300</v>
      </c>
      <c r="C340" t="s">
        <v>195</v>
      </c>
      <c r="D340" t="s">
        <v>213</v>
      </c>
      <c r="E340">
        <v>251</v>
      </c>
    </row>
    <row r="341" spans="1:6" x14ac:dyDescent="0.3">
      <c r="A341">
        <v>17</v>
      </c>
      <c r="B341" t="s">
        <v>301</v>
      </c>
      <c r="C341" t="s">
        <v>195</v>
      </c>
      <c r="D341" t="s">
        <v>213</v>
      </c>
      <c r="E341">
        <v>349</v>
      </c>
    </row>
    <row r="342" spans="1:6" x14ac:dyDescent="0.3">
      <c r="A342">
        <v>18</v>
      </c>
      <c r="B342" t="s">
        <v>302</v>
      </c>
      <c r="C342" t="s">
        <v>195</v>
      </c>
      <c r="D342" t="s">
        <v>213</v>
      </c>
      <c r="E342">
        <v>479</v>
      </c>
    </row>
    <row r="343" spans="1:6" x14ac:dyDescent="0.3">
      <c r="A343">
        <v>19</v>
      </c>
      <c r="B343" t="s">
        <v>303</v>
      </c>
      <c r="C343" t="s">
        <v>195</v>
      </c>
      <c r="E343">
        <v>253</v>
      </c>
    </row>
    <row r="344" spans="1:6" x14ac:dyDescent="0.3">
      <c r="A344">
        <v>20</v>
      </c>
      <c r="B344" t="s">
        <v>304</v>
      </c>
      <c r="C344" t="s">
        <v>195</v>
      </c>
      <c r="E344">
        <v>413</v>
      </c>
    </row>
    <row r="345" spans="1:6" x14ac:dyDescent="0.3">
      <c r="A345" t="s">
        <v>0</v>
      </c>
    </row>
    <row r="346" spans="1:6" x14ac:dyDescent="0.3">
      <c r="A346" s="12" t="s">
        <v>306</v>
      </c>
    </row>
    <row r="347" spans="1:6" x14ac:dyDescent="0.3">
      <c r="A347" t="s">
        <v>181</v>
      </c>
      <c r="B347" t="s">
        <v>307</v>
      </c>
      <c r="C347">
        <v>305</v>
      </c>
      <c r="D347" t="str" cm="1">
        <f t="array" ref="D347:F365">TRIM(A348:C366)</f>
        <v>Poliwrath</v>
      </c>
      <c r="E347" t="str">
        <v>Water</v>
      </c>
      <c r="F347" t="str">
        <v>510</v>
      </c>
    </row>
    <row r="348" spans="1:6" x14ac:dyDescent="0.3">
      <c r="A348" t="s">
        <v>308</v>
      </c>
      <c r="B348" t="s">
        <v>136</v>
      </c>
      <c r="C348">
        <v>510</v>
      </c>
      <c r="D348" t="str">
        <v>Victreebel</v>
      </c>
      <c r="E348" t="str">
        <v>Grass</v>
      </c>
      <c r="F348" t="str">
        <v>490</v>
      </c>
    </row>
    <row r="349" spans="1:6" x14ac:dyDescent="0.3">
      <c r="A349" t="s">
        <v>184</v>
      </c>
      <c r="B349" t="s">
        <v>309</v>
      </c>
      <c r="C349">
        <v>490</v>
      </c>
      <c r="D349" t="str">
        <v>Tentacool</v>
      </c>
      <c r="E349" t="str">
        <v>Water</v>
      </c>
      <c r="F349" t="str">
        <v>335</v>
      </c>
    </row>
    <row r="350" spans="1:6" x14ac:dyDescent="0.3">
      <c r="A350" t="s">
        <v>310</v>
      </c>
      <c r="B350" t="s">
        <v>311</v>
      </c>
      <c r="C350">
        <v>335</v>
      </c>
      <c r="D350" t="str">
        <v>Magneton</v>
      </c>
      <c r="E350" t="str">
        <v>Electric</v>
      </c>
      <c r="F350" t="str">
        <v>465</v>
      </c>
    </row>
    <row r="351" spans="1:6" x14ac:dyDescent="0.3">
      <c r="A351" t="s">
        <v>186</v>
      </c>
      <c r="B351" t="s">
        <v>312</v>
      </c>
      <c r="C351">
        <v>465</v>
      </c>
      <c r="D351" t="str">
        <v>Dewgong</v>
      </c>
      <c r="E351" t="str">
        <v>Water</v>
      </c>
      <c r="F351" t="str">
        <v>475</v>
      </c>
    </row>
    <row r="352" spans="1:6" x14ac:dyDescent="0.3">
      <c r="A352" t="s">
        <v>188</v>
      </c>
      <c r="B352" t="s">
        <v>136</v>
      </c>
      <c r="C352">
        <v>475</v>
      </c>
      <c r="D352" t="str">
        <v>Cloyster</v>
      </c>
      <c r="E352" t="str">
        <v>Water</v>
      </c>
      <c r="F352" t="str">
        <v>525</v>
      </c>
    </row>
    <row r="353" spans="1:6" x14ac:dyDescent="0.3">
      <c r="A353" t="s">
        <v>313</v>
      </c>
      <c r="B353" t="s">
        <v>314</v>
      </c>
      <c r="C353">
        <v>525</v>
      </c>
      <c r="D353" t="str">
        <v>Onix</v>
      </c>
      <c r="E353" t="str">
        <v>Rock</v>
      </c>
      <c r="F353" t="str">
        <v>385</v>
      </c>
    </row>
    <row r="354" spans="1:6" x14ac:dyDescent="0.3">
      <c r="A354" t="s">
        <v>315</v>
      </c>
      <c r="B354" t="s">
        <v>191</v>
      </c>
      <c r="C354">
        <v>385</v>
      </c>
      <c r="D354" t="str">
        <v>Dragonair</v>
      </c>
      <c r="E354" t="str">
        <v>Dragon</v>
      </c>
      <c r="F354" t="str">
        <v>420</v>
      </c>
    </row>
    <row r="355" spans="1:6" x14ac:dyDescent="0.3">
      <c r="A355" t="s">
        <v>316</v>
      </c>
      <c r="B355" t="s">
        <v>193</v>
      </c>
      <c r="C355">
        <v>420</v>
      </c>
      <c r="D355" t="str">
        <v>Pidgeotto</v>
      </c>
      <c r="E355" t="str">
        <v>Normal</v>
      </c>
      <c r="F355" t="str">
        <v>349</v>
      </c>
    </row>
    <row r="356" spans="1:6" x14ac:dyDescent="0.3">
      <c r="A356" t="s">
        <v>317</v>
      </c>
      <c r="B356" t="s">
        <v>318</v>
      </c>
      <c r="C356">
        <v>349</v>
      </c>
      <c r="D356" t="str">
        <v>Rattata</v>
      </c>
      <c r="E356" t="str">
        <v>Normal</v>
      </c>
      <c r="F356" t="str">
        <v>253</v>
      </c>
    </row>
    <row r="357" spans="1:6" x14ac:dyDescent="0.3">
      <c r="A357" t="s">
        <v>196</v>
      </c>
      <c r="B357" t="s">
        <v>319</v>
      </c>
      <c r="C357">
        <v>253</v>
      </c>
      <c r="D357" t="str">
        <v>Beedrill</v>
      </c>
      <c r="E357" t="str">
        <v>Bug</v>
      </c>
      <c r="F357" t="str">
        <v>395</v>
      </c>
    </row>
    <row r="358" spans="1:6" x14ac:dyDescent="0.3">
      <c r="A358" t="s">
        <v>197</v>
      </c>
      <c r="B358" t="s">
        <v>198</v>
      </c>
      <c r="C358">
        <v>395</v>
      </c>
      <c r="D358" t="str">
        <v>Doduo</v>
      </c>
      <c r="E358" t="str">
        <v>Normal</v>
      </c>
      <c r="F358" t="str">
        <v>310</v>
      </c>
    </row>
    <row r="359" spans="1:6" x14ac:dyDescent="0.3">
      <c r="A359" t="s">
        <v>199</v>
      </c>
      <c r="B359" t="s">
        <v>320</v>
      </c>
      <c r="C359">
        <v>310</v>
      </c>
      <c r="D359" t="str">
        <v>Kingler</v>
      </c>
      <c r="E359" t="str">
        <v>Water</v>
      </c>
      <c r="F359" t="str">
        <v>475</v>
      </c>
    </row>
    <row r="360" spans="1:6" x14ac:dyDescent="0.3">
      <c r="A360" t="s">
        <v>200</v>
      </c>
      <c r="B360" t="s">
        <v>136</v>
      </c>
      <c r="C360">
        <v>475</v>
      </c>
      <c r="D360" t="str">
        <v>Nidoqueen</v>
      </c>
      <c r="E360" t="str">
        <v>Poison</v>
      </c>
      <c r="F360" t="str">
        <v>505</v>
      </c>
    </row>
    <row r="361" spans="1:6" x14ac:dyDescent="0.3">
      <c r="A361" t="s">
        <v>201</v>
      </c>
      <c r="B361" t="s">
        <v>321</v>
      </c>
      <c r="C361">
        <v>505</v>
      </c>
      <c r="D361" t="str">
        <v>Hitmonchan</v>
      </c>
      <c r="E361" t="str">
        <v>Fighting</v>
      </c>
      <c r="F361" t="str">
        <v>455</v>
      </c>
    </row>
    <row r="362" spans="1:6" x14ac:dyDescent="0.3">
      <c r="A362" t="s">
        <v>203</v>
      </c>
      <c r="B362" t="s">
        <v>182</v>
      </c>
      <c r="C362">
        <v>455</v>
      </c>
      <c r="D362" t="str">
        <v>Charmeleon</v>
      </c>
      <c r="E362" t="str">
        <v>Fire</v>
      </c>
      <c r="F362" t="str">
        <v>405</v>
      </c>
    </row>
    <row r="363" spans="1:6" x14ac:dyDescent="0.3">
      <c r="A363" t="s">
        <v>133</v>
      </c>
      <c r="B363" t="s">
        <v>132</v>
      </c>
      <c r="C363">
        <v>405</v>
      </c>
      <c r="D363" t="str">
        <v>Arbok</v>
      </c>
      <c r="E363" t="str">
        <v>Poison</v>
      </c>
      <c r="F363" t="str">
        <v>438</v>
      </c>
    </row>
    <row r="364" spans="1:6" x14ac:dyDescent="0.3">
      <c r="A364" t="s">
        <v>204</v>
      </c>
      <c r="B364" t="s">
        <v>202</v>
      </c>
      <c r="C364">
        <v>438</v>
      </c>
      <c r="D364" t="str">
        <v>Gastly</v>
      </c>
      <c r="E364" t="str">
        <v>Ghost</v>
      </c>
      <c r="F364" t="str">
        <v>310</v>
      </c>
    </row>
    <row r="365" spans="1:6" x14ac:dyDescent="0.3">
      <c r="A365" t="s">
        <v>205</v>
      </c>
      <c r="B365" t="s">
        <v>322</v>
      </c>
      <c r="C365">
        <v>310</v>
      </c>
      <c r="D365" t="str">
        <v>Magikarp</v>
      </c>
      <c r="E365" t="str">
        <v>Water</v>
      </c>
      <c r="F365" t="str">
        <v>200</v>
      </c>
    </row>
    <row r="366" spans="1:6" x14ac:dyDescent="0.3">
      <c r="A366" t="s">
        <v>323</v>
      </c>
      <c r="B366" t="s">
        <v>136</v>
      </c>
      <c r="C366">
        <v>200</v>
      </c>
    </row>
    <row r="367" spans="1:6" x14ac:dyDescent="0.3">
      <c r="A367" t="s">
        <v>0</v>
      </c>
    </row>
    <row r="368" spans="1:6" x14ac:dyDescent="0.3">
      <c r="A368" s="13" t="s">
        <v>324</v>
      </c>
    </row>
    <row r="369" spans="1:7" x14ac:dyDescent="0.3">
      <c r="A369" t="s">
        <v>295</v>
      </c>
      <c r="B369" t="s">
        <v>219</v>
      </c>
      <c r="C369" t="s">
        <v>124</v>
      </c>
      <c r="D369" t="s">
        <v>209</v>
      </c>
      <c r="E369" t="s">
        <v>296</v>
      </c>
      <c r="F369" t="s">
        <v>325</v>
      </c>
      <c r="G369" t="s">
        <v>326</v>
      </c>
    </row>
    <row r="370" spans="1:7" x14ac:dyDescent="0.3">
      <c r="A370">
        <v>1</v>
      </c>
      <c r="B370" t="s">
        <v>96</v>
      </c>
      <c r="C370" t="s">
        <v>128</v>
      </c>
      <c r="D370" t="s">
        <v>202</v>
      </c>
      <c r="E370">
        <v>318</v>
      </c>
      <c r="F370" t="s">
        <v>221</v>
      </c>
      <c r="G370" t="e">
        <f>VLOOKUP(F370,$A$370:$E$389,370)</f>
        <v>#N/A</v>
      </c>
    </row>
    <row r="371" spans="1:7" x14ac:dyDescent="0.3">
      <c r="A371">
        <v>2</v>
      </c>
      <c r="B371" t="s">
        <v>220</v>
      </c>
      <c r="C371" t="s">
        <v>128</v>
      </c>
      <c r="D371" t="s">
        <v>202</v>
      </c>
      <c r="E371">
        <v>405</v>
      </c>
      <c r="F371" t="s">
        <v>223</v>
      </c>
      <c r="G371" t="e">
        <f>VLOOKUP(F374,A370:E389,2)</f>
        <v>#N/A</v>
      </c>
    </row>
    <row r="372" spans="1:7" x14ac:dyDescent="0.3">
      <c r="A372">
        <v>3</v>
      </c>
      <c r="B372" t="s">
        <v>221</v>
      </c>
      <c r="C372" t="s">
        <v>128</v>
      </c>
      <c r="D372" t="s">
        <v>202</v>
      </c>
      <c r="E372">
        <v>525</v>
      </c>
      <c r="F372" t="s">
        <v>225</v>
      </c>
    </row>
    <row r="373" spans="1:7" x14ac:dyDescent="0.3">
      <c r="A373">
        <v>4</v>
      </c>
      <c r="B373" t="s">
        <v>94</v>
      </c>
      <c r="C373" t="s">
        <v>132</v>
      </c>
      <c r="E373">
        <v>309</v>
      </c>
      <c r="F373" t="s">
        <v>228</v>
      </c>
    </row>
    <row r="374" spans="1:7" x14ac:dyDescent="0.3">
      <c r="A374">
        <v>5</v>
      </c>
      <c r="B374" t="s">
        <v>222</v>
      </c>
      <c r="C374" t="s">
        <v>132</v>
      </c>
      <c r="E374">
        <v>405</v>
      </c>
      <c r="F374" t="s">
        <v>300</v>
      </c>
    </row>
    <row r="375" spans="1:7" x14ac:dyDescent="0.3">
      <c r="A375">
        <v>6</v>
      </c>
      <c r="B375" t="s">
        <v>223</v>
      </c>
      <c r="C375" t="s">
        <v>132</v>
      </c>
      <c r="D375" t="s">
        <v>213</v>
      </c>
      <c r="E375">
        <v>534</v>
      </c>
      <c r="F375" t="s">
        <v>303</v>
      </c>
    </row>
    <row r="376" spans="1:7" x14ac:dyDescent="0.3">
      <c r="A376">
        <v>7</v>
      </c>
      <c r="B376" t="s">
        <v>97</v>
      </c>
      <c r="C376" t="s">
        <v>136</v>
      </c>
      <c r="E376">
        <v>314</v>
      </c>
      <c r="F376" t="s">
        <v>304</v>
      </c>
    </row>
    <row r="377" spans="1:7" x14ac:dyDescent="0.3">
      <c r="A377">
        <v>8</v>
      </c>
      <c r="B377" t="s">
        <v>224</v>
      </c>
      <c r="C377" t="s">
        <v>136</v>
      </c>
      <c r="E377">
        <v>405</v>
      </c>
    </row>
    <row r="378" spans="1:7" x14ac:dyDescent="0.3">
      <c r="A378">
        <v>9</v>
      </c>
      <c r="B378" t="s">
        <v>225</v>
      </c>
      <c r="C378" t="s">
        <v>136</v>
      </c>
      <c r="E378">
        <v>530</v>
      </c>
    </row>
    <row r="379" spans="1:7" x14ac:dyDescent="0.3">
      <c r="A379">
        <v>10</v>
      </c>
      <c r="B379" t="s">
        <v>226</v>
      </c>
      <c r="C379" t="s">
        <v>198</v>
      </c>
      <c r="E379">
        <v>195</v>
      </c>
    </row>
    <row r="380" spans="1:7" x14ac:dyDescent="0.3">
      <c r="A380">
        <v>11</v>
      </c>
      <c r="B380" t="s">
        <v>227</v>
      </c>
      <c r="C380" t="s">
        <v>198</v>
      </c>
      <c r="E380">
        <v>205</v>
      </c>
    </row>
    <row r="381" spans="1:7" x14ac:dyDescent="0.3">
      <c r="A381">
        <v>12</v>
      </c>
      <c r="B381" t="s">
        <v>228</v>
      </c>
      <c r="C381" t="s">
        <v>198</v>
      </c>
      <c r="D381" t="s">
        <v>213</v>
      </c>
      <c r="E381">
        <v>395</v>
      </c>
    </row>
    <row r="382" spans="1:7" x14ac:dyDescent="0.3">
      <c r="A382">
        <v>13</v>
      </c>
      <c r="B382" t="s">
        <v>229</v>
      </c>
      <c r="C382" t="s">
        <v>198</v>
      </c>
      <c r="D382" t="s">
        <v>202</v>
      </c>
      <c r="E382">
        <v>195</v>
      </c>
    </row>
    <row r="383" spans="1:7" x14ac:dyDescent="0.3">
      <c r="A383">
        <v>14</v>
      </c>
      <c r="B383" t="s">
        <v>298</v>
      </c>
      <c r="C383" t="s">
        <v>198</v>
      </c>
      <c r="D383" t="s">
        <v>202</v>
      </c>
      <c r="E383">
        <v>205</v>
      </c>
    </row>
    <row r="384" spans="1:7" x14ac:dyDescent="0.3">
      <c r="A384">
        <v>15</v>
      </c>
      <c r="B384" t="s">
        <v>299</v>
      </c>
      <c r="C384" t="s">
        <v>198</v>
      </c>
      <c r="D384" t="s">
        <v>202</v>
      </c>
      <c r="E384">
        <v>395</v>
      </c>
    </row>
    <row r="385" spans="1:5" x14ac:dyDescent="0.3">
      <c r="A385">
        <v>16</v>
      </c>
      <c r="B385" t="s">
        <v>300</v>
      </c>
      <c r="C385" t="s">
        <v>195</v>
      </c>
      <c r="D385" t="s">
        <v>213</v>
      </c>
      <c r="E385">
        <v>251</v>
      </c>
    </row>
    <row r="386" spans="1:5" x14ac:dyDescent="0.3">
      <c r="A386">
        <v>17</v>
      </c>
      <c r="B386" t="s">
        <v>301</v>
      </c>
      <c r="C386" t="s">
        <v>195</v>
      </c>
      <c r="D386" t="s">
        <v>213</v>
      </c>
      <c r="E386">
        <v>349</v>
      </c>
    </row>
    <row r="387" spans="1:5" x14ac:dyDescent="0.3">
      <c r="A387">
        <v>18</v>
      </c>
      <c r="B387" t="s">
        <v>302</v>
      </c>
      <c r="C387" t="s">
        <v>195</v>
      </c>
      <c r="D387" t="s">
        <v>213</v>
      </c>
      <c r="E387">
        <v>479</v>
      </c>
    </row>
    <row r="388" spans="1:5" x14ac:dyDescent="0.3">
      <c r="A388">
        <v>19</v>
      </c>
      <c r="B388" t="s">
        <v>303</v>
      </c>
      <c r="C388" t="s">
        <v>195</v>
      </c>
      <c r="E388">
        <v>253</v>
      </c>
    </row>
    <row r="389" spans="1:5" x14ac:dyDescent="0.3">
      <c r="A389">
        <v>20</v>
      </c>
      <c r="B389" t="s">
        <v>304</v>
      </c>
      <c r="C389" t="s">
        <v>195</v>
      </c>
      <c r="E389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FC86A-6423-4EA8-AFFF-C1C63E06839D}">
  <dimension ref="A1:L21"/>
  <sheetViews>
    <sheetView topLeftCell="A22" workbookViewId="0">
      <selection activeCell="L3" sqref="L3"/>
    </sheetView>
  </sheetViews>
  <sheetFormatPr defaultRowHeight="14.4" x14ac:dyDescent="0.3"/>
  <cols>
    <col min="12" max="12" width="34.44140625" customWidth="1"/>
  </cols>
  <sheetData>
    <row r="1" spans="1:12" x14ac:dyDescent="0.3">
      <c r="A1" t="s">
        <v>295</v>
      </c>
      <c r="B1" t="s">
        <v>219</v>
      </c>
      <c r="C1" t="s">
        <v>124</v>
      </c>
      <c r="D1" t="s">
        <v>209</v>
      </c>
      <c r="E1" t="s">
        <v>296</v>
      </c>
      <c r="F1" t="s">
        <v>325</v>
      </c>
      <c r="G1" t="s">
        <v>327</v>
      </c>
      <c r="I1" s="13" t="s">
        <v>328</v>
      </c>
    </row>
    <row r="2" spans="1:12" x14ac:dyDescent="0.3">
      <c r="A2">
        <v>1</v>
      </c>
      <c r="B2" t="s">
        <v>96</v>
      </c>
      <c r="C2" t="s">
        <v>128</v>
      </c>
      <c r="D2" t="s">
        <v>202</v>
      </c>
      <c r="E2">
        <v>318</v>
      </c>
      <c r="F2" t="s">
        <v>221</v>
      </c>
      <c r="G2" t="e">
        <f>VLOOKUP(F2,A2:E21,2)</f>
        <v>#N/A</v>
      </c>
      <c r="H2" t="e">
        <f>VLOOKUP(F2,A2:$E$21,1)</f>
        <v>#N/A</v>
      </c>
      <c r="I2" t="s">
        <v>123</v>
      </c>
      <c r="J2" t="s">
        <v>124</v>
      </c>
      <c r="K2" t="s">
        <v>329</v>
      </c>
      <c r="L2" t="s">
        <v>330</v>
      </c>
    </row>
    <row r="3" spans="1:12" x14ac:dyDescent="0.3">
      <c r="A3">
        <v>2</v>
      </c>
      <c r="B3" t="s">
        <v>220</v>
      </c>
      <c r="C3" t="s">
        <v>128</v>
      </c>
      <c r="D3" t="s">
        <v>202</v>
      </c>
      <c r="E3">
        <v>405</v>
      </c>
      <c r="F3" t="s">
        <v>223</v>
      </c>
      <c r="G3" t="e">
        <f t="shared" ref="G3:G21" si="0">VLOOKUP(F3,A3:E22,2)</f>
        <v>#N/A</v>
      </c>
      <c r="H3" t="e">
        <f>VLOOKUP(F3,A3:$E$21,1)</f>
        <v>#N/A</v>
      </c>
      <c r="I3" t="s">
        <v>157</v>
      </c>
      <c r="J3" t="s">
        <v>128</v>
      </c>
      <c r="K3">
        <v>45</v>
      </c>
      <c r="L3" t="b">
        <f>_xlfn.XOR(J3="Fire",K3&lt;60)</f>
        <v>1</v>
      </c>
    </row>
    <row r="4" spans="1:12" x14ac:dyDescent="0.3">
      <c r="A4">
        <v>3</v>
      </c>
      <c r="B4" t="s">
        <v>221</v>
      </c>
      <c r="C4" t="s">
        <v>128</v>
      </c>
      <c r="D4" t="s">
        <v>202</v>
      </c>
      <c r="E4">
        <v>525</v>
      </c>
      <c r="F4" t="s">
        <v>225</v>
      </c>
      <c r="G4" t="e">
        <f t="shared" si="0"/>
        <v>#N/A</v>
      </c>
      <c r="H4" t="e">
        <f>VLOOKUP(F4,A4:$E$21,1)</f>
        <v>#N/A</v>
      </c>
      <c r="I4" t="s">
        <v>160</v>
      </c>
      <c r="J4" t="s">
        <v>128</v>
      </c>
      <c r="K4">
        <v>60</v>
      </c>
      <c r="L4" t="b">
        <f t="shared" ref="L4:L21" si="1">_xlfn.XOR(J4="Fire",K4&lt;60)</f>
        <v>0</v>
      </c>
    </row>
    <row r="5" spans="1:12" x14ac:dyDescent="0.3">
      <c r="A5">
        <v>4</v>
      </c>
      <c r="B5" t="s">
        <v>94</v>
      </c>
      <c r="C5" t="s">
        <v>132</v>
      </c>
      <c r="E5">
        <v>309</v>
      </c>
      <c r="F5" t="s">
        <v>228</v>
      </c>
      <c r="G5" t="e">
        <f t="shared" si="0"/>
        <v>#N/A</v>
      </c>
      <c r="H5" t="e">
        <f>VLOOKUP(F5,A5:$E$21,1)</f>
        <v>#N/A</v>
      </c>
      <c r="I5" t="s">
        <v>161</v>
      </c>
      <c r="J5" t="s">
        <v>128</v>
      </c>
      <c r="K5">
        <v>80</v>
      </c>
      <c r="L5" t="b">
        <f t="shared" si="1"/>
        <v>0</v>
      </c>
    </row>
    <row r="6" spans="1:12" x14ac:dyDescent="0.3">
      <c r="A6">
        <v>5</v>
      </c>
      <c r="B6" t="s">
        <v>222</v>
      </c>
      <c r="C6" t="s">
        <v>132</v>
      </c>
      <c r="E6">
        <v>405</v>
      </c>
      <c r="F6" t="s">
        <v>300</v>
      </c>
      <c r="G6" t="e">
        <f t="shared" si="0"/>
        <v>#N/A</v>
      </c>
      <c r="H6" t="e">
        <f>VLOOKUP(F6,A6:$E$21,1)</f>
        <v>#N/A</v>
      </c>
      <c r="I6" t="s">
        <v>162</v>
      </c>
      <c r="J6" t="s">
        <v>132</v>
      </c>
      <c r="K6">
        <v>39</v>
      </c>
      <c r="L6" t="b">
        <f t="shared" si="1"/>
        <v>0</v>
      </c>
    </row>
    <row r="7" spans="1:12" x14ac:dyDescent="0.3">
      <c r="A7">
        <v>6</v>
      </c>
      <c r="B7" t="s">
        <v>223</v>
      </c>
      <c r="C7" t="s">
        <v>132</v>
      </c>
      <c r="D7" t="s">
        <v>213</v>
      </c>
      <c r="E7">
        <v>534</v>
      </c>
      <c r="F7" t="s">
        <v>303</v>
      </c>
      <c r="G7" t="e">
        <f t="shared" si="0"/>
        <v>#N/A</v>
      </c>
      <c r="H7" t="e">
        <f>VLOOKUP(F7,A7:$E$21,1)</f>
        <v>#N/A</v>
      </c>
      <c r="I7" t="s">
        <v>163</v>
      </c>
      <c r="J7" t="s">
        <v>132</v>
      </c>
      <c r="K7">
        <v>58</v>
      </c>
      <c r="L7" t="b">
        <f t="shared" si="1"/>
        <v>0</v>
      </c>
    </row>
    <row r="8" spans="1:12" x14ac:dyDescent="0.3">
      <c r="A8">
        <v>7</v>
      </c>
      <c r="B8" t="s">
        <v>97</v>
      </c>
      <c r="C8" t="s">
        <v>136</v>
      </c>
      <c r="E8">
        <v>314</v>
      </c>
      <c r="F8" t="s">
        <v>304</v>
      </c>
      <c r="G8" t="e">
        <f t="shared" si="0"/>
        <v>#N/A</v>
      </c>
      <c r="H8" t="e">
        <f>VLOOKUP(F8,A8:$E$21,1)</f>
        <v>#N/A</v>
      </c>
      <c r="I8" t="s">
        <v>164</v>
      </c>
      <c r="J8" t="s">
        <v>132</v>
      </c>
      <c r="K8">
        <v>78</v>
      </c>
      <c r="L8" t="b">
        <f t="shared" si="1"/>
        <v>1</v>
      </c>
    </row>
    <row r="9" spans="1:12" x14ac:dyDescent="0.3">
      <c r="A9">
        <v>8</v>
      </c>
      <c r="B9" t="s">
        <v>224</v>
      </c>
      <c r="C9" t="s">
        <v>136</v>
      </c>
      <c r="E9">
        <v>405</v>
      </c>
      <c r="G9" t="e">
        <f t="shared" si="0"/>
        <v>#N/A</v>
      </c>
      <c r="H9" t="e">
        <f>VLOOKUP(F9,A9:$E$21,1)</f>
        <v>#N/A</v>
      </c>
      <c r="I9" t="s">
        <v>165</v>
      </c>
      <c r="J9" t="s">
        <v>136</v>
      </c>
      <c r="K9">
        <v>44</v>
      </c>
      <c r="L9" t="b">
        <f t="shared" si="1"/>
        <v>1</v>
      </c>
    </row>
    <row r="10" spans="1:12" x14ac:dyDescent="0.3">
      <c r="A10">
        <v>9</v>
      </c>
      <c r="B10" t="s">
        <v>225</v>
      </c>
      <c r="C10" t="s">
        <v>136</v>
      </c>
      <c r="E10">
        <v>530</v>
      </c>
      <c r="G10" t="e">
        <f t="shared" si="0"/>
        <v>#N/A</v>
      </c>
      <c r="H10" t="e">
        <f>VLOOKUP(F10,A10:$E$21,1)</f>
        <v>#N/A</v>
      </c>
      <c r="I10" t="s">
        <v>166</v>
      </c>
      <c r="J10" t="s">
        <v>136</v>
      </c>
      <c r="K10">
        <v>59</v>
      </c>
      <c r="L10" t="b">
        <f t="shared" si="1"/>
        <v>1</v>
      </c>
    </row>
    <row r="11" spans="1:12" x14ac:dyDescent="0.3">
      <c r="A11">
        <v>10</v>
      </c>
      <c r="B11" t="s">
        <v>226</v>
      </c>
      <c r="C11" t="s">
        <v>198</v>
      </c>
      <c r="E11">
        <v>195</v>
      </c>
      <c r="G11" t="e">
        <f t="shared" si="0"/>
        <v>#N/A</v>
      </c>
      <c r="H11" t="e">
        <f>VLOOKUP(F11,A11:$E$21,1)</f>
        <v>#N/A</v>
      </c>
      <c r="I11" t="s">
        <v>167</v>
      </c>
      <c r="J11" t="s">
        <v>136</v>
      </c>
      <c r="K11">
        <v>79</v>
      </c>
      <c r="L11" t="b">
        <f t="shared" si="1"/>
        <v>0</v>
      </c>
    </row>
    <row r="12" spans="1:12" x14ac:dyDescent="0.3">
      <c r="A12">
        <v>11</v>
      </c>
      <c r="B12" t="s">
        <v>227</v>
      </c>
      <c r="C12" t="s">
        <v>198</v>
      </c>
      <c r="E12">
        <v>205</v>
      </c>
      <c r="G12" t="e">
        <f t="shared" si="0"/>
        <v>#N/A</v>
      </c>
      <c r="H12" t="e">
        <f>VLOOKUP(F12,A12:$E$21,1)</f>
        <v>#N/A</v>
      </c>
      <c r="I12" t="s">
        <v>0</v>
      </c>
      <c r="L12" t="b">
        <f t="shared" si="1"/>
        <v>1</v>
      </c>
    </row>
    <row r="13" spans="1:12" x14ac:dyDescent="0.3">
      <c r="A13">
        <v>12</v>
      </c>
      <c r="B13" t="s">
        <v>228</v>
      </c>
      <c r="C13" t="s">
        <v>198</v>
      </c>
      <c r="D13" t="s">
        <v>213</v>
      </c>
      <c r="E13">
        <v>395</v>
      </c>
      <c r="G13" t="e">
        <f t="shared" si="0"/>
        <v>#N/A</v>
      </c>
      <c r="H13" t="e">
        <f>VLOOKUP(F13,A13:$E$21,1)</f>
        <v>#N/A</v>
      </c>
      <c r="L13" t="b">
        <f t="shared" si="1"/>
        <v>1</v>
      </c>
    </row>
    <row r="14" spans="1:12" x14ac:dyDescent="0.3">
      <c r="A14">
        <v>13</v>
      </c>
      <c r="B14" t="s">
        <v>229</v>
      </c>
      <c r="C14" t="s">
        <v>198</v>
      </c>
      <c r="D14" t="s">
        <v>202</v>
      </c>
      <c r="E14">
        <v>195</v>
      </c>
      <c r="G14" t="e">
        <f t="shared" si="0"/>
        <v>#N/A</v>
      </c>
      <c r="H14" t="e">
        <f>VLOOKUP(F14,A14:$E$21,1)</f>
        <v>#N/A</v>
      </c>
      <c r="L14" t="b">
        <f t="shared" si="1"/>
        <v>1</v>
      </c>
    </row>
    <row r="15" spans="1:12" x14ac:dyDescent="0.3">
      <c r="A15">
        <v>14</v>
      </c>
      <c r="B15" t="s">
        <v>298</v>
      </c>
      <c r="C15" t="s">
        <v>198</v>
      </c>
      <c r="D15" t="s">
        <v>202</v>
      </c>
      <c r="E15">
        <v>205</v>
      </c>
      <c r="G15" t="e">
        <f t="shared" si="0"/>
        <v>#N/A</v>
      </c>
      <c r="H15" t="e">
        <f>VLOOKUP(F15,A15:$E$21,1)</f>
        <v>#N/A</v>
      </c>
      <c r="L15" t="b">
        <f t="shared" si="1"/>
        <v>1</v>
      </c>
    </row>
    <row r="16" spans="1:12" x14ac:dyDescent="0.3">
      <c r="A16">
        <v>15</v>
      </c>
      <c r="B16" t="s">
        <v>299</v>
      </c>
      <c r="C16" t="s">
        <v>198</v>
      </c>
      <c r="D16" t="s">
        <v>202</v>
      </c>
      <c r="E16">
        <v>395</v>
      </c>
      <c r="G16" t="e">
        <f t="shared" si="0"/>
        <v>#N/A</v>
      </c>
      <c r="H16" t="e">
        <f>VLOOKUP(F16,A16:$E$21,1)</f>
        <v>#N/A</v>
      </c>
      <c r="L16" t="b">
        <f t="shared" si="1"/>
        <v>1</v>
      </c>
    </row>
    <row r="17" spans="1:12" x14ac:dyDescent="0.3">
      <c r="A17">
        <v>16</v>
      </c>
      <c r="B17" t="s">
        <v>300</v>
      </c>
      <c r="C17" t="s">
        <v>195</v>
      </c>
      <c r="D17" t="s">
        <v>213</v>
      </c>
      <c r="E17">
        <v>251</v>
      </c>
      <c r="G17" t="e">
        <f t="shared" si="0"/>
        <v>#N/A</v>
      </c>
      <c r="H17" t="e">
        <f>VLOOKUP(F17,A17:$E$21,1)</f>
        <v>#N/A</v>
      </c>
      <c r="L17" t="b">
        <f t="shared" si="1"/>
        <v>1</v>
      </c>
    </row>
    <row r="18" spans="1:12" x14ac:dyDescent="0.3">
      <c r="A18">
        <v>17</v>
      </c>
      <c r="B18" t="s">
        <v>301</v>
      </c>
      <c r="C18" t="s">
        <v>195</v>
      </c>
      <c r="D18" t="s">
        <v>213</v>
      </c>
      <c r="E18">
        <v>349</v>
      </c>
      <c r="G18" t="e">
        <f t="shared" si="0"/>
        <v>#N/A</v>
      </c>
      <c r="H18" t="e">
        <f>VLOOKUP(F18,A18:$E$21,1)</f>
        <v>#N/A</v>
      </c>
      <c r="L18" t="b">
        <f t="shared" si="1"/>
        <v>1</v>
      </c>
    </row>
    <row r="19" spans="1:12" x14ac:dyDescent="0.3">
      <c r="A19">
        <v>18</v>
      </c>
      <c r="B19" t="s">
        <v>302</v>
      </c>
      <c r="C19" t="s">
        <v>195</v>
      </c>
      <c r="D19" t="s">
        <v>213</v>
      </c>
      <c r="E19">
        <v>479</v>
      </c>
      <c r="G19" t="e">
        <f t="shared" si="0"/>
        <v>#N/A</v>
      </c>
      <c r="H19" t="e">
        <f>VLOOKUP(F19,A19:$E$21,1)</f>
        <v>#N/A</v>
      </c>
      <c r="L19" t="b">
        <f t="shared" si="1"/>
        <v>1</v>
      </c>
    </row>
    <row r="20" spans="1:12" x14ac:dyDescent="0.3">
      <c r="A20">
        <v>19</v>
      </c>
      <c r="B20" t="s">
        <v>303</v>
      </c>
      <c r="C20" t="s">
        <v>195</v>
      </c>
      <c r="E20">
        <v>253</v>
      </c>
      <c r="G20" t="e">
        <f t="shared" si="0"/>
        <v>#N/A</v>
      </c>
      <c r="H20" t="e">
        <f>VLOOKUP(F20,A20:$E$21,1)</f>
        <v>#N/A</v>
      </c>
      <c r="L20" t="b">
        <f t="shared" si="1"/>
        <v>1</v>
      </c>
    </row>
    <row r="21" spans="1:12" x14ac:dyDescent="0.3">
      <c r="A21">
        <v>20</v>
      </c>
      <c r="B21" t="s">
        <v>304</v>
      </c>
      <c r="C21" t="s">
        <v>195</v>
      </c>
      <c r="E21">
        <v>413</v>
      </c>
      <c r="G21" t="e">
        <f t="shared" si="0"/>
        <v>#N/A</v>
      </c>
      <c r="H21" t="e">
        <f>VLOOKUP(F21,A21:$E$21,1)</f>
        <v>#N/A</v>
      </c>
      <c r="L21" t="b">
        <f t="shared" si="1"/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68471-B9FC-40D5-9AF6-578CE3E5DF88}">
  <dimension ref="A1:Z96"/>
  <sheetViews>
    <sheetView tabSelected="1" topLeftCell="A61" workbookViewId="0">
      <selection activeCell="C68" sqref="C68"/>
    </sheetView>
  </sheetViews>
  <sheetFormatPr defaultRowHeight="14.4" x14ac:dyDescent="0.3"/>
  <cols>
    <col min="2" max="2" width="38.109375" customWidth="1"/>
  </cols>
  <sheetData>
    <row r="1" spans="2:5" x14ac:dyDescent="0.3">
      <c r="B1" s="21"/>
      <c r="C1" s="25"/>
      <c r="D1" s="24"/>
      <c r="E1" s="23"/>
    </row>
    <row r="2" spans="2:5" x14ac:dyDescent="0.3">
      <c r="B2" s="21"/>
      <c r="C2" s="25"/>
      <c r="D2" s="24"/>
      <c r="E2" s="23"/>
    </row>
    <row r="3" spans="2:5" x14ac:dyDescent="0.3">
      <c r="B3" s="21"/>
      <c r="C3" s="25"/>
      <c r="D3" s="24"/>
      <c r="E3" s="23"/>
    </row>
    <row r="4" spans="2:5" x14ac:dyDescent="0.3">
      <c r="B4" s="21"/>
      <c r="C4" s="25"/>
      <c r="D4" s="24"/>
      <c r="E4" s="23"/>
    </row>
    <row r="5" spans="2:5" x14ac:dyDescent="0.3">
      <c r="B5" s="21"/>
      <c r="C5" s="25"/>
      <c r="D5" s="24"/>
      <c r="E5" s="23"/>
    </row>
    <row r="6" spans="2:5" x14ac:dyDescent="0.3">
      <c r="B6" s="19"/>
    </row>
    <row r="7" spans="2:5" x14ac:dyDescent="0.3">
      <c r="B7" s="19"/>
    </row>
    <row r="8" spans="2:5" x14ac:dyDescent="0.3">
      <c r="B8" s="19"/>
    </row>
    <row r="9" spans="2:5" x14ac:dyDescent="0.3">
      <c r="B9" s="19"/>
    </row>
    <row r="10" spans="2:5" x14ac:dyDescent="0.3">
      <c r="B10" s="20"/>
    </row>
    <row r="11" spans="2:5" x14ac:dyDescent="0.3">
      <c r="B11" s="20"/>
    </row>
    <row r="12" spans="2:5" x14ac:dyDescent="0.3">
      <c r="B12" s="20"/>
    </row>
    <row r="13" spans="2:5" x14ac:dyDescent="0.3">
      <c r="B13" s="20"/>
    </row>
    <row r="14" spans="2:5" x14ac:dyDescent="0.3">
      <c r="B14" s="20"/>
    </row>
    <row r="15" spans="2:5" x14ac:dyDescent="0.3">
      <c r="B15" s="22"/>
    </row>
    <row r="16" spans="2:5" x14ac:dyDescent="0.3">
      <c r="B16" s="22"/>
    </row>
    <row r="17" spans="2:16" x14ac:dyDescent="0.3">
      <c r="B17" s="22"/>
    </row>
    <row r="18" spans="2:16" x14ac:dyDescent="0.3">
      <c r="B18" s="22"/>
    </row>
    <row r="19" spans="2:16" x14ac:dyDescent="0.3">
      <c r="B19" s="22"/>
    </row>
    <row r="20" spans="2:16" x14ac:dyDescent="0.3">
      <c r="B20" s="22"/>
    </row>
    <row r="21" spans="2:16" x14ac:dyDescent="0.3">
      <c r="B21" s="25"/>
      <c r="C21" s="25"/>
      <c r="D21" s="25"/>
    </row>
    <row r="22" spans="2:16" x14ac:dyDescent="0.3">
      <c r="B22" s="17"/>
      <c r="C22" s="17"/>
      <c r="D22" s="17"/>
      <c r="E22" s="17"/>
      <c r="F22" s="17"/>
      <c r="G22" s="17"/>
    </row>
    <row r="23" spans="2:16" x14ac:dyDescent="0.3">
      <c r="B23" s="18"/>
      <c r="C23" s="26"/>
      <c r="D23" s="26"/>
      <c r="E23" s="26"/>
      <c r="F23" s="26"/>
      <c r="G23" s="26"/>
    </row>
    <row r="24" spans="2:16" x14ac:dyDescent="0.3">
      <c r="B24" s="26"/>
      <c r="C24" s="18"/>
      <c r="D24" s="18"/>
      <c r="E24" s="18"/>
      <c r="F24" s="18"/>
      <c r="G24" s="18"/>
      <c r="H24" s="18"/>
    </row>
    <row r="25" spans="2:16" x14ac:dyDescent="0.3">
      <c r="B25" s="27"/>
      <c r="C25" s="27"/>
      <c r="D25" s="27"/>
      <c r="E25" s="27"/>
      <c r="F25" s="27"/>
      <c r="G25" s="27"/>
      <c r="H25" s="27"/>
      <c r="I25" s="27"/>
    </row>
    <row r="26" spans="2:16" x14ac:dyDescent="0.3"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</row>
    <row r="27" spans="2:16" x14ac:dyDescent="0.3"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</row>
    <row r="28" spans="2:16" x14ac:dyDescent="0.3"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</row>
    <row r="29" spans="2:16" x14ac:dyDescent="0.3"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</row>
    <row r="30" spans="2:16" x14ac:dyDescent="0.3"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</row>
    <row r="31" spans="2:16" x14ac:dyDescent="0.3">
      <c r="B31" s="31"/>
      <c r="C31" s="31"/>
      <c r="D31" s="31"/>
      <c r="E31" s="31"/>
      <c r="F31" s="31"/>
      <c r="G31" s="31"/>
      <c r="H31" s="31"/>
      <c r="I31" s="31"/>
      <c r="J31" s="31"/>
    </row>
    <row r="33" spans="2:26" x14ac:dyDescent="0.3">
      <c r="B33" s="9" t="s">
        <v>331</v>
      </c>
    </row>
    <row r="34" spans="2:26" x14ac:dyDescent="0.3">
      <c r="B34" s="32"/>
    </row>
    <row r="35" spans="2:26" x14ac:dyDescent="0.3">
      <c r="B35" s="33"/>
      <c r="C35" s="33"/>
      <c r="D35" s="33"/>
      <c r="E35" s="33"/>
      <c r="F35" s="33"/>
      <c r="G35" s="33"/>
    </row>
    <row r="37" spans="2:26" x14ac:dyDescent="0.3">
      <c r="B37" s="34"/>
      <c r="C37" s="34"/>
      <c r="D37" s="34"/>
      <c r="E37" s="34"/>
      <c r="F37" s="34"/>
      <c r="G37" s="34"/>
      <c r="H37" s="34"/>
      <c r="I37" s="34"/>
    </row>
    <row r="39" spans="2:26" x14ac:dyDescent="0.3">
      <c r="B39" s="35"/>
      <c r="C39" s="35"/>
      <c r="D39" s="35"/>
      <c r="E39" s="35"/>
      <c r="F39" s="35"/>
      <c r="G39" s="35"/>
      <c r="H39" s="35"/>
      <c r="I39" s="35"/>
      <c r="J39" s="35"/>
    </row>
    <row r="41" spans="2:26" x14ac:dyDescent="0.3">
      <c r="B41" s="36"/>
      <c r="C41" s="36"/>
      <c r="D41" s="36"/>
      <c r="E41" s="36"/>
      <c r="F41" s="36"/>
      <c r="G41" s="36"/>
      <c r="H41" s="36"/>
    </row>
    <row r="43" spans="2:26" x14ac:dyDescent="0.3"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</row>
    <row r="45" spans="2:26" x14ac:dyDescent="0.3"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</row>
    <row r="47" spans="2:26" x14ac:dyDescent="0.3">
      <c r="B47" s="9" t="s">
        <v>332</v>
      </c>
    </row>
    <row r="48" spans="2:26" x14ac:dyDescent="0.3">
      <c r="B48" s="4" t="s">
        <v>333</v>
      </c>
    </row>
    <row r="49" spans="2:2" x14ac:dyDescent="0.3">
      <c r="B49" s="38" t="s">
        <v>334</v>
      </c>
    </row>
    <row r="50" spans="2:2" x14ac:dyDescent="0.3">
      <c r="B50" s="6" t="s">
        <v>334</v>
      </c>
    </row>
    <row r="51" spans="2:2" x14ac:dyDescent="0.3">
      <c r="B51" s="38" t="s">
        <v>334</v>
      </c>
    </row>
    <row r="52" spans="2:2" x14ac:dyDescent="0.3">
      <c r="B52" s="39" t="s">
        <v>334</v>
      </c>
    </row>
    <row r="53" spans="2:2" x14ac:dyDescent="0.3">
      <c r="B53" s="38" t="s">
        <v>334</v>
      </c>
    </row>
    <row r="54" spans="2:2" x14ac:dyDescent="0.3">
      <c r="B54" s="40" t="s">
        <v>334</v>
      </c>
    </row>
    <row r="55" spans="2:2" x14ac:dyDescent="0.3">
      <c r="B55" s="38" t="s">
        <v>334</v>
      </c>
    </row>
    <row r="56" spans="2:2" x14ac:dyDescent="0.3">
      <c r="B56" s="41" t="s">
        <v>334</v>
      </c>
    </row>
    <row r="57" spans="2:2" x14ac:dyDescent="0.3">
      <c r="B57" s="38" t="s">
        <v>334</v>
      </c>
    </row>
    <row r="58" spans="2:2" x14ac:dyDescent="0.3">
      <c r="B58" s="39" t="s">
        <v>334</v>
      </c>
    </row>
    <row r="59" spans="2:2" x14ac:dyDescent="0.3">
      <c r="B59" s="38" t="s">
        <v>334</v>
      </c>
    </row>
    <row r="60" spans="2:2" x14ac:dyDescent="0.3">
      <c r="B60" s="42" t="s">
        <v>334</v>
      </c>
    </row>
    <row r="61" spans="2:2" x14ac:dyDescent="0.3">
      <c r="B61" s="38" t="s">
        <v>334</v>
      </c>
    </row>
    <row r="62" spans="2:2" x14ac:dyDescent="0.3">
      <c r="B62" s="4" t="s">
        <v>333</v>
      </c>
    </row>
    <row r="64" spans="2:2" x14ac:dyDescent="0.3">
      <c r="B64" s="43" t="s">
        <v>333</v>
      </c>
    </row>
    <row r="66" spans="1:4" x14ac:dyDescent="0.3">
      <c r="B66" t="s">
        <v>333</v>
      </c>
    </row>
    <row r="69" spans="1:4" ht="15" x14ac:dyDescent="0.3">
      <c r="B69" s="45" t="s">
        <v>333</v>
      </c>
    </row>
    <row r="70" spans="1:4" ht="15.6" thickBot="1" x14ac:dyDescent="0.35">
      <c r="B70" s="44"/>
      <c r="D70" s="49"/>
    </row>
    <row r="71" spans="1:4" ht="21.6" thickBot="1" x14ac:dyDescent="0.45">
      <c r="B71" s="46" t="s">
        <v>333</v>
      </c>
    </row>
    <row r="72" spans="1:4" ht="15" x14ac:dyDescent="0.3">
      <c r="B72" s="44"/>
    </row>
    <row r="73" spans="1:4" ht="15" x14ac:dyDescent="0.3">
      <c r="B73" s="44"/>
    </row>
    <row r="74" spans="1:4" ht="15" thickBot="1" x14ac:dyDescent="0.35">
      <c r="B74" s="48" t="s">
        <v>333</v>
      </c>
    </row>
    <row r="75" spans="1:4" ht="16.2" thickTop="1" thickBot="1" x14ac:dyDescent="0.35">
      <c r="B75" s="47" t="s">
        <v>333</v>
      </c>
    </row>
    <row r="76" spans="1:4" ht="15" thickTop="1" x14ac:dyDescent="0.3">
      <c r="B76" s="59"/>
      <c r="D76" s="63"/>
    </row>
    <row r="77" spans="1:4" ht="15" thickBot="1" x14ac:dyDescent="0.35">
      <c r="B77" s="61"/>
    </row>
    <row r="78" spans="1:4" ht="21.6" thickTop="1" x14ac:dyDescent="0.3">
      <c r="A78" s="62" t="s">
        <v>333</v>
      </c>
      <c r="B78" s="62"/>
    </row>
    <row r="79" spans="1:4" ht="21" x14ac:dyDescent="0.3">
      <c r="A79" s="60" t="s">
        <v>333</v>
      </c>
      <c r="B79" s="60"/>
    </row>
    <row r="80" spans="1:4" ht="21" x14ac:dyDescent="0.3">
      <c r="A80" s="50" t="s">
        <v>333</v>
      </c>
      <c r="B80" s="50"/>
    </row>
    <row r="81" spans="1:8" ht="21" x14ac:dyDescent="0.3">
      <c r="A81" s="51" t="s">
        <v>333</v>
      </c>
      <c r="B81" s="51"/>
    </row>
    <row r="82" spans="1:8" ht="21" x14ac:dyDescent="0.3">
      <c r="A82" s="52" t="s">
        <v>333</v>
      </c>
      <c r="B82" s="52"/>
    </row>
    <row r="83" spans="1:8" ht="21" x14ac:dyDescent="0.3">
      <c r="A83" s="53" t="s">
        <v>333</v>
      </c>
      <c r="B83" s="53"/>
    </row>
    <row r="84" spans="1:8" ht="21" x14ac:dyDescent="0.3">
      <c r="A84" s="50" t="s">
        <v>333</v>
      </c>
      <c r="B84" s="50"/>
    </row>
    <row r="85" spans="1:8" ht="21" x14ac:dyDescent="0.3">
      <c r="A85" s="54" t="s">
        <v>333</v>
      </c>
      <c r="B85" s="54"/>
    </row>
    <row r="86" spans="1:8" ht="21" x14ac:dyDescent="0.3">
      <c r="A86" s="55" t="s">
        <v>333</v>
      </c>
      <c r="B86" s="55"/>
    </row>
    <row r="87" spans="1:8" ht="21" x14ac:dyDescent="0.3">
      <c r="A87" s="55" t="s">
        <v>333</v>
      </c>
      <c r="B87" s="55"/>
    </row>
    <row r="88" spans="1:8" ht="21" x14ac:dyDescent="0.3">
      <c r="A88" s="50" t="s">
        <v>333</v>
      </c>
      <c r="B88" s="50"/>
    </row>
    <row r="89" spans="1:8" ht="21" x14ac:dyDescent="0.3">
      <c r="A89" s="54" t="s">
        <v>333</v>
      </c>
      <c r="B89" s="54"/>
      <c r="H89" s="58"/>
    </row>
    <row r="90" spans="1:8" ht="21" x14ac:dyDescent="0.3">
      <c r="A90" s="50" t="s">
        <v>333</v>
      </c>
      <c r="B90" s="50"/>
    </row>
    <row r="91" spans="1:8" ht="21" x14ac:dyDescent="0.3">
      <c r="A91" s="57" t="s">
        <v>333</v>
      </c>
      <c r="B91" s="57"/>
    </row>
    <row r="92" spans="1:8" ht="21" x14ac:dyDescent="0.3">
      <c r="A92" s="50" t="s">
        <v>333</v>
      </c>
      <c r="B92" s="50"/>
    </row>
    <row r="93" spans="1:8" ht="21" x14ac:dyDescent="0.3">
      <c r="A93" s="50" t="s">
        <v>333</v>
      </c>
      <c r="B93" s="50"/>
    </row>
    <row r="94" spans="1:8" ht="21" x14ac:dyDescent="0.3">
      <c r="A94" s="56" t="s">
        <v>333</v>
      </c>
      <c r="B94" s="56"/>
    </row>
    <row r="95" spans="1:8" ht="21" x14ac:dyDescent="0.3">
      <c r="A95" s="50" t="s">
        <v>333</v>
      </c>
      <c r="B95" s="50"/>
    </row>
    <row r="96" spans="1:8" ht="21" x14ac:dyDescent="0.3">
      <c r="A96" s="50" t="s">
        <v>333</v>
      </c>
      <c r="B96" s="50"/>
    </row>
  </sheetData>
  <mergeCells count="19">
    <mergeCell ref="A96:B96"/>
    <mergeCell ref="A90:B90"/>
    <mergeCell ref="A91:B91"/>
    <mergeCell ref="A92:B92"/>
    <mergeCell ref="A93:B93"/>
    <mergeCell ref="A94:B94"/>
    <mergeCell ref="A95:B95"/>
    <mergeCell ref="A84:B84"/>
    <mergeCell ref="A85:B85"/>
    <mergeCell ref="A86:B86"/>
    <mergeCell ref="A87:B87"/>
    <mergeCell ref="A88:B88"/>
    <mergeCell ref="A89:B89"/>
    <mergeCell ref="A78:B78"/>
    <mergeCell ref="A79:B79"/>
    <mergeCell ref="A80:B80"/>
    <mergeCell ref="A81:B81"/>
    <mergeCell ref="A82:B82"/>
    <mergeCell ref="A83:B8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kumar</dc:creator>
  <cp:lastModifiedBy>Ramesh Kumar</cp:lastModifiedBy>
  <dcterms:created xsi:type="dcterms:W3CDTF">2025-08-19T06:06:11Z</dcterms:created>
  <dcterms:modified xsi:type="dcterms:W3CDTF">2025-08-23T11:45:49Z</dcterms:modified>
</cp:coreProperties>
</file>