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ashar\Documents\dvp\Leaf_burn\sims\source\"/>
    </mc:Choice>
  </mc:AlternateContent>
  <bookViews>
    <workbookView xWindow="0" yWindow="0" windowWidth="20490" windowHeight="7650"/>
  </bookViews>
  <sheets>
    <sheet name="infos" sheetId="5" r:id="rId1"/>
    <sheet name="dt" sheetId="4" r:id="rId2"/>
    <sheet name="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4" l="1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O10" i="4"/>
  <c r="H69" i="4" s="1"/>
  <c r="O9" i="4"/>
  <c r="H68" i="4" s="1"/>
  <c r="O8" i="4"/>
  <c r="H67" i="4" s="1"/>
  <c r="O7" i="4"/>
  <c r="H66" i="4" s="1"/>
  <c r="O6" i="4"/>
  <c r="H65" i="4" s="1"/>
  <c r="O5" i="4"/>
  <c r="H64" i="4" s="1"/>
  <c r="O4" i="4"/>
  <c r="H63" i="4" s="1"/>
  <c r="O3" i="4"/>
  <c r="H62" i="4" s="1"/>
  <c r="K10" i="4"/>
  <c r="H61" i="4" s="1"/>
  <c r="K9" i="4"/>
  <c r="H60" i="4" s="1"/>
  <c r="K8" i="4"/>
  <c r="H59" i="4" s="1"/>
  <c r="K7" i="4"/>
  <c r="H58" i="4" s="1"/>
  <c r="K6" i="4"/>
  <c r="H57" i="4" s="1"/>
  <c r="K5" i="4"/>
  <c r="H56" i="4" s="1"/>
  <c r="K4" i="4"/>
  <c r="H55" i="4" s="1"/>
  <c r="K3" i="4"/>
  <c r="H54" i="4" s="1"/>
  <c r="G10" i="4"/>
  <c r="H53" i="4" s="1"/>
  <c r="G9" i="4"/>
  <c r="H52" i="4" s="1"/>
  <c r="G8" i="4"/>
  <c r="H51" i="4" s="1"/>
  <c r="G7" i="4"/>
  <c r="H50" i="4" s="1"/>
  <c r="G6" i="4"/>
  <c r="H49" i="4" s="1"/>
  <c r="G5" i="4"/>
  <c r="H48" i="4" s="1"/>
  <c r="G4" i="4"/>
  <c r="H47" i="4" s="1"/>
  <c r="G3" i="4"/>
  <c r="H46" i="4" s="1"/>
  <c r="C10" i="4"/>
  <c r="H45" i="4" s="1"/>
  <c r="C9" i="4"/>
  <c r="H44" i="4" s="1"/>
  <c r="C8" i="4"/>
  <c r="H43" i="4" s="1"/>
  <c r="C7" i="4"/>
  <c r="H42" i="4" s="1"/>
  <c r="C6" i="4"/>
  <c r="H41" i="4" s="1"/>
  <c r="C5" i="4"/>
  <c r="H40" i="4" s="1"/>
  <c r="C4" i="4"/>
  <c r="H39" i="4" s="1"/>
  <c r="C3" i="4"/>
  <c r="H38" i="4" s="1"/>
  <c r="N30" i="4"/>
  <c r="B68" i="4" s="1"/>
  <c r="N26" i="4"/>
  <c r="B64" i="4" s="1"/>
  <c r="J30" i="4"/>
  <c r="B60" i="4" s="1"/>
  <c r="J29" i="4"/>
  <c r="B59" i="4" s="1"/>
  <c r="J26" i="4"/>
  <c r="B56" i="4" s="1"/>
  <c r="J25" i="4"/>
  <c r="B55" i="4" s="1"/>
  <c r="F29" i="4"/>
  <c r="B51" i="4" s="1"/>
  <c r="F25" i="4"/>
  <c r="B47" i="4" s="1"/>
  <c r="N20" i="4"/>
  <c r="N31" i="4" s="1"/>
  <c r="B69" i="4" s="1"/>
  <c r="M20" i="4"/>
  <c r="N19" i="4"/>
  <c r="M19" i="4"/>
  <c r="M30" i="4" s="1"/>
  <c r="A68" i="4" s="1"/>
  <c r="C68" i="4" s="1"/>
  <c r="D68" i="4" s="1"/>
  <c r="N18" i="4"/>
  <c r="N29" i="4" s="1"/>
  <c r="B67" i="4" s="1"/>
  <c r="M18" i="4"/>
  <c r="M29" i="4" s="1"/>
  <c r="A67" i="4" s="1"/>
  <c r="C67" i="4" s="1"/>
  <c r="D67" i="4" s="1"/>
  <c r="N17" i="4"/>
  <c r="N28" i="4" s="1"/>
  <c r="B66" i="4" s="1"/>
  <c r="M17" i="4"/>
  <c r="M28" i="4" s="1"/>
  <c r="A66" i="4" s="1"/>
  <c r="C66" i="4" s="1"/>
  <c r="D66" i="4" s="1"/>
  <c r="N16" i="4"/>
  <c r="N27" i="4" s="1"/>
  <c r="B65" i="4" s="1"/>
  <c r="M16" i="4"/>
  <c r="N15" i="4"/>
  <c r="M15" i="4"/>
  <c r="M26" i="4" s="1"/>
  <c r="A64" i="4" s="1"/>
  <c r="C64" i="4" s="1"/>
  <c r="D64" i="4" s="1"/>
  <c r="N14" i="4"/>
  <c r="N25" i="4" s="1"/>
  <c r="B63" i="4" s="1"/>
  <c r="M14" i="4"/>
  <c r="M25" i="4" s="1"/>
  <c r="A63" i="4" s="1"/>
  <c r="C63" i="4" s="1"/>
  <c r="D63" i="4" s="1"/>
  <c r="N13" i="4"/>
  <c r="N24" i="4" s="1"/>
  <c r="B62" i="4" s="1"/>
  <c r="M13" i="4"/>
  <c r="M24" i="4" s="1"/>
  <c r="A62" i="4" s="1"/>
  <c r="C62" i="4" s="1"/>
  <c r="D62" i="4" s="1"/>
  <c r="J20" i="4"/>
  <c r="J31" i="4" s="1"/>
  <c r="B61" i="4" s="1"/>
  <c r="I20" i="4"/>
  <c r="J19" i="4"/>
  <c r="I19" i="4"/>
  <c r="J18" i="4"/>
  <c r="I18" i="4"/>
  <c r="I29" i="4" s="1"/>
  <c r="A59" i="4" s="1"/>
  <c r="C59" i="4" s="1"/>
  <c r="D59" i="4" s="1"/>
  <c r="J17" i="4"/>
  <c r="J28" i="4" s="1"/>
  <c r="B58" i="4" s="1"/>
  <c r="I17" i="4"/>
  <c r="I28" i="4" s="1"/>
  <c r="A58" i="4" s="1"/>
  <c r="C58" i="4" s="1"/>
  <c r="D58" i="4" s="1"/>
  <c r="J16" i="4"/>
  <c r="J27" i="4" s="1"/>
  <c r="B57" i="4" s="1"/>
  <c r="I16" i="4"/>
  <c r="I27" i="4" s="1"/>
  <c r="A57" i="4" s="1"/>
  <c r="C57" i="4" s="1"/>
  <c r="D57" i="4" s="1"/>
  <c r="J15" i="4"/>
  <c r="I15" i="4"/>
  <c r="J14" i="4"/>
  <c r="I14" i="4"/>
  <c r="I25" i="4" s="1"/>
  <c r="A55" i="4" s="1"/>
  <c r="C55" i="4" s="1"/>
  <c r="D55" i="4" s="1"/>
  <c r="J13" i="4"/>
  <c r="J24" i="4" s="1"/>
  <c r="B54" i="4" s="1"/>
  <c r="I13" i="4"/>
  <c r="I24" i="4" s="1"/>
  <c r="A54" i="4" s="1"/>
  <c r="C54" i="4" s="1"/>
  <c r="D54" i="4" s="1"/>
  <c r="F20" i="4"/>
  <c r="F31" i="4" s="1"/>
  <c r="B53" i="4" s="1"/>
  <c r="E20" i="4"/>
  <c r="E31" i="4" s="1"/>
  <c r="A53" i="4" s="1"/>
  <c r="C53" i="4" s="1"/>
  <c r="F19" i="4"/>
  <c r="F30" i="4" s="1"/>
  <c r="B52" i="4" s="1"/>
  <c r="E19" i="4"/>
  <c r="E30" i="4" s="1"/>
  <c r="A52" i="4" s="1"/>
  <c r="C52" i="4" s="1"/>
  <c r="D52" i="4" s="1"/>
  <c r="F18" i="4"/>
  <c r="E18" i="4"/>
  <c r="F17" i="4"/>
  <c r="F28" i="4" s="1"/>
  <c r="B50" i="4" s="1"/>
  <c r="E17" i="4"/>
  <c r="E28" i="4" s="1"/>
  <c r="A50" i="4" s="1"/>
  <c r="C50" i="4" s="1"/>
  <c r="D50" i="4" s="1"/>
  <c r="F16" i="4"/>
  <c r="F27" i="4" s="1"/>
  <c r="B49" i="4" s="1"/>
  <c r="E16" i="4"/>
  <c r="E27" i="4" s="1"/>
  <c r="A49" i="4" s="1"/>
  <c r="C49" i="4" s="1"/>
  <c r="D49" i="4" s="1"/>
  <c r="F15" i="4"/>
  <c r="F26" i="4" s="1"/>
  <c r="B48" i="4" s="1"/>
  <c r="E15" i="4"/>
  <c r="E26" i="4" s="1"/>
  <c r="A48" i="4" s="1"/>
  <c r="C48" i="4" s="1"/>
  <c r="D48" i="4" s="1"/>
  <c r="F14" i="4"/>
  <c r="E14" i="4"/>
  <c r="F13" i="4"/>
  <c r="F24" i="4" s="1"/>
  <c r="B46" i="4" s="1"/>
  <c r="E13" i="4"/>
  <c r="E25" i="4" s="1"/>
  <c r="A47" i="4" s="1"/>
  <c r="C47" i="4" s="1"/>
  <c r="D47" i="4" s="1"/>
  <c r="B20" i="4"/>
  <c r="B31" i="4" s="1"/>
  <c r="B45" i="4" s="1"/>
  <c r="B19" i="4"/>
  <c r="B30" i="4" s="1"/>
  <c r="B44" i="4" s="1"/>
  <c r="B18" i="4"/>
  <c r="B29" i="4" s="1"/>
  <c r="B43" i="4" s="1"/>
  <c r="B17" i="4"/>
  <c r="B28" i="4" s="1"/>
  <c r="B42" i="4" s="1"/>
  <c r="B16" i="4"/>
  <c r="B27" i="4" s="1"/>
  <c r="B41" i="4" s="1"/>
  <c r="B15" i="4"/>
  <c r="B26" i="4" s="1"/>
  <c r="B40" i="4" s="1"/>
  <c r="B14" i="4"/>
  <c r="B25" i="4" s="1"/>
  <c r="B39" i="4" s="1"/>
  <c r="B13" i="4"/>
  <c r="B24" i="4" s="1"/>
  <c r="B38" i="4" s="1"/>
  <c r="A20" i="4"/>
  <c r="A31" i="4" s="1"/>
  <c r="A45" i="4" s="1"/>
  <c r="C45" i="4" s="1"/>
  <c r="A19" i="4"/>
  <c r="A30" i="4" s="1"/>
  <c r="A44" i="4" s="1"/>
  <c r="C44" i="4" s="1"/>
  <c r="D44" i="4" s="1"/>
  <c r="A18" i="4"/>
  <c r="A29" i="4" s="1"/>
  <c r="A43" i="4" s="1"/>
  <c r="C43" i="4" s="1"/>
  <c r="D43" i="4" s="1"/>
  <c r="A17" i="4"/>
  <c r="A28" i="4" s="1"/>
  <c r="A42" i="4" s="1"/>
  <c r="C42" i="4" s="1"/>
  <c r="D42" i="4" s="1"/>
  <c r="A16" i="4"/>
  <c r="A27" i="4" s="1"/>
  <c r="A41" i="4" s="1"/>
  <c r="C41" i="4" s="1"/>
  <c r="D41" i="4" s="1"/>
  <c r="A15" i="4"/>
  <c r="A14" i="4"/>
  <c r="A13" i="4"/>
  <c r="A26" i="4" s="1"/>
  <c r="A40" i="4" s="1"/>
  <c r="C40" i="4" s="1"/>
  <c r="D40" i="4" s="1"/>
  <c r="F21" i="3"/>
  <c r="F20" i="3"/>
  <c r="A20" i="3"/>
  <c r="A2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12" i="3"/>
  <c r="B13" i="3"/>
  <c r="B14" i="3"/>
  <c r="B15" i="3"/>
  <c r="B16" i="3"/>
  <c r="B17" i="3"/>
  <c r="B18" i="3"/>
  <c r="B11" i="3"/>
  <c r="G12" i="3"/>
  <c r="G13" i="3"/>
  <c r="G14" i="3"/>
  <c r="G15" i="3"/>
  <c r="G16" i="3"/>
  <c r="G17" i="3"/>
  <c r="G18" i="3"/>
  <c r="G11" i="3"/>
  <c r="G4" i="3"/>
  <c r="G5" i="3"/>
  <c r="G6" i="3"/>
  <c r="G7" i="3"/>
  <c r="G8" i="3"/>
  <c r="G9" i="3"/>
  <c r="G10" i="3"/>
  <c r="G3" i="3"/>
  <c r="B4" i="3"/>
  <c r="B5" i="3"/>
  <c r="B6" i="3"/>
  <c r="B7" i="3"/>
  <c r="B8" i="3"/>
  <c r="B9" i="3"/>
  <c r="B10" i="3"/>
  <c r="B3" i="3"/>
  <c r="I30" i="4" l="1"/>
  <c r="A60" i="4" s="1"/>
  <c r="C60" i="4" s="1"/>
  <c r="D60" i="4" s="1"/>
  <c r="E24" i="4"/>
  <c r="A46" i="4" s="1"/>
  <c r="C46" i="4" s="1"/>
  <c r="D46" i="4" s="1"/>
  <c r="A24" i="4"/>
  <c r="A38" i="4" s="1"/>
  <c r="C38" i="4" s="1"/>
  <c r="D38" i="4" s="1"/>
  <c r="E29" i="4"/>
  <c r="A51" i="4" s="1"/>
  <c r="C51" i="4" s="1"/>
  <c r="D51" i="4" s="1"/>
  <c r="I26" i="4"/>
  <c r="A56" i="4" s="1"/>
  <c r="C56" i="4" s="1"/>
  <c r="D56" i="4" s="1"/>
  <c r="M27" i="4"/>
  <c r="A65" i="4" s="1"/>
  <c r="C65" i="4" s="1"/>
  <c r="D65" i="4" s="1"/>
  <c r="M31" i="4"/>
  <c r="A69" i="4" s="1"/>
  <c r="C69" i="4" s="1"/>
  <c r="D69" i="4" s="1"/>
  <c r="A25" i="4"/>
  <c r="A39" i="4" s="1"/>
  <c r="C39" i="4" s="1"/>
  <c r="D39" i="4" s="1"/>
  <c r="I31" i="4"/>
  <c r="A61" i="4" s="1"/>
  <c r="C61" i="4" s="1"/>
  <c r="D61" i="4"/>
  <c r="D53" i="4"/>
  <c r="D45" i="4"/>
  <c r="D71" i="4" l="1"/>
</calcChain>
</file>

<file path=xl/sharedStrings.xml><?xml version="1.0" encoding="utf-8"?>
<sst xmlns="http://schemas.openxmlformats.org/spreadsheetml/2006/main" count="33" uniqueCount="9">
  <si>
    <t>around midday</t>
  </si>
  <si>
    <t>during midday (12h-14h)</t>
  </si>
  <si>
    <t>air temp norm</t>
  </si>
  <si>
    <t>height (m)</t>
  </si>
  <si>
    <t>air temp (°C)</t>
  </si>
  <si>
    <t>tempreature (°C)</t>
  </si>
  <si>
    <t>diff tempreature (°C)</t>
  </si>
  <si>
    <t>norm diff tempreature (°C)</t>
  </si>
  <si>
    <t>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</si>
</sst>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64" fontId="0" fillId="2" borderId="0" xfId="0" applyNumberFormat="1" applyFill="1" applyAlignment="1">
      <alignment horizontal="center"/>
    </xf>
    <xf numFmtId="11" fontId="0" fillId="0" borderId="0" xfId="0" applyNumberFormat="1"/>
    <xf numFmtId="164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dt!$A$1</c:f>
              <c:strCache>
                <c:ptCount val="1"/>
                <c:pt idx="0">
                  <c:v>10:00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dt!$A$13:$A$20</c:f>
              <c:numCache>
                <c:formatCode>General</c:formatCode>
                <c:ptCount val="8"/>
                <c:pt idx="0">
                  <c:v>7.4795456733082979</c:v>
                </c:pt>
                <c:pt idx="1">
                  <c:v>7.2958577983122979</c:v>
                </c:pt>
                <c:pt idx="2">
                  <c:v>7.3025956941636991</c:v>
                </c:pt>
                <c:pt idx="3">
                  <c:v>7.018641511855499</c:v>
                </c:pt>
                <c:pt idx="4">
                  <c:v>6.6440465877369981</c:v>
                </c:pt>
                <c:pt idx="5">
                  <c:v>6.7534571822760974</c:v>
                </c:pt>
                <c:pt idx="6">
                  <c:v>6.3304135784643982</c:v>
                </c:pt>
                <c:pt idx="7">
                  <c:v>0</c:v>
                </c:pt>
              </c:numCache>
            </c:numRef>
          </c:xVal>
          <c:yVal>
            <c:numRef>
              <c:f>dt!$B$13:$B$20</c:f>
              <c:numCache>
                <c:formatCode>General</c:formatCode>
                <c:ptCount val="8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3-426B-BBC9-7706D7436824}"/>
            </c:ext>
          </c:extLst>
        </c:ser>
        <c:ser>
          <c:idx val="2"/>
          <c:order val="1"/>
          <c:tx>
            <c:strRef>
              <c:f>dt!$E$1</c:f>
              <c:strCache>
                <c:ptCount val="1"/>
                <c:pt idx="0">
                  <c:v>12:00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dt!$E$13:$E$20</c:f>
              <c:numCache>
                <c:formatCode>General</c:formatCode>
                <c:ptCount val="8"/>
                <c:pt idx="0">
                  <c:v>14.965829242467997</c:v>
                </c:pt>
                <c:pt idx="1">
                  <c:v>14.684762729810398</c:v>
                </c:pt>
                <c:pt idx="2">
                  <c:v>14.788157345910797</c:v>
                </c:pt>
                <c:pt idx="3">
                  <c:v>14.407787082491097</c:v>
                </c:pt>
                <c:pt idx="4">
                  <c:v>14.081400198928399</c:v>
                </c:pt>
                <c:pt idx="5">
                  <c:v>13.876135014598798</c:v>
                </c:pt>
                <c:pt idx="6">
                  <c:v>13.355953412262998</c:v>
                </c:pt>
                <c:pt idx="7">
                  <c:v>0</c:v>
                </c:pt>
              </c:numCache>
            </c:numRef>
          </c:xVal>
          <c:yVal>
            <c:numRef>
              <c:f>dt!$F$13:$F$20</c:f>
              <c:numCache>
                <c:formatCode>General</c:formatCode>
                <c:ptCount val="8"/>
                <c:pt idx="0">
                  <c:v>2.1537844515031899</c:v>
                </c:pt>
                <c:pt idx="1">
                  <c:v>1.8887348798408501</c:v>
                </c:pt>
                <c:pt idx="2">
                  <c:v>1.70998171142554</c:v>
                </c:pt>
                <c:pt idx="3">
                  <c:v>1.51110469406744</c:v>
                </c:pt>
                <c:pt idx="4">
                  <c:v>1.1599383963807799</c:v>
                </c:pt>
                <c:pt idx="5">
                  <c:v>0.80883626913080797</c:v>
                </c:pt>
                <c:pt idx="6">
                  <c:v>0.45756729874546698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3-426B-BBC9-7706D7436824}"/>
            </c:ext>
          </c:extLst>
        </c:ser>
        <c:ser>
          <c:idx val="3"/>
          <c:order val="2"/>
          <c:tx>
            <c:strRef>
              <c:f>dt!$I$1</c:f>
              <c:strCache>
                <c:ptCount val="1"/>
                <c:pt idx="0">
                  <c:v>14:00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dt!$I$13:$I$20</c:f>
              <c:numCache>
                <c:formatCode>General</c:formatCode>
                <c:ptCount val="8"/>
                <c:pt idx="0">
                  <c:v>17.509625565501899</c:v>
                </c:pt>
                <c:pt idx="1">
                  <c:v>17.616148490390497</c:v>
                </c:pt>
                <c:pt idx="2">
                  <c:v>17.574437706548597</c:v>
                </c:pt>
                <c:pt idx="3">
                  <c:v>17.654329900214897</c:v>
                </c:pt>
                <c:pt idx="4">
                  <c:v>17.2310456572657</c:v>
                </c:pt>
                <c:pt idx="5">
                  <c:v>16.856210094009697</c:v>
                </c:pt>
                <c:pt idx="6">
                  <c:v>16.263355472133998</c:v>
                </c:pt>
                <c:pt idx="7">
                  <c:v>0</c:v>
                </c:pt>
              </c:numCache>
            </c:numRef>
          </c:xVal>
          <c:yVal>
            <c:numRef>
              <c:f>dt!$J$13:$J$20</c:f>
              <c:numCache>
                <c:formatCode>General</c:formatCode>
                <c:ptCount val="8"/>
                <c:pt idx="0">
                  <c:v>2.15178233387878</c:v>
                </c:pt>
                <c:pt idx="1">
                  <c:v>1.8869381076138201</c:v>
                </c:pt>
                <c:pt idx="2">
                  <c:v>1.70148554560913</c:v>
                </c:pt>
                <c:pt idx="3">
                  <c:v>1.50285237591041</c:v>
                </c:pt>
                <c:pt idx="4">
                  <c:v>1.15163474187441</c:v>
                </c:pt>
                <c:pt idx="5">
                  <c:v>0.80044277601309</c:v>
                </c:pt>
                <c:pt idx="6">
                  <c:v>0.44913530336573898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3-426B-BBC9-7706D7436824}"/>
            </c:ext>
          </c:extLst>
        </c:ser>
        <c:ser>
          <c:idx val="0"/>
          <c:order val="3"/>
          <c:tx>
            <c:strRef>
              <c:f>dt!$M$1</c:f>
              <c:strCache>
                <c:ptCount val="1"/>
                <c:pt idx="0">
                  <c:v>16:00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dt!$M$13:$M$20</c:f>
              <c:numCache>
                <c:formatCode>General</c:formatCode>
                <c:ptCount val="8"/>
                <c:pt idx="0">
                  <c:v>10.944107549651903</c:v>
                </c:pt>
                <c:pt idx="1">
                  <c:v>10.929508775307202</c:v>
                </c:pt>
                <c:pt idx="2">
                  <c:v>10.741970674110501</c:v>
                </c:pt>
                <c:pt idx="3">
                  <c:v>10.482962749061503</c:v>
                </c:pt>
                <c:pt idx="4">
                  <c:v>10.689511342124703</c:v>
                </c:pt>
                <c:pt idx="5">
                  <c:v>10.072432380402404</c:v>
                </c:pt>
                <c:pt idx="6">
                  <c:v>9.2615586999070061</c:v>
                </c:pt>
                <c:pt idx="7">
                  <c:v>0</c:v>
                </c:pt>
              </c:numCache>
            </c:numRef>
          </c:xVal>
          <c:yVal>
            <c:numRef>
              <c:f>dt!$N$13:$N$20</c:f>
              <c:numCache>
                <c:formatCode>General</c:formatCode>
                <c:ptCount val="8"/>
                <c:pt idx="0">
                  <c:v>2.1569544710751698</c:v>
                </c:pt>
                <c:pt idx="1">
                  <c:v>1.8920460743735299</c:v>
                </c:pt>
                <c:pt idx="2">
                  <c:v>1.71976128597555</c:v>
                </c:pt>
                <c:pt idx="3">
                  <c:v>1.5143260499887701</c:v>
                </c:pt>
                <c:pt idx="4">
                  <c:v>1.1634421022235</c:v>
                </c:pt>
                <c:pt idx="5">
                  <c:v>0.81212179548881702</c:v>
                </c:pt>
                <c:pt idx="6">
                  <c:v>0.460698816055442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3-426B-BBC9-7706D7436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872"/>
        <c:axId val="861594288"/>
      </c:scatterChart>
      <c:valAx>
        <c:axId val="861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Tair - Tsoil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4288"/>
        <c:crosses val="autoZero"/>
        <c:crossBetween val="midCat"/>
      </c:valAx>
      <c:valAx>
        <c:axId val="861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dt!$A$1</c:f>
              <c:strCache>
                <c:ptCount val="1"/>
                <c:pt idx="0">
                  <c:v>10:00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dt!$A$24:$A$31</c:f>
              <c:numCache>
                <c:formatCode>General</c:formatCode>
                <c:ptCount val="8"/>
                <c:pt idx="0">
                  <c:v>1</c:v>
                </c:pt>
                <c:pt idx="1">
                  <c:v>0.97544130579327659</c:v>
                </c:pt>
                <c:pt idx="2">
                  <c:v>0.97634214872487946</c:v>
                </c:pt>
                <c:pt idx="3">
                  <c:v>0.93837805375029748</c:v>
                </c:pt>
                <c:pt idx="4">
                  <c:v>0.88829547648156171</c:v>
                </c:pt>
                <c:pt idx="5">
                  <c:v>0.90292344979945249</c:v>
                </c:pt>
                <c:pt idx="6">
                  <c:v>0.84636338287969515</c:v>
                </c:pt>
                <c:pt idx="7">
                  <c:v>0</c:v>
                </c:pt>
              </c:numCache>
            </c:numRef>
          </c:xVal>
          <c:yVal>
            <c:numRef>
              <c:f>dt!$B$24:$B$31</c:f>
              <c:numCache>
                <c:formatCode>General</c:formatCode>
                <c:ptCount val="8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B-4DA6-8655-FE3D00E3CA7B}"/>
            </c:ext>
          </c:extLst>
        </c:ser>
        <c:ser>
          <c:idx val="2"/>
          <c:order val="1"/>
          <c:tx>
            <c:strRef>
              <c:f>dt!$E$1</c:f>
              <c:strCache>
                <c:ptCount val="1"/>
                <c:pt idx="0">
                  <c:v>12:00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dt!$E$24:$E$31</c:f>
              <c:numCache>
                <c:formatCode>General</c:formatCode>
                <c:ptCount val="8"/>
                <c:pt idx="0">
                  <c:v>1</c:v>
                </c:pt>
                <c:pt idx="1">
                  <c:v>0.98121944944687556</c:v>
                </c:pt>
                <c:pt idx="2">
                  <c:v>0.98812816225023958</c:v>
                </c:pt>
                <c:pt idx="3">
                  <c:v>0.96271224594803184</c:v>
                </c:pt>
                <c:pt idx="4">
                  <c:v>0.94090343881314076</c:v>
                </c:pt>
                <c:pt idx="5">
                  <c:v>0.92718784838350199</c:v>
                </c:pt>
                <c:pt idx="6">
                  <c:v>0.89242989452019728</c:v>
                </c:pt>
                <c:pt idx="7">
                  <c:v>0</c:v>
                </c:pt>
              </c:numCache>
            </c:numRef>
          </c:xVal>
          <c:yVal>
            <c:numRef>
              <c:f>dt!$F$24:$F$31</c:f>
              <c:numCache>
                <c:formatCode>General</c:formatCode>
                <c:ptCount val="8"/>
                <c:pt idx="0">
                  <c:v>2.1537844515031899</c:v>
                </c:pt>
                <c:pt idx="1">
                  <c:v>1.8887348798408501</c:v>
                </c:pt>
                <c:pt idx="2">
                  <c:v>1.70998171142554</c:v>
                </c:pt>
                <c:pt idx="3">
                  <c:v>1.51110469406744</c:v>
                </c:pt>
                <c:pt idx="4">
                  <c:v>1.1599383963807799</c:v>
                </c:pt>
                <c:pt idx="5">
                  <c:v>0.80883626913080797</c:v>
                </c:pt>
                <c:pt idx="6">
                  <c:v>0.45756729874546698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DA6-8655-FE3D00E3CA7B}"/>
            </c:ext>
          </c:extLst>
        </c:ser>
        <c:ser>
          <c:idx val="3"/>
          <c:order val="2"/>
          <c:tx>
            <c:strRef>
              <c:f>dt!$I$1</c:f>
              <c:strCache>
                <c:ptCount val="1"/>
                <c:pt idx="0">
                  <c:v>14:00</c:v>
                </c:pt>
              </c:strCache>
            </c:strRef>
          </c:tx>
          <c:spPr>
            <a:ln w="19050">
              <a:noFill/>
            </a:ln>
          </c:spPr>
          <c:xVal>
            <c:numRef>
              <c:f>dt!$I$24:$I$31</c:f>
              <c:numCache>
                <c:formatCode>General</c:formatCode>
                <c:ptCount val="8"/>
                <c:pt idx="0">
                  <c:v>0.99180346489892901</c:v>
                </c:pt>
                <c:pt idx="1">
                  <c:v>0.99783727787799326</c:v>
                </c:pt>
                <c:pt idx="2">
                  <c:v>0.99547464026571031</c:v>
                </c:pt>
                <c:pt idx="3">
                  <c:v>1</c:v>
                </c:pt>
                <c:pt idx="4">
                  <c:v>0.97602377176921085</c:v>
                </c:pt>
                <c:pt idx="5">
                  <c:v>0.95479183799576073</c:v>
                </c:pt>
                <c:pt idx="6">
                  <c:v>0.92121057916426685</c:v>
                </c:pt>
                <c:pt idx="7">
                  <c:v>0</c:v>
                </c:pt>
              </c:numCache>
            </c:numRef>
          </c:xVal>
          <c:yVal>
            <c:numRef>
              <c:f>dt!$J$24:$J$31</c:f>
              <c:numCache>
                <c:formatCode>General</c:formatCode>
                <c:ptCount val="8"/>
                <c:pt idx="0">
                  <c:v>2.15178233387878</c:v>
                </c:pt>
                <c:pt idx="1">
                  <c:v>1.8869381076138201</c:v>
                </c:pt>
                <c:pt idx="2">
                  <c:v>1.70148554560913</c:v>
                </c:pt>
                <c:pt idx="3">
                  <c:v>1.50285237591041</c:v>
                </c:pt>
                <c:pt idx="4">
                  <c:v>1.15163474187441</c:v>
                </c:pt>
                <c:pt idx="5">
                  <c:v>0.80044277601309</c:v>
                </c:pt>
                <c:pt idx="6">
                  <c:v>0.44913530336573898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B-4DA6-8655-FE3D00E3CA7B}"/>
            </c:ext>
          </c:extLst>
        </c:ser>
        <c:ser>
          <c:idx val="0"/>
          <c:order val="3"/>
          <c:tx>
            <c:strRef>
              <c:f>dt!$M$1</c:f>
              <c:strCache>
                <c:ptCount val="1"/>
                <c:pt idx="0">
                  <c:v>16:00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dt!$M$24:$M$31</c:f>
              <c:numCache>
                <c:formatCode>General</c:formatCode>
                <c:ptCount val="8"/>
                <c:pt idx="0">
                  <c:v>1</c:v>
                </c:pt>
                <c:pt idx="1">
                  <c:v>0.99866606077485365</c:v>
                </c:pt>
                <c:pt idx="2">
                  <c:v>0.98153007226726019</c:v>
                </c:pt>
                <c:pt idx="3">
                  <c:v>0.95786364502557653</c:v>
                </c:pt>
                <c:pt idx="4">
                  <c:v>0.97673668626042531</c:v>
                </c:pt>
                <c:pt idx="5">
                  <c:v>0.92035210132074907</c:v>
                </c:pt>
                <c:pt idx="6">
                  <c:v>0.84625983963412221</c:v>
                </c:pt>
                <c:pt idx="7">
                  <c:v>0</c:v>
                </c:pt>
              </c:numCache>
            </c:numRef>
          </c:xVal>
          <c:yVal>
            <c:numRef>
              <c:f>dt!$N$24:$N$31</c:f>
              <c:numCache>
                <c:formatCode>General</c:formatCode>
                <c:ptCount val="8"/>
                <c:pt idx="0">
                  <c:v>2.1569544710751698</c:v>
                </c:pt>
                <c:pt idx="1">
                  <c:v>1.8920460743735299</c:v>
                </c:pt>
                <c:pt idx="2">
                  <c:v>1.71976128597555</c:v>
                </c:pt>
                <c:pt idx="3">
                  <c:v>1.5143260499887701</c:v>
                </c:pt>
                <c:pt idx="4">
                  <c:v>1.1634421022235</c:v>
                </c:pt>
                <c:pt idx="5">
                  <c:v>0.81212179548881702</c:v>
                </c:pt>
                <c:pt idx="6">
                  <c:v>0.460698816055442</c:v>
                </c:pt>
                <c:pt idx="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B-4DA6-8655-FE3D00E3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872"/>
        <c:axId val="861594288"/>
      </c:scatterChart>
      <c:valAx>
        <c:axId val="861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Normalized Tair - Tsoil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4288"/>
        <c:crosses val="autoZero"/>
        <c:crossBetween val="midCat"/>
      </c:valAx>
      <c:valAx>
        <c:axId val="861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dt!$A$1</c:f>
              <c:strCache>
                <c:ptCount val="1"/>
                <c:pt idx="0">
                  <c:v>10:00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9644400699912515"/>
                  <c:y val="-3.3282298046077575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fr-FR"/>
                </a:p>
              </c:txPr>
            </c:trendlineLbl>
          </c:trendline>
          <c:xVal>
            <c:numRef>
              <c:f>dt!$A$38:$A$69</c:f>
              <c:numCache>
                <c:formatCode>General</c:formatCode>
                <c:ptCount val="32"/>
                <c:pt idx="0">
                  <c:v>1</c:v>
                </c:pt>
                <c:pt idx="1">
                  <c:v>0.97544130579327659</c:v>
                </c:pt>
                <c:pt idx="2">
                  <c:v>0.97634214872487946</c:v>
                </c:pt>
                <c:pt idx="3">
                  <c:v>0.93837805375029748</c:v>
                </c:pt>
                <c:pt idx="4">
                  <c:v>0.88829547648156171</c:v>
                </c:pt>
                <c:pt idx="5">
                  <c:v>0.90292344979945249</c:v>
                </c:pt>
                <c:pt idx="6">
                  <c:v>0.84636338287969515</c:v>
                </c:pt>
                <c:pt idx="7">
                  <c:v>0</c:v>
                </c:pt>
                <c:pt idx="8">
                  <c:v>1</c:v>
                </c:pt>
                <c:pt idx="9">
                  <c:v>0.98121944944687556</c:v>
                </c:pt>
                <c:pt idx="10">
                  <c:v>0.98812816225023958</c:v>
                </c:pt>
                <c:pt idx="11">
                  <c:v>0.96271224594803184</c:v>
                </c:pt>
                <c:pt idx="12">
                  <c:v>0.94090343881314076</c:v>
                </c:pt>
                <c:pt idx="13">
                  <c:v>0.92718784838350199</c:v>
                </c:pt>
                <c:pt idx="14">
                  <c:v>0.89242989452019728</c:v>
                </c:pt>
                <c:pt idx="15">
                  <c:v>0</c:v>
                </c:pt>
                <c:pt idx="16">
                  <c:v>0.99180346489892901</c:v>
                </c:pt>
                <c:pt idx="17">
                  <c:v>0.99783727787799326</c:v>
                </c:pt>
                <c:pt idx="18">
                  <c:v>0.99547464026571031</c:v>
                </c:pt>
                <c:pt idx="19">
                  <c:v>1</c:v>
                </c:pt>
                <c:pt idx="20">
                  <c:v>0.97602377176921085</c:v>
                </c:pt>
                <c:pt idx="21">
                  <c:v>0.95479183799576073</c:v>
                </c:pt>
                <c:pt idx="22">
                  <c:v>0.92121057916426685</c:v>
                </c:pt>
                <c:pt idx="23">
                  <c:v>0</c:v>
                </c:pt>
                <c:pt idx="24">
                  <c:v>1</c:v>
                </c:pt>
                <c:pt idx="25">
                  <c:v>0.99866606077485365</c:v>
                </c:pt>
                <c:pt idx="26">
                  <c:v>0.98153007226726019</c:v>
                </c:pt>
                <c:pt idx="27">
                  <c:v>0.95786364502557653</c:v>
                </c:pt>
                <c:pt idx="28">
                  <c:v>0.97673668626042531</c:v>
                </c:pt>
                <c:pt idx="29">
                  <c:v>0.92035210132074907</c:v>
                </c:pt>
                <c:pt idx="30">
                  <c:v>0.84625983963412221</c:v>
                </c:pt>
                <c:pt idx="31">
                  <c:v>0</c:v>
                </c:pt>
              </c:numCache>
            </c:numRef>
          </c:xVal>
          <c:yVal>
            <c:numRef>
              <c:f>dt!$B$38:$B$69</c:f>
              <c:numCache>
                <c:formatCode>General</c:formatCode>
                <c:ptCount val="32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9.9999999999999995E-7</c:v>
                </c:pt>
                <c:pt idx="8">
                  <c:v>2.1537844515031899</c:v>
                </c:pt>
                <c:pt idx="9">
                  <c:v>1.8887348798408501</c:v>
                </c:pt>
                <c:pt idx="10">
                  <c:v>1.70998171142554</c:v>
                </c:pt>
                <c:pt idx="11">
                  <c:v>1.51110469406744</c:v>
                </c:pt>
                <c:pt idx="12">
                  <c:v>1.1599383963807799</c:v>
                </c:pt>
                <c:pt idx="13">
                  <c:v>0.80883626913080797</c:v>
                </c:pt>
                <c:pt idx="14">
                  <c:v>0.45756729874546698</c:v>
                </c:pt>
                <c:pt idx="15">
                  <c:v>9.9999999999999995E-7</c:v>
                </c:pt>
                <c:pt idx="16">
                  <c:v>2.15178233387878</c:v>
                </c:pt>
                <c:pt idx="17">
                  <c:v>1.8869381076138201</c:v>
                </c:pt>
                <c:pt idx="18">
                  <c:v>1.70148554560913</c:v>
                </c:pt>
                <c:pt idx="19">
                  <c:v>1.50285237591041</c:v>
                </c:pt>
                <c:pt idx="20">
                  <c:v>1.15163474187441</c:v>
                </c:pt>
                <c:pt idx="21">
                  <c:v>0.80044277601309</c:v>
                </c:pt>
                <c:pt idx="22">
                  <c:v>0.44913530336573898</c:v>
                </c:pt>
                <c:pt idx="23">
                  <c:v>9.9999999999999995E-7</c:v>
                </c:pt>
                <c:pt idx="24">
                  <c:v>2.1569544710751698</c:v>
                </c:pt>
                <c:pt idx="25">
                  <c:v>1.8920460743735299</c:v>
                </c:pt>
                <c:pt idx="26">
                  <c:v>1.71976128597555</c:v>
                </c:pt>
                <c:pt idx="27">
                  <c:v>1.5143260499887701</c:v>
                </c:pt>
                <c:pt idx="28">
                  <c:v>1.1634421022235</c:v>
                </c:pt>
                <c:pt idx="29">
                  <c:v>0.81212179548881702</c:v>
                </c:pt>
                <c:pt idx="30">
                  <c:v>0.460698816055442</c:v>
                </c:pt>
                <c:pt idx="3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4BC0-B77B-88E09CD86CF9}"/>
            </c:ext>
          </c:extLst>
        </c:ser>
        <c:ser>
          <c:idx val="0"/>
          <c:order val="1"/>
          <c:tx>
            <c:v>reg</c:v>
          </c:tx>
          <c:spPr>
            <a:ln w="19050" cmpd="sng">
              <a:noFill/>
            </a:ln>
          </c:spPr>
          <c:xVal>
            <c:numRef>
              <c:f>dt!$A$38:$A$69</c:f>
              <c:numCache>
                <c:formatCode>General</c:formatCode>
                <c:ptCount val="32"/>
                <c:pt idx="0">
                  <c:v>1</c:v>
                </c:pt>
                <c:pt idx="1">
                  <c:v>0.97544130579327659</c:v>
                </c:pt>
                <c:pt idx="2">
                  <c:v>0.97634214872487946</c:v>
                </c:pt>
                <c:pt idx="3">
                  <c:v>0.93837805375029748</c:v>
                </c:pt>
                <c:pt idx="4">
                  <c:v>0.88829547648156171</c:v>
                </c:pt>
                <c:pt idx="5">
                  <c:v>0.90292344979945249</c:v>
                </c:pt>
                <c:pt idx="6">
                  <c:v>0.84636338287969515</c:v>
                </c:pt>
                <c:pt idx="7">
                  <c:v>0</c:v>
                </c:pt>
                <c:pt idx="8">
                  <c:v>1</c:v>
                </c:pt>
                <c:pt idx="9">
                  <c:v>0.98121944944687556</c:v>
                </c:pt>
                <c:pt idx="10">
                  <c:v>0.98812816225023958</c:v>
                </c:pt>
                <c:pt idx="11">
                  <c:v>0.96271224594803184</c:v>
                </c:pt>
                <c:pt idx="12">
                  <c:v>0.94090343881314076</c:v>
                </c:pt>
                <c:pt idx="13">
                  <c:v>0.92718784838350199</c:v>
                </c:pt>
                <c:pt idx="14">
                  <c:v>0.89242989452019728</c:v>
                </c:pt>
                <c:pt idx="15">
                  <c:v>0</c:v>
                </c:pt>
                <c:pt idx="16">
                  <c:v>0.99180346489892901</c:v>
                </c:pt>
                <c:pt idx="17">
                  <c:v>0.99783727787799326</c:v>
                </c:pt>
                <c:pt idx="18">
                  <c:v>0.99547464026571031</c:v>
                </c:pt>
                <c:pt idx="19">
                  <c:v>1</c:v>
                </c:pt>
                <c:pt idx="20">
                  <c:v>0.97602377176921085</c:v>
                </c:pt>
                <c:pt idx="21">
                  <c:v>0.95479183799576073</c:v>
                </c:pt>
                <c:pt idx="22">
                  <c:v>0.92121057916426685</c:v>
                </c:pt>
                <c:pt idx="23">
                  <c:v>0</c:v>
                </c:pt>
                <c:pt idx="24">
                  <c:v>1</c:v>
                </c:pt>
                <c:pt idx="25">
                  <c:v>0.99866606077485365</c:v>
                </c:pt>
                <c:pt idx="26">
                  <c:v>0.98153007226726019</c:v>
                </c:pt>
                <c:pt idx="27">
                  <c:v>0.95786364502557653</c:v>
                </c:pt>
                <c:pt idx="28">
                  <c:v>0.97673668626042531</c:v>
                </c:pt>
                <c:pt idx="29">
                  <c:v>0.92035210132074907</c:v>
                </c:pt>
                <c:pt idx="30">
                  <c:v>0.84625983963412221</c:v>
                </c:pt>
                <c:pt idx="31">
                  <c:v>0</c:v>
                </c:pt>
              </c:numCache>
            </c:numRef>
          </c:xVal>
          <c:yVal>
            <c:numRef>
              <c:f>dt!$C$38:$C$69</c:f>
              <c:numCache>
                <c:formatCode>General</c:formatCode>
                <c:ptCount val="32"/>
                <c:pt idx="0">
                  <c:v>2.2000705808093701</c:v>
                </c:pt>
                <c:pt idx="1">
                  <c:v>1.5370027777984436</c:v>
                </c:pt>
                <c:pt idx="2">
                  <c:v>1.5573570441568529</c:v>
                </c:pt>
                <c:pt idx="3">
                  <c:v>0.89454733375420092</c:v>
                </c:pt>
                <c:pt idx="4">
                  <c:v>0.43048473288388955</c:v>
                </c:pt>
                <c:pt idx="5">
                  <c:v>0.53300925174677161</c:v>
                </c:pt>
                <c:pt idx="6">
                  <c:v>0.23334908811597618</c:v>
                </c:pt>
                <c:pt idx="7">
                  <c:v>9.9999999999999995E-7</c:v>
                </c:pt>
                <c:pt idx="8">
                  <c:v>2.2000705808093701</c:v>
                </c:pt>
                <c:pt idx="9">
                  <c:v>1.6723306992831262</c:v>
                </c:pt>
                <c:pt idx="10">
                  <c:v>1.8498658510927815</c:v>
                </c:pt>
                <c:pt idx="11">
                  <c:v>1.2762665803360609</c:v>
                </c:pt>
                <c:pt idx="12">
                  <c:v>0.92815481134691535</c:v>
                </c:pt>
                <c:pt idx="13">
                  <c:v>0.7596790631854422</c:v>
                </c:pt>
                <c:pt idx="14">
                  <c:v>0.4572777162804797</c:v>
                </c:pt>
                <c:pt idx="15">
                  <c:v>9.9999999999999995E-7</c:v>
                </c:pt>
                <c:pt idx="16">
                  <c:v>1.9518687430101942</c:v>
                </c:pt>
                <c:pt idx="17">
                  <c:v>2.1316685890114435</c:v>
                </c:pt>
                <c:pt idx="18">
                  <c:v>2.0593720134294542</c:v>
                </c:pt>
                <c:pt idx="19">
                  <c:v>2.2000705808093701</c:v>
                </c:pt>
                <c:pt idx="20">
                  <c:v>1.5501328004229853</c:v>
                </c:pt>
                <c:pt idx="21">
                  <c:v>1.136859281487971</c:v>
                </c:pt>
                <c:pt idx="22">
                  <c:v>0.69617705624063486</c:v>
                </c:pt>
                <c:pt idx="23">
                  <c:v>9.9999999999999995E-7</c:v>
                </c:pt>
                <c:pt idx="24">
                  <c:v>2.2000705808093701</c:v>
                </c:pt>
                <c:pt idx="25">
                  <c:v>2.1576261087325106</c:v>
                </c:pt>
                <c:pt idx="26">
                  <c:v>1.6799341856287109</c:v>
                </c:pt>
                <c:pt idx="27">
                  <c:v>1.1890208032596226</c:v>
                </c:pt>
                <c:pt idx="28">
                  <c:v>1.5663561655184703</c:v>
                </c:pt>
                <c:pt idx="29">
                  <c:v>0.68750342318470381</c:v>
                </c:pt>
                <c:pt idx="30">
                  <c:v>0.232996496980583</c:v>
                </c:pt>
                <c:pt idx="3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E-4BC0-B77B-88E09CD8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93872"/>
        <c:axId val="861594288"/>
      </c:scatterChart>
      <c:valAx>
        <c:axId val="861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Normalized Tair - Tsoil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4288"/>
        <c:crosses val="autoZero"/>
        <c:crossBetween val="midCat"/>
      </c:valAx>
      <c:valAx>
        <c:axId val="861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593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dt!$G$38:$G$69</c:f>
              <c:numCache>
                <c:formatCode>General</c:formatCode>
                <c:ptCount val="32"/>
                <c:pt idx="0">
                  <c:v>21.628806109025501</c:v>
                </c:pt>
                <c:pt idx="1">
                  <c:v>21.812493984021501</c:v>
                </c:pt>
                <c:pt idx="2">
                  <c:v>21.805756088170099</c:v>
                </c:pt>
                <c:pt idx="3">
                  <c:v>22.089710270478299</c:v>
                </c:pt>
                <c:pt idx="4">
                  <c:v>22.4643051945968</c:v>
                </c:pt>
                <c:pt idx="5">
                  <c:v>22.354894600057701</c:v>
                </c:pt>
                <c:pt idx="6">
                  <c:v>22.7779382038694</c:v>
                </c:pt>
                <c:pt idx="7">
                  <c:v>29.108351782333798</c:v>
                </c:pt>
                <c:pt idx="8">
                  <c:v>24.729280970257001</c:v>
                </c:pt>
                <c:pt idx="9">
                  <c:v>25.0103474829146</c:v>
                </c:pt>
                <c:pt idx="10">
                  <c:v>24.906952866814201</c:v>
                </c:pt>
                <c:pt idx="11">
                  <c:v>25.287323130233901</c:v>
                </c:pt>
                <c:pt idx="12">
                  <c:v>25.613710013796599</c:v>
                </c:pt>
                <c:pt idx="13">
                  <c:v>25.8189751981262</c:v>
                </c:pt>
                <c:pt idx="14">
                  <c:v>26.339156800462</c:v>
                </c:pt>
                <c:pt idx="15">
                  <c:v>39.695110212724998</c:v>
                </c:pt>
                <c:pt idx="16">
                  <c:v>28.508277986331699</c:v>
                </c:pt>
                <c:pt idx="17">
                  <c:v>28.401755061443101</c:v>
                </c:pt>
                <c:pt idx="18">
                  <c:v>28.443465845285001</c:v>
                </c:pt>
                <c:pt idx="19">
                  <c:v>28.363573651618701</c:v>
                </c:pt>
                <c:pt idx="20">
                  <c:v>28.786857894567898</c:v>
                </c:pt>
                <c:pt idx="21">
                  <c:v>29.161693457823901</c:v>
                </c:pt>
                <c:pt idx="22">
                  <c:v>29.7545480796996</c:v>
                </c:pt>
                <c:pt idx="23">
                  <c:v>46.017903551833598</c:v>
                </c:pt>
                <c:pt idx="24">
                  <c:v>31.245869028138699</c:v>
                </c:pt>
                <c:pt idx="25">
                  <c:v>31.260467802483401</c:v>
                </c:pt>
                <c:pt idx="26">
                  <c:v>31.448005903680102</c:v>
                </c:pt>
                <c:pt idx="27">
                  <c:v>31.707013828729099</c:v>
                </c:pt>
                <c:pt idx="28">
                  <c:v>31.500465235665899</c:v>
                </c:pt>
                <c:pt idx="29">
                  <c:v>32.117544197388199</c:v>
                </c:pt>
                <c:pt idx="30">
                  <c:v>32.928417877883597</c:v>
                </c:pt>
                <c:pt idx="31">
                  <c:v>42.189976577790603</c:v>
                </c:pt>
              </c:numCache>
            </c:numRef>
          </c:xVal>
          <c:yVal>
            <c:numRef>
              <c:f>dt!$H$38:$H$69</c:f>
              <c:numCache>
                <c:formatCode>General</c:formatCode>
                <c:ptCount val="32"/>
                <c:pt idx="0">
                  <c:v>21.637734434925228</c:v>
                </c:pt>
                <c:pt idx="1">
                  <c:v>21.890026176704744</c:v>
                </c:pt>
                <c:pt idx="2">
                  <c:v>21.935174027772398</c:v>
                </c:pt>
                <c:pt idx="3">
                  <c:v>22.269707379225359</c:v>
                </c:pt>
                <c:pt idx="4">
                  <c:v>22.757474237604725</c:v>
                </c:pt>
                <c:pt idx="5">
                  <c:v>22.81658512351088</c:v>
                </c:pt>
                <c:pt idx="6">
                  <c:v>23.463136805005675</c:v>
                </c:pt>
                <c:pt idx="7">
                  <c:v>29.108351782333798</c:v>
                </c:pt>
                <c:pt idx="8">
                  <c:v>24.751070718823051</c:v>
                </c:pt>
                <c:pt idx="9">
                  <c:v>25.163773502660572</c:v>
                </c:pt>
                <c:pt idx="10">
                  <c:v>25.16213745442521</c:v>
                </c:pt>
                <c:pt idx="11">
                  <c:v>25.657924555863929</c:v>
                </c:pt>
                <c:pt idx="12">
                  <c:v>26.230925963607362</c:v>
                </c:pt>
                <c:pt idx="13">
                  <c:v>26.769750991088628</c:v>
                </c:pt>
                <c:pt idx="14">
                  <c:v>27.775279145462569</c:v>
                </c:pt>
                <c:pt idx="15">
                  <c:v>39.695110212724998</c:v>
                </c:pt>
                <c:pt idx="16">
                  <c:v>28.534886467503462</c:v>
                </c:pt>
                <c:pt idx="17">
                  <c:v>28.586956192058175</c:v>
                </c:pt>
                <c:pt idx="18">
                  <c:v>28.752724590502407</c:v>
                </c:pt>
                <c:pt idx="19">
                  <c:v>28.824303495467216</c:v>
                </c:pt>
                <c:pt idx="20">
                  <c:v>29.550605934452552</c:v>
                </c:pt>
                <c:pt idx="21">
                  <c:v>30.328700541354657</c:v>
                </c:pt>
                <c:pt idx="22">
                  <c:v>31.524007096105343</c:v>
                </c:pt>
                <c:pt idx="23">
                  <c:v>46.017903551833598</c:v>
                </c:pt>
                <c:pt idx="24">
                  <c:v>31.260701113357612</c:v>
                </c:pt>
                <c:pt idx="25">
                  <c:v>31.37334814892094</c:v>
                </c:pt>
                <c:pt idx="26">
                  <c:v>31.629174746944933</c:v>
                </c:pt>
                <c:pt idx="27">
                  <c:v>31.975131144262988</c:v>
                </c:pt>
                <c:pt idx="28">
                  <c:v>31.966800292583123</c:v>
                </c:pt>
                <c:pt idx="29">
                  <c:v>32.804899009844846</c:v>
                </c:pt>
                <c:pt idx="30">
                  <c:v>33.919957802234862</c:v>
                </c:pt>
                <c:pt idx="31">
                  <c:v>42.189976577790603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4-4E0D-9B4E-B9582DFA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74384"/>
        <c:axId val="934273552"/>
      </c:scatterChart>
      <c:valAx>
        <c:axId val="9342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273552"/>
        <c:crosses val="autoZero"/>
        <c:crossBetween val="midCat"/>
      </c:valAx>
      <c:valAx>
        <c:axId val="9342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2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normalized air temperature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t!$A$1</c:f>
              <c:strCache>
                <c:ptCount val="1"/>
                <c:pt idx="0">
                  <c:v>around midday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7.7067585301837271E-2"/>
                  <c:y val="-0.1499617235345581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fr-FR"/>
                </a:p>
              </c:txPr>
            </c:trendlineLbl>
          </c:trendline>
          <c:xVal>
            <c:numRef>
              <c:f>t!$B$3:$B$18</c:f>
              <c:numCache>
                <c:formatCode>General</c:formatCode>
                <c:ptCount val="16"/>
                <c:pt idx="0">
                  <c:v>0.74304468596371287</c:v>
                </c:pt>
                <c:pt idx="1">
                  <c:v>0.74935517294592269</c:v>
                </c:pt>
                <c:pt idx="2">
                  <c:v>0.7491236965675353</c:v>
                </c:pt>
                <c:pt idx="3">
                  <c:v>0.7588787725138324</c:v>
                </c:pt>
                <c:pt idx="4">
                  <c:v>0.77174775688366704</c:v>
                </c:pt>
                <c:pt idx="5">
                  <c:v>0.76798902140605396</c:v>
                </c:pt>
                <c:pt idx="6">
                  <c:v>0.78252243116333364</c:v>
                </c:pt>
                <c:pt idx="7">
                  <c:v>1</c:v>
                </c:pt>
                <c:pt idx="8">
                  <c:v>0.74059934521478177</c:v>
                </c:pt>
                <c:pt idx="9">
                  <c:v>0.74094536992322846</c:v>
                </c:pt>
                <c:pt idx="10">
                  <c:v>0.74539045656249014</c:v>
                </c:pt>
                <c:pt idx="11">
                  <c:v>0.75152954328540955</c:v>
                </c:pt>
                <c:pt idx="12">
                  <c:v>0.74663386403130139</c:v>
                </c:pt>
                <c:pt idx="13">
                  <c:v>0.7612600622844462</c:v>
                </c:pt>
                <c:pt idx="14">
                  <c:v>0.78047964348047494</c:v>
                </c:pt>
                <c:pt idx="15">
                  <c:v>1</c:v>
                </c:pt>
              </c:numCache>
            </c:numRef>
          </c:xVal>
          <c:yVal>
            <c:numRef>
              <c:f>t!$C$3:$C$18</c:f>
              <c:numCache>
                <c:formatCode>General</c:formatCode>
                <c:ptCount val="16"/>
                <c:pt idx="0">
                  <c:v>2.1620496037475498</c:v>
                </c:pt>
                <c:pt idx="1">
                  <c:v>1.8838065903038399</c:v>
                </c:pt>
                <c:pt idx="2">
                  <c:v>1.69837969647383</c:v>
                </c:pt>
                <c:pt idx="3">
                  <c:v>1.5127987935957901</c:v>
                </c:pt>
                <c:pt idx="4">
                  <c:v>1.1549844386690999</c:v>
                </c:pt>
                <c:pt idx="5">
                  <c:v>0.81067154361985405</c:v>
                </c:pt>
                <c:pt idx="6">
                  <c:v>0.45283152051849601</c:v>
                </c:pt>
                <c:pt idx="7">
                  <c:v>1E-3</c:v>
                </c:pt>
                <c:pt idx="8">
                  <c:v>2.1569544710751698</c:v>
                </c:pt>
                <c:pt idx="9">
                  <c:v>1.8920460743735299</c:v>
                </c:pt>
                <c:pt idx="10">
                  <c:v>1.71976128597555</c:v>
                </c:pt>
                <c:pt idx="11">
                  <c:v>1.5143260499887701</c:v>
                </c:pt>
                <c:pt idx="12">
                  <c:v>1.1634421022235</c:v>
                </c:pt>
                <c:pt idx="13">
                  <c:v>0.81212179548881702</c:v>
                </c:pt>
                <c:pt idx="14">
                  <c:v>0.460698816055442</c:v>
                </c:pt>
                <c:pt idx="1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5B-4866-A8DF-9FBB81EECEE0}"/>
            </c:ext>
          </c:extLst>
        </c:ser>
        <c:ser>
          <c:idx val="0"/>
          <c:order val="1"/>
          <c:tx>
            <c:strRef>
              <c:f>t!$F$1</c:f>
              <c:strCache>
                <c:ptCount val="1"/>
                <c:pt idx="0">
                  <c:v>during midday (12h-14h)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2190485564304461"/>
                  <c:y val="-0.31403579760863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t!$G$3:$G$18</c:f>
              <c:numCache>
                <c:formatCode>General</c:formatCode>
                <c:ptCount val="16"/>
                <c:pt idx="0">
                  <c:v>0.62298053432106548</c:v>
                </c:pt>
                <c:pt idx="1">
                  <c:v>0.63006116745576068</c:v>
                </c:pt>
                <c:pt idx="2">
                  <c:v>0.62745644824610713</c:v>
                </c:pt>
                <c:pt idx="3">
                  <c:v>0.63703874343010602</c:v>
                </c:pt>
                <c:pt idx="4">
                  <c:v>0.64526108824319761</c:v>
                </c:pt>
                <c:pt idx="5">
                  <c:v>0.65043213281845103</c:v>
                </c:pt>
                <c:pt idx="6">
                  <c:v>0.66353655801208733</c:v>
                </c:pt>
                <c:pt idx="7">
                  <c:v>1</c:v>
                </c:pt>
                <c:pt idx="8">
                  <c:v>0.61950405789826068</c:v>
                </c:pt>
                <c:pt idx="9">
                  <c:v>0.61718924308344381</c:v>
                </c:pt>
                <c:pt idx="10">
                  <c:v>0.61809564647478732</c:v>
                </c:pt>
                <c:pt idx="11">
                  <c:v>0.61635953536367794</c:v>
                </c:pt>
                <c:pt idx="12">
                  <c:v>0.62555778670236439</c:v>
                </c:pt>
                <c:pt idx="13">
                  <c:v>0.63370321564033838</c:v>
                </c:pt>
                <c:pt idx="14">
                  <c:v>0.64658634538152537</c:v>
                </c:pt>
                <c:pt idx="15">
                  <c:v>1</c:v>
                </c:pt>
              </c:numCache>
            </c:numRef>
          </c:xVal>
          <c:yVal>
            <c:numRef>
              <c:f>t!$H$3:$H$18</c:f>
              <c:numCache>
                <c:formatCode>General</c:formatCode>
                <c:ptCount val="16"/>
                <c:pt idx="0">
                  <c:v>2.1537844515031899</c:v>
                </c:pt>
                <c:pt idx="1">
                  <c:v>1.8887348798408501</c:v>
                </c:pt>
                <c:pt idx="2">
                  <c:v>1.70998171142554</c:v>
                </c:pt>
                <c:pt idx="3">
                  <c:v>1.51110469406744</c:v>
                </c:pt>
                <c:pt idx="4">
                  <c:v>1.1599383963807799</c:v>
                </c:pt>
                <c:pt idx="5">
                  <c:v>0.80883626913080797</c:v>
                </c:pt>
                <c:pt idx="6">
                  <c:v>0.45756729874546698</c:v>
                </c:pt>
                <c:pt idx="7">
                  <c:v>1E-3</c:v>
                </c:pt>
                <c:pt idx="8">
                  <c:v>2.15178233387878</c:v>
                </c:pt>
                <c:pt idx="9">
                  <c:v>1.8869381076138201</c:v>
                </c:pt>
                <c:pt idx="10">
                  <c:v>1.70148554560913</c:v>
                </c:pt>
                <c:pt idx="11">
                  <c:v>1.50285237591041</c:v>
                </c:pt>
                <c:pt idx="12">
                  <c:v>1.15163474187441</c:v>
                </c:pt>
                <c:pt idx="13">
                  <c:v>0.80044277601309</c:v>
                </c:pt>
                <c:pt idx="14">
                  <c:v>0.44913530336573898</c:v>
                </c:pt>
                <c:pt idx="1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B-4866-A8DF-9FBB81EE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57312"/>
        <c:axId val="736657728"/>
      </c:scatterChart>
      <c:valAx>
        <c:axId val="7366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air to soil temperature</a:t>
                </a:r>
                <a:r>
                  <a:rPr lang="fr-FR" baseline="0"/>
                  <a:t> ratio (-)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657728"/>
        <c:crosses val="autoZero"/>
        <c:crossBetween val="midCat"/>
      </c:valAx>
      <c:valAx>
        <c:axId val="7366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65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54430</xdr:colOff>
      <xdr:row>14</xdr:row>
      <xdr:rowOff>27214</xdr:rowOff>
    </xdr:from>
    <xdr:to>
      <xdr:col>14</xdr:col>
      <xdr:colOff>48598</xdr:colOff>
      <xdr:row>44</xdr:row>
      <xdr:rowOff>68035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430" y="2694214"/>
          <a:ext cx="9138168" cy="5755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231321</xdr:colOff>
      <xdr:row>9</xdr:row>
      <xdr:rowOff>40822</xdr:rowOff>
    </xdr:from>
    <xdr:to>
      <xdr:col>13</xdr:col>
      <xdr:colOff>40821</xdr:colOff>
      <xdr:row>12</xdr:row>
      <xdr:rowOff>136072</xdr:rowOff>
    </xdr:to>
    <xdr:sp macro="" textlink="">
      <xdr:nvSpPr>
        <xdr:cNvPr id="3" name="ZoneTexte 2"/>
        <xdr:cNvSpPr txBox="1"/>
      </xdr:nvSpPr>
      <xdr:spPr>
        <a:xfrm>
          <a:off x="2517321" y="1755322"/>
          <a:ext cx="7429500" cy="666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600"/>
            <a:t>Date</a:t>
          </a:r>
          <a:r>
            <a:rPr lang="fr-FR" sz="1600" baseline="0"/>
            <a:t> of air temperature profile were take from Heilman et al. 1994 (AFM 71, 99 - 114)</a:t>
          </a:r>
          <a:endParaRPr lang="fr-F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21</xdr:col>
      <xdr:colOff>0</xdr:colOff>
      <xdr:row>18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21</xdr:col>
      <xdr:colOff>0</xdr:colOff>
      <xdr:row>36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288636</xdr:colOff>
      <xdr:row>36</xdr:row>
      <xdr:rowOff>115454</xdr:rowOff>
    </xdr:from>
    <xdr:to>
      <xdr:col>17</xdr:col>
      <xdr:colOff>288636</xdr:colOff>
      <xdr:row>51</xdr:row>
      <xdr:rowOff>4041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232352</xdr:colOff>
      <xdr:row>54</xdr:row>
      <xdr:rowOff>187036</xdr:rowOff>
    </xdr:from>
    <xdr:to>
      <xdr:col>17</xdr:col>
      <xdr:colOff>215034</xdr:colOff>
      <xdr:row>69</xdr:row>
      <xdr:rowOff>116031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19050</xdr:rowOff>
    </xdr:from>
    <xdr:to>
      <xdr:col>13</xdr:col>
      <xdr:colOff>381000</xdr:colOff>
      <xdr:row>18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D46" sqref="D46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8" zoomScale="60" zoomScaleNormal="60" workbookViewId="0">
      <selection activeCell="W27" sqref="W27"/>
    </sheetView>
  </sheetViews>
  <sheetFormatPr baseColWidth="10" defaultRowHeight="14.5" x14ac:dyDescent="0.35"/>
  <cols>
    <col min="3" max="3" width="14.81640625" bestFit="1" customWidth="1"/>
    <col min="4" max="4" width="14.81640625" customWidth="1"/>
  </cols>
  <sheetData>
    <row r="1" spans="1:15" x14ac:dyDescent="0.35">
      <c r="A1" s="1">
        <v>0.41666666666666669</v>
      </c>
      <c r="E1" s="1">
        <v>0.5</v>
      </c>
      <c r="I1" s="1">
        <v>0.58333333333333337</v>
      </c>
      <c r="M1" s="1">
        <v>0.66666666666666663</v>
      </c>
    </row>
    <row r="2" spans="1:15" x14ac:dyDescent="0.35">
      <c r="A2" t="s">
        <v>5</v>
      </c>
      <c r="B2" t="s">
        <v>3</v>
      </c>
      <c r="E2" t="s">
        <v>5</v>
      </c>
      <c r="F2" t="s">
        <v>3</v>
      </c>
      <c r="I2" t="s">
        <v>5</v>
      </c>
      <c r="J2" t="s">
        <v>3</v>
      </c>
      <c r="M2" t="s">
        <v>5</v>
      </c>
      <c r="N2" t="s">
        <v>3</v>
      </c>
    </row>
    <row r="3" spans="1:15" x14ac:dyDescent="0.35">
      <c r="A3">
        <v>21.628806109025501</v>
      </c>
      <c r="B3">
        <v>2.1620496037475498</v>
      </c>
      <c r="C3" s="2">
        <f t="shared" ref="C3:C10" si="0">A$10-LN(B3/$C$35)/$D$35*(A$10-A3)</f>
        <v>21.637734434925228</v>
      </c>
      <c r="D3" s="4"/>
      <c r="E3">
        <v>24.729280970257001</v>
      </c>
      <c r="F3">
        <v>2.1537844515031899</v>
      </c>
      <c r="G3" s="2">
        <f t="shared" ref="G3:G10" si="1">E$10-LN(F3/$C$35)/$D$35*(E$10-E3)</f>
        <v>24.751070718823051</v>
      </c>
      <c r="H3" s="4"/>
      <c r="I3">
        <v>28.508277986331699</v>
      </c>
      <c r="J3">
        <v>2.15178233387878</v>
      </c>
      <c r="K3" s="2">
        <f t="shared" ref="K3:K10" si="2">I$10-LN(J3/$C$35)/$D$35*(I$10-I3)</f>
        <v>28.534886467503462</v>
      </c>
      <c r="L3" s="4"/>
      <c r="M3">
        <v>31.245869028138699</v>
      </c>
      <c r="N3">
        <v>2.1569544710751698</v>
      </c>
      <c r="O3" s="2">
        <f t="shared" ref="O3:O10" si="3">M$10-LN(N3/$C$35)/$D$35*(M$10-M3)</f>
        <v>31.260701113357612</v>
      </c>
    </row>
    <row r="4" spans="1:15" x14ac:dyDescent="0.35">
      <c r="A4">
        <v>21.812493984021501</v>
      </c>
      <c r="B4">
        <v>1.8838065903038399</v>
      </c>
      <c r="C4" s="2">
        <f t="shared" si="0"/>
        <v>21.890026176704744</v>
      </c>
      <c r="D4" s="4"/>
      <c r="E4">
        <v>25.0103474829146</v>
      </c>
      <c r="F4">
        <v>1.8887348798408501</v>
      </c>
      <c r="G4" s="2">
        <f t="shared" si="1"/>
        <v>25.163773502660572</v>
      </c>
      <c r="H4" s="4"/>
      <c r="I4">
        <v>28.401755061443101</v>
      </c>
      <c r="J4">
        <v>1.8869381076138201</v>
      </c>
      <c r="K4" s="2">
        <f t="shared" si="2"/>
        <v>28.586956192058175</v>
      </c>
      <c r="L4" s="4"/>
      <c r="M4">
        <v>31.260467802483401</v>
      </c>
      <c r="N4">
        <v>1.8920460743735299</v>
      </c>
      <c r="O4" s="2">
        <f t="shared" si="3"/>
        <v>31.37334814892094</v>
      </c>
    </row>
    <row r="5" spans="1:15" x14ac:dyDescent="0.35">
      <c r="A5">
        <v>21.805756088170099</v>
      </c>
      <c r="B5">
        <v>1.69837969647383</v>
      </c>
      <c r="C5" s="2">
        <f t="shared" si="0"/>
        <v>21.935174027772398</v>
      </c>
      <c r="D5" s="4"/>
      <c r="E5">
        <v>24.906952866814201</v>
      </c>
      <c r="F5">
        <v>1.70998171142554</v>
      </c>
      <c r="G5" s="2">
        <f t="shared" si="1"/>
        <v>25.16213745442521</v>
      </c>
      <c r="H5" s="4"/>
      <c r="I5">
        <v>28.443465845285001</v>
      </c>
      <c r="J5">
        <v>1.70148554560913</v>
      </c>
      <c r="K5" s="2">
        <f t="shared" si="2"/>
        <v>28.752724590502407</v>
      </c>
      <c r="L5" s="4"/>
      <c r="M5">
        <v>31.448005903680102</v>
      </c>
      <c r="N5">
        <v>1.71976128597555</v>
      </c>
      <c r="O5" s="2">
        <f t="shared" si="3"/>
        <v>31.629174746944933</v>
      </c>
    </row>
    <row r="6" spans="1:15" x14ac:dyDescent="0.35">
      <c r="A6">
        <v>22.089710270478299</v>
      </c>
      <c r="B6">
        <v>1.5127987935957901</v>
      </c>
      <c r="C6" s="2">
        <f t="shared" si="0"/>
        <v>22.269707379225359</v>
      </c>
      <c r="D6" s="4"/>
      <c r="E6">
        <v>25.287323130233901</v>
      </c>
      <c r="F6">
        <v>1.51110469406744</v>
      </c>
      <c r="G6" s="2">
        <f t="shared" si="1"/>
        <v>25.657924555863929</v>
      </c>
      <c r="H6" s="4"/>
      <c r="I6">
        <v>28.363573651618701</v>
      </c>
      <c r="J6">
        <v>1.50285237591041</v>
      </c>
      <c r="K6" s="2">
        <f t="shared" si="2"/>
        <v>28.824303495467216</v>
      </c>
      <c r="L6" s="4"/>
      <c r="M6">
        <v>31.707013828729099</v>
      </c>
      <c r="N6">
        <v>1.5143260499887701</v>
      </c>
      <c r="O6" s="2">
        <f t="shared" si="3"/>
        <v>31.975131144262988</v>
      </c>
    </row>
    <row r="7" spans="1:15" x14ac:dyDescent="0.35">
      <c r="A7">
        <v>22.4643051945968</v>
      </c>
      <c r="B7">
        <v>1.1549844386690999</v>
      </c>
      <c r="C7" s="2">
        <f t="shared" si="0"/>
        <v>22.757474237604725</v>
      </c>
      <c r="D7" s="4"/>
      <c r="E7">
        <v>25.613710013796599</v>
      </c>
      <c r="F7">
        <v>1.1599383963807799</v>
      </c>
      <c r="G7" s="2">
        <f t="shared" si="1"/>
        <v>26.230925963607362</v>
      </c>
      <c r="H7" s="4"/>
      <c r="I7">
        <v>28.786857894567898</v>
      </c>
      <c r="J7">
        <v>1.15163474187441</v>
      </c>
      <c r="K7" s="2">
        <f t="shared" si="2"/>
        <v>29.550605934452552</v>
      </c>
      <c r="L7" s="4"/>
      <c r="M7">
        <v>31.500465235665899</v>
      </c>
      <c r="N7">
        <v>1.1634421022235</v>
      </c>
      <c r="O7" s="2">
        <f t="shared" si="3"/>
        <v>31.966800292583123</v>
      </c>
    </row>
    <row r="8" spans="1:15" x14ac:dyDescent="0.35">
      <c r="A8">
        <v>22.354894600057701</v>
      </c>
      <c r="B8">
        <v>0.81067154361985405</v>
      </c>
      <c r="C8" s="2">
        <f t="shared" si="0"/>
        <v>22.81658512351088</v>
      </c>
      <c r="D8" s="4"/>
      <c r="E8">
        <v>25.8189751981262</v>
      </c>
      <c r="F8">
        <v>0.80883626913080797</v>
      </c>
      <c r="G8" s="2">
        <f t="shared" si="1"/>
        <v>26.769750991088628</v>
      </c>
      <c r="H8" s="4"/>
      <c r="I8">
        <v>29.161693457823901</v>
      </c>
      <c r="J8">
        <v>0.80044277601309</v>
      </c>
      <c r="K8" s="2">
        <f t="shared" si="2"/>
        <v>30.328700541354657</v>
      </c>
      <c r="L8" s="4"/>
      <c r="M8">
        <v>32.117544197388199</v>
      </c>
      <c r="N8">
        <v>0.81212179548881702</v>
      </c>
      <c r="O8" s="2">
        <f t="shared" si="3"/>
        <v>32.804899009844846</v>
      </c>
    </row>
    <row r="9" spans="1:15" x14ac:dyDescent="0.35">
      <c r="A9">
        <v>22.7779382038694</v>
      </c>
      <c r="B9">
        <v>0.45283152051849601</v>
      </c>
      <c r="C9" s="2">
        <f t="shared" si="0"/>
        <v>23.463136805005675</v>
      </c>
      <c r="D9" s="4"/>
      <c r="E9">
        <v>26.339156800462</v>
      </c>
      <c r="F9">
        <v>0.45756729874546698</v>
      </c>
      <c r="G9" s="2">
        <f t="shared" si="1"/>
        <v>27.775279145462569</v>
      </c>
      <c r="H9" s="4"/>
      <c r="I9">
        <v>29.7545480796996</v>
      </c>
      <c r="J9">
        <v>0.44913530336573898</v>
      </c>
      <c r="K9" s="2">
        <f t="shared" si="2"/>
        <v>31.524007096105343</v>
      </c>
      <c r="L9" s="4"/>
      <c r="M9">
        <v>32.928417877883597</v>
      </c>
      <c r="N9">
        <v>0.460698816055442</v>
      </c>
      <c r="O9" s="2">
        <f t="shared" si="3"/>
        <v>33.919957802234862</v>
      </c>
    </row>
    <row r="10" spans="1:15" x14ac:dyDescent="0.35">
      <c r="A10">
        <v>29.108351782333798</v>
      </c>
      <c r="B10">
        <v>9.9999999999999995E-7</v>
      </c>
      <c r="C10" s="2">
        <f t="shared" si="0"/>
        <v>29.108351782333798</v>
      </c>
      <c r="D10" s="4"/>
      <c r="E10">
        <v>39.695110212724998</v>
      </c>
      <c r="F10">
        <v>9.9999999999999995E-7</v>
      </c>
      <c r="G10" s="2">
        <f t="shared" si="1"/>
        <v>39.695110212724998</v>
      </c>
      <c r="H10" s="4"/>
      <c r="I10">
        <v>46.017903551833598</v>
      </c>
      <c r="J10">
        <v>9.9999999999999995E-7</v>
      </c>
      <c r="K10" s="2">
        <f t="shared" si="2"/>
        <v>46.017903551833598</v>
      </c>
      <c r="L10" s="4"/>
      <c r="M10">
        <v>42.189976577790603</v>
      </c>
      <c r="N10">
        <v>9.9999999999999995E-7</v>
      </c>
      <c r="O10" s="2">
        <f t="shared" si="3"/>
        <v>42.189976577790603</v>
      </c>
    </row>
    <row r="11" spans="1:15" x14ac:dyDescent="0.35">
      <c r="L11" s="5"/>
    </row>
    <row r="12" spans="1:15" x14ac:dyDescent="0.35">
      <c r="A12" t="s">
        <v>6</v>
      </c>
      <c r="B12" t="s">
        <v>3</v>
      </c>
      <c r="E12" t="s">
        <v>6</v>
      </c>
      <c r="F12" t="s">
        <v>3</v>
      </c>
      <c r="I12" t="s">
        <v>6</v>
      </c>
      <c r="J12" t="s">
        <v>3</v>
      </c>
      <c r="M12" t="s">
        <v>6</v>
      </c>
      <c r="N12" t="s">
        <v>3</v>
      </c>
    </row>
    <row r="13" spans="1:15" x14ac:dyDescent="0.35">
      <c r="A13">
        <f t="shared" ref="A13:A20" si="4">A$10-A3</f>
        <v>7.4795456733082979</v>
      </c>
      <c r="B13">
        <f>MAX(0.000001,B3)</f>
        <v>2.1620496037475498</v>
      </c>
      <c r="E13">
        <f t="shared" ref="E13:E20" si="5">E$10-E3</f>
        <v>14.965829242467997</v>
      </c>
      <c r="F13">
        <f>MAX(0.000001,F3)</f>
        <v>2.1537844515031899</v>
      </c>
      <c r="I13">
        <f t="shared" ref="I13:I20" si="6">I$10-I3</f>
        <v>17.509625565501899</v>
      </c>
      <c r="J13">
        <f>MAX(0.000001,J3)</f>
        <v>2.15178233387878</v>
      </c>
      <c r="M13">
        <f t="shared" ref="M13:M20" si="7">M$10-M3</f>
        <v>10.944107549651903</v>
      </c>
      <c r="N13">
        <f>MAX(0.000001,N3)</f>
        <v>2.1569544710751698</v>
      </c>
    </row>
    <row r="14" spans="1:15" x14ac:dyDescent="0.35">
      <c r="A14">
        <f t="shared" si="4"/>
        <v>7.2958577983122979</v>
      </c>
      <c r="B14">
        <f t="shared" ref="B14:B20" si="8">MAX(0.000001,B4)</f>
        <v>1.8838065903038399</v>
      </c>
      <c r="E14">
        <f t="shared" si="5"/>
        <v>14.684762729810398</v>
      </c>
      <c r="F14">
        <f t="shared" ref="F14:F20" si="9">MAX(0.000001,F4)</f>
        <v>1.8887348798408501</v>
      </c>
      <c r="I14">
        <f t="shared" si="6"/>
        <v>17.616148490390497</v>
      </c>
      <c r="J14">
        <f t="shared" ref="J14:J20" si="10">MAX(0.000001,J4)</f>
        <v>1.8869381076138201</v>
      </c>
      <c r="M14">
        <f t="shared" si="7"/>
        <v>10.929508775307202</v>
      </c>
      <c r="N14">
        <f t="shared" ref="N14:N20" si="11">MAX(0.000001,N4)</f>
        <v>1.8920460743735299</v>
      </c>
    </row>
    <row r="15" spans="1:15" x14ac:dyDescent="0.35">
      <c r="A15">
        <f t="shared" si="4"/>
        <v>7.3025956941636991</v>
      </c>
      <c r="B15">
        <f t="shared" si="8"/>
        <v>1.69837969647383</v>
      </c>
      <c r="E15">
        <f t="shared" si="5"/>
        <v>14.788157345910797</v>
      </c>
      <c r="F15">
        <f t="shared" si="9"/>
        <v>1.70998171142554</v>
      </c>
      <c r="I15">
        <f t="shared" si="6"/>
        <v>17.574437706548597</v>
      </c>
      <c r="J15">
        <f t="shared" si="10"/>
        <v>1.70148554560913</v>
      </c>
      <c r="M15">
        <f t="shared" si="7"/>
        <v>10.741970674110501</v>
      </c>
      <c r="N15">
        <f t="shared" si="11"/>
        <v>1.71976128597555</v>
      </c>
    </row>
    <row r="16" spans="1:15" x14ac:dyDescent="0.35">
      <c r="A16">
        <f t="shared" si="4"/>
        <v>7.018641511855499</v>
      </c>
      <c r="B16">
        <f t="shared" si="8"/>
        <v>1.5127987935957901</v>
      </c>
      <c r="E16">
        <f t="shared" si="5"/>
        <v>14.407787082491097</v>
      </c>
      <c r="F16">
        <f t="shared" si="9"/>
        <v>1.51110469406744</v>
      </c>
      <c r="I16">
        <f t="shared" si="6"/>
        <v>17.654329900214897</v>
      </c>
      <c r="J16">
        <f t="shared" si="10"/>
        <v>1.50285237591041</v>
      </c>
      <c r="M16">
        <f t="shared" si="7"/>
        <v>10.482962749061503</v>
      </c>
      <c r="N16">
        <f t="shared" si="11"/>
        <v>1.5143260499887701</v>
      </c>
    </row>
    <row r="17" spans="1:14" x14ac:dyDescent="0.35">
      <c r="A17">
        <f t="shared" si="4"/>
        <v>6.6440465877369981</v>
      </c>
      <c r="B17">
        <f t="shared" si="8"/>
        <v>1.1549844386690999</v>
      </c>
      <c r="E17">
        <f t="shared" si="5"/>
        <v>14.081400198928399</v>
      </c>
      <c r="F17">
        <f t="shared" si="9"/>
        <v>1.1599383963807799</v>
      </c>
      <c r="I17">
        <f t="shared" si="6"/>
        <v>17.2310456572657</v>
      </c>
      <c r="J17">
        <f t="shared" si="10"/>
        <v>1.15163474187441</v>
      </c>
      <c r="M17">
        <f t="shared" si="7"/>
        <v>10.689511342124703</v>
      </c>
      <c r="N17">
        <f t="shared" si="11"/>
        <v>1.1634421022235</v>
      </c>
    </row>
    <row r="18" spans="1:14" x14ac:dyDescent="0.35">
      <c r="A18">
        <f t="shared" si="4"/>
        <v>6.7534571822760974</v>
      </c>
      <c r="B18">
        <f t="shared" si="8"/>
        <v>0.81067154361985405</v>
      </c>
      <c r="E18">
        <f t="shared" si="5"/>
        <v>13.876135014598798</v>
      </c>
      <c r="F18">
        <f t="shared" si="9"/>
        <v>0.80883626913080797</v>
      </c>
      <c r="I18">
        <f t="shared" si="6"/>
        <v>16.856210094009697</v>
      </c>
      <c r="J18">
        <f t="shared" si="10"/>
        <v>0.80044277601309</v>
      </c>
      <c r="M18">
        <f t="shared" si="7"/>
        <v>10.072432380402404</v>
      </c>
      <c r="N18">
        <f t="shared" si="11"/>
        <v>0.81212179548881702</v>
      </c>
    </row>
    <row r="19" spans="1:14" x14ac:dyDescent="0.35">
      <c r="A19">
        <f t="shared" si="4"/>
        <v>6.3304135784643982</v>
      </c>
      <c r="B19">
        <f t="shared" si="8"/>
        <v>0.45283152051849601</v>
      </c>
      <c r="E19">
        <f t="shared" si="5"/>
        <v>13.355953412262998</v>
      </c>
      <c r="F19">
        <f t="shared" si="9"/>
        <v>0.45756729874546698</v>
      </c>
      <c r="I19">
        <f t="shared" si="6"/>
        <v>16.263355472133998</v>
      </c>
      <c r="J19">
        <f t="shared" si="10"/>
        <v>0.44913530336573898</v>
      </c>
      <c r="M19">
        <f t="shared" si="7"/>
        <v>9.2615586999070061</v>
      </c>
      <c r="N19">
        <f t="shared" si="11"/>
        <v>0.460698816055442</v>
      </c>
    </row>
    <row r="20" spans="1:14" x14ac:dyDescent="0.35">
      <c r="A20">
        <f t="shared" si="4"/>
        <v>0</v>
      </c>
      <c r="B20">
        <f t="shared" si="8"/>
        <v>9.9999999999999995E-7</v>
      </c>
      <c r="E20">
        <f t="shared" si="5"/>
        <v>0</v>
      </c>
      <c r="F20">
        <f t="shared" si="9"/>
        <v>9.9999999999999995E-7</v>
      </c>
      <c r="I20">
        <f t="shared" si="6"/>
        <v>0</v>
      </c>
      <c r="J20">
        <f t="shared" si="10"/>
        <v>9.9999999999999995E-7</v>
      </c>
      <c r="M20">
        <f t="shared" si="7"/>
        <v>0</v>
      </c>
      <c r="N20">
        <f t="shared" si="11"/>
        <v>9.9999999999999995E-7</v>
      </c>
    </row>
    <row r="23" spans="1:14" x14ac:dyDescent="0.35">
      <c r="A23" t="s">
        <v>7</v>
      </c>
      <c r="B23" t="s">
        <v>3</v>
      </c>
      <c r="E23" t="s">
        <v>6</v>
      </c>
      <c r="F23" t="s">
        <v>3</v>
      </c>
      <c r="I23" t="s">
        <v>6</v>
      </c>
      <c r="J23" t="s">
        <v>3</v>
      </c>
      <c r="M23" t="s">
        <v>6</v>
      </c>
      <c r="N23" t="s">
        <v>3</v>
      </c>
    </row>
    <row r="24" spans="1:14" x14ac:dyDescent="0.35">
      <c r="A24">
        <f>A13/MAX(A$13:A$20)</f>
        <v>1</v>
      </c>
      <c r="B24">
        <f>B13</f>
        <v>2.1620496037475498</v>
      </c>
      <c r="E24">
        <f>E13/MAX(E$13:E$20)</f>
        <v>1</v>
      </c>
      <c r="F24">
        <f>F13</f>
        <v>2.1537844515031899</v>
      </c>
      <c r="I24">
        <f>I13/MAX(I$13:I$20)</f>
        <v>0.99180346489892901</v>
      </c>
      <c r="J24">
        <f>J13</f>
        <v>2.15178233387878</v>
      </c>
      <c r="M24">
        <f>M13/MAX(M$13:M$20)</f>
        <v>1</v>
      </c>
      <c r="N24">
        <f>N13</f>
        <v>2.1569544710751698</v>
      </c>
    </row>
    <row r="25" spans="1:14" x14ac:dyDescent="0.35">
      <c r="A25">
        <f t="shared" ref="A25:A31" si="12">A14/MAX(A$13:A$20)</f>
        <v>0.97544130579327659</v>
      </c>
      <c r="B25">
        <f t="shared" ref="B25:B31" si="13">B14</f>
        <v>1.8838065903038399</v>
      </c>
      <c r="E25">
        <f t="shared" ref="E25:E31" si="14">E14/MAX(E$13:E$20)</f>
        <v>0.98121944944687556</v>
      </c>
      <c r="F25">
        <f t="shared" ref="F25:F31" si="15">F14</f>
        <v>1.8887348798408501</v>
      </c>
      <c r="I25">
        <f t="shared" ref="I25:I31" si="16">I14/MAX(I$13:I$20)</f>
        <v>0.99783727787799326</v>
      </c>
      <c r="J25">
        <f t="shared" ref="J25:J31" si="17">J14</f>
        <v>1.8869381076138201</v>
      </c>
      <c r="M25">
        <f t="shared" ref="M25:M31" si="18">M14/MAX(M$13:M$20)</f>
        <v>0.99866606077485365</v>
      </c>
      <c r="N25">
        <f t="shared" ref="N25:N31" si="19">N14</f>
        <v>1.8920460743735299</v>
      </c>
    </row>
    <row r="26" spans="1:14" x14ac:dyDescent="0.35">
      <c r="A26">
        <f t="shared" si="12"/>
        <v>0.97634214872487946</v>
      </c>
      <c r="B26">
        <f t="shared" si="13"/>
        <v>1.69837969647383</v>
      </c>
      <c r="E26">
        <f t="shared" si="14"/>
        <v>0.98812816225023958</v>
      </c>
      <c r="F26">
        <f t="shared" si="15"/>
        <v>1.70998171142554</v>
      </c>
      <c r="I26">
        <f t="shared" si="16"/>
        <v>0.99547464026571031</v>
      </c>
      <c r="J26">
        <f t="shared" si="17"/>
        <v>1.70148554560913</v>
      </c>
      <c r="M26">
        <f t="shared" si="18"/>
        <v>0.98153007226726019</v>
      </c>
      <c r="N26">
        <f t="shared" si="19"/>
        <v>1.71976128597555</v>
      </c>
    </row>
    <row r="27" spans="1:14" x14ac:dyDescent="0.35">
      <c r="A27">
        <f t="shared" si="12"/>
        <v>0.93837805375029748</v>
      </c>
      <c r="B27">
        <f t="shared" si="13"/>
        <v>1.5127987935957901</v>
      </c>
      <c r="E27">
        <f t="shared" si="14"/>
        <v>0.96271224594803184</v>
      </c>
      <c r="F27">
        <f t="shared" si="15"/>
        <v>1.51110469406744</v>
      </c>
      <c r="I27">
        <f t="shared" si="16"/>
        <v>1</v>
      </c>
      <c r="J27">
        <f t="shared" si="17"/>
        <v>1.50285237591041</v>
      </c>
      <c r="M27">
        <f t="shared" si="18"/>
        <v>0.95786364502557653</v>
      </c>
      <c r="N27">
        <f t="shared" si="19"/>
        <v>1.5143260499887701</v>
      </c>
    </row>
    <row r="28" spans="1:14" x14ac:dyDescent="0.35">
      <c r="A28">
        <f t="shared" si="12"/>
        <v>0.88829547648156171</v>
      </c>
      <c r="B28">
        <f t="shared" si="13"/>
        <v>1.1549844386690999</v>
      </c>
      <c r="E28">
        <f t="shared" si="14"/>
        <v>0.94090343881314076</v>
      </c>
      <c r="F28">
        <f t="shared" si="15"/>
        <v>1.1599383963807799</v>
      </c>
      <c r="I28">
        <f t="shared" si="16"/>
        <v>0.97602377176921085</v>
      </c>
      <c r="J28">
        <f t="shared" si="17"/>
        <v>1.15163474187441</v>
      </c>
      <c r="M28">
        <f t="shared" si="18"/>
        <v>0.97673668626042531</v>
      </c>
      <c r="N28">
        <f t="shared" si="19"/>
        <v>1.1634421022235</v>
      </c>
    </row>
    <row r="29" spans="1:14" x14ac:dyDescent="0.35">
      <c r="A29">
        <f t="shared" si="12"/>
        <v>0.90292344979945249</v>
      </c>
      <c r="B29">
        <f t="shared" si="13"/>
        <v>0.81067154361985405</v>
      </c>
      <c r="E29">
        <f t="shared" si="14"/>
        <v>0.92718784838350199</v>
      </c>
      <c r="F29">
        <f t="shared" si="15"/>
        <v>0.80883626913080797</v>
      </c>
      <c r="I29">
        <f t="shared" si="16"/>
        <v>0.95479183799576073</v>
      </c>
      <c r="J29">
        <f t="shared" si="17"/>
        <v>0.80044277601309</v>
      </c>
      <c r="M29">
        <f t="shared" si="18"/>
        <v>0.92035210132074907</v>
      </c>
      <c r="N29">
        <f t="shared" si="19"/>
        <v>0.81212179548881702</v>
      </c>
    </row>
    <row r="30" spans="1:14" x14ac:dyDescent="0.35">
      <c r="A30">
        <f t="shared" si="12"/>
        <v>0.84636338287969515</v>
      </c>
      <c r="B30">
        <f t="shared" si="13"/>
        <v>0.45283152051849601</v>
      </c>
      <c r="E30">
        <f t="shared" si="14"/>
        <v>0.89242989452019728</v>
      </c>
      <c r="F30">
        <f t="shared" si="15"/>
        <v>0.45756729874546698</v>
      </c>
      <c r="I30">
        <f t="shared" si="16"/>
        <v>0.92121057916426685</v>
      </c>
      <c r="J30">
        <f t="shared" si="17"/>
        <v>0.44913530336573898</v>
      </c>
      <c r="M30">
        <f t="shared" si="18"/>
        <v>0.84625983963412221</v>
      </c>
      <c r="N30">
        <f t="shared" si="19"/>
        <v>0.460698816055442</v>
      </c>
    </row>
    <row r="31" spans="1:14" x14ac:dyDescent="0.35">
      <c r="A31">
        <f t="shared" si="12"/>
        <v>0</v>
      </c>
      <c r="B31">
        <f t="shared" si="13"/>
        <v>9.9999999999999995E-7</v>
      </c>
      <c r="E31">
        <f t="shared" si="14"/>
        <v>0</v>
      </c>
      <c r="F31">
        <f t="shared" si="15"/>
        <v>9.9999999999999995E-7</v>
      </c>
      <c r="I31">
        <f t="shared" si="16"/>
        <v>0</v>
      </c>
      <c r="J31">
        <f t="shared" si="17"/>
        <v>9.9999999999999995E-7</v>
      </c>
      <c r="M31">
        <f t="shared" si="18"/>
        <v>0</v>
      </c>
      <c r="N31">
        <f t="shared" si="19"/>
        <v>9.9999999999999995E-7</v>
      </c>
    </row>
    <row r="35" spans="1:8" x14ac:dyDescent="0.35">
      <c r="C35" s="3">
        <v>9.9999999999999995E-7</v>
      </c>
      <c r="D35">
        <v>14.603999999999999</v>
      </c>
    </row>
    <row r="37" spans="1:8" x14ac:dyDescent="0.35">
      <c r="A37" t="s">
        <v>8</v>
      </c>
    </row>
    <row r="38" spans="1:8" x14ac:dyDescent="0.35">
      <c r="A38">
        <f>A24</f>
        <v>1</v>
      </c>
      <c r="B38">
        <f>B24</f>
        <v>2.1620496037475498</v>
      </c>
      <c r="C38">
        <f t="shared" ref="C38:C69" si="20">C$35*EXP(D$35*A38)</f>
        <v>2.2000705808093701</v>
      </c>
      <c r="D38">
        <f t="shared" ref="D38:D69" si="21">(C38-B38)^2</f>
        <v>1.4455946967354642E-3</v>
      </c>
      <c r="G38">
        <f t="shared" ref="G38:G45" si="22">A3</f>
        <v>21.628806109025501</v>
      </c>
      <c r="H38">
        <f t="shared" ref="H38:H45" si="23">C3</f>
        <v>21.637734434925228</v>
      </c>
    </row>
    <row r="39" spans="1:8" x14ac:dyDescent="0.35">
      <c r="A39">
        <f t="shared" ref="A39:B39" si="24">A25</f>
        <v>0.97544130579327659</v>
      </c>
      <c r="B39">
        <f t="shared" si="24"/>
        <v>1.8838065903038399</v>
      </c>
      <c r="C39">
        <f t="shared" si="20"/>
        <v>1.5370027777984436</v>
      </c>
      <c r="D39">
        <f t="shared" si="21"/>
        <v>0.12027288436827804</v>
      </c>
      <c r="G39">
        <f t="shared" si="22"/>
        <v>21.812493984021501</v>
      </c>
      <c r="H39">
        <f t="shared" si="23"/>
        <v>21.890026176704744</v>
      </c>
    </row>
    <row r="40" spans="1:8" x14ac:dyDescent="0.35">
      <c r="A40">
        <f t="shared" ref="A40:B40" si="25">A26</f>
        <v>0.97634214872487946</v>
      </c>
      <c r="B40">
        <f t="shared" si="25"/>
        <v>1.69837969647383</v>
      </c>
      <c r="C40">
        <f t="shared" si="20"/>
        <v>1.5573570441568529</v>
      </c>
      <c r="D40">
        <f t="shared" si="21"/>
        <v>1.9887388466515003E-2</v>
      </c>
      <c r="G40">
        <f t="shared" si="22"/>
        <v>21.805756088170099</v>
      </c>
      <c r="H40">
        <f t="shared" si="23"/>
        <v>21.935174027772398</v>
      </c>
    </row>
    <row r="41" spans="1:8" x14ac:dyDescent="0.35">
      <c r="A41">
        <f t="shared" ref="A41:B41" si="26">A27</f>
        <v>0.93837805375029748</v>
      </c>
      <c r="B41">
        <f t="shared" si="26"/>
        <v>1.5127987935957901</v>
      </c>
      <c r="C41">
        <f t="shared" si="20"/>
        <v>0.89454733375420092</v>
      </c>
      <c r="D41">
        <f t="shared" si="21"/>
        <v>0.38223486759625608</v>
      </c>
      <c r="G41">
        <f t="shared" si="22"/>
        <v>22.089710270478299</v>
      </c>
      <c r="H41">
        <f t="shared" si="23"/>
        <v>22.269707379225359</v>
      </c>
    </row>
    <row r="42" spans="1:8" x14ac:dyDescent="0.35">
      <c r="A42">
        <f t="shared" ref="A42:B42" si="27">A28</f>
        <v>0.88829547648156171</v>
      </c>
      <c r="B42">
        <f t="shared" si="27"/>
        <v>1.1549844386690999</v>
      </c>
      <c r="C42">
        <f t="shared" si="20"/>
        <v>0.43048473288388955</v>
      </c>
      <c r="D42">
        <f t="shared" si="21"/>
        <v>0.52489982368285637</v>
      </c>
      <c r="G42">
        <f t="shared" si="22"/>
        <v>22.4643051945968</v>
      </c>
      <c r="H42">
        <f t="shared" si="23"/>
        <v>22.757474237604725</v>
      </c>
    </row>
    <row r="43" spans="1:8" x14ac:dyDescent="0.35">
      <c r="A43">
        <f t="shared" ref="A43:B43" si="28">A29</f>
        <v>0.90292344979945249</v>
      </c>
      <c r="B43">
        <f t="shared" si="28"/>
        <v>0.81067154361985405</v>
      </c>
      <c r="C43">
        <f t="shared" si="20"/>
        <v>0.53300925174677161</v>
      </c>
      <c r="D43">
        <f t="shared" si="21"/>
        <v>7.7096348328212827E-2</v>
      </c>
      <c r="G43">
        <f t="shared" si="22"/>
        <v>22.354894600057701</v>
      </c>
      <c r="H43">
        <f t="shared" si="23"/>
        <v>22.81658512351088</v>
      </c>
    </row>
    <row r="44" spans="1:8" x14ac:dyDescent="0.35">
      <c r="A44">
        <f t="shared" ref="A44:B44" si="29">A30</f>
        <v>0.84636338287969515</v>
      </c>
      <c r="B44">
        <f t="shared" si="29"/>
        <v>0.45283152051849601</v>
      </c>
      <c r="C44">
        <f t="shared" si="20"/>
        <v>0.23334908811597618</v>
      </c>
      <c r="D44">
        <f t="shared" si="21"/>
        <v>4.8172538133326684E-2</v>
      </c>
      <c r="G44">
        <f t="shared" si="22"/>
        <v>22.7779382038694</v>
      </c>
      <c r="H44">
        <f t="shared" si="23"/>
        <v>23.463136805005675</v>
      </c>
    </row>
    <row r="45" spans="1:8" x14ac:dyDescent="0.35">
      <c r="A45">
        <f t="shared" ref="A45:B45" si="30">A31</f>
        <v>0</v>
      </c>
      <c r="B45">
        <f t="shared" si="30"/>
        <v>9.9999999999999995E-7</v>
      </c>
      <c r="C45">
        <f t="shared" si="20"/>
        <v>9.9999999999999995E-7</v>
      </c>
      <c r="D45">
        <f t="shared" si="21"/>
        <v>0</v>
      </c>
      <c r="G45">
        <f t="shared" si="22"/>
        <v>29.108351782333798</v>
      </c>
      <c r="H45">
        <f t="shared" si="23"/>
        <v>29.108351782333798</v>
      </c>
    </row>
    <row r="46" spans="1:8" x14ac:dyDescent="0.35">
      <c r="A46">
        <f t="shared" ref="A46:B53" si="31">E24</f>
        <v>1</v>
      </c>
      <c r="B46">
        <f t="shared" si="31"/>
        <v>2.1537844515031899</v>
      </c>
      <c r="C46">
        <f t="shared" si="20"/>
        <v>2.2000705808093701</v>
      </c>
      <c r="D46">
        <f t="shared" si="21"/>
        <v>2.142405766148439E-3</v>
      </c>
      <c r="G46">
        <f t="shared" ref="G46:G53" si="32">E3</f>
        <v>24.729280970257001</v>
      </c>
      <c r="H46">
        <f t="shared" ref="H46:H53" si="33">G3</f>
        <v>24.751070718823051</v>
      </c>
    </row>
    <row r="47" spans="1:8" x14ac:dyDescent="0.35">
      <c r="A47">
        <f t="shared" si="31"/>
        <v>0.98121944944687556</v>
      </c>
      <c r="B47">
        <f t="shared" si="31"/>
        <v>1.8887348798408501</v>
      </c>
      <c r="C47">
        <f t="shared" si="20"/>
        <v>1.6723306992831262</v>
      </c>
      <c r="D47">
        <f t="shared" si="21"/>
        <v>4.6830769362859979E-2</v>
      </c>
      <c r="G47">
        <f t="shared" si="32"/>
        <v>25.0103474829146</v>
      </c>
      <c r="H47">
        <f t="shared" si="33"/>
        <v>25.163773502660572</v>
      </c>
    </row>
    <row r="48" spans="1:8" x14ac:dyDescent="0.35">
      <c r="A48">
        <f t="shared" si="31"/>
        <v>0.98812816225023958</v>
      </c>
      <c r="B48">
        <f t="shared" si="31"/>
        <v>1.70998171142554</v>
      </c>
      <c r="C48">
        <f t="shared" si="20"/>
        <v>1.8498658510927815</v>
      </c>
      <c r="D48">
        <f t="shared" si="21"/>
        <v>1.9567572530444312E-2</v>
      </c>
      <c r="G48">
        <f t="shared" si="32"/>
        <v>24.906952866814201</v>
      </c>
      <c r="H48">
        <f t="shared" si="33"/>
        <v>25.16213745442521</v>
      </c>
    </row>
    <row r="49" spans="1:8" x14ac:dyDescent="0.35">
      <c r="A49">
        <f t="shared" si="31"/>
        <v>0.96271224594803184</v>
      </c>
      <c r="B49">
        <f t="shared" si="31"/>
        <v>1.51110469406744</v>
      </c>
      <c r="C49">
        <f t="shared" si="20"/>
        <v>1.2762665803360609</v>
      </c>
      <c r="D49">
        <f t="shared" si="21"/>
        <v>5.5148939660912139E-2</v>
      </c>
      <c r="G49">
        <f t="shared" si="32"/>
        <v>25.287323130233901</v>
      </c>
      <c r="H49">
        <f t="shared" si="33"/>
        <v>25.657924555863929</v>
      </c>
    </row>
    <row r="50" spans="1:8" x14ac:dyDescent="0.35">
      <c r="A50">
        <f t="shared" si="31"/>
        <v>0.94090343881314076</v>
      </c>
      <c r="B50">
        <f t="shared" si="31"/>
        <v>1.1599383963807799</v>
      </c>
      <c r="C50">
        <f t="shared" si="20"/>
        <v>0.92815481134691535</v>
      </c>
      <c r="D50">
        <f t="shared" si="21"/>
        <v>5.3723630291150709E-2</v>
      </c>
      <c r="G50">
        <f t="shared" si="32"/>
        <v>25.613710013796599</v>
      </c>
      <c r="H50">
        <f t="shared" si="33"/>
        <v>26.230925963607362</v>
      </c>
    </row>
    <row r="51" spans="1:8" x14ac:dyDescent="0.35">
      <c r="A51">
        <f t="shared" si="31"/>
        <v>0.92718784838350199</v>
      </c>
      <c r="B51">
        <f t="shared" si="31"/>
        <v>0.80883626913080797</v>
      </c>
      <c r="C51">
        <f t="shared" si="20"/>
        <v>0.7596790631854422</v>
      </c>
      <c r="D51">
        <f t="shared" si="21"/>
        <v>2.4164308963551036E-3</v>
      </c>
      <c r="G51">
        <f t="shared" si="32"/>
        <v>25.8189751981262</v>
      </c>
      <c r="H51">
        <f t="shared" si="33"/>
        <v>26.769750991088628</v>
      </c>
    </row>
    <row r="52" spans="1:8" x14ac:dyDescent="0.35">
      <c r="A52">
        <f t="shared" si="31"/>
        <v>0.89242989452019728</v>
      </c>
      <c r="B52">
        <f t="shared" si="31"/>
        <v>0.45756729874546698</v>
      </c>
      <c r="C52">
        <f t="shared" si="20"/>
        <v>0.4572777162804797</v>
      </c>
      <c r="D52">
        <f t="shared" si="21"/>
        <v>8.3858004028110029E-8</v>
      </c>
      <c r="G52">
        <f t="shared" si="32"/>
        <v>26.339156800462</v>
      </c>
      <c r="H52">
        <f t="shared" si="33"/>
        <v>27.775279145462569</v>
      </c>
    </row>
    <row r="53" spans="1:8" x14ac:dyDescent="0.35">
      <c r="A53">
        <f t="shared" si="31"/>
        <v>0</v>
      </c>
      <c r="B53">
        <f t="shared" si="31"/>
        <v>9.9999999999999995E-7</v>
      </c>
      <c r="C53">
        <f t="shared" si="20"/>
        <v>9.9999999999999995E-7</v>
      </c>
      <c r="D53">
        <f t="shared" si="21"/>
        <v>0</v>
      </c>
      <c r="G53">
        <f t="shared" si="32"/>
        <v>39.695110212724998</v>
      </c>
      <c r="H53">
        <f t="shared" si="33"/>
        <v>39.695110212724998</v>
      </c>
    </row>
    <row r="54" spans="1:8" x14ac:dyDescent="0.35">
      <c r="A54">
        <f t="shared" ref="A54:B61" si="34">I24</f>
        <v>0.99180346489892901</v>
      </c>
      <c r="B54">
        <f t="shared" si="34"/>
        <v>2.15178233387878</v>
      </c>
      <c r="C54">
        <f t="shared" si="20"/>
        <v>1.9518687430101942</v>
      </c>
      <c r="D54">
        <f t="shared" si="21"/>
        <v>3.996544381397233E-2</v>
      </c>
      <c r="G54">
        <f t="shared" ref="G54:G61" si="35">I3</f>
        <v>28.508277986331699</v>
      </c>
      <c r="H54">
        <f t="shared" ref="H54:H61" si="36">K3</f>
        <v>28.534886467503462</v>
      </c>
    </row>
    <row r="55" spans="1:8" x14ac:dyDescent="0.35">
      <c r="A55">
        <f t="shared" si="34"/>
        <v>0.99783727787799326</v>
      </c>
      <c r="B55">
        <f t="shared" si="34"/>
        <v>1.8869381076138201</v>
      </c>
      <c r="C55">
        <f t="shared" si="20"/>
        <v>2.1316685890114435</v>
      </c>
      <c r="D55">
        <f t="shared" si="21"/>
        <v>5.9893008525112507E-2</v>
      </c>
      <c r="G55">
        <f t="shared" si="35"/>
        <v>28.401755061443101</v>
      </c>
      <c r="H55">
        <f t="shared" si="36"/>
        <v>28.586956192058175</v>
      </c>
    </row>
    <row r="56" spans="1:8" x14ac:dyDescent="0.35">
      <c r="A56">
        <f t="shared" si="34"/>
        <v>0.99547464026571031</v>
      </c>
      <c r="B56">
        <f t="shared" si="34"/>
        <v>1.70148554560913</v>
      </c>
      <c r="C56">
        <f t="shared" si="20"/>
        <v>2.0593720134294542</v>
      </c>
      <c r="D56">
        <f t="shared" si="21"/>
        <v>0.12808272384890793</v>
      </c>
      <c r="G56">
        <f t="shared" si="35"/>
        <v>28.443465845285001</v>
      </c>
      <c r="H56">
        <f t="shared" si="36"/>
        <v>28.752724590502407</v>
      </c>
    </row>
    <row r="57" spans="1:8" x14ac:dyDescent="0.35">
      <c r="A57">
        <f t="shared" si="34"/>
        <v>1</v>
      </c>
      <c r="B57">
        <f t="shared" si="34"/>
        <v>1.50285237591041</v>
      </c>
      <c r="C57">
        <f t="shared" si="20"/>
        <v>2.2000705808093701</v>
      </c>
      <c r="D57">
        <f t="shared" si="21"/>
        <v>0.48611322524252837</v>
      </c>
      <c r="G57">
        <f t="shared" si="35"/>
        <v>28.363573651618701</v>
      </c>
      <c r="H57">
        <f t="shared" si="36"/>
        <v>28.824303495467216</v>
      </c>
    </row>
    <row r="58" spans="1:8" x14ac:dyDescent="0.35">
      <c r="A58">
        <f t="shared" si="34"/>
        <v>0.97602377176921085</v>
      </c>
      <c r="B58">
        <f t="shared" si="34"/>
        <v>1.15163474187441</v>
      </c>
      <c r="C58">
        <f t="shared" si="20"/>
        <v>1.5501328004229853</v>
      </c>
      <c r="D58">
        <f t="shared" si="21"/>
        <v>0.15880070266698379</v>
      </c>
      <c r="G58">
        <f t="shared" si="35"/>
        <v>28.786857894567898</v>
      </c>
      <c r="H58">
        <f t="shared" si="36"/>
        <v>29.550605934452552</v>
      </c>
    </row>
    <row r="59" spans="1:8" x14ac:dyDescent="0.35">
      <c r="A59">
        <f t="shared" si="34"/>
        <v>0.95479183799576073</v>
      </c>
      <c r="B59">
        <f t="shared" si="34"/>
        <v>0.80044277601309</v>
      </c>
      <c r="C59">
        <f t="shared" si="20"/>
        <v>1.136859281487971</v>
      </c>
      <c r="D59">
        <f t="shared" si="21"/>
        <v>0.11317606515593064</v>
      </c>
      <c r="G59">
        <f t="shared" si="35"/>
        <v>29.161693457823901</v>
      </c>
      <c r="H59">
        <f t="shared" si="36"/>
        <v>30.328700541354657</v>
      </c>
    </row>
    <row r="60" spans="1:8" x14ac:dyDescent="0.35">
      <c r="A60">
        <f t="shared" si="34"/>
        <v>0.92121057916426685</v>
      </c>
      <c r="B60">
        <f t="shared" si="34"/>
        <v>0.44913530336573898</v>
      </c>
      <c r="C60">
        <f t="shared" si="20"/>
        <v>0.69617705624063486</v>
      </c>
      <c r="D60">
        <f t="shared" si="21"/>
        <v>6.1029627663501125E-2</v>
      </c>
      <c r="G60">
        <f t="shared" si="35"/>
        <v>29.7545480796996</v>
      </c>
      <c r="H60">
        <f t="shared" si="36"/>
        <v>31.524007096105343</v>
      </c>
    </row>
    <row r="61" spans="1:8" x14ac:dyDescent="0.35">
      <c r="A61">
        <f t="shared" si="34"/>
        <v>0</v>
      </c>
      <c r="B61">
        <f t="shared" si="34"/>
        <v>9.9999999999999995E-7</v>
      </c>
      <c r="C61">
        <f t="shared" si="20"/>
        <v>9.9999999999999995E-7</v>
      </c>
      <c r="D61">
        <f t="shared" si="21"/>
        <v>0</v>
      </c>
      <c r="G61">
        <f t="shared" si="35"/>
        <v>46.017903551833598</v>
      </c>
      <c r="H61">
        <f t="shared" si="36"/>
        <v>46.017903551833598</v>
      </c>
    </row>
    <row r="62" spans="1:8" x14ac:dyDescent="0.35">
      <c r="A62">
        <f t="shared" ref="A62:B69" si="37">M24</f>
        <v>1</v>
      </c>
      <c r="B62">
        <f t="shared" si="37"/>
        <v>2.1569544710751698</v>
      </c>
      <c r="C62">
        <f t="shared" si="20"/>
        <v>2.2000705808093701</v>
      </c>
      <c r="D62">
        <f t="shared" si="21"/>
        <v>1.858998918611604E-3</v>
      </c>
      <c r="G62">
        <f t="shared" ref="G62:G69" si="38">M3</f>
        <v>31.245869028138699</v>
      </c>
      <c r="H62">
        <f t="shared" ref="H62:H69" si="39">O3</f>
        <v>31.260701113357612</v>
      </c>
    </row>
    <row r="63" spans="1:8" x14ac:dyDescent="0.35">
      <c r="A63">
        <f t="shared" si="37"/>
        <v>0.99866606077485365</v>
      </c>
      <c r="B63">
        <f t="shared" si="37"/>
        <v>1.8920460743735299</v>
      </c>
      <c r="C63">
        <f t="shared" si="20"/>
        <v>2.1576261087325106</v>
      </c>
      <c r="D63">
        <f t="shared" si="21"/>
        <v>7.0532754650117366E-2</v>
      </c>
      <c r="G63">
        <f t="shared" si="38"/>
        <v>31.260467802483401</v>
      </c>
      <c r="H63">
        <f t="shared" si="39"/>
        <v>31.37334814892094</v>
      </c>
    </row>
    <row r="64" spans="1:8" x14ac:dyDescent="0.35">
      <c r="A64">
        <f t="shared" si="37"/>
        <v>0.98153007226726019</v>
      </c>
      <c r="B64">
        <f t="shared" si="37"/>
        <v>1.71976128597555</v>
      </c>
      <c r="C64">
        <f t="shared" si="20"/>
        <v>1.6799341856287109</v>
      </c>
      <c r="D64">
        <f t="shared" si="21"/>
        <v>1.5861979220371926E-3</v>
      </c>
      <c r="G64">
        <f t="shared" si="38"/>
        <v>31.448005903680102</v>
      </c>
      <c r="H64">
        <f t="shared" si="39"/>
        <v>31.629174746944933</v>
      </c>
    </row>
    <row r="65" spans="1:8" x14ac:dyDescent="0.35">
      <c r="A65">
        <f t="shared" si="37"/>
        <v>0.95786364502557653</v>
      </c>
      <c r="B65">
        <f t="shared" si="37"/>
        <v>1.5143260499887701</v>
      </c>
      <c r="C65">
        <f t="shared" si="20"/>
        <v>1.1890208032596226</v>
      </c>
      <c r="D65">
        <f t="shared" si="21"/>
        <v>0.10582350354951153</v>
      </c>
      <c r="G65">
        <f t="shared" si="38"/>
        <v>31.707013828729099</v>
      </c>
      <c r="H65">
        <f t="shared" si="39"/>
        <v>31.975131144262988</v>
      </c>
    </row>
    <row r="66" spans="1:8" x14ac:dyDescent="0.35">
      <c r="A66">
        <f t="shared" si="37"/>
        <v>0.97673668626042531</v>
      </c>
      <c r="B66">
        <f t="shared" si="37"/>
        <v>1.1634421022235</v>
      </c>
      <c r="C66">
        <f t="shared" si="20"/>
        <v>1.5663561655184703</v>
      </c>
      <c r="D66">
        <f t="shared" si="21"/>
        <v>0.16233974240086338</v>
      </c>
      <c r="G66">
        <f t="shared" si="38"/>
        <v>31.500465235665899</v>
      </c>
      <c r="H66">
        <f t="shared" si="39"/>
        <v>31.966800292583123</v>
      </c>
    </row>
    <row r="67" spans="1:8" x14ac:dyDescent="0.35">
      <c r="A67">
        <f t="shared" si="37"/>
        <v>0.92035210132074907</v>
      </c>
      <c r="B67">
        <f t="shared" si="37"/>
        <v>0.81212179548881702</v>
      </c>
      <c r="C67">
        <f t="shared" si="20"/>
        <v>0.68750342318470381</v>
      </c>
      <c r="D67">
        <f t="shared" si="21"/>
        <v>1.5529738715726571E-2</v>
      </c>
      <c r="G67">
        <f t="shared" si="38"/>
        <v>32.117544197388199</v>
      </c>
      <c r="H67">
        <f t="shared" si="39"/>
        <v>32.804899009844846</v>
      </c>
    </row>
    <row r="68" spans="1:8" x14ac:dyDescent="0.35">
      <c r="A68">
        <f t="shared" si="37"/>
        <v>0.84625983963412221</v>
      </c>
      <c r="B68">
        <f t="shared" si="37"/>
        <v>0.460698816055442</v>
      </c>
      <c r="C68">
        <f t="shared" si="20"/>
        <v>0.232996496980583</v>
      </c>
      <c r="D68">
        <f t="shared" si="21"/>
        <v>5.1848346112068892E-2</v>
      </c>
      <c r="G68">
        <f t="shared" si="38"/>
        <v>32.928417877883597</v>
      </c>
      <c r="H68">
        <f t="shared" si="39"/>
        <v>33.919957802234862</v>
      </c>
    </row>
    <row r="69" spans="1:8" x14ac:dyDescent="0.35">
      <c r="A69">
        <f t="shared" si="37"/>
        <v>0</v>
      </c>
      <c r="B69">
        <f t="shared" si="37"/>
        <v>9.9999999999999995E-7</v>
      </c>
      <c r="C69">
        <f t="shared" si="20"/>
        <v>9.9999999999999995E-7</v>
      </c>
      <c r="D69">
        <f t="shared" si="21"/>
        <v>0</v>
      </c>
      <c r="G69">
        <f t="shared" si="38"/>
        <v>42.189976577790603</v>
      </c>
      <c r="H69">
        <f t="shared" si="39"/>
        <v>42.189976577790603</v>
      </c>
    </row>
    <row r="71" spans="1:8" x14ac:dyDescent="0.35">
      <c r="D71">
        <f>SUM(D38:D69)</f>
        <v>2.8104193568239286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D4" workbookViewId="0">
      <selection activeCell="E23" sqref="E23"/>
    </sheetView>
  </sheetViews>
  <sheetFormatPr baseColWidth="10" defaultRowHeight="14.5" x14ac:dyDescent="0.35"/>
  <cols>
    <col min="4" max="4" width="12" bestFit="1" customWidth="1"/>
  </cols>
  <sheetData>
    <row r="1" spans="1:9" x14ac:dyDescent="0.35">
      <c r="A1" t="s">
        <v>0</v>
      </c>
      <c r="F1" t="s">
        <v>1</v>
      </c>
    </row>
    <row r="2" spans="1:9" x14ac:dyDescent="0.35">
      <c r="A2" t="s">
        <v>4</v>
      </c>
      <c r="B2" t="s">
        <v>2</v>
      </c>
      <c r="C2" t="s">
        <v>3</v>
      </c>
      <c r="F2" t="s">
        <v>4</v>
      </c>
      <c r="G2" t="s">
        <v>2</v>
      </c>
      <c r="H2" t="s">
        <v>3</v>
      </c>
    </row>
    <row r="3" spans="1:9" x14ac:dyDescent="0.35">
      <c r="A3">
        <v>21.628806109025501</v>
      </c>
      <c r="B3">
        <f t="shared" ref="B3:B10" si="0">A3/A$10</f>
        <v>0.74304468596371287</v>
      </c>
      <c r="C3">
        <v>2.1620496037475498</v>
      </c>
      <c r="D3">
        <f t="shared" ref="D3:D18" si="1">-LN(C3/5000000000)/29.35</f>
        <v>0.73463874231593496</v>
      </c>
      <c r="F3">
        <v>24.729280970257001</v>
      </c>
      <c r="G3">
        <f t="shared" ref="G3:G10" si="2">F3/F$10</f>
        <v>0.62298053432106548</v>
      </c>
      <c r="H3">
        <v>2.1537844515031899</v>
      </c>
      <c r="I3">
        <f t="shared" ref="I3:I18" si="3">-LN(C3/280503)/19.49</f>
        <v>0.60406788284592305</v>
      </c>
    </row>
    <row r="4" spans="1:9" x14ac:dyDescent="0.35">
      <c r="A4">
        <v>21.812493984021501</v>
      </c>
      <c r="B4">
        <f t="shared" si="0"/>
        <v>0.74935517294592269</v>
      </c>
      <c r="C4">
        <v>1.8838065903038399</v>
      </c>
      <c r="D4">
        <f t="shared" si="1"/>
        <v>0.7393325123533403</v>
      </c>
      <c r="F4">
        <v>25.0103474829146</v>
      </c>
      <c r="G4">
        <f t="shared" si="2"/>
        <v>0.63006116745576068</v>
      </c>
      <c r="H4">
        <v>1.8887348798408501</v>
      </c>
      <c r="I4">
        <f t="shared" si="3"/>
        <v>0.61113623331271871</v>
      </c>
    </row>
    <row r="5" spans="1:9" x14ac:dyDescent="0.35">
      <c r="A5">
        <v>21.805756088170099</v>
      </c>
      <c r="B5">
        <f t="shared" si="0"/>
        <v>0.7491236965675353</v>
      </c>
      <c r="C5">
        <v>1.69837969647383</v>
      </c>
      <c r="D5">
        <f t="shared" si="1"/>
        <v>0.74286300076821254</v>
      </c>
      <c r="F5">
        <v>24.906952866814201</v>
      </c>
      <c r="G5">
        <f t="shared" si="2"/>
        <v>0.62745644824610713</v>
      </c>
      <c r="H5">
        <v>1.70998171142554</v>
      </c>
      <c r="I5">
        <f t="shared" si="3"/>
        <v>0.61645279744696735</v>
      </c>
    </row>
    <row r="6" spans="1:9" x14ac:dyDescent="0.35">
      <c r="A6">
        <v>22.089710270478299</v>
      </c>
      <c r="B6">
        <f t="shared" si="0"/>
        <v>0.7588787725138324</v>
      </c>
      <c r="C6">
        <v>1.5127987935957901</v>
      </c>
      <c r="D6">
        <f t="shared" si="1"/>
        <v>0.74680553010164086</v>
      </c>
      <c r="F6">
        <v>25.287323130233901</v>
      </c>
      <c r="G6">
        <f t="shared" si="2"/>
        <v>0.63703874343010602</v>
      </c>
      <c r="H6">
        <v>1.51110469406744</v>
      </c>
      <c r="I6">
        <f t="shared" si="3"/>
        <v>0.62238985419073944</v>
      </c>
    </row>
    <row r="7" spans="1:9" x14ac:dyDescent="0.35">
      <c r="A7">
        <v>22.4643051945968</v>
      </c>
      <c r="B7">
        <f t="shared" si="0"/>
        <v>0.77174775688366704</v>
      </c>
      <c r="C7">
        <v>1.1549844386690999</v>
      </c>
      <c r="D7">
        <f t="shared" si="1"/>
        <v>0.75600057507704543</v>
      </c>
      <c r="F7">
        <v>25.613710013796599</v>
      </c>
      <c r="G7">
        <f t="shared" si="2"/>
        <v>0.64526108824319761</v>
      </c>
      <c r="H7">
        <v>1.1599383963807799</v>
      </c>
      <c r="I7">
        <f t="shared" si="3"/>
        <v>0.63623667666524542</v>
      </c>
    </row>
    <row r="8" spans="1:9" x14ac:dyDescent="0.35">
      <c r="A8">
        <v>22.354894600057701</v>
      </c>
      <c r="B8">
        <f t="shared" si="0"/>
        <v>0.76798902140605396</v>
      </c>
      <c r="C8">
        <v>0.81067154361985405</v>
      </c>
      <c r="D8">
        <f t="shared" si="1"/>
        <v>0.76806119447987586</v>
      </c>
      <c r="F8">
        <v>25.8189751981262</v>
      </c>
      <c r="G8">
        <f t="shared" si="2"/>
        <v>0.65043213281845103</v>
      </c>
      <c r="H8">
        <v>0.80883626913080797</v>
      </c>
      <c r="I8">
        <f t="shared" si="3"/>
        <v>0.65439876899326366</v>
      </c>
    </row>
    <row r="9" spans="1:9" x14ac:dyDescent="0.35">
      <c r="A9">
        <v>22.7779382038694</v>
      </c>
      <c r="B9">
        <f t="shared" si="0"/>
        <v>0.78252243116333364</v>
      </c>
      <c r="C9">
        <v>0.45283152051849601</v>
      </c>
      <c r="D9">
        <f t="shared" si="1"/>
        <v>0.78790251759604768</v>
      </c>
      <c r="F9">
        <v>26.339156800462</v>
      </c>
      <c r="G9">
        <f t="shared" si="2"/>
        <v>0.66353655801208733</v>
      </c>
      <c r="H9">
        <v>0.45756729874546698</v>
      </c>
      <c r="I9">
        <f t="shared" si="3"/>
        <v>0.68427782663613912</v>
      </c>
    </row>
    <row r="10" spans="1:9" x14ac:dyDescent="0.35">
      <c r="A10">
        <v>29.108351782333798</v>
      </c>
      <c r="B10">
        <f t="shared" si="0"/>
        <v>1</v>
      </c>
      <c r="C10">
        <v>1E-3</v>
      </c>
      <c r="D10">
        <f t="shared" si="1"/>
        <v>0.99626776927981753</v>
      </c>
      <c r="F10">
        <v>39.695110212724998</v>
      </c>
      <c r="G10">
        <f t="shared" si="2"/>
        <v>1</v>
      </c>
      <c r="H10">
        <v>1E-3</v>
      </c>
      <c r="I10">
        <f t="shared" si="3"/>
        <v>0.99805515536464851</v>
      </c>
    </row>
    <row r="11" spans="1:9" x14ac:dyDescent="0.35">
      <c r="A11">
        <v>31.245869028138699</v>
      </c>
      <c r="B11">
        <f t="shared" ref="B11:B18" si="4">A11/A$18</f>
        <v>0.74059934521478177</v>
      </c>
      <c r="C11">
        <v>2.1569544710751698</v>
      </c>
      <c r="D11">
        <f t="shared" si="1"/>
        <v>0.73471913082515172</v>
      </c>
      <c r="F11">
        <v>28.508277986331699</v>
      </c>
      <c r="G11">
        <f t="shared" ref="G11:G18" si="5">F11/F$18</f>
        <v>0.61950405789826068</v>
      </c>
      <c r="H11">
        <v>2.15178233387878</v>
      </c>
      <c r="I11">
        <f t="shared" si="3"/>
        <v>0.60418893993907397</v>
      </c>
    </row>
    <row r="12" spans="1:9" x14ac:dyDescent="0.35">
      <c r="A12">
        <v>31.260467802483401</v>
      </c>
      <c r="B12">
        <f t="shared" si="4"/>
        <v>0.74094536992322846</v>
      </c>
      <c r="C12">
        <v>1.8920460743735299</v>
      </c>
      <c r="D12">
        <f t="shared" si="1"/>
        <v>0.73918381352100337</v>
      </c>
      <c r="F12">
        <v>28.401755061443101</v>
      </c>
      <c r="G12">
        <f t="shared" si="5"/>
        <v>0.61718924308344381</v>
      </c>
      <c r="H12">
        <v>1.8869381076138201</v>
      </c>
      <c r="I12">
        <f t="shared" si="3"/>
        <v>0.61091230767243732</v>
      </c>
    </row>
    <row r="13" spans="1:9" x14ac:dyDescent="0.35">
      <c r="A13">
        <v>31.448005903680102</v>
      </c>
      <c r="B13">
        <f t="shared" si="4"/>
        <v>0.74539045656249014</v>
      </c>
      <c r="C13">
        <v>1.71976128597555</v>
      </c>
      <c r="D13">
        <f t="shared" si="1"/>
        <v>0.74243673783340725</v>
      </c>
      <c r="F13">
        <v>28.443465845285001</v>
      </c>
      <c r="G13">
        <f t="shared" si="5"/>
        <v>0.61809564647478732</v>
      </c>
      <c r="H13">
        <v>1.70148554560913</v>
      </c>
      <c r="I13">
        <f t="shared" si="3"/>
        <v>0.61581088789660621</v>
      </c>
    </row>
    <row r="14" spans="1:9" x14ac:dyDescent="0.35">
      <c r="A14">
        <v>31.707013828729099</v>
      </c>
      <c r="B14">
        <f t="shared" si="4"/>
        <v>0.75152954328540955</v>
      </c>
      <c r="C14">
        <v>1.5143260499887701</v>
      </c>
      <c r="D14">
        <f t="shared" si="1"/>
        <v>0.74677115028577579</v>
      </c>
      <c r="F14">
        <v>28.363573651618701</v>
      </c>
      <c r="G14">
        <f t="shared" si="5"/>
        <v>0.61635953536367794</v>
      </c>
      <c r="H14">
        <v>1.50285237591041</v>
      </c>
      <c r="I14">
        <f t="shared" si="3"/>
        <v>0.62233808161015236</v>
      </c>
    </row>
    <row r="15" spans="1:9" x14ac:dyDescent="0.35">
      <c r="A15">
        <v>31.500465235665899</v>
      </c>
      <c r="B15">
        <f t="shared" si="4"/>
        <v>0.74663386403130139</v>
      </c>
      <c r="C15">
        <v>1.1634421022235</v>
      </c>
      <c r="D15">
        <f t="shared" si="1"/>
        <v>0.75575198666410859</v>
      </c>
      <c r="F15">
        <v>28.786857894567898</v>
      </c>
      <c r="G15">
        <f t="shared" si="5"/>
        <v>0.62555778670236439</v>
      </c>
      <c r="H15">
        <v>1.15163474187441</v>
      </c>
      <c r="I15">
        <f t="shared" si="3"/>
        <v>0.63586232725941205</v>
      </c>
    </row>
    <row r="16" spans="1:9" x14ac:dyDescent="0.35">
      <c r="A16">
        <v>32.117544197388199</v>
      </c>
      <c r="B16">
        <f t="shared" si="4"/>
        <v>0.7612600622844462</v>
      </c>
      <c r="C16">
        <v>0.81212179548881702</v>
      </c>
      <c r="D16">
        <f t="shared" si="1"/>
        <v>0.76800029659300362</v>
      </c>
      <c r="F16">
        <v>29.161693457823901</v>
      </c>
      <c r="G16">
        <f t="shared" si="5"/>
        <v>0.63370321564033838</v>
      </c>
      <c r="H16">
        <v>0.80044277601309</v>
      </c>
      <c r="I16">
        <f t="shared" si="3"/>
        <v>0.65430706283730145</v>
      </c>
    </row>
    <row r="17" spans="1:9" x14ac:dyDescent="0.35">
      <c r="A17">
        <v>32.928417877883597</v>
      </c>
      <c r="B17">
        <f t="shared" si="4"/>
        <v>0.78047964348047494</v>
      </c>
      <c r="C17">
        <v>0.460698816055442</v>
      </c>
      <c r="D17">
        <f t="shared" si="1"/>
        <v>0.78731565677362547</v>
      </c>
      <c r="F17">
        <v>29.7545480796996</v>
      </c>
      <c r="G17">
        <f t="shared" si="5"/>
        <v>0.64658634538152537</v>
      </c>
      <c r="H17">
        <v>0.44913530336573898</v>
      </c>
      <c r="I17">
        <f t="shared" si="3"/>
        <v>0.68339407265265562</v>
      </c>
    </row>
    <row r="18" spans="1:9" x14ac:dyDescent="0.35">
      <c r="A18">
        <v>42.189976577790603</v>
      </c>
      <c r="B18">
        <f t="shared" si="4"/>
        <v>1</v>
      </c>
      <c r="C18">
        <v>1E-3</v>
      </c>
      <c r="D18">
        <f t="shared" si="1"/>
        <v>0.99626776927981753</v>
      </c>
      <c r="F18">
        <v>46.017903551833598</v>
      </c>
      <c r="G18">
        <f t="shared" si="5"/>
        <v>1</v>
      </c>
      <c r="H18">
        <v>1E-3</v>
      </c>
      <c r="I18">
        <f t="shared" si="3"/>
        <v>0.99805515536464851</v>
      </c>
    </row>
    <row r="20" spans="1:9" x14ac:dyDescent="0.35">
      <c r="A20">
        <f>A10-A3</f>
        <v>7.4795456733082979</v>
      </c>
      <c r="F20">
        <f>F10-F3</f>
        <v>14.965829242467997</v>
      </c>
    </row>
    <row r="21" spans="1:9" x14ac:dyDescent="0.35">
      <c r="A21">
        <f>A18-A11</f>
        <v>10.944107549651903</v>
      </c>
      <c r="F21">
        <f>F18-F11</f>
        <v>17.509625565501899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infos</vt:lpstr>
      <vt:lpstr>dt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ALBASHA</dc:creator>
  <cp:lastModifiedBy>Rami ALBASHA</cp:lastModifiedBy>
  <dcterms:created xsi:type="dcterms:W3CDTF">2023-06-15T10:28:51Z</dcterms:created>
  <dcterms:modified xsi:type="dcterms:W3CDTF">2023-11-27T15:38:16Z</dcterms:modified>
</cp:coreProperties>
</file>