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200EB519-FF44-4A13-8F39-CB77DF4276AE}" xr6:coauthVersionLast="47" xr6:coauthVersionMax="47" xr10:uidLastSave="{00000000-0000-0000-0000-000000000000}"/>
  <bookViews>
    <workbookView xWindow="-98" yWindow="-98" windowWidth="21795" windowHeight="12975"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1" l="1"/>
  <c r="E19" i="11"/>
  <c r="E17" i="11"/>
  <c r="F15" i="11"/>
  <c r="F14" i="11"/>
  <c r="E14" i="11"/>
  <c r="H7" i="11"/>
  <c r="E9" i="11" l="1"/>
  <c r="F17" i="11" l="1"/>
  <c r="E18" i="11" s="1"/>
  <c r="F9" i="11"/>
  <c r="E10" i="11"/>
  <c r="F10" i="11" s="1"/>
  <c r="I5" i="11"/>
  <c r="I6" i="11" s="1"/>
  <c r="H33" i="11"/>
  <c r="H32" i="11"/>
  <c r="H25" i="11"/>
  <c r="H24" i="11"/>
  <c r="H20" i="11"/>
  <c r="H17" i="11"/>
  <c r="H16" i="11"/>
  <c r="H12" i="11"/>
  <c r="H8" i="11"/>
  <c r="E21" i="11" l="1"/>
  <c r="F21" i="11" s="1"/>
  <c r="E22" i="11" s="1"/>
  <c r="F18" i="11"/>
  <c r="H18" i="11" s="1"/>
  <c r="H9" i="11"/>
  <c r="E11" i="11"/>
  <c r="F11" i="11" s="1"/>
  <c r="E13" i="11" s="1"/>
  <c r="F22" i="11" l="1"/>
  <c r="H22" i="11"/>
  <c r="H21" i="11"/>
  <c r="H10" i="11"/>
  <c r="H19" i="11"/>
  <c r="F13" i="11"/>
  <c r="H13" i="11" s="1"/>
  <c r="J5" i="11"/>
  <c r="F23" i="11" l="1"/>
  <c r="E23" i="11"/>
  <c r="H23" i="11" s="1"/>
  <c r="K5" i="11"/>
  <c r="L5" i="11" l="1"/>
  <c r="M5" i="11" l="1"/>
  <c r="N5" i="11" l="1"/>
  <c r="O5" i="11" l="1"/>
  <c r="P5" i="11" l="1"/>
  <c r="P6" i="11" s="1"/>
  <c r="O6" i="11"/>
  <c r="N6" i="11"/>
  <c r="M6" i="11"/>
  <c r="L6" i="11"/>
  <c r="K6" i="11"/>
  <c r="J6" i="11"/>
  <c r="I4" i="11"/>
  <c r="H14" i="11" l="1"/>
  <c r="E15" i="11"/>
  <c r="H11" i="11"/>
  <c r="P4" i="11"/>
  <c r="Q5" i="11"/>
  <c r="R5" i="11" l="1"/>
  <c r="S5" i="11" l="1"/>
  <c r="T5" i="11" l="1"/>
  <c r="U5" i="11" l="1"/>
  <c r="V5" i="11" l="1"/>
  <c r="W5" i="11" l="1"/>
  <c r="W6" i="11" s="1"/>
  <c r="V6" i="11"/>
  <c r="U6" i="11"/>
  <c r="T6" i="11"/>
  <c r="S6" i="11"/>
  <c r="R6" i="11"/>
  <c r="Q6" i="11"/>
  <c r="H15" i="1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<sst xmlns="http://schemas.openxmlformats.org/spreadsheetml/2006/main" count="55" uniqueCount="54">
  <si>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</si>
  <si>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</si>
  <si>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</si>
  <si>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</si>
  <si>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</si>
  <si>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</si>
  <si>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</si>
  <si>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</si>
  <si>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</si>
  <si>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</si>
  <si>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</si>
  <si>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</si>
  <si>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</si>
  <si>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</si>
  <si>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</si>
  <si>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</si>
  <si>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</si>
  <si>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</si>
  <si>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</si>
  <si>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</si>
  <si>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</si>
  <si>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</si>
  <si>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</si>
  <si>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</si>
  <si>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</si>
  <si>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</si>
  <si>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</si>
  <si>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</si>
  <si>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</si>
  <si>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</si>
  <si>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</si>
  <si>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</si>
  <si>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</si>
  <si>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</si>
  <si>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</si>
  <si>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</si>
  <si>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 xml:space="preserve">données modélisation </t>
  </si>
  <si>
    <t>Organisation du groupe de travail :</t>
  </si>
  <si>
    <t>Réunion de l'équipe pour comprendre le cahier des charges.</t>
  </si>
  <si>
    <t xml:space="preserve">
</t>
  </si>
  <si>
    <t>composition de l'équipe de project</t>
  </si>
  <si>
    <t>planification des étapes du project et attribution des responsabilités</t>
  </si>
  <si>
    <t>Phase de conception :</t>
  </si>
  <si>
    <t>Définition des contraintes d'intégrite de la base de donnes</t>
  </si>
  <si>
    <t>elaboration du modele conceptuel de donnees MCD avec looping MCD</t>
  </si>
  <si>
    <t>Définition des droits d'accés pour les utilisateurs</t>
  </si>
  <si>
    <t>Phase de réalisation :</t>
  </si>
  <si>
    <t xml:space="preserve">Ecriture du code SQL pour la creation de la base de donnees </t>
  </si>
  <si>
    <t>implémentation de fonctionnalité et requêtes</t>
  </si>
  <si>
    <t>Peuplement de la base de donnees</t>
  </si>
  <si>
    <t>Presentation :</t>
  </si>
  <si>
    <t xml:space="preserve">Un support powerpoint </t>
  </si>
  <si>
    <t xml:space="preserve">Repondre aux question </t>
  </si>
  <si>
    <t>Clôture du projet et évaluation des performances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</si>
</sst>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8" zoomScaleNormal="68" zoomScalePageLayoutView="70" workbookViewId="0">
      <pane ySplit="6" topLeftCell="A10" activePane="bottomLeft" state="frozen"/>
      <selection pane="bottomLeft" activeCell="E24" sqref="E24"/>
    </sheetView>
  </sheetViews>
  <sheetFormatPr baseColWidth="10" defaultColWidth="9.1328125" defaultRowHeight="30" customHeight="1" x14ac:dyDescent="0.45"/>
  <cols>
    <col min="1" max="1" width="2.73046875" style="45" customWidth="1"/>
    <col min="2" max="2" width="19.86328125" customWidth="1"/>
    <col min="3" max="3" width="32.86328125" customWidth="1"/>
    <col min="4" max="4" width="12.73046875" customWidth="1"/>
    <col min="5" max="5" width="10.3984375" style="5" customWidth="1"/>
    <col min="6" max="6" width="10.3984375" customWidth="1"/>
    <col min="7" max="7" width="2.73046875" customWidth="1"/>
    <col min="8" max="8" width="9.59765625" hidden="1" customWidth="1"/>
    <col min="9" max="64" width="2.59765625" customWidth="1"/>
    <col min="69" max="70" width="10.265625"/>
  </cols>
  <sheetData>
    <row r="1" spans="1:64" ht="30" customHeight="1" x14ac:dyDescent="0.85">
      <c r="A1" s="46" t="s">
        <v>0</v>
      </c>
      <c r="B1" s="49" t="s">
        <v>36</v>
      </c>
      <c r="C1" s="1"/>
      <c r="D1" s="2"/>
      <c r="E1" s="4"/>
      <c r="F1" s="34"/>
      <c r="H1" s="2"/>
      <c r="I1" s="67"/>
    </row>
    <row r="2" spans="1:64" ht="30" customHeight="1" x14ac:dyDescent="0.55000000000000004">
      <c r="A2" s="45" t="s">
        <v>1</v>
      </c>
      <c r="B2" s="50"/>
      <c r="I2" s="68"/>
    </row>
    <row r="3" spans="1:64" ht="30" customHeight="1" x14ac:dyDescent="0.45">
      <c r="A3" s="45" t="s">
        <v>2</v>
      </c>
      <c r="B3" s="51"/>
      <c r="C3" s="92" t="s">
        <v>16</v>
      </c>
      <c r="D3" s="93"/>
      <c r="E3" s="91">
        <v>45377</v>
      </c>
      <c r="F3" s="91"/>
    </row>
    <row r="4" spans="1:64" ht="30" customHeight="1" x14ac:dyDescent="0.45">
      <c r="A4" s="46" t="s">
        <v>3</v>
      </c>
      <c r="C4" s="92" t="s">
        <v>17</v>
      </c>
      <c r="D4" s="93"/>
      <c r="E4" s="7">
        <v>1</v>
      </c>
      <c r="I4" s="88">
        <f>I5</f>
        <v>45376</v>
      </c>
      <c r="J4" s="89"/>
      <c r="K4" s="89"/>
      <c r="L4" s="89"/>
      <c r="M4" s="89"/>
      <c r="N4" s="89"/>
      <c r="O4" s="90"/>
      <c r="P4" s="88">
        <f>P5</f>
        <v>45383</v>
      </c>
      <c r="Q4" s="89"/>
      <c r="R4" s="89"/>
      <c r="S4" s="89"/>
      <c r="T4" s="89"/>
      <c r="U4" s="89"/>
      <c r="V4" s="90"/>
      <c r="W4" s="88">
        <f>W5</f>
        <v>45390</v>
      </c>
      <c r="X4" s="89"/>
      <c r="Y4" s="89"/>
      <c r="Z4" s="89"/>
      <c r="AA4" s="89"/>
      <c r="AB4" s="89"/>
      <c r="AC4" s="90"/>
      <c r="AD4" s="88">
        <f>AD5</f>
        <v>45397</v>
      </c>
      <c r="AE4" s="89"/>
      <c r="AF4" s="89"/>
      <c r="AG4" s="89"/>
      <c r="AH4" s="89"/>
      <c r="AI4" s="89"/>
      <c r="AJ4" s="90"/>
      <c r="AK4" s="88">
        <f>AK5</f>
        <v>45404</v>
      </c>
      <c r="AL4" s="89"/>
      <c r="AM4" s="89"/>
      <c r="AN4" s="89"/>
      <c r="AO4" s="89"/>
      <c r="AP4" s="89"/>
      <c r="AQ4" s="90"/>
      <c r="AR4" s="88">
        <f>AR5</f>
        <v>45411</v>
      </c>
      <c r="AS4" s="89"/>
      <c r="AT4" s="89"/>
      <c r="AU4" s="89"/>
      <c r="AV4" s="89"/>
      <c r="AW4" s="89"/>
      <c r="AX4" s="90"/>
      <c r="AY4" s="88">
        <f>AY5</f>
        <v>45418</v>
      </c>
      <c r="AZ4" s="89"/>
      <c r="BA4" s="89"/>
      <c r="BB4" s="89"/>
      <c r="BC4" s="89"/>
      <c r="BD4" s="89"/>
      <c r="BE4" s="90"/>
      <c r="BF4" s="88">
        <f>BF5</f>
        <v>45425</v>
      </c>
      <c r="BG4" s="89"/>
      <c r="BH4" s="89"/>
      <c r="BI4" s="89"/>
      <c r="BJ4" s="89"/>
      <c r="BK4" s="89"/>
      <c r="BL4" s="90"/>
    </row>
    <row r="5" spans="1:64" ht="15" customHeight="1" x14ac:dyDescent="0.45">
      <c r="A5" s="46" t="s">
        <v>4</v>
      </c>
      <c r="B5" s="66"/>
      <c r="C5" s="66"/>
      <c r="D5" s="66"/>
      <c r="E5" s="66"/>
      <c r="F5" s="66"/>
      <c r="G5" s="66"/>
      <c r="I5" s="85">
        <f>Début_Projet-WEEKDAY(Début_Projet,1)+2+7*(Semaine_Affichage-1)</f>
        <v>45376</v>
      </c>
      <c r="J5" s="86">
        <f>I5+1</f>
        <v>45377</v>
      </c>
      <c r="K5" s="86">
        <f t="shared" ref="K5:AX5" si="0">J5+1</f>
        <v>45378</v>
      </c>
      <c r="L5" s="86">
        <f t="shared" si="0"/>
        <v>45379</v>
      </c>
      <c r="M5" s="86">
        <f t="shared" si="0"/>
        <v>45380</v>
      </c>
      <c r="N5" s="86">
        <f t="shared" si="0"/>
        <v>45381</v>
      </c>
      <c r="O5" s="87">
        <f t="shared" si="0"/>
        <v>45382</v>
      </c>
      <c r="P5" s="85">
        <f>O5+1</f>
        <v>45383</v>
      </c>
      <c r="Q5" s="86">
        <f>P5+1</f>
        <v>45384</v>
      </c>
      <c r="R5" s="86">
        <f t="shared" si="0"/>
        <v>45385</v>
      </c>
      <c r="S5" s="86">
        <f t="shared" si="0"/>
        <v>45386</v>
      </c>
      <c r="T5" s="86">
        <f t="shared" si="0"/>
        <v>45387</v>
      </c>
      <c r="U5" s="86">
        <f t="shared" si="0"/>
        <v>45388</v>
      </c>
      <c r="V5" s="87">
        <f t="shared" si="0"/>
        <v>45389</v>
      </c>
      <c r="W5" s="85">
        <f>V5+1</f>
        <v>45390</v>
      </c>
      <c r="X5" s="86">
        <f>W5+1</f>
        <v>45391</v>
      </c>
      <c r="Y5" s="86">
        <f t="shared" si="0"/>
        <v>45392</v>
      </c>
      <c r="Z5" s="86">
        <f t="shared" si="0"/>
        <v>45393</v>
      </c>
      <c r="AA5" s="86">
        <f t="shared" si="0"/>
        <v>45394</v>
      </c>
      <c r="AB5" s="86">
        <f t="shared" si="0"/>
        <v>45395</v>
      </c>
      <c r="AC5" s="87">
        <f t="shared" si="0"/>
        <v>45396</v>
      </c>
      <c r="AD5" s="85">
        <f>AC5+1</f>
        <v>45397</v>
      </c>
      <c r="AE5" s="86">
        <f>AD5+1</f>
        <v>45398</v>
      </c>
      <c r="AF5" s="86">
        <f t="shared" si="0"/>
        <v>45399</v>
      </c>
      <c r="AG5" s="86">
        <f t="shared" si="0"/>
        <v>45400</v>
      </c>
      <c r="AH5" s="86">
        <f t="shared" si="0"/>
        <v>45401</v>
      </c>
      <c r="AI5" s="86">
        <f t="shared" si="0"/>
        <v>45402</v>
      </c>
      <c r="AJ5" s="87">
        <f t="shared" si="0"/>
        <v>45403</v>
      </c>
      <c r="AK5" s="85">
        <f>AJ5+1</f>
        <v>45404</v>
      </c>
      <c r="AL5" s="86">
        <f>AK5+1</f>
        <v>45405</v>
      </c>
      <c r="AM5" s="86">
        <f t="shared" si="0"/>
        <v>45406</v>
      </c>
      <c r="AN5" s="86">
        <f t="shared" si="0"/>
        <v>45407</v>
      </c>
      <c r="AO5" s="86">
        <f t="shared" si="0"/>
        <v>45408</v>
      </c>
      <c r="AP5" s="86">
        <f t="shared" si="0"/>
        <v>45409</v>
      </c>
      <c r="AQ5" s="87">
        <f t="shared" si="0"/>
        <v>45410</v>
      </c>
      <c r="AR5" s="85">
        <f>AQ5+1</f>
        <v>45411</v>
      </c>
      <c r="AS5" s="86">
        <f>AR5+1</f>
        <v>45412</v>
      </c>
      <c r="AT5" s="86">
        <f t="shared" si="0"/>
        <v>45413</v>
      </c>
      <c r="AU5" s="86">
        <f t="shared" si="0"/>
        <v>45414</v>
      </c>
      <c r="AV5" s="86">
        <f t="shared" si="0"/>
        <v>45415</v>
      </c>
      <c r="AW5" s="86">
        <f t="shared" si="0"/>
        <v>45416</v>
      </c>
      <c r="AX5" s="87">
        <f t="shared" si="0"/>
        <v>45417</v>
      </c>
      <c r="AY5" s="85">
        <f>AX5+1</f>
        <v>45418</v>
      </c>
      <c r="AZ5" s="86">
        <f>AY5+1</f>
        <v>45419</v>
      </c>
      <c r="BA5" s="86">
        <f t="shared" ref="BA5:BE5" si="1">AZ5+1</f>
        <v>45420</v>
      </c>
      <c r="BB5" s="86">
        <f t="shared" si="1"/>
        <v>45421</v>
      </c>
      <c r="BC5" s="86">
        <f t="shared" si="1"/>
        <v>45422</v>
      </c>
      <c r="BD5" s="86">
        <f t="shared" si="1"/>
        <v>45423</v>
      </c>
      <c r="BE5" s="87">
        <f t="shared" si="1"/>
        <v>45424</v>
      </c>
      <c r="BF5" s="85">
        <f>BE5+1</f>
        <v>45425</v>
      </c>
      <c r="BG5" s="86">
        <f>BF5+1</f>
        <v>45426</v>
      </c>
      <c r="BH5" s="86">
        <f t="shared" ref="BH5:BL5" si="2">BG5+1</f>
        <v>45427</v>
      </c>
      <c r="BI5" s="86">
        <f t="shared" si="2"/>
        <v>45428</v>
      </c>
      <c r="BJ5" s="86">
        <f t="shared" si="2"/>
        <v>45429</v>
      </c>
      <c r="BK5" s="86">
        <f t="shared" si="2"/>
        <v>45430</v>
      </c>
      <c r="BL5" s="87">
        <f t="shared" si="2"/>
        <v>45431</v>
      </c>
    </row>
    <row r="6" spans="1:64" ht="30" customHeight="1" thickBot="1" x14ac:dyDescent="0.5">
      <c r="A6" s="46" t="s">
        <v>5</v>
      </c>
      <c r="B6" s="8" t="s">
        <v>14</v>
      </c>
      <c r="C6" s="9" t="s">
        <v>39</v>
      </c>
      <c r="D6" s="9"/>
      <c r="E6" s="9" t="s">
        <v>18</v>
      </c>
      <c r="F6" s="9" t="s">
        <v>19</v>
      </c>
      <c r="G6" s="9"/>
      <c r="H6" s="9" t="s">
        <v>20</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14.65" hidden="1" thickBot="1" x14ac:dyDescent="0.5">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5">
      <c r="A8" s="46" t="s">
        <v>7</v>
      </c>
      <c r="B8" s="15" t="s">
        <v>37</v>
      </c>
      <c r="C8" s="52"/>
      <c r="D8" s="16"/>
      <c r="E8" s="70"/>
      <c r="F8" s="71"/>
      <c r="G8" s="14"/>
      <c r="H8" s="14" t="str">
        <f t="shared" ref="H8:H33"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5">
      <c r="A9" s="46" t="s">
        <v>8</v>
      </c>
      <c r="B9" s="61" t="s">
        <v>38</v>
      </c>
      <c r="C9" s="53"/>
      <c r="D9" s="17"/>
      <c r="E9" s="72">
        <f>Début_Projet</f>
        <v>45377</v>
      </c>
      <c r="F9" s="72">
        <f>E9+1</f>
        <v>45378</v>
      </c>
      <c r="G9" s="14"/>
      <c r="H9" s="14">
        <f t="shared" si="5"/>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5">
      <c r="A10" s="46" t="s">
        <v>9</v>
      </c>
      <c r="B10" s="61" t="s">
        <v>40</v>
      </c>
      <c r="C10" s="53"/>
      <c r="D10" s="17"/>
      <c r="E10" s="72">
        <f>F9</f>
        <v>45378</v>
      </c>
      <c r="F10" s="72">
        <f>E10</f>
        <v>45378</v>
      </c>
      <c r="G10" s="14"/>
      <c r="H10" s="14">
        <f t="shared" si="5"/>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5">
      <c r="A11" s="45"/>
      <c r="B11" s="61" t="s">
        <v>41</v>
      </c>
      <c r="C11" s="53"/>
      <c r="D11" s="17"/>
      <c r="E11" s="72">
        <f>F10</f>
        <v>45378</v>
      </c>
      <c r="F11" s="72">
        <f>E11+4</f>
        <v>45382</v>
      </c>
      <c r="G11" s="14"/>
      <c r="H11" s="14">
        <f t="shared"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5">
      <c r="A12" s="46" t="s">
        <v>10</v>
      </c>
      <c r="B12" s="18" t="s">
        <v>42</v>
      </c>
      <c r="C12" s="54"/>
      <c r="D12" s="19"/>
      <c r="E12" s="73"/>
      <c r="F12" s="74"/>
      <c r="G12" s="14"/>
      <c r="H12" s="14" t="str">
        <f t="shared" si="5"/>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5">
      <c r="A13" s="46"/>
      <c r="B13" s="62" t="s">
        <v>43</v>
      </c>
      <c r="C13" s="55"/>
      <c r="D13" s="20"/>
      <c r="E13" s="75">
        <f>F11+1</f>
        <v>45383</v>
      </c>
      <c r="F13" s="75">
        <f>E13+4</f>
        <v>45387</v>
      </c>
      <c r="G13" s="14"/>
      <c r="H13" s="14">
        <f t="shared" si="5"/>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5">
      <c r="A14" s="45"/>
      <c r="B14" s="62" t="s">
        <v>44</v>
      </c>
      <c r="C14" s="55"/>
      <c r="D14" s="20"/>
      <c r="E14" s="75">
        <f>F13</f>
        <v>45387</v>
      </c>
      <c r="F14" s="75">
        <f>E14+3</f>
        <v>45390</v>
      </c>
      <c r="G14" s="14"/>
      <c r="H14" s="14">
        <f t="shared" si="5"/>
        <v>4</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5">
      <c r="A15" s="45"/>
      <c r="B15" s="62" t="s">
        <v>45</v>
      </c>
      <c r="C15" s="55"/>
      <c r="D15" s="20"/>
      <c r="E15" s="75">
        <f>F14</f>
        <v>45390</v>
      </c>
      <c r="F15" s="75">
        <f>E15+4</f>
        <v>45394</v>
      </c>
      <c r="G15" s="14"/>
      <c r="H15" s="14">
        <f t="shared"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5">
      <c r="A16" s="45" t="s">
        <v>11</v>
      </c>
      <c r="B16" s="21" t="s">
        <v>46</v>
      </c>
      <c r="C16" s="56"/>
      <c r="D16" s="22"/>
      <c r="E16" s="76"/>
      <c r="F16" s="77"/>
      <c r="G16" s="14"/>
      <c r="H16" s="14" t="str">
        <f t="shared" si="5"/>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5">
      <c r="A17" s="45"/>
      <c r="B17" s="63" t="s">
        <v>47</v>
      </c>
      <c r="C17" s="57"/>
      <c r="D17" s="23"/>
      <c r="E17" s="78">
        <f>E9+18</f>
        <v>45395</v>
      </c>
      <c r="F17" s="78">
        <f>E17+5</f>
        <v>45400</v>
      </c>
      <c r="G17" s="14"/>
      <c r="H17" s="14">
        <f t="shared" si="5"/>
        <v>6</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5">
      <c r="A18" s="45"/>
      <c r="B18" s="63" t="s">
        <v>48</v>
      </c>
      <c r="C18" s="57"/>
      <c r="D18" s="23"/>
      <c r="E18" s="78">
        <f>F17+1</f>
        <v>45401</v>
      </c>
      <c r="F18" s="78">
        <f>E18+9</f>
        <v>45410</v>
      </c>
      <c r="G18" s="14"/>
      <c r="H18" s="14">
        <f t="shared" si="5"/>
        <v>10</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5">
      <c r="A19" s="45"/>
      <c r="B19" s="63" t="s">
        <v>49</v>
      </c>
      <c r="C19" s="57"/>
      <c r="D19" s="23"/>
      <c r="E19" s="78">
        <f>E18+6</f>
        <v>45407</v>
      </c>
      <c r="F19" s="78">
        <f>E19+11</f>
        <v>45418</v>
      </c>
      <c r="G19" s="14"/>
      <c r="H19" s="14">
        <f t="shared" si="5"/>
        <v>12</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5">
      <c r="A20" s="45" t="s">
        <v>11</v>
      </c>
      <c r="B20" s="24" t="s">
        <v>50</v>
      </c>
      <c r="C20" s="58"/>
      <c r="D20" s="25"/>
      <c r="E20" s="79"/>
      <c r="F20" s="80"/>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5">
      <c r="A21" s="45"/>
      <c r="B21" s="64" t="s">
        <v>51</v>
      </c>
      <c r="C21" s="59"/>
      <c r="D21" s="26"/>
      <c r="E21" s="81">
        <f>F19+1</f>
        <v>45419</v>
      </c>
      <c r="F21" s="81">
        <f>E21+3</f>
        <v>45422</v>
      </c>
      <c r="G21" s="14"/>
      <c r="H21" s="14">
        <f t="shared" si="5"/>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5">
      <c r="A22" s="45"/>
      <c r="B22" s="64" t="s">
        <v>52</v>
      </c>
      <c r="C22" s="59"/>
      <c r="D22" s="26"/>
      <c r="E22" s="81">
        <f>F21+5</f>
        <v>45427</v>
      </c>
      <c r="F22" s="81">
        <f>E22</f>
        <v>45427</v>
      </c>
      <c r="G22" s="14"/>
      <c r="H22" s="14">
        <f t="shared" si="5"/>
        <v>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5">
      <c r="A23" s="45"/>
      <c r="B23" s="64" t="s">
        <v>53</v>
      </c>
      <c r="C23" s="59"/>
      <c r="D23" s="26"/>
      <c r="E23" s="81">
        <f>F22</f>
        <v>45427</v>
      </c>
      <c r="F23" s="81">
        <f>F22</f>
        <v>45427</v>
      </c>
      <c r="G23" s="14"/>
      <c r="H23" s="14">
        <f t="shared" si="5"/>
        <v>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5">
      <c r="A24" s="45"/>
      <c r="B24" s="64"/>
      <c r="C24" s="59"/>
      <c r="D24" s="26"/>
      <c r="E24" s="81"/>
      <c r="F24" s="81"/>
      <c r="G24" s="14"/>
      <c r="H24" s="14" t="str">
        <f t="shared" si="5"/>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5">
      <c r="A25" s="45"/>
      <c r="B25" s="64"/>
      <c r="C25" s="59"/>
      <c r="D25" s="26"/>
      <c r="E25" s="81"/>
      <c r="F25" s="81"/>
      <c r="G25" s="14"/>
      <c r="H25" s="14" t="str">
        <f t="shared" si="5"/>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31" spans="1:64" ht="30" customHeight="1" thickBot="1" x14ac:dyDescent="0.5"/>
    <row r="32" spans="1:64" s="3" customFormat="1" ht="30" customHeight="1" thickBot="1" x14ac:dyDescent="0.5">
      <c r="A32" s="45" t="s">
        <v>12</v>
      </c>
      <c r="B32" s="65"/>
      <c r="C32" s="60"/>
      <c r="D32" s="13"/>
      <c r="E32" s="82"/>
      <c r="F32" s="82"/>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5">
      <c r="A33" s="46" t="s">
        <v>13</v>
      </c>
      <c r="B33" s="27" t="s">
        <v>15</v>
      </c>
      <c r="C33" s="28"/>
      <c r="D33" s="29"/>
      <c r="E33" s="83"/>
      <c r="F33" s="84"/>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45">
      <c r="G34" s="6"/>
    </row>
    <row r="35" spans="1:64" ht="30" customHeight="1" x14ac:dyDescent="0.45">
      <c r="C35" s="11"/>
      <c r="F35" s="47"/>
    </row>
    <row r="36" spans="1:64" ht="30" customHeight="1" x14ac:dyDescent="0.4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32:D33 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2:BL33 I5:BL25">
    <cfRule type="expression" dxfId="2" priority="33">
      <formula>AND(TODAY()&gt;=I$5,TODAY()&lt;J$5)</formula>
    </cfRule>
  </conditionalFormatting>
  <conditionalFormatting sqref="I32:BL33 I7:BL25">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D32:D33 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328125" defaultRowHeight="13.15" x14ac:dyDescent="0.4"/>
  <cols>
    <col min="1" max="1" width="90.73046875" style="35" customWidth="1"/>
    <col min="2" max="16384" width="9.1328125" style="2"/>
  </cols>
  <sheetData>
    <row r="1" spans="1:2" ht="46.5" customHeight="1" x14ac:dyDescent="0.4"/>
    <row r="2" spans="1:2" s="37" customFormat="1" ht="15.75" x14ac:dyDescent="0.45">
      <c r="A2" s="36" t="s">
        <v>21</v>
      </c>
      <c r="B2" s="36"/>
    </row>
    <row r="3" spans="1:2" s="41" customFormat="1" ht="27" customHeight="1" x14ac:dyDescent="0.45">
      <c r="A3" s="69" t="s">
        <v>22</v>
      </c>
      <c r="B3" s="42"/>
    </row>
    <row r="4" spans="1:2" s="38" customFormat="1" ht="25.5" x14ac:dyDescent="0.75">
      <c r="A4" s="39" t="s">
        <v>23</v>
      </c>
    </row>
    <row r="5" spans="1:2" ht="74.099999999999994" customHeight="1" x14ac:dyDescent="0.4">
      <c r="A5" s="40" t="s">
        <v>24</v>
      </c>
    </row>
    <row r="6" spans="1:2" ht="26.25" customHeight="1" x14ac:dyDescent="0.4">
      <c r="A6" s="39" t="s">
        <v>25</v>
      </c>
    </row>
    <row r="7" spans="1:2" s="35" customFormat="1" ht="204.95" customHeight="1" x14ac:dyDescent="0.45">
      <c r="A7" s="44" t="s">
        <v>26</v>
      </c>
    </row>
    <row r="8" spans="1:2" s="38" customFormat="1" ht="25.5" x14ac:dyDescent="0.75">
      <c r="A8" s="39" t="s">
        <v>27</v>
      </c>
    </row>
    <row r="9" spans="1:2" ht="57" x14ac:dyDescent="0.4">
      <c r="A9" s="40" t="s">
        <v>28</v>
      </c>
    </row>
    <row r="10" spans="1:2" s="35" customFormat="1" ht="27.95" customHeight="1" x14ac:dyDescent="0.45">
      <c r="A10" s="43" t="s">
        <v>29</v>
      </c>
    </row>
    <row r="11" spans="1:2" s="38" customFormat="1" ht="25.5" x14ac:dyDescent="0.75">
      <c r="A11" s="39" t="s">
        <v>30</v>
      </c>
    </row>
    <row r="12" spans="1:2" ht="28.5" x14ac:dyDescent="0.4">
      <c r="A12" s="40" t="s">
        <v>31</v>
      </c>
    </row>
    <row r="13" spans="1:2" s="35" customFormat="1" ht="27.95" customHeight="1" x14ac:dyDescent="0.45">
      <c r="A13" s="43" t="s">
        <v>32</v>
      </c>
    </row>
    <row r="14" spans="1:2" s="38" customFormat="1" ht="25.5" x14ac:dyDescent="0.75">
      <c r="A14" s="39" t="s">
        <v>33</v>
      </c>
    </row>
    <row r="15" spans="1:2" ht="88.5" customHeight="1" x14ac:dyDescent="0.4">
      <c r="A15" s="40" t="s">
        <v>34</v>
      </c>
    </row>
    <row r="16" spans="1:2" ht="96.75" customHeight="1" x14ac:dyDescent="0.4">
      <c r="A16" s="40"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2024-03-31T20:05:01Z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