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e7f673bc94971e/Documents/Degree/"/>
    </mc:Choice>
  </mc:AlternateContent>
  <xr:revisionPtr revIDLastSave="98" documentId="8_{BA5697AA-B705-471A-BC3D-AF3F5D7EE5DF}" xr6:coauthVersionLast="47" xr6:coauthVersionMax="47" xr10:uidLastSave="{2DA816FD-7A2C-4C25-8EF9-288F7564EAA3}"/>
  <bookViews>
    <workbookView xWindow="-108" yWindow="-108" windowWidth="23256" windowHeight="12456" xr2:uid="{03F42889-A08D-4A01-A0F7-A5D60D982772}"/>
  </bookViews>
  <sheets>
    <sheet name="Sheet1" sheetId="1" r:id="rId1"/>
  </sheets>
  <externalReferences>
    <externalReference r:id="rId2"/>
  </externalReferences>
  <definedNames>
    <definedName name="_xlcn.WorksheetConnection_finalproject.xlsxTable21" hidden="1">[1]!Table2[#Data]</definedName>
    <definedName name="_xlcn.WorksheetConnection_finalproject.xlsxTable61" hidden="1">[1]!Table6[#Data]</definedName>
    <definedName name="_xlcn.WorksheetConnection_finalproject.xlsxTable81" hidden="1">[1]!Table8[#Data]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-8e652f72-7e93-4668-898e-b7ba94314a32" name="Products" connection="WorksheetConnection_final project.xlsx!Table2"/>
          <x15:modelTable id="Catagories-ca7a0fe0-5741-4749-8ea7-82fddcef51ae" name="Catagories" connection="WorksheetConnection_final project.xlsx!Table8"/>
          <x15:modelTable id="Order Items-36140415-9b3f-48cd-a820-184613957cf1" name="Order Items" connection="WorksheetConnection_final project.xlsx!Table6"/>
        </x15:modelTables>
        <x15:modelRelationships>
          <x15:modelRelationship fromTable="Products" fromColumn="category_id" toTable="Catagories" toColumn="category_id"/>
          <x15:modelRelationship fromTable="Order Items" fromColumn="product_id" toTable="Products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F37" i="1"/>
  <c r="H36" i="1"/>
  <c r="H35" i="1"/>
  <c r="H34" i="1"/>
  <c r="H33" i="1"/>
  <c r="H32" i="1"/>
  <c r="H31" i="1"/>
  <c r="H30" i="1"/>
  <c r="H37" i="1" s="1"/>
  <c r="H25" i="1"/>
  <c r="H24" i="1"/>
  <c r="G24" i="1"/>
  <c r="F24" i="1"/>
  <c r="C23" i="1"/>
  <c r="D23" i="1"/>
  <c r="E23" i="1"/>
  <c r="B23" i="1"/>
  <c r="G23" i="1"/>
  <c r="F23" i="1"/>
  <c r="H22" i="1"/>
  <c r="H21" i="1"/>
  <c r="H20" i="1"/>
  <c r="H19" i="1"/>
  <c r="H18" i="1"/>
  <c r="H17" i="1"/>
  <c r="H16" i="1"/>
  <c r="H23" i="1" s="1"/>
  <c r="C11" i="1"/>
  <c r="B11" i="1"/>
  <c r="G9" i="1"/>
  <c r="F9" i="1"/>
  <c r="H9" i="1"/>
  <c r="H3" i="1"/>
  <c r="H4" i="1"/>
  <c r="H5" i="1"/>
  <c r="H6" i="1"/>
  <c r="H7" i="1"/>
  <c r="H8" i="1"/>
  <c r="H2" i="1"/>
  <c r="B13" i="1"/>
  <c r="G10" i="1"/>
  <c r="F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7C737-DC37-45D5-B515-342053A719F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D330D6A-8803-4CEC-8AE4-0F410D179903}" name="WorksheetConnection_final project.xlsx!Table2" type="102" refreshedVersion="8" minRefreshableVersion="5">
    <extLst>
      <ext xmlns:x15="http://schemas.microsoft.com/office/spreadsheetml/2010/11/main" uri="{DE250136-89BD-433C-8126-D09CA5730AF9}">
        <x15:connection id="Products-8e652f72-7e93-4668-898e-b7ba94314a32">
          <x15:rangePr sourceName="_xlcn.WorksheetConnection_finalproject.xlsxTable21"/>
        </x15:connection>
      </ext>
    </extLst>
  </connection>
  <connection id="3" xr16:uid="{B3F6EE4B-532A-465A-BDCC-06EB48795671}" name="WorksheetConnection_final project.xlsx!Table6" type="102" refreshedVersion="8" minRefreshableVersion="5">
    <extLst>
      <ext xmlns:x15="http://schemas.microsoft.com/office/spreadsheetml/2010/11/main" uri="{DE250136-89BD-433C-8126-D09CA5730AF9}">
        <x15:connection id="Order Items-36140415-9b3f-48cd-a820-184613957cf1">
          <x15:rangePr sourceName="_xlcn.WorksheetConnection_finalproject.xlsxTable61"/>
        </x15:connection>
      </ext>
    </extLst>
  </connection>
  <connection id="4" xr16:uid="{C44A78DB-DD4C-4B2F-AC9C-1639CD58E763}" name="WorksheetConnection_final project.xlsx!Table8" type="102" refreshedVersion="8" minRefreshableVersion="5">
    <extLst>
      <ext xmlns:x15="http://schemas.microsoft.com/office/spreadsheetml/2010/11/main" uri="{DE250136-89BD-433C-8126-D09CA5730AF9}">
        <x15:connection id="Catagories-ca7a0fe0-5741-4749-8ea7-82fddcef51ae">
          <x15:rangePr sourceName="_xlcn.WorksheetConnection_finalproject.xlsxTable81"/>
        </x15:connection>
      </ext>
    </extLst>
  </connection>
</connections>
</file>

<file path=xl/sharedStrings.xml><?xml version="1.0" encoding="utf-8"?>
<sst xmlns="http://schemas.openxmlformats.org/spreadsheetml/2006/main" count="48" uniqueCount="21">
  <si>
    <t>Category</t>
  </si>
  <si>
    <t>Average of list_price</t>
  </si>
  <si>
    <t>Average of sales</t>
  </si>
  <si>
    <t>Sum of quantity</t>
  </si>
  <si>
    <t>Total sales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</si>
  <si>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</si>
  <si>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</si>
  <si>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</si>
  <si>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</si>
  <si>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</si>
  <si>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</si>
  <si>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</si>
  <si>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Grand Total</t>
  </si>
  <si>
    <t>Target for Next 3 years</t>
  </si>
  <si>
    <t>New List price</t>
  </si>
  <si>
    <t>TARGET sales</t>
  </si>
  <si>
    <t>Increse</t>
  </si>
  <si>
    <t>Total</t>
  </si>
  <si>
    <t>Sales Target for Next 3 years</t>
  </si>
  <si>
    <t>Sales%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</si>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</sst>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2" borderId="1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4e7f673bc94971e/Documents/Degree/final%20project.xlsx" TargetMode="External"/><Relationship Id="rId1" Type="http://schemas.openxmlformats.org/officeDocument/2006/relationships/externalLinkPath" Target="fina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AND"/>
      <sheetName val="Customers"/>
      <sheetName val="Orders"/>
      <sheetName val="Catagories"/>
      <sheetName val="Order iterms"/>
      <sheetName val="Products"/>
      <sheetName val="Staff"/>
      <sheetName val="Stocks"/>
      <sheetName val="Stores"/>
      <sheetName val="Sheet11"/>
      <sheetName val="Sheet2"/>
      <sheetName val="Summary"/>
      <sheetName val="New measure"/>
      <sheetName val="final proj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8.367432638886" backgroundQuery="1" createdVersion="8" refreshedVersion="8" minRefreshableVersion="3" recordCount="0" supportSubquery="1" supportAdvancedDrill="1" xr:uid="{6A6157AA-A204-43EC-9D0B-13457F819856}">
  <cacheSource type="external" connectionId="1"/>
  <cacheFields count="5">
    <cacheField name="[Catagories].[category_name].[category_name]" caption="category_name" numFmtId="0" hierarchy="1" level="1">
      <sharedItems count="7">
        <s v="Children Bicycles"/>
        <s v="Comfort Bicycles"/>
        <s v="Cruisers Bicycles"/>
        <s v="Cyclocross Bicycles"/>
        <s v="Electric Bikes"/>
        <s v="Mountain Bikes"/>
        <s v="Road Bikes"/>
      </sharedItems>
    </cacheField>
    <cacheField name="[Measures].[Average of sales]" caption="Average of sales" numFmtId="0" hierarchy="29" level="32767"/>
    <cacheField name="[Measures].[Sum of quantity]" caption="Sum of quantity" numFmtId="0" hierarchy="28" level="32767"/>
    <cacheField name="[Measures].[Average of list_price 2]" caption="Average of list_price 2" numFmtId="0" hierarchy="25" level="32767"/>
    <cacheField name="[Measures].[Sum of sales]" caption="Sum of sales" numFmtId="0" hierarchy="27" level="32767"/>
  </cacheFields>
  <cacheHierarchies count="32"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2" memberValueDatatype="130" unbalanced="0">
      <fieldsUsage count="2">
        <fieldUsage x="-1"/>
        <fieldUsage x="0"/>
      </fieldsUsage>
    </cacheHierarchy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Measures].[__XL_Count Products]" caption="__XL_Count Products" measure="1" displayFolder="" measureGroup="Products" count="0" hidden="1"/>
    <cacheHierarchy uniqueName="[Measures].[__XL_Count Catagories]" caption="__XL_Count Catagories" measure="1" displayFolder="" measureGroup="Catagories" count="0" hidden="1"/>
    <cacheHierarchy uniqueName="[Measures].[__XL_Count Order Items]" caption="__XL_Count Order Items" measure="1" displayFolder="" measureGroup="Order Item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list_price 2]" caption="Average of list_price 2" measure="1" displayFolder="" measureGroup="Order Item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 after discount]" caption="Sum of Sales after discount" measure="1" displayFolder="" measureGroup="Order Ite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]" caption="Sum of sales" measure="1" displayFolder="" measureGroup="Order Item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Order Item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ales]" caption="Average of sales" measure="1" displayFolder="" measureGroup="Order 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list_price]" caption="Min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list_price]" caption="Max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atagories" uniqueName="[Catagories]" caption="Catagories"/>
    <dimension measure="1" name="Measures" uniqueName="[Measures]" caption="Measures"/>
    <dimension name="Order Items" uniqueName="[Order Items]" caption="Order Items"/>
    <dimension name="Products" uniqueName="[Products]" caption="Products"/>
  </dimensions>
  <measureGroups count="3">
    <measureGroup name="Catagories" caption="Catagories"/>
    <measureGroup name="Order Items" caption="Order Items"/>
    <measureGroup name="Products" caption="Product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BF5E7-4798-4B1B-AB37-6F7129B0443D}" name="PivotTable12" cacheId="0" applyNumberFormats="0" applyBorderFormats="0" applyFontFormats="0" applyPatternFormats="0" applyAlignmentFormats="0" applyWidthHeightFormats="1" dataCaption="Values" tag="2bb386b8-2f88-4127-8e2c-ba13bfb6124c" updatedVersion="8" minRefreshableVersion="3" useAutoFormatting="1" itemPrintTitles="1" createdVersion="8" indent="0" outline="1" outlineData="1" multipleFieldFilters="0" rowHeaderCaption="Category">
  <location ref="A1:E9" firstHeaderRow="0" firstDataRow="1" firstDataCol="1"/>
  <pivotFields count="5">
    <pivotField axis="axisRow" allDrilled="1" subtotalTop="0" showAll="0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st_price" fld="3" subtotal="average" baseField="0" baseItem="0"/>
    <dataField name="Average of sales" fld="1" subtotal="average" baseField="0" baseItem="0"/>
    <dataField name="Sum of quantity" fld="2" baseField="0" baseItem="0"/>
    <dataField name="Total sales" fld="4" baseField="0" baseItem="0"/>
  </dataFields>
  <conditionalFormats count="4">
    <conditionalFormat priority="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list_price"/>
    <pivotHierarchy dragToData="1"/>
    <pivotHierarchy dragToData="1" caption="Total sales"/>
    <pivotHierarchy dragToData="1"/>
    <pivotHierarchy dragToData="1" caption="Average of sales"/>
    <pivotHierarchy dragToData="1"/>
    <pivotHierarchy dragToData="1"/>
  </pivotHierarchies>
  <pivotTableStyleInfo name="PivotStyleDark2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agories]"/>
        <x15:activeTabTopLevelEntity name="[Order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6E7D-947A-4AA7-AAB2-B46D9CB4CA38}">
  <dimension ref="A1:H39"/>
  <sheetViews>
    <sheetView tabSelected="1" topLeftCell="A17" workbookViewId="0">
      <selection activeCell="K34" sqref="K34"/>
    </sheetView>
  </sheetViews>
  <sheetFormatPr defaultRowHeight="14.4" x14ac:dyDescent="0.3"/>
  <cols>
    <col min="1" max="1" width="18.33203125" customWidth="1"/>
    <col min="2" max="2" width="18" customWidth="1"/>
    <col min="3" max="3" width="16.77734375" customWidth="1"/>
    <col min="4" max="4" width="15.21875" customWidth="1"/>
    <col min="5" max="5" width="16.6640625" customWidth="1"/>
    <col min="6" max="6" width="26.77734375" customWidth="1"/>
    <col min="7" max="7" width="13.21875" customWidth="1"/>
    <col min="8" max="8" width="14.5546875" customWidth="1"/>
  </cols>
  <sheetData>
    <row r="1" spans="1:8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15</v>
      </c>
    </row>
    <row r="2" spans="1:8" x14ac:dyDescent="0.3">
      <c r="A2" s="1" t="s">
        <v>5</v>
      </c>
      <c r="B2">
        <v>279.08207161125074</v>
      </c>
      <c r="C2">
        <v>419.29438618925565</v>
      </c>
      <c r="D2">
        <v>1179</v>
      </c>
      <c r="E2">
        <v>327888.20999999793</v>
      </c>
      <c r="F2">
        <v>1500</v>
      </c>
      <c r="G2">
        <v>282</v>
      </c>
      <c r="H2">
        <f>G2*F2</f>
        <v>423000</v>
      </c>
    </row>
    <row r="3" spans="1:8" x14ac:dyDescent="0.3">
      <c r="A3" s="1" t="s">
        <v>6</v>
      </c>
      <c r="B3">
        <v>538.95089385474455</v>
      </c>
      <c r="C3">
        <v>816.58635009310456</v>
      </c>
      <c r="D3">
        <v>813</v>
      </c>
      <c r="E3">
        <v>438506.86999999714</v>
      </c>
      <c r="F3">
        <v>1500</v>
      </c>
      <c r="G3">
        <v>540</v>
      </c>
      <c r="H3">
        <f t="shared" ref="H3:H9" si="0">G3*F3</f>
        <v>810000</v>
      </c>
    </row>
    <row r="4" spans="1:8" x14ac:dyDescent="0.3">
      <c r="A4" s="1" t="s">
        <v>7</v>
      </c>
      <c r="B4">
        <v>540.14202467343387</v>
      </c>
      <c r="C4">
        <v>804.8991582002817</v>
      </c>
      <c r="D4">
        <v>2063</v>
      </c>
      <c r="E4">
        <v>1109151.0399999882</v>
      </c>
      <c r="F4">
        <v>3000</v>
      </c>
      <c r="G4">
        <v>545</v>
      </c>
      <c r="H4">
        <f t="shared" si="0"/>
        <v>1635000</v>
      </c>
    </row>
    <row r="5" spans="1:8" x14ac:dyDescent="0.3">
      <c r="A5" s="1" t="s">
        <v>8</v>
      </c>
      <c r="B5">
        <v>2030.0955078124962</v>
      </c>
      <c r="C5">
        <v>3124.5101562499945</v>
      </c>
      <c r="D5">
        <v>394</v>
      </c>
      <c r="E5">
        <v>799874.59999999858</v>
      </c>
      <c r="F5">
        <v>600</v>
      </c>
      <c r="G5">
        <v>2040</v>
      </c>
      <c r="H5">
        <f t="shared" si="0"/>
        <v>1224000</v>
      </c>
    </row>
    <row r="6" spans="1:8" x14ac:dyDescent="0.3">
      <c r="A6" s="1" t="s">
        <v>9</v>
      </c>
      <c r="B6">
        <v>3197.8201886792385</v>
      </c>
      <c r="C6">
        <v>4812.437971698103</v>
      </c>
      <c r="D6">
        <v>315</v>
      </c>
      <c r="E6">
        <v>1020236.8499999979</v>
      </c>
      <c r="F6">
        <v>1000</v>
      </c>
      <c r="G6">
        <v>3200</v>
      </c>
      <c r="H6">
        <f t="shared" si="0"/>
        <v>3200000</v>
      </c>
    </row>
    <row r="7" spans="1:8" x14ac:dyDescent="0.3">
      <c r="A7" s="1" t="s">
        <v>10</v>
      </c>
      <c r="B7">
        <v>1725.6621724429333</v>
      </c>
      <c r="C7">
        <v>2561.9405832629132</v>
      </c>
      <c r="D7">
        <v>1755</v>
      </c>
      <c r="E7">
        <v>3030775.7100000265</v>
      </c>
      <c r="F7">
        <v>2500</v>
      </c>
      <c r="G7">
        <v>1730</v>
      </c>
      <c r="H7">
        <f t="shared" si="0"/>
        <v>4325000</v>
      </c>
    </row>
    <row r="8" spans="1:8" x14ac:dyDescent="0.3">
      <c r="A8" s="1" t="s">
        <v>11</v>
      </c>
      <c r="B8">
        <v>3303.0250534759289</v>
      </c>
      <c r="C8">
        <v>4953.3572192513257</v>
      </c>
      <c r="D8">
        <v>559</v>
      </c>
      <c r="E8">
        <v>1852555.5999999959</v>
      </c>
      <c r="F8">
        <v>700</v>
      </c>
      <c r="G8">
        <v>3310</v>
      </c>
      <c r="H8">
        <f t="shared" si="0"/>
        <v>2317000</v>
      </c>
    </row>
    <row r="9" spans="1:8" x14ac:dyDescent="0.3">
      <c r="A9" s="1" t="s">
        <v>12</v>
      </c>
      <c r="B9">
        <v>1212.7078716646704</v>
      </c>
      <c r="C9">
        <v>1816.8125540027095</v>
      </c>
      <c r="D9">
        <v>7078</v>
      </c>
      <c r="E9">
        <v>8578988.8800007943</v>
      </c>
      <c r="F9">
        <f>SUM(F2:F8)</f>
        <v>10800</v>
      </c>
      <c r="G9">
        <f>SUM(G2:G8)</f>
        <v>11647</v>
      </c>
      <c r="H9">
        <f>SUM(H2:H8)</f>
        <v>13934000</v>
      </c>
    </row>
    <row r="10" spans="1:8" x14ac:dyDescent="0.3">
      <c r="E10" t="s">
        <v>16</v>
      </c>
      <c r="F10">
        <f>F9-GETPIVOTDATA("[Measures].[Sum of quantity]",$A$1)</f>
        <v>3722</v>
      </c>
      <c r="G10">
        <f>((G9-GETPIVOTDATA("[Measures].[Average of list_price 2]",$A$1)))</f>
        <v>10434.29212833533</v>
      </c>
    </row>
    <row r="11" spans="1:8" x14ac:dyDescent="0.3">
      <c r="B11">
        <f>SUM(B2:B8)</f>
        <v>11614.777912550026</v>
      </c>
      <c r="C11">
        <f>SUM(C2:C8)</f>
        <v>17493.025824944976</v>
      </c>
    </row>
    <row r="13" spans="1:8" x14ac:dyDescent="0.3">
      <c r="B13">
        <f>GETPIVOTDATA("[Measures].[Average of list_price 2]",$A$1)</f>
        <v>1212.7078716646704</v>
      </c>
    </row>
    <row r="15" spans="1:8" x14ac:dyDescent="0.3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8" t="s">
        <v>18</v>
      </c>
      <c r="G15" s="8" t="s">
        <v>14</v>
      </c>
      <c r="H15" s="8" t="s">
        <v>15</v>
      </c>
    </row>
    <row r="16" spans="1:8" x14ac:dyDescent="0.3">
      <c r="A16" s="5" t="s">
        <v>5</v>
      </c>
      <c r="B16" s="4">
        <v>279.08207161125074</v>
      </c>
      <c r="C16" s="4">
        <v>419.29438618925565</v>
      </c>
      <c r="D16" s="4">
        <v>1179</v>
      </c>
      <c r="E16" s="4">
        <v>327888.20999999793</v>
      </c>
      <c r="F16">
        <v>1500</v>
      </c>
      <c r="G16">
        <v>282</v>
      </c>
      <c r="H16">
        <f>G16*F16</f>
        <v>423000</v>
      </c>
    </row>
    <row r="17" spans="1:8" x14ac:dyDescent="0.3">
      <c r="A17" s="5" t="s">
        <v>6</v>
      </c>
      <c r="B17" s="4">
        <v>538.95089385474455</v>
      </c>
      <c r="C17" s="4">
        <v>816.58635009310456</v>
      </c>
      <c r="D17" s="4">
        <v>813</v>
      </c>
      <c r="E17" s="4">
        <v>438506.86999999714</v>
      </c>
      <c r="F17">
        <v>1500</v>
      </c>
      <c r="G17">
        <v>540</v>
      </c>
      <c r="H17">
        <f t="shared" ref="H17:H22" si="1">G17*F17</f>
        <v>810000</v>
      </c>
    </row>
    <row r="18" spans="1:8" x14ac:dyDescent="0.3">
      <c r="A18" s="5" t="s">
        <v>7</v>
      </c>
      <c r="B18" s="4">
        <v>540.14202467343387</v>
      </c>
      <c r="C18" s="4">
        <v>804.8991582002817</v>
      </c>
      <c r="D18" s="4">
        <v>2063</v>
      </c>
      <c r="E18" s="4">
        <v>1109151.0399999882</v>
      </c>
      <c r="F18">
        <v>3000</v>
      </c>
      <c r="G18">
        <v>545</v>
      </c>
      <c r="H18">
        <f t="shared" si="1"/>
        <v>1635000</v>
      </c>
    </row>
    <row r="19" spans="1:8" x14ac:dyDescent="0.3">
      <c r="A19" s="5" t="s">
        <v>8</v>
      </c>
      <c r="B19" s="4">
        <v>2030.0955078124962</v>
      </c>
      <c r="C19" s="4">
        <v>3124.5101562499945</v>
      </c>
      <c r="D19" s="4">
        <v>394</v>
      </c>
      <c r="E19" s="4">
        <v>799874.59999999858</v>
      </c>
      <c r="F19">
        <v>600</v>
      </c>
      <c r="G19">
        <v>2040</v>
      </c>
      <c r="H19">
        <f t="shared" si="1"/>
        <v>1224000</v>
      </c>
    </row>
    <row r="20" spans="1:8" x14ac:dyDescent="0.3">
      <c r="A20" s="5" t="s">
        <v>9</v>
      </c>
      <c r="B20" s="4">
        <v>3197.8201886792385</v>
      </c>
      <c r="C20" s="4">
        <v>4812.437971698103</v>
      </c>
      <c r="D20" s="4">
        <v>315</v>
      </c>
      <c r="E20" s="4">
        <v>1020236.8499999979</v>
      </c>
      <c r="F20">
        <v>1000</v>
      </c>
      <c r="G20">
        <v>3200</v>
      </c>
      <c r="H20">
        <f t="shared" si="1"/>
        <v>3200000</v>
      </c>
    </row>
    <row r="21" spans="1:8" x14ac:dyDescent="0.3">
      <c r="A21" s="5" t="s">
        <v>10</v>
      </c>
      <c r="B21" s="4">
        <v>1725.6621724429333</v>
      </c>
      <c r="C21" s="4">
        <v>2561.9405832629132</v>
      </c>
      <c r="D21" s="4">
        <v>1755</v>
      </c>
      <c r="E21" s="4">
        <v>3030775.7100000265</v>
      </c>
      <c r="F21">
        <v>2500</v>
      </c>
      <c r="G21">
        <v>1730</v>
      </c>
      <c r="H21">
        <f t="shared" si="1"/>
        <v>4325000</v>
      </c>
    </row>
    <row r="22" spans="1:8" x14ac:dyDescent="0.3">
      <c r="A22" s="5" t="s">
        <v>11</v>
      </c>
      <c r="B22" s="4">
        <v>3303.0250534759289</v>
      </c>
      <c r="C22" s="4">
        <v>4953.3572192513257</v>
      </c>
      <c r="D22" s="4">
        <v>559</v>
      </c>
      <c r="E22" s="4">
        <v>1852555.5999999959</v>
      </c>
      <c r="F22">
        <v>700</v>
      </c>
      <c r="G22">
        <v>3310</v>
      </c>
      <c r="H22">
        <f t="shared" si="1"/>
        <v>2317000</v>
      </c>
    </row>
    <row r="23" spans="1:8" x14ac:dyDescent="0.3">
      <c r="A23" s="6" t="s">
        <v>17</v>
      </c>
      <c r="B23">
        <f>SUM(B16:B22)</f>
        <v>11614.777912550026</v>
      </c>
      <c r="C23">
        <f t="shared" ref="C23:E23" si="2">SUM(C16:C22)</f>
        <v>17493.025824944976</v>
      </c>
      <c r="D23">
        <f t="shared" si="2"/>
        <v>7078</v>
      </c>
      <c r="E23">
        <f t="shared" si="2"/>
        <v>8578988.8800000027</v>
      </c>
      <c r="F23">
        <f>SUM(F16:F22)</f>
        <v>10800</v>
      </c>
      <c r="G23">
        <f>SUM(G16:G22)</f>
        <v>11647</v>
      </c>
      <c r="H23">
        <f>SUM(H16:H22)</f>
        <v>13934000</v>
      </c>
    </row>
    <row r="24" spans="1:8" x14ac:dyDescent="0.3">
      <c r="F24" s="7">
        <f>F23-D23</f>
        <v>3722</v>
      </c>
      <c r="G24" s="7">
        <f>G23-B23</f>
        <v>32.222087449974424</v>
      </c>
      <c r="H24" s="7">
        <f>H23-E23</f>
        <v>5355011.1199999973</v>
      </c>
    </row>
    <row r="25" spans="1:8" x14ac:dyDescent="0.3">
      <c r="G25" t="s">
        <v>19</v>
      </c>
      <c r="H25" s="7">
        <f>(H23-E23)/H23*100</f>
        <v>38.43125534663411</v>
      </c>
    </row>
    <row r="29" spans="1:8" x14ac:dyDescent="0.3">
      <c r="E29" s="3" t="s">
        <v>0</v>
      </c>
      <c r="F29" s="8" t="s">
        <v>18</v>
      </c>
      <c r="G29" s="8" t="s">
        <v>14</v>
      </c>
      <c r="H29" s="8" t="s">
        <v>15</v>
      </c>
    </row>
    <row r="30" spans="1:8" x14ac:dyDescent="0.3">
      <c r="E30" s="5" t="s">
        <v>5</v>
      </c>
      <c r="F30">
        <v>1500</v>
      </c>
      <c r="G30">
        <v>282</v>
      </c>
      <c r="H30">
        <f>G30*F30</f>
        <v>423000</v>
      </c>
    </row>
    <row r="31" spans="1:8" x14ac:dyDescent="0.3">
      <c r="E31" s="5" t="s">
        <v>6</v>
      </c>
      <c r="F31">
        <v>1500</v>
      </c>
      <c r="G31">
        <v>540</v>
      </c>
      <c r="H31">
        <f t="shared" ref="H31:H36" si="3">G31*F31</f>
        <v>810000</v>
      </c>
    </row>
    <row r="32" spans="1:8" x14ac:dyDescent="0.3">
      <c r="E32" s="5" t="s">
        <v>7</v>
      </c>
      <c r="F32">
        <v>3000</v>
      </c>
      <c r="G32">
        <v>545</v>
      </c>
      <c r="H32">
        <f t="shared" si="3"/>
        <v>1635000</v>
      </c>
    </row>
    <row r="33" spans="5:8" x14ac:dyDescent="0.3">
      <c r="E33" s="5" t="s">
        <v>8</v>
      </c>
      <c r="F33">
        <v>600</v>
      </c>
      <c r="G33">
        <v>2040</v>
      </c>
      <c r="H33">
        <f t="shared" si="3"/>
        <v>1224000</v>
      </c>
    </row>
    <row r="34" spans="5:8" x14ac:dyDescent="0.3">
      <c r="E34" s="5" t="s">
        <v>9</v>
      </c>
      <c r="F34">
        <v>1000</v>
      </c>
      <c r="G34">
        <v>3200</v>
      </c>
      <c r="H34">
        <f t="shared" si="3"/>
        <v>3200000</v>
      </c>
    </row>
    <row r="35" spans="5:8" x14ac:dyDescent="0.3">
      <c r="E35" s="5" t="s">
        <v>10</v>
      </c>
      <c r="F35">
        <v>2500</v>
      </c>
      <c r="G35">
        <v>1730</v>
      </c>
      <c r="H35">
        <f t="shared" si="3"/>
        <v>4325000</v>
      </c>
    </row>
    <row r="36" spans="5:8" x14ac:dyDescent="0.3">
      <c r="E36" s="5" t="s">
        <v>11</v>
      </c>
      <c r="F36">
        <v>700</v>
      </c>
      <c r="G36">
        <v>3310</v>
      </c>
      <c r="H36">
        <f t="shared" si="3"/>
        <v>2317000</v>
      </c>
    </row>
    <row r="37" spans="5:8" x14ac:dyDescent="0.3">
      <c r="E37" s="9" t="s">
        <v>17</v>
      </c>
      <c r="F37">
        <f>SUM(F30:F36)</f>
        <v>10800</v>
      </c>
      <c r="G37">
        <f>SUM(G30:G36)</f>
        <v>11647</v>
      </c>
      <c r="H37">
        <f>SUM(H30:H36)</f>
        <v>13934000</v>
      </c>
    </row>
    <row r="38" spans="5:8" x14ac:dyDescent="0.3">
      <c r="E38" s="9" t="s">
        <v>20</v>
      </c>
      <c r="F38" s="7">
        <v>3722</v>
      </c>
      <c r="G38" s="7">
        <v>32.222087449974424</v>
      </c>
      <c r="H38" s="7">
        <v>5355011.1199999973</v>
      </c>
    </row>
    <row r="39" spans="5:8" x14ac:dyDescent="0.3">
      <c r="G39" t="s">
        <v>19</v>
      </c>
      <c r="H39" s="7">
        <v>38.43125534663411</v>
      </c>
    </row>
  </sheetData>
  <conditionalFormatting pivot="1" sqref="E2:E8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C2:C8">
    <cfRule type="colorScale" priority="7">
      <colorScale>
        <cfvo type="min"/>
        <cfvo type="max"/>
        <color rgb="FF63BE7B"/>
        <color rgb="FFFCFCFF"/>
      </colorScale>
    </cfRule>
  </conditionalFormatting>
  <conditionalFormatting pivot="1" sqref="B2:B8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D2:D8">
    <cfRule type="colorScale" priority="6">
      <colorScale>
        <cfvo type="min"/>
        <cfvo type="max"/>
        <color rgb="FF63BE7B"/>
        <color rgb="FFFCFCFF"/>
      </colorScale>
    </cfRule>
  </conditionalFormatting>
  <conditionalFormatting sqref="E16:E22">
    <cfRule type="colorScale" priority="4">
      <colorScale>
        <cfvo type="min"/>
        <cfvo type="max"/>
        <color rgb="FFFCFCFF"/>
        <color rgb="FF63BE7B"/>
      </colorScale>
    </cfRule>
  </conditionalFormatting>
  <conditionalFormatting sqref="C16:C22">
    <cfRule type="colorScale" priority="3">
      <colorScale>
        <cfvo type="min"/>
        <cfvo type="max"/>
        <color rgb="FF63BE7B"/>
        <color rgb="FFFCFCFF"/>
      </colorScale>
    </cfRule>
  </conditionalFormatting>
  <conditionalFormatting sqref="B16:B22">
    <cfRule type="colorScale" priority="1">
      <colorScale>
        <cfvo type="min"/>
        <cfvo type="max"/>
        <color rgb="FFFCFCFF"/>
        <color rgb="FF63BE7B"/>
      </colorScale>
    </cfRule>
  </conditionalFormatting>
  <conditionalFormatting sqref="D16:D22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 2 0 2 4 - 0 9 - 2 3 T 0 9 : 0 8 : 1 2 . 6 7 4 6 5 5 7 + 0 5 : 3 0 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17ABDB3-13AA-448C-8BF4-202B8EB449E4}">
  <ds:schemaRefs/>
</ds:datastoreItem>
</file>

<file path=customXml/itemProps2.xml><?xml version="1.0" encoding="utf-8"?>
<ds:datastoreItem xmlns:ds="http://schemas.openxmlformats.org/officeDocument/2006/customXml" ds:itemID="{C1EC9381-72D1-4B24-98E5-D85C44500E16}">
  <ds:schemaRefs/>
</ds:datastoreItem>
</file>

<file path=customXml/itemProps3.xml><?xml version="1.0" encoding="utf-8"?>
<ds:datastoreItem xmlns:ds="http://schemas.openxmlformats.org/officeDocument/2006/customXml" ds:itemID="{FB23FC89-933B-465E-8E2F-2D475FB3C278}">
  <ds:schemaRefs/>
</ds:datastoreItem>
</file>

<file path=customXml/itemProps4.xml><?xml version="1.0" encoding="utf-8"?>
<ds:datastoreItem xmlns:ds="http://schemas.openxmlformats.org/officeDocument/2006/customXml" ds:itemID="{EBEFF1C7-17E0-4D2C-94BE-8EEBBFE21ECB}">
  <ds:schemaRefs/>
</ds:datastoreItem>
</file>

<file path=customXml/itemProps5.xml><?xml version="1.0" encoding="utf-8"?>
<ds:datastoreItem xmlns:ds="http://schemas.openxmlformats.org/officeDocument/2006/customXml" ds:itemID="{293BDEF2-C4DD-4A04-8CE5-4AE41DDBE0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Ramkishore Prabakaran</dc:creator>
  <cp:lastModifiedBy>Ramkishore Prabakaran</cp:lastModifiedBy>
  <dcterms:created xsi:type="dcterms:W3CDTF">2024-09-23T03:37:56Z</dcterms:created>
  <dcterms:modified xsi:type="dcterms:W3CDTF">2024-09-23T04:22:01Z</dcterms:modified>
</cp:coreProperties>
</file>