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25744D08-E531-426E-B07D-42DEEB379B8B}" xr6:coauthVersionLast="47" xr6:coauthVersionMax="47" xr10:uidLastSave="{00000000-0000-0000-0000-000000000000}"/>
  <bookViews>
    <workbookView xWindow="11700" yWindow="645" windowWidth="18195" windowHeight="14025"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P4" i="3" l="1"/>
  <c r="B1" i="18"/>
  <c r="D20" i="3"/>
  <c r="D18" i="3"/>
  <c r="D17" i="3"/>
  <c r="D16" i="3"/>
  <c r="D15" i="3"/>
  <c r="D14" i="3"/>
  <c r="D19" i="3"/>
  <c r="D13" i="3"/>
  <c r="D12" i="3"/>
  <c r="D11" i="3"/>
  <c r="D10" i="3"/>
  <c r="D9" i="3"/>
  <c r="J10" i="12"/>
  <c r="J11" i="12"/>
  <c r="J12" i="12"/>
  <c r="J13" i="12"/>
  <c r="C11" i="3"/>
  <c r="C18" i="3"/>
  <c r="C12" i="3"/>
  <c r="C17" i="3"/>
  <c r="C20" i="3"/>
  <c r="C10"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0" i="3"/>
  <c r="E10" i="3"/>
  <c r="F10" i="3"/>
  <c r="G10" i="3"/>
  <c r="H10" i="3"/>
  <c r="J10" i="3"/>
  <c r="K10" i="3"/>
  <c r="L10" i="3"/>
  <c r="M10" i="3"/>
  <c r="B11" i="3"/>
  <c r="E11" i="3"/>
  <c r="F11" i="3"/>
  <c r="G11" i="3"/>
  <c r="H11" i="3"/>
  <c r="J11" i="3"/>
  <c r="K11" i="3"/>
  <c r="L11" i="3"/>
  <c r="M11" i="3"/>
  <c r="B12" i="3"/>
  <c r="C13" i="3"/>
  <c r="C16" i="3"/>
  <c r="E12" i="3"/>
  <c r="F12" i="3"/>
  <c r="G12" i="3"/>
  <c r="H12" i="3"/>
  <c r="J12" i="3"/>
  <c r="K12" i="3"/>
  <c r="P12" i="3" s="1"/>
  <c r="L12" i="3"/>
  <c r="Q12" i="3" s="1"/>
  <c r="M12" i="3"/>
  <c r="B13" i="3"/>
  <c r="E13" i="3"/>
  <c r="F13" i="3"/>
  <c r="G13" i="3"/>
  <c r="H13" i="3"/>
  <c r="J13" i="3"/>
  <c r="O13" i="3" s="1"/>
  <c r="K13" i="3"/>
  <c r="P13" i="3" s="1"/>
  <c r="L13" i="3"/>
  <c r="Q13" i="3" s="1"/>
  <c r="M13" i="3"/>
  <c r="R13" i="3" s="1"/>
  <c r="B14" i="3"/>
  <c r="C14" i="3"/>
  <c r="C15" i="3"/>
  <c r="E14" i="3"/>
  <c r="F14" i="3"/>
  <c r="G14" i="3"/>
  <c r="H14" i="3"/>
  <c r="J14" i="3"/>
  <c r="O14" i="3" s="1"/>
  <c r="K14" i="3"/>
  <c r="P14" i="3" s="1"/>
  <c r="L14" i="3"/>
  <c r="Q14" i="3" s="1"/>
  <c r="M14" i="3"/>
  <c r="R14" i="3" s="1"/>
  <c r="B15" i="3"/>
  <c r="E15" i="3"/>
  <c r="F15" i="3"/>
  <c r="G15" i="3"/>
  <c r="H15" i="3"/>
  <c r="J15" i="3"/>
  <c r="O15" i="3" s="1"/>
  <c r="K15" i="3"/>
  <c r="P15" i="3" s="1"/>
  <c r="L15" i="3"/>
  <c r="Q15" i="3" s="1"/>
  <c r="M15" i="3"/>
  <c r="R15" i="3" s="1"/>
  <c r="B16" i="3"/>
  <c r="E16" i="3"/>
  <c r="F16" i="3"/>
  <c r="G16" i="3"/>
  <c r="H16" i="3"/>
  <c r="J16" i="3"/>
  <c r="O16" i="3" s="1"/>
  <c r="S16" i="3" s="1"/>
  <c r="K16" i="3"/>
  <c r="P16" i="3" s="1"/>
  <c r="L16" i="3"/>
  <c r="Q16" i="3" s="1"/>
  <c r="M16" i="3"/>
  <c r="R16" i="3" s="1"/>
  <c r="S20" i="3" l="1"/>
  <c r="S15" i="3"/>
  <c r="S13" i="3"/>
  <c r="U16" i="3"/>
  <c r="T16" i="3"/>
  <c r="T17" i="3"/>
  <c r="W17" i="3" s="1"/>
  <c r="Y17" i="3" s="1"/>
  <c r="Z17" i="3" s="1"/>
  <c r="U17" i="3"/>
  <c r="S14" i="3"/>
  <c r="W16" i="3"/>
  <c r="Y16" i="3" s="1"/>
  <c r="Z16" i="3" s="1"/>
  <c r="R9" i="3"/>
  <c r="O18" i="3"/>
  <c r="Q18" i="3"/>
  <c r="P18" i="3"/>
  <c r="R18" i="3"/>
  <c r="P19" i="3"/>
  <c r="R19" i="3"/>
  <c r="Q19" i="3"/>
  <c r="O19" i="3"/>
  <c r="R12" i="3"/>
  <c r="O12" i="3"/>
  <c r="S12" i="3" s="1"/>
  <c r="R11" i="3"/>
  <c r="Q11" i="3"/>
  <c r="P11" i="3"/>
  <c r="O11" i="3"/>
  <c r="R10" i="3"/>
  <c r="Q10" i="3"/>
  <c r="P10" i="3"/>
  <c r="O10" i="3"/>
  <c r="S10" i="3" s="1"/>
  <c r="P9" i="3"/>
  <c r="Q9" i="3"/>
  <c r="O9" i="3"/>
  <c r="K75" i="12"/>
  <c r="K21" i="12"/>
  <c r="K69" i="12"/>
  <c r="K63" i="12"/>
  <c r="K45" i="12"/>
  <c r="K57" i="12"/>
  <c r="K51" i="12"/>
  <c r="K39" i="12"/>
  <c r="K27" i="12"/>
  <c r="K15" i="12"/>
  <c r="K33" i="12"/>
  <c r="K9" i="12"/>
  <c r="U10" i="3" l="1"/>
  <c r="T10" i="3"/>
  <c r="U20" i="3"/>
  <c r="T20" i="3"/>
  <c r="W20" i="3" s="1"/>
  <c r="Y20" i="3" s="1"/>
  <c r="Z20" i="3" s="1"/>
  <c r="T14" i="3"/>
  <c r="U14" i="3"/>
  <c r="T12" i="3"/>
  <c r="W12" i="3" s="1"/>
  <c r="U12" i="3"/>
  <c r="S11" i="3"/>
  <c r="T13" i="3"/>
  <c r="W13" i="3" s="1"/>
  <c r="Y13" i="3" s="1"/>
  <c r="Z13" i="3" s="1"/>
  <c r="U13" i="3"/>
  <c r="U15" i="3"/>
  <c r="T15" i="3"/>
  <c r="S18" i="3"/>
  <c r="S19" i="3"/>
  <c r="S9" i="3"/>
  <c r="U18" i="3" l="1"/>
  <c r="T18" i="3"/>
  <c r="W18" i="3" s="1"/>
  <c r="Y18" i="3" s="1"/>
  <c r="Z18" i="3" s="1"/>
  <c r="U11" i="3"/>
  <c r="T11" i="3"/>
  <c r="W11" i="3" s="1"/>
  <c r="W15" i="3"/>
  <c r="Y15" i="3" s="1"/>
  <c r="Z15" i="3" s="1"/>
  <c r="T9" i="3"/>
  <c r="U9" i="3"/>
  <c r="W9" i="3" s="1"/>
  <c r="Y9" i="3" s="1"/>
  <c r="Z9" i="3" s="1"/>
  <c r="W14" i="3"/>
  <c r="Y14" i="3" s="1"/>
  <c r="Z14" i="3" s="1"/>
  <c r="U19" i="3"/>
  <c r="T19" i="3"/>
  <c r="W10" i="3"/>
  <c r="W19" i="3"/>
  <c r="Y19" i="3" s="1"/>
  <c r="Z19" i="3" s="1"/>
  <c r="Y11" i="3" l="1"/>
  <c r="Z11" i="3" s="1"/>
  <c r="Y10" i="3"/>
  <c r="Z10" i="3" s="1"/>
  <c r="Y12" i="3"/>
  <c r="Z12" i="3" s="1"/>
</calcChain>
</file>

<file path=xl/sharedStrings.xml><?xml version="1.0" encoding="utf-8"?>
<sst xmlns="http://schemas.openxmlformats.org/spreadsheetml/2006/main" count="154" uniqueCount="98">
  <si>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</si>
  <si>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</si>
  <si>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</si>
  <si>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</si>
  <si>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</si>
  <si>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</si>
  <si>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</si>
  <si>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</si>
  <si>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</si>
  <si>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</si>
  <si>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</si>
  <si>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</si>
  <si>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</si>
  <si>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</si>
  <si>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</si>
  <si>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</si>
  <si>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</si>
  <si>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</si>
  <si>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</si>
  <si>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</si>
  <si>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</si>
  <si>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</si>
  <si>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</si>
  <si>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</si>
  <si>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</si>
  <si>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</si>
  <si>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</si>
  <si>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</si>
  <si>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</si>
  <si>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</si>
  <si>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</si>
  <si>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</si>
  <si>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</si>
  <si>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</si>
  <si>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</si>
  <si>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</si>
  <si>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</si>
  <si>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</si>
  <si>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</si>
  <si>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</si>
  <si>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</si>
  <si>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</si>
  <si>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</si>
  <si>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</si>
  <si>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</si>
  <si>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</si>
  <si>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</si>
  <si>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</si>
  <si>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</si>
  <si>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</si>
  <si>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</si>
  <si>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</si>
  <si>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</si>
  <si>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</si>
  <si>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</si>
  <si>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</si>
  <si>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</si>
  <si>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</si>
  <si>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</si>
  <si>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</si>
  <si>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</si>
  <si>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</si>
  <si>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</si>
  <si>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</si>
  <si>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</si>
  <si>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</si>
  <si>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</si>
  <si>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</si>
  <si>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</si>
  <si>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</si>
  <si>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</si>
  <si>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</si>
  <si>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</si>
  <si>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</si>
  <si>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</si>
  <si>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</si>
  <si>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</si>
  <si>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</si>
  <si>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t>Dit blad bevat alle gerechtigde deelnemers met hun gemiddelde + boogtype</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</si>
  <si>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</si>
  <si>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</si>
  <si>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</si>
  <si>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</si>
  <si>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</si>
  <si>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</si>
  <si>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</si>
  <si>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</si>
  <si>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</si>
  <si>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</si>
  <si>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</si>
  <si>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</si>
  <si>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</si>
  <si>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Instructies voor juist gebruik van dit RK programma voor de 25m 1pijl teams competitie</t>
  </si>
  <si>
    <t>Je hebt dit blad vooringevuld gekregen vanuit MijnHandboogsport met de laatste stand van zaken op moment van download. Aan het einde van het RK moet het ingevulde bestand terug gestuurd worden voor publicatie. Contactgegevens staan onderaan.</t>
  </si>
  <si>
    <t>E-mail vragen RK: info@handboogsport.nl</t>
  </si>
  <si>
    <t>RK 25m1pijl Teams, Klasse: komt hier</t>
  </si>
  <si>
    <t>Contactgegevens</t>
  </si>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</sst>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57">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92</v>
      </c>
    </row>
    <row r="3" spans="1:2" x14ac:dyDescent="0.2"/>
    <row r="4" spans="1:2" ht="48.75" customHeight="1" x14ac:dyDescent="0.2">
      <c r="A4" s="135" t="s">
        <v>93</v>
      </c>
      <c r="B4" s="135"/>
    </row>
    <row r="5" spans="1:2" x14ac:dyDescent="0.2">
      <c r="A5" s="2" t="s">
        <v>82</v>
      </c>
    </row>
    <row r="6" spans="1:2" ht="15.75" x14ac:dyDescent="0.25">
      <c r="B6" s="2" t="s">
        <v>55</v>
      </c>
    </row>
    <row r="7" spans="1:2" ht="15.75" x14ac:dyDescent="0.25">
      <c r="B7" s="1" t="s">
        <v>79</v>
      </c>
    </row>
    <row r="8" spans="1:2" ht="15.75" x14ac:dyDescent="0.25">
      <c r="B8" s="2" t="s">
        <v>54</v>
      </c>
    </row>
    <row r="9" spans="1:2" ht="15.75" x14ac:dyDescent="0.25">
      <c r="B9" s="2" t="s">
        <v>53</v>
      </c>
    </row>
    <row r="10" spans="1:2" x14ac:dyDescent="0.2"/>
    <row r="11" spans="1:2" ht="15.75" x14ac:dyDescent="0.25">
      <c r="A11" s="1" t="s">
        <v>70</v>
      </c>
    </row>
    <row r="12" spans="1:2" x14ac:dyDescent="0.2">
      <c r="B12" s="2" t="s">
        <v>78</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80</v>
      </c>
    </row>
    <row r="24" spans="1:2" x14ac:dyDescent="0.2">
      <c r="B24" s="2" t="s">
        <v>81</v>
      </c>
    </row>
    <row r="25" spans="1:2" x14ac:dyDescent="0.2"/>
    <row r="26" spans="1:2" x14ac:dyDescent="0.2"/>
    <row r="27" spans="1:2" ht="15.75" x14ac:dyDescent="0.25">
      <c r="A27" s="1" t="s">
        <v>52</v>
      </c>
    </row>
    <row r="28" spans="1:2" ht="15.75" x14ac:dyDescent="0.25">
      <c r="A28" s="1"/>
      <c r="B28" s="2" t="s">
        <v>65</v>
      </c>
    </row>
    <row r="29" spans="1:2" ht="15.75" x14ac:dyDescent="0.25">
      <c r="B29" s="2" t="s">
        <v>90</v>
      </c>
    </row>
    <row r="30" spans="1:2" x14ac:dyDescent="0.2">
      <c r="B30" s="2" t="s">
        <v>88</v>
      </c>
    </row>
    <row r="31" spans="1:2" x14ac:dyDescent="0.2">
      <c r="B31" s="2" t="s">
        <v>89</v>
      </c>
    </row>
    <row r="32" spans="1:2" x14ac:dyDescent="0.2">
      <c r="B32" s="2" t="s">
        <v>91</v>
      </c>
    </row>
    <row r="33" spans="1:2" x14ac:dyDescent="0.2">
      <c r="B33" s="2" t="s">
        <v>81</v>
      </c>
    </row>
    <row r="34" spans="1:2" x14ac:dyDescent="0.2"/>
    <row r="35" spans="1:2" ht="15.75" x14ac:dyDescent="0.25">
      <c r="A35" s="1" t="s">
        <v>96</v>
      </c>
    </row>
    <row r="36" spans="1:2" x14ac:dyDescent="0.2">
      <c r="B36" s="2" t="s">
        <v>97</v>
      </c>
    </row>
    <row r="37" spans="1:2" x14ac:dyDescent="0.2">
      <c r="B37" s="2" t="s">
        <v>94</v>
      </c>
    </row>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6" t="str">
        <f>'Deelnemers en Scores'!B2</f>
        <v>RK 25m1pijl Teams, Klasse: komt hier</v>
      </c>
      <c r="C1" s="137"/>
      <c r="D1" s="137"/>
      <c r="E1" s="137"/>
      <c r="F1" s="137"/>
      <c r="G1" s="137"/>
      <c r="H1" s="137"/>
      <c r="I1" s="138"/>
    </row>
    <row r="2" spans="2:9" x14ac:dyDescent="0.2">
      <c r="C2" s="10"/>
    </row>
    <row r="3" spans="2:9" x14ac:dyDescent="0.2">
      <c r="B3" s="3"/>
      <c r="C3" s="11"/>
      <c r="D3" s="3"/>
    </row>
    <row r="4" spans="2:9" x14ac:dyDescent="0.2">
      <c r="B4" s="3"/>
      <c r="C4" s="61"/>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4" customWidth="1"/>
    <col min="3" max="3" width="5.109375" style="114" customWidth="1"/>
    <col min="4" max="4" width="29.33203125" style="114"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39" t="s">
        <v>95</v>
      </c>
      <c r="C2" s="140"/>
      <c r="D2" s="140"/>
      <c r="E2" s="140"/>
      <c r="F2" s="140"/>
      <c r="G2" s="140"/>
      <c r="H2" s="140"/>
      <c r="I2" s="140"/>
      <c r="J2" s="140"/>
      <c r="K2" s="141"/>
    </row>
    <row r="3" spans="2:11" x14ac:dyDescent="0.2">
      <c r="B3" s="62"/>
      <c r="C3" s="63"/>
      <c r="D3" s="63"/>
      <c r="K3" s="67"/>
    </row>
    <row r="4" spans="2:11" ht="23.25" customHeight="1" x14ac:dyDescent="0.2">
      <c r="B4" s="143" t="s">
        <v>9</v>
      </c>
      <c r="C4" s="144"/>
      <c r="D4" s="144"/>
      <c r="E4" s="68" t="s">
        <v>44</v>
      </c>
      <c r="F4" s="145" t="s">
        <v>45</v>
      </c>
      <c r="G4" s="69" t="s">
        <v>3</v>
      </c>
      <c r="H4" s="146" t="s">
        <v>34</v>
      </c>
      <c r="I4" s="146"/>
      <c r="J4" s="146"/>
      <c r="K4" s="147"/>
    </row>
    <row r="5" spans="2:11" ht="15" x14ac:dyDescent="0.2">
      <c r="B5" s="70"/>
      <c r="C5" s="71"/>
      <c r="D5" s="72"/>
      <c r="E5" s="71"/>
      <c r="F5" s="145"/>
      <c r="G5" s="71"/>
      <c r="H5" s="73"/>
      <c r="I5" s="73"/>
      <c r="J5" s="73"/>
      <c r="K5" s="74"/>
    </row>
    <row r="6" spans="2:11" ht="15" customHeight="1" x14ac:dyDescent="0.2">
      <c r="B6" s="81"/>
      <c r="C6" s="75"/>
      <c r="D6" s="75"/>
      <c r="E6" s="75"/>
      <c r="F6" s="76" t="s">
        <v>5</v>
      </c>
      <c r="G6" s="77" t="s">
        <v>46</v>
      </c>
      <c r="H6" s="142" t="s">
        <v>48</v>
      </c>
      <c r="I6" s="142"/>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3"/>
      <c r="E8" s="114"/>
      <c r="F8" s="114"/>
      <c r="G8" s="115"/>
      <c r="H8" s="114"/>
      <c r="I8" s="114"/>
      <c r="J8" s="114"/>
      <c r="K8" s="116"/>
    </row>
    <row r="9" spans="2:11" x14ac:dyDescent="0.2">
      <c r="B9" s="117">
        <v>1</v>
      </c>
      <c r="C9" s="118">
        <v>100</v>
      </c>
      <c r="D9" s="119" t="s">
        <v>13</v>
      </c>
      <c r="E9" s="118"/>
      <c r="F9" s="119" t="s">
        <v>12</v>
      </c>
      <c r="G9" s="120">
        <v>888.8</v>
      </c>
      <c r="H9" s="118"/>
      <c r="I9" s="118"/>
      <c r="J9" s="114"/>
      <c r="K9" s="121">
        <f>IF(COUNTA(J10:J13)&lt;3,0,IF(COUNTA(J10:J13)=3,SUM(J10:J13),IF(SUM(J10:J13)&gt;0,SUM(J10:J13)-MINA(J10:J13),0)))</f>
        <v>0</v>
      </c>
    </row>
    <row r="10" spans="2:11" x14ac:dyDescent="0.2">
      <c r="B10" s="117"/>
      <c r="C10" s="118"/>
      <c r="D10" s="118"/>
      <c r="E10" s="8">
        <v>123456</v>
      </c>
      <c r="F10" s="9" t="s">
        <v>40</v>
      </c>
      <c r="G10" s="12">
        <v>7.7770000000000001</v>
      </c>
      <c r="H10" s="8">
        <v>0</v>
      </c>
      <c r="I10" s="8">
        <v>0</v>
      </c>
      <c r="J10" s="66">
        <f>SUM(H10:I10)</f>
        <v>0</v>
      </c>
      <c r="K10" s="67"/>
    </row>
    <row r="11" spans="2:11" x14ac:dyDescent="0.2">
      <c r="B11" s="117"/>
      <c r="C11" s="118"/>
      <c r="D11" s="118"/>
      <c r="E11" s="8">
        <v>123456</v>
      </c>
      <c r="F11" s="9" t="s">
        <v>41</v>
      </c>
      <c r="G11" s="12">
        <v>7.7770000000000001</v>
      </c>
      <c r="H11" s="8">
        <v>0</v>
      </c>
      <c r="I11" s="8">
        <v>0</v>
      </c>
      <c r="J11" s="66">
        <f>SUM(H11:I11)</f>
        <v>0</v>
      </c>
      <c r="K11" s="67"/>
    </row>
    <row r="12" spans="2:11" x14ac:dyDescent="0.2">
      <c r="B12" s="117"/>
      <c r="C12" s="118"/>
      <c r="D12" s="118"/>
      <c r="E12" s="8">
        <v>123456</v>
      </c>
      <c r="F12" s="9" t="s">
        <v>42</v>
      </c>
      <c r="G12" s="12">
        <v>7.7770000000000001</v>
      </c>
      <c r="H12" s="8">
        <v>0</v>
      </c>
      <c r="I12" s="8">
        <v>0</v>
      </c>
      <c r="J12" s="66">
        <f>SUM(H12:I12)</f>
        <v>0</v>
      </c>
      <c r="K12" s="67"/>
    </row>
    <row r="13" spans="2:11" x14ac:dyDescent="0.2">
      <c r="B13" s="117"/>
      <c r="C13" s="118"/>
      <c r="D13" s="118"/>
      <c r="E13" s="8">
        <v>123456</v>
      </c>
      <c r="F13" s="9" t="s">
        <v>43</v>
      </c>
      <c r="G13" s="12">
        <v>7.7770000000000001</v>
      </c>
      <c r="H13" s="8">
        <v>0</v>
      </c>
      <c r="I13" s="8">
        <v>0</v>
      </c>
      <c r="J13" s="66">
        <f>SUM(H13:I13)</f>
        <v>0</v>
      </c>
      <c r="K13" s="67"/>
    </row>
    <row r="14" spans="2:11" x14ac:dyDescent="0.2">
      <c r="B14" s="117"/>
      <c r="C14" s="118"/>
      <c r="D14" s="118"/>
      <c r="E14" s="123"/>
      <c r="F14" s="127"/>
      <c r="G14" s="128"/>
      <c r="H14" s="123"/>
      <c r="I14" s="123"/>
      <c r="K14" s="67"/>
    </row>
    <row r="15" spans="2:11" x14ac:dyDescent="0.2">
      <c r="B15" s="117">
        <v>2</v>
      </c>
      <c r="C15" s="118">
        <v>100</v>
      </c>
      <c r="D15" s="119" t="s">
        <v>14</v>
      </c>
      <c r="E15" s="118"/>
      <c r="F15" s="119" t="s">
        <v>10</v>
      </c>
      <c r="G15" s="120">
        <v>888.8</v>
      </c>
      <c r="H15" s="123"/>
      <c r="I15" s="123"/>
      <c r="J15" s="114"/>
      <c r="K15" s="121">
        <f>IF(COUNTA(J16:J19)&lt;3,0,IF(COUNTA(J16:J19)=3,SUM(J16:J19),IF(SUM(J16:J19)&gt;0,SUM(J16:J19)-MINA(J16:J19),0)))</f>
        <v>0</v>
      </c>
    </row>
    <row r="16" spans="2:11" x14ac:dyDescent="0.2">
      <c r="B16" s="117"/>
      <c r="C16" s="118"/>
      <c r="D16" s="118"/>
      <c r="E16" s="8">
        <v>123456</v>
      </c>
      <c r="F16" s="9" t="s">
        <v>40</v>
      </c>
      <c r="G16" s="12">
        <v>7.7770000000000001</v>
      </c>
      <c r="H16" s="8">
        <v>0</v>
      </c>
      <c r="I16" s="8">
        <v>0</v>
      </c>
      <c r="J16" s="66">
        <f>SUM(H16:I16)</f>
        <v>0</v>
      </c>
      <c r="K16" s="67"/>
    </row>
    <row r="17" spans="2:11" x14ac:dyDescent="0.2">
      <c r="B17" s="117"/>
      <c r="C17" s="118"/>
      <c r="D17" s="118"/>
      <c r="E17" s="8">
        <v>123456</v>
      </c>
      <c r="F17" s="9" t="s">
        <v>41</v>
      </c>
      <c r="G17" s="12">
        <v>7.7770000000000001</v>
      </c>
      <c r="H17" s="8">
        <v>0</v>
      </c>
      <c r="I17" s="8">
        <v>0</v>
      </c>
      <c r="J17" s="66">
        <f>SUM(H17:I17)</f>
        <v>0</v>
      </c>
      <c r="K17" s="67"/>
    </row>
    <row r="18" spans="2:11" x14ac:dyDescent="0.2">
      <c r="B18" s="117"/>
      <c r="C18" s="118"/>
      <c r="D18" s="118"/>
      <c r="E18" s="8">
        <v>123456</v>
      </c>
      <c r="F18" s="9" t="s">
        <v>42</v>
      </c>
      <c r="G18" s="12">
        <v>7.7770000000000001</v>
      </c>
      <c r="H18" s="8">
        <v>0</v>
      </c>
      <c r="I18" s="8">
        <v>0</v>
      </c>
      <c r="J18" s="66">
        <f>SUM(H18:I18)</f>
        <v>0</v>
      </c>
      <c r="K18" s="67"/>
    </row>
    <row r="19" spans="2:11" x14ac:dyDescent="0.2">
      <c r="B19" s="117"/>
      <c r="C19" s="118"/>
      <c r="D19" s="118"/>
      <c r="E19" s="8">
        <v>123456</v>
      </c>
      <c r="F19" s="9" t="s">
        <v>43</v>
      </c>
      <c r="G19" s="12">
        <v>7.7770000000000001</v>
      </c>
      <c r="H19" s="8">
        <v>0</v>
      </c>
      <c r="I19" s="8">
        <v>0</v>
      </c>
      <c r="J19" s="66">
        <f>SUM(H19:I19)</f>
        <v>0</v>
      </c>
      <c r="K19" s="67"/>
    </row>
    <row r="20" spans="2:11" x14ac:dyDescent="0.2">
      <c r="B20" s="117"/>
      <c r="C20" s="118"/>
      <c r="D20" s="118"/>
      <c r="E20" s="123"/>
      <c r="F20" s="127"/>
      <c r="G20" s="128"/>
      <c r="H20" s="123"/>
      <c r="I20" s="123"/>
      <c r="K20" s="67"/>
    </row>
    <row r="21" spans="2:11" x14ac:dyDescent="0.2">
      <c r="B21" s="117">
        <v>3</v>
      </c>
      <c r="C21" s="118">
        <v>100</v>
      </c>
      <c r="D21" s="119" t="s">
        <v>15</v>
      </c>
      <c r="E21" s="118"/>
      <c r="F21" s="119" t="s">
        <v>11</v>
      </c>
      <c r="G21" s="120">
        <v>888.8</v>
      </c>
      <c r="H21" s="123"/>
      <c r="I21" s="123"/>
      <c r="J21" s="114"/>
      <c r="K21" s="121">
        <f>IF(COUNTA(J22:J25)&lt;3,0,IF(COUNTA(J22:J25)=3,SUM(J22:J25),IF(SUM(J22:J25)&gt;0,SUM(J22:J25)-MINA(J22:J25),0)))</f>
        <v>0</v>
      </c>
    </row>
    <row r="22" spans="2:11" x14ac:dyDescent="0.2">
      <c r="B22" s="117"/>
      <c r="C22" s="118"/>
      <c r="D22" s="118"/>
      <c r="E22" s="8">
        <v>123456</v>
      </c>
      <c r="F22" s="9" t="s">
        <v>40</v>
      </c>
      <c r="G22" s="12">
        <v>7.7770000000000001</v>
      </c>
      <c r="H22" s="8">
        <v>0</v>
      </c>
      <c r="I22" s="8">
        <v>0</v>
      </c>
      <c r="J22" s="66">
        <f>SUM(H22:I22)</f>
        <v>0</v>
      </c>
      <c r="K22" s="67"/>
    </row>
    <row r="23" spans="2:11" x14ac:dyDescent="0.2">
      <c r="B23" s="117"/>
      <c r="C23" s="118"/>
      <c r="D23" s="118"/>
      <c r="E23" s="8">
        <v>123456</v>
      </c>
      <c r="F23" s="9" t="s">
        <v>41</v>
      </c>
      <c r="G23" s="12">
        <v>7.7770000000000001</v>
      </c>
      <c r="H23" s="8">
        <v>0</v>
      </c>
      <c r="I23" s="8">
        <v>0</v>
      </c>
      <c r="J23" s="66">
        <f>SUM(H23:I23)</f>
        <v>0</v>
      </c>
      <c r="K23" s="67"/>
    </row>
    <row r="24" spans="2:11" x14ac:dyDescent="0.2">
      <c r="B24" s="117"/>
      <c r="C24" s="118"/>
      <c r="D24" s="118"/>
      <c r="E24" s="8">
        <v>123456</v>
      </c>
      <c r="F24" s="9" t="s">
        <v>42</v>
      </c>
      <c r="G24" s="12">
        <v>7.7770000000000001</v>
      </c>
      <c r="H24" s="8">
        <v>0</v>
      </c>
      <c r="I24" s="8">
        <v>0</v>
      </c>
      <c r="J24" s="66">
        <f>SUM(H24:I24)</f>
        <v>0</v>
      </c>
      <c r="K24" s="67"/>
    </row>
    <row r="25" spans="2:11" x14ac:dyDescent="0.2">
      <c r="B25" s="117"/>
      <c r="C25" s="118"/>
      <c r="D25" s="118"/>
      <c r="E25" s="8">
        <v>123456</v>
      </c>
      <c r="F25" s="9" t="s">
        <v>43</v>
      </c>
      <c r="G25" s="12">
        <v>7.7770000000000001</v>
      </c>
      <c r="H25" s="8">
        <v>0</v>
      </c>
      <c r="I25" s="8">
        <v>0</v>
      </c>
      <c r="J25" s="66">
        <f>SUM(H25:I25)</f>
        <v>0</v>
      </c>
      <c r="K25" s="67"/>
    </row>
    <row r="26" spans="2:11" x14ac:dyDescent="0.2">
      <c r="B26" s="117"/>
      <c r="C26" s="118"/>
      <c r="D26" s="118"/>
      <c r="E26" s="123"/>
      <c r="F26" s="127"/>
      <c r="G26" s="128"/>
      <c r="H26" s="123"/>
      <c r="I26" s="123"/>
      <c r="K26" s="67"/>
    </row>
    <row r="27" spans="2:11" x14ac:dyDescent="0.2">
      <c r="B27" s="117">
        <v>4</v>
      </c>
      <c r="C27" s="118">
        <v>100</v>
      </c>
      <c r="D27" s="119" t="s">
        <v>31</v>
      </c>
      <c r="E27" s="118"/>
      <c r="F27" s="119" t="s">
        <v>16</v>
      </c>
      <c r="G27" s="120">
        <v>888.8</v>
      </c>
      <c r="H27" s="123"/>
      <c r="I27" s="123"/>
      <c r="J27" s="114"/>
      <c r="K27" s="121">
        <f>IF(COUNTA(J28:J31)&lt;3,0,IF(COUNTA(J28:J31)=3,SUM(J28:J31),IF(SUM(J28:J31)&gt;0,SUM(J28:J31)-MINA(J28:J31),0)))</f>
        <v>0</v>
      </c>
    </row>
    <row r="28" spans="2:11" x14ac:dyDescent="0.2">
      <c r="B28" s="117"/>
      <c r="C28" s="118"/>
      <c r="D28" s="118"/>
      <c r="E28" s="8">
        <v>123456</v>
      </c>
      <c r="F28" s="9" t="s">
        <v>40</v>
      </c>
      <c r="G28" s="12">
        <v>7.7770000000000001</v>
      </c>
      <c r="H28" s="8">
        <v>0</v>
      </c>
      <c r="I28" s="8">
        <v>0</v>
      </c>
      <c r="J28" s="66">
        <f>SUM(H28:I28)</f>
        <v>0</v>
      </c>
      <c r="K28" s="67"/>
    </row>
    <row r="29" spans="2:11" x14ac:dyDescent="0.2">
      <c r="B29" s="117"/>
      <c r="C29" s="118"/>
      <c r="D29" s="118"/>
      <c r="E29" s="8">
        <v>123456</v>
      </c>
      <c r="F29" s="9" t="s">
        <v>41</v>
      </c>
      <c r="G29" s="12">
        <v>7.7770000000000001</v>
      </c>
      <c r="H29" s="8">
        <v>0</v>
      </c>
      <c r="I29" s="8">
        <v>0</v>
      </c>
      <c r="J29" s="66">
        <f>SUM(H29:I29)</f>
        <v>0</v>
      </c>
      <c r="K29" s="67"/>
    </row>
    <row r="30" spans="2:11" x14ac:dyDescent="0.2">
      <c r="B30" s="117"/>
      <c r="C30" s="118"/>
      <c r="D30" s="118"/>
      <c r="E30" s="8">
        <v>123456</v>
      </c>
      <c r="F30" s="9" t="s">
        <v>42</v>
      </c>
      <c r="G30" s="12">
        <v>7.7770000000000001</v>
      </c>
      <c r="H30" s="8">
        <v>0</v>
      </c>
      <c r="I30" s="8">
        <v>0</v>
      </c>
      <c r="J30" s="66">
        <f>SUM(H30:I30)</f>
        <v>0</v>
      </c>
      <c r="K30" s="67"/>
    </row>
    <row r="31" spans="2:11" x14ac:dyDescent="0.2">
      <c r="B31" s="117"/>
      <c r="C31" s="118"/>
      <c r="D31" s="118"/>
      <c r="E31" s="8">
        <v>123456</v>
      </c>
      <c r="F31" s="9" t="s">
        <v>43</v>
      </c>
      <c r="G31" s="12">
        <v>7.7770000000000001</v>
      </c>
      <c r="H31" s="8">
        <v>0</v>
      </c>
      <c r="I31" s="8">
        <v>0</v>
      </c>
      <c r="J31" s="66">
        <f>SUM(H31:I31)</f>
        <v>0</v>
      </c>
      <c r="K31" s="67"/>
    </row>
    <row r="32" spans="2:11" x14ac:dyDescent="0.2">
      <c r="B32" s="117"/>
      <c r="C32" s="118"/>
      <c r="D32" s="118"/>
      <c r="E32" s="123"/>
      <c r="F32" s="127"/>
      <c r="G32" s="128"/>
      <c r="H32" s="123"/>
      <c r="I32" s="123"/>
      <c r="K32" s="67"/>
    </row>
    <row r="33" spans="2:11" x14ac:dyDescent="0.2">
      <c r="B33" s="117">
        <v>5</v>
      </c>
      <c r="C33" s="118">
        <v>100</v>
      </c>
      <c r="D33" s="119" t="s">
        <v>32</v>
      </c>
      <c r="E33" s="118"/>
      <c r="F33" s="119" t="s">
        <v>33</v>
      </c>
      <c r="G33" s="120">
        <v>888.8</v>
      </c>
      <c r="H33" s="123"/>
      <c r="I33" s="123"/>
      <c r="J33" s="114"/>
      <c r="K33" s="121">
        <f>IF(COUNTA(J34:J37)&lt;3,0,IF(COUNTA(J34:J37)=3,SUM(J34:J37),IF(SUM(J34:J37)&gt;0,SUM(J34:J37)-MINA(J34:J37),0)))</f>
        <v>0</v>
      </c>
    </row>
    <row r="34" spans="2:11" x14ac:dyDescent="0.2">
      <c r="B34" s="117"/>
      <c r="C34" s="118"/>
      <c r="D34" s="118"/>
      <c r="E34" s="8">
        <v>123456</v>
      </c>
      <c r="F34" s="9" t="s">
        <v>40</v>
      </c>
      <c r="G34" s="12">
        <v>7.7770000000000001</v>
      </c>
      <c r="H34" s="8">
        <v>0</v>
      </c>
      <c r="I34" s="8">
        <v>0</v>
      </c>
      <c r="J34" s="66">
        <f>SUM(H34:I34)</f>
        <v>0</v>
      </c>
      <c r="K34" s="67"/>
    </row>
    <row r="35" spans="2:11" x14ac:dyDescent="0.2">
      <c r="B35" s="117"/>
      <c r="C35" s="118"/>
      <c r="D35" s="118"/>
      <c r="E35" s="8">
        <v>123456</v>
      </c>
      <c r="F35" s="9" t="s">
        <v>41</v>
      </c>
      <c r="G35" s="12">
        <v>7.7770000000000001</v>
      </c>
      <c r="H35" s="8">
        <v>0</v>
      </c>
      <c r="I35" s="8">
        <v>0</v>
      </c>
      <c r="J35" s="66">
        <f>SUM(H35:I35)</f>
        <v>0</v>
      </c>
      <c r="K35" s="67"/>
    </row>
    <row r="36" spans="2:11" x14ac:dyDescent="0.2">
      <c r="B36" s="117"/>
      <c r="C36" s="118"/>
      <c r="D36" s="118"/>
      <c r="E36" s="8">
        <v>123456</v>
      </c>
      <c r="F36" s="9" t="s">
        <v>42</v>
      </c>
      <c r="G36" s="12">
        <v>7.7770000000000001</v>
      </c>
      <c r="H36" s="8">
        <v>0</v>
      </c>
      <c r="I36" s="8">
        <v>0</v>
      </c>
      <c r="J36" s="66">
        <f>SUM(H36:I36)</f>
        <v>0</v>
      </c>
      <c r="K36" s="67"/>
    </row>
    <row r="37" spans="2:11" x14ac:dyDescent="0.2">
      <c r="B37" s="117"/>
      <c r="C37" s="118"/>
      <c r="D37" s="118"/>
      <c r="E37" s="8">
        <v>123456</v>
      </c>
      <c r="F37" s="9" t="s">
        <v>43</v>
      </c>
      <c r="G37" s="12">
        <v>7.7770000000000001</v>
      </c>
      <c r="H37" s="8">
        <v>0</v>
      </c>
      <c r="I37" s="8">
        <v>0</v>
      </c>
      <c r="J37" s="66">
        <f>SUM(H37:I37)</f>
        <v>0</v>
      </c>
      <c r="K37" s="67"/>
    </row>
    <row r="38" spans="2:11" x14ac:dyDescent="0.2">
      <c r="B38" s="117"/>
      <c r="C38" s="118"/>
      <c r="D38" s="118"/>
      <c r="E38" s="123"/>
      <c r="F38" s="127"/>
      <c r="G38" s="128"/>
      <c r="H38" s="123"/>
      <c r="I38" s="123"/>
      <c r="K38" s="67"/>
    </row>
    <row r="39" spans="2:11" x14ac:dyDescent="0.2">
      <c r="B39" s="117">
        <v>6</v>
      </c>
      <c r="C39" s="118">
        <v>100</v>
      </c>
      <c r="D39" s="119" t="s">
        <v>29</v>
      </c>
      <c r="E39" s="118"/>
      <c r="F39" s="119" t="s">
        <v>30</v>
      </c>
      <c r="G39" s="120">
        <v>888.8</v>
      </c>
      <c r="H39" s="123"/>
      <c r="I39" s="123"/>
      <c r="J39" s="114"/>
      <c r="K39" s="121">
        <f>IF(COUNTA(J40:J43)&lt;3,0,IF(COUNTA(J40:J43)=3,SUM(J40:J43),IF(SUM(J40:J43)&gt;0,SUM(J40:J43)-MINA(J40:J43),0)))</f>
        <v>0</v>
      </c>
    </row>
    <row r="40" spans="2:11" x14ac:dyDescent="0.2">
      <c r="B40" s="117"/>
      <c r="C40" s="118"/>
      <c r="D40" s="118"/>
      <c r="E40" s="8">
        <v>123456</v>
      </c>
      <c r="F40" s="9" t="s">
        <v>40</v>
      </c>
      <c r="G40" s="12">
        <v>7.7770000000000001</v>
      </c>
      <c r="H40" s="8">
        <v>0</v>
      </c>
      <c r="I40" s="8">
        <v>0</v>
      </c>
      <c r="J40" s="66">
        <f>SUM(H40:I40)</f>
        <v>0</v>
      </c>
      <c r="K40" s="67"/>
    </row>
    <row r="41" spans="2:11" x14ac:dyDescent="0.2">
      <c r="B41" s="117"/>
      <c r="C41" s="118"/>
      <c r="D41" s="118"/>
      <c r="E41" s="8">
        <v>123456</v>
      </c>
      <c r="F41" s="9" t="s">
        <v>41</v>
      </c>
      <c r="G41" s="12">
        <v>7.7770000000000001</v>
      </c>
      <c r="H41" s="8">
        <v>0</v>
      </c>
      <c r="I41" s="8">
        <v>0</v>
      </c>
      <c r="J41" s="66">
        <f>SUM(H41:I41)</f>
        <v>0</v>
      </c>
      <c r="K41" s="67"/>
    </row>
    <row r="42" spans="2:11" x14ac:dyDescent="0.2">
      <c r="B42" s="117"/>
      <c r="C42" s="118"/>
      <c r="D42" s="118"/>
      <c r="E42" s="8">
        <v>123456</v>
      </c>
      <c r="F42" s="9" t="s">
        <v>42</v>
      </c>
      <c r="G42" s="12">
        <v>7.7770000000000001</v>
      </c>
      <c r="H42" s="8">
        <v>0</v>
      </c>
      <c r="I42" s="8">
        <v>0</v>
      </c>
      <c r="J42" s="66">
        <f>SUM(H42:I42)</f>
        <v>0</v>
      </c>
      <c r="K42" s="67"/>
    </row>
    <row r="43" spans="2:11" x14ac:dyDescent="0.2">
      <c r="B43" s="117"/>
      <c r="C43" s="118"/>
      <c r="D43" s="118"/>
      <c r="E43" s="8">
        <v>123456</v>
      </c>
      <c r="F43" s="9" t="s">
        <v>43</v>
      </c>
      <c r="G43" s="12">
        <v>7.7770000000000001</v>
      </c>
      <c r="H43" s="8">
        <v>0</v>
      </c>
      <c r="I43" s="8">
        <v>0</v>
      </c>
      <c r="J43" s="66">
        <f>SUM(H43:I43)</f>
        <v>0</v>
      </c>
      <c r="K43" s="67"/>
    </row>
    <row r="44" spans="2:11" x14ac:dyDescent="0.2">
      <c r="B44" s="117"/>
      <c r="C44" s="118"/>
      <c r="D44" s="118"/>
      <c r="E44" s="123"/>
      <c r="F44" s="127"/>
      <c r="G44" s="128"/>
      <c r="H44" s="123"/>
      <c r="I44" s="123"/>
      <c r="K44" s="67"/>
    </row>
    <row r="45" spans="2:11" x14ac:dyDescent="0.2">
      <c r="B45" s="117">
        <v>7</v>
      </c>
      <c r="C45" s="118">
        <v>100</v>
      </c>
      <c r="D45" s="119" t="s">
        <v>27</v>
      </c>
      <c r="E45" s="118"/>
      <c r="F45" s="119" t="s">
        <v>28</v>
      </c>
      <c r="G45" s="120">
        <v>888.8</v>
      </c>
      <c r="H45" s="123"/>
      <c r="I45" s="123"/>
      <c r="J45" s="114"/>
      <c r="K45" s="121">
        <f>IF(COUNTA(J46:J49)&lt;3,0,IF(COUNTA(J46:J49)=3,SUM(J46:J49),IF(SUM(J46:J49)&gt;0,SUM(J46:J49)-MINA(J46:J49),0)))</f>
        <v>0</v>
      </c>
    </row>
    <row r="46" spans="2:11" x14ac:dyDescent="0.2">
      <c r="B46" s="117"/>
      <c r="C46" s="118"/>
      <c r="D46" s="118"/>
      <c r="E46" s="8">
        <v>123456</v>
      </c>
      <c r="F46" s="9" t="s">
        <v>40</v>
      </c>
      <c r="G46" s="12">
        <v>7.7770000000000001</v>
      </c>
      <c r="H46" s="8">
        <v>0</v>
      </c>
      <c r="I46" s="8">
        <v>0</v>
      </c>
      <c r="J46" s="66">
        <f>SUM(H46:I46)</f>
        <v>0</v>
      </c>
      <c r="K46" s="67"/>
    </row>
    <row r="47" spans="2:11" x14ac:dyDescent="0.2">
      <c r="B47" s="117"/>
      <c r="C47" s="118"/>
      <c r="D47" s="118"/>
      <c r="E47" s="8">
        <v>123456</v>
      </c>
      <c r="F47" s="9" t="s">
        <v>41</v>
      </c>
      <c r="G47" s="12">
        <v>7.7770000000000001</v>
      </c>
      <c r="H47" s="8">
        <v>0</v>
      </c>
      <c r="I47" s="8">
        <v>0</v>
      </c>
      <c r="J47" s="66">
        <f>SUM(H47:I47)</f>
        <v>0</v>
      </c>
      <c r="K47" s="67"/>
    </row>
    <row r="48" spans="2:11" x14ac:dyDescent="0.2">
      <c r="B48" s="117"/>
      <c r="C48" s="118"/>
      <c r="D48" s="118"/>
      <c r="E48" s="8">
        <v>123456</v>
      </c>
      <c r="F48" s="9" t="s">
        <v>42</v>
      </c>
      <c r="G48" s="12">
        <v>7.7770000000000001</v>
      </c>
      <c r="H48" s="8">
        <v>0</v>
      </c>
      <c r="I48" s="8">
        <v>0</v>
      </c>
      <c r="J48" s="66">
        <f>SUM(H48:I48)</f>
        <v>0</v>
      </c>
      <c r="K48" s="67"/>
    </row>
    <row r="49" spans="2:11" x14ac:dyDescent="0.2">
      <c r="B49" s="117"/>
      <c r="C49" s="118"/>
      <c r="D49" s="118"/>
      <c r="E49" s="8">
        <v>123456</v>
      </c>
      <c r="F49" s="9" t="s">
        <v>43</v>
      </c>
      <c r="G49" s="12">
        <v>7.7770000000000001</v>
      </c>
      <c r="H49" s="8">
        <v>0</v>
      </c>
      <c r="I49" s="8">
        <v>0</v>
      </c>
      <c r="J49" s="66">
        <f>SUM(H49:I49)</f>
        <v>0</v>
      </c>
      <c r="K49" s="67"/>
    </row>
    <row r="50" spans="2:11" x14ac:dyDescent="0.2">
      <c r="B50" s="117"/>
      <c r="C50" s="118"/>
      <c r="D50" s="118"/>
      <c r="E50" s="123"/>
      <c r="F50" s="127"/>
      <c r="G50" s="128"/>
      <c r="H50" s="123"/>
      <c r="I50" s="123"/>
      <c r="K50" s="67"/>
    </row>
    <row r="51" spans="2:11" x14ac:dyDescent="0.2">
      <c r="B51" s="117">
        <v>8</v>
      </c>
      <c r="C51" s="118">
        <v>100</v>
      </c>
      <c r="D51" s="119" t="s">
        <v>25</v>
      </c>
      <c r="E51" s="118"/>
      <c r="F51" s="119" t="s">
        <v>26</v>
      </c>
      <c r="G51" s="120">
        <v>888.8</v>
      </c>
      <c r="H51" s="123"/>
      <c r="I51" s="123"/>
      <c r="J51" s="114"/>
      <c r="K51" s="121">
        <f>IF(COUNTA(J52:J55)&lt;3,0,IF(COUNTA(J52:J55)=3,SUM(J52:J55),IF(SUM(J52:J55)&gt;0,SUM(J52:J55)-MINA(J52:J55),0)))</f>
        <v>0</v>
      </c>
    </row>
    <row r="52" spans="2:11" x14ac:dyDescent="0.2">
      <c r="B52" s="117"/>
      <c r="C52" s="118"/>
      <c r="D52" s="118"/>
      <c r="E52" s="8">
        <v>123456</v>
      </c>
      <c r="F52" s="9" t="s">
        <v>40</v>
      </c>
      <c r="G52" s="12">
        <v>7.7770000000000001</v>
      </c>
      <c r="H52" s="8">
        <v>0</v>
      </c>
      <c r="I52" s="8">
        <v>0</v>
      </c>
      <c r="J52" s="66">
        <f>SUM(H52:I52)</f>
        <v>0</v>
      </c>
      <c r="K52" s="67"/>
    </row>
    <row r="53" spans="2:11" x14ac:dyDescent="0.2">
      <c r="B53" s="117"/>
      <c r="C53" s="118"/>
      <c r="D53" s="118"/>
      <c r="E53" s="8">
        <v>123456</v>
      </c>
      <c r="F53" s="9" t="s">
        <v>41</v>
      </c>
      <c r="G53" s="12">
        <v>7.7770000000000001</v>
      </c>
      <c r="H53" s="8">
        <v>0</v>
      </c>
      <c r="I53" s="8">
        <v>0</v>
      </c>
      <c r="J53" s="66">
        <f>SUM(H53:I53)</f>
        <v>0</v>
      </c>
      <c r="K53" s="67"/>
    </row>
    <row r="54" spans="2:11" x14ac:dyDescent="0.2">
      <c r="B54" s="117"/>
      <c r="C54" s="118"/>
      <c r="D54" s="118"/>
      <c r="E54" s="8">
        <v>123456</v>
      </c>
      <c r="F54" s="9" t="s">
        <v>42</v>
      </c>
      <c r="G54" s="12">
        <v>7.7770000000000001</v>
      </c>
      <c r="H54" s="8">
        <v>0</v>
      </c>
      <c r="I54" s="8">
        <v>0</v>
      </c>
      <c r="J54" s="66">
        <f>SUM(H54:I54)</f>
        <v>0</v>
      </c>
      <c r="K54" s="67"/>
    </row>
    <row r="55" spans="2:11" x14ac:dyDescent="0.2">
      <c r="B55" s="117"/>
      <c r="C55" s="118"/>
      <c r="D55" s="118"/>
      <c r="E55" s="8">
        <v>123456</v>
      </c>
      <c r="F55" s="9" t="s">
        <v>43</v>
      </c>
      <c r="G55" s="12">
        <v>7.7770000000000001</v>
      </c>
      <c r="H55" s="8">
        <v>0</v>
      </c>
      <c r="I55" s="8">
        <v>0</v>
      </c>
      <c r="J55" s="66">
        <f>SUM(H55:I55)</f>
        <v>0</v>
      </c>
      <c r="K55" s="67"/>
    </row>
    <row r="56" spans="2:11" x14ac:dyDescent="0.2">
      <c r="B56" s="117"/>
      <c r="C56" s="118"/>
      <c r="D56" s="118"/>
      <c r="E56" s="123"/>
      <c r="F56" s="127"/>
      <c r="G56" s="128"/>
      <c r="H56" s="123"/>
      <c r="I56" s="123"/>
      <c r="K56" s="67"/>
    </row>
    <row r="57" spans="2:11" x14ac:dyDescent="0.2">
      <c r="B57" s="117">
        <v>9</v>
      </c>
      <c r="C57" s="118">
        <v>100</v>
      </c>
      <c r="D57" s="119" t="s">
        <v>23</v>
      </c>
      <c r="E57" s="118"/>
      <c r="F57" s="119" t="s">
        <v>24</v>
      </c>
      <c r="G57" s="120">
        <v>888.8</v>
      </c>
      <c r="H57" s="123"/>
      <c r="I57" s="123"/>
      <c r="J57" s="114"/>
      <c r="K57" s="121">
        <f>IF(COUNTA(J58:J61)&lt;3,0,IF(COUNTA(J58:J61)=3,SUM(J58:J61),IF(SUM(J58:J61)&gt;0,SUM(J58:J61)-MINA(J58:J61),0)))</f>
        <v>0</v>
      </c>
    </row>
    <row r="58" spans="2:11" x14ac:dyDescent="0.2">
      <c r="B58" s="117"/>
      <c r="C58" s="118"/>
      <c r="D58" s="118"/>
      <c r="E58" s="8">
        <v>123456</v>
      </c>
      <c r="F58" s="9" t="s">
        <v>40</v>
      </c>
      <c r="G58" s="12">
        <v>7.7770000000000001</v>
      </c>
      <c r="H58" s="8">
        <v>0</v>
      </c>
      <c r="I58" s="8">
        <v>0</v>
      </c>
      <c r="J58" s="66">
        <f>SUM(H58:I58)</f>
        <v>0</v>
      </c>
      <c r="K58" s="67"/>
    </row>
    <row r="59" spans="2:11" x14ac:dyDescent="0.2">
      <c r="B59" s="117"/>
      <c r="C59" s="118"/>
      <c r="D59" s="118"/>
      <c r="E59" s="8">
        <v>123456</v>
      </c>
      <c r="F59" s="9" t="s">
        <v>41</v>
      </c>
      <c r="G59" s="12">
        <v>7.7770000000000001</v>
      </c>
      <c r="H59" s="8">
        <v>0</v>
      </c>
      <c r="I59" s="8">
        <v>0</v>
      </c>
      <c r="J59" s="66">
        <f>SUM(H59:I59)</f>
        <v>0</v>
      </c>
      <c r="K59" s="67"/>
    </row>
    <row r="60" spans="2:11" x14ac:dyDescent="0.2">
      <c r="B60" s="117"/>
      <c r="C60" s="118"/>
      <c r="D60" s="118"/>
      <c r="E60" s="8">
        <v>123456</v>
      </c>
      <c r="F60" s="9" t="s">
        <v>42</v>
      </c>
      <c r="G60" s="12">
        <v>7.7770000000000001</v>
      </c>
      <c r="H60" s="8">
        <v>0</v>
      </c>
      <c r="I60" s="8">
        <v>0</v>
      </c>
      <c r="J60" s="66">
        <f>SUM(H60:I60)</f>
        <v>0</v>
      </c>
      <c r="K60" s="67"/>
    </row>
    <row r="61" spans="2:11" x14ac:dyDescent="0.2">
      <c r="B61" s="117"/>
      <c r="C61" s="118"/>
      <c r="D61" s="118"/>
      <c r="E61" s="8">
        <v>123456</v>
      </c>
      <c r="F61" s="9" t="s">
        <v>43</v>
      </c>
      <c r="G61" s="12">
        <v>7.7770000000000001</v>
      </c>
      <c r="H61" s="8">
        <v>0</v>
      </c>
      <c r="I61" s="8">
        <v>0</v>
      </c>
      <c r="J61" s="66">
        <f>SUM(H61:I61)</f>
        <v>0</v>
      </c>
      <c r="K61" s="67"/>
    </row>
    <row r="62" spans="2:11" ht="15" x14ac:dyDescent="0.2">
      <c r="B62" s="124"/>
      <c r="C62" s="82"/>
      <c r="D62" s="82"/>
      <c r="E62" s="82"/>
      <c r="F62" s="82"/>
      <c r="G62" s="125"/>
      <c r="H62" s="123"/>
      <c r="I62" s="123"/>
      <c r="J62" s="82"/>
      <c r="K62" s="126"/>
    </row>
    <row r="63" spans="2:11" x14ac:dyDescent="0.2">
      <c r="B63" s="117">
        <v>10</v>
      </c>
      <c r="C63" s="118">
        <v>100</v>
      </c>
      <c r="D63" s="119" t="s">
        <v>21</v>
      </c>
      <c r="E63" s="118"/>
      <c r="F63" s="119" t="s">
        <v>22</v>
      </c>
      <c r="G63" s="120">
        <v>888.8</v>
      </c>
      <c r="H63" s="123"/>
      <c r="I63" s="123"/>
      <c r="J63" s="114"/>
      <c r="K63" s="121">
        <f>IF(COUNTA(J64:J67)&lt;3,0,IF(COUNTA(J64:J67)=3,SUM(J64:J67),IF(SUM(J64:J67)&gt;0,SUM(J64:J67)-MINA(J64:J67),0)))</f>
        <v>0</v>
      </c>
    </row>
    <row r="64" spans="2:11" x14ac:dyDescent="0.2">
      <c r="B64" s="117"/>
      <c r="C64" s="118"/>
      <c r="D64" s="118"/>
      <c r="E64" s="8">
        <v>123456</v>
      </c>
      <c r="F64" s="9" t="s">
        <v>40</v>
      </c>
      <c r="G64" s="12">
        <v>7.7770000000000001</v>
      </c>
      <c r="H64" s="8">
        <v>0</v>
      </c>
      <c r="I64" s="8">
        <v>0</v>
      </c>
      <c r="J64" s="66">
        <f>SUM(H64:I64)</f>
        <v>0</v>
      </c>
      <c r="K64" s="67"/>
    </row>
    <row r="65" spans="2:11" x14ac:dyDescent="0.2">
      <c r="B65" s="117"/>
      <c r="C65" s="118"/>
      <c r="D65" s="118"/>
      <c r="E65" s="8">
        <v>123456</v>
      </c>
      <c r="F65" s="9" t="s">
        <v>41</v>
      </c>
      <c r="G65" s="12">
        <v>7.7770000000000001</v>
      </c>
      <c r="H65" s="8">
        <v>0</v>
      </c>
      <c r="I65" s="8">
        <v>0</v>
      </c>
      <c r="J65" s="66">
        <f>SUM(H65:I65)</f>
        <v>0</v>
      </c>
      <c r="K65" s="67"/>
    </row>
    <row r="66" spans="2:11" x14ac:dyDescent="0.2">
      <c r="B66" s="117"/>
      <c r="C66" s="118"/>
      <c r="D66" s="118"/>
      <c r="E66" s="8">
        <v>123456</v>
      </c>
      <c r="F66" s="9" t="s">
        <v>42</v>
      </c>
      <c r="G66" s="12">
        <v>7.7770000000000001</v>
      </c>
      <c r="H66" s="8">
        <v>0</v>
      </c>
      <c r="I66" s="8">
        <v>0</v>
      </c>
      <c r="J66" s="66">
        <f>SUM(H66:I66)</f>
        <v>0</v>
      </c>
      <c r="K66" s="67"/>
    </row>
    <row r="67" spans="2:11" x14ac:dyDescent="0.2">
      <c r="B67" s="117"/>
      <c r="C67" s="118"/>
      <c r="D67" s="118"/>
      <c r="E67" s="8">
        <v>123456</v>
      </c>
      <c r="F67" s="9" t="s">
        <v>43</v>
      </c>
      <c r="G67" s="12">
        <v>7.7770000000000001</v>
      </c>
      <c r="H67" s="8">
        <v>0</v>
      </c>
      <c r="I67" s="8">
        <v>0</v>
      </c>
      <c r="J67" s="66">
        <f>SUM(H67:I67)</f>
        <v>0</v>
      </c>
      <c r="K67" s="67"/>
    </row>
    <row r="68" spans="2:11" x14ac:dyDescent="0.2">
      <c r="B68" s="113"/>
      <c r="H68" s="123"/>
      <c r="I68" s="123"/>
      <c r="K68" s="67"/>
    </row>
    <row r="69" spans="2:11" x14ac:dyDescent="0.2">
      <c r="B69" s="117">
        <v>11</v>
      </c>
      <c r="C69" s="118">
        <v>100</v>
      </c>
      <c r="D69" s="119" t="s">
        <v>20</v>
      </c>
      <c r="E69" s="118"/>
      <c r="F69" s="119" t="s">
        <v>19</v>
      </c>
      <c r="G69" s="120">
        <v>888.8</v>
      </c>
      <c r="H69" s="123"/>
      <c r="I69" s="123"/>
      <c r="J69" s="114"/>
      <c r="K69" s="121">
        <f>IF(COUNTA(J70:J73)&lt;3,0,IF(COUNTA(J70:J73)=3,SUM(J70:J73),IF(SUM(J70:J73)&gt;0,SUM(J70:J73)-MINA(J70:J73),0)))</f>
        <v>0</v>
      </c>
    </row>
    <row r="70" spans="2:11" x14ac:dyDescent="0.2">
      <c r="B70" s="117"/>
      <c r="C70" s="118"/>
      <c r="D70" s="118"/>
      <c r="E70" s="8">
        <v>123456</v>
      </c>
      <c r="F70" s="9" t="s">
        <v>40</v>
      </c>
      <c r="G70" s="12">
        <v>7.7770000000000001</v>
      </c>
      <c r="H70" s="8">
        <v>0</v>
      </c>
      <c r="I70" s="8">
        <v>0</v>
      </c>
      <c r="J70" s="66">
        <f>SUM(H70:I70)</f>
        <v>0</v>
      </c>
      <c r="K70" s="67"/>
    </row>
    <row r="71" spans="2:11" x14ac:dyDescent="0.2">
      <c r="B71" s="117"/>
      <c r="C71" s="118"/>
      <c r="D71" s="118"/>
      <c r="E71" s="8">
        <v>123456</v>
      </c>
      <c r="F71" s="9" t="s">
        <v>41</v>
      </c>
      <c r="G71" s="12">
        <v>7.7770000000000001</v>
      </c>
      <c r="H71" s="8">
        <v>0</v>
      </c>
      <c r="I71" s="8">
        <v>0</v>
      </c>
      <c r="J71" s="66">
        <f>SUM(H71:I71)</f>
        <v>0</v>
      </c>
      <c r="K71" s="67"/>
    </row>
    <row r="72" spans="2:11" x14ac:dyDescent="0.2">
      <c r="B72" s="117"/>
      <c r="C72" s="118"/>
      <c r="D72" s="118"/>
      <c r="E72" s="8">
        <v>123456</v>
      </c>
      <c r="F72" s="9" t="s">
        <v>42</v>
      </c>
      <c r="G72" s="12">
        <v>7.7770000000000001</v>
      </c>
      <c r="H72" s="8">
        <v>0</v>
      </c>
      <c r="I72" s="8">
        <v>0</v>
      </c>
      <c r="J72" s="66">
        <f>SUM(H72:I72)</f>
        <v>0</v>
      </c>
      <c r="K72" s="67"/>
    </row>
    <row r="73" spans="2:11" x14ac:dyDescent="0.2">
      <c r="B73" s="117"/>
      <c r="C73" s="118"/>
      <c r="D73" s="118"/>
      <c r="E73" s="8">
        <v>123456</v>
      </c>
      <c r="F73" s="9" t="s">
        <v>43</v>
      </c>
      <c r="G73" s="12">
        <v>7.7770000000000001</v>
      </c>
      <c r="H73" s="8">
        <v>0</v>
      </c>
      <c r="I73" s="8">
        <v>0</v>
      </c>
      <c r="J73" s="66">
        <f>SUM(H73:I73)</f>
        <v>0</v>
      </c>
      <c r="K73" s="67"/>
    </row>
    <row r="74" spans="2:11" x14ac:dyDescent="0.2">
      <c r="B74" s="113"/>
      <c r="H74" s="123"/>
      <c r="I74" s="123"/>
      <c r="K74" s="67"/>
    </row>
    <row r="75" spans="2:11" x14ac:dyDescent="0.2">
      <c r="B75" s="117">
        <v>12</v>
      </c>
      <c r="C75" s="118">
        <v>100</v>
      </c>
      <c r="D75" s="119" t="s">
        <v>17</v>
      </c>
      <c r="E75" s="118"/>
      <c r="F75" s="119" t="s">
        <v>18</v>
      </c>
      <c r="G75" s="120">
        <v>888.8</v>
      </c>
      <c r="H75" s="123"/>
      <c r="I75" s="123"/>
      <c r="J75" s="114"/>
      <c r="K75" s="121">
        <f>IF(COUNTA(J76:J79)&lt;3,0,IF(COUNTA(J76:J79)=3,SUM(J76:J79),IF(SUM(J76:J79)&gt;0,SUM(J76:J79)-MINA(J76:J79),0)))</f>
        <v>0</v>
      </c>
    </row>
    <row r="76" spans="2:11" x14ac:dyDescent="0.2">
      <c r="B76" s="117"/>
      <c r="C76" s="118"/>
      <c r="D76" s="118"/>
      <c r="E76" s="8">
        <v>123456</v>
      </c>
      <c r="F76" s="9" t="s">
        <v>40</v>
      </c>
      <c r="G76" s="12">
        <v>7.7770000000000001</v>
      </c>
      <c r="H76" s="8">
        <v>0</v>
      </c>
      <c r="I76" s="8">
        <v>0</v>
      </c>
      <c r="J76" s="66">
        <f>SUM(H76:I76)</f>
        <v>0</v>
      </c>
      <c r="K76" s="67"/>
    </row>
    <row r="77" spans="2:11" x14ac:dyDescent="0.2">
      <c r="B77" s="117"/>
      <c r="C77" s="118"/>
      <c r="D77" s="118"/>
      <c r="E77" s="8">
        <v>123456</v>
      </c>
      <c r="F77" s="9" t="s">
        <v>41</v>
      </c>
      <c r="G77" s="12">
        <v>7.7770000000000001</v>
      </c>
      <c r="H77" s="8">
        <v>0</v>
      </c>
      <c r="I77" s="8">
        <v>0</v>
      </c>
      <c r="J77" s="66">
        <f>SUM(H77:I77)</f>
        <v>0</v>
      </c>
      <c r="K77" s="67"/>
    </row>
    <row r="78" spans="2:11" x14ac:dyDescent="0.2">
      <c r="B78" s="117"/>
      <c r="C78" s="118"/>
      <c r="D78" s="118"/>
      <c r="E78" s="8">
        <v>123456</v>
      </c>
      <c r="F78" s="9" t="s">
        <v>42</v>
      </c>
      <c r="G78" s="12">
        <v>7.7770000000000001</v>
      </c>
      <c r="H78" s="8">
        <v>0</v>
      </c>
      <c r="I78" s="8">
        <v>0</v>
      </c>
      <c r="J78" s="66">
        <f>SUM(H78:I78)</f>
        <v>0</v>
      </c>
      <c r="K78" s="67"/>
    </row>
    <row r="79" spans="2:11" x14ac:dyDescent="0.2">
      <c r="B79" s="117"/>
      <c r="C79" s="118"/>
      <c r="D79" s="118"/>
      <c r="E79" s="8">
        <v>123456</v>
      </c>
      <c r="F79" s="9" t="s">
        <v>43</v>
      </c>
      <c r="G79" s="12">
        <v>7.7770000000000001</v>
      </c>
      <c r="H79" s="8">
        <v>0</v>
      </c>
      <c r="I79" s="8">
        <v>0</v>
      </c>
      <c r="J79" s="66">
        <f>SUM(H79:I79)</f>
        <v>0</v>
      </c>
      <c r="K79" s="67"/>
    </row>
    <row r="80" spans="2:11" ht="13.5" thickBot="1" x14ac:dyDescent="0.25">
      <c r="B80" s="131"/>
      <c r="C80" s="132"/>
      <c r="D80" s="132"/>
      <c r="E80" s="133"/>
      <c r="F80" s="133"/>
      <c r="G80" s="134"/>
      <c r="H80" s="129"/>
      <c r="I80" s="129"/>
      <c r="J80" s="129"/>
      <c r="K80" s="130"/>
    </row>
    <row r="81" spans="2:2" x14ac:dyDescent="0.2"/>
    <row r="82" spans="2:2" x14ac:dyDescent="0.2">
      <c r="B82" s="122"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1" t="str">
        <f>'Deelnemers en Scores'!B2</f>
        <v>RK 25m1pijl Teams, Klasse: komt hier</v>
      </c>
      <c r="C2" s="152"/>
      <c r="D2" s="152"/>
      <c r="E2" s="152"/>
      <c r="F2" s="152"/>
      <c r="G2" s="152"/>
      <c r="H2" s="152"/>
      <c r="I2" s="152"/>
      <c r="J2" s="152"/>
      <c r="K2" s="152"/>
      <c r="L2" s="152"/>
      <c r="M2" s="152"/>
      <c r="N2" s="152"/>
      <c r="O2" s="152"/>
      <c r="P2" s="152"/>
      <c r="Q2" s="152"/>
      <c r="R2" s="152"/>
      <c r="S2" s="152"/>
      <c r="T2" s="152"/>
      <c r="U2" s="152"/>
      <c r="V2" s="152"/>
      <c r="W2" s="153"/>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1"/>
      <c r="F4" s="82"/>
      <c r="G4" s="82"/>
      <c r="H4" s="82"/>
      <c r="I4" s="82"/>
      <c r="J4" s="82"/>
      <c r="K4" s="82"/>
      <c r="L4" s="82"/>
      <c r="M4" s="82"/>
      <c r="N4" s="82"/>
      <c r="O4" s="92" t="s">
        <v>3</v>
      </c>
      <c r="P4" s="154" t="str">
        <f>'Deelnemers en Scores'!H4</f>
        <v>yyyy-mm-dd</v>
      </c>
      <c r="Q4" s="155"/>
      <c r="R4" s="155"/>
      <c r="S4" s="155"/>
      <c r="T4" s="155"/>
      <c r="U4" s="155"/>
      <c r="V4" s="93"/>
      <c r="W4" s="94"/>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5"/>
      <c r="C7" s="96"/>
      <c r="D7" s="97"/>
      <c r="E7" s="149" t="s">
        <v>35</v>
      </c>
      <c r="F7" s="156"/>
      <c r="G7" s="156"/>
      <c r="H7" s="156"/>
      <c r="I7" s="99"/>
      <c r="J7" s="156" t="s">
        <v>36</v>
      </c>
      <c r="K7" s="156"/>
      <c r="L7" s="156"/>
      <c r="M7" s="150"/>
      <c r="N7" s="98"/>
      <c r="O7" s="149" t="s">
        <v>37</v>
      </c>
      <c r="P7" s="156"/>
      <c r="Q7" s="156"/>
      <c r="R7" s="150"/>
      <c r="S7" s="98" t="s">
        <v>86</v>
      </c>
      <c r="T7" s="149" t="s">
        <v>85</v>
      </c>
      <c r="U7" s="150"/>
      <c r="V7" s="99"/>
      <c r="W7" s="100" t="s">
        <v>84</v>
      </c>
      <c r="X7" s="82"/>
      <c r="Y7" s="82"/>
      <c r="Z7" s="82"/>
    </row>
    <row r="8" spans="1:28" customFormat="1" ht="21" customHeight="1" thickBot="1" x14ac:dyDescent="0.25">
      <c r="A8" s="83"/>
      <c r="B8" s="101" t="s">
        <v>0</v>
      </c>
      <c r="C8" s="102" t="s">
        <v>5</v>
      </c>
      <c r="D8" s="102" t="s">
        <v>4</v>
      </c>
      <c r="E8" s="103">
        <v>1</v>
      </c>
      <c r="F8" s="104">
        <v>2</v>
      </c>
      <c r="G8" s="104">
        <v>3</v>
      </c>
      <c r="H8" s="105">
        <v>4</v>
      </c>
      <c r="I8" s="106"/>
      <c r="J8" s="103">
        <v>1</v>
      </c>
      <c r="K8" s="104">
        <v>2</v>
      </c>
      <c r="L8" s="104">
        <v>3</v>
      </c>
      <c r="M8" s="107">
        <v>4</v>
      </c>
      <c r="N8" s="106"/>
      <c r="O8" s="103">
        <v>1</v>
      </c>
      <c r="P8" s="104">
        <v>2</v>
      </c>
      <c r="Q8" s="104">
        <v>3</v>
      </c>
      <c r="R8" s="107">
        <v>4</v>
      </c>
      <c r="S8" s="108" t="s">
        <v>87</v>
      </c>
      <c r="T8" s="109" t="s">
        <v>49</v>
      </c>
      <c r="U8" s="110" t="s">
        <v>50</v>
      </c>
      <c r="V8" s="106"/>
      <c r="W8" s="108"/>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IF(S9&gt;0,LARGE(O9:R9,1),0)</f>
        <v>0</v>
      </c>
      <c r="U9" s="58">
        <f t="shared" ref="U9:U20" si="6">IF(S9&gt;0,LARGE(O9:R9,2),0)</f>
        <v>0</v>
      </c>
      <c r="V9" s="88"/>
      <c r="W9" s="59">
        <f t="shared" ref="W9:W20" si="7">S9+T9/10000+U9/10000000</f>
        <v>0</v>
      </c>
      <c r="X9" s="86"/>
      <c r="Y9" s="111" t="str">
        <f>IF(W9&gt;0,IF(W9=W8,Y8,ROW()-ROW($Y$8)),"")</f>
        <v/>
      </c>
      <c r="Z9" s="112" t="str">
        <f>IF(Y9&lt;&gt;"","e","")</f>
        <v/>
      </c>
      <c r="AA9" s="40"/>
      <c r="AB9" s="40"/>
    </row>
    <row r="10" spans="1:28" customFormat="1" ht="19.899999999999999" customHeight="1" x14ac:dyDescent="0.2">
      <c r="A10" s="83"/>
      <c r="B10" s="49">
        <f>IF('Deelnemers en Scores'!B15&gt;0,'Deelnemers en Scores'!B15,"")</f>
        <v>2</v>
      </c>
      <c r="C10" s="6" t="str">
        <f>IF('Deelnemers en Scores'!F15="","",'Deelnemers en Scores'!F15)</f>
        <v>Team naam 2</v>
      </c>
      <c r="D10" s="7" t="str">
        <f>'Deelnemers en Scores'!D15</f>
        <v>Vereniging 2</v>
      </c>
      <c r="E10" s="18" t="str">
        <f>IF('Deelnemers en Scores'!H16=0,"",'Deelnemers en Scores'!H16)</f>
        <v/>
      </c>
      <c r="F10" s="18" t="str">
        <f>IF('Deelnemers en Scores'!H17=0,"",'Deelnemers en Scores'!H17)</f>
        <v/>
      </c>
      <c r="G10" s="18" t="str">
        <f>IF('Deelnemers en Scores'!H18=0,"",'Deelnemers en Scores'!H18)</f>
        <v/>
      </c>
      <c r="H10" s="41" t="str">
        <f>IF('Deelnemers en Scores'!H19=0,"",'Deelnemers en Scores'!H19)</f>
        <v/>
      </c>
      <c r="I10" s="89"/>
      <c r="J10" s="18" t="str">
        <f>IF('Deelnemers en Scores'!I16=0,"",'Deelnemers en Scores'!I16)</f>
        <v/>
      </c>
      <c r="K10" s="18" t="str">
        <f>IF('Deelnemers en Scores'!I17=0,"",'Deelnemers en Scores'!I17)</f>
        <v/>
      </c>
      <c r="L10" s="18" t="str">
        <f>IF('Deelnemers en Scores'!I18=0,"",'Deelnemers en Scores'!I18)</f>
        <v/>
      </c>
      <c r="M10" s="41" t="str">
        <f>IF('Deelnemers en Scores'!I19=0,"",'Deelnemers en Scores'!I19)</f>
        <v/>
      </c>
      <c r="N10" s="89"/>
      <c r="O10" s="19" t="str">
        <f t="shared" si="0"/>
        <v/>
      </c>
      <c r="P10" s="20" t="str">
        <f t="shared" si="1"/>
        <v/>
      </c>
      <c r="Q10" s="20" t="str">
        <f t="shared" si="2"/>
        <v/>
      </c>
      <c r="R10" s="21" t="str">
        <f t="shared" si="3"/>
        <v/>
      </c>
      <c r="S10" s="60">
        <f t="shared" si="4"/>
        <v>0</v>
      </c>
      <c r="T10" s="56">
        <f t="shared" si="5"/>
        <v>0</v>
      </c>
      <c r="U10" s="58">
        <f t="shared" si="6"/>
        <v>0</v>
      </c>
      <c r="V10" s="89"/>
      <c r="W10" s="59">
        <f t="shared" si="7"/>
        <v>0</v>
      </c>
      <c r="X10" s="86"/>
      <c r="Y10" s="111" t="str">
        <f t="shared" ref="Y10:Y20" si="8">IF(W10&gt;0,IF(W10=W9,Y9,ROW()-ROW($Y$8)),"")</f>
        <v/>
      </c>
      <c r="Z10" s="112" t="str">
        <f t="shared" ref="Z10:Z20" si="9">IF(Y10&lt;&gt;"","e","")</f>
        <v/>
      </c>
    </row>
    <row r="11" spans="1:28" customFormat="1" ht="19.899999999999999" customHeight="1" x14ac:dyDescent="0.2">
      <c r="A11" s="83"/>
      <c r="B11" s="49">
        <f>IF('Deelnemers en Scores'!B21&gt;0,'Deelnemers en Scores'!B21,"")</f>
        <v>3</v>
      </c>
      <c r="C11" s="6" t="str">
        <f>IF('Deelnemers en Scores'!F21="","",'Deelnemers en Scores'!F21)</f>
        <v>Team naam 3</v>
      </c>
      <c r="D11" s="7" t="str">
        <f>'Deelnemers en Scores'!D21</f>
        <v>Vereniging 3</v>
      </c>
      <c r="E11" s="18" t="str">
        <f>IF('Deelnemers en Scores'!H22=0,"",'Deelnemers en Scores'!H22)</f>
        <v/>
      </c>
      <c r="F11" s="18" t="str">
        <f>IF('Deelnemers en Scores'!H23=0,"",'Deelnemers en Scores'!H23)</f>
        <v/>
      </c>
      <c r="G11" s="18" t="str">
        <f>IF('Deelnemers en Scores'!H24=0,"",'Deelnemers en Scores'!H24)</f>
        <v/>
      </c>
      <c r="H11" s="41" t="str">
        <f>IF('Deelnemers en Scores'!H25=0,"",'Deelnemers en Scores'!H25)</f>
        <v/>
      </c>
      <c r="I11" s="89"/>
      <c r="J11" s="18" t="str">
        <f>IF('Deelnemers en Scores'!I22=0,"",'Deelnemers en Scores'!I22)</f>
        <v/>
      </c>
      <c r="K11" s="18" t="str">
        <f>IF('Deelnemers en Scores'!I23=0,"",'Deelnemers en Scores'!I23)</f>
        <v/>
      </c>
      <c r="L11" s="18" t="str">
        <f>IF('Deelnemers en Scores'!I24=0,"",'Deelnemers en Scores'!I24)</f>
        <v/>
      </c>
      <c r="M11" s="41" t="str">
        <f>IF('Deelnemers en Scores'!I25=0,"",'Deelnemers en Scores'!I25)</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1" t="str">
        <f t="shared" si="8"/>
        <v/>
      </c>
      <c r="Z11" s="112" t="str">
        <f t="shared" si="9"/>
        <v/>
      </c>
    </row>
    <row r="12" spans="1:28" customFormat="1" ht="19.899999999999999" customHeight="1" x14ac:dyDescent="0.2">
      <c r="A12" s="83"/>
      <c r="B12" s="49">
        <f>IF('Deelnemers en Scores'!B27&gt;0,'Deelnemers en Scores'!B27,"")</f>
        <v>4</v>
      </c>
      <c r="C12" s="6" t="str">
        <f>IF('Deelnemers en Scores'!F27="","",'Deelnemers en Scores'!F27)</f>
        <v>Team naam 4</v>
      </c>
      <c r="D12" s="7" t="str">
        <f>'Deelnemers en Scores'!D27</f>
        <v>Vereniging 4</v>
      </c>
      <c r="E12" s="18" t="str">
        <f>IF('Deelnemers en Scores'!H28=0,"",'Deelnemers en Scores'!H28)</f>
        <v/>
      </c>
      <c r="F12" s="18" t="str">
        <f>IF('Deelnemers en Scores'!H29=0,"",'Deelnemers en Scores'!H29)</f>
        <v/>
      </c>
      <c r="G12" s="18" t="str">
        <f>IF('Deelnemers en Scores'!H30=0,"",'Deelnemers en Scores'!H30)</f>
        <v/>
      </c>
      <c r="H12" s="41" t="str">
        <f>IF('Deelnemers en Scores'!H31=0,"",'Deelnemers en Scores'!H31)</f>
        <v/>
      </c>
      <c r="I12" s="89"/>
      <c r="J12" s="18" t="str">
        <f>IF('Deelnemers en Scores'!I28=0,"",'Deelnemers en Scores'!I28)</f>
        <v/>
      </c>
      <c r="K12" s="18" t="str">
        <f>IF('Deelnemers en Scores'!I29=0,"",'Deelnemers en Scores'!I29)</f>
        <v/>
      </c>
      <c r="L12" s="18" t="str">
        <f>IF('Deelnemers en Scores'!I30=0,"",'Deelnemers en Scores'!I30)</f>
        <v/>
      </c>
      <c r="M12" s="41" t="str">
        <f>IF('Deelnemers en Scores'!I31=0,"",'Deelnemers en Scores'!I31)</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1" t="str">
        <f t="shared" si="8"/>
        <v/>
      </c>
      <c r="Z12" s="112" t="str">
        <f t="shared" si="9"/>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1" t="str">
        <f t="shared" si="8"/>
        <v/>
      </c>
      <c r="Z13" s="112" t="str">
        <f t="shared" si="9"/>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1" t="str">
        <f t="shared" si="8"/>
        <v/>
      </c>
      <c r="Z14" s="112" t="str">
        <f t="shared" si="9"/>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1" t="str">
        <f t="shared" si="8"/>
        <v/>
      </c>
      <c r="Z15" s="112" t="str">
        <f t="shared" si="9"/>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1" t="str">
        <f t="shared" si="8"/>
        <v/>
      </c>
      <c r="Z16" s="112" t="str">
        <f t="shared" si="9"/>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1" t="str">
        <f t="shared" si="8"/>
        <v/>
      </c>
      <c r="Z17" s="112" t="str">
        <f t="shared" si="9"/>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1" t="str">
        <f t="shared" si="8"/>
        <v/>
      </c>
      <c r="Z18" s="112" t="str">
        <f t="shared" si="9"/>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1" t="str">
        <f t="shared" si="8"/>
        <v/>
      </c>
      <c r="Z19" s="112" t="str">
        <f t="shared" si="9"/>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56">
        <f t="shared" si="5"/>
        <v>0</v>
      </c>
      <c r="U20" s="58">
        <f t="shared" si="6"/>
        <v>0</v>
      </c>
      <c r="V20" s="90"/>
      <c r="W20" s="59">
        <f t="shared" si="7"/>
        <v>0</v>
      </c>
      <c r="X20" s="86"/>
      <c r="Y20" s="111" t="str">
        <f t="shared" si="8"/>
        <v/>
      </c>
      <c r="Z20" s="112" t="str">
        <f t="shared" si="9"/>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48" t="s">
        <v>83</v>
      </c>
      <c r="L23" s="148"/>
      <c r="M23" s="148"/>
      <c r="N23" s="148"/>
      <c r="O23" s="148"/>
      <c r="P23" s="148"/>
      <c r="Q23" s="148"/>
      <c r="R23" s="148"/>
      <c r="S23" s="148"/>
      <c r="T23" s="148"/>
      <c r="U23" s="148"/>
      <c r="V23" s="148"/>
      <c r="W23" s="148"/>
    </row>
    <row r="24" spans="1:26" x14ac:dyDescent="0.2">
      <c r="K24" s="87"/>
      <c r="L24" s="87"/>
      <c r="M24" s="87"/>
      <c r="N24" s="87"/>
      <c r="O24" s="87"/>
      <c r="P24" s="87"/>
      <c r="Q24" s="87"/>
      <c r="R24" s="87"/>
      <c r="S24" s="87"/>
      <c r="T24" s="87"/>
      <c r="U24" s="87"/>
      <c r="V24" s="87"/>
      <c r="W24" s="87"/>
    </row>
  </sheetData>
  <sheetProtection selectLockedCells="1" selectUnlockedCells="1"/>
  <sortState xmlns:xlrd2="http://schemas.microsoft.com/office/spreadsheetml/2017/richdata2" ref="B9:W20">
    <sortCondition ref="B9:B20"/>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2024-02-04T13:54:39Z</dcterms:modified>
</cp:coreProperties>
</file>