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31C1227B-5D10-43F8-9259-35C34C2098AF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Uitslag!$B$8:$X$20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Uitslag!$A$1:$W$21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V11" i="3" l="1"/>
  <c r="X11" i="3" s="1"/>
  <c r="X20" i="3"/>
  <c r="X19" i="3"/>
  <c r="X18" i="3"/>
  <c r="X17" i="3"/>
  <c r="X16" i="3"/>
  <c r="X15" i="3"/>
  <c r="X14" i="3"/>
  <c r="X13" i="3"/>
  <c r="X12" i="3"/>
  <c r="X10" i="3"/>
  <c r="X9" i="3"/>
  <c r="Q27" i="15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<sst xmlns="http://schemas.openxmlformats.org/spreadsheetml/2006/main" count="242" uniqueCount="133">
  <si>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</si>
  <si>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</si>
  <si>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</si>
  <si>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</si>
  <si>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</si>
  <si>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</si>
  <si>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</si>
  <si>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</si>
  <si>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</si>
  <si>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</si>
  <si>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</si>
  <si>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</si>
  <si>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</si>
  <si>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</si>
  <si>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</si>
  <si>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</si>
  <si>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</si>
  <si>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</si>
  <si>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</si>
  <si>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</si>
  <si>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</si>
  <si>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</si>
  <si>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</si>
  <si>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</si>
  <si>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</si>
  <si>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</si>
  <si>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</si>
  <si>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</si>
  <si>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</si>
  <si>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</si>
  <si>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</si>
  <si>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</si>
  <si>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</si>
  <si>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</si>
  <si>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</si>
  <si>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</si>
  <si>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</si>
  <si>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</si>
  <si>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</si>
  <si>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</si>
  <si>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</si>
  <si>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</si>
  <si>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</si>
  <si>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</si>
  <si>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</si>
  <si>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</si>
  <si>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</si>
  <si>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</si>
  <si>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</si>
  <si>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</si>
  <si>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</si>
  <si>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</si>
  <si>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</si>
  <si>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</si>
  <si>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</si>
  <si>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</si>
  <si>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</si>
  <si>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</si>
  <si>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</si>
  <si>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</si>
  <si>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</si>
  <si>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</si>
  <si>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</si>
  <si>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</si>
  <si>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</si>
  <si>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</si>
  <si>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</si>
  <si>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</si>
  <si>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</si>
  <si>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</si>
  <si>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</si>
  <si>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</si>
  <si>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</si>
  <si>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</si>
  <si>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</si>
  <si>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</si>
  <si>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</si>
  <si>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</si>
  <si>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</si>
  <si>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</si>
  <si>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</si>
  <si>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</si>
  <si>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</si>
  <si>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</si>
  <si>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</si>
  <si>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</si>
  <si>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</si>
  <si>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</si>
  <si>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</si>
  <si>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</si>
  <si>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</si>
  <si>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</si>
  <si>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</si>
  <si>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</si>
  <si>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</si>
  <si>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</si>
  <si>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</si>
  <si>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</si>
  <si>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</si>
  <si>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</si>
  <si>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</si>
  <si>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</si>
  <si>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</si>
  <si>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</si>
  <si>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</si>
  <si>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</si>
  <si>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</si>
  <si>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</si>
  <si>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</si>
  <si>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</si>
  <si>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</si>
  <si>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</si>
  <si>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</si>
  <si>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</si>
  <si>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</si>
  <si>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</si>
  <si>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</si>
  <si>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</si>
  <si>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</si>
  <si>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</si>
  <si>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</si>
  <si>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</si>
  <si>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</si>
  <si>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</si>
  <si>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</si>
  <si>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</si>
  <si>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</si>
  <si>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</si>
  <si>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r>
      <t xml:space="preserve">E-mail </t>
    </r>
    <r>
      <rPr>
        <sz val="12"/>
        <color rgb="FFFF0000"/>
        <rFont val="Arial"/>
        <family val="2"/>
      </rPr>
      <t>insturen ingevuld bestand</t>
    </r>
    <r>
      <rPr>
        <sz val="12"/>
        <rFont val="Arial"/>
        <family val="2"/>
      </rPr>
      <t>: mh-support@handboogsport.nl</t>
    </r>
  </si>
  <si>
    <t>Contactgegevens</t>
  </si>
  <si>
    <t>Sorteer mij</t>
  </si>
  <si>
    <t>(hoog naar laag)</t>
  </si>
  <si>
    <r>
      <t>Je hebt dit blad vooringevuld gekregen vanuit MijnHandboogsport met de laatste stand van zaken op moment van download. 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 De contactgegevens staan onderaan.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</si>
</sst>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  <font>
      <sz val="11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3" fillId="3" borderId="0" xfId="0" applyFont="1" applyFill="1" applyAlignment="1">
      <alignment vertical="top"/>
    </xf>
    <xf numFmtId="1" fontId="0" fillId="3" borderId="17" xfId="0" applyNumberFormat="1" applyFill="1" applyBorder="1" applyAlignment="1">
      <alignment horizontal="center" vertical="center"/>
    </xf>
    <xf numFmtId="0" fontId="7" fillId="9" borderId="54" xfId="0" applyFont="1" applyFill="1" applyBorder="1" applyAlignment="1">
      <alignment horizontal="center" vertical="center"/>
    </xf>
    <xf numFmtId="0" fontId="30" fillId="9" borderId="5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right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111</v>
      </c>
    </row>
    <row r="3" spans="1:2" x14ac:dyDescent="0.2"/>
    <row r="4" spans="1:2" ht="39" customHeight="1" x14ac:dyDescent="0.2">
      <c r="A4" s="202" t="s">
        <v>132</v>
      </c>
      <c r="B4" s="202"/>
    </row>
    <row r="5" spans="1:2" x14ac:dyDescent="0.2">
      <c r="A5" s="32"/>
    </row>
    <row r="6" spans="1:2" x14ac:dyDescent="0.2">
      <c r="A6" s="3" t="s">
        <v>127</v>
      </c>
    </row>
    <row r="7" spans="1:2" ht="15.75" x14ac:dyDescent="0.25">
      <c r="B7" s="3" t="s">
        <v>58</v>
      </c>
    </row>
    <row r="8" spans="1:2" ht="15.75" x14ac:dyDescent="0.25">
      <c r="B8" s="2" t="s">
        <v>122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99" t="s">
        <v>126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107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99" t="s">
        <v>82</v>
      </c>
    </row>
    <row r="22" spans="1:2" x14ac:dyDescent="0.2">
      <c r="B22" s="3" t="s">
        <v>108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112</v>
      </c>
    </row>
    <row r="30" spans="1:2" x14ac:dyDescent="0.2">
      <c r="B30" s="3" t="s">
        <v>113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116</v>
      </c>
    </row>
    <row r="34" spans="1:2" ht="15.75" x14ac:dyDescent="0.25">
      <c r="B34" s="3" t="s">
        <v>117</v>
      </c>
    </row>
    <row r="35" spans="1:2" ht="30" x14ac:dyDescent="0.2">
      <c r="B35" s="99" t="s">
        <v>118</v>
      </c>
    </row>
    <row r="36" spans="1:2" x14ac:dyDescent="0.2">
      <c r="B36" s="99" t="s">
        <v>119</v>
      </c>
    </row>
    <row r="37" spans="1:2" x14ac:dyDescent="0.2">
      <c r="B37" s="99" t="s">
        <v>115</v>
      </c>
    </row>
    <row r="38" spans="1:2" x14ac:dyDescent="0.2">
      <c r="B38" s="99" t="s">
        <v>114</v>
      </c>
    </row>
    <row r="39" spans="1:2" x14ac:dyDescent="0.2">
      <c r="B39" s="99"/>
    </row>
    <row r="40" spans="1:2" x14ac:dyDescent="0.2"/>
    <row r="41" spans="1:2" ht="15.75" x14ac:dyDescent="0.25">
      <c r="A41" s="2" t="s">
        <v>110</v>
      </c>
    </row>
    <row r="42" spans="1:2" ht="15.75" x14ac:dyDescent="0.25">
      <c r="A42" s="2"/>
      <c r="B42" s="3" t="s">
        <v>120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ht="15.75" x14ac:dyDescent="0.2">
      <c r="A58" s="198" t="s">
        <v>129</v>
      </c>
    </row>
    <row r="59" spans="1:2" x14ac:dyDescent="0.2">
      <c r="B59" s="3" t="s">
        <v>128</v>
      </c>
    </row>
    <row r="60" spans="1:2" x14ac:dyDescent="0.2">
      <c r="B60" s="3" t="s">
        <v>121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3" t="str">
        <f>'Deelnemers en Scores'!B2</f>
        <v>BK Indoor Teams, Klasse: komt hier</v>
      </c>
      <c r="C1" s="204"/>
      <c r="D1" s="204"/>
      <c r="E1" s="204"/>
      <c r="F1" s="204"/>
      <c r="G1" s="204"/>
      <c r="H1" s="204"/>
      <c r="I1" s="205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105</v>
      </c>
    </row>
    <row r="7" spans="2:9" ht="14.25" x14ac:dyDescent="0.2">
      <c r="D7" s="61" t="s">
        <v>106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3" customWidth="1"/>
    <col min="3" max="3" width="5.109375" style="153" customWidth="1"/>
    <col min="4" max="4" width="29.33203125" style="153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6" t="s">
        <v>102</v>
      </c>
      <c r="C2" s="207"/>
      <c r="D2" s="207"/>
      <c r="E2" s="207"/>
      <c r="F2" s="207"/>
      <c r="G2" s="207"/>
      <c r="H2" s="207"/>
      <c r="I2" s="207"/>
      <c r="J2" s="207"/>
      <c r="K2" s="208"/>
    </row>
    <row r="3" spans="1:11" x14ac:dyDescent="0.2">
      <c r="B3" s="82"/>
      <c r="C3" s="83"/>
      <c r="D3" s="83"/>
      <c r="K3" s="87"/>
    </row>
    <row r="4" spans="1:11" ht="23.25" customHeight="1" x14ac:dyDescent="0.2">
      <c r="B4" s="213" t="s">
        <v>13</v>
      </c>
      <c r="C4" s="214"/>
      <c r="D4" s="214"/>
      <c r="E4" s="88" t="s">
        <v>47</v>
      </c>
      <c r="F4" s="210" t="s">
        <v>48</v>
      </c>
      <c r="G4" s="94" t="s">
        <v>7</v>
      </c>
      <c r="H4" s="211" t="s">
        <v>38</v>
      </c>
      <c r="I4" s="211"/>
      <c r="J4" s="211"/>
      <c r="K4" s="212"/>
    </row>
    <row r="5" spans="1:11" ht="15" x14ac:dyDescent="0.2">
      <c r="A5" s="154"/>
      <c r="B5" s="89"/>
      <c r="C5" s="95"/>
      <c r="D5" s="96"/>
      <c r="E5" s="95"/>
      <c r="F5" s="210"/>
      <c r="G5" s="95"/>
      <c r="H5" s="97"/>
      <c r="I5" s="97"/>
      <c r="J5" s="97"/>
      <c r="K5" s="98"/>
    </row>
    <row r="6" spans="1:11" ht="15" customHeight="1" x14ac:dyDescent="0.2">
      <c r="B6" s="113"/>
      <c r="C6" s="114"/>
      <c r="D6" s="114"/>
      <c r="E6" s="114"/>
      <c r="F6" s="115" t="s">
        <v>10</v>
      </c>
      <c r="G6" s="116" t="s">
        <v>49</v>
      </c>
      <c r="H6" s="209" t="s">
        <v>51</v>
      </c>
      <c r="I6" s="209"/>
      <c r="J6" s="114" t="s">
        <v>5</v>
      </c>
      <c r="K6" s="117" t="s">
        <v>5</v>
      </c>
    </row>
    <row r="7" spans="1:11" x14ac:dyDescent="0.2">
      <c r="B7" s="113" t="s">
        <v>0</v>
      </c>
      <c r="C7" s="114"/>
      <c r="D7" s="115" t="s">
        <v>9</v>
      </c>
      <c r="E7" s="114" t="s">
        <v>11</v>
      </c>
      <c r="F7" s="115" t="s">
        <v>12</v>
      </c>
      <c r="G7" s="118" t="s">
        <v>104</v>
      </c>
      <c r="H7" s="119" t="s">
        <v>52</v>
      </c>
      <c r="I7" s="119" t="s">
        <v>53</v>
      </c>
      <c r="J7" s="114" t="s">
        <v>103</v>
      </c>
      <c r="K7" s="117" t="s">
        <v>6</v>
      </c>
    </row>
    <row r="8" spans="1:11" x14ac:dyDescent="0.2">
      <c r="B8" s="161"/>
      <c r="E8" s="153"/>
      <c r="F8" s="153"/>
      <c r="G8" s="162"/>
      <c r="H8" s="153"/>
      <c r="I8" s="153"/>
      <c r="J8" s="153"/>
      <c r="K8" s="156"/>
    </row>
    <row r="9" spans="1:11" x14ac:dyDescent="0.2">
      <c r="B9" s="163">
        <v>1</v>
      </c>
      <c r="C9" s="164"/>
      <c r="D9" s="165" t="s">
        <v>17</v>
      </c>
      <c r="E9" s="164"/>
      <c r="F9" s="165" t="s">
        <v>16</v>
      </c>
      <c r="G9" s="166">
        <v>888.8</v>
      </c>
      <c r="H9" s="164"/>
      <c r="I9" s="164"/>
      <c r="J9" s="153"/>
      <c r="K9" s="157">
        <f>SUM(J10:J13)-MINA(J10:J13)</f>
        <v>0</v>
      </c>
    </row>
    <row r="10" spans="1:11" x14ac:dyDescent="0.2">
      <c r="B10" s="163"/>
      <c r="C10" s="164"/>
      <c r="D10" s="164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3"/>
      <c r="C11" s="164"/>
      <c r="D11" s="164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3"/>
      <c r="C12" s="164"/>
      <c r="D12" s="164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3"/>
      <c r="C13" s="164"/>
      <c r="D13" s="164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3"/>
      <c r="C14" s="164"/>
      <c r="D14" s="164"/>
      <c r="E14" s="170"/>
      <c r="F14" s="154"/>
      <c r="G14" s="171"/>
      <c r="H14" s="170"/>
      <c r="I14" s="170"/>
      <c r="K14" s="87"/>
    </row>
    <row r="15" spans="1:11" x14ac:dyDescent="0.2">
      <c r="B15" s="163">
        <v>2</v>
      </c>
      <c r="C15" s="164"/>
      <c r="D15" s="165" t="s">
        <v>18</v>
      </c>
      <c r="E15" s="164"/>
      <c r="F15" s="165" t="s">
        <v>14</v>
      </c>
      <c r="G15" s="166">
        <v>888.8</v>
      </c>
      <c r="H15" s="170"/>
      <c r="I15" s="170"/>
      <c r="J15" s="153"/>
      <c r="K15" s="157">
        <f>IF(COUNTA(J16:J19)&lt;3,0,IF(COUNTA(J16:J19)=3,SUM(J16:J19),IF(SUM(J16:J19)&gt;0,SUM(J16:J19)-MINA(J16:J19),0)))</f>
        <v>0</v>
      </c>
    </row>
    <row r="16" spans="1:11" x14ac:dyDescent="0.2">
      <c r="B16" s="163"/>
      <c r="C16" s="164"/>
      <c r="D16" s="164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3"/>
      <c r="C17" s="164"/>
      <c r="D17" s="164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3"/>
      <c r="C18" s="164"/>
      <c r="D18" s="164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3"/>
      <c r="C19" s="164"/>
      <c r="D19" s="164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3"/>
      <c r="C20" s="164"/>
      <c r="D20" s="164"/>
      <c r="E20" s="170"/>
      <c r="F20" s="154"/>
      <c r="G20" s="171"/>
      <c r="H20" s="170"/>
      <c r="I20" s="170"/>
      <c r="K20" s="87"/>
    </row>
    <row r="21" spans="2:11" x14ac:dyDescent="0.2">
      <c r="B21" s="163">
        <v>3</v>
      </c>
      <c r="C21" s="164"/>
      <c r="D21" s="165" t="s">
        <v>19</v>
      </c>
      <c r="E21" s="164"/>
      <c r="F21" s="165" t="s">
        <v>15</v>
      </c>
      <c r="G21" s="166">
        <v>888.8</v>
      </c>
      <c r="H21" s="170"/>
      <c r="I21" s="170"/>
      <c r="J21" s="153"/>
      <c r="K21" s="157">
        <f>IF(COUNTA(J22:J25)&lt;3,0,IF(COUNTA(J22:J25)=3,SUM(J22:J25),IF(SUM(J22:J25)&gt;0,SUM(J22:J25)-MINA(J22:J25),0)))</f>
        <v>0</v>
      </c>
    </row>
    <row r="22" spans="2:11" x14ac:dyDescent="0.2">
      <c r="B22" s="163"/>
      <c r="C22" s="164"/>
      <c r="D22" s="164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3"/>
      <c r="C23" s="164"/>
      <c r="D23" s="164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3"/>
      <c r="C24" s="164"/>
      <c r="D24" s="164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3"/>
      <c r="C25" s="164"/>
      <c r="D25" s="164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3"/>
      <c r="C26" s="164"/>
      <c r="D26" s="164"/>
      <c r="E26" s="170"/>
      <c r="F26" s="154"/>
      <c r="G26" s="171"/>
      <c r="H26" s="170"/>
      <c r="I26" s="170"/>
      <c r="K26" s="87"/>
    </row>
    <row r="27" spans="2:11" x14ac:dyDescent="0.2">
      <c r="B27" s="163">
        <v>4</v>
      </c>
      <c r="C27" s="164"/>
      <c r="D27" s="165" t="s">
        <v>35</v>
      </c>
      <c r="E27" s="164"/>
      <c r="F27" s="165" t="s">
        <v>20</v>
      </c>
      <c r="G27" s="166">
        <v>888.8</v>
      </c>
      <c r="H27" s="170"/>
      <c r="I27" s="170"/>
      <c r="J27" s="153"/>
      <c r="K27" s="157">
        <f>IF(COUNTA(J28:J31)&lt;3,0,IF(COUNTA(J28:J31)=3,SUM(J28:J31),IF(SUM(J28:J31)&gt;0,SUM(J28:J31)-MINA(J28:J31),0)))</f>
        <v>0</v>
      </c>
    </row>
    <row r="28" spans="2:11" x14ac:dyDescent="0.2">
      <c r="B28" s="163"/>
      <c r="C28" s="164"/>
      <c r="D28" s="164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3"/>
      <c r="C29" s="164"/>
      <c r="D29" s="164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3"/>
      <c r="C30" s="164"/>
      <c r="D30" s="164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3"/>
      <c r="C31" s="164"/>
      <c r="D31" s="164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3"/>
      <c r="C32" s="164"/>
      <c r="D32" s="164"/>
      <c r="E32" s="13"/>
      <c r="F32" s="14"/>
      <c r="G32" s="93"/>
      <c r="H32" s="13"/>
      <c r="I32" s="13"/>
      <c r="K32" s="87"/>
    </row>
    <row r="33" spans="2:11" x14ac:dyDescent="0.2">
      <c r="B33" s="163">
        <v>5</v>
      </c>
      <c r="C33" s="164"/>
      <c r="D33" s="165" t="s">
        <v>36</v>
      </c>
      <c r="E33" s="90"/>
      <c r="F33" s="91" t="s">
        <v>37</v>
      </c>
      <c r="G33" s="92">
        <v>888.8</v>
      </c>
      <c r="H33" s="13"/>
      <c r="I33" s="13"/>
      <c r="J33" s="153"/>
      <c r="K33" s="157">
        <f>IF(COUNTA(J34:J37)&lt;3,0,IF(COUNTA(J34:J37)=3,SUM(J34:J37),IF(SUM(J34:J37)&gt;0,SUM(J34:J37)-MINA(J34:J37),0)))</f>
        <v>0</v>
      </c>
    </row>
    <row r="34" spans="2:11" x14ac:dyDescent="0.2">
      <c r="B34" s="163"/>
      <c r="C34" s="164"/>
      <c r="D34" s="164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3"/>
      <c r="C35" s="164"/>
      <c r="D35" s="164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3"/>
      <c r="C36" s="164"/>
      <c r="D36" s="164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3"/>
      <c r="C37" s="164"/>
      <c r="D37" s="164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3"/>
      <c r="C38" s="164"/>
      <c r="D38" s="164"/>
      <c r="E38" s="170"/>
      <c r="F38" s="154"/>
      <c r="G38" s="171"/>
      <c r="H38" s="170"/>
      <c r="I38" s="170"/>
      <c r="K38" s="87"/>
    </row>
    <row r="39" spans="2:11" x14ac:dyDescent="0.2">
      <c r="B39" s="163">
        <v>6</v>
      </c>
      <c r="C39" s="164"/>
      <c r="D39" s="165" t="s">
        <v>33</v>
      </c>
      <c r="E39" s="164"/>
      <c r="F39" s="165" t="s">
        <v>34</v>
      </c>
      <c r="G39" s="166">
        <v>888.8</v>
      </c>
      <c r="H39" s="170"/>
      <c r="I39" s="170"/>
      <c r="J39" s="153"/>
      <c r="K39" s="157">
        <f>IF(COUNTA(J40:J43)&lt;3,0,IF(COUNTA(J40:J43)=3,SUM(J40:J43),IF(SUM(J40:J43)&gt;0,SUM(J40:J43)-MINA(J40:J43),0)))</f>
        <v>0</v>
      </c>
    </row>
    <row r="40" spans="2:11" x14ac:dyDescent="0.2">
      <c r="B40" s="163"/>
      <c r="C40" s="164"/>
      <c r="D40" s="164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3"/>
      <c r="C41" s="164"/>
      <c r="D41" s="164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3"/>
      <c r="C42" s="164"/>
      <c r="D42" s="164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3"/>
      <c r="C43" s="164"/>
      <c r="D43" s="164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3"/>
      <c r="C44" s="164"/>
      <c r="D44" s="164"/>
      <c r="E44" s="170"/>
      <c r="F44" s="154"/>
      <c r="G44" s="171"/>
      <c r="H44" s="170"/>
      <c r="I44" s="170"/>
      <c r="K44" s="87"/>
    </row>
    <row r="45" spans="2:11" x14ac:dyDescent="0.2">
      <c r="B45" s="163">
        <v>7</v>
      </c>
      <c r="C45" s="164"/>
      <c r="D45" s="165" t="s">
        <v>31</v>
      </c>
      <c r="E45" s="164"/>
      <c r="F45" s="165" t="s">
        <v>32</v>
      </c>
      <c r="G45" s="166">
        <v>888.8</v>
      </c>
      <c r="H45" s="170"/>
      <c r="I45" s="170"/>
      <c r="J45" s="153"/>
      <c r="K45" s="157">
        <f>IF(COUNTA(J46:J49)&lt;3,0,IF(COUNTA(J46:J49)=3,SUM(J46:J49),IF(SUM(J46:J49)&gt;0,SUM(J46:J49)-MINA(J46:J49),0)))</f>
        <v>0</v>
      </c>
    </row>
    <row r="46" spans="2:11" x14ac:dyDescent="0.2">
      <c r="B46" s="163"/>
      <c r="C46" s="164"/>
      <c r="D46" s="164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3"/>
      <c r="C47" s="164"/>
      <c r="D47" s="164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3"/>
      <c r="C48" s="164"/>
      <c r="D48" s="164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3"/>
      <c r="C49" s="164"/>
      <c r="D49" s="164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3"/>
      <c r="C50" s="164"/>
      <c r="D50" s="164"/>
      <c r="E50" s="170"/>
      <c r="F50" s="154"/>
      <c r="G50" s="171"/>
      <c r="H50" s="170"/>
      <c r="I50" s="170"/>
      <c r="K50" s="87"/>
    </row>
    <row r="51" spans="1:11" x14ac:dyDescent="0.2">
      <c r="B51" s="163">
        <v>8</v>
      </c>
      <c r="C51" s="164"/>
      <c r="D51" s="165" t="s">
        <v>29</v>
      </c>
      <c r="E51" s="164"/>
      <c r="F51" s="165" t="s">
        <v>30</v>
      </c>
      <c r="G51" s="166">
        <v>888.8</v>
      </c>
      <c r="H51" s="170"/>
      <c r="I51" s="170"/>
      <c r="J51" s="153"/>
      <c r="K51" s="157">
        <f>IF(COUNTA(J52:J55)&lt;3,0,IF(COUNTA(J52:J55)=3,SUM(J52:J55),IF(SUM(J52:J55)&gt;0,SUM(J52:J55)-MINA(J52:J55),0)))</f>
        <v>0</v>
      </c>
    </row>
    <row r="52" spans="1:11" x14ac:dyDescent="0.2">
      <c r="B52" s="163"/>
      <c r="C52" s="164"/>
      <c r="D52" s="164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3"/>
      <c r="C53" s="164"/>
      <c r="D53" s="164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3"/>
      <c r="C54" s="164"/>
      <c r="D54" s="164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3"/>
      <c r="C55" s="164"/>
      <c r="D55" s="164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3"/>
      <c r="C56" s="164"/>
      <c r="D56" s="164"/>
      <c r="E56" s="170"/>
      <c r="F56" s="154"/>
      <c r="G56" s="171"/>
      <c r="H56" s="170"/>
      <c r="I56" s="170"/>
      <c r="K56" s="87"/>
    </row>
    <row r="57" spans="1:11" x14ac:dyDescent="0.2">
      <c r="B57" s="163">
        <v>9</v>
      </c>
      <c r="C57" s="164"/>
      <c r="D57" s="165" t="s">
        <v>27</v>
      </c>
      <c r="E57" s="164"/>
      <c r="F57" s="165" t="s">
        <v>28</v>
      </c>
      <c r="G57" s="166">
        <v>888.8</v>
      </c>
      <c r="H57" s="170"/>
      <c r="I57" s="170"/>
      <c r="J57" s="153"/>
      <c r="K57" s="157">
        <f>IF(COUNTA(J58:J61)&lt;3,0,IF(COUNTA(J58:J61)=3,SUM(J58:J61),IF(SUM(J58:J61)&gt;0,SUM(J58:J61)-MINA(J58:J61),0)))</f>
        <v>0</v>
      </c>
    </row>
    <row r="58" spans="1:11" x14ac:dyDescent="0.2">
      <c r="B58" s="163"/>
      <c r="C58" s="164"/>
      <c r="D58" s="164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3"/>
      <c r="C59" s="164"/>
      <c r="D59" s="164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3"/>
      <c r="C60" s="164"/>
      <c r="D60" s="164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3"/>
      <c r="C61" s="164"/>
      <c r="D61" s="164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7"/>
      <c r="C62" s="42"/>
      <c r="D62" s="42"/>
      <c r="E62" s="42"/>
      <c r="F62" s="42"/>
      <c r="G62" s="224"/>
      <c r="H62" s="170"/>
      <c r="I62" s="170"/>
      <c r="J62" s="42"/>
      <c r="K62" s="158"/>
    </row>
    <row r="63" spans="1:11" x14ac:dyDescent="0.2">
      <c r="B63" s="163">
        <v>10</v>
      </c>
      <c r="C63" s="164"/>
      <c r="D63" s="165" t="s">
        <v>25</v>
      </c>
      <c r="E63" s="164"/>
      <c r="F63" s="165" t="s">
        <v>26</v>
      </c>
      <c r="G63" s="166">
        <v>888.8</v>
      </c>
      <c r="H63" s="170"/>
      <c r="I63" s="170"/>
      <c r="J63" s="153"/>
      <c r="K63" s="157">
        <f>IF(COUNTA(J64:J67)&lt;3,0,IF(COUNTA(J64:J67)=3,SUM(J64:J67),IF(SUM(J64:J67)&gt;0,SUM(J64:J67)-MINA(J64:J67),0)))</f>
        <v>0</v>
      </c>
    </row>
    <row r="64" spans="1:11" x14ac:dyDescent="0.2">
      <c r="B64" s="163"/>
      <c r="C64" s="164"/>
      <c r="D64" s="164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3"/>
      <c r="C65" s="164"/>
      <c r="D65" s="164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3"/>
      <c r="C66" s="164"/>
      <c r="D66" s="164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3"/>
      <c r="C67" s="164"/>
      <c r="D67" s="164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1"/>
      <c r="H68" s="170"/>
      <c r="I68" s="170"/>
      <c r="K68" s="87"/>
    </row>
    <row r="69" spans="2:11" x14ac:dyDescent="0.2">
      <c r="B69" s="163">
        <v>11</v>
      </c>
      <c r="C69" s="164"/>
      <c r="D69" s="165" t="s">
        <v>24</v>
      </c>
      <c r="E69" s="164"/>
      <c r="F69" s="165" t="s">
        <v>23</v>
      </c>
      <c r="G69" s="166">
        <v>888.8</v>
      </c>
      <c r="H69" s="170"/>
      <c r="I69" s="170"/>
      <c r="J69" s="153"/>
      <c r="K69" s="157">
        <f>IF(COUNTA(J70:J73)&lt;3,0,IF(COUNTA(J70:J73)=3,SUM(J70:J73),IF(SUM(J70:J73)&gt;0,SUM(J70:J73)-MINA(J70:J73),0)))</f>
        <v>0</v>
      </c>
    </row>
    <row r="70" spans="2:11" x14ac:dyDescent="0.2">
      <c r="B70" s="163"/>
      <c r="C70" s="164"/>
      <c r="D70" s="164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3"/>
      <c r="C71" s="164"/>
      <c r="D71" s="164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3"/>
      <c r="C72" s="164"/>
      <c r="D72" s="164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3"/>
      <c r="C73" s="164"/>
      <c r="D73" s="164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1"/>
      <c r="H74" s="170"/>
      <c r="I74" s="170"/>
      <c r="K74" s="87"/>
    </row>
    <row r="75" spans="2:11" x14ac:dyDescent="0.2">
      <c r="B75" s="163">
        <v>12</v>
      </c>
      <c r="C75" s="164"/>
      <c r="D75" s="165" t="s">
        <v>21</v>
      </c>
      <c r="E75" s="164"/>
      <c r="F75" s="165" t="s">
        <v>22</v>
      </c>
      <c r="G75" s="166">
        <v>888.8</v>
      </c>
      <c r="H75" s="170"/>
      <c r="I75" s="170"/>
      <c r="J75" s="153"/>
      <c r="K75" s="157">
        <f>IF(COUNTA(J76:J79)&lt;3,0,IF(COUNTA(J76:J79)=3,SUM(J76:J79),IF(SUM(J76:J79)&gt;0,SUM(J76:J79)-MINA(J76:J79),0)))</f>
        <v>0</v>
      </c>
    </row>
    <row r="76" spans="2:11" x14ac:dyDescent="0.2">
      <c r="B76" s="163"/>
      <c r="C76" s="164"/>
      <c r="D76" s="164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3"/>
      <c r="C77" s="164"/>
      <c r="D77" s="164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3"/>
      <c r="C78" s="164"/>
      <c r="D78" s="164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3"/>
      <c r="C79" s="164"/>
      <c r="D79" s="164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68"/>
      <c r="C80" s="169"/>
      <c r="D80" s="169"/>
      <c r="E80" s="172"/>
      <c r="F80" s="172"/>
      <c r="G80" s="173"/>
      <c r="H80" s="159"/>
      <c r="I80" s="159"/>
      <c r="J80" s="159"/>
      <c r="K80" s="160"/>
    </row>
    <row r="81" spans="2:2" x14ac:dyDescent="0.2"/>
    <row r="82" spans="2:2" x14ac:dyDescent="0.2">
      <c r="B82" s="155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16.21875" customWidth="1"/>
    <col min="25" max="25" width="3.6640625" hidden="1" customWidth="1"/>
    <col min="26" max="16384" width="9.77734375" hidden="1"/>
  </cols>
  <sheetData>
    <row r="2" spans="1:25" ht="30" customHeight="1" x14ac:dyDescent="0.2">
      <c r="B2" s="218" t="str">
        <f>'Deelnemers en Scores'!B2</f>
        <v>BK Indoor Teams, Klasse: komt hier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20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1" t="s">
        <v>7</v>
      </c>
      <c r="P4" s="120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3"/>
      <c r="C7" s="124"/>
      <c r="D7" s="125"/>
      <c r="E7" s="215" t="s">
        <v>39</v>
      </c>
      <c r="F7" s="216"/>
      <c r="G7" s="216"/>
      <c r="H7" s="217"/>
      <c r="I7" s="127"/>
      <c r="J7" s="215" t="s">
        <v>40</v>
      </c>
      <c r="K7" s="216"/>
      <c r="L7" s="216"/>
      <c r="M7" s="217"/>
      <c r="N7" s="127"/>
      <c r="O7" s="215" t="s">
        <v>41</v>
      </c>
      <c r="P7" s="216"/>
      <c r="Q7" s="216"/>
      <c r="R7" s="217"/>
      <c r="S7" s="126" t="s">
        <v>124</v>
      </c>
      <c r="T7" s="146"/>
      <c r="U7" s="148" t="s">
        <v>3</v>
      </c>
      <c r="V7" s="128" t="s">
        <v>123</v>
      </c>
      <c r="X7" s="200" t="s">
        <v>130</v>
      </c>
    </row>
    <row r="8" spans="1:25" ht="21" customHeight="1" thickBot="1" x14ac:dyDescent="0.25">
      <c r="A8" s="1"/>
      <c r="B8" s="138" t="s">
        <v>0</v>
      </c>
      <c r="C8" s="139" t="s">
        <v>10</v>
      </c>
      <c r="D8" s="139" t="s">
        <v>9</v>
      </c>
      <c r="E8" s="140">
        <v>1</v>
      </c>
      <c r="F8" s="141">
        <v>2</v>
      </c>
      <c r="G8" s="141">
        <v>3</v>
      </c>
      <c r="H8" s="142">
        <v>4</v>
      </c>
      <c r="I8" s="143"/>
      <c r="J8" s="140">
        <v>1</v>
      </c>
      <c r="K8" s="141">
        <v>2</v>
      </c>
      <c r="L8" s="141">
        <v>3</v>
      </c>
      <c r="M8" s="142">
        <v>4</v>
      </c>
      <c r="N8" s="143"/>
      <c r="O8" s="140">
        <v>1</v>
      </c>
      <c r="P8" s="141">
        <v>2</v>
      </c>
      <c r="Q8" s="141">
        <v>3</v>
      </c>
      <c r="R8" s="142">
        <v>4</v>
      </c>
      <c r="S8" s="144" t="s">
        <v>125</v>
      </c>
      <c r="T8" s="147"/>
      <c r="U8" s="149" t="s">
        <v>4</v>
      </c>
      <c r="V8" s="145"/>
      <c r="X8" s="201" t="s">
        <v>131</v>
      </c>
    </row>
    <row r="9" spans="1:25" ht="19.899999999999999" customHeight="1" x14ac:dyDescent="0.2">
      <c r="A9" s="1"/>
      <c r="B9" s="130">
        <f>IF('Deelnemers en Scores'!B9&gt;0,'Deelnemers en Scores'!B9,"")</f>
        <v>1</v>
      </c>
      <c r="C9" s="131" t="str">
        <f>IF('Deelnemers en Scores'!F9="","",'Deelnemers en Scores'!F9)</f>
        <v>Team naam 1</v>
      </c>
      <c r="D9" s="132" t="str">
        <f>'Deelnemers en Scores'!D9</f>
        <v>Vereniging 1</v>
      </c>
      <c r="E9" s="133" t="str">
        <f>IF('Deelnemers en Scores'!H10=0,"",'Deelnemers en Scores'!H10)</f>
        <v/>
      </c>
      <c r="F9" s="133" t="str">
        <f>IF('Deelnemers en Scores'!H11=0,"",'Deelnemers en Scores'!H11)</f>
        <v/>
      </c>
      <c r="G9" s="133" t="str">
        <f>IF('Deelnemers en Scores'!H12=0,"",'Deelnemers en Scores'!H12)</f>
        <v/>
      </c>
      <c r="H9" s="133" t="str">
        <f>IF('Deelnemers en Scores'!H13=0,"",'Deelnemers en Scores'!H13)</f>
        <v/>
      </c>
      <c r="I9" s="122"/>
      <c r="J9" s="133" t="str">
        <f>IF('Deelnemers en Scores'!I10=0,"",'Deelnemers en Scores'!I10)</f>
        <v/>
      </c>
      <c r="K9" s="133" t="str">
        <f>IF('Deelnemers en Scores'!I11=0,"",'Deelnemers en Scores'!I11)</f>
        <v/>
      </c>
      <c r="L9" s="133" t="str">
        <f>IF('Deelnemers en Scores'!I12=0,"",'Deelnemers en Scores'!I12)</f>
        <v/>
      </c>
      <c r="M9" s="133" t="str">
        <f>IF('Deelnemers en Scores'!I13=0,"",'Deelnemers en Scores'!I13)</f>
        <v/>
      </c>
      <c r="N9" s="122"/>
      <c r="O9" s="134" t="str">
        <f t="shared" ref="O9:O20" si="0">IF(ISNUMBER(J9),E9+J9,"")</f>
        <v/>
      </c>
      <c r="P9" s="135" t="str">
        <f t="shared" ref="P9:P20" si="1">IF(ISNUMBER(K9),F9+K9,"")</f>
        <v/>
      </c>
      <c r="Q9" s="135" t="str">
        <f t="shared" ref="Q9:Q20" si="2">IF(ISNUMBER(L9),G9+L9,"")</f>
        <v/>
      </c>
      <c r="R9" s="136" t="str">
        <f t="shared" ref="R9:R20" si="3">IF(ISNUMBER(M9),H9+M9,"")</f>
        <v/>
      </c>
      <c r="S9" s="137">
        <f t="shared" ref="S9:S20" si="4">IF(COUNT(O9:R9)&lt;4,SUM(O9:R9),SUM(O9:R9)-MIN(O9:R9))</f>
        <v>0</v>
      </c>
      <c r="T9" s="3"/>
      <c r="U9" s="150"/>
      <c r="V9" s="152">
        <f t="shared" ref="V9:V20" si="5">S9+(U9/1000)</f>
        <v>0</v>
      </c>
      <c r="X9" s="199">
        <f>V9</f>
        <v>0</v>
      </c>
      <c r="Y9" s="45"/>
    </row>
    <row r="10" spans="1:25" ht="19.899999999999999" customHeight="1" x14ac:dyDescent="0.2">
      <c r="A10" s="1"/>
      <c r="B10" s="129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2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2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7">
        <f t="shared" si="4"/>
        <v>0</v>
      </c>
      <c r="T10" s="3"/>
      <c r="U10" s="151"/>
      <c r="V10" s="152">
        <f t="shared" si="5"/>
        <v>0</v>
      </c>
      <c r="X10" s="199">
        <f t="shared" ref="X10:X20" si="6">V10</f>
        <v>0</v>
      </c>
      <c r="Y10" s="45"/>
    </row>
    <row r="11" spans="1:25" ht="19.899999999999999" customHeight="1" x14ac:dyDescent="0.2">
      <c r="A11" s="1"/>
      <c r="B11" s="129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2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2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7">
        <f t="shared" si="4"/>
        <v>0</v>
      </c>
      <c r="T11" s="3"/>
      <c r="U11" s="151"/>
      <c r="V11" s="152">
        <f t="shared" si="5"/>
        <v>0</v>
      </c>
      <c r="X11" s="199">
        <f t="shared" si="6"/>
        <v>0</v>
      </c>
      <c r="Y11" s="45"/>
    </row>
    <row r="12" spans="1:25" ht="19.899999999999999" customHeight="1" x14ac:dyDescent="0.2">
      <c r="A12" s="1"/>
      <c r="B12" s="129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2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2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7">
        <f t="shared" si="4"/>
        <v>0</v>
      </c>
      <c r="T12" s="3"/>
      <c r="U12" s="151"/>
      <c r="V12" s="152">
        <f t="shared" si="5"/>
        <v>0</v>
      </c>
      <c r="X12" s="199">
        <f t="shared" si="6"/>
        <v>0</v>
      </c>
      <c r="Y12" s="45"/>
    </row>
    <row r="13" spans="1:25" ht="19.899999999999999" customHeight="1" x14ac:dyDescent="0.2">
      <c r="A13" s="1"/>
      <c r="B13" s="129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2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2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7">
        <f t="shared" si="4"/>
        <v>0</v>
      </c>
      <c r="T13" s="3"/>
      <c r="U13" s="151"/>
      <c r="V13" s="152">
        <f t="shared" si="5"/>
        <v>0</v>
      </c>
      <c r="X13" s="199">
        <f t="shared" si="6"/>
        <v>0</v>
      </c>
      <c r="Y13" s="45"/>
    </row>
    <row r="14" spans="1:25" ht="19.899999999999999" customHeight="1" x14ac:dyDescent="0.2">
      <c r="A14" s="1"/>
      <c r="B14" s="129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2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2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7">
        <f t="shared" si="4"/>
        <v>0</v>
      </c>
      <c r="T14" s="3"/>
      <c r="U14" s="151"/>
      <c r="V14" s="152">
        <f t="shared" si="5"/>
        <v>0</v>
      </c>
      <c r="X14" s="199">
        <f t="shared" si="6"/>
        <v>0</v>
      </c>
      <c r="Y14" s="45"/>
    </row>
    <row r="15" spans="1:25" ht="19.899999999999999" customHeight="1" x14ac:dyDescent="0.2">
      <c r="A15" s="1"/>
      <c r="B15" s="129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2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2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7">
        <f t="shared" si="4"/>
        <v>0</v>
      </c>
      <c r="T15" s="3"/>
      <c r="U15" s="151"/>
      <c r="V15" s="152">
        <f t="shared" si="5"/>
        <v>0</v>
      </c>
      <c r="X15" s="199">
        <f t="shared" si="6"/>
        <v>0</v>
      </c>
      <c r="Y15" s="45"/>
    </row>
    <row r="16" spans="1:25" ht="19.899999999999999" customHeight="1" x14ac:dyDescent="0.2">
      <c r="A16" s="1"/>
      <c r="B16" s="129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2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2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7">
        <f t="shared" si="4"/>
        <v>0</v>
      </c>
      <c r="T16" s="3"/>
      <c r="U16" s="151"/>
      <c r="V16" s="152">
        <f t="shared" si="5"/>
        <v>0</v>
      </c>
      <c r="X16" s="199">
        <f t="shared" si="6"/>
        <v>0</v>
      </c>
      <c r="Y16" s="45"/>
    </row>
    <row r="17" spans="1:25" ht="20.25" customHeight="1" x14ac:dyDescent="0.2">
      <c r="A17" s="1"/>
      <c r="B17" s="129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2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2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7">
        <f t="shared" si="4"/>
        <v>0</v>
      </c>
      <c r="T17" s="3"/>
      <c r="U17" s="151"/>
      <c r="V17" s="152">
        <f t="shared" si="5"/>
        <v>0</v>
      </c>
      <c r="X17" s="199">
        <f t="shared" si="6"/>
        <v>0</v>
      </c>
      <c r="Y17" s="45"/>
    </row>
    <row r="18" spans="1:25" ht="20.25" customHeight="1" x14ac:dyDescent="0.2">
      <c r="A18" s="1"/>
      <c r="B18" s="129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2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2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7">
        <f t="shared" si="4"/>
        <v>0</v>
      </c>
      <c r="T18" s="3"/>
      <c r="U18" s="151"/>
      <c r="V18" s="152">
        <f t="shared" si="5"/>
        <v>0</v>
      </c>
      <c r="X18" s="199">
        <f t="shared" si="6"/>
        <v>0</v>
      </c>
      <c r="Y18" s="45"/>
    </row>
    <row r="19" spans="1:25" ht="20.25" customHeight="1" x14ac:dyDescent="0.2">
      <c r="A19" s="1"/>
      <c r="B19" s="129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2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2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7">
        <f t="shared" si="4"/>
        <v>0</v>
      </c>
      <c r="T19" s="3"/>
      <c r="U19" s="151"/>
      <c r="V19" s="152">
        <f t="shared" si="5"/>
        <v>0</v>
      </c>
      <c r="X19" s="199">
        <f t="shared" si="6"/>
        <v>0</v>
      </c>
      <c r="Y19" s="45"/>
    </row>
    <row r="20" spans="1:25" ht="20.25" customHeight="1" thickBot="1" x14ac:dyDescent="0.25">
      <c r="A20" s="1"/>
      <c r="B20" s="185">
        <f>IF('Deelnemers en Scores'!B75&gt;0,'Deelnemers en Scores'!B75,"")</f>
        <v>12</v>
      </c>
      <c r="C20" s="186" t="str">
        <f>IF('Deelnemers en Scores'!F75="","",'Deelnemers en Scores'!F75)</f>
        <v>Team naam 12</v>
      </c>
      <c r="D20" s="187" t="str">
        <f>'Deelnemers en Scores'!D75</f>
        <v>Vereniging 12</v>
      </c>
      <c r="E20" s="188" t="str">
        <f>IF('Deelnemers en Scores'!H76=0,"",'Deelnemers en Scores'!H76)</f>
        <v/>
      </c>
      <c r="F20" s="188" t="str">
        <f>IF('Deelnemers en Scores'!H77=0,"",'Deelnemers en Scores'!H77)</f>
        <v/>
      </c>
      <c r="G20" s="188" t="str">
        <f>IF('Deelnemers en Scores'!H78=0,"",'Deelnemers en Scores'!H78)</f>
        <v/>
      </c>
      <c r="H20" s="188" t="str">
        <f>IF('Deelnemers en Scores'!H79=0,"",'Deelnemers en Scores'!H79)</f>
        <v/>
      </c>
      <c r="I20" s="122"/>
      <c r="J20" s="188" t="str">
        <f>IF('Deelnemers en Scores'!I76=0,"",'Deelnemers en Scores'!I76)</f>
        <v/>
      </c>
      <c r="K20" s="188" t="str">
        <f>IF('Deelnemers en Scores'!I77=0,"",'Deelnemers en Scores'!I77)</f>
        <v/>
      </c>
      <c r="L20" s="188" t="str">
        <f>IF('Deelnemers en Scores'!I78=0,"",'Deelnemers en Scores'!I78)</f>
        <v/>
      </c>
      <c r="M20" s="188" t="str">
        <f>IF('Deelnemers en Scores'!I79=0,"",'Deelnemers en Scores'!I79)</f>
        <v/>
      </c>
      <c r="N20" s="122"/>
      <c r="O20" s="189" t="str">
        <f t="shared" si="0"/>
        <v/>
      </c>
      <c r="P20" s="190" t="str">
        <f t="shared" si="1"/>
        <v/>
      </c>
      <c r="Q20" s="190" t="str">
        <f t="shared" si="2"/>
        <v/>
      </c>
      <c r="R20" s="191" t="str">
        <f t="shared" si="3"/>
        <v/>
      </c>
      <c r="S20" s="192">
        <f t="shared" si="4"/>
        <v>0</v>
      </c>
      <c r="T20" s="195"/>
      <c r="U20" s="193"/>
      <c r="V20" s="194">
        <f t="shared" si="5"/>
        <v>0</v>
      </c>
      <c r="X20" s="199">
        <f t="shared" si="6"/>
        <v>0</v>
      </c>
      <c r="Y20" s="45"/>
    </row>
    <row r="21" spans="1:25" x14ac:dyDescent="0.2"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</row>
  </sheetData>
  <sheetProtection selectLockedCells="1" selectUnlockedCells="1"/>
  <autoFilter ref="B8:X20" xr:uid="{00000000-0001-0000-0200-000000000000}"/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4" priority="4" stopIfTrue="1" operator="lessThan">
      <formula>1</formula>
    </cfRule>
    <cfRule type="duplicateValues" dxfId="13" priority="5"/>
  </conditionalFormatting>
  <conditionalFormatting sqref="X9:X20">
    <cfRule type="expression" dxfId="12" priority="1">
      <formula>INDEX(V9:V10,1)&lt;INDEX(V9:V10,2)</formula>
    </cfRule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21" t="str">
        <f>'Deelnemers en Scores'!B2</f>
        <v>BK Indoor Teams, Klasse: komt hier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3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4"/>
      <c r="I12" s="180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1"/>
      <c r="B13" s="112"/>
      <c r="C13" s="112"/>
      <c r="D13" s="112"/>
      <c r="E13" s="42"/>
      <c r="F13" s="103"/>
      <c r="G13" s="104"/>
      <c r="H13" s="105" t="str">
        <f>IF(AC13=TRUE,"SO","")</f>
        <v/>
      </c>
      <c r="I13" s="105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4"/>
      <c r="I14" s="181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1"/>
      <c r="B15" s="108"/>
      <c r="C15" s="108"/>
      <c r="D15" s="108"/>
      <c r="E15" s="72"/>
      <c r="F15" s="109"/>
      <c r="G15" s="110"/>
      <c r="H15" s="109"/>
      <c r="I15" s="109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4"/>
      <c r="Q15" s="180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1"/>
      <c r="B16" s="102"/>
      <c r="C16" s="102"/>
      <c r="D16" s="102"/>
      <c r="E16" s="42"/>
      <c r="F16" s="103"/>
      <c r="G16" s="104"/>
      <c r="H16" s="105"/>
      <c r="I16" s="105"/>
      <c r="J16" s="78"/>
      <c r="K16" s="78"/>
      <c r="L16" s="19"/>
      <c r="N16" s="20"/>
      <c r="O16" s="21"/>
      <c r="P16" s="178" t="str">
        <f>IF(AI16=TRUE,"SO","")</f>
        <v/>
      </c>
      <c r="Q16" s="111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4"/>
      <c r="Q17" s="181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4"/>
      <c r="I18" s="180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2"/>
      <c r="C19" s="112"/>
      <c r="D19" s="112"/>
      <c r="E19" s="42"/>
      <c r="F19" s="103"/>
      <c r="G19" s="104"/>
      <c r="H19" s="105" t="str">
        <f>IF(AC19=TRUE,"SO","")</f>
        <v/>
      </c>
      <c r="I19" s="105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5"/>
      <c r="Y19" s="176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4"/>
      <c r="I20" s="181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78" t="str">
        <f>IF(AO20=TRUE,"SO","")</f>
        <v/>
      </c>
      <c r="Y20" s="111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6"/>
      <c r="C21" s="106"/>
      <c r="D21" s="106"/>
      <c r="E21" s="42"/>
      <c r="F21" s="42"/>
      <c r="G21" s="42"/>
      <c r="H21" s="107"/>
      <c r="I21" s="55"/>
      <c r="J21" s="100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5"/>
      <c r="Y21" s="177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6"/>
      <c r="C22" s="106"/>
      <c r="D22" s="106"/>
      <c r="E22" s="42"/>
      <c r="F22" s="42"/>
      <c r="G22" s="42"/>
      <c r="H22" s="107"/>
      <c r="I22" s="182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4"/>
      <c r="I24" s="180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1"/>
      <c r="B25" s="112"/>
      <c r="C25" s="112"/>
      <c r="D25" s="112"/>
      <c r="E25" s="42"/>
      <c r="F25" s="103"/>
      <c r="G25" s="104"/>
      <c r="H25" s="105" t="str">
        <f>IF(AC25=TRUE,"SO","")</f>
        <v/>
      </c>
      <c r="I25" s="105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4"/>
      <c r="I26" s="181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1"/>
      <c r="B27" s="102"/>
      <c r="C27" s="102"/>
      <c r="D27" s="102"/>
      <c r="E27" s="42"/>
      <c r="F27" s="103"/>
      <c r="G27" s="104"/>
      <c r="H27" s="105"/>
      <c r="I27" s="105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4"/>
      <c r="Q27" s="180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1"/>
      <c r="B28" s="102"/>
      <c r="C28" s="102"/>
      <c r="D28" s="102"/>
      <c r="E28" s="42"/>
      <c r="F28" s="103"/>
      <c r="G28" s="104"/>
      <c r="H28" s="105"/>
      <c r="I28" s="105"/>
      <c r="L28" s="19"/>
      <c r="N28" s="20"/>
      <c r="O28" s="21"/>
      <c r="P28" s="178" t="str">
        <f>IF(AI28=TRUE,"SO","")</f>
        <v/>
      </c>
      <c r="Q28" s="111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4"/>
      <c r="Q29" s="181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4"/>
      <c r="I30" s="180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1"/>
      <c r="B31" s="112"/>
      <c r="C31" s="112"/>
      <c r="D31" s="112"/>
      <c r="E31" s="42"/>
      <c r="F31" s="103"/>
      <c r="G31" s="104"/>
      <c r="H31" s="105" t="str">
        <f>IF(AC31=TRUE,"SO","")</f>
        <v/>
      </c>
      <c r="I31" s="105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5"/>
      <c r="Y31" s="176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4"/>
      <c r="I32" s="181" t="str">
        <f>IF(AND(ABS(H30-H32)&lt;1,H32&gt;H30),"*","")</f>
        <v/>
      </c>
      <c r="J32" s="77"/>
      <c r="R32" s="76"/>
      <c r="T32" s="23"/>
      <c r="U32" s="18"/>
      <c r="V32" s="65"/>
      <c r="W32" s="65"/>
      <c r="X32" s="178" t="str">
        <f>IF(AO32=TRUE,"SO","")</f>
        <v/>
      </c>
      <c r="Y32" s="111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1"/>
      <c r="R33" s="76"/>
      <c r="S33" s="75"/>
      <c r="T33" s="4" t="str">
        <f>IF(AL27=TRUE,L29,IF(AL29=TRUE,L27,""))</f>
        <v/>
      </c>
      <c r="U33" s="46"/>
      <c r="V33" s="11"/>
      <c r="W33" s="46"/>
      <c r="X33" s="175"/>
      <c r="Y33" s="177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18 H20">
    <cfRule type="expression" dxfId="10" priority="21">
      <formula>AC$19=FALSE</formula>
    </cfRule>
  </conditionalFormatting>
  <conditionalFormatting sqref="H24 H26">
    <cfRule type="expression" dxfId="9" priority="20">
      <formula>AC$25=FALSE</formula>
    </cfRule>
  </conditionalFormatting>
  <conditionalFormatting sqref="H30 H32">
    <cfRule type="expression" dxfId="8" priority="19">
      <formula>AC$31=FALSE</formula>
    </cfRule>
  </conditionalFormatting>
  <conditionalFormatting sqref="P15 P27">
    <cfRule type="expression" dxfId="7" priority="25">
      <formula>AI16=FALSE</formula>
    </cfRule>
  </conditionalFormatting>
  <conditionalFormatting sqref="P17 P29">
    <cfRule type="expression" dxfId="6" priority="24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21" t="str">
        <f>'Deelnemers en Scores'!B2</f>
        <v>BK Indoor Teams, Klasse: komt hier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3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109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79"/>
      <c r="I11" s="180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78" t="str">
        <f>IF(U12=TRUE,"SO","")</f>
        <v/>
      </c>
      <c r="I12" s="111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79"/>
      <c r="I13" s="181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5"/>
      <c r="Q15" s="183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78" t="str">
        <f>IF(AA16=TRUE,"SO","")</f>
        <v/>
      </c>
      <c r="Q16" s="111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5"/>
      <c r="Q17" s="184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109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79"/>
      <c r="I20" s="180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78" t="str">
        <f>IF(U21=TRUE,"SO","")</f>
        <v/>
      </c>
      <c r="I21" s="111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79"/>
      <c r="I22" s="181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5"/>
      <c r="Q25" s="183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78" t="str">
        <f>IF(AA26=TRUE,"SO","")</f>
        <v/>
      </c>
      <c r="Q26" s="111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5"/>
      <c r="Q27" s="184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H11 H20">
    <cfRule type="expression" dxfId="3" priority="29">
      <formula>U12=FALSE</formula>
    </cfRule>
  </conditionalFormatting>
  <conditionalFormatting sqref="H13 H22">
    <cfRule type="expression" dxfId="2" priority="30">
      <formula>U12=FALSE</formula>
    </cfRule>
  </conditionalFormatting>
  <conditionalFormatting sqref="P15 P17">
    <cfRule type="expression" dxfId="1" priority="31">
      <formula>AA$16=FALSE</formula>
    </cfRule>
  </conditionalFormatting>
  <conditionalFormatting sqref="P25 P27">
    <cfRule type="expression" dxfId="0" priority="1">
      <formula>AA$26=FALSE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2025-03-27T06:35:19Z</cp:lastPrinted>
  <dcterms:created xsi:type="dcterms:W3CDTF">1998-02-10T19:58:49Z</dcterms:created>
  <dcterms:modified xsi:type="dcterms:W3CDTF">2025-03-27T07:20:10Z</dcterms:modified>
</cp:coreProperties>
</file>