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H:\Projects Ramon\Websites\NHB-applicaties\Excel programma's\RK excels\"/>
    </mc:Choice>
  </mc:AlternateContent>
  <xr:revisionPtr revIDLastSave="0" documentId="13_ncr:1_{84948643-E807-4C87-9D7E-D5E571EC80E1}" xr6:coauthVersionLast="47" xr6:coauthVersionMax="47" xr10:uidLastSave="{00000000-0000-0000-0000-000000000000}"/>
  <bookViews>
    <workbookView xWindow="-120" yWindow="-120" windowWidth="29040" windowHeight="15840" tabRatio="546" xr2:uid="{00000000-000D-0000-FFFF-FFFF00000000}"/>
  </bookViews>
  <sheets>
    <sheet name="Uitleg" sheetId="16" r:id="rId1"/>
    <sheet name="Toegestane deelnemers" sheetId="18" r:id="rId2"/>
    <sheet name="Deelnemers en Scores" sheetId="12" r:id="rId3"/>
    <sheet name="Uitslag" sheetId="3" r:id="rId4"/>
  </sheets>
  <definedNames>
    <definedName name="_xlnm._FilterDatabase" localSheetId="3" hidden="1">Uitslag!$B$8:$AA$20</definedName>
    <definedName name="_Key1" hidden="1">#REF!</definedName>
    <definedName name="_Order1" hidden="1">255</definedName>
    <definedName name="_Sort" hidden="1">#REF!</definedName>
    <definedName name="FINALE_ZAT">#REF!</definedName>
    <definedName name="FINALE_ZON">#REF!</definedName>
    <definedName name="PRINT_A">#REF!</definedName>
    <definedName name="_xlnm.Print_Area" localSheetId="2">'Deelnemers en Scores'!$A$1:$L$81</definedName>
    <definedName name="_xlnm.Print_Area" localSheetId="3">Uitslag!$A$1:$Z$23</definedName>
    <definedName name="PRINT_B">#REF!</definedName>
    <definedName name="PRINT_C">#REF!</definedName>
    <definedName name="PRINT_COMP_A">#REF!</definedName>
    <definedName name="PRINT_COMP_ERE">#REF!</definedName>
    <definedName name="PRINT_D">#REF!</definedName>
    <definedName name="PRINT_D_KLAS">#REF!</definedName>
    <definedName name="PRINT_ERE">#REF!</definedName>
    <definedName name="SORT_A">#REF!</definedName>
    <definedName name="SORT_B">#REF!</definedName>
    <definedName name="SORT_C">#REF!</definedName>
    <definedName name="SORT_COMP_A">#REF!</definedName>
    <definedName name="SORT_COMP_ERE">#REF!</definedName>
    <definedName name="SORT_D">#REF!</definedName>
    <definedName name="SORT_ERE">#REF!</definedName>
    <definedName name="SORTB_A">#REF!</definedName>
    <definedName name="SORTB_B">#REF!</definedName>
    <definedName name="SORTB_C">#REF!</definedName>
    <definedName name="SORTB_COMP_A">#REF!</definedName>
    <definedName name="SORTB_COMP_ERE">#REF!</definedName>
    <definedName name="SORTB_D">#REF!</definedName>
    <definedName name="SORTB_ERE">#REF!</definedName>
  </definedNames>
  <calcPr calcId="191029"/>
</workbook>
</file>

<file path=xl/calcChain.xml><?xml version="1.0" encoding="utf-8"?>
<calcChain xmlns="http://schemas.openxmlformats.org/spreadsheetml/2006/main">
  <c r="W13" i="3" l="1"/>
  <c r="AA13" i="3" s="1"/>
  <c r="W12" i="3"/>
  <c r="AA12" i="3" s="1"/>
  <c r="P4" i="3" l="1"/>
  <c r="B1" i="18"/>
  <c r="D20" i="3"/>
  <c r="D18" i="3"/>
  <c r="D17" i="3"/>
  <c r="D16" i="3"/>
  <c r="D15" i="3"/>
  <c r="D14" i="3"/>
  <c r="D19" i="3"/>
  <c r="D13" i="3"/>
  <c r="D12" i="3"/>
  <c r="D11" i="3"/>
  <c r="D10" i="3"/>
  <c r="D9" i="3"/>
  <c r="J10" i="12"/>
  <c r="J11" i="12"/>
  <c r="J12" i="12"/>
  <c r="J13" i="12"/>
  <c r="C11" i="3"/>
  <c r="C18" i="3"/>
  <c r="C12" i="3"/>
  <c r="C17" i="3"/>
  <c r="C20" i="3"/>
  <c r="C10" i="3"/>
  <c r="C9" i="3"/>
  <c r="C19" i="3"/>
  <c r="B20" i="3"/>
  <c r="J79" i="12"/>
  <c r="J78" i="12"/>
  <c r="J77" i="12"/>
  <c r="J76" i="12"/>
  <c r="J73" i="12"/>
  <c r="J72" i="12"/>
  <c r="J71" i="12"/>
  <c r="J70" i="12"/>
  <c r="M20" i="3"/>
  <c r="R20" i="3" s="1"/>
  <c r="M19" i="3"/>
  <c r="M18" i="3"/>
  <c r="M17" i="3"/>
  <c r="R17" i="3" s="1"/>
  <c r="L20" i="3"/>
  <c r="Q20" i="3" s="1"/>
  <c r="L19" i="3"/>
  <c r="L18" i="3"/>
  <c r="L17" i="3"/>
  <c r="Q17" i="3" s="1"/>
  <c r="K20" i="3"/>
  <c r="P20" i="3" s="1"/>
  <c r="K19" i="3"/>
  <c r="K18" i="3"/>
  <c r="K17" i="3"/>
  <c r="P17" i="3" s="1"/>
  <c r="J20" i="3"/>
  <c r="O20" i="3" s="1"/>
  <c r="J19" i="3"/>
  <c r="J18" i="3"/>
  <c r="J17" i="3"/>
  <c r="O17" i="3" s="1"/>
  <c r="S17" i="3" s="1"/>
  <c r="H20" i="3"/>
  <c r="H19" i="3"/>
  <c r="H18" i="3"/>
  <c r="H17" i="3"/>
  <c r="G20" i="3"/>
  <c r="G19" i="3"/>
  <c r="G18" i="3"/>
  <c r="G17" i="3"/>
  <c r="F20" i="3"/>
  <c r="F19" i="3"/>
  <c r="F18" i="3"/>
  <c r="F17" i="3"/>
  <c r="E20" i="3"/>
  <c r="E19" i="3"/>
  <c r="E18" i="3"/>
  <c r="E17" i="3"/>
  <c r="B19" i="3"/>
  <c r="B18" i="3"/>
  <c r="B17" i="3"/>
  <c r="J67" i="12"/>
  <c r="J66" i="12"/>
  <c r="J65" i="12"/>
  <c r="J64" i="12"/>
  <c r="J61" i="12"/>
  <c r="J60" i="12"/>
  <c r="J59" i="12"/>
  <c r="J58" i="12"/>
  <c r="J16" i="12"/>
  <c r="J17" i="12"/>
  <c r="J18" i="12"/>
  <c r="J19" i="12"/>
  <c r="J22" i="12"/>
  <c r="J23" i="12"/>
  <c r="J24" i="12"/>
  <c r="J25" i="12"/>
  <c r="J28" i="12"/>
  <c r="J29" i="12"/>
  <c r="J30" i="12"/>
  <c r="J31" i="12"/>
  <c r="J34" i="12"/>
  <c r="J35" i="12"/>
  <c r="J36" i="12"/>
  <c r="J37" i="12"/>
  <c r="J40" i="12"/>
  <c r="J41" i="12"/>
  <c r="J42" i="12"/>
  <c r="J43" i="12"/>
  <c r="J46" i="12"/>
  <c r="J47" i="12"/>
  <c r="J48" i="12"/>
  <c r="J49" i="12"/>
  <c r="J52" i="12"/>
  <c r="J53" i="12"/>
  <c r="J54" i="12"/>
  <c r="J55" i="12"/>
  <c r="B2" i="3"/>
  <c r="B9" i="3"/>
  <c r="E9" i="3"/>
  <c r="F9" i="3"/>
  <c r="G9" i="3"/>
  <c r="H9" i="3"/>
  <c r="J9" i="3"/>
  <c r="K9" i="3"/>
  <c r="L9" i="3"/>
  <c r="M9" i="3"/>
  <c r="B10" i="3"/>
  <c r="E10" i="3"/>
  <c r="F10" i="3"/>
  <c r="G10" i="3"/>
  <c r="H10" i="3"/>
  <c r="J10" i="3"/>
  <c r="K10" i="3"/>
  <c r="L10" i="3"/>
  <c r="M10" i="3"/>
  <c r="B11" i="3"/>
  <c r="E11" i="3"/>
  <c r="F11" i="3"/>
  <c r="G11" i="3"/>
  <c r="H11" i="3"/>
  <c r="J11" i="3"/>
  <c r="K11" i="3"/>
  <c r="L11" i="3"/>
  <c r="M11" i="3"/>
  <c r="B12" i="3"/>
  <c r="C13" i="3"/>
  <c r="C16" i="3"/>
  <c r="E12" i="3"/>
  <c r="F12" i="3"/>
  <c r="G12" i="3"/>
  <c r="H12" i="3"/>
  <c r="J12" i="3"/>
  <c r="K12" i="3"/>
  <c r="P12" i="3" s="1"/>
  <c r="L12" i="3"/>
  <c r="Q12" i="3" s="1"/>
  <c r="M12" i="3"/>
  <c r="B13" i="3"/>
  <c r="E13" i="3"/>
  <c r="F13" i="3"/>
  <c r="G13" i="3"/>
  <c r="H13" i="3"/>
  <c r="J13" i="3"/>
  <c r="O13" i="3" s="1"/>
  <c r="K13" i="3"/>
  <c r="P13" i="3" s="1"/>
  <c r="L13" i="3"/>
  <c r="Q13" i="3" s="1"/>
  <c r="M13" i="3"/>
  <c r="R13" i="3" s="1"/>
  <c r="B14" i="3"/>
  <c r="C14" i="3"/>
  <c r="C15" i="3"/>
  <c r="E14" i="3"/>
  <c r="F14" i="3"/>
  <c r="G14" i="3"/>
  <c r="H14" i="3"/>
  <c r="J14" i="3"/>
  <c r="O14" i="3" s="1"/>
  <c r="K14" i="3"/>
  <c r="P14" i="3" s="1"/>
  <c r="L14" i="3"/>
  <c r="Q14" i="3" s="1"/>
  <c r="M14" i="3"/>
  <c r="R14" i="3" s="1"/>
  <c r="B15" i="3"/>
  <c r="E15" i="3"/>
  <c r="F15" i="3"/>
  <c r="G15" i="3"/>
  <c r="H15" i="3"/>
  <c r="J15" i="3"/>
  <c r="O15" i="3" s="1"/>
  <c r="K15" i="3"/>
  <c r="P15" i="3" s="1"/>
  <c r="L15" i="3"/>
  <c r="Q15" i="3" s="1"/>
  <c r="M15" i="3"/>
  <c r="R15" i="3" s="1"/>
  <c r="B16" i="3"/>
  <c r="E16" i="3"/>
  <c r="F16" i="3"/>
  <c r="G16" i="3"/>
  <c r="H16" i="3"/>
  <c r="J16" i="3"/>
  <c r="O16" i="3" s="1"/>
  <c r="K16" i="3"/>
  <c r="P16" i="3" s="1"/>
  <c r="L16" i="3"/>
  <c r="Q16" i="3" s="1"/>
  <c r="M16" i="3"/>
  <c r="R16" i="3" s="1"/>
  <c r="S16" i="3" l="1"/>
  <c r="U16" i="3" s="1"/>
  <c r="S20" i="3"/>
  <c r="S15" i="3"/>
  <c r="S13" i="3"/>
  <c r="T17" i="3"/>
  <c r="W17" i="3" s="1"/>
  <c r="U17" i="3"/>
  <c r="S14" i="3"/>
  <c r="R9" i="3"/>
  <c r="O18" i="3"/>
  <c r="Q18" i="3"/>
  <c r="P18" i="3"/>
  <c r="R18" i="3"/>
  <c r="P19" i="3"/>
  <c r="R19" i="3"/>
  <c r="Q19" i="3"/>
  <c r="O19" i="3"/>
  <c r="R12" i="3"/>
  <c r="O12" i="3"/>
  <c r="R11" i="3"/>
  <c r="Q11" i="3"/>
  <c r="P11" i="3"/>
  <c r="O11" i="3"/>
  <c r="R10" i="3"/>
  <c r="Q10" i="3"/>
  <c r="P10" i="3"/>
  <c r="O10" i="3"/>
  <c r="P9" i="3"/>
  <c r="Q9" i="3"/>
  <c r="O9" i="3"/>
  <c r="K75" i="12"/>
  <c r="K21" i="12"/>
  <c r="K69" i="12"/>
  <c r="K63" i="12"/>
  <c r="K45" i="12"/>
  <c r="K57" i="12"/>
  <c r="K51" i="12"/>
  <c r="K39" i="12"/>
  <c r="K27" i="12"/>
  <c r="K15" i="12"/>
  <c r="K33" i="12"/>
  <c r="K9" i="12"/>
  <c r="T16" i="3" l="1"/>
  <c r="W16" i="3" s="1"/>
  <c r="Y16" i="3"/>
  <c r="Z16" i="3" s="1"/>
  <c r="AA16" i="3"/>
  <c r="Y17" i="3"/>
  <c r="Z17" i="3" s="1"/>
  <c r="AA17" i="3"/>
  <c r="S10" i="3"/>
  <c r="S12" i="3"/>
  <c r="T12" i="3" s="1"/>
  <c r="U10" i="3"/>
  <c r="U20" i="3"/>
  <c r="T20" i="3"/>
  <c r="T14" i="3"/>
  <c r="W14" i="3" s="1"/>
  <c r="AA14" i="3" s="1"/>
  <c r="U14" i="3"/>
  <c r="U12" i="3"/>
  <c r="S11" i="3"/>
  <c r="T13" i="3"/>
  <c r="Y13" i="3" s="1"/>
  <c r="Z13" i="3" s="1"/>
  <c r="U13" i="3"/>
  <c r="U15" i="3"/>
  <c r="T15" i="3"/>
  <c r="S18" i="3"/>
  <c r="S19" i="3"/>
  <c r="S9" i="3"/>
  <c r="W20" i="3" l="1"/>
  <c r="T10" i="3"/>
  <c r="W10" i="3" s="1"/>
  <c r="AA10" i="3" s="1"/>
  <c r="U18" i="3"/>
  <c r="T18" i="3"/>
  <c r="U11" i="3"/>
  <c r="T11" i="3"/>
  <c r="W11" i="3" s="1"/>
  <c r="AA11" i="3" s="1"/>
  <c r="W15" i="3"/>
  <c r="T9" i="3"/>
  <c r="U9" i="3"/>
  <c r="Y14" i="3"/>
  <c r="Z14" i="3" s="1"/>
  <c r="U19" i="3"/>
  <c r="W19" i="3" s="1"/>
  <c r="T19" i="3"/>
  <c r="W9" i="3" l="1"/>
  <c r="AA9" i="3" s="1"/>
  <c r="W18" i="3"/>
  <c r="AA18" i="3" s="1"/>
  <c r="Y18" i="3"/>
  <c r="Z18" i="3" s="1"/>
  <c r="Y19" i="3"/>
  <c r="Z19" i="3" s="1"/>
  <c r="AA19" i="3"/>
  <c r="Y20" i="3"/>
  <c r="Z20" i="3" s="1"/>
  <c r="AA20" i="3"/>
  <c r="Y9" i="3"/>
  <c r="Z9" i="3" s="1"/>
  <c r="Y15" i="3"/>
  <c r="Z15" i="3" s="1"/>
  <c r="AA15" i="3"/>
  <c r="Y11" i="3"/>
  <c r="Z11" i="3" s="1"/>
  <c r="Y10" i="3"/>
  <c r="Z10" i="3" s="1"/>
  <c r="Y12" i="3"/>
  <c r="Z12" i="3" s="1"/>
</calcChain>
</file>

<file path=xl/sharedStrings.xml><?xml version="1.0" encoding="utf-8"?>
<sst xmlns="http://schemas.openxmlformats.org/spreadsheetml/2006/main" count="156" uniqueCount="100">
  <si>
    <t>Baan</t>
  </si>
  <si>
    <t>Totaal</t>
  </si>
  <si>
    <t>team</t>
  </si>
  <si>
    <t>Datum:</t>
  </si>
  <si>
    <t>Vereniging</t>
  </si>
  <si>
    <t>Team naam</t>
  </si>
  <si>
    <t>Bondsnr</t>
  </si>
  <si>
    <t>Sporters</t>
  </si>
  <si>
    <t>Regio</t>
  </si>
  <si>
    <t>Organisatie</t>
  </si>
  <si>
    <t>Team naam 2</t>
  </si>
  <si>
    <t>Team naam 3</t>
  </si>
  <si>
    <t>Team naam 1</t>
  </si>
  <si>
    <t>Vereniging 1</t>
  </si>
  <si>
    <t>Vereniging 2</t>
  </si>
  <si>
    <t>Vereniging 3</t>
  </si>
  <si>
    <t>Team naam 4</t>
  </si>
  <si>
    <t>Vereniging 12</t>
  </si>
  <si>
    <t>Team naam 12</t>
  </si>
  <si>
    <t>Team naam 11</t>
  </si>
  <si>
    <t>Vereniging 11</t>
  </si>
  <si>
    <t>Vereniging 10</t>
  </si>
  <si>
    <t>Team naam 10</t>
  </si>
  <si>
    <t>Vereniging 9</t>
  </si>
  <si>
    <t>Team naam 9</t>
  </si>
  <si>
    <t>Vereniging 8</t>
  </si>
  <si>
    <t>Team naam 8</t>
  </si>
  <si>
    <t>Vereniging 7</t>
  </si>
  <si>
    <t>Team naam 7</t>
  </si>
  <si>
    <t>Vereniging 6</t>
  </si>
  <si>
    <t>Team naam 6</t>
  </si>
  <si>
    <t>Vereniging 4</t>
  </si>
  <si>
    <t>Vereniging 5</t>
  </si>
  <si>
    <t>Team naam 5</t>
  </si>
  <si>
    <t>yyyy-mm-dd</t>
  </si>
  <si>
    <t>score per sporter serie 1</t>
  </si>
  <si>
    <t>score per sporter serie 2</t>
  </si>
  <si>
    <t>totaal score per sporter</t>
  </si>
  <si>
    <t>Gemiddelde</t>
  </si>
  <si>
    <t>Sporter</t>
  </si>
  <si>
    <t>Sporter 1</t>
  </si>
  <si>
    <t>Sporter 2</t>
  </si>
  <si>
    <t>Sporter 3</t>
  </si>
  <si>
    <t>Sporter 4</t>
  </si>
  <si>
    <t>Adres:</t>
  </si>
  <si>
    <t>Straat
Plaats</t>
  </si>
  <si>
    <t>Team sterkte</t>
  </si>
  <si>
    <t>Deze gegevens zijn opgehaald op</t>
  </si>
  <si>
    <t>scores</t>
  </si>
  <si>
    <t>1e</t>
  </si>
  <si>
    <t>2e</t>
  </si>
  <si>
    <t>Deelnemers en Scores</t>
  </si>
  <si>
    <t>Uitslag</t>
  </si>
  <si>
    <r>
      <rPr>
        <b/>
        <sz val="12"/>
        <rFont val="Arial"/>
        <family val="2"/>
      </rPr>
      <t>Uitslag</t>
    </r>
    <r>
      <rPr>
        <sz val="12"/>
        <rFont val="Arial"/>
        <family val="2"/>
      </rPr>
      <t>: om af te drukken (neemt informatie automatisch over de andere bladen)</t>
    </r>
  </si>
  <si>
    <r>
      <rPr>
        <b/>
        <sz val="12"/>
        <rFont val="Arial"/>
        <family val="2"/>
      </rPr>
      <t>Deelnemers en Scores</t>
    </r>
    <r>
      <rPr>
        <sz val="12"/>
        <rFont val="Arial"/>
        <family val="2"/>
      </rPr>
      <t>: gebruik bij binnenkomst, registreer invallers en scores voorrondes</t>
    </r>
  </si>
  <si>
    <r>
      <rPr>
        <b/>
        <sz val="12"/>
        <rFont val="Arial"/>
        <family val="2"/>
      </rPr>
      <t>Uitleg</t>
    </r>
    <r>
      <rPr>
        <sz val="12"/>
        <rFont val="Arial"/>
        <family val="2"/>
      </rPr>
      <t>: dit blad</t>
    </r>
  </si>
  <si>
    <t>Alleen onderstaande sporters mogen invallen in dit RK</t>
  </si>
  <si>
    <t>Controleer dat de invaller geen hoger gemiddelde heeft</t>
  </si>
  <si>
    <t>Boog type</t>
  </si>
  <si>
    <t>Controleer dat ze met hetzelfde type boog gaan schieten als hier genoemd</t>
  </si>
  <si>
    <t>- Ze hebben voldoende scores neergezet tijdens de regiocompetitie</t>
  </si>
  <si>
    <t>Sporter naam</t>
  </si>
  <si>
    <r>
      <t xml:space="preserve">Kopieer </t>
    </r>
    <r>
      <rPr>
        <u/>
        <sz val="10"/>
        <rFont val="Arial"/>
        <family val="2"/>
      </rPr>
      <t>bondsnr, sporter en gemiddelde</t>
    </r>
    <r>
      <rPr>
        <sz val="10"/>
        <rFont val="Arial"/>
        <family val="2"/>
      </rPr>
      <t xml:space="preserve"> naar het blad Deelnemers en Scores</t>
    </r>
  </si>
  <si>
    <t>Gebruik dit blad bij binnenkomst</t>
  </si>
  <si>
    <t>De scores van de voorrondes moeten ingevuld worden in kolommen H en I.</t>
  </si>
  <si>
    <t>Dit blad bevat de samenvatting van de uitslag van de voorrondes.</t>
  </si>
  <si>
    <t>De team sterkte hoef je niet aan te passen.</t>
  </si>
  <si>
    <t>- Ze hebben een toestaan boogtype voor deze team wedstrijdklasse</t>
  </si>
  <si>
    <r>
      <t xml:space="preserve">Sporters </t>
    </r>
    <r>
      <rPr>
        <sz val="10"/>
        <rFont val="Arial"/>
        <family val="2"/>
      </rPr>
      <t>(alfabetisch gesorteerd)</t>
    </r>
  </si>
  <si>
    <t>Controleer dat ze voor hun eigen vereniging invallen</t>
  </si>
  <si>
    <t>Toegestane deelnemers</t>
  </si>
  <si>
    <t>Toegestane invallers mogen geen hoger gemiddelde hebben dan de uitvaller.</t>
  </si>
  <si>
    <t>Op dit blad kan je invallers vinden, maar ook de al geselecteerde sporters.</t>
  </si>
  <si>
    <r>
      <t xml:space="preserve">Invallers moeten handmatig doorgevoerd worden op dit blad in kolom E, F en G. Kopieer van </t>
    </r>
    <r>
      <rPr>
        <b/>
        <sz val="12"/>
        <rFont val="Arial"/>
        <family val="2"/>
      </rPr>
      <t>Toegestane deelnemers</t>
    </r>
    <r>
      <rPr>
        <sz val="12"/>
        <rFont val="Arial"/>
        <family val="2"/>
      </rPr>
      <t>.</t>
    </r>
  </si>
  <si>
    <t>De baannummers mag je wijzigen.</t>
  </si>
  <si>
    <t>Notities</t>
  </si>
  <si>
    <t>Traditional bow</t>
  </si>
  <si>
    <t>Vereniging 123</t>
  </si>
  <si>
    <t>Dit blad bevat alle gerechtigde deelnemers met hun gemiddelde + boogtype</t>
  </si>
  <si>
    <r>
      <t>Toegestane deelnemers</t>
    </r>
    <r>
      <rPr>
        <sz val="12"/>
        <rFont val="Arial"/>
        <family val="2"/>
      </rPr>
      <t>: alle gerechtigde deelnemers met hun gemiddelde en boog type</t>
    </r>
  </si>
  <si>
    <r>
      <t xml:space="preserve">Let op: dit blad niet sorteren! Zie blad </t>
    </r>
    <r>
      <rPr>
        <b/>
        <sz val="12"/>
        <rFont val="Arial"/>
        <family val="2"/>
      </rPr>
      <t>Uitslag</t>
    </r>
    <r>
      <rPr>
        <sz val="12"/>
        <rFont val="Arial"/>
        <family val="2"/>
      </rPr>
      <t>.</t>
    </r>
  </si>
  <si>
    <t>Dit blad is gemaakt om af te drukken op 1 bladzijde.</t>
  </si>
  <si>
    <t>Dit werkboek bestaat uit 4 bladen:</t>
  </si>
  <si>
    <t>Wanneer teams gelijk eindigen komt eerst het team met de sporter die het hoogste aantal punten (persoonlijk) behaalde. Als dit gelijk is,het team waarvan de tweede sporter de hoogste score bereikte.
Indien ook dit gelijk is dan zullen deze teams als "gelijk geëindigd" worden aangemerkt.</t>
  </si>
  <si>
    <t>Resultaat</t>
  </si>
  <si>
    <t>Beste totaal</t>
  </si>
  <si>
    <t>Som</t>
  </si>
  <si>
    <t>top 3</t>
  </si>
  <si>
    <t>Indien er gelijke totalen zijn, dan wordt gekeken naar de hoogste individuele resultaten (1e en 2e hoogste).</t>
  </si>
  <si>
    <t>Dit wordt als decimalen meegenomen in de resultaat kolom (500,230210), maar niet getoond.</t>
  </si>
  <si>
    <r>
      <t xml:space="preserve">Sorteeren op Resultaat (laatste kolom) met het filter knopje, of via het menu. </t>
    </r>
    <r>
      <rPr>
        <b/>
        <sz val="12"/>
        <rFont val="Arial"/>
        <family val="2"/>
      </rPr>
      <t>Sorteer van hoog naar laag</t>
    </r>
    <r>
      <rPr>
        <sz val="12"/>
        <rFont val="Arial"/>
        <family val="2"/>
      </rPr>
      <t>.</t>
    </r>
  </si>
  <si>
    <t>Ook wordt de plaatsing getoond: 1e, 2e, etc. Gelijke score geeft gelijke plaats.</t>
  </si>
  <si>
    <t>Instructies voor juist gebruik van dit RK programma voor de 25m 1pijl teams competitie</t>
  </si>
  <si>
    <t>E-mail vragen RK: info@handboogsport.nl</t>
  </si>
  <si>
    <t>RK 25m1pijl Teams, Klasse: komt hier</t>
  </si>
  <si>
    <t>Contactgegevens</t>
  </si>
  <si>
    <r>
      <t xml:space="preserve">E-mail </t>
    </r>
    <r>
      <rPr>
        <sz val="12"/>
        <color rgb="FFFF0000"/>
        <rFont val="Arial"/>
        <family val="2"/>
      </rPr>
      <t>insturen ingevuld bestand</t>
    </r>
    <r>
      <rPr>
        <sz val="12"/>
        <rFont val="Arial"/>
        <family val="2"/>
      </rPr>
      <t>: mh-support@handboogsport.nl</t>
    </r>
  </si>
  <si>
    <t>Sorteer mij</t>
  </si>
  <si>
    <t>(hoog naar laag)</t>
  </si>
  <si>
    <r>
      <t xml:space="preserve">Je hebt dit blad vooringevuld gekregen vanuit MijnHandboogsport met de laatste stand van zaken op moment van download. Aan het einde van het RK </t>
    </r>
    <r>
      <rPr>
        <sz val="12"/>
        <color rgb="FFFF0000"/>
        <rFont val="Arial"/>
        <family val="2"/>
      </rPr>
      <t>moet het ingevulde bestand terug gestuurd worden</t>
    </r>
    <r>
      <rPr>
        <sz val="12"/>
        <rFont val="Arial"/>
        <family val="2"/>
      </rPr>
      <t xml:space="preserve"> voor publicatie. De contactgegevens staan onderaan.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</si>
</sst>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2"/>
      <name val="Arial"/>
    </font>
    <font>
      <sz val="10"/>
      <name val="Arial"/>
      <family val="2"/>
    </font>
    <font>
      <b/>
      <sz val="24"/>
      <name val="Arial"/>
      <family val="2"/>
    </font>
    <font>
      <b/>
      <sz val="12"/>
      <name val="Arial"/>
      <family val="2"/>
    </font>
    <font>
      <b/>
      <sz val="12"/>
      <color indexed="12"/>
      <name val="Arial"/>
      <family val="2"/>
    </font>
    <font>
      <b/>
      <sz val="18"/>
      <name val="Arial"/>
      <family val="2"/>
    </font>
    <font>
      <sz val="12"/>
      <name val="Arial"/>
      <family val="2"/>
    </font>
    <font>
      <sz val="12"/>
      <color indexed="8"/>
      <name val="Arial"/>
      <family val="2"/>
    </font>
    <font>
      <b/>
      <sz val="12"/>
      <color indexed="8"/>
      <name val="Arial"/>
      <family val="2"/>
    </font>
    <font>
      <b/>
      <sz val="10"/>
      <name val="Arial"/>
      <family val="2"/>
    </font>
    <font>
      <b/>
      <sz val="10"/>
      <color indexed="8"/>
      <name val="Arial"/>
      <family val="2"/>
    </font>
    <font>
      <sz val="11"/>
      <name val="Arial"/>
      <family val="2"/>
    </font>
    <font>
      <sz val="10"/>
      <name val="Arial"/>
      <family val="2"/>
    </font>
    <font>
      <b/>
      <sz val="14"/>
      <name val="Arial"/>
      <family val="2"/>
    </font>
    <font>
      <sz val="14"/>
      <name val="Arial"/>
      <family val="2"/>
    </font>
    <font>
      <u/>
      <sz val="10"/>
      <name val="Arial"/>
      <family val="2"/>
    </font>
    <font>
      <sz val="12"/>
      <color rgb="FFFF0000"/>
      <name val="Arial"/>
      <family val="2"/>
    </font>
    <font>
      <sz val="16"/>
      <color rgb="FFFF0000"/>
      <name val="Arial"/>
      <family val="2"/>
    </font>
    <font>
      <sz val="10"/>
      <color rgb="FFFF0000"/>
      <name val="Arial"/>
      <family val="2"/>
    </font>
    <font>
      <sz val="16"/>
      <name val="Arial"/>
      <family val="2"/>
    </font>
  </fonts>
  <fills count="6">
    <fill>
      <patternFill patternType="none"/>
    </fill>
    <fill>
      <patternFill patternType="gray125"/>
    </fill>
    <fill>
      <patternFill patternType="solid">
        <fgColor theme="0"/>
        <bgColor indexed="64"/>
      </patternFill>
    </fill>
    <fill>
      <patternFill patternType="solid">
        <fgColor theme="0" tint="-0.14996795556505021"/>
        <bgColor indexed="8"/>
      </patternFill>
    </fill>
    <fill>
      <patternFill patternType="solid">
        <fgColor theme="0" tint="-0.14999847407452621"/>
        <bgColor indexed="64"/>
      </patternFill>
    </fill>
    <fill>
      <patternFill patternType="solid">
        <fgColor rgb="FFFFFF00"/>
        <bgColor indexed="64"/>
      </patternFill>
    </fill>
  </fills>
  <borders count="54">
    <border>
      <left/>
      <right/>
      <top/>
      <bottom/>
      <diagonal/>
    </border>
    <border>
      <left style="thin">
        <color indexed="8"/>
      </left>
      <right style="medium">
        <color indexed="8"/>
      </right>
      <top style="thin">
        <color indexed="8"/>
      </top>
      <bottom/>
      <diagonal/>
    </border>
    <border>
      <left/>
      <right/>
      <top style="thin">
        <color indexed="8"/>
      </top>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bottom style="thin">
        <color indexed="8"/>
      </bottom>
      <diagonal/>
    </border>
    <border>
      <left/>
      <right style="medium">
        <color indexed="8"/>
      </right>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medium">
        <color indexed="8"/>
      </left>
      <right style="thin">
        <color indexed="8"/>
      </right>
      <top style="thin">
        <color indexed="8"/>
      </top>
      <bottom/>
      <diagonal/>
    </border>
    <border>
      <left style="medium">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right style="thin">
        <color indexed="8"/>
      </right>
      <top/>
      <bottom style="medium">
        <color indexed="8"/>
      </bottom>
      <diagonal/>
    </border>
    <border>
      <left/>
      <right style="medium">
        <color indexed="8"/>
      </right>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8"/>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60">
    <xf numFmtId="0" fontId="0" fillId="0" borderId="0" xfId="0"/>
    <xf numFmtId="0" fontId="3" fillId="0" borderId="0" xfId="0" applyFont="1"/>
    <xf numFmtId="0" fontId="6" fillId="0" borderId="0" xfId="0" applyFont="1"/>
    <xf numFmtId="0" fontId="1" fillId="0" borderId="0" xfId="1"/>
    <xf numFmtId="0" fontId="1" fillId="0" borderId="0" xfId="1" applyAlignment="1">
      <alignment horizontal="center"/>
    </xf>
    <xf numFmtId="0" fontId="9" fillId="0" borderId="0" xfId="1" applyFont="1" applyAlignment="1">
      <alignment horizontal="center"/>
    </xf>
    <xf numFmtId="0" fontId="6" fillId="0" borderId="10" xfId="0" applyFont="1" applyBorder="1" applyAlignment="1">
      <alignment horizontal="left" vertical="center"/>
    </xf>
    <xf numFmtId="0" fontId="6" fillId="0" borderId="16" xfId="0" applyFont="1" applyBorder="1" applyAlignment="1">
      <alignment horizontal="left" vertical="center"/>
    </xf>
    <xf numFmtId="0" fontId="1" fillId="0" borderId="0" xfId="1" applyAlignment="1" applyProtection="1">
      <alignment horizontal="center"/>
      <protection locked="0"/>
    </xf>
    <xf numFmtId="0" fontId="1" fillId="0" borderId="0" xfId="1" applyAlignment="1" applyProtection="1">
      <alignment horizontal="left"/>
      <protection locked="0"/>
    </xf>
    <xf numFmtId="0" fontId="9" fillId="0" borderId="0" xfId="1" applyFont="1"/>
    <xf numFmtId="0" fontId="9" fillId="0" borderId="0" xfId="1" applyFont="1" applyAlignment="1">
      <alignment horizontal="center" vertical="center"/>
    </xf>
    <xf numFmtId="164" fontId="1" fillId="0" borderId="0" xfId="1" applyNumberFormat="1" applyAlignment="1" applyProtection="1">
      <alignment horizontal="left"/>
      <protection locked="0"/>
    </xf>
    <xf numFmtId="0" fontId="12" fillId="0" borderId="0" xfId="1" applyFont="1" applyAlignment="1">
      <alignment horizontal="left"/>
    </xf>
    <xf numFmtId="0" fontId="13" fillId="0" borderId="0" xfId="0" applyFont="1"/>
    <xf numFmtId="0" fontId="14" fillId="0" borderId="0" xfId="0" applyFont="1"/>
    <xf numFmtId="0" fontId="12" fillId="0" borderId="0" xfId="1" applyFont="1" applyAlignment="1" applyProtection="1">
      <alignment horizontal="left"/>
      <protection locked="0"/>
    </xf>
    <xf numFmtId="0" fontId="12" fillId="0" borderId="0" xfId="1" applyFont="1"/>
    <xf numFmtId="1" fontId="7" fillId="0" borderId="8" xfId="0" applyNumberFormat="1" applyFont="1" applyBorder="1" applyAlignment="1">
      <alignment horizontal="center" vertical="center"/>
    </xf>
    <xf numFmtId="1" fontId="7" fillId="0" borderId="17" xfId="0" applyNumberFormat="1" applyFont="1" applyBorder="1" applyAlignment="1">
      <alignment horizontal="center" vertical="center"/>
    </xf>
    <xf numFmtId="1" fontId="7" fillId="0" borderId="10" xfId="0" applyNumberFormat="1" applyFont="1" applyBorder="1" applyAlignment="1">
      <alignment horizontal="center" vertical="center"/>
    </xf>
    <xf numFmtId="1" fontId="7" fillId="0" borderId="16" xfId="0" applyNumberFormat="1" applyFont="1" applyBorder="1" applyAlignment="1">
      <alignment horizontal="center" vertical="center"/>
    </xf>
    <xf numFmtId="0" fontId="9" fillId="2" borderId="11" xfId="1" applyFont="1" applyFill="1" applyBorder="1" applyAlignment="1">
      <alignment horizontal="center" vertical="center"/>
    </xf>
    <xf numFmtId="0" fontId="9" fillId="2" borderId="11" xfId="1" applyFont="1" applyFill="1" applyBorder="1" applyAlignment="1">
      <alignment horizontal="left" vertical="center"/>
    </xf>
    <xf numFmtId="164" fontId="9" fillId="2" borderId="12" xfId="1" applyNumberFormat="1" applyFont="1" applyFill="1" applyBorder="1" applyAlignment="1">
      <alignment horizontal="right" vertical="center"/>
    </xf>
    <xf numFmtId="0" fontId="9" fillId="2" borderId="14" xfId="1" applyFont="1" applyFill="1" applyBorder="1" applyAlignment="1">
      <alignment horizontal="center" vertical="center"/>
    </xf>
    <xf numFmtId="0" fontId="9" fillId="2" borderId="14" xfId="1" applyFont="1" applyFill="1" applyBorder="1" applyAlignment="1">
      <alignment horizontal="left" vertical="center"/>
    </xf>
    <xf numFmtId="164" fontId="9" fillId="2" borderId="14" xfId="1" applyNumberFormat="1" applyFont="1" applyFill="1" applyBorder="1" applyAlignment="1">
      <alignment horizontal="left" vertical="center"/>
    </xf>
    <xf numFmtId="164" fontId="9" fillId="2" borderId="15" xfId="1" applyNumberFormat="1" applyFont="1" applyFill="1" applyBorder="1" applyAlignment="1">
      <alignment horizontal="left" vertical="center"/>
    </xf>
    <xf numFmtId="0" fontId="18" fillId="0" borderId="0" xfId="1" applyFont="1" applyAlignment="1">
      <alignment horizontal="left"/>
    </xf>
    <xf numFmtId="164" fontId="1" fillId="0" borderId="0" xfId="1" applyNumberFormat="1" applyAlignment="1">
      <alignment horizontal="left"/>
    </xf>
    <xf numFmtId="164" fontId="9" fillId="2" borderId="11" xfId="1" applyNumberFormat="1" applyFont="1" applyFill="1" applyBorder="1" applyAlignment="1">
      <alignment horizontal="left" vertical="center"/>
    </xf>
    <xf numFmtId="164" fontId="9" fillId="0" borderId="0" xfId="1" applyNumberFormat="1" applyFont="1" applyAlignment="1">
      <alignment horizontal="left"/>
    </xf>
    <xf numFmtId="0" fontId="9" fillId="0" borderId="0" xfId="1" applyFont="1" applyAlignment="1">
      <alignment horizontal="left"/>
    </xf>
    <xf numFmtId="0" fontId="17" fillId="0" borderId="0" xfId="1" applyFont="1" applyAlignment="1">
      <alignment horizontal="left" vertical="center"/>
    </xf>
    <xf numFmtId="0" fontId="11" fillId="0" borderId="0" xfId="1" quotePrefix="1" applyFont="1" applyAlignment="1" applyProtection="1">
      <alignment horizontal="left"/>
      <protection locked="0"/>
    </xf>
    <xf numFmtId="0" fontId="1" fillId="0" borderId="0" xfId="1" applyAlignment="1">
      <alignment horizontal="left"/>
    </xf>
    <xf numFmtId="0" fontId="12" fillId="2" borderId="18" xfId="1" applyFont="1" applyFill="1" applyBorder="1" applyAlignment="1">
      <alignment horizontal="left" vertical="center"/>
    </xf>
    <xf numFmtId="0" fontId="12" fillId="2" borderId="13" xfId="1" applyFont="1" applyFill="1" applyBorder="1" applyAlignment="1">
      <alignment horizontal="left" vertical="center"/>
    </xf>
    <xf numFmtId="0" fontId="12" fillId="0" borderId="0" xfId="1" applyFont="1" applyAlignment="1" applyProtection="1">
      <alignment horizontal="center"/>
      <protection locked="0"/>
    </xf>
    <xf numFmtId="1" fontId="0" fillId="0" borderId="0" xfId="0" applyNumberFormat="1"/>
    <xf numFmtId="1" fontId="7" fillId="0" borderId="7" xfId="0" applyNumberFormat="1" applyFont="1" applyBorder="1" applyAlignment="1">
      <alignment horizontal="center" vertical="center"/>
    </xf>
    <xf numFmtId="0" fontId="6" fillId="0" borderId="23" xfId="0" applyFont="1" applyBorder="1" applyAlignment="1">
      <alignment horizontal="left" vertical="center"/>
    </xf>
    <xf numFmtId="0" fontId="6" fillId="0" borderId="1" xfId="0" applyFont="1" applyBorder="1" applyAlignment="1">
      <alignment horizontal="left" vertical="center"/>
    </xf>
    <xf numFmtId="1" fontId="7" fillId="0" borderId="24" xfId="0" applyNumberFormat="1" applyFont="1" applyBorder="1" applyAlignment="1">
      <alignment horizontal="center" vertical="center"/>
    </xf>
    <xf numFmtId="1" fontId="7" fillId="0" borderId="2" xfId="0" applyNumberFormat="1" applyFont="1" applyBorder="1" applyAlignment="1">
      <alignment horizontal="center" vertical="center"/>
    </xf>
    <xf numFmtId="1" fontId="7" fillId="0" borderId="25" xfId="0" applyNumberFormat="1" applyFont="1" applyBorder="1" applyAlignment="1">
      <alignment horizontal="center" vertical="center"/>
    </xf>
    <xf numFmtId="1" fontId="7" fillId="0" borderId="23" xfId="0" applyNumberFormat="1" applyFont="1" applyBorder="1" applyAlignment="1">
      <alignment horizontal="center" vertical="center"/>
    </xf>
    <xf numFmtId="1" fontId="7" fillId="0" borderId="1" xfId="0" applyNumberFormat="1" applyFont="1" applyBorder="1" applyAlignment="1">
      <alignment horizontal="center" vertical="center"/>
    </xf>
    <xf numFmtId="0" fontId="4" fillId="0" borderId="17" xfId="0" applyFont="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 fontId="7" fillId="0" borderId="5"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27" xfId="0" applyNumberFormat="1" applyFont="1" applyBorder="1" applyAlignment="1">
      <alignment horizontal="center" vertical="center"/>
    </xf>
    <xf numFmtId="1" fontId="7" fillId="0" borderId="3" xfId="0" applyNumberFormat="1" applyFont="1" applyBorder="1" applyAlignment="1">
      <alignment horizontal="center" vertical="center"/>
    </xf>
    <xf numFmtId="1" fontId="7" fillId="0" borderId="4" xfId="0" applyNumberFormat="1" applyFont="1" applyBorder="1" applyAlignment="1">
      <alignment horizontal="center" vertical="center"/>
    </xf>
    <xf numFmtId="1" fontId="8" fillId="0" borderId="6" xfId="0" applyNumberFormat="1" applyFont="1" applyBorder="1" applyAlignment="1">
      <alignment horizontal="center" vertical="center"/>
    </xf>
    <xf numFmtId="1" fontId="7" fillId="0" borderId="6" xfId="0" applyNumberFormat="1" applyFont="1" applyBorder="1" applyAlignment="1">
      <alignment horizontal="center" vertical="center"/>
    </xf>
    <xf numFmtId="0" fontId="12" fillId="0" borderId="0" xfId="1" applyFont="1" applyAlignment="1">
      <alignment horizontal="center" vertical="center"/>
    </xf>
    <xf numFmtId="0" fontId="9" fillId="2" borderId="42" xfId="1" applyFont="1" applyFill="1" applyBorder="1"/>
    <xf numFmtId="0" fontId="9" fillId="2" borderId="0" xfId="1" applyFont="1" applyFill="1"/>
    <xf numFmtId="0" fontId="1" fillId="2" borderId="0" xfId="1" applyFill="1"/>
    <xf numFmtId="164" fontId="1" fillId="2" borderId="0" xfId="1" applyNumberFormat="1" applyFill="1" applyAlignment="1">
      <alignment horizontal="right"/>
    </xf>
    <xf numFmtId="0" fontId="1" fillId="2" borderId="0" xfId="1" applyFill="1" applyAlignment="1">
      <alignment horizontal="center"/>
    </xf>
    <xf numFmtId="0" fontId="1" fillId="2" borderId="43" xfId="1" applyFill="1" applyBorder="1"/>
    <xf numFmtId="0" fontId="6" fillId="2" borderId="0" xfId="1" applyFont="1" applyFill="1" applyAlignment="1">
      <alignment vertical="center"/>
    </xf>
    <xf numFmtId="0" fontId="6" fillId="2" borderId="0" xfId="1" applyFont="1" applyFill="1" applyAlignment="1">
      <alignment horizontal="right" vertical="center"/>
    </xf>
    <xf numFmtId="164" fontId="6" fillId="2" borderId="42" xfId="1" applyNumberFormat="1" applyFont="1" applyFill="1" applyBorder="1" applyAlignment="1">
      <alignment horizontal="left" vertical="center"/>
    </xf>
    <xf numFmtId="0" fontId="6" fillId="2" borderId="0" xfId="1" applyFont="1" applyFill="1" applyAlignment="1" applyProtection="1">
      <alignment horizontal="left"/>
      <protection locked="0"/>
    </xf>
    <xf numFmtId="0" fontId="6" fillId="2" borderId="0" xfId="1" applyFont="1" applyFill="1" applyAlignment="1">
      <alignment vertical="top" wrapText="1"/>
    </xf>
    <xf numFmtId="0" fontId="6" fillId="2" borderId="0" xfId="1" applyFont="1" applyFill="1" applyAlignment="1">
      <alignment vertical="top"/>
    </xf>
    <xf numFmtId="0" fontId="6" fillId="2" borderId="43" xfId="1" applyFont="1" applyFill="1" applyBorder="1" applyAlignment="1">
      <alignment vertical="top"/>
    </xf>
    <xf numFmtId="0" fontId="9" fillId="4" borderId="0" xfId="1" applyFont="1" applyFill="1" applyAlignment="1">
      <alignment horizontal="center" vertical="center"/>
    </xf>
    <xf numFmtId="0" fontId="9" fillId="4" borderId="0" xfId="1" applyFont="1" applyFill="1" applyAlignment="1">
      <alignment horizontal="left" vertical="center"/>
    </xf>
    <xf numFmtId="164" fontId="9" fillId="4" borderId="0" xfId="1" applyNumberFormat="1" applyFont="1" applyFill="1" applyAlignment="1">
      <alignment horizontal="right" vertical="center"/>
    </xf>
    <xf numFmtId="164" fontId="9" fillId="4" borderId="0" xfId="1" applyNumberFormat="1" applyFont="1" applyFill="1" applyAlignment="1">
      <alignment horizontal="left" vertical="center"/>
    </xf>
    <xf numFmtId="0" fontId="9" fillId="4" borderId="0" xfId="1" applyFont="1" applyFill="1" applyAlignment="1">
      <alignment horizontal="center"/>
    </xf>
    <xf numFmtId="0" fontId="9" fillId="4" borderId="43" xfId="1" applyFont="1" applyFill="1" applyBorder="1" applyAlignment="1">
      <alignment horizontal="center" vertical="center"/>
    </xf>
    <xf numFmtId="0" fontId="9" fillId="4" borderId="42" xfId="1" applyFont="1" applyFill="1" applyBorder="1" applyAlignment="1">
      <alignment horizontal="center" vertical="center"/>
    </xf>
    <xf numFmtId="0" fontId="0" fillId="2" borderId="0" xfId="0" applyFill="1"/>
    <xf numFmtId="0" fontId="0" fillId="2" borderId="0" xfId="0" applyFill="1" applyAlignment="1">
      <alignment horizontal="center" vertical="center"/>
    </xf>
    <xf numFmtId="0" fontId="0" fillId="2" borderId="22" xfId="0" applyFill="1" applyBorder="1" applyAlignment="1">
      <alignment horizontal="center" vertical="center"/>
    </xf>
    <xf numFmtId="0" fontId="0" fillId="2" borderId="22" xfId="0" applyFill="1" applyBorder="1"/>
    <xf numFmtId="0" fontId="6" fillId="2" borderId="0" xfId="0" applyFont="1" applyFill="1"/>
    <xf numFmtId="0" fontId="0" fillId="2" borderId="0" xfId="0" applyFill="1" applyAlignment="1">
      <alignment wrapText="1"/>
    </xf>
    <xf numFmtId="1" fontId="7" fillId="0" borderId="48" xfId="0" applyNumberFormat="1" applyFont="1" applyBorder="1" applyAlignment="1">
      <alignment horizontal="center" vertical="center"/>
    </xf>
    <xf numFmtId="1" fontId="7" fillId="0" borderId="50" xfId="0" applyNumberFormat="1" applyFont="1" applyBorder="1" applyAlignment="1">
      <alignment horizontal="center" vertical="center"/>
    </xf>
    <xf numFmtId="1" fontId="7" fillId="0" borderId="49" xfId="0" applyNumberFormat="1" applyFont="1" applyBorder="1" applyAlignment="1">
      <alignment horizontal="center" vertical="center"/>
    </xf>
    <xf numFmtId="0" fontId="3" fillId="2" borderId="0" xfId="0" applyFont="1" applyFill="1"/>
    <xf numFmtId="0" fontId="19" fillId="2" borderId="0" xfId="1" applyFont="1" applyFill="1" applyAlignment="1">
      <alignment horizontal="right" vertical="center"/>
    </xf>
    <xf numFmtId="0" fontId="19" fillId="2" borderId="0" xfId="0" applyFont="1" applyFill="1" applyAlignment="1">
      <alignment horizontal="left" vertical="center"/>
    </xf>
    <xf numFmtId="0" fontId="3" fillId="2" borderId="0" xfId="0" applyFont="1" applyFill="1" applyAlignment="1">
      <alignment vertical="center"/>
    </xf>
    <xf numFmtId="0" fontId="3" fillId="2" borderId="28" xfId="0" applyFont="1" applyFill="1" applyBorder="1" applyAlignment="1">
      <alignment horizontal="center" vertical="center"/>
    </xf>
    <xf numFmtId="0" fontId="3" fillId="2" borderId="29" xfId="0" applyFont="1" applyFill="1" applyBorder="1"/>
    <xf numFmtId="0" fontId="3" fillId="2" borderId="30" xfId="0" applyFont="1" applyFill="1" applyBorder="1"/>
    <xf numFmtId="0" fontId="3" fillId="2" borderId="22" xfId="0" applyFont="1" applyFill="1" applyBorder="1" applyAlignment="1">
      <alignment horizontal="center" vertical="center"/>
    </xf>
    <xf numFmtId="0" fontId="3" fillId="2" borderId="48"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36" xfId="0" applyFont="1" applyFill="1" applyBorder="1" applyAlignment="1">
      <alignment horizontal="left" vertical="center"/>
    </xf>
    <xf numFmtId="0" fontId="3" fillId="2" borderId="37"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47" xfId="0" applyFont="1" applyFill="1" applyBorder="1" applyAlignment="1">
      <alignment horizontal="center" vertical="center"/>
    </xf>
    <xf numFmtId="0" fontId="3" fillId="2" borderId="49"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4" xfId="0" quotePrefix="1" applyFont="1" applyFill="1" applyBorder="1" applyAlignment="1">
      <alignment horizontal="center" vertical="center"/>
    </xf>
    <xf numFmtId="0" fontId="3" fillId="2" borderId="36" xfId="0" quotePrefix="1" applyFont="1" applyFill="1" applyBorder="1" applyAlignment="1">
      <alignment horizontal="center" vertical="center"/>
    </xf>
    <xf numFmtId="0" fontId="0" fillId="2" borderId="0" xfId="0" applyFill="1" applyAlignment="1">
      <alignment horizontal="right" vertical="center"/>
    </xf>
    <xf numFmtId="0" fontId="6" fillId="2" borderId="0" xfId="0" applyFont="1" applyFill="1" applyAlignment="1">
      <alignment horizontal="left" vertical="center"/>
    </xf>
    <xf numFmtId="0" fontId="9" fillId="2" borderId="42" xfId="1" applyFont="1" applyFill="1" applyBorder="1" applyAlignment="1">
      <alignment horizontal="center"/>
    </xf>
    <xf numFmtId="0" fontId="9" fillId="2" borderId="0" xfId="1" applyFont="1" applyFill="1" applyAlignment="1">
      <alignment horizontal="center"/>
    </xf>
    <xf numFmtId="164" fontId="9" fillId="2" borderId="0" xfId="1" applyNumberFormat="1" applyFont="1" applyFill="1" applyAlignment="1">
      <alignment horizontal="right"/>
    </xf>
    <xf numFmtId="0" fontId="9" fillId="2" borderId="43" xfId="1" applyFont="1" applyFill="1" applyBorder="1" applyAlignment="1">
      <alignment horizontal="center"/>
    </xf>
    <xf numFmtId="0" fontId="9" fillId="2" borderId="42" xfId="1" applyFont="1" applyFill="1" applyBorder="1" applyAlignment="1" applyProtection="1">
      <alignment horizontal="center"/>
      <protection locked="0"/>
    </xf>
    <xf numFmtId="0" fontId="9" fillId="2" borderId="0" xfId="1" applyFont="1" applyFill="1" applyAlignment="1" applyProtection="1">
      <alignment horizontal="center"/>
      <protection locked="0"/>
    </xf>
    <xf numFmtId="0" fontId="9" fillId="2" borderId="0" xfId="1" applyFont="1" applyFill="1" applyAlignment="1" applyProtection="1">
      <alignment horizontal="left"/>
      <protection locked="0"/>
    </xf>
    <xf numFmtId="165" fontId="9" fillId="2" borderId="0" xfId="1" applyNumberFormat="1" applyFont="1" applyFill="1" applyAlignment="1" applyProtection="1">
      <alignment horizontal="right"/>
      <protection locked="0"/>
    </xf>
    <xf numFmtId="1" fontId="10" fillId="2" borderId="43" xfId="0" applyNumberFormat="1" applyFont="1" applyFill="1" applyBorder="1" applyAlignment="1">
      <alignment horizontal="center" vertical="center"/>
    </xf>
    <xf numFmtId="0" fontId="12" fillId="2" borderId="0" xfId="1" applyFont="1" applyFill="1" applyAlignment="1">
      <alignment horizontal="left"/>
    </xf>
    <xf numFmtId="0" fontId="1" fillId="2" borderId="0" xfId="1" applyFill="1" applyAlignment="1" applyProtection="1">
      <alignment horizontal="center"/>
      <protection locked="0"/>
    </xf>
    <xf numFmtId="0" fontId="0" fillId="2" borderId="42" xfId="0" applyFill="1" applyBorder="1"/>
    <xf numFmtId="164" fontId="0" fillId="2" borderId="0" xfId="0" applyNumberFormat="1" applyFill="1" applyAlignment="1">
      <alignment horizontal="right"/>
    </xf>
    <xf numFmtId="0" fontId="0" fillId="2" borderId="43" xfId="0" applyFill="1" applyBorder="1"/>
    <xf numFmtId="0" fontId="1" fillId="2" borderId="0" xfId="1" applyFill="1" applyAlignment="1" applyProtection="1">
      <alignment horizontal="left"/>
      <protection locked="0"/>
    </xf>
    <xf numFmtId="164" fontId="1" fillId="2" borderId="0" xfId="1" applyNumberFormat="1" applyFill="1" applyAlignment="1" applyProtection="1">
      <alignment horizontal="right"/>
      <protection locked="0"/>
    </xf>
    <xf numFmtId="0" fontId="1" fillId="2" borderId="45" xfId="1" applyFill="1" applyBorder="1" applyAlignment="1">
      <alignment horizontal="center"/>
    </xf>
    <xf numFmtId="0" fontId="1" fillId="2" borderId="46" xfId="1" applyFill="1" applyBorder="1"/>
    <xf numFmtId="0" fontId="9" fillId="2" borderId="44" xfId="1" applyFont="1" applyFill="1" applyBorder="1" applyAlignment="1">
      <alignment horizontal="center"/>
    </xf>
    <xf numFmtId="0" fontId="9" fillId="2" borderId="45" xfId="1" applyFont="1" applyFill="1" applyBorder="1" applyAlignment="1">
      <alignment horizontal="center"/>
    </xf>
    <xf numFmtId="0" fontId="1" fillId="2" borderId="45" xfId="1" applyFill="1" applyBorder="1"/>
    <xf numFmtId="164" fontId="1" fillId="2" borderId="45" xfId="1" applyNumberFormat="1" applyFill="1" applyBorder="1" applyAlignment="1">
      <alignment horizontal="right"/>
    </xf>
    <xf numFmtId="0" fontId="0" fillId="5" borderId="52" xfId="0" applyFill="1" applyBorder="1" applyAlignment="1">
      <alignment vertical="center"/>
    </xf>
    <xf numFmtId="0" fontId="0" fillId="5" borderId="53" xfId="0" applyFill="1" applyBorder="1" applyAlignment="1">
      <alignment vertical="center"/>
    </xf>
    <xf numFmtId="1" fontId="0" fillId="0" borderId="51" xfId="0" applyNumberFormat="1" applyBorder="1" applyAlignment="1">
      <alignment horizontal="center" vertical="center"/>
    </xf>
    <xf numFmtId="0" fontId="6" fillId="0" borderId="0" xfId="0" applyFont="1" applyAlignment="1">
      <alignment horizontal="left" vertical="top" wrapText="1"/>
    </xf>
    <xf numFmtId="0" fontId="5" fillId="3" borderId="20"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0" fontId="5" fillId="3" borderId="21" xfId="0"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9" fillId="4" borderId="0" xfId="1" applyFont="1" applyFill="1" applyAlignment="1">
      <alignment horizontal="center" vertical="center"/>
    </xf>
    <xf numFmtId="0" fontId="6" fillId="2" borderId="42" xfId="1" applyFont="1" applyFill="1" applyBorder="1" applyAlignment="1">
      <alignment horizontal="left" vertical="center"/>
    </xf>
    <xf numFmtId="0" fontId="6" fillId="2" borderId="0" xfId="1" applyFont="1" applyFill="1" applyAlignment="1">
      <alignment horizontal="left" vertical="center"/>
    </xf>
    <xf numFmtId="0" fontId="6" fillId="2" borderId="0" xfId="1" applyFont="1" applyFill="1" applyAlignment="1">
      <alignment horizontal="left" vertical="top" wrapText="1"/>
    </xf>
    <xf numFmtId="49" fontId="6" fillId="2" borderId="0" xfId="1" applyNumberFormat="1" applyFont="1" applyFill="1" applyAlignment="1" applyProtection="1">
      <alignment horizontal="left" vertical="center"/>
      <protection locked="0"/>
    </xf>
    <xf numFmtId="49" fontId="6" fillId="2" borderId="43" xfId="1" applyNumberFormat="1" applyFont="1" applyFill="1" applyBorder="1" applyAlignment="1" applyProtection="1">
      <alignment horizontal="left" vertical="center"/>
      <protection locked="0"/>
    </xf>
    <xf numFmtId="0" fontId="0" fillId="2" borderId="0" xfId="0" applyFill="1" applyAlignment="1">
      <alignment horizontal="left" vertical="top" wrapText="1"/>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2" fillId="3" borderId="9" xfId="0" applyFont="1" applyFill="1" applyBorder="1" applyAlignment="1" applyProtection="1">
      <alignment horizontal="center" vertical="center"/>
      <protection locked="0"/>
    </xf>
    <xf numFmtId="0" fontId="2" fillId="3" borderId="7" xfId="0" applyFont="1" applyFill="1" applyBorder="1" applyAlignment="1" applyProtection="1">
      <alignment horizontal="center" vertical="center"/>
      <protection locked="0"/>
    </xf>
    <xf numFmtId="0" fontId="2" fillId="3" borderId="8" xfId="0" applyFont="1" applyFill="1" applyBorder="1" applyAlignment="1" applyProtection="1">
      <alignment horizontal="center" vertical="center"/>
      <protection locked="0"/>
    </xf>
    <xf numFmtId="49" fontId="19" fillId="2" borderId="0" xfId="0" applyNumberFormat="1" applyFont="1" applyFill="1" applyAlignment="1">
      <alignment horizontal="left" vertical="center"/>
    </xf>
    <xf numFmtId="0" fontId="19" fillId="2" borderId="0" xfId="0" applyFont="1" applyFill="1" applyAlignment="1">
      <alignment horizontal="left" vertical="center"/>
    </xf>
    <xf numFmtId="0" fontId="3" fillId="2" borderId="22" xfId="0" applyFont="1" applyFill="1" applyBorder="1" applyAlignment="1">
      <alignment horizontal="center" vertical="center"/>
    </xf>
  </cellXfs>
  <cellStyles count="2">
    <cellStyle name="Normal" xfId="0" builtinId="0"/>
    <cellStyle name="Standaard_team model" xfId="1" xr:uid="{00000000-0005-0000-0000-000001000000}"/>
  </cellStyles>
  <dxfs count="1">
    <dxf>
      <fill>
        <patternFill>
          <bgColor theme="5"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4A2D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E943A-A4FE-44C0-91C8-714011AFBE50}">
  <sheetPr codeName="Sheet1"/>
  <dimension ref="A1:B38"/>
  <sheetViews>
    <sheetView showGridLines="0" tabSelected="1" workbookViewId="0"/>
  </sheetViews>
  <sheetFormatPr defaultColWidth="0" defaultRowHeight="15" zeroHeight="1" x14ac:dyDescent="0.2"/>
  <cols>
    <col min="1" max="1" width="8.88671875" style="2" customWidth="1"/>
    <col min="2" max="2" width="94.33203125" style="2" customWidth="1"/>
    <col min="3" max="16384" width="8.88671875" style="2" hidden="1"/>
  </cols>
  <sheetData>
    <row r="1" spans="1:2" x14ac:dyDescent="0.2"/>
    <row r="2" spans="1:2" s="15" customFormat="1" ht="18" x14ac:dyDescent="0.25">
      <c r="A2" s="14" t="s">
        <v>92</v>
      </c>
    </row>
    <row r="3" spans="1:2" x14ac:dyDescent="0.2"/>
    <row r="4" spans="1:2" ht="48.75" customHeight="1" x14ac:dyDescent="0.2">
      <c r="A4" s="138" t="s">
        <v>99</v>
      </c>
      <c r="B4" s="138"/>
    </row>
    <row r="5" spans="1:2" x14ac:dyDescent="0.2">
      <c r="A5" s="2" t="s">
        <v>82</v>
      </c>
    </row>
    <row r="6" spans="1:2" ht="15.75" x14ac:dyDescent="0.25">
      <c r="B6" s="2" t="s">
        <v>55</v>
      </c>
    </row>
    <row r="7" spans="1:2" ht="15.75" x14ac:dyDescent="0.25">
      <c r="B7" s="1" t="s">
        <v>79</v>
      </c>
    </row>
    <row r="8" spans="1:2" ht="15.75" x14ac:dyDescent="0.25">
      <c r="B8" s="2" t="s">
        <v>54</v>
      </c>
    </row>
    <row r="9" spans="1:2" ht="15.75" x14ac:dyDescent="0.25">
      <c r="B9" s="2" t="s">
        <v>53</v>
      </c>
    </row>
    <row r="10" spans="1:2" x14ac:dyDescent="0.2"/>
    <row r="11" spans="1:2" ht="15.75" x14ac:dyDescent="0.25">
      <c r="A11" s="1" t="s">
        <v>70</v>
      </c>
    </row>
    <row r="12" spans="1:2" x14ac:dyDescent="0.2">
      <c r="B12" s="2" t="s">
        <v>78</v>
      </c>
    </row>
    <row r="13" spans="1:2" x14ac:dyDescent="0.2">
      <c r="B13" s="2" t="s">
        <v>72</v>
      </c>
    </row>
    <row r="14" spans="1:2" x14ac:dyDescent="0.2"/>
    <row r="15" spans="1:2" x14ac:dyDescent="0.2"/>
    <row r="16" spans="1:2" ht="15.75" x14ac:dyDescent="0.25">
      <c r="A16" s="1" t="s">
        <v>51</v>
      </c>
    </row>
    <row r="17" spans="1:2" x14ac:dyDescent="0.2">
      <c r="B17" s="2" t="s">
        <v>63</v>
      </c>
    </row>
    <row r="18" spans="1:2" ht="15.75" x14ac:dyDescent="0.25">
      <c r="B18" s="2" t="s">
        <v>73</v>
      </c>
    </row>
    <row r="19" spans="1:2" x14ac:dyDescent="0.2">
      <c r="B19" s="2" t="s">
        <v>71</v>
      </c>
    </row>
    <row r="20" spans="1:2" x14ac:dyDescent="0.2">
      <c r="B20" s="2" t="s">
        <v>66</v>
      </c>
    </row>
    <row r="21" spans="1:2" x14ac:dyDescent="0.2">
      <c r="B21" s="2" t="s">
        <v>74</v>
      </c>
    </row>
    <row r="22" spans="1:2" x14ac:dyDescent="0.2">
      <c r="B22" s="2" t="s">
        <v>64</v>
      </c>
    </row>
    <row r="23" spans="1:2" ht="15.75" x14ac:dyDescent="0.25">
      <c r="B23" s="2" t="s">
        <v>80</v>
      </c>
    </row>
    <row r="24" spans="1:2" x14ac:dyDescent="0.2">
      <c r="B24" s="2" t="s">
        <v>81</v>
      </c>
    </row>
    <row r="25" spans="1:2" x14ac:dyDescent="0.2"/>
    <row r="26" spans="1:2" x14ac:dyDescent="0.2"/>
    <row r="27" spans="1:2" ht="15.75" x14ac:dyDescent="0.25">
      <c r="A27" s="1" t="s">
        <v>52</v>
      </c>
    </row>
    <row r="28" spans="1:2" ht="15.75" x14ac:dyDescent="0.25">
      <c r="A28" s="1"/>
      <c r="B28" s="2" t="s">
        <v>65</v>
      </c>
    </row>
    <row r="29" spans="1:2" ht="15.75" x14ac:dyDescent="0.25">
      <c r="B29" s="2" t="s">
        <v>90</v>
      </c>
    </row>
    <row r="30" spans="1:2" x14ac:dyDescent="0.2">
      <c r="B30" s="2" t="s">
        <v>88</v>
      </c>
    </row>
    <row r="31" spans="1:2" x14ac:dyDescent="0.2">
      <c r="B31" s="2" t="s">
        <v>89</v>
      </c>
    </row>
    <row r="32" spans="1:2" x14ac:dyDescent="0.2">
      <c r="B32" s="2" t="s">
        <v>91</v>
      </c>
    </row>
    <row r="33" spans="1:2" x14ac:dyDescent="0.2">
      <c r="B33" s="2" t="s">
        <v>81</v>
      </c>
    </row>
    <row r="34" spans="1:2" x14ac:dyDescent="0.2"/>
    <row r="35" spans="1:2" ht="15.75" x14ac:dyDescent="0.25">
      <c r="A35" s="1" t="s">
        <v>95</v>
      </c>
    </row>
    <row r="36" spans="1:2" x14ac:dyDescent="0.2">
      <c r="B36" s="2" t="s">
        <v>96</v>
      </c>
    </row>
    <row r="37" spans="1:2" x14ac:dyDescent="0.2">
      <c r="B37" s="2" t="s">
        <v>93</v>
      </c>
    </row>
    <row r="38" spans="1:2" x14ac:dyDescent="0.2"/>
  </sheetData>
  <mergeCells count="1">
    <mergeCell ref="A4:B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F55C7-DE56-41C5-B226-3A98AA888035}">
  <sheetPr codeName="Blad5">
    <pageSetUpPr autoPageBreaks="0" fitToPage="1"/>
  </sheetPr>
  <dimension ref="A1:J18"/>
  <sheetViews>
    <sheetView zoomScaleNormal="100" workbookViewId="0"/>
  </sheetViews>
  <sheetFormatPr defaultColWidth="0" defaultRowHeight="12.75" x14ac:dyDescent="0.2"/>
  <cols>
    <col min="1" max="1" width="3.109375" style="3" customWidth="1"/>
    <col min="2" max="2" width="4.44140625" style="13" customWidth="1"/>
    <col min="3" max="3" width="5.109375" style="5" customWidth="1"/>
    <col min="4" max="4" width="19.33203125" style="33" customWidth="1"/>
    <col min="5" max="5" width="7.77734375" style="4" customWidth="1"/>
    <col min="6" max="6" width="23.6640625" style="36" customWidth="1"/>
    <col min="7" max="7" width="9.6640625" style="30" customWidth="1"/>
    <col min="8" max="8" width="10.33203125" style="30" bestFit="1" customWidth="1"/>
    <col min="9" max="9" width="40.88671875" style="3" customWidth="1"/>
    <col min="10" max="10" width="7.109375" style="3" customWidth="1"/>
    <col min="11" max="16384" width="7.109375" style="3" hidden="1"/>
  </cols>
  <sheetData>
    <row r="1" spans="2:9" ht="24" thickBot="1" x14ac:dyDescent="0.25">
      <c r="B1" s="139" t="str">
        <f>'Deelnemers en Scores'!B2</f>
        <v>RK 25m1pijl Teams, Klasse: komt hier</v>
      </c>
      <c r="C1" s="140"/>
      <c r="D1" s="140"/>
      <c r="E1" s="140"/>
      <c r="F1" s="140"/>
      <c r="G1" s="140"/>
      <c r="H1" s="140"/>
      <c r="I1" s="141"/>
    </row>
    <row r="2" spans="2:9" x14ac:dyDescent="0.2">
      <c r="C2" s="10"/>
    </row>
    <row r="3" spans="2:9" x14ac:dyDescent="0.2">
      <c r="B3" s="3"/>
      <c r="C3" s="11"/>
      <c r="D3" s="3"/>
    </row>
    <row r="4" spans="2:9" x14ac:dyDescent="0.2">
      <c r="B4" s="3"/>
      <c r="C4" s="61"/>
      <c r="D4" s="3"/>
      <c r="G4" s="36"/>
      <c r="H4" s="36"/>
      <c r="I4" s="36"/>
    </row>
    <row r="6" spans="2:9" ht="20.25" x14ac:dyDescent="0.2">
      <c r="D6" s="34" t="s">
        <v>56</v>
      </c>
    </row>
    <row r="7" spans="2:9" ht="14.25" x14ac:dyDescent="0.2">
      <c r="D7" s="35" t="s">
        <v>60</v>
      </c>
    </row>
    <row r="8" spans="2:9" ht="14.25" x14ac:dyDescent="0.2">
      <c r="D8" s="35" t="s">
        <v>67</v>
      </c>
    </row>
    <row r="9" spans="2:9" x14ac:dyDescent="0.2">
      <c r="D9" s="13"/>
    </row>
    <row r="10" spans="2:9" x14ac:dyDescent="0.2">
      <c r="D10" s="29" t="s">
        <v>57</v>
      </c>
    </row>
    <row r="11" spans="2:9" x14ac:dyDescent="0.2">
      <c r="D11" s="29" t="s">
        <v>59</v>
      </c>
    </row>
    <row r="12" spans="2:9" x14ac:dyDescent="0.2">
      <c r="D12" s="29" t="s">
        <v>69</v>
      </c>
    </row>
    <row r="13" spans="2:9" x14ac:dyDescent="0.2">
      <c r="D13" s="13" t="s">
        <v>62</v>
      </c>
    </row>
    <row r="14" spans="2:9" ht="13.5" thickBot="1" x14ac:dyDescent="0.25"/>
    <row r="15" spans="2:9" ht="15" customHeight="1" x14ac:dyDescent="0.2">
      <c r="B15" s="37"/>
      <c r="C15" s="22"/>
      <c r="D15" s="23"/>
      <c r="E15" s="22"/>
      <c r="F15" s="23"/>
      <c r="G15" s="31"/>
      <c r="H15" s="31"/>
      <c r="I15" s="24"/>
    </row>
    <row r="16" spans="2:9" ht="13.5" thickBot="1" x14ac:dyDescent="0.25">
      <c r="B16" s="38"/>
      <c r="C16" s="25" t="s">
        <v>8</v>
      </c>
      <c r="D16" s="26" t="s">
        <v>4</v>
      </c>
      <c r="E16" s="25" t="s">
        <v>6</v>
      </c>
      <c r="F16" s="26" t="s">
        <v>68</v>
      </c>
      <c r="G16" s="27" t="s">
        <v>38</v>
      </c>
      <c r="H16" s="27" t="s">
        <v>58</v>
      </c>
      <c r="I16" s="28" t="s">
        <v>75</v>
      </c>
    </row>
    <row r="17" spans="2:9" x14ac:dyDescent="0.2">
      <c r="E17" s="5"/>
      <c r="F17" s="33"/>
      <c r="G17" s="32"/>
      <c r="H17" s="32"/>
    </row>
    <row r="18" spans="2:9" x14ac:dyDescent="0.2">
      <c r="B18" s="16"/>
      <c r="C18" s="39">
        <v>123</v>
      </c>
      <c r="D18" s="16" t="s">
        <v>77</v>
      </c>
      <c r="E18" s="8">
        <v>123456</v>
      </c>
      <c r="F18" s="16" t="s">
        <v>61</v>
      </c>
      <c r="G18" s="12">
        <v>7.7770000000000001</v>
      </c>
      <c r="H18" s="17" t="s">
        <v>76</v>
      </c>
      <c r="I18" s="17"/>
    </row>
  </sheetData>
  <sheetProtection selectLockedCells="1"/>
  <protectedRanges>
    <protectedRange password="E95F" sqref="E17:H17 E18:G18" name="Invoer"/>
  </protectedRanges>
  <dataConsolidate/>
  <mergeCells count="1">
    <mergeCell ref="B1:I1"/>
  </mergeCells>
  <pageMargins left="0.49" right="0.42" top="0.49" bottom="1.38" header="0.5" footer="0.6"/>
  <pageSetup paperSize="9" scale="54" fitToHeight="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pageSetUpPr autoPageBreaks="0" fitToPage="1"/>
  </sheetPr>
  <dimension ref="A1:L83"/>
  <sheetViews>
    <sheetView zoomScaleNormal="100" workbookViewId="0"/>
  </sheetViews>
  <sheetFormatPr defaultColWidth="0" defaultRowHeight="12.75" zeroHeight="1" x14ac:dyDescent="0.2"/>
  <cols>
    <col min="1" max="1" width="3.109375" style="64" customWidth="1"/>
    <col min="2" max="2" width="4.44140625" style="114" customWidth="1"/>
    <col min="3" max="3" width="5.109375" style="114" customWidth="1"/>
    <col min="4" max="4" width="29.33203125" style="114" customWidth="1"/>
    <col min="5" max="5" width="7.77734375" style="64" customWidth="1"/>
    <col min="6" max="6" width="34.44140625" style="64" customWidth="1"/>
    <col min="7" max="7" width="9.6640625" style="65" customWidth="1"/>
    <col min="8" max="9" width="3.6640625" style="66" customWidth="1"/>
    <col min="10" max="10" width="6.77734375" style="66" customWidth="1"/>
    <col min="11" max="11" width="6.77734375" style="64" customWidth="1"/>
    <col min="12" max="12" width="2.21875" style="64" customWidth="1"/>
    <col min="13" max="16384" width="7.109375" style="64" hidden="1"/>
  </cols>
  <sheetData>
    <row r="1" spans="2:11" ht="13.5" thickBot="1" x14ac:dyDescent="0.25"/>
    <row r="2" spans="2:11" ht="24" thickBot="1" x14ac:dyDescent="0.25">
      <c r="B2" s="142" t="s">
        <v>94</v>
      </c>
      <c r="C2" s="143"/>
      <c r="D2" s="143"/>
      <c r="E2" s="143"/>
      <c r="F2" s="143"/>
      <c r="G2" s="143"/>
      <c r="H2" s="143"/>
      <c r="I2" s="143"/>
      <c r="J2" s="143"/>
      <c r="K2" s="144"/>
    </row>
    <row r="3" spans="2:11" x14ac:dyDescent="0.2">
      <c r="B3" s="62"/>
      <c r="C3" s="63"/>
      <c r="D3" s="63"/>
      <c r="K3" s="67"/>
    </row>
    <row r="4" spans="2:11" ht="23.25" customHeight="1" x14ac:dyDescent="0.2">
      <c r="B4" s="146" t="s">
        <v>9</v>
      </c>
      <c r="C4" s="147"/>
      <c r="D4" s="147"/>
      <c r="E4" s="68" t="s">
        <v>44</v>
      </c>
      <c r="F4" s="148" t="s">
        <v>45</v>
      </c>
      <c r="G4" s="69" t="s">
        <v>3</v>
      </c>
      <c r="H4" s="149" t="s">
        <v>34</v>
      </c>
      <c r="I4" s="149"/>
      <c r="J4" s="149"/>
      <c r="K4" s="150"/>
    </row>
    <row r="5" spans="2:11" ht="15" x14ac:dyDescent="0.2">
      <c r="B5" s="70"/>
      <c r="C5" s="71"/>
      <c r="D5" s="72"/>
      <c r="E5" s="71"/>
      <c r="F5" s="148"/>
      <c r="G5" s="71"/>
      <c r="H5" s="73"/>
      <c r="I5" s="73"/>
      <c r="J5" s="73"/>
      <c r="K5" s="74"/>
    </row>
    <row r="6" spans="2:11" ht="15" customHeight="1" x14ac:dyDescent="0.2">
      <c r="B6" s="81"/>
      <c r="C6" s="75"/>
      <c r="D6" s="75"/>
      <c r="E6" s="75"/>
      <c r="F6" s="76" t="s">
        <v>5</v>
      </c>
      <c r="G6" s="77" t="s">
        <v>46</v>
      </c>
      <c r="H6" s="145" t="s">
        <v>48</v>
      </c>
      <c r="I6" s="145"/>
      <c r="J6" s="75" t="s">
        <v>1</v>
      </c>
      <c r="K6" s="80" t="s">
        <v>1</v>
      </c>
    </row>
    <row r="7" spans="2:11" x14ac:dyDescent="0.2">
      <c r="B7" s="81" t="s">
        <v>0</v>
      </c>
      <c r="C7" s="75" t="s">
        <v>8</v>
      </c>
      <c r="D7" s="76" t="s">
        <v>4</v>
      </c>
      <c r="E7" s="75" t="s">
        <v>6</v>
      </c>
      <c r="F7" s="76" t="s">
        <v>7</v>
      </c>
      <c r="G7" s="78" t="s">
        <v>38</v>
      </c>
      <c r="H7" s="79" t="s">
        <v>49</v>
      </c>
      <c r="I7" s="79" t="s">
        <v>50</v>
      </c>
      <c r="J7" s="75" t="s">
        <v>39</v>
      </c>
      <c r="K7" s="80" t="s">
        <v>2</v>
      </c>
    </row>
    <row r="8" spans="2:11" x14ac:dyDescent="0.2">
      <c r="B8" s="113"/>
      <c r="E8" s="114"/>
      <c r="F8" s="114"/>
      <c r="G8" s="115"/>
      <c r="H8" s="114"/>
      <c r="I8" s="114"/>
      <c r="J8" s="114"/>
      <c r="K8" s="116"/>
    </row>
    <row r="9" spans="2:11" x14ac:dyDescent="0.2">
      <c r="B9" s="117">
        <v>1</v>
      </c>
      <c r="C9" s="118">
        <v>100</v>
      </c>
      <c r="D9" s="119" t="s">
        <v>13</v>
      </c>
      <c r="E9" s="118"/>
      <c r="F9" s="119" t="s">
        <v>12</v>
      </c>
      <c r="G9" s="120">
        <v>888.8</v>
      </c>
      <c r="H9" s="118"/>
      <c r="I9" s="118"/>
      <c r="J9" s="114"/>
      <c r="K9" s="121">
        <f>IF(COUNTA(J10:J13)&lt;3,0,IF(COUNTA(J10:J13)=3,SUM(J10:J13),IF(SUM(J10:J13)&gt;0,SUM(J10:J13)-MINA(J10:J13),0)))</f>
        <v>0</v>
      </c>
    </row>
    <row r="10" spans="2:11" x14ac:dyDescent="0.2">
      <c r="B10" s="117"/>
      <c r="C10" s="118"/>
      <c r="D10" s="118"/>
      <c r="E10" s="8">
        <v>123456</v>
      </c>
      <c r="F10" s="9" t="s">
        <v>40</v>
      </c>
      <c r="G10" s="12">
        <v>7.7770000000000001</v>
      </c>
      <c r="H10" s="8">
        <v>0</v>
      </c>
      <c r="I10" s="8">
        <v>0</v>
      </c>
      <c r="J10" s="66">
        <f>SUM(H10:I10)</f>
        <v>0</v>
      </c>
      <c r="K10" s="67"/>
    </row>
    <row r="11" spans="2:11" x14ac:dyDescent="0.2">
      <c r="B11" s="117"/>
      <c r="C11" s="118"/>
      <c r="D11" s="118"/>
      <c r="E11" s="8">
        <v>123456</v>
      </c>
      <c r="F11" s="9" t="s">
        <v>41</v>
      </c>
      <c r="G11" s="12">
        <v>7.7770000000000001</v>
      </c>
      <c r="H11" s="8">
        <v>0</v>
      </c>
      <c r="I11" s="8">
        <v>0</v>
      </c>
      <c r="J11" s="66">
        <f>SUM(H11:I11)</f>
        <v>0</v>
      </c>
      <c r="K11" s="67"/>
    </row>
    <row r="12" spans="2:11" x14ac:dyDescent="0.2">
      <c r="B12" s="117"/>
      <c r="C12" s="118"/>
      <c r="D12" s="118"/>
      <c r="E12" s="8">
        <v>123456</v>
      </c>
      <c r="F12" s="9" t="s">
        <v>42</v>
      </c>
      <c r="G12" s="12">
        <v>7.7770000000000001</v>
      </c>
      <c r="H12" s="8">
        <v>0</v>
      </c>
      <c r="I12" s="8">
        <v>0</v>
      </c>
      <c r="J12" s="66">
        <f>SUM(H12:I12)</f>
        <v>0</v>
      </c>
      <c r="K12" s="67"/>
    </row>
    <row r="13" spans="2:11" x14ac:dyDescent="0.2">
      <c r="B13" s="117"/>
      <c r="C13" s="118"/>
      <c r="D13" s="118"/>
      <c r="E13" s="8">
        <v>123456</v>
      </c>
      <c r="F13" s="9" t="s">
        <v>43</v>
      </c>
      <c r="G13" s="12">
        <v>7.7770000000000001</v>
      </c>
      <c r="H13" s="8">
        <v>0</v>
      </c>
      <c r="I13" s="8">
        <v>0</v>
      </c>
      <c r="J13" s="66">
        <f>SUM(H13:I13)</f>
        <v>0</v>
      </c>
      <c r="K13" s="67"/>
    </row>
    <row r="14" spans="2:11" x14ac:dyDescent="0.2">
      <c r="B14" s="117"/>
      <c r="C14" s="118"/>
      <c r="D14" s="118"/>
      <c r="E14" s="123"/>
      <c r="F14" s="127"/>
      <c r="G14" s="128"/>
      <c r="H14" s="123"/>
      <c r="I14" s="123"/>
      <c r="K14" s="67"/>
    </row>
    <row r="15" spans="2:11" x14ac:dyDescent="0.2">
      <c r="B15" s="117">
        <v>2</v>
      </c>
      <c r="C15" s="118">
        <v>100</v>
      </c>
      <c r="D15" s="119" t="s">
        <v>14</v>
      </c>
      <c r="E15" s="118"/>
      <c r="F15" s="119" t="s">
        <v>10</v>
      </c>
      <c r="G15" s="120">
        <v>888.8</v>
      </c>
      <c r="H15" s="123"/>
      <c r="I15" s="123"/>
      <c r="J15" s="114"/>
      <c r="K15" s="121">
        <f>IF(COUNTA(J16:J19)&lt;3,0,IF(COUNTA(J16:J19)=3,SUM(J16:J19),IF(SUM(J16:J19)&gt;0,SUM(J16:J19)-MINA(J16:J19),0)))</f>
        <v>0</v>
      </c>
    </row>
    <row r="16" spans="2:11" x14ac:dyDescent="0.2">
      <c r="B16" s="117"/>
      <c r="C16" s="118"/>
      <c r="D16" s="118"/>
      <c r="E16" s="8">
        <v>123456</v>
      </c>
      <c r="F16" s="9" t="s">
        <v>40</v>
      </c>
      <c r="G16" s="12">
        <v>7.7770000000000001</v>
      </c>
      <c r="H16" s="8">
        <v>0</v>
      </c>
      <c r="I16" s="8">
        <v>0</v>
      </c>
      <c r="J16" s="66">
        <f>SUM(H16:I16)</f>
        <v>0</v>
      </c>
      <c r="K16" s="67"/>
    </row>
    <row r="17" spans="2:11" x14ac:dyDescent="0.2">
      <c r="B17" s="117"/>
      <c r="C17" s="118"/>
      <c r="D17" s="118"/>
      <c r="E17" s="8">
        <v>123456</v>
      </c>
      <c r="F17" s="9" t="s">
        <v>41</v>
      </c>
      <c r="G17" s="12">
        <v>7.7770000000000001</v>
      </c>
      <c r="H17" s="8">
        <v>0</v>
      </c>
      <c r="I17" s="8">
        <v>0</v>
      </c>
      <c r="J17" s="66">
        <f>SUM(H17:I17)</f>
        <v>0</v>
      </c>
      <c r="K17" s="67"/>
    </row>
    <row r="18" spans="2:11" x14ac:dyDescent="0.2">
      <c r="B18" s="117"/>
      <c r="C18" s="118"/>
      <c r="D18" s="118"/>
      <c r="E18" s="8">
        <v>123456</v>
      </c>
      <c r="F18" s="9" t="s">
        <v>42</v>
      </c>
      <c r="G18" s="12">
        <v>7.7770000000000001</v>
      </c>
      <c r="H18" s="8">
        <v>0</v>
      </c>
      <c r="I18" s="8">
        <v>0</v>
      </c>
      <c r="J18" s="66">
        <f>SUM(H18:I18)</f>
        <v>0</v>
      </c>
      <c r="K18" s="67"/>
    </row>
    <row r="19" spans="2:11" x14ac:dyDescent="0.2">
      <c r="B19" s="117"/>
      <c r="C19" s="118"/>
      <c r="D19" s="118"/>
      <c r="E19" s="8">
        <v>123456</v>
      </c>
      <c r="F19" s="9" t="s">
        <v>43</v>
      </c>
      <c r="G19" s="12">
        <v>7.7770000000000001</v>
      </c>
      <c r="H19" s="8">
        <v>0</v>
      </c>
      <c r="I19" s="8">
        <v>0</v>
      </c>
      <c r="J19" s="66">
        <f>SUM(H19:I19)</f>
        <v>0</v>
      </c>
      <c r="K19" s="67"/>
    </row>
    <row r="20" spans="2:11" x14ac:dyDescent="0.2">
      <c r="B20" s="117"/>
      <c r="C20" s="118"/>
      <c r="D20" s="118"/>
      <c r="E20" s="123"/>
      <c r="F20" s="127"/>
      <c r="G20" s="128"/>
      <c r="H20" s="123"/>
      <c r="I20" s="123"/>
      <c r="K20" s="67"/>
    </row>
    <row r="21" spans="2:11" x14ac:dyDescent="0.2">
      <c r="B21" s="117">
        <v>3</v>
      </c>
      <c r="C21" s="118">
        <v>100</v>
      </c>
      <c r="D21" s="119" t="s">
        <v>15</v>
      </c>
      <c r="E21" s="118"/>
      <c r="F21" s="119" t="s">
        <v>11</v>
      </c>
      <c r="G21" s="120">
        <v>888.8</v>
      </c>
      <c r="H21" s="123"/>
      <c r="I21" s="123"/>
      <c r="J21" s="114"/>
      <c r="K21" s="121">
        <f>IF(COUNTA(J22:J25)&lt;3,0,IF(COUNTA(J22:J25)=3,SUM(J22:J25),IF(SUM(J22:J25)&gt;0,SUM(J22:J25)-MINA(J22:J25),0)))</f>
        <v>0</v>
      </c>
    </row>
    <row r="22" spans="2:11" x14ac:dyDescent="0.2">
      <c r="B22" s="117"/>
      <c r="C22" s="118"/>
      <c r="D22" s="118"/>
      <c r="E22" s="8">
        <v>123456</v>
      </c>
      <c r="F22" s="9" t="s">
        <v>40</v>
      </c>
      <c r="G22" s="12">
        <v>7.7770000000000001</v>
      </c>
      <c r="H22" s="8">
        <v>0</v>
      </c>
      <c r="I22" s="8">
        <v>0</v>
      </c>
      <c r="J22" s="66">
        <f>SUM(H22:I22)</f>
        <v>0</v>
      </c>
      <c r="K22" s="67"/>
    </row>
    <row r="23" spans="2:11" x14ac:dyDescent="0.2">
      <c r="B23" s="117"/>
      <c r="C23" s="118"/>
      <c r="D23" s="118"/>
      <c r="E23" s="8">
        <v>123456</v>
      </c>
      <c r="F23" s="9" t="s">
        <v>41</v>
      </c>
      <c r="G23" s="12">
        <v>7.7770000000000001</v>
      </c>
      <c r="H23" s="8">
        <v>0</v>
      </c>
      <c r="I23" s="8">
        <v>0</v>
      </c>
      <c r="J23" s="66">
        <f>SUM(H23:I23)</f>
        <v>0</v>
      </c>
      <c r="K23" s="67"/>
    </row>
    <row r="24" spans="2:11" x14ac:dyDescent="0.2">
      <c r="B24" s="117"/>
      <c r="C24" s="118"/>
      <c r="D24" s="118"/>
      <c r="E24" s="8">
        <v>123456</v>
      </c>
      <c r="F24" s="9" t="s">
        <v>42</v>
      </c>
      <c r="G24" s="12">
        <v>7.7770000000000001</v>
      </c>
      <c r="H24" s="8">
        <v>0</v>
      </c>
      <c r="I24" s="8">
        <v>0</v>
      </c>
      <c r="J24" s="66">
        <f>SUM(H24:I24)</f>
        <v>0</v>
      </c>
      <c r="K24" s="67"/>
    </row>
    <row r="25" spans="2:11" x14ac:dyDescent="0.2">
      <c r="B25" s="117"/>
      <c r="C25" s="118"/>
      <c r="D25" s="118"/>
      <c r="E25" s="8">
        <v>123456</v>
      </c>
      <c r="F25" s="9" t="s">
        <v>43</v>
      </c>
      <c r="G25" s="12">
        <v>7.7770000000000001</v>
      </c>
      <c r="H25" s="8">
        <v>0</v>
      </c>
      <c r="I25" s="8">
        <v>0</v>
      </c>
      <c r="J25" s="66">
        <f>SUM(H25:I25)</f>
        <v>0</v>
      </c>
      <c r="K25" s="67"/>
    </row>
    <row r="26" spans="2:11" x14ac:dyDescent="0.2">
      <c r="B26" s="117"/>
      <c r="C26" s="118"/>
      <c r="D26" s="118"/>
      <c r="E26" s="123"/>
      <c r="F26" s="127"/>
      <c r="G26" s="128"/>
      <c r="H26" s="123"/>
      <c r="I26" s="123"/>
      <c r="K26" s="67"/>
    </row>
    <row r="27" spans="2:11" x14ac:dyDescent="0.2">
      <c r="B27" s="117">
        <v>4</v>
      </c>
      <c r="C27" s="118">
        <v>100</v>
      </c>
      <c r="D27" s="119" t="s">
        <v>31</v>
      </c>
      <c r="E27" s="118"/>
      <c r="F27" s="119" t="s">
        <v>16</v>
      </c>
      <c r="G27" s="120">
        <v>888.8</v>
      </c>
      <c r="H27" s="123"/>
      <c r="I27" s="123"/>
      <c r="J27" s="114"/>
      <c r="K27" s="121">
        <f>IF(COUNTA(J28:J31)&lt;3,0,IF(COUNTA(J28:J31)=3,SUM(J28:J31),IF(SUM(J28:J31)&gt;0,SUM(J28:J31)-MINA(J28:J31),0)))</f>
        <v>0</v>
      </c>
    </row>
    <row r="28" spans="2:11" x14ac:dyDescent="0.2">
      <c r="B28" s="117"/>
      <c r="C28" s="118"/>
      <c r="D28" s="118"/>
      <c r="E28" s="8">
        <v>123456</v>
      </c>
      <c r="F28" s="9" t="s">
        <v>40</v>
      </c>
      <c r="G28" s="12">
        <v>7.7770000000000001</v>
      </c>
      <c r="H28" s="8">
        <v>0</v>
      </c>
      <c r="I28" s="8">
        <v>0</v>
      </c>
      <c r="J28" s="66">
        <f>SUM(H28:I28)</f>
        <v>0</v>
      </c>
      <c r="K28" s="67"/>
    </row>
    <row r="29" spans="2:11" x14ac:dyDescent="0.2">
      <c r="B29" s="117"/>
      <c r="C29" s="118"/>
      <c r="D29" s="118"/>
      <c r="E29" s="8">
        <v>123456</v>
      </c>
      <c r="F29" s="9" t="s">
        <v>41</v>
      </c>
      <c r="G29" s="12">
        <v>7.7770000000000001</v>
      </c>
      <c r="H29" s="8">
        <v>0</v>
      </c>
      <c r="I29" s="8">
        <v>0</v>
      </c>
      <c r="J29" s="66">
        <f>SUM(H29:I29)</f>
        <v>0</v>
      </c>
      <c r="K29" s="67"/>
    </row>
    <row r="30" spans="2:11" x14ac:dyDescent="0.2">
      <c r="B30" s="117"/>
      <c r="C30" s="118"/>
      <c r="D30" s="118"/>
      <c r="E30" s="8">
        <v>123456</v>
      </c>
      <c r="F30" s="9" t="s">
        <v>42</v>
      </c>
      <c r="G30" s="12">
        <v>7.7770000000000001</v>
      </c>
      <c r="H30" s="8">
        <v>0</v>
      </c>
      <c r="I30" s="8">
        <v>0</v>
      </c>
      <c r="J30" s="66">
        <f>SUM(H30:I30)</f>
        <v>0</v>
      </c>
      <c r="K30" s="67"/>
    </row>
    <row r="31" spans="2:11" x14ac:dyDescent="0.2">
      <c r="B31" s="117"/>
      <c r="C31" s="118"/>
      <c r="D31" s="118"/>
      <c r="E31" s="8">
        <v>123456</v>
      </c>
      <c r="F31" s="9" t="s">
        <v>43</v>
      </c>
      <c r="G31" s="12">
        <v>7.7770000000000001</v>
      </c>
      <c r="H31" s="8">
        <v>0</v>
      </c>
      <c r="I31" s="8">
        <v>0</v>
      </c>
      <c r="J31" s="66">
        <f>SUM(H31:I31)</f>
        <v>0</v>
      </c>
      <c r="K31" s="67"/>
    </row>
    <row r="32" spans="2:11" x14ac:dyDescent="0.2">
      <c r="B32" s="117"/>
      <c r="C32" s="118"/>
      <c r="D32" s="118"/>
      <c r="E32" s="123"/>
      <c r="F32" s="127"/>
      <c r="G32" s="128"/>
      <c r="H32" s="123"/>
      <c r="I32" s="123"/>
      <c r="K32" s="67"/>
    </row>
    <row r="33" spans="2:11" x14ac:dyDescent="0.2">
      <c r="B33" s="117">
        <v>5</v>
      </c>
      <c r="C33" s="118">
        <v>100</v>
      </c>
      <c r="D33" s="119" t="s">
        <v>32</v>
      </c>
      <c r="E33" s="118"/>
      <c r="F33" s="119" t="s">
        <v>33</v>
      </c>
      <c r="G33" s="120">
        <v>888.8</v>
      </c>
      <c r="H33" s="123"/>
      <c r="I33" s="123"/>
      <c r="J33" s="114"/>
      <c r="K33" s="121">
        <f>IF(COUNTA(J34:J37)&lt;3,0,IF(COUNTA(J34:J37)=3,SUM(J34:J37),IF(SUM(J34:J37)&gt;0,SUM(J34:J37)-MINA(J34:J37),0)))</f>
        <v>0</v>
      </c>
    </row>
    <row r="34" spans="2:11" x14ac:dyDescent="0.2">
      <c r="B34" s="117"/>
      <c r="C34" s="118"/>
      <c r="D34" s="118"/>
      <c r="E34" s="8">
        <v>123456</v>
      </c>
      <c r="F34" s="9" t="s">
        <v>40</v>
      </c>
      <c r="G34" s="12">
        <v>7.7770000000000001</v>
      </c>
      <c r="H34" s="8">
        <v>0</v>
      </c>
      <c r="I34" s="8">
        <v>0</v>
      </c>
      <c r="J34" s="66">
        <f>SUM(H34:I34)</f>
        <v>0</v>
      </c>
      <c r="K34" s="67"/>
    </row>
    <row r="35" spans="2:11" x14ac:dyDescent="0.2">
      <c r="B35" s="117"/>
      <c r="C35" s="118"/>
      <c r="D35" s="118"/>
      <c r="E35" s="8">
        <v>123456</v>
      </c>
      <c r="F35" s="9" t="s">
        <v>41</v>
      </c>
      <c r="G35" s="12">
        <v>7.7770000000000001</v>
      </c>
      <c r="H35" s="8">
        <v>0</v>
      </c>
      <c r="I35" s="8">
        <v>0</v>
      </c>
      <c r="J35" s="66">
        <f>SUM(H35:I35)</f>
        <v>0</v>
      </c>
      <c r="K35" s="67"/>
    </row>
    <row r="36" spans="2:11" x14ac:dyDescent="0.2">
      <c r="B36" s="117"/>
      <c r="C36" s="118"/>
      <c r="D36" s="118"/>
      <c r="E36" s="8">
        <v>123456</v>
      </c>
      <c r="F36" s="9" t="s">
        <v>42</v>
      </c>
      <c r="G36" s="12">
        <v>7.7770000000000001</v>
      </c>
      <c r="H36" s="8">
        <v>0</v>
      </c>
      <c r="I36" s="8">
        <v>0</v>
      </c>
      <c r="J36" s="66">
        <f>SUM(H36:I36)</f>
        <v>0</v>
      </c>
      <c r="K36" s="67"/>
    </row>
    <row r="37" spans="2:11" x14ac:dyDescent="0.2">
      <c r="B37" s="117"/>
      <c r="C37" s="118"/>
      <c r="D37" s="118"/>
      <c r="E37" s="8">
        <v>123456</v>
      </c>
      <c r="F37" s="9" t="s">
        <v>43</v>
      </c>
      <c r="G37" s="12">
        <v>7.7770000000000001</v>
      </c>
      <c r="H37" s="8">
        <v>0</v>
      </c>
      <c r="I37" s="8">
        <v>0</v>
      </c>
      <c r="J37" s="66">
        <f>SUM(H37:I37)</f>
        <v>0</v>
      </c>
      <c r="K37" s="67"/>
    </row>
    <row r="38" spans="2:11" x14ac:dyDescent="0.2">
      <c r="B38" s="117"/>
      <c r="C38" s="118"/>
      <c r="D38" s="118"/>
      <c r="E38" s="123"/>
      <c r="F38" s="127"/>
      <c r="G38" s="128"/>
      <c r="H38" s="123"/>
      <c r="I38" s="123"/>
      <c r="K38" s="67"/>
    </row>
    <row r="39" spans="2:11" x14ac:dyDescent="0.2">
      <c r="B39" s="117">
        <v>6</v>
      </c>
      <c r="C39" s="118">
        <v>100</v>
      </c>
      <c r="D39" s="119" t="s">
        <v>29</v>
      </c>
      <c r="E39" s="118"/>
      <c r="F39" s="119" t="s">
        <v>30</v>
      </c>
      <c r="G39" s="120">
        <v>888.8</v>
      </c>
      <c r="H39" s="123"/>
      <c r="I39" s="123"/>
      <c r="J39" s="114"/>
      <c r="K39" s="121">
        <f>IF(COUNTA(J40:J43)&lt;3,0,IF(COUNTA(J40:J43)=3,SUM(J40:J43),IF(SUM(J40:J43)&gt;0,SUM(J40:J43)-MINA(J40:J43),0)))</f>
        <v>0</v>
      </c>
    </row>
    <row r="40" spans="2:11" x14ac:dyDescent="0.2">
      <c r="B40" s="117"/>
      <c r="C40" s="118"/>
      <c r="D40" s="118"/>
      <c r="E40" s="8">
        <v>123456</v>
      </c>
      <c r="F40" s="9" t="s">
        <v>40</v>
      </c>
      <c r="G40" s="12">
        <v>7.7770000000000001</v>
      </c>
      <c r="H40" s="8">
        <v>0</v>
      </c>
      <c r="I40" s="8">
        <v>0</v>
      </c>
      <c r="J40" s="66">
        <f>SUM(H40:I40)</f>
        <v>0</v>
      </c>
      <c r="K40" s="67"/>
    </row>
    <row r="41" spans="2:11" x14ac:dyDescent="0.2">
      <c r="B41" s="117"/>
      <c r="C41" s="118"/>
      <c r="D41" s="118"/>
      <c r="E41" s="8">
        <v>123456</v>
      </c>
      <c r="F41" s="9" t="s">
        <v>41</v>
      </c>
      <c r="G41" s="12">
        <v>7.7770000000000001</v>
      </c>
      <c r="H41" s="8">
        <v>0</v>
      </c>
      <c r="I41" s="8">
        <v>0</v>
      </c>
      <c r="J41" s="66">
        <f>SUM(H41:I41)</f>
        <v>0</v>
      </c>
      <c r="K41" s="67"/>
    </row>
    <row r="42" spans="2:11" x14ac:dyDescent="0.2">
      <c r="B42" s="117"/>
      <c r="C42" s="118"/>
      <c r="D42" s="118"/>
      <c r="E42" s="8">
        <v>123456</v>
      </c>
      <c r="F42" s="9" t="s">
        <v>42</v>
      </c>
      <c r="G42" s="12">
        <v>7.7770000000000001</v>
      </c>
      <c r="H42" s="8">
        <v>0</v>
      </c>
      <c r="I42" s="8">
        <v>0</v>
      </c>
      <c r="J42" s="66">
        <f>SUM(H42:I42)</f>
        <v>0</v>
      </c>
      <c r="K42" s="67"/>
    </row>
    <row r="43" spans="2:11" x14ac:dyDescent="0.2">
      <c r="B43" s="117"/>
      <c r="C43" s="118"/>
      <c r="D43" s="118"/>
      <c r="E43" s="8">
        <v>123456</v>
      </c>
      <c r="F43" s="9" t="s">
        <v>43</v>
      </c>
      <c r="G43" s="12">
        <v>7.7770000000000001</v>
      </c>
      <c r="H43" s="8">
        <v>0</v>
      </c>
      <c r="I43" s="8">
        <v>0</v>
      </c>
      <c r="J43" s="66">
        <f>SUM(H43:I43)</f>
        <v>0</v>
      </c>
      <c r="K43" s="67"/>
    </row>
    <row r="44" spans="2:11" x14ac:dyDescent="0.2">
      <c r="B44" s="117"/>
      <c r="C44" s="118"/>
      <c r="D44" s="118"/>
      <c r="E44" s="123"/>
      <c r="F44" s="127"/>
      <c r="G44" s="128"/>
      <c r="H44" s="123"/>
      <c r="I44" s="123"/>
      <c r="K44" s="67"/>
    </row>
    <row r="45" spans="2:11" x14ac:dyDescent="0.2">
      <c r="B45" s="117">
        <v>7</v>
      </c>
      <c r="C45" s="118">
        <v>100</v>
      </c>
      <c r="D45" s="119" t="s">
        <v>27</v>
      </c>
      <c r="E45" s="118"/>
      <c r="F45" s="119" t="s">
        <v>28</v>
      </c>
      <c r="G45" s="120">
        <v>888.8</v>
      </c>
      <c r="H45" s="123"/>
      <c r="I45" s="123"/>
      <c r="J45" s="114"/>
      <c r="K45" s="121">
        <f>IF(COUNTA(J46:J49)&lt;3,0,IF(COUNTA(J46:J49)=3,SUM(J46:J49),IF(SUM(J46:J49)&gt;0,SUM(J46:J49)-MINA(J46:J49),0)))</f>
        <v>0</v>
      </c>
    </row>
    <row r="46" spans="2:11" x14ac:dyDescent="0.2">
      <c r="B46" s="117"/>
      <c r="C46" s="118"/>
      <c r="D46" s="118"/>
      <c r="E46" s="8">
        <v>123456</v>
      </c>
      <c r="F46" s="9" t="s">
        <v>40</v>
      </c>
      <c r="G46" s="12">
        <v>7.7770000000000001</v>
      </c>
      <c r="H46" s="8">
        <v>0</v>
      </c>
      <c r="I46" s="8">
        <v>0</v>
      </c>
      <c r="J46" s="66">
        <f>SUM(H46:I46)</f>
        <v>0</v>
      </c>
      <c r="K46" s="67"/>
    </row>
    <row r="47" spans="2:11" x14ac:dyDescent="0.2">
      <c r="B47" s="117"/>
      <c r="C47" s="118"/>
      <c r="D47" s="118"/>
      <c r="E47" s="8">
        <v>123456</v>
      </c>
      <c r="F47" s="9" t="s">
        <v>41</v>
      </c>
      <c r="G47" s="12">
        <v>7.7770000000000001</v>
      </c>
      <c r="H47" s="8">
        <v>0</v>
      </c>
      <c r="I47" s="8">
        <v>0</v>
      </c>
      <c r="J47" s="66">
        <f>SUM(H47:I47)</f>
        <v>0</v>
      </c>
      <c r="K47" s="67"/>
    </row>
    <row r="48" spans="2:11" x14ac:dyDescent="0.2">
      <c r="B48" s="117"/>
      <c r="C48" s="118"/>
      <c r="D48" s="118"/>
      <c r="E48" s="8">
        <v>123456</v>
      </c>
      <c r="F48" s="9" t="s">
        <v>42</v>
      </c>
      <c r="G48" s="12">
        <v>7.7770000000000001</v>
      </c>
      <c r="H48" s="8">
        <v>0</v>
      </c>
      <c r="I48" s="8">
        <v>0</v>
      </c>
      <c r="J48" s="66">
        <f>SUM(H48:I48)</f>
        <v>0</v>
      </c>
      <c r="K48" s="67"/>
    </row>
    <row r="49" spans="2:11" x14ac:dyDescent="0.2">
      <c r="B49" s="117"/>
      <c r="C49" s="118"/>
      <c r="D49" s="118"/>
      <c r="E49" s="8">
        <v>123456</v>
      </c>
      <c r="F49" s="9" t="s">
        <v>43</v>
      </c>
      <c r="G49" s="12">
        <v>7.7770000000000001</v>
      </c>
      <c r="H49" s="8">
        <v>0</v>
      </c>
      <c r="I49" s="8">
        <v>0</v>
      </c>
      <c r="J49" s="66">
        <f>SUM(H49:I49)</f>
        <v>0</v>
      </c>
      <c r="K49" s="67"/>
    </row>
    <row r="50" spans="2:11" x14ac:dyDescent="0.2">
      <c r="B50" s="117"/>
      <c r="C50" s="118"/>
      <c r="D50" s="118"/>
      <c r="E50" s="123"/>
      <c r="F50" s="127"/>
      <c r="G50" s="128"/>
      <c r="H50" s="123"/>
      <c r="I50" s="123"/>
      <c r="K50" s="67"/>
    </row>
    <row r="51" spans="2:11" x14ac:dyDescent="0.2">
      <c r="B51" s="117">
        <v>8</v>
      </c>
      <c r="C51" s="118">
        <v>100</v>
      </c>
      <c r="D51" s="119" t="s">
        <v>25</v>
      </c>
      <c r="E51" s="118"/>
      <c r="F51" s="119" t="s">
        <v>26</v>
      </c>
      <c r="G51" s="120">
        <v>888.8</v>
      </c>
      <c r="H51" s="123"/>
      <c r="I51" s="123"/>
      <c r="J51" s="114"/>
      <c r="K51" s="121">
        <f>IF(COUNTA(J52:J55)&lt;3,0,IF(COUNTA(J52:J55)=3,SUM(J52:J55),IF(SUM(J52:J55)&gt;0,SUM(J52:J55)-MINA(J52:J55),0)))</f>
        <v>0</v>
      </c>
    </row>
    <row r="52" spans="2:11" x14ac:dyDescent="0.2">
      <c r="B52" s="117"/>
      <c r="C52" s="118"/>
      <c r="D52" s="118"/>
      <c r="E52" s="8">
        <v>123456</v>
      </c>
      <c r="F52" s="9" t="s">
        <v>40</v>
      </c>
      <c r="G52" s="12">
        <v>7.7770000000000001</v>
      </c>
      <c r="H52" s="8">
        <v>0</v>
      </c>
      <c r="I52" s="8">
        <v>0</v>
      </c>
      <c r="J52" s="66">
        <f>SUM(H52:I52)</f>
        <v>0</v>
      </c>
      <c r="K52" s="67"/>
    </row>
    <row r="53" spans="2:11" x14ac:dyDescent="0.2">
      <c r="B53" s="117"/>
      <c r="C53" s="118"/>
      <c r="D53" s="118"/>
      <c r="E53" s="8">
        <v>123456</v>
      </c>
      <c r="F53" s="9" t="s">
        <v>41</v>
      </c>
      <c r="G53" s="12">
        <v>7.7770000000000001</v>
      </c>
      <c r="H53" s="8">
        <v>0</v>
      </c>
      <c r="I53" s="8">
        <v>0</v>
      </c>
      <c r="J53" s="66">
        <f>SUM(H53:I53)</f>
        <v>0</v>
      </c>
      <c r="K53" s="67"/>
    </row>
    <row r="54" spans="2:11" x14ac:dyDescent="0.2">
      <c r="B54" s="117"/>
      <c r="C54" s="118"/>
      <c r="D54" s="118"/>
      <c r="E54" s="8">
        <v>123456</v>
      </c>
      <c r="F54" s="9" t="s">
        <v>42</v>
      </c>
      <c r="G54" s="12">
        <v>7.7770000000000001</v>
      </c>
      <c r="H54" s="8">
        <v>0</v>
      </c>
      <c r="I54" s="8">
        <v>0</v>
      </c>
      <c r="J54" s="66">
        <f>SUM(H54:I54)</f>
        <v>0</v>
      </c>
      <c r="K54" s="67"/>
    </row>
    <row r="55" spans="2:11" x14ac:dyDescent="0.2">
      <c r="B55" s="117"/>
      <c r="C55" s="118"/>
      <c r="D55" s="118"/>
      <c r="E55" s="8">
        <v>123456</v>
      </c>
      <c r="F55" s="9" t="s">
        <v>43</v>
      </c>
      <c r="G55" s="12">
        <v>7.7770000000000001</v>
      </c>
      <c r="H55" s="8">
        <v>0</v>
      </c>
      <c r="I55" s="8">
        <v>0</v>
      </c>
      <c r="J55" s="66">
        <f>SUM(H55:I55)</f>
        <v>0</v>
      </c>
      <c r="K55" s="67"/>
    </row>
    <row r="56" spans="2:11" x14ac:dyDescent="0.2">
      <c r="B56" s="117"/>
      <c r="C56" s="118"/>
      <c r="D56" s="118"/>
      <c r="E56" s="123"/>
      <c r="F56" s="127"/>
      <c r="G56" s="128"/>
      <c r="H56" s="123"/>
      <c r="I56" s="123"/>
      <c r="K56" s="67"/>
    </row>
    <row r="57" spans="2:11" x14ac:dyDescent="0.2">
      <c r="B57" s="117">
        <v>9</v>
      </c>
      <c r="C57" s="118">
        <v>100</v>
      </c>
      <c r="D57" s="119" t="s">
        <v>23</v>
      </c>
      <c r="E57" s="118"/>
      <c r="F57" s="119" t="s">
        <v>24</v>
      </c>
      <c r="G57" s="120">
        <v>888.8</v>
      </c>
      <c r="H57" s="123"/>
      <c r="I57" s="123"/>
      <c r="J57" s="114"/>
      <c r="K57" s="121">
        <f>IF(COUNTA(J58:J61)&lt;3,0,IF(COUNTA(J58:J61)=3,SUM(J58:J61),IF(SUM(J58:J61)&gt;0,SUM(J58:J61)-MINA(J58:J61),0)))</f>
        <v>0</v>
      </c>
    </row>
    <row r="58" spans="2:11" x14ac:dyDescent="0.2">
      <c r="B58" s="117"/>
      <c r="C58" s="118"/>
      <c r="D58" s="118"/>
      <c r="E58" s="8">
        <v>123456</v>
      </c>
      <c r="F58" s="9" t="s">
        <v>40</v>
      </c>
      <c r="G58" s="12">
        <v>7.7770000000000001</v>
      </c>
      <c r="H58" s="8">
        <v>0</v>
      </c>
      <c r="I58" s="8">
        <v>0</v>
      </c>
      <c r="J58" s="66">
        <f>SUM(H58:I58)</f>
        <v>0</v>
      </c>
      <c r="K58" s="67"/>
    </row>
    <row r="59" spans="2:11" x14ac:dyDescent="0.2">
      <c r="B59" s="117"/>
      <c r="C59" s="118"/>
      <c r="D59" s="118"/>
      <c r="E59" s="8">
        <v>123456</v>
      </c>
      <c r="F59" s="9" t="s">
        <v>41</v>
      </c>
      <c r="G59" s="12">
        <v>7.7770000000000001</v>
      </c>
      <c r="H59" s="8">
        <v>0</v>
      </c>
      <c r="I59" s="8">
        <v>0</v>
      </c>
      <c r="J59" s="66">
        <f>SUM(H59:I59)</f>
        <v>0</v>
      </c>
      <c r="K59" s="67"/>
    </row>
    <row r="60" spans="2:11" x14ac:dyDescent="0.2">
      <c r="B60" s="117"/>
      <c r="C60" s="118"/>
      <c r="D60" s="118"/>
      <c r="E60" s="8">
        <v>123456</v>
      </c>
      <c r="F60" s="9" t="s">
        <v>42</v>
      </c>
      <c r="G60" s="12">
        <v>7.7770000000000001</v>
      </c>
      <c r="H60" s="8">
        <v>0</v>
      </c>
      <c r="I60" s="8">
        <v>0</v>
      </c>
      <c r="J60" s="66">
        <f>SUM(H60:I60)</f>
        <v>0</v>
      </c>
      <c r="K60" s="67"/>
    </row>
    <row r="61" spans="2:11" x14ac:dyDescent="0.2">
      <c r="B61" s="117"/>
      <c r="C61" s="118"/>
      <c r="D61" s="118"/>
      <c r="E61" s="8">
        <v>123456</v>
      </c>
      <c r="F61" s="9" t="s">
        <v>43</v>
      </c>
      <c r="G61" s="12">
        <v>7.7770000000000001</v>
      </c>
      <c r="H61" s="8">
        <v>0</v>
      </c>
      <c r="I61" s="8">
        <v>0</v>
      </c>
      <c r="J61" s="66">
        <f>SUM(H61:I61)</f>
        <v>0</v>
      </c>
      <c r="K61" s="67"/>
    </row>
    <row r="62" spans="2:11" ht="15" x14ac:dyDescent="0.2">
      <c r="B62" s="124"/>
      <c r="C62" s="82"/>
      <c r="D62" s="82"/>
      <c r="E62" s="82"/>
      <c r="F62" s="82"/>
      <c r="G62" s="125"/>
      <c r="H62" s="123"/>
      <c r="I62" s="123"/>
      <c r="J62" s="82"/>
      <c r="K62" s="126"/>
    </row>
    <row r="63" spans="2:11" x14ac:dyDescent="0.2">
      <c r="B63" s="117">
        <v>10</v>
      </c>
      <c r="C63" s="118">
        <v>100</v>
      </c>
      <c r="D63" s="119" t="s">
        <v>21</v>
      </c>
      <c r="E63" s="118"/>
      <c r="F63" s="119" t="s">
        <v>22</v>
      </c>
      <c r="G63" s="120">
        <v>888.8</v>
      </c>
      <c r="H63" s="123"/>
      <c r="I63" s="123"/>
      <c r="J63" s="114"/>
      <c r="K63" s="121">
        <f>IF(COUNTA(J64:J67)&lt;3,0,IF(COUNTA(J64:J67)=3,SUM(J64:J67),IF(SUM(J64:J67)&gt;0,SUM(J64:J67)-MINA(J64:J67),0)))</f>
        <v>0</v>
      </c>
    </row>
    <row r="64" spans="2:11" x14ac:dyDescent="0.2">
      <c r="B64" s="117"/>
      <c r="C64" s="118"/>
      <c r="D64" s="118"/>
      <c r="E64" s="8">
        <v>123456</v>
      </c>
      <c r="F64" s="9" t="s">
        <v>40</v>
      </c>
      <c r="G64" s="12">
        <v>7.7770000000000001</v>
      </c>
      <c r="H64" s="8">
        <v>0</v>
      </c>
      <c r="I64" s="8">
        <v>0</v>
      </c>
      <c r="J64" s="66">
        <f>SUM(H64:I64)</f>
        <v>0</v>
      </c>
      <c r="K64" s="67"/>
    </row>
    <row r="65" spans="2:11" x14ac:dyDescent="0.2">
      <c r="B65" s="117"/>
      <c r="C65" s="118"/>
      <c r="D65" s="118"/>
      <c r="E65" s="8">
        <v>123456</v>
      </c>
      <c r="F65" s="9" t="s">
        <v>41</v>
      </c>
      <c r="G65" s="12">
        <v>7.7770000000000001</v>
      </c>
      <c r="H65" s="8">
        <v>0</v>
      </c>
      <c r="I65" s="8">
        <v>0</v>
      </c>
      <c r="J65" s="66">
        <f>SUM(H65:I65)</f>
        <v>0</v>
      </c>
      <c r="K65" s="67"/>
    </row>
    <row r="66" spans="2:11" x14ac:dyDescent="0.2">
      <c r="B66" s="117"/>
      <c r="C66" s="118"/>
      <c r="D66" s="118"/>
      <c r="E66" s="8">
        <v>123456</v>
      </c>
      <c r="F66" s="9" t="s">
        <v>42</v>
      </c>
      <c r="G66" s="12">
        <v>7.7770000000000001</v>
      </c>
      <c r="H66" s="8">
        <v>0</v>
      </c>
      <c r="I66" s="8">
        <v>0</v>
      </c>
      <c r="J66" s="66">
        <f>SUM(H66:I66)</f>
        <v>0</v>
      </c>
      <c r="K66" s="67"/>
    </row>
    <row r="67" spans="2:11" x14ac:dyDescent="0.2">
      <c r="B67" s="117"/>
      <c r="C67" s="118"/>
      <c r="D67" s="118"/>
      <c r="E67" s="8">
        <v>123456</v>
      </c>
      <c r="F67" s="9" t="s">
        <v>43</v>
      </c>
      <c r="G67" s="12">
        <v>7.7770000000000001</v>
      </c>
      <c r="H67" s="8">
        <v>0</v>
      </c>
      <c r="I67" s="8">
        <v>0</v>
      </c>
      <c r="J67" s="66">
        <f>SUM(H67:I67)</f>
        <v>0</v>
      </c>
      <c r="K67" s="67"/>
    </row>
    <row r="68" spans="2:11" x14ac:dyDescent="0.2">
      <c r="B68" s="113"/>
      <c r="H68" s="123"/>
      <c r="I68" s="123"/>
      <c r="K68" s="67"/>
    </row>
    <row r="69" spans="2:11" x14ac:dyDescent="0.2">
      <c r="B69" s="117">
        <v>11</v>
      </c>
      <c r="C69" s="118">
        <v>100</v>
      </c>
      <c r="D69" s="119" t="s">
        <v>20</v>
      </c>
      <c r="E69" s="118"/>
      <c r="F69" s="119" t="s">
        <v>19</v>
      </c>
      <c r="G69" s="120">
        <v>888.8</v>
      </c>
      <c r="H69" s="123"/>
      <c r="I69" s="123"/>
      <c r="J69" s="114"/>
      <c r="K69" s="121">
        <f>IF(COUNTA(J70:J73)&lt;3,0,IF(COUNTA(J70:J73)=3,SUM(J70:J73),IF(SUM(J70:J73)&gt;0,SUM(J70:J73)-MINA(J70:J73),0)))</f>
        <v>0</v>
      </c>
    </row>
    <row r="70" spans="2:11" x14ac:dyDescent="0.2">
      <c r="B70" s="117"/>
      <c r="C70" s="118"/>
      <c r="D70" s="118"/>
      <c r="E70" s="8">
        <v>123456</v>
      </c>
      <c r="F70" s="9" t="s">
        <v>40</v>
      </c>
      <c r="G70" s="12">
        <v>7.7770000000000001</v>
      </c>
      <c r="H70" s="8">
        <v>0</v>
      </c>
      <c r="I70" s="8">
        <v>0</v>
      </c>
      <c r="J70" s="66">
        <f>SUM(H70:I70)</f>
        <v>0</v>
      </c>
      <c r="K70" s="67"/>
    </row>
    <row r="71" spans="2:11" x14ac:dyDescent="0.2">
      <c r="B71" s="117"/>
      <c r="C71" s="118"/>
      <c r="D71" s="118"/>
      <c r="E71" s="8">
        <v>123456</v>
      </c>
      <c r="F71" s="9" t="s">
        <v>41</v>
      </c>
      <c r="G71" s="12">
        <v>7.7770000000000001</v>
      </c>
      <c r="H71" s="8">
        <v>0</v>
      </c>
      <c r="I71" s="8">
        <v>0</v>
      </c>
      <c r="J71" s="66">
        <f>SUM(H71:I71)</f>
        <v>0</v>
      </c>
      <c r="K71" s="67"/>
    </row>
    <row r="72" spans="2:11" x14ac:dyDescent="0.2">
      <c r="B72" s="117"/>
      <c r="C72" s="118"/>
      <c r="D72" s="118"/>
      <c r="E72" s="8">
        <v>123456</v>
      </c>
      <c r="F72" s="9" t="s">
        <v>42</v>
      </c>
      <c r="G72" s="12">
        <v>7.7770000000000001</v>
      </c>
      <c r="H72" s="8">
        <v>0</v>
      </c>
      <c r="I72" s="8">
        <v>0</v>
      </c>
      <c r="J72" s="66">
        <f>SUM(H72:I72)</f>
        <v>0</v>
      </c>
      <c r="K72" s="67"/>
    </row>
    <row r="73" spans="2:11" x14ac:dyDescent="0.2">
      <c r="B73" s="117"/>
      <c r="C73" s="118"/>
      <c r="D73" s="118"/>
      <c r="E73" s="8">
        <v>123456</v>
      </c>
      <c r="F73" s="9" t="s">
        <v>43</v>
      </c>
      <c r="G73" s="12">
        <v>7.7770000000000001</v>
      </c>
      <c r="H73" s="8">
        <v>0</v>
      </c>
      <c r="I73" s="8">
        <v>0</v>
      </c>
      <c r="J73" s="66">
        <f>SUM(H73:I73)</f>
        <v>0</v>
      </c>
      <c r="K73" s="67"/>
    </row>
    <row r="74" spans="2:11" x14ac:dyDescent="0.2">
      <c r="B74" s="113"/>
      <c r="H74" s="123"/>
      <c r="I74" s="123"/>
      <c r="K74" s="67"/>
    </row>
    <row r="75" spans="2:11" x14ac:dyDescent="0.2">
      <c r="B75" s="117">
        <v>12</v>
      </c>
      <c r="C75" s="118">
        <v>100</v>
      </c>
      <c r="D75" s="119" t="s">
        <v>17</v>
      </c>
      <c r="E75" s="118"/>
      <c r="F75" s="119" t="s">
        <v>18</v>
      </c>
      <c r="G75" s="120">
        <v>888.8</v>
      </c>
      <c r="H75" s="123"/>
      <c r="I75" s="123"/>
      <c r="J75" s="114"/>
      <c r="K75" s="121">
        <f>IF(COUNTA(J76:J79)&lt;3,0,IF(COUNTA(J76:J79)=3,SUM(J76:J79),IF(SUM(J76:J79)&gt;0,SUM(J76:J79)-MINA(J76:J79),0)))</f>
        <v>0</v>
      </c>
    </row>
    <row r="76" spans="2:11" x14ac:dyDescent="0.2">
      <c r="B76" s="117"/>
      <c r="C76" s="118"/>
      <c r="D76" s="118"/>
      <c r="E76" s="8">
        <v>123456</v>
      </c>
      <c r="F76" s="9" t="s">
        <v>40</v>
      </c>
      <c r="G76" s="12">
        <v>7.7770000000000001</v>
      </c>
      <c r="H76" s="8">
        <v>0</v>
      </c>
      <c r="I76" s="8">
        <v>0</v>
      </c>
      <c r="J76" s="66">
        <f>SUM(H76:I76)</f>
        <v>0</v>
      </c>
      <c r="K76" s="67"/>
    </row>
    <row r="77" spans="2:11" x14ac:dyDescent="0.2">
      <c r="B77" s="117"/>
      <c r="C77" s="118"/>
      <c r="D77" s="118"/>
      <c r="E77" s="8">
        <v>123456</v>
      </c>
      <c r="F77" s="9" t="s">
        <v>41</v>
      </c>
      <c r="G77" s="12">
        <v>7.7770000000000001</v>
      </c>
      <c r="H77" s="8">
        <v>0</v>
      </c>
      <c r="I77" s="8">
        <v>0</v>
      </c>
      <c r="J77" s="66">
        <f>SUM(H77:I77)</f>
        <v>0</v>
      </c>
      <c r="K77" s="67"/>
    </row>
    <row r="78" spans="2:11" x14ac:dyDescent="0.2">
      <c r="B78" s="117"/>
      <c r="C78" s="118"/>
      <c r="D78" s="118"/>
      <c r="E78" s="8">
        <v>123456</v>
      </c>
      <c r="F78" s="9" t="s">
        <v>42</v>
      </c>
      <c r="G78" s="12">
        <v>7.7770000000000001</v>
      </c>
      <c r="H78" s="8">
        <v>0</v>
      </c>
      <c r="I78" s="8">
        <v>0</v>
      </c>
      <c r="J78" s="66">
        <f>SUM(H78:I78)</f>
        <v>0</v>
      </c>
      <c r="K78" s="67"/>
    </row>
    <row r="79" spans="2:11" x14ac:dyDescent="0.2">
      <c r="B79" s="117"/>
      <c r="C79" s="118"/>
      <c r="D79" s="118"/>
      <c r="E79" s="8">
        <v>123456</v>
      </c>
      <c r="F79" s="9" t="s">
        <v>43</v>
      </c>
      <c r="G79" s="12">
        <v>7.7770000000000001</v>
      </c>
      <c r="H79" s="8">
        <v>0</v>
      </c>
      <c r="I79" s="8">
        <v>0</v>
      </c>
      <c r="J79" s="66">
        <f>SUM(H79:I79)</f>
        <v>0</v>
      </c>
      <c r="K79" s="67"/>
    </row>
    <row r="80" spans="2:11" ht="13.5" thickBot="1" x14ac:dyDescent="0.25">
      <c r="B80" s="131"/>
      <c r="C80" s="132"/>
      <c r="D80" s="132"/>
      <c r="E80" s="133"/>
      <c r="F80" s="133"/>
      <c r="G80" s="134"/>
      <c r="H80" s="129"/>
      <c r="I80" s="129"/>
      <c r="J80" s="129"/>
      <c r="K80" s="130"/>
    </row>
    <row r="81" spans="2:2" x14ac:dyDescent="0.2"/>
    <row r="82" spans="2:2" x14ac:dyDescent="0.2">
      <c r="B82" s="122" t="s">
        <v>47</v>
      </c>
    </row>
    <row r="83" spans="2:2" x14ac:dyDescent="0.2"/>
  </sheetData>
  <sheetProtection selectLockedCells="1"/>
  <protectedRanges>
    <protectedRange password="E95F" sqref="E8:I79" name="Invoer"/>
  </protectedRanges>
  <dataConsolidate/>
  <mergeCells count="5">
    <mergeCell ref="B2:K2"/>
    <mergeCell ref="H6:I6"/>
    <mergeCell ref="B4:D4"/>
    <mergeCell ref="F4:F5"/>
    <mergeCell ref="H4:K4"/>
  </mergeCells>
  <phoneticPr fontId="0" type="noConversion"/>
  <pageMargins left="0.47244094488188981" right="0.43307086614173229" top="0.47244094488188981" bottom="1.3779527559055118" header="0.51181102362204722" footer="0.59055118110236227"/>
  <pageSetup paperSize="9" scale="67" orientation="portrait" horizontalDpi="300" verticalDpi="300" r:id="rId1"/>
  <headerFooter alignWithMargins="0">
    <oddFooter>&amp;C&amp;D &amp;T</oddFooter>
  </headerFooter>
  <ignoredErrors>
    <ignoredError sqref="J10 J11:J13 J16:J19 J22:J25 J28:J7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ransitionEvaluation="1" codeName="Blad3">
    <pageSetUpPr fitToPage="1"/>
  </sheetPr>
  <dimension ref="A1:AB24"/>
  <sheetViews>
    <sheetView defaultGridColor="0" colorId="22" zoomScale="80" zoomScaleNormal="80" workbookViewId="0"/>
  </sheetViews>
  <sheetFormatPr defaultColWidth="0" defaultRowHeight="15" zeroHeight="1" x14ac:dyDescent="0.2"/>
  <cols>
    <col min="1" max="1" width="4.44140625" style="82" customWidth="1"/>
    <col min="2" max="2" width="5.77734375" style="83" customWidth="1"/>
    <col min="3" max="4" width="29.5546875" style="82" customWidth="1"/>
    <col min="5" max="8" width="5.77734375" style="82" customWidth="1"/>
    <col min="9" max="9" width="1.88671875" style="82" customWidth="1"/>
    <col min="10" max="13" width="5.77734375" style="82" customWidth="1"/>
    <col min="14" max="14" width="1.88671875" style="82" customWidth="1"/>
    <col min="15" max="21" width="5.77734375" style="82" customWidth="1"/>
    <col min="22" max="22" width="2.109375" style="82" customWidth="1"/>
    <col min="23" max="23" width="10.33203125" style="82" customWidth="1"/>
    <col min="24" max="24" width="0.88671875" style="82" customWidth="1"/>
    <col min="25" max="25" width="3.44140625" style="82" hidden="1" customWidth="1"/>
    <col min="26" max="26" width="7.21875" style="82" customWidth="1"/>
    <col min="27" max="27" width="16" style="82" customWidth="1"/>
    <col min="28" max="16384" width="9.77734375" style="82" hidden="1"/>
  </cols>
  <sheetData>
    <row r="1" spans="1:28" customFormat="1" x14ac:dyDescent="0.2">
      <c r="A1" s="82"/>
      <c r="B1" s="83"/>
      <c r="C1" s="82"/>
      <c r="D1" s="82"/>
      <c r="E1" s="82"/>
      <c r="F1" s="82"/>
      <c r="G1" s="82"/>
      <c r="H1" s="82"/>
      <c r="I1" s="82"/>
      <c r="J1" s="82"/>
      <c r="K1" s="82"/>
      <c r="L1" s="82"/>
      <c r="M1" s="82"/>
      <c r="N1" s="82"/>
      <c r="O1" s="82"/>
      <c r="P1" s="82"/>
      <c r="Q1" s="82"/>
      <c r="R1" s="82"/>
      <c r="S1" s="82"/>
      <c r="T1" s="82"/>
      <c r="U1" s="82"/>
      <c r="V1" s="82"/>
      <c r="W1" s="82"/>
      <c r="X1" s="82"/>
      <c r="Y1" s="82"/>
      <c r="Z1" s="82"/>
      <c r="AA1" s="82"/>
    </row>
    <row r="2" spans="1:28" customFormat="1" ht="30" customHeight="1" x14ac:dyDescent="0.2">
      <c r="A2" s="82"/>
      <c r="B2" s="154" t="str">
        <f>'Deelnemers en Scores'!B2</f>
        <v>RK 25m1pijl Teams, Klasse: komt hier</v>
      </c>
      <c r="C2" s="155"/>
      <c r="D2" s="155"/>
      <c r="E2" s="155"/>
      <c r="F2" s="155"/>
      <c r="G2" s="155"/>
      <c r="H2" s="155"/>
      <c r="I2" s="155"/>
      <c r="J2" s="155"/>
      <c r="K2" s="155"/>
      <c r="L2" s="155"/>
      <c r="M2" s="155"/>
      <c r="N2" s="155"/>
      <c r="O2" s="155"/>
      <c r="P2" s="155"/>
      <c r="Q2" s="155"/>
      <c r="R2" s="155"/>
      <c r="S2" s="155"/>
      <c r="T2" s="155"/>
      <c r="U2" s="155"/>
      <c r="V2" s="155"/>
      <c r="W2" s="156"/>
      <c r="X2" s="82"/>
      <c r="Y2" s="82"/>
      <c r="Z2" s="82"/>
      <c r="AA2" s="82"/>
    </row>
    <row r="3" spans="1:28" customFormat="1" x14ac:dyDescent="0.2">
      <c r="A3" s="82"/>
      <c r="B3" s="83"/>
      <c r="C3" s="82"/>
      <c r="D3" s="82"/>
      <c r="E3" s="82"/>
      <c r="F3" s="82"/>
      <c r="G3" s="82"/>
      <c r="H3" s="82"/>
      <c r="I3" s="82"/>
      <c r="J3" s="82"/>
      <c r="K3" s="82"/>
      <c r="L3" s="82"/>
      <c r="M3" s="82"/>
      <c r="N3" s="82"/>
      <c r="O3" s="82"/>
      <c r="P3" s="82"/>
      <c r="Q3" s="82"/>
      <c r="R3" s="82"/>
      <c r="S3" s="82"/>
      <c r="T3" s="82"/>
      <c r="U3" s="82"/>
      <c r="V3" s="82"/>
      <c r="W3" s="82"/>
      <c r="X3" s="82"/>
      <c r="Y3" s="82"/>
      <c r="Z3" s="82"/>
      <c r="AA3" s="82"/>
    </row>
    <row r="4" spans="1:28" customFormat="1" ht="28.5" customHeight="1" x14ac:dyDescent="0.25">
      <c r="A4" s="82"/>
      <c r="B4" s="82"/>
      <c r="C4" s="82"/>
      <c r="D4" s="82"/>
      <c r="E4" s="91"/>
      <c r="F4" s="82"/>
      <c r="G4" s="82"/>
      <c r="H4" s="82"/>
      <c r="I4" s="82"/>
      <c r="J4" s="82"/>
      <c r="K4" s="82"/>
      <c r="L4" s="82"/>
      <c r="M4" s="82"/>
      <c r="N4" s="82"/>
      <c r="O4" s="92" t="s">
        <v>3</v>
      </c>
      <c r="P4" s="157" t="str">
        <f>'Deelnemers en Scores'!H4</f>
        <v>yyyy-mm-dd</v>
      </c>
      <c r="Q4" s="158"/>
      <c r="R4" s="158"/>
      <c r="S4" s="158"/>
      <c r="T4" s="158"/>
      <c r="U4" s="158"/>
      <c r="V4" s="93"/>
      <c r="W4" s="94"/>
      <c r="X4" s="82"/>
      <c r="Y4" s="82"/>
      <c r="Z4" s="82"/>
      <c r="AA4" s="82"/>
    </row>
    <row r="5" spans="1:28" customFormat="1" ht="12.95" customHeight="1" x14ac:dyDescent="0.2">
      <c r="A5" s="82"/>
      <c r="B5" s="83"/>
      <c r="C5" s="82"/>
      <c r="D5" s="82"/>
      <c r="E5" s="82"/>
      <c r="F5" s="82"/>
      <c r="G5" s="82"/>
      <c r="H5" s="82"/>
      <c r="I5" s="82"/>
      <c r="J5" s="82"/>
      <c r="K5" s="82"/>
      <c r="L5" s="82"/>
      <c r="M5" s="82"/>
      <c r="N5" s="82"/>
      <c r="O5" s="82"/>
      <c r="P5" s="82"/>
      <c r="Q5" s="82"/>
      <c r="R5" s="82"/>
      <c r="S5" s="82"/>
      <c r="T5" s="82"/>
      <c r="U5" s="82"/>
      <c r="V5" s="82"/>
      <c r="W5" s="82"/>
      <c r="X5" s="82"/>
      <c r="Y5" s="82"/>
      <c r="Z5" s="82"/>
      <c r="AA5" s="82"/>
    </row>
    <row r="6" spans="1:28" customFormat="1" ht="15.75" thickBot="1" x14ac:dyDescent="0.25">
      <c r="A6" s="82"/>
      <c r="B6" s="83"/>
      <c r="C6" s="82"/>
      <c r="D6" s="82"/>
      <c r="E6" s="82"/>
      <c r="F6" s="82"/>
      <c r="G6" s="82"/>
      <c r="H6" s="82"/>
      <c r="I6" s="82"/>
      <c r="J6" s="82"/>
      <c r="K6" s="82"/>
      <c r="L6" s="82"/>
      <c r="M6" s="82"/>
      <c r="N6" s="82"/>
      <c r="O6" s="82"/>
      <c r="P6" s="82"/>
      <c r="Q6" s="82"/>
      <c r="R6" s="82"/>
      <c r="S6" s="82"/>
      <c r="T6" s="82"/>
      <c r="U6" s="82"/>
      <c r="V6" s="82"/>
      <c r="W6" s="82"/>
      <c r="X6" s="82"/>
      <c r="Y6" s="82"/>
      <c r="Z6" s="82"/>
      <c r="AA6" s="82"/>
    </row>
    <row r="7" spans="1:28" customFormat="1" ht="21" customHeight="1" x14ac:dyDescent="0.25">
      <c r="A7" s="82"/>
      <c r="B7" s="95"/>
      <c r="C7" s="96"/>
      <c r="D7" s="97"/>
      <c r="E7" s="152" t="s">
        <v>35</v>
      </c>
      <c r="F7" s="159"/>
      <c r="G7" s="159"/>
      <c r="H7" s="159"/>
      <c r="I7" s="99"/>
      <c r="J7" s="159" t="s">
        <v>36</v>
      </c>
      <c r="K7" s="159"/>
      <c r="L7" s="159"/>
      <c r="M7" s="153"/>
      <c r="N7" s="98"/>
      <c r="O7" s="152" t="s">
        <v>37</v>
      </c>
      <c r="P7" s="159"/>
      <c r="Q7" s="159"/>
      <c r="R7" s="153"/>
      <c r="S7" s="98" t="s">
        <v>86</v>
      </c>
      <c r="T7" s="152" t="s">
        <v>85</v>
      </c>
      <c r="U7" s="153"/>
      <c r="V7" s="99"/>
      <c r="W7" s="100" t="s">
        <v>84</v>
      </c>
      <c r="X7" s="82"/>
      <c r="Y7" s="82"/>
      <c r="Z7" s="82"/>
      <c r="AA7" s="135" t="s">
        <v>97</v>
      </c>
    </row>
    <row r="8" spans="1:28" customFormat="1" ht="21" customHeight="1" thickBot="1" x14ac:dyDescent="0.25">
      <c r="A8" s="83"/>
      <c r="B8" s="101" t="s">
        <v>0</v>
      </c>
      <c r="C8" s="102" t="s">
        <v>5</v>
      </c>
      <c r="D8" s="102" t="s">
        <v>4</v>
      </c>
      <c r="E8" s="103">
        <v>1</v>
      </c>
      <c r="F8" s="104">
        <v>2</v>
      </c>
      <c r="G8" s="104">
        <v>3</v>
      </c>
      <c r="H8" s="105">
        <v>4</v>
      </c>
      <c r="I8" s="106"/>
      <c r="J8" s="103">
        <v>1</v>
      </c>
      <c r="K8" s="104">
        <v>2</v>
      </c>
      <c r="L8" s="104">
        <v>3</v>
      </c>
      <c r="M8" s="107">
        <v>4</v>
      </c>
      <c r="N8" s="106"/>
      <c r="O8" s="103">
        <v>1</v>
      </c>
      <c r="P8" s="104">
        <v>2</v>
      </c>
      <c r="Q8" s="104">
        <v>3</v>
      </c>
      <c r="R8" s="107">
        <v>4</v>
      </c>
      <c r="S8" s="108" t="s">
        <v>87</v>
      </c>
      <c r="T8" s="109" t="s">
        <v>49</v>
      </c>
      <c r="U8" s="110" t="s">
        <v>50</v>
      </c>
      <c r="V8" s="106"/>
      <c r="W8" s="108"/>
      <c r="X8" s="82"/>
      <c r="Y8" s="82"/>
      <c r="Z8" s="82"/>
      <c r="AA8" s="136" t="s">
        <v>98</v>
      </c>
    </row>
    <row r="9" spans="1:28" customFormat="1" ht="19.899999999999999" customHeight="1" x14ac:dyDescent="0.2">
      <c r="A9" s="83"/>
      <c r="B9" s="51">
        <f>IF('Deelnemers en Scores'!B9&gt;0,'Deelnemers en Scores'!B9,"")</f>
        <v>1</v>
      </c>
      <c r="C9" s="52" t="str">
        <f>IF('Deelnemers en Scores'!F9="","",'Deelnemers en Scores'!F9)</f>
        <v>Team naam 1</v>
      </c>
      <c r="D9" s="53" t="str">
        <f>'Deelnemers en Scores'!D9</f>
        <v>Vereniging 1</v>
      </c>
      <c r="E9" s="54" t="str">
        <f>IF('Deelnemers en Scores'!H10=0,"",'Deelnemers en Scores'!H10)</f>
        <v/>
      </c>
      <c r="F9" s="54" t="str">
        <f>IF('Deelnemers en Scores'!H11=0,"",'Deelnemers en Scores'!H11)</f>
        <v/>
      </c>
      <c r="G9" s="54" t="str">
        <f>IF('Deelnemers en Scores'!H12=0,"",'Deelnemers en Scores'!H12)</f>
        <v/>
      </c>
      <c r="H9" s="55" t="str">
        <f>IF('Deelnemers en Scores'!H13=0,"",'Deelnemers en Scores'!H13)</f>
        <v/>
      </c>
      <c r="I9" s="88"/>
      <c r="J9" s="54" t="str">
        <f>IF('Deelnemers en Scores'!I10=0,"",'Deelnemers en Scores'!I10)</f>
        <v/>
      </c>
      <c r="K9" s="54" t="str">
        <f>IF('Deelnemers en Scores'!I11=0,"",'Deelnemers en Scores'!I11)</f>
        <v/>
      </c>
      <c r="L9" s="54" t="str">
        <f>IF('Deelnemers en Scores'!I12=0,"",'Deelnemers en Scores'!I12)</f>
        <v/>
      </c>
      <c r="M9" s="55" t="str">
        <f>IF('Deelnemers en Scores'!I13=0,"",'Deelnemers en Scores'!I13)</f>
        <v/>
      </c>
      <c r="N9" s="88"/>
      <c r="O9" s="56" t="str">
        <f t="shared" ref="O9:O20" si="0">IF(ISNUMBER(J9),E9+J9,"")</f>
        <v/>
      </c>
      <c r="P9" s="57" t="str">
        <f t="shared" ref="P9:P20" si="1">IF(ISNUMBER(K9),F9+K9,"")</f>
        <v/>
      </c>
      <c r="Q9" s="57" t="str">
        <f t="shared" ref="Q9:Q20" si="2">IF(ISNUMBER(L9),G9+L9,"")</f>
        <v/>
      </c>
      <c r="R9" s="58" t="str">
        <f t="shared" ref="R9:R20" si="3">IF(ISNUMBER(M9),H9+M9,"")</f>
        <v/>
      </c>
      <c r="S9" s="60">
        <f t="shared" ref="S9:S20" si="4">IF(COUNT(O9:R9)&lt;4,SUM(O9:R9),SUM(O9:R9)-MIN(O9:R9))</f>
        <v>0</v>
      </c>
      <c r="T9" s="56">
        <f t="shared" ref="T9:T20" si="5">IF(S9&gt;0,LARGE(O9:R9,1),0)</f>
        <v>0</v>
      </c>
      <c r="U9" s="58">
        <f t="shared" ref="U9:U20" si="6">IF(S9&gt;0,LARGE(O9:R9,2),0)</f>
        <v>0</v>
      </c>
      <c r="V9" s="88"/>
      <c r="W9" s="59">
        <f t="shared" ref="W9:W20" si="7">S9+T9/10000+U9/10000000</f>
        <v>0</v>
      </c>
      <c r="X9" s="86"/>
      <c r="Y9" s="111" t="str">
        <f t="shared" ref="Y9:Y20" si="8">IF(W9&gt;0,IF(W9=W8,Y8,ROW()-ROW($Y$8)),"")</f>
        <v/>
      </c>
      <c r="Z9" s="112" t="str">
        <f t="shared" ref="Z9:Z20" si="9">IF(Y9&lt;&gt;"",_xlfn.CONCAT(Y9,"e"),"")</f>
        <v/>
      </c>
      <c r="AA9" s="137">
        <f t="shared" ref="AA9:AA20" si="10">W9</f>
        <v>0</v>
      </c>
      <c r="AB9" s="40"/>
    </row>
    <row r="10" spans="1:28" customFormat="1" ht="19.899999999999999" customHeight="1" x14ac:dyDescent="0.2">
      <c r="A10" s="83"/>
      <c r="B10" s="49">
        <f>IF('Deelnemers en Scores'!B15&gt;0,'Deelnemers en Scores'!B15,"")</f>
        <v>2</v>
      </c>
      <c r="C10" s="6" t="str">
        <f>IF('Deelnemers en Scores'!F15="","",'Deelnemers en Scores'!F15)</f>
        <v>Team naam 2</v>
      </c>
      <c r="D10" s="7" t="str">
        <f>'Deelnemers en Scores'!D15</f>
        <v>Vereniging 2</v>
      </c>
      <c r="E10" s="18" t="str">
        <f>IF('Deelnemers en Scores'!H16=0,"",'Deelnemers en Scores'!H16)</f>
        <v/>
      </c>
      <c r="F10" s="18" t="str">
        <f>IF('Deelnemers en Scores'!H17=0,"",'Deelnemers en Scores'!H17)</f>
        <v/>
      </c>
      <c r="G10" s="18" t="str">
        <f>IF('Deelnemers en Scores'!H18=0,"",'Deelnemers en Scores'!H18)</f>
        <v/>
      </c>
      <c r="H10" s="41" t="str">
        <f>IF('Deelnemers en Scores'!H19=0,"",'Deelnemers en Scores'!H19)</f>
        <v/>
      </c>
      <c r="I10" s="89"/>
      <c r="J10" s="18" t="str">
        <f>IF('Deelnemers en Scores'!I16=0,"",'Deelnemers en Scores'!I16)</f>
        <v/>
      </c>
      <c r="K10" s="18" t="str">
        <f>IF('Deelnemers en Scores'!I17=0,"",'Deelnemers en Scores'!I17)</f>
        <v/>
      </c>
      <c r="L10" s="18" t="str">
        <f>IF('Deelnemers en Scores'!I18=0,"",'Deelnemers en Scores'!I18)</f>
        <v/>
      </c>
      <c r="M10" s="41" t="str">
        <f>IF('Deelnemers en Scores'!I19=0,"",'Deelnemers en Scores'!I19)</f>
        <v/>
      </c>
      <c r="N10" s="89"/>
      <c r="O10" s="19" t="str">
        <f t="shared" si="0"/>
        <v/>
      </c>
      <c r="P10" s="20" t="str">
        <f t="shared" si="1"/>
        <v/>
      </c>
      <c r="Q10" s="20" t="str">
        <f t="shared" si="2"/>
        <v/>
      </c>
      <c r="R10" s="21" t="str">
        <f t="shared" si="3"/>
        <v/>
      </c>
      <c r="S10" s="60">
        <f t="shared" si="4"/>
        <v>0</v>
      </c>
      <c r="T10" s="56">
        <f t="shared" si="5"/>
        <v>0</v>
      </c>
      <c r="U10" s="58">
        <f t="shared" si="6"/>
        <v>0</v>
      </c>
      <c r="V10" s="89"/>
      <c r="W10" s="59">
        <f t="shared" si="7"/>
        <v>0</v>
      </c>
      <c r="X10" s="86"/>
      <c r="Y10" s="111" t="str">
        <f t="shared" si="8"/>
        <v/>
      </c>
      <c r="Z10" s="112" t="str">
        <f t="shared" si="9"/>
        <v/>
      </c>
      <c r="AA10" s="137">
        <f t="shared" si="10"/>
        <v>0</v>
      </c>
    </row>
    <row r="11" spans="1:28" customFormat="1" ht="19.899999999999999" customHeight="1" x14ac:dyDescent="0.2">
      <c r="A11" s="83"/>
      <c r="B11" s="49">
        <f>IF('Deelnemers en Scores'!B21&gt;0,'Deelnemers en Scores'!B21,"")</f>
        <v>3</v>
      </c>
      <c r="C11" s="6" t="str">
        <f>IF('Deelnemers en Scores'!F21="","",'Deelnemers en Scores'!F21)</f>
        <v>Team naam 3</v>
      </c>
      <c r="D11" s="7" t="str">
        <f>'Deelnemers en Scores'!D21</f>
        <v>Vereniging 3</v>
      </c>
      <c r="E11" s="18" t="str">
        <f>IF('Deelnemers en Scores'!H22=0,"",'Deelnemers en Scores'!H22)</f>
        <v/>
      </c>
      <c r="F11" s="18" t="str">
        <f>IF('Deelnemers en Scores'!H23=0,"",'Deelnemers en Scores'!H23)</f>
        <v/>
      </c>
      <c r="G11" s="18" t="str">
        <f>IF('Deelnemers en Scores'!H24=0,"",'Deelnemers en Scores'!H24)</f>
        <v/>
      </c>
      <c r="H11" s="41" t="str">
        <f>IF('Deelnemers en Scores'!H25=0,"",'Deelnemers en Scores'!H25)</f>
        <v/>
      </c>
      <c r="I11" s="89"/>
      <c r="J11" s="18" t="str">
        <f>IF('Deelnemers en Scores'!I22=0,"",'Deelnemers en Scores'!I22)</f>
        <v/>
      </c>
      <c r="K11" s="18" t="str">
        <f>IF('Deelnemers en Scores'!I23=0,"",'Deelnemers en Scores'!I23)</f>
        <v/>
      </c>
      <c r="L11" s="18" t="str">
        <f>IF('Deelnemers en Scores'!I24=0,"",'Deelnemers en Scores'!I24)</f>
        <v/>
      </c>
      <c r="M11" s="41" t="str">
        <f>IF('Deelnemers en Scores'!I25=0,"",'Deelnemers en Scores'!I25)</f>
        <v/>
      </c>
      <c r="N11" s="89"/>
      <c r="O11" s="19" t="str">
        <f t="shared" si="0"/>
        <v/>
      </c>
      <c r="P11" s="20" t="str">
        <f t="shared" si="1"/>
        <v/>
      </c>
      <c r="Q11" s="20" t="str">
        <f t="shared" si="2"/>
        <v/>
      </c>
      <c r="R11" s="21" t="str">
        <f t="shared" si="3"/>
        <v/>
      </c>
      <c r="S11" s="60">
        <f t="shared" si="4"/>
        <v>0</v>
      </c>
      <c r="T11" s="56">
        <f t="shared" si="5"/>
        <v>0</v>
      </c>
      <c r="U11" s="58">
        <f t="shared" si="6"/>
        <v>0</v>
      </c>
      <c r="V11" s="89"/>
      <c r="W11" s="59">
        <f t="shared" si="7"/>
        <v>0</v>
      </c>
      <c r="X11" s="86"/>
      <c r="Y11" s="111" t="str">
        <f t="shared" si="8"/>
        <v/>
      </c>
      <c r="Z11" s="112" t="str">
        <f t="shared" si="9"/>
        <v/>
      </c>
      <c r="AA11" s="137">
        <f t="shared" si="10"/>
        <v>0</v>
      </c>
    </row>
    <row r="12" spans="1:28" customFormat="1" ht="19.899999999999999" customHeight="1" x14ac:dyDescent="0.2">
      <c r="A12" s="83"/>
      <c r="B12" s="49">
        <f>IF('Deelnemers en Scores'!B27&gt;0,'Deelnemers en Scores'!B27,"")</f>
        <v>4</v>
      </c>
      <c r="C12" s="6" t="str">
        <f>IF('Deelnemers en Scores'!F27="","",'Deelnemers en Scores'!F27)</f>
        <v>Team naam 4</v>
      </c>
      <c r="D12" s="7" t="str">
        <f>'Deelnemers en Scores'!D27</f>
        <v>Vereniging 4</v>
      </c>
      <c r="E12" s="18" t="str">
        <f>IF('Deelnemers en Scores'!H28=0,"",'Deelnemers en Scores'!H28)</f>
        <v/>
      </c>
      <c r="F12" s="18" t="str">
        <f>IF('Deelnemers en Scores'!H29=0,"",'Deelnemers en Scores'!H29)</f>
        <v/>
      </c>
      <c r="G12" s="18" t="str">
        <f>IF('Deelnemers en Scores'!H30=0,"",'Deelnemers en Scores'!H30)</f>
        <v/>
      </c>
      <c r="H12" s="41" t="str">
        <f>IF('Deelnemers en Scores'!H31=0,"",'Deelnemers en Scores'!H31)</f>
        <v/>
      </c>
      <c r="I12" s="89"/>
      <c r="J12" s="18" t="str">
        <f>IF('Deelnemers en Scores'!I28=0,"",'Deelnemers en Scores'!I28)</f>
        <v/>
      </c>
      <c r="K12" s="18" t="str">
        <f>IF('Deelnemers en Scores'!I29=0,"",'Deelnemers en Scores'!I29)</f>
        <v/>
      </c>
      <c r="L12" s="18" t="str">
        <f>IF('Deelnemers en Scores'!I30=0,"",'Deelnemers en Scores'!I30)</f>
        <v/>
      </c>
      <c r="M12" s="41" t="str">
        <f>IF('Deelnemers en Scores'!I31=0,"",'Deelnemers en Scores'!I31)</f>
        <v/>
      </c>
      <c r="N12" s="89"/>
      <c r="O12" s="19" t="str">
        <f t="shared" si="0"/>
        <v/>
      </c>
      <c r="P12" s="20" t="str">
        <f t="shared" si="1"/>
        <v/>
      </c>
      <c r="Q12" s="20" t="str">
        <f t="shared" si="2"/>
        <v/>
      </c>
      <c r="R12" s="21" t="str">
        <f t="shared" si="3"/>
        <v/>
      </c>
      <c r="S12" s="60">
        <f t="shared" si="4"/>
        <v>0</v>
      </c>
      <c r="T12" s="56">
        <f t="shared" si="5"/>
        <v>0</v>
      </c>
      <c r="U12" s="58">
        <f t="shared" si="6"/>
        <v>0</v>
      </c>
      <c r="V12" s="89"/>
      <c r="W12" s="59">
        <f t="shared" si="7"/>
        <v>0</v>
      </c>
      <c r="X12" s="86"/>
      <c r="Y12" s="111" t="str">
        <f t="shared" si="8"/>
        <v/>
      </c>
      <c r="Z12" s="112" t="str">
        <f t="shared" si="9"/>
        <v/>
      </c>
      <c r="AA12" s="137">
        <f t="shared" si="10"/>
        <v>0</v>
      </c>
    </row>
    <row r="13" spans="1:28" customFormat="1" ht="19.899999999999999" customHeight="1" x14ac:dyDescent="0.2">
      <c r="A13" s="83"/>
      <c r="B13" s="49">
        <f>IF('Deelnemers en Scores'!B33&gt;0,'Deelnemers en Scores'!B33,"")</f>
        <v>5</v>
      </c>
      <c r="C13" s="6" t="str">
        <f>IF('Deelnemers en Scores'!F33="","",'Deelnemers en Scores'!F33)</f>
        <v>Team naam 5</v>
      </c>
      <c r="D13" s="7" t="str">
        <f>'Deelnemers en Scores'!D33</f>
        <v>Vereniging 5</v>
      </c>
      <c r="E13" s="18" t="str">
        <f>IF('Deelnemers en Scores'!H34=0,"",'Deelnemers en Scores'!H34)</f>
        <v/>
      </c>
      <c r="F13" s="18" t="str">
        <f>IF('Deelnemers en Scores'!H35=0,"",'Deelnemers en Scores'!H35)</f>
        <v/>
      </c>
      <c r="G13" s="18" t="str">
        <f>IF('Deelnemers en Scores'!H36=0,"",'Deelnemers en Scores'!H36)</f>
        <v/>
      </c>
      <c r="H13" s="41" t="str">
        <f>IF('Deelnemers en Scores'!H37=0,"",'Deelnemers en Scores'!H37)</f>
        <v/>
      </c>
      <c r="I13" s="89"/>
      <c r="J13" s="18" t="str">
        <f>IF('Deelnemers en Scores'!I34=0,"",'Deelnemers en Scores'!I34)</f>
        <v/>
      </c>
      <c r="K13" s="18" t="str">
        <f>IF('Deelnemers en Scores'!I35=0,"",'Deelnemers en Scores'!I35)</f>
        <v/>
      </c>
      <c r="L13" s="18" t="str">
        <f>IF('Deelnemers en Scores'!I36=0,"",'Deelnemers en Scores'!I36)</f>
        <v/>
      </c>
      <c r="M13" s="41" t="str">
        <f>IF('Deelnemers en Scores'!I37=0,"",'Deelnemers en Scores'!I37)</f>
        <v/>
      </c>
      <c r="N13" s="89"/>
      <c r="O13" s="19" t="str">
        <f t="shared" si="0"/>
        <v/>
      </c>
      <c r="P13" s="20" t="str">
        <f t="shared" si="1"/>
        <v/>
      </c>
      <c r="Q13" s="20" t="str">
        <f t="shared" si="2"/>
        <v/>
      </c>
      <c r="R13" s="21" t="str">
        <f t="shared" si="3"/>
        <v/>
      </c>
      <c r="S13" s="60">
        <f t="shared" si="4"/>
        <v>0</v>
      </c>
      <c r="T13" s="56">
        <f t="shared" si="5"/>
        <v>0</v>
      </c>
      <c r="U13" s="58">
        <f t="shared" si="6"/>
        <v>0</v>
      </c>
      <c r="V13" s="89"/>
      <c r="W13" s="59">
        <f t="shared" si="7"/>
        <v>0</v>
      </c>
      <c r="X13" s="86"/>
      <c r="Y13" s="111" t="str">
        <f t="shared" si="8"/>
        <v/>
      </c>
      <c r="Z13" s="112" t="str">
        <f t="shared" si="9"/>
        <v/>
      </c>
      <c r="AA13" s="137">
        <f t="shared" si="10"/>
        <v>0</v>
      </c>
    </row>
    <row r="14" spans="1:28" customFormat="1" ht="19.899999999999999" customHeight="1" x14ac:dyDescent="0.2">
      <c r="A14" s="83"/>
      <c r="B14" s="49">
        <f>IF('Deelnemers en Scores'!B39&gt;0,'Deelnemers en Scores'!B39,"")</f>
        <v>6</v>
      </c>
      <c r="C14" s="6" t="str">
        <f>IF('Deelnemers en Scores'!F39="","",'Deelnemers en Scores'!F39)</f>
        <v>Team naam 6</v>
      </c>
      <c r="D14" s="7" t="str">
        <f>'Deelnemers en Scores'!D39</f>
        <v>Vereniging 6</v>
      </c>
      <c r="E14" s="18" t="str">
        <f>IF('Deelnemers en Scores'!H40=0,"",'Deelnemers en Scores'!H40)</f>
        <v/>
      </c>
      <c r="F14" s="18" t="str">
        <f>IF('Deelnemers en Scores'!H41=0,"",'Deelnemers en Scores'!H41)</f>
        <v/>
      </c>
      <c r="G14" s="18" t="str">
        <f>IF('Deelnemers en Scores'!H42=0,"",'Deelnemers en Scores'!H42)</f>
        <v/>
      </c>
      <c r="H14" s="41" t="str">
        <f>IF('Deelnemers en Scores'!H43=0,"",'Deelnemers en Scores'!H43)</f>
        <v/>
      </c>
      <c r="I14" s="89"/>
      <c r="J14" s="18" t="str">
        <f>IF('Deelnemers en Scores'!I40=0,"",'Deelnemers en Scores'!I40)</f>
        <v/>
      </c>
      <c r="K14" s="18" t="str">
        <f>IF('Deelnemers en Scores'!I41=0,"",'Deelnemers en Scores'!I41)</f>
        <v/>
      </c>
      <c r="L14" s="18" t="str">
        <f>IF('Deelnemers en Scores'!I42=0,"",'Deelnemers en Scores'!I42)</f>
        <v/>
      </c>
      <c r="M14" s="41" t="str">
        <f>IF('Deelnemers en Scores'!I43=0,"",'Deelnemers en Scores'!I43)</f>
        <v/>
      </c>
      <c r="N14" s="89"/>
      <c r="O14" s="19" t="str">
        <f t="shared" si="0"/>
        <v/>
      </c>
      <c r="P14" s="20" t="str">
        <f t="shared" si="1"/>
        <v/>
      </c>
      <c r="Q14" s="20" t="str">
        <f t="shared" si="2"/>
        <v/>
      </c>
      <c r="R14" s="21" t="str">
        <f t="shared" si="3"/>
        <v/>
      </c>
      <c r="S14" s="60">
        <f t="shared" si="4"/>
        <v>0</v>
      </c>
      <c r="T14" s="56">
        <f t="shared" si="5"/>
        <v>0</v>
      </c>
      <c r="U14" s="58">
        <f t="shared" si="6"/>
        <v>0</v>
      </c>
      <c r="V14" s="89"/>
      <c r="W14" s="59">
        <f t="shared" si="7"/>
        <v>0</v>
      </c>
      <c r="X14" s="86"/>
      <c r="Y14" s="111" t="str">
        <f t="shared" si="8"/>
        <v/>
      </c>
      <c r="Z14" s="112" t="str">
        <f t="shared" si="9"/>
        <v/>
      </c>
      <c r="AA14" s="137">
        <f t="shared" si="10"/>
        <v>0</v>
      </c>
    </row>
    <row r="15" spans="1:28" customFormat="1" ht="19.899999999999999" customHeight="1" x14ac:dyDescent="0.2">
      <c r="A15" s="83"/>
      <c r="B15" s="49">
        <f>IF('Deelnemers en Scores'!B45&gt;0,'Deelnemers en Scores'!B45,"")</f>
        <v>7</v>
      </c>
      <c r="C15" s="6" t="str">
        <f>IF('Deelnemers en Scores'!F45="","",'Deelnemers en Scores'!F45)</f>
        <v>Team naam 7</v>
      </c>
      <c r="D15" s="7" t="str">
        <f>'Deelnemers en Scores'!D45</f>
        <v>Vereniging 7</v>
      </c>
      <c r="E15" s="18" t="str">
        <f>IF('Deelnemers en Scores'!H46=0,"",'Deelnemers en Scores'!H46)</f>
        <v/>
      </c>
      <c r="F15" s="18" t="str">
        <f>IF('Deelnemers en Scores'!H47=0,"",'Deelnemers en Scores'!H47)</f>
        <v/>
      </c>
      <c r="G15" s="18" t="str">
        <f>IF('Deelnemers en Scores'!H48=0,"",'Deelnemers en Scores'!H48)</f>
        <v/>
      </c>
      <c r="H15" s="41" t="str">
        <f>IF('Deelnemers en Scores'!H49=0,"",'Deelnemers en Scores'!H49)</f>
        <v/>
      </c>
      <c r="I15" s="89"/>
      <c r="J15" s="18" t="str">
        <f>IF('Deelnemers en Scores'!I46=0,"",'Deelnemers en Scores'!I46)</f>
        <v/>
      </c>
      <c r="K15" s="18" t="str">
        <f>IF('Deelnemers en Scores'!I47=0,"",'Deelnemers en Scores'!I47)</f>
        <v/>
      </c>
      <c r="L15" s="18" t="str">
        <f>IF('Deelnemers en Scores'!I48=0,"",'Deelnemers en Scores'!I48)</f>
        <v/>
      </c>
      <c r="M15" s="41" t="str">
        <f>IF('Deelnemers en Scores'!I49=0,"",'Deelnemers en Scores'!I49)</f>
        <v/>
      </c>
      <c r="N15" s="89"/>
      <c r="O15" s="19" t="str">
        <f t="shared" si="0"/>
        <v/>
      </c>
      <c r="P15" s="20" t="str">
        <f t="shared" si="1"/>
        <v/>
      </c>
      <c r="Q15" s="20" t="str">
        <f t="shared" si="2"/>
        <v/>
      </c>
      <c r="R15" s="21" t="str">
        <f t="shared" si="3"/>
        <v/>
      </c>
      <c r="S15" s="60">
        <f t="shared" si="4"/>
        <v>0</v>
      </c>
      <c r="T15" s="56">
        <f t="shared" si="5"/>
        <v>0</v>
      </c>
      <c r="U15" s="58">
        <f t="shared" si="6"/>
        <v>0</v>
      </c>
      <c r="V15" s="89"/>
      <c r="W15" s="59">
        <f t="shared" si="7"/>
        <v>0</v>
      </c>
      <c r="X15" s="86"/>
      <c r="Y15" s="111" t="str">
        <f t="shared" si="8"/>
        <v/>
      </c>
      <c r="Z15" s="112" t="str">
        <f t="shared" si="9"/>
        <v/>
      </c>
      <c r="AA15" s="137">
        <f t="shared" si="10"/>
        <v>0</v>
      </c>
    </row>
    <row r="16" spans="1:28" customFormat="1" ht="19.899999999999999" customHeight="1" x14ac:dyDescent="0.2">
      <c r="A16" s="83"/>
      <c r="B16" s="49">
        <f>IF('Deelnemers en Scores'!B51&gt;0,'Deelnemers en Scores'!B51,"")</f>
        <v>8</v>
      </c>
      <c r="C16" s="6" t="str">
        <f>IF('Deelnemers en Scores'!F51="","",'Deelnemers en Scores'!F51)</f>
        <v>Team naam 8</v>
      </c>
      <c r="D16" s="7" t="str">
        <f>'Deelnemers en Scores'!D51</f>
        <v>Vereniging 8</v>
      </c>
      <c r="E16" s="18" t="str">
        <f>IF('Deelnemers en Scores'!H52=0,"",'Deelnemers en Scores'!H52)</f>
        <v/>
      </c>
      <c r="F16" s="18" t="str">
        <f>IF('Deelnemers en Scores'!H53=0,"",'Deelnemers en Scores'!H53)</f>
        <v/>
      </c>
      <c r="G16" s="18" t="str">
        <f>IF('Deelnemers en Scores'!H54=0,"",'Deelnemers en Scores'!H54)</f>
        <v/>
      </c>
      <c r="H16" s="41" t="str">
        <f>IF('Deelnemers en Scores'!H55=0,"",'Deelnemers en Scores'!H55)</f>
        <v/>
      </c>
      <c r="I16" s="89"/>
      <c r="J16" s="18" t="str">
        <f>IF('Deelnemers en Scores'!I52=0,"",'Deelnemers en Scores'!I52)</f>
        <v/>
      </c>
      <c r="K16" s="18" t="str">
        <f>IF('Deelnemers en Scores'!I53=0,"",'Deelnemers en Scores'!I53)</f>
        <v/>
      </c>
      <c r="L16" s="18" t="str">
        <f>IF('Deelnemers en Scores'!I54=0,"",'Deelnemers en Scores'!I54)</f>
        <v/>
      </c>
      <c r="M16" s="41" t="str">
        <f>IF('Deelnemers en Scores'!I55=0,"",'Deelnemers en Scores'!I55)</f>
        <v/>
      </c>
      <c r="N16" s="89"/>
      <c r="O16" s="19" t="str">
        <f t="shared" si="0"/>
        <v/>
      </c>
      <c r="P16" s="20" t="str">
        <f t="shared" si="1"/>
        <v/>
      </c>
      <c r="Q16" s="20" t="str">
        <f t="shared" si="2"/>
        <v/>
      </c>
      <c r="R16" s="21" t="str">
        <f t="shared" si="3"/>
        <v/>
      </c>
      <c r="S16" s="60">
        <f t="shared" si="4"/>
        <v>0</v>
      </c>
      <c r="T16" s="56">
        <f t="shared" si="5"/>
        <v>0</v>
      </c>
      <c r="U16" s="58">
        <f t="shared" si="6"/>
        <v>0</v>
      </c>
      <c r="V16" s="89"/>
      <c r="W16" s="59">
        <f t="shared" si="7"/>
        <v>0</v>
      </c>
      <c r="X16" s="86"/>
      <c r="Y16" s="111" t="str">
        <f t="shared" si="8"/>
        <v/>
      </c>
      <c r="Z16" s="112" t="str">
        <f t="shared" si="9"/>
        <v/>
      </c>
      <c r="AA16" s="137">
        <f t="shared" si="10"/>
        <v>0</v>
      </c>
    </row>
    <row r="17" spans="1:27" customFormat="1" ht="20.25" customHeight="1" x14ac:dyDescent="0.2">
      <c r="A17" s="83"/>
      <c r="B17" s="49">
        <f>IF('Deelnemers en Scores'!B57&gt;0,'Deelnemers en Scores'!B57,"")</f>
        <v>9</v>
      </c>
      <c r="C17" s="6" t="str">
        <f>IF('Deelnemers en Scores'!F57="","",'Deelnemers en Scores'!F57)</f>
        <v>Team naam 9</v>
      </c>
      <c r="D17" s="7" t="str">
        <f>'Deelnemers en Scores'!D57</f>
        <v>Vereniging 9</v>
      </c>
      <c r="E17" s="18" t="str">
        <f>IF('Deelnemers en Scores'!H58=0,"",'Deelnemers en Scores'!H58)</f>
        <v/>
      </c>
      <c r="F17" s="18" t="str">
        <f>IF('Deelnemers en Scores'!H59=0,"",'Deelnemers en Scores'!H59)</f>
        <v/>
      </c>
      <c r="G17" s="18" t="str">
        <f>IF('Deelnemers en Scores'!H60=0,"",'Deelnemers en Scores'!H60)</f>
        <v/>
      </c>
      <c r="H17" s="41" t="str">
        <f>IF('Deelnemers en Scores'!H61=0,"",'Deelnemers en Scores'!H61)</f>
        <v/>
      </c>
      <c r="I17" s="89"/>
      <c r="J17" s="18" t="str">
        <f>IF('Deelnemers en Scores'!I58=0,"",'Deelnemers en Scores'!I58)</f>
        <v/>
      </c>
      <c r="K17" s="18" t="str">
        <f>IF('Deelnemers en Scores'!I59=0,"",'Deelnemers en Scores'!I59)</f>
        <v/>
      </c>
      <c r="L17" s="18" t="str">
        <f>IF('Deelnemers en Scores'!I60=0,"",'Deelnemers en Scores'!I60)</f>
        <v/>
      </c>
      <c r="M17" s="41" t="str">
        <f>IF('Deelnemers en Scores'!I61=0,"",'Deelnemers en Scores'!I61)</f>
        <v/>
      </c>
      <c r="N17" s="89"/>
      <c r="O17" s="19" t="str">
        <f t="shared" si="0"/>
        <v/>
      </c>
      <c r="P17" s="20" t="str">
        <f t="shared" si="1"/>
        <v/>
      </c>
      <c r="Q17" s="20" t="str">
        <f t="shared" si="2"/>
        <v/>
      </c>
      <c r="R17" s="21" t="str">
        <f t="shared" si="3"/>
        <v/>
      </c>
      <c r="S17" s="60">
        <f t="shared" si="4"/>
        <v>0</v>
      </c>
      <c r="T17" s="56">
        <f t="shared" si="5"/>
        <v>0</v>
      </c>
      <c r="U17" s="58">
        <f t="shared" si="6"/>
        <v>0</v>
      </c>
      <c r="V17" s="89"/>
      <c r="W17" s="59">
        <f t="shared" si="7"/>
        <v>0</v>
      </c>
      <c r="X17" s="86"/>
      <c r="Y17" s="111" t="str">
        <f t="shared" si="8"/>
        <v/>
      </c>
      <c r="Z17" s="112" t="str">
        <f t="shared" si="9"/>
        <v/>
      </c>
      <c r="AA17" s="137">
        <f t="shared" si="10"/>
        <v>0</v>
      </c>
    </row>
    <row r="18" spans="1:27" customFormat="1" ht="20.25" customHeight="1" x14ac:dyDescent="0.2">
      <c r="A18" s="83"/>
      <c r="B18" s="49">
        <f>IF('Deelnemers en Scores'!B63&gt;0,'Deelnemers en Scores'!B63,"")</f>
        <v>10</v>
      </c>
      <c r="C18" s="6" t="str">
        <f>IF('Deelnemers en Scores'!F63="","",'Deelnemers en Scores'!F63)</f>
        <v>Team naam 10</v>
      </c>
      <c r="D18" s="7" t="str">
        <f>'Deelnemers en Scores'!D63</f>
        <v>Vereniging 10</v>
      </c>
      <c r="E18" s="18" t="str">
        <f>IF('Deelnemers en Scores'!H64=0,"",'Deelnemers en Scores'!H64)</f>
        <v/>
      </c>
      <c r="F18" s="18" t="str">
        <f>IF('Deelnemers en Scores'!H65=0,"",'Deelnemers en Scores'!H65)</f>
        <v/>
      </c>
      <c r="G18" s="18" t="str">
        <f>IF('Deelnemers en Scores'!H66=0,"",'Deelnemers en Scores'!H66)</f>
        <v/>
      </c>
      <c r="H18" s="41" t="str">
        <f>IF('Deelnemers en Scores'!H67=0,"",'Deelnemers en Scores'!H67)</f>
        <v/>
      </c>
      <c r="I18" s="89"/>
      <c r="J18" s="18" t="str">
        <f>IF('Deelnemers en Scores'!I64=0,"",'Deelnemers en Scores'!I64)</f>
        <v/>
      </c>
      <c r="K18" s="18" t="str">
        <f>IF('Deelnemers en Scores'!I65=0,"",'Deelnemers en Scores'!I65)</f>
        <v/>
      </c>
      <c r="L18" s="18" t="str">
        <f>IF('Deelnemers en Scores'!I66=0,"",'Deelnemers en Scores'!I66)</f>
        <v/>
      </c>
      <c r="M18" s="41" t="str">
        <f>IF('Deelnemers en Scores'!I67=0,"",'Deelnemers en Scores'!I67)</f>
        <v/>
      </c>
      <c r="N18" s="89"/>
      <c r="O18" s="19" t="str">
        <f t="shared" si="0"/>
        <v/>
      </c>
      <c r="P18" s="20" t="str">
        <f t="shared" si="1"/>
        <v/>
      </c>
      <c r="Q18" s="20" t="str">
        <f t="shared" si="2"/>
        <v/>
      </c>
      <c r="R18" s="21" t="str">
        <f t="shared" si="3"/>
        <v/>
      </c>
      <c r="S18" s="60">
        <f t="shared" si="4"/>
        <v>0</v>
      </c>
      <c r="T18" s="56">
        <f t="shared" si="5"/>
        <v>0</v>
      </c>
      <c r="U18" s="58">
        <f t="shared" si="6"/>
        <v>0</v>
      </c>
      <c r="V18" s="89"/>
      <c r="W18" s="59">
        <f t="shared" si="7"/>
        <v>0</v>
      </c>
      <c r="X18" s="86"/>
      <c r="Y18" s="111" t="str">
        <f t="shared" si="8"/>
        <v/>
      </c>
      <c r="Z18" s="112" t="str">
        <f t="shared" si="9"/>
        <v/>
      </c>
      <c r="AA18" s="137">
        <f t="shared" si="10"/>
        <v>0</v>
      </c>
    </row>
    <row r="19" spans="1:27" customFormat="1" ht="20.25" customHeight="1" x14ac:dyDescent="0.2">
      <c r="A19" s="83"/>
      <c r="B19" s="49">
        <f>IF('Deelnemers en Scores'!B69&gt;0,'Deelnemers en Scores'!B69,"")</f>
        <v>11</v>
      </c>
      <c r="C19" s="6" t="str">
        <f>IF('Deelnemers en Scores'!F69="","",'Deelnemers en Scores'!F69)</f>
        <v>Team naam 11</v>
      </c>
      <c r="D19" s="7" t="str">
        <f>'Deelnemers en Scores'!D69</f>
        <v>Vereniging 11</v>
      </c>
      <c r="E19" s="18" t="str">
        <f>IF('Deelnemers en Scores'!H70=0,"",'Deelnemers en Scores'!H70)</f>
        <v/>
      </c>
      <c r="F19" s="18" t="str">
        <f>IF('Deelnemers en Scores'!H71=0,"",'Deelnemers en Scores'!H71)</f>
        <v/>
      </c>
      <c r="G19" s="18" t="str">
        <f>IF('Deelnemers en Scores'!H72=0,"",'Deelnemers en Scores'!H72)</f>
        <v/>
      </c>
      <c r="H19" s="41" t="str">
        <f>IF('Deelnemers en Scores'!H73=0,"",'Deelnemers en Scores'!H73)</f>
        <v/>
      </c>
      <c r="I19" s="89"/>
      <c r="J19" s="18" t="str">
        <f>IF('Deelnemers en Scores'!I70=0,"",'Deelnemers en Scores'!I70)</f>
        <v/>
      </c>
      <c r="K19" s="18" t="str">
        <f>IF('Deelnemers en Scores'!I71=0,"",'Deelnemers en Scores'!I71)</f>
        <v/>
      </c>
      <c r="L19" s="18" t="str">
        <f>IF('Deelnemers en Scores'!I72=0,"",'Deelnemers en Scores'!I72)</f>
        <v/>
      </c>
      <c r="M19" s="41" t="str">
        <f>IF('Deelnemers en Scores'!I73=0,"",'Deelnemers en Scores'!I73)</f>
        <v/>
      </c>
      <c r="N19" s="89"/>
      <c r="O19" s="19" t="str">
        <f t="shared" si="0"/>
        <v/>
      </c>
      <c r="P19" s="20" t="str">
        <f t="shared" si="1"/>
        <v/>
      </c>
      <c r="Q19" s="20" t="str">
        <f t="shared" si="2"/>
        <v/>
      </c>
      <c r="R19" s="21" t="str">
        <f t="shared" si="3"/>
        <v/>
      </c>
      <c r="S19" s="60">
        <f t="shared" si="4"/>
        <v>0</v>
      </c>
      <c r="T19" s="56">
        <f t="shared" si="5"/>
        <v>0</v>
      </c>
      <c r="U19" s="58">
        <f t="shared" si="6"/>
        <v>0</v>
      </c>
      <c r="V19" s="89"/>
      <c r="W19" s="59">
        <f t="shared" si="7"/>
        <v>0</v>
      </c>
      <c r="X19" s="86"/>
      <c r="Y19" s="111" t="str">
        <f t="shared" si="8"/>
        <v/>
      </c>
      <c r="Z19" s="112" t="str">
        <f t="shared" si="9"/>
        <v/>
      </c>
      <c r="AA19" s="137">
        <f t="shared" si="10"/>
        <v>0</v>
      </c>
    </row>
    <row r="20" spans="1:27" customFormat="1" ht="20.25" customHeight="1" thickBot="1" x14ac:dyDescent="0.25">
      <c r="A20" s="83"/>
      <c r="B20" s="50">
        <f>IF('Deelnemers en Scores'!B75&gt;0,'Deelnemers en Scores'!B75,"")</f>
        <v>12</v>
      </c>
      <c r="C20" s="42" t="str">
        <f>IF('Deelnemers en Scores'!F75="","",'Deelnemers en Scores'!F75)</f>
        <v>Team naam 12</v>
      </c>
      <c r="D20" s="43" t="str">
        <f>'Deelnemers en Scores'!D75</f>
        <v>Vereniging 12</v>
      </c>
      <c r="E20" s="44" t="str">
        <f>IF('Deelnemers en Scores'!H76=0,"",'Deelnemers en Scores'!H76)</f>
        <v/>
      </c>
      <c r="F20" s="44" t="str">
        <f>IF('Deelnemers en Scores'!H77=0,"",'Deelnemers en Scores'!H77)</f>
        <v/>
      </c>
      <c r="G20" s="44" t="str">
        <f>IF('Deelnemers en Scores'!H78=0,"",'Deelnemers en Scores'!H78)</f>
        <v/>
      </c>
      <c r="H20" s="45" t="str">
        <f>IF('Deelnemers en Scores'!H79=0,"",'Deelnemers en Scores'!H79)</f>
        <v/>
      </c>
      <c r="I20" s="90"/>
      <c r="J20" s="44" t="str">
        <f>IF('Deelnemers en Scores'!I76=0,"",'Deelnemers en Scores'!I76)</f>
        <v/>
      </c>
      <c r="K20" s="44" t="str">
        <f>IF('Deelnemers en Scores'!I77=0,"",'Deelnemers en Scores'!I77)</f>
        <v/>
      </c>
      <c r="L20" s="44" t="str">
        <f>IF('Deelnemers en Scores'!I78=0,"",'Deelnemers en Scores'!I78)</f>
        <v/>
      </c>
      <c r="M20" s="45" t="str">
        <f>IF('Deelnemers en Scores'!I79=0,"",'Deelnemers en Scores'!I79)</f>
        <v/>
      </c>
      <c r="N20" s="90"/>
      <c r="O20" s="46" t="str">
        <f t="shared" si="0"/>
        <v/>
      </c>
      <c r="P20" s="47" t="str">
        <f t="shared" si="1"/>
        <v/>
      </c>
      <c r="Q20" s="47" t="str">
        <f t="shared" si="2"/>
        <v/>
      </c>
      <c r="R20" s="48" t="str">
        <f t="shared" si="3"/>
        <v/>
      </c>
      <c r="S20" s="60">
        <f t="shared" si="4"/>
        <v>0</v>
      </c>
      <c r="T20" s="56">
        <f t="shared" si="5"/>
        <v>0</v>
      </c>
      <c r="U20" s="58">
        <f t="shared" si="6"/>
        <v>0</v>
      </c>
      <c r="V20" s="90"/>
      <c r="W20" s="59">
        <f t="shared" si="7"/>
        <v>0</v>
      </c>
      <c r="X20" s="86"/>
      <c r="Y20" s="111" t="str">
        <f t="shared" si="8"/>
        <v/>
      </c>
      <c r="Z20" s="112" t="str">
        <f t="shared" si="9"/>
        <v/>
      </c>
      <c r="AA20" s="137">
        <f t="shared" si="10"/>
        <v>0</v>
      </c>
    </row>
    <row r="21" spans="1:27" customFormat="1" x14ac:dyDescent="0.2">
      <c r="A21" s="82"/>
      <c r="B21" s="84"/>
      <c r="C21" s="85"/>
      <c r="D21" s="85"/>
      <c r="E21" s="85"/>
      <c r="F21" s="85"/>
      <c r="G21" s="85"/>
      <c r="H21" s="85"/>
      <c r="I21" s="85"/>
      <c r="J21" s="85"/>
      <c r="K21" s="85"/>
      <c r="L21" s="85"/>
      <c r="M21" s="85"/>
      <c r="N21" s="85"/>
      <c r="O21" s="85"/>
      <c r="P21" s="85"/>
      <c r="Q21" s="85"/>
      <c r="R21" s="85"/>
      <c r="S21" s="85"/>
      <c r="T21" s="85"/>
      <c r="U21" s="85"/>
      <c r="V21" s="85"/>
      <c r="W21" s="85"/>
      <c r="X21" s="82"/>
      <c r="Y21" s="82"/>
      <c r="AA21" s="82"/>
    </row>
    <row r="22" spans="1:27" x14ac:dyDescent="0.2"/>
    <row r="23" spans="1:27" ht="80.25" customHeight="1" x14ac:dyDescent="0.2">
      <c r="K23" s="151" t="s">
        <v>83</v>
      </c>
      <c r="L23" s="151"/>
      <c r="M23" s="151"/>
      <c r="N23" s="151"/>
      <c r="O23" s="151"/>
      <c r="P23" s="151"/>
      <c r="Q23" s="151"/>
      <c r="R23" s="151"/>
      <c r="S23" s="151"/>
      <c r="T23" s="151"/>
      <c r="U23" s="151"/>
      <c r="V23" s="151"/>
      <c r="W23" s="151"/>
    </row>
    <row r="24" spans="1:27" x14ac:dyDescent="0.2">
      <c r="K24" s="87"/>
      <c r="L24" s="87"/>
      <c r="M24" s="87"/>
      <c r="N24" s="87"/>
      <c r="O24" s="87"/>
      <c r="P24" s="87"/>
      <c r="Q24" s="87"/>
      <c r="R24" s="87"/>
      <c r="S24" s="87"/>
      <c r="T24" s="87"/>
      <c r="U24" s="87"/>
      <c r="V24" s="87"/>
      <c r="W24" s="87"/>
    </row>
  </sheetData>
  <sheetProtection selectLockedCells="1" selectUnlockedCells="1"/>
  <autoFilter ref="B8:AA20" xr:uid="{00000000-0001-0000-0200-000000000000}"/>
  <sortState xmlns:xlrd2="http://schemas.microsoft.com/office/spreadsheetml/2017/richdata2" ref="B9:W20">
    <sortCondition ref="B9:B20"/>
  </sortState>
  <mergeCells count="7">
    <mergeCell ref="K23:W23"/>
    <mergeCell ref="T7:U7"/>
    <mergeCell ref="B2:W2"/>
    <mergeCell ref="P4:U4"/>
    <mergeCell ref="E7:H7"/>
    <mergeCell ref="J7:M7"/>
    <mergeCell ref="O7:R7"/>
  </mergeCells>
  <phoneticPr fontId="0" type="noConversion"/>
  <conditionalFormatting sqref="AA9:AA20">
    <cfRule type="expression" dxfId="0" priority="1">
      <formula>INDEX(W9:W10,1)&lt;INDEX(W9:W10,2)</formula>
    </cfRule>
  </conditionalFormatting>
  <pageMargins left="0.19685039370078741" right="0.39370078740157483" top="0.78740157480314965" bottom="0.39370078740157483" header="0.51181102362204722" footer="0.51181102362204722"/>
  <pageSetup paperSize="9" scale="65"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Uitleg</vt:lpstr>
      <vt:lpstr>Toegestane deelnemers</vt:lpstr>
      <vt:lpstr>Deelnemers en Scores</vt:lpstr>
      <vt:lpstr>Uitslag</vt:lpstr>
      <vt:lpstr>'Deelnemers en Scores'!Print_Area</vt:lpstr>
      <vt:lpstr>Uitslag!Print_Area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Thea-en-Ramon</dc:creator>
  <cp:lastModifiedBy>Ramon</cp:lastModifiedBy>
  <cp:lastPrinted>2023-03-09T06:50:37Z</cp:lastPrinted>
  <dcterms:created xsi:type="dcterms:W3CDTF">2023-03-09T05:35:05Z</dcterms:created>
  <dcterms:modified xsi:type="dcterms:W3CDTF">2025-03-27T07:05:32Z</dcterms:modified>
</cp:coreProperties>
</file>