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Sanjay\"/>
    </mc:Choice>
  </mc:AlternateContent>
  <xr:revisionPtr revIDLastSave="0" documentId="13_ncr:1_{C990B05F-CB86-4F5D-880F-EB1C92BF4ED8}" xr6:coauthVersionLast="47" xr6:coauthVersionMax="47" xr10:uidLastSave="{00000000-0000-0000-0000-000000000000}"/>
  <bookViews>
    <workbookView xWindow="-120" yWindow="-120" windowWidth="29040" windowHeight="15840" xr2:uid="{47315D3E-5203-405E-8686-B0504A9C9BBD}"/>
  </bookViews>
  <sheets>
    <sheet name="Cleaned Data" sheetId="3" r:id="rId1"/>
    <sheet name="Summarization" sheetId="8" r:id="rId2"/>
    <sheet name="Descriptive Analysis" sheetId="4" r:id="rId3"/>
  </sheets>
  <definedNames>
    <definedName name="ExternalData_1" localSheetId="0" hidden="1">'Cleaned Data'!$A$1:$Z$82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8" l="1"/>
  <c r="S15" i="8"/>
  <c r="S14" i="8"/>
  <c r="P18" i="8"/>
  <c r="P17" i="8"/>
  <c r="P16" i="8"/>
  <c r="P15" i="8"/>
  <c r="P14" i="8"/>
  <c r="P9" i="8"/>
  <c r="Q10" i="8"/>
  <c r="Q9" i="8"/>
  <c r="P10" i="8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9C718-EB3D-4A83-8BFA-2CCE2DB2FEE5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<sst xmlns="http://schemas.openxmlformats.org/spreadsheetml/2006/main" count="3366" uniqueCount="247">
  <si>
    <t>S.no</t>
  </si>
  <si>
    <t>Name</t>
  </si>
  <si>
    <t>Age</t>
  </si>
  <si>
    <t>Sex</t>
  </si>
  <si>
    <t>Height</t>
  </si>
  <si>
    <t>Weight</t>
  </si>
  <si>
    <t>Marital status</t>
  </si>
  <si>
    <t>Since how many years are you involved in this occupation?</t>
  </si>
  <si>
    <t xml:space="preserve">How many hours are you working per week in this job? </t>
  </si>
  <si>
    <t>BP</t>
  </si>
  <si>
    <t>Diabetes</t>
  </si>
  <si>
    <t>Thyroid</t>
  </si>
  <si>
    <t>Hernia</t>
  </si>
  <si>
    <t xml:space="preserve">Are you suffering from musculoskeletal pain / discomfort now ? </t>
  </si>
  <si>
    <t>Do the current musculoskeletal symptoms (pain/discomfort)</t>
  </si>
  <si>
    <t xml:space="preserve">Following any coping strategy (on your own)? If yes, details </t>
  </si>
  <si>
    <t xml:space="preserve">Do you involve yourself in any recreational activities like exercise or yoga? </t>
  </si>
  <si>
    <t>Smoking</t>
  </si>
  <si>
    <t>Drinking</t>
  </si>
  <si>
    <t xml:space="preserve">Senthil </t>
  </si>
  <si>
    <t>Male</t>
  </si>
  <si>
    <t>Married</t>
  </si>
  <si>
    <t>Yes</t>
  </si>
  <si>
    <t>No</t>
  </si>
  <si>
    <t xml:space="preserve">Shoulder </t>
  </si>
  <si>
    <t>Increase during working days?, Increase by the end of work shift?, Decrease during holidays?</t>
  </si>
  <si>
    <t>Rest</t>
  </si>
  <si>
    <t xml:space="preserve">Arumugam </t>
  </si>
  <si>
    <t>Neck , lowback</t>
  </si>
  <si>
    <t>Increase by the end of work shift?, Decrease during holidays?</t>
  </si>
  <si>
    <t xml:space="preserve">Rest </t>
  </si>
  <si>
    <t>Kaleb</t>
  </si>
  <si>
    <t>lowback</t>
  </si>
  <si>
    <t>Kiran</t>
  </si>
  <si>
    <t>Dinesh</t>
  </si>
  <si>
    <t>Murugan</t>
  </si>
  <si>
    <t>Neck, lower back ache &amp; knee pain</t>
  </si>
  <si>
    <t>Pradeeparajan</t>
  </si>
  <si>
    <t>Saadhiq</t>
  </si>
  <si>
    <t>Unmarried</t>
  </si>
  <si>
    <t>Lower back ache</t>
  </si>
  <si>
    <t>Rishanth</t>
  </si>
  <si>
    <t>Raja</t>
  </si>
  <si>
    <t xml:space="preserve">wrist, shoulder, lowback </t>
  </si>
  <si>
    <t>Anwar</t>
  </si>
  <si>
    <t xml:space="preserve">Wrist, shoulder,neckpain </t>
  </si>
  <si>
    <t xml:space="preserve">Dinakaran </t>
  </si>
  <si>
    <t xml:space="preserve">Neck, lowback </t>
  </si>
  <si>
    <t>Ramana</t>
  </si>
  <si>
    <t xml:space="preserve">Anthony </t>
  </si>
  <si>
    <t xml:space="preserve">Neckpain </t>
  </si>
  <si>
    <t xml:space="preserve">Selva kumar </t>
  </si>
  <si>
    <t xml:space="preserve">No </t>
  </si>
  <si>
    <t>Vijayaragawan</t>
  </si>
  <si>
    <t xml:space="preserve">Lowback </t>
  </si>
  <si>
    <t xml:space="preserve">Adithya </t>
  </si>
  <si>
    <t xml:space="preserve">Sivakumar </t>
  </si>
  <si>
    <t xml:space="preserve">Anand </t>
  </si>
  <si>
    <t>Lowback, hip/thighs</t>
  </si>
  <si>
    <t xml:space="preserve">Sebastian </t>
  </si>
  <si>
    <t xml:space="preserve">Wrist/hand, lowback, hips/thighs </t>
  </si>
  <si>
    <t>Kadher</t>
  </si>
  <si>
    <t>Wrist, kneepain</t>
  </si>
  <si>
    <t xml:space="preserve">Rajendran </t>
  </si>
  <si>
    <t xml:space="preserve">Babu </t>
  </si>
  <si>
    <t>Neck, shoulder, lowback, knee</t>
  </si>
  <si>
    <t xml:space="preserve">Physiotherapy </t>
  </si>
  <si>
    <t>Sekar</t>
  </si>
  <si>
    <t xml:space="preserve">Subramanian </t>
  </si>
  <si>
    <t xml:space="preserve">Neck, shoulder </t>
  </si>
  <si>
    <t xml:space="preserve">Viswanathan </t>
  </si>
  <si>
    <t>Ramamoorthi</t>
  </si>
  <si>
    <t xml:space="preserve">Neckpain, lowback </t>
  </si>
  <si>
    <t xml:space="preserve">Xavier </t>
  </si>
  <si>
    <t xml:space="preserve">Yogendran </t>
  </si>
  <si>
    <t>Neck, lowback</t>
  </si>
  <si>
    <t xml:space="preserve">Murugan </t>
  </si>
  <si>
    <t xml:space="preserve">Neck, shoulder, lowback </t>
  </si>
  <si>
    <t xml:space="preserve">Ramu </t>
  </si>
  <si>
    <t xml:space="preserve">Venugopal </t>
  </si>
  <si>
    <t xml:space="preserve">Aarumugam </t>
  </si>
  <si>
    <t>Rajasekar</t>
  </si>
  <si>
    <t>Hip/thighs, knee</t>
  </si>
  <si>
    <t>Tamilarasan</t>
  </si>
  <si>
    <t>Pandiaraj</t>
  </si>
  <si>
    <t>Mahendran</t>
  </si>
  <si>
    <t xml:space="preserve">Shoulder, upperback, lowback </t>
  </si>
  <si>
    <t>Karnan.s</t>
  </si>
  <si>
    <t>Babu.s</t>
  </si>
  <si>
    <t>Imayarasan</t>
  </si>
  <si>
    <t>Neck, shoulder, lower back ache, knee pain</t>
  </si>
  <si>
    <t>Gowtham</t>
  </si>
  <si>
    <t>Neck pain</t>
  </si>
  <si>
    <t>Ismail</t>
  </si>
  <si>
    <t>Neck and lower back ache</t>
  </si>
  <si>
    <t>Ragu</t>
  </si>
  <si>
    <t>Thangaraju</t>
  </si>
  <si>
    <t>Shoulder, lower back ache</t>
  </si>
  <si>
    <t>Balamurali</t>
  </si>
  <si>
    <t>Parameshwaran</t>
  </si>
  <si>
    <t>Neck pain, lower back ache</t>
  </si>
  <si>
    <t>Rahul</t>
  </si>
  <si>
    <t>Karunakaran</t>
  </si>
  <si>
    <t>Wrist, shoulder, neck pain</t>
  </si>
  <si>
    <t>Kamalesh</t>
  </si>
  <si>
    <t>Shoulder pain</t>
  </si>
  <si>
    <t>Muthu</t>
  </si>
  <si>
    <t>Neck pain and Lower back ache</t>
  </si>
  <si>
    <t>Ramasamy</t>
  </si>
  <si>
    <t xml:space="preserve">Gandhi </t>
  </si>
  <si>
    <t xml:space="preserve">Neck, shoulder, elbow,lowback </t>
  </si>
  <si>
    <t xml:space="preserve">Syed kashif </t>
  </si>
  <si>
    <t xml:space="preserve">Wrist, hip/thighs, lowback, kneepain </t>
  </si>
  <si>
    <t xml:space="preserve">Neck, shoulder, upperback, lowback </t>
  </si>
  <si>
    <t>Devendran</t>
  </si>
  <si>
    <t xml:space="preserve">Neckpain,lowback </t>
  </si>
  <si>
    <t xml:space="preserve">Balamurugan </t>
  </si>
  <si>
    <t>Chithran</t>
  </si>
  <si>
    <t>Neckpain, lowback , knee pain</t>
  </si>
  <si>
    <t>Elumalai</t>
  </si>
  <si>
    <t xml:space="preserve">Neck </t>
  </si>
  <si>
    <t>Elumalai.m</t>
  </si>
  <si>
    <t>Simon</t>
  </si>
  <si>
    <t xml:space="preserve">Lowback, kneepain </t>
  </si>
  <si>
    <t>Increase by the end of work shift?</t>
  </si>
  <si>
    <t>Govindan</t>
  </si>
  <si>
    <t xml:space="preserve">Neck, wrist, lowback </t>
  </si>
  <si>
    <t>Manohara.k</t>
  </si>
  <si>
    <t xml:space="preserve"> No</t>
  </si>
  <si>
    <t xml:space="preserve">Suresh </t>
  </si>
  <si>
    <t xml:space="preserve">Neckpain, lowback, kneepain </t>
  </si>
  <si>
    <t xml:space="preserve">Paul Jacob </t>
  </si>
  <si>
    <t xml:space="preserve">Wrist, elbow , lowback </t>
  </si>
  <si>
    <t xml:space="preserve">Chandrashekhar </t>
  </si>
  <si>
    <t xml:space="preserve">Hip/thigh pain, kneepain </t>
  </si>
  <si>
    <t xml:space="preserve">Steven </t>
  </si>
  <si>
    <t>Altafmohideen</t>
  </si>
  <si>
    <t>Shiva</t>
  </si>
  <si>
    <t>Ramu</t>
  </si>
  <si>
    <t>Raguram</t>
  </si>
  <si>
    <t>Chandru</t>
  </si>
  <si>
    <t>Elangovan</t>
  </si>
  <si>
    <t xml:space="preserve">Neck and lower back ache </t>
  </si>
  <si>
    <t>Shoulder and lower back ache</t>
  </si>
  <si>
    <t>Faizal</t>
  </si>
  <si>
    <t xml:space="preserve">Purushothaman </t>
  </si>
  <si>
    <t>Thirukumaran</t>
  </si>
  <si>
    <t xml:space="preserve">Ranjith </t>
  </si>
  <si>
    <t>Peter</t>
  </si>
  <si>
    <t>Arun</t>
  </si>
  <si>
    <t xml:space="preserve">Ramakrishna </t>
  </si>
  <si>
    <t>Pain Yes/No</t>
  </si>
  <si>
    <t>Muscle pain duration in Years</t>
  </si>
  <si>
    <t xml:space="preserve">Wrist and arm score </t>
  </si>
  <si>
    <t>Neck,Trunk,Leg score</t>
  </si>
  <si>
    <t>RULA final score</t>
  </si>
  <si>
    <t>Neck Pain</t>
  </si>
  <si>
    <t>Shoulder Pain</t>
  </si>
  <si>
    <t>Elbow Pain</t>
  </si>
  <si>
    <t>Wrist / Hand Pain</t>
  </si>
  <si>
    <t>Upper Back</t>
  </si>
  <si>
    <t>Lower Back</t>
  </si>
  <si>
    <t>Both Hip / Thigh Pain</t>
  </si>
  <si>
    <t>Knee Pain</t>
  </si>
  <si>
    <t>Ankle / Feet Pain</t>
  </si>
  <si>
    <t>2. Have You At Anytime During Last 12 Months Been Prevented From Doing Your Normal Work Because Of Trouble?
Neck Pain?</t>
  </si>
  <si>
    <t>Shoulder Pain?</t>
  </si>
  <si>
    <t>Elbow?</t>
  </si>
  <si>
    <t>Wrist / Hand Pain?</t>
  </si>
  <si>
    <t>Upper Back?</t>
  </si>
  <si>
    <t>Lower Back?</t>
  </si>
  <si>
    <t>Hip / Thigh Pain?</t>
  </si>
  <si>
    <t>Knee Pain2</t>
  </si>
  <si>
    <t>Ankle / Feet Pain ?</t>
  </si>
  <si>
    <t>3. At The Time Of Initial Onset Of Trouble What Was Your Age ?</t>
  </si>
  <si>
    <t>4. Have You Ever Been Hospitalized Because Of Trouble?</t>
  </si>
  <si>
    <t>5. Have You Ever Had To Change Job / Duties Because Of Trouble?</t>
  </si>
  <si>
    <t>6. Have You Had Trouble At Anytime During Last 12 Months?</t>
  </si>
  <si>
    <t>7. Do You Take Take Medicine Because Of Trouble?</t>
  </si>
  <si>
    <t>8. Have You Taken Sick Leave From Work?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</si>
  <si>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</si>
  <si>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</si>
  <si>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</si>
  <si>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</si>
  <si>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</si>
  <si>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</si>
  <si>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</si>
  <si>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</si>
  <si>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</si>
  <si>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</si>
  <si>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</si>
  <si>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</si>
  <si>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</si>
  <si>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</si>
  <si>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Physical Functioning (PF)</t>
  </si>
  <si>
    <t>Role Physical (RP)</t>
  </si>
  <si>
    <t>Bodily Pain (BP)</t>
  </si>
  <si>
    <t>General Health (GH)</t>
  </si>
  <si>
    <t>Vitality (VT)</t>
  </si>
  <si>
    <t>Social Functioning (SF)</t>
  </si>
  <si>
    <t>Role Emotional (RE)</t>
  </si>
  <si>
    <t>Mental Health (MH)</t>
  </si>
  <si>
    <t>Grand Total</t>
  </si>
  <si>
    <t>BMI</t>
  </si>
  <si>
    <t>Age Group</t>
  </si>
  <si>
    <t>&lt;30</t>
  </si>
  <si>
    <t>&gt;50</t>
  </si>
  <si>
    <t>30-40</t>
  </si>
  <si>
    <t>40-50</t>
  </si>
  <si>
    <t>Age Groups</t>
  </si>
  <si>
    <t>Respondent with Pain or Not</t>
  </si>
  <si>
    <t>RULA vs Pain</t>
  </si>
  <si>
    <t>RULA</t>
  </si>
  <si>
    <t>19.9-24.9</t>
  </si>
  <si>
    <t>24.9-29.9</t>
  </si>
  <si>
    <t>29.9-34.9</t>
  </si>
  <si>
    <t>34.9-39.9</t>
  </si>
  <si>
    <t>&gt;44.9</t>
  </si>
  <si>
    <t>BMI Category vs Pain</t>
  </si>
  <si>
    <t>Rest &amp; Massage</t>
  </si>
  <si>
    <t>Rest &amp; Physiotherapy</t>
  </si>
  <si>
    <t>BMI GROUP</t>
  </si>
  <si>
    <t>Smoking-</t>
  </si>
  <si>
    <t>Smoking vs Pain</t>
  </si>
  <si>
    <t>1-5</t>
  </si>
  <si>
    <t>6-10</t>
  </si>
  <si>
    <t>11-15</t>
  </si>
  <si>
    <t>16-20</t>
  </si>
  <si>
    <t>21-25</t>
  </si>
  <si>
    <t>26-30</t>
  </si>
  <si>
    <t>31-35</t>
  </si>
  <si>
    <t>Years in Job vs Pain</t>
  </si>
  <si>
    <t>Years GROUP</t>
  </si>
  <si>
    <t>Chi-Square Test</t>
  </si>
  <si>
    <t>Total</t>
  </si>
  <si>
    <t>No Pain</t>
  </si>
  <si>
    <t>Yes Pain</t>
  </si>
  <si>
    <t>No Pain (Expected)</t>
  </si>
  <si>
    <t>Yes Pain (Expected)</t>
  </si>
  <si>
    <t>No/Yes Pain</t>
  </si>
  <si>
    <t>Formula</t>
  </si>
  <si>
    <t>No / No Pain</t>
  </si>
  <si>
    <t>No / Yes Pain</t>
  </si>
  <si>
    <t>Yes / No Pain</t>
  </si>
  <si>
    <t>Yes / Yes Pain</t>
  </si>
  <si>
    <t>No pain</t>
  </si>
  <si>
    <t>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</si>
</sst>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left"/>
    </xf>
    <xf numFmtId="1" fontId="5" fillId="0" borderId="1" xfId="1" applyNumberFormat="1" applyFont="1" applyBorder="1" applyAlignment="1">
      <alignment horizontal="left"/>
    </xf>
    <xf numFmtId="1" fontId="0" fillId="0" borderId="3" xfId="1" applyNumberFormat="1" applyFon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1" fontId="0" fillId="0" borderId="4" xfId="1" applyNumberFormat="1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2" fontId="0" fillId="0" borderId="1" xfId="0" applyNumberFormat="1" applyFill="1" applyBorder="1" applyAlignment="1">
      <alignment horizontal="left"/>
    </xf>
    <xf numFmtId="2" fontId="0" fillId="0" borderId="1" xfId="0" applyNumberFormat="1" applyFill="1" applyBorder="1" applyAlignment="1"/>
    <xf numFmtId="49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horizontal="left"/>
    </xf>
    <xf numFmtId="0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/>
    <xf numFmtId="0" fontId="5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D05617A-09CC-4D26-B639-365D09A8A13E}"/>
  </cellStyles>
  <dxfs count="156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wahar" refreshedDate="45794.836600578703" createdVersion="7" refreshedVersion="7" minRefreshableVersion="3" recordCount="81" xr:uid="{F3C6824D-5093-4048-9797-78B22D40DD88}">
  <cacheSource type="worksheet">
    <worksheetSource name="Data"/>
  </cacheSource>
  <cacheFields count="58">
    <cacheField name="S.no" numFmtId="0">
      <sharedItems containsSemiMixedTypes="0" containsString="0" containsNumber="1" containsInteger="1" minValue="1" maxValue="81"/>
    </cacheField>
    <cacheField name="Name" numFmtId="0">
      <sharedItems/>
    </cacheField>
    <cacheField name="Age" numFmtId="0">
      <sharedItems containsSemiMixedTypes="0" containsString="0" containsNumber="1" containsInteger="1" minValue="22" maxValue="57"/>
    </cacheField>
    <cacheField name="Age Group" numFmtId="0">
      <sharedItems count="4">
        <s v="40-50"/>
        <s v="&gt;50"/>
        <s v="30-40"/>
        <s v="&lt;30"/>
      </sharedItems>
    </cacheField>
    <cacheField name="Sex" numFmtId="0">
      <sharedItems/>
    </cacheField>
    <cacheField name="Height" numFmtId="0">
      <sharedItems containsSemiMixedTypes="0" containsString="0" containsNumber="1" minValue="5.0999999999999996" maxValue="6.1"/>
    </cacheField>
    <cacheField name="Weight" numFmtId="0">
      <sharedItems containsSemiMixedTypes="0" containsString="0" containsNumber="1" containsInteger="1" minValue="55" maxValue="102"/>
    </cacheField>
    <cacheField name="BMI" numFmtId="164">
      <sharedItems containsSemiMixedTypes="0" containsString="0" containsNumber="1" minValue="19.926577961512212" maxValue="40.397487020865896" count="60">
        <n v="23.129063705326676"/>
        <n v="31.03780396975122"/>
        <n v="23.190942726059721"/>
        <n v="30.91644414862186"/>
        <n v="24.847438635063988"/>
        <n v="30.504224893306901"/>
        <n v="32.977540425196651"/>
        <n v="28.030909361417152"/>
        <n v="22.398148905162916"/>
        <n v="29.796291810961172"/>
        <n v="22.424813368145248"/>
        <n v="21.458845971368618"/>
        <n v="32.153101914566733"/>
        <n v="21.758201793586831"/>
        <n v="19.926577961512212"/>
        <n v="26.577556584468443"/>
        <n v="27.211264483494844"/>
        <n v="25.665169910568999"/>
        <n v="24.516139453263133"/>
        <n v="21.865745998856308"/>
        <n v="34.214198191141527"/>
        <n v="22.991620683609234"/>
        <n v="22.528344362458014"/>
        <n v="31.451641356014569"/>
        <n v="37.511952233661191"/>
        <n v="25.619885950515702"/>
        <n v="27.829131271271667"/>
        <n v="33.83625685726058"/>
        <n v="23.683348812275856"/>
        <n v="29.375796885591022"/>
        <n v="20.302300168691172"/>
        <n v="21.534446817055457"/>
        <n v="40.397487020865896"/>
        <n v="22.572980764717311"/>
        <n v="27.481093512158655"/>
        <n v="23.340111872967508"/>
        <n v="23.993627472089564"/>
        <n v="24.19655895326483"/>
        <n v="23.321805902871059"/>
        <n v="23.038096016739001"/>
        <n v="31.540329287687204"/>
        <n v="22.14796382039037"/>
        <n v="27.754876446392011"/>
        <n v="26.772481266050967"/>
        <n v="24.731892932769245"/>
        <n v="24.184840271462281"/>
        <n v="25.597884463043332"/>
        <n v="24.428294252228323"/>
        <n v="24.957937351467248"/>
        <n v="23.853541089661427"/>
        <n v="29.059373536235558"/>
        <n v="25.399533508817584"/>
        <n v="21.280690237117437"/>
        <n v="23.35806957252704"/>
        <n v="23.191418593887651"/>
        <n v="28.554779652171124"/>
        <n v="24.0265857515842"/>
        <n v="21.645324020961805"/>
        <n v="28.968617038434473"/>
        <n v="28.855347872047069"/>
      </sharedItems>
      <fieldGroup base="7">
        <rangePr autoStart="0" autoEnd="0" startNum="19.899999999999999" endNum="40.299999999999997" groupInterval="5"/>
        <groupItems count="7">
          <s v="&lt;19.9"/>
          <s v="19.9-24.9"/>
          <s v="24.9-29.9"/>
          <s v="29.9-34.9"/>
          <s v="34.9-39.9"/>
          <s v="39.9-44.9"/>
          <s v="&gt;44.9"/>
        </groupItems>
      </fieldGroup>
    </cacheField>
    <cacheField name="Marital status" numFmtId="0">
      <sharedItems/>
    </cacheField>
    <cacheField name="Since how many years are you involved in this occupation?" numFmtId="0">
      <sharedItems containsSemiMixedTypes="0" containsString="0" containsNumber="1" containsInteger="1" minValue="1" maxValue="32" count="22">
        <n v="10"/>
        <n v="20"/>
        <n v="15"/>
        <n v="2"/>
        <n v="5"/>
        <n v="1"/>
        <n v="8"/>
        <n v="6"/>
        <n v="22"/>
        <n v="12"/>
        <n v="25"/>
        <n v="30"/>
        <n v="27"/>
        <n v="32"/>
        <n v="23"/>
        <n v="7"/>
        <n v="9"/>
        <n v="17"/>
        <n v="3"/>
        <n v="16"/>
        <n v="14"/>
        <n v="28"/>
      </sharedItems>
      <fieldGroup base="9">
        <rangePr startNum="1" endNum="32" groupInterval="5"/>
        <groupItems count="9">
          <s v="&lt;1"/>
          <s v="1-5"/>
          <s v="6-10"/>
          <s v="11-15"/>
          <s v="16-20"/>
          <s v="21-25"/>
          <s v="26-30"/>
          <s v="31-35"/>
          <s v="&gt;36"/>
        </groupItems>
      </fieldGroup>
    </cacheField>
    <cacheField name="How many hours are you working per week in this job? " numFmtId="0">
      <sharedItems containsSemiMixedTypes="0" containsString="0" containsNumber="1" containsInteger="1" minValue="28" maxValue="60"/>
    </cacheField>
    <cacheField name="BP" numFmtId="49">
      <sharedItems/>
    </cacheField>
    <cacheField name="Diabetes" numFmtId="49">
      <sharedItems/>
    </cacheField>
    <cacheField name="Thyroid" numFmtId="49">
      <sharedItems/>
    </cacheField>
    <cacheField name="Hernia" numFmtId="49">
      <sharedItems/>
    </cacheField>
    <cacheField name="Are you suffering from musculoskeletal pain / discomfort now ? " numFmtId="0">
      <sharedItems/>
    </cacheField>
    <cacheField name="Pain Yes/No" numFmtId="0">
      <sharedItems count="2">
        <s v="Yes"/>
        <s v="No"/>
      </sharedItems>
    </cacheField>
    <cacheField name="Muscle pain duration in Years" numFmtId="1">
      <sharedItems containsSemiMixedTypes="0" containsString="0" containsNumber="1" containsInteger="1" minValue="0" maxValue="10"/>
    </cacheField>
    <cacheField name="Wrist and arm score " numFmtId="0">
      <sharedItems containsSemiMixedTypes="0" containsString="0" containsNumber="1" containsInteger="1" minValue="4" maxValue="6"/>
    </cacheField>
    <cacheField name="Neck,Trunk,Leg score" numFmtId="0">
      <sharedItems containsSemiMixedTypes="0" containsString="0" containsNumber="1" containsInteger="1" minValue="3" maxValue="6"/>
    </cacheField>
    <cacheField name="RULA final score" numFmtId="0">
      <sharedItems containsSemiMixedTypes="0" containsString="0" containsNumber="1" containsInteger="1" minValue="4" maxValue="6" count="3">
        <n v="5"/>
        <n v="4"/>
        <n v="6"/>
      </sharedItems>
    </cacheField>
    <cacheField name="Do the current musculoskeletal symptoms (pain/discomfort)" numFmtId="0">
      <sharedItems containsBlank="1"/>
    </cacheField>
    <cacheField name="Following any coping strategy (on your own)? If yes, details " numFmtId="0">
      <sharedItems count="10">
        <s v="Rest"/>
        <s v="Rest "/>
        <s v="No"/>
        <s v="Rest &amp; Massage"/>
        <s v="Rest &amp; Physiotherapy"/>
        <s v="Physiotherapy "/>
        <s v="No "/>
        <s v="Rest, massage " u="1"/>
        <s v="Rest , massage " u="1"/>
        <s v="Rest, physiotherapy " u="1"/>
      </sharedItems>
    </cacheField>
    <cacheField name="Do you involve yourself in any recreational activities like exercise or yoga? " numFmtId="0">
      <sharedItems/>
    </cacheField>
    <cacheField name="Smoking" numFmtId="0">
      <sharedItems count="2">
        <s v="Yes"/>
        <s v="No"/>
      </sharedItems>
    </cacheField>
    <cacheField name="Drinking" numFmtId="0">
      <sharedItems/>
    </cacheField>
    <cacheField name="Neck Pain" numFmtId="0">
      <sharedItems/>
    </cacheField>
    <cacheField name="Shoulder Pain" numFmtId="0">
      <sharedItems/>
    </cacheField>
    <cacheField name="Elbow Pain" numFmtId="0">
      <sharedItems/>
    </cacheField>
    <cacheField name="Wrist / Hand Pain" numFmtId="0">
      <sharedItems/>
    </cacheField>
    <cacheField name="Upper Back" numFmtId="0">
      <sharedItems/>
    </cacheField>
    <cacheField name="Lower Back" numFmtId="0">
      <sharedItems/>
    </cacheField>
    <cacheField name="Both Hip / Thigh Pain" numFmtId="0">
      <sharedItems/>
    </cacheField>
    <cacheField name="Knee Pain" numFmtId="0">
      <sharedItems/>
    </cacheField>
    <cacheField name="Ankle / Feet Pain" numFmtId="0">
      <sharedItems/>
    </cacheField>
    <cacheField name="2. Have You At Anytime During Last 12 Months Been Prevented From Doing Your Normal Work Because Of Trouble?_x000a_Neck Pain?" numFmtId="0">
      <sharedItems/>
    </cacheField>
    <cacheField name="Shoulder Pain?" numFmtId="0">
      <sharedItems/>
    </cacheField>
    <cacheField name="Elbow?" numFmtId="0">
      <sharedItems/>
    </cacheField>
    <cacheField name="Wrist / Hand Pain?" numFmtId="0">
      <sharedItems/>
    </cacheField>
    <cacheField name="Upper Back?" numFmtId="0">
      <sharedItems/>
    </cacheField>
    <cacheField name="Lower Back?" numFmtId="0">
      <sharedItems containsBlank="1"/>
    </cacheField>
    <cacheField name="Hip / Thigh Pain?" numFmtId="0">
      <sharedItems/>
    </cacheField>
    <cacheField name="Knee Pain2" numFmtId="0">
      <sharedItems/>
    </cacheField>
    <cacheField name="Ankle / Feet Pain ?" numFmtId="0">
      <sharedItems/>
    </cacheField>
    <cacheField name="3. At The Time Of Initial Onset Of Trouble What Was Your Age ?" numFmtId="0">
      <sharedItems containsMixedTypes="1" containsNumber="1" containsInteger="1" minValue="29" maxValue="51"/>
    </cacheField>
    <cacheField name="4. Have You Ever Been Hospitalized Because Of Trouble?" numFmtId="0">
      <sharedItems/>
    </cacheField>
    <cacheField name="5. Have You Ever Had To Change Job / Duties Because Of Trouble?" numFmtId="0">
      <sharedItems/>
    </cacheField>
    <cacheField name="6. Have You Had Trouble At Anytime During Last 12 Months?" numFmtId="0">
      <sharedItems/>
    </cacheField>
    <cacheField name="7. Do You Take Take Medicine Because Of Trouble?" numFmtId="0">
      <sharedItems/>
    </cacheField>
    <cacheField name="8. Have You Taken Sick Leave From Work?" numFmtId="0">
      <sharedItems/>
    </cacheField>
    <cacheField name="Physical Functioning (PF)" numFmtId="1">
      <sharedItems containsSemiMixedTypes="0" containsString="0" containsNumber="1" minValue="35" maxValue="95"/>
    </cacheField>
    <cacheField name="Role Physical (RP)" numFmtId="1">
      <sharedItems containsSemiMixedTypes="0" containsString="0" containsNumber="1" minValue="33.333333333333336" maxValue="83.333333333333329"/>
    </cacheField>
    <cacheField name="Bodily Pain (BP)" numFmtId="1">
      <sharedItems containsSemiMixedTypes="0" containsString="0" containsNumber="1" minValue="0" maxValue="100"/>
    </cacheField>
    <cacheField name="General Health (GH)" numFmtId="1">
      <sharedItems containsSemiMixedTypes="0" containsString="0" containsNumber="1" minValue="20" maxValue="80"/>
    </cacheField>
    <cacheField name="Vitality (VT)" numFmtId="1">
      <sharedItems containsSemiMixedTypes="0" containsString="0" containsNumber="1" minValue="10" maxValue="75"/>
    </cacheField>
    <cacheField name="Social Functioning (SF)" numFmtId="1">
      <sharedItems containsSemiMixedTypes="0" containsString="0" containsNumber="1" minValue="35" maxValue="90"/>
    </cacheField>
    <cacheField name="Role Emotional (RE)" numFmtId="1">
      <sharedItems containsSemiMixedTypes="0" containsString="0" containsNumber="1" minValue="26.666666666666671" maxValue="80"/>
    </cacheField>
    <cacheField name="Mental Health (MH)" numFmtId="1">
      <sharedItems containsSemiMixedTypes="0" containsString="0" containsNumber="1" minValue="32" maxValue="55.9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1"/>
    <s v="Senthil "/>
    <n v="43"/>
    <x v="0"/>
    <s v="Male"/>
    <n v="5.5"/>
    <n v="65"/>
    <x v="0"/>
    <s v="Married"/>
    <x v="0"/>
    <n v="50"/>
    <s v="Yes"/>
    <s v="No"/>
    <s v="No"/>
    <s v="No"/>
    <s v="Shoulder "/>
    <x v="0"/>
    <n v="1"/>
    <n v="5"/>
    <n v="4"/>
    <x v="0"/>
    <s v="Increase during working days?, Increase by the end of work shift?, Decrease during holidays?"/>
    <x v="0"/>
    <s v="No"/>
    <x v="0"/>
    <s v="No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n v="42"/>
    <s v="No"/>
    <s v="No"/>
    <s v="Yes"/>
    <s v="No"/>
    <s v="Yes"/>
    <n v="75"/>
    <n v="83.333333333333329"/>
    <n v="100"/>
    <n v="60"/>
    <n v="50"/>
    <n v="80"/>
    <n v="66"/>
    <n v="44.000000000000007"/>
  </r>
  <r>
    <n v="2"/>
    <s v="Arumugam "/>
    <n v="52"/>
    <x v="1"/>
    <s v="Male"/>
    <n v="5.0999999999999996"/>
    <n v="75"/>
    <x v="1"/>
    <s v="Married"/>
    <x v="1"/>
    <n v="50"/>
    <s v="No"/>
    <s v="Yes"/>
    <s v="No"/>
    <s v="No"/>
    <s v="Neck , lowback"/>
    <x v="0"/>
    <n v="5"/>
    <n v="5"/>
    <n v="4"/>
    <x v="0"/>
    <s v="Increase by the end of work shift?, Decrease during holidays?"/>
    <x v="1"/>
    <s v="No"/>
    <x v="1"/>
    <s v="Yes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7"/>
    <s v="No"/>
    <s v="No"/>
    <s v="Yes"/>
    <s v="Yes"/>
    <s v="Yes"/>
    <n v="40"/>
    <n v="50"/>
    <n v="0"/>
    <n v="36.666666666666664"/>
    <n v="60"/>
    <n v="70"/>
    <n v="53.333333333333336"/>
    <n v="40"/>
  </r>
  <r>
    <n v="3"/>
    <s v="Kaleb"/>
    <n v="48"/>
    <x v="0"/>
    <s v="Male"/>
    <n v="5.7"/>
    <n v="70"/>
    <x v="2"/>
    <s v="Married"/>
    <x v="2"/>
    <n v="60"/>
    <s v="Yes"/>
    <s v="No"/>
    <s v="No"/>
    <s v="No"/>
    <s v="lowback"/>
    <x v="0"/>
    <n v="3"/>
    <n v="5"/>
    <n v="4"/>
    <x v="0"/>
    <s v="Increase by the end of work shift?, Decrease during holidays?"/>
    <x v="0"/>
    <s v="No"/>
    <x v="0"/>
    <s v="No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45"/>
    <s v="No"/>
    <s v="No"/>
    <s v="Yes"/>
    <s v="No"/>
    <s v="Yes"/>
    <n v="85.000000000000014"/>
    <n v="66.666666666666671"/>
    <n v="0"/>
    <n v="20"/>
    <n v="60"/>
    <n v="70"/>
    <n v="53.333333333333336"/>
    <n v="40"/>
  </r>
  <r>
    <n v="4"/>
    <s v="Kiran"/>
    <n v="31"/>
    <x v="2"/>
    <s v="Male"/>
    <n v="5.1100000000000003"/>
    <n v="75"/>
    <x v="3"/>
    <s v="Married"/>
    <x v="3"/>
    <n v="60"/>
    <s v="No"/>
    <s v="No"/>
    <s v="No"/>
    <s v="No"/>
    <s v="No"/>
    <x v="1"/>
    <n v="0"/>
    <n v="5"/>
    <n v="4"/>
    <x v="0"/>
    <m/>
    <x v="2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5.000000000000014"/>
    <n v="83.333333333333329"/>
    <n v="100"/>
    <n v="33.333333333333336"/>
    <n v="35"/>
    <n v="80"/>
    <n v="80"/>
    <n v="44.000000000000007"/>
  </r>
  <r>
    <n v="5"/>
    <s v="Dinesh"/>
    <n v="40"/>
    <x v="2"/>
    <s v="Male"/>
    <n v="5.7"/>
    <n v="75"/>
    <x v="4"/>
    <s v="Married"/>
    <x v="2"/>
    <n v="50"/>
    <s v="No"/>
    <s v="No"/>
    <s v="No"/>
    <s v="No"/>
    <s v="No"/>
    <x v="1"/>
    <n v="0"/>
    <n v="5"/>
    <n v="3"/>
    <x v="1"/>
    <m/>
    <x v="2"/>
    <s v="No"/>
    <x v="1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75"/>
    <n v="83.333333333333329"/>
    <n v="100"/>
    <n v="50"/>
    <n v="40"/>
    <n v="80"/>
    <n v="80"/>
    <n v="44.000000000000007"/>
  </r>
  <r>
    <n v="6"/>
    <s v="Murugan"/>
    <n v="42"/>
    <x v="0"/>
    <s v="Male"/>
    <n v="5.1100000000000003"/>
    <n v="74"/>
    <x v="5"/>
    <s v="Married"/>
    <x v="0"/>
    <n v="60"/>
    <s v="No"/>
    <s v="No"/>
    <s v="No"/>
    <s v="No"/>
    <s v="Neck, lower back ache &amp; knee pain"/>
    <x v="0"/>
    <n v="4"/>
    <n v="5"/>
    <n v="4"/>
    <x v="0"/>
    <s v="Increase during working days?, Increase by the end of work shift?, Decrease during holidays?"/>
    <x v="0"/>
    <s v="No"/>
    <x v="0"/>
    <s v="No"/>
    <s v="Yes"/>
    <s v="No"/>
    <s v="No"/>
    <s v="No"/>
    <s v="No"/>
    <s v="Yes"/>
    <s v="No"/>
    <s v="Yes"/>
    <s v="No"/>
    <s v="No"/>
    <s v="No"/>
    <s v="No"/>
    <s v="No"/>
    <s v="No"/>
    <s v="No"/>
    <s v="No"/>
    <s v="Yes"/>
    <s v="No"/>
    <n v="38"/>
    <s v="No"/>
    <s v="Yes"/>
    <s v="Yes"/>
    <s v="No"/>
    <s v="Yes"/>
    <n v="40"/>
    <n v="50"/>
    <n v="0"/>
    <n v="20"/>
    <n v="60"/>
    <n v="70"/>
    <n v="53.333333333333336"/>
    <n v="36"/>
  </r>
  <r>
    <n v="7"/>
    <s v="Pradeeparajan"/>
    <n v="39"/>
    <x v="2"/>
    <s v="Male"/>
    <n v="5.0999999999999996"/>
    <n v="75"/>
    <x v="1"/>
    <s v="Married"/>
    <x v="4"/>
    <n v="50"/>
    <s v="No"/>
    <s v="No"/>
    <s v="No"/>
    <s v="No"/>
    <s v="No"/>
    <x v="1"/>
    <n v="0"/>
    <n v="5"/>
    <n v="3"/>
    <x v="1"/>
    <m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9.999999999999986"/>
    <n v="83.333333333333329"/>
    <n v="100"/>
    <n v="50"/>
    <n v="40"/>
    <n v="80"/>
    <n v="66"/>
    <n v="44.000000000000007"/>
  </r>
  <r>
    <n v="8"/>
    <s v="Saadhiq"/>
    <n v="32"/>
    <x v="2"/>
    <s v="Male"/>
    <n v="5.1100000000000003"/>
    <n v="80"/>
    <x v="6"/>
    <s v="Unmarried"/>
    <x v="3"/>
    <n v="50"/>
    <s v="No"/>
    <s v="No"/>
    <s v="No"/>
    <s v="No"/>
    <s v="Lower back ache"/>
    <x v="0"/>
    <n v="3"/>
    <n v="5"/>
    <n v="4"/>
    <x v="0"/>
    <s v="Increase during working days?, Increase by the end of work shift?, Decrease during holidays?"/>
    <x v="0"/>
    <s v="No"/>
    <x v="1"/>
    <s v="No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29"/>
    <s v="No"/>
    <s v="Yes"/>
    <s v="Yes"/>
    <s v="No"/>
    <s v="Yes"/>
    <n v="75"/>
    <n v="83.333333333333329"/>
    <n v="0"/>
    <n v="36.666666666666664"/>
    <n v="55.000000000000007"/>
    <n v="70"/>
    <n v="53.333333333333336"/>
    <n v="40"/>
  </r>
  <r>
    <n v="9"/>
    <s v="Rishanth"/>
    <n v="29"/>
    <x v="3"/>
    <s v="Male"/>
    <n v="5.1100000000000003"/>
    <n v="68"/>
    <x v="7"/>
    <s v="Unmarried"/>
    <x v="5"/>
    <n v="40"/>
    <s v="No"/>
    <s v="No"/>
    <s v="No"/>
    <s v="No"/>
    <s v="No"/>
    <x v="1"/>
    <n v="0"/>
    <n v="5"/>
    <n v="4"/>
    <x v="0"/>
    <m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5.000000000000014"/>
    <n v="83.333333333333329"/>
    <n v="100"/>
    <n v="50"/>
    <n v="40"/>
    <n v="80"/>
    <n v="66"/>
    <n v="48"/>
  </r>
  <r>
    <n v="10"/>
    <s v="Raja"/>
    <n v="50"/>
    <x v="0"/>
    <s v="Male"/>
    <n v="5.8"/>
    <n v="70"/>
    <x v="8"/>
    <s v="Married"/>
    <x v="1"/>
    <n v="60"/>
    <s v="Yes"/>
    <s v="No"/>
    <s v="No"/>
    <s v="No"/>
    <s v="wrist, shoulder, lowback "/>
    <x v="0"/>
    <n v="10"/>
    <n v="5"/>
    <n v="5"/>
    <x v="2"/>
    <s v="Increase during working days?, Increase by the end of work shift?, Decrease during holidays?"/>
    <x v="0"/>
    <s v="No"/>
    <x v="1"/>
    <s v="Yes"/>
    <s v="No"/>
    <s v="Yes"/>
    <s v="No"/>
    <s v="Yes"/>
    <s v="No"/>
    <s v="Yes"/>
    <s v="No"/>
    <s v="No"/>
    <s v="No"/>
    <s v="No"/>
    <s v="Yes"/>
    <s v="No"/>
    <s v="Yes"/>
    <s v="No"/>
    <s v="Yes"/>
    <s v="No"/>
    <s v="No"/>
    <s v="No"/>
    <n v="40"/>
    <s v="No"/>
    <s v="Yes"/>
    <s v="Yes"/>
    <s v="Yes"/>
    <s v="Yes"/>
    <n v="50"/>
    <n v="50"/>
    <n v="0"/>
    <n v="46.666666666666664"/>
    <n v="75"/>
    <n v="65"/>
    <n v="53.333333333333336"/>
    <n v="40"/>
  </r>
  <r>
    <n v="11"/>
    <s v="Anwar"/>
    <n v="37"/>
    <x v="2"/>
    <s v="Male"/>
    <n v="5.0999999999999996"/>
    <n v="72"/>
    <x v="9"/>
    <s v="Married"/>
    <x v="6"/>
    <n v="50"/>
    <s v="No"/>
    <s v="No"/>
    <s v="No"/>
    <s v="No"/>
    <s v="Wrist, shoulder,neckpain "/>
    <x v="0"/>
    <n v="2"/>
    <n v="5"/>
    <n v="4"/>
    <x v="0"/>
    <s v="Increase during working days?, Increase by the end of work shift?, Decrease during holidays?"/>
    <x v="0"/>
    <s v="No"/>
    <x v="1"/>
    <s v="No"/>
    <s v="Yes"/>
    <s v="Yes"/>
    <s v="No"/>
    <s v="Yes"/>
    <s v="No"/>
    <s v="No"/>
    <s v="No"/>
    <s v="No"/>
    <s v="No"/>
    <s v="Yes"/>
    <s v="Yes"/>
    <s v="No"/>
    <s v="Yes"/>
    <s v="No"/>
    <s v="No"/>
    <s v="No"/>
    <s v="No"/>
    <s v="No"/>
    <n v="35"/>
    <s v="No"/>
    <s v="Yes"/>
    <s v="Yes"/>
    <s v="Yes"/>
    <s v="Yes"/>
    <n v="75"/>
    <n v="83.333333333333329"/>
    <n v="66.666666666666671"/>
    <n v="43.333333333333336"/>
    <n v="50"/>
    <n v="80"/>
    <n v="66.666666666666657"/>
    <n v="44.000000000000007"/>
  </r>
  <r>
    <n v="12"/>
    <s v="Dinakaran "/>
    <n v="46"/>
    <x v="0"/>
    <s v="Male"/>
    <n v="5.7"/>
    <n v="70"/>
    <x v="2"/>
    <s v="Married"/>
    <x v="1"/>
    <n v="60"/>
    <s v="No"/>
    <s v="No"/>
    <s v="No"/>
    <s v="No"/>
    <s v="Neck, lowback "/>
    <x v="0"/>
    <n v="10"/>
    <n v="5"/>
    <n v="5"/>
    <x v="2"/>
    <s v="Increase during working days?, Increase by the end of work shift?, Decrease during holidays?"/>
    <x v="0"/>
    <s v="No"/>
    <x v="0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36"/>
    <s v="No"/>
    <s v="Yes"/>
    <s v="Yes"/>
    <s v="No"/>
    <s v="Yes"/>
    <n v="60.000000000000007"/>
    <n v="83.333333333333329"/>
    <n v="66.666666666666671"/>
    <n v="46.666666666666664"/>
    <n v="60"/>
    <n v="70"/>
    <n v="53.333333333333336"/>
    <n v="36"/>
  </r>
  <r>
    <n v="13"/>
    <s v="Ramana"/>
    <n v="33"/>
    <x v="2"/>
    <s v="Male"/>
    <n v="6"/>
    <n v="75"/>
    <x v="10"/>
    <s v="Married"/>
    <x v="7"/>
    <n v="50"/>
    <s v="No"/>
    <s v="No"/>
    <s v="No"/>
    <s v="No"/>
    <s v="No"/>
    <x v="1"/>
    <n v="0"/>
    <n v="5"/>
    <n v="4"/>
    <x v="1"/>
    <m/>
    <x v="2"/>
    <s v="Yes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75"/>
    <n v="83.333333333333329"/>
    <n v="100"/>
    <n v="50"/>
    <n v="40"/>
    <n v="80"/>
    <n v="66.666666666666657"/>
    <n v="44.000000000000007"/>
  </r>
  <r>
    <n v="14"/>
    <s v="Anthony "/>
    <n v="38"/>
    <x v="2"/>
    <s v="Male"/>
    <n v="5.1100000000000003"/>
    <n v="80"/>
    <x v="6"/>
    <s v="Married"/>
    <x v="4"/>
    <n v="60"/>
    <s v="No"/>
    <s v="No"/>
    <s v="No"/>
    <s v="No"/>
    <s v="Neckpain "/>
    <x v="0"/>
    <n v="1"/>
    <n v="5"/>
    <n v="4"/>
    <x v="0"/>
    <s v="Increase by the end of work shift?, Decrease during holidays?"/>
    <x v="0"/>
    <s v="No"/>
    <x v="0"/>
    <s v="No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37"/>
    <s v="No"/>
    <s v="No"/>
    <s v="Yes"/>
    <s v="No"/>
    <s v="No"/>
    <n v="75"/>
    <n v="83.333333333333329"/>
    <n v="100"/>
    <n v="60"/>
    <n v="55.000000000000007"/>
    <n v="75"/>
    <n v="66.666666666666657"/>
    <n v="44.000000000000007"/>
  </r>
  <r>
    <n v="15"/>
    <s v="Selva kumar "/>
    <n v="27"/>
    <x v="3"/>
    <s v="Male"/>
    <n v="5.3"/>
    <n v="56"/>
    <x v="11"/>
    <s v="Unmarried"/>
    <x v="3"/>
    <n v="60"/>
    <s v="No"/>
    <s v="No"/>
    <s v="No"/>
    <s v="No"/>
    <s v="No"/>
    <x v="1"/>
    <n v="0"/>
    <n v="5"/>
    <n v="4"/>
    <x v="0"/>
    <m/>
    <x v="2"/>
    <s v="No"/>
    <x v="0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95"/>
    <n v="83.333333333333329"/>
    <n v="100"/>
    <n v="80"/>
    <n v="55.000000000000007"/>
    <n v="65"/>
    <n v="46.666666666666664"/>
    <n v="40"/>
  </r>
  <r>
    <n v="16"/>
    <s v="Vijayaragawan"/>
    <n v="43"/>
    <x v="0"/>
    <s v="Male"/>
    <n v="5.1100000000000003"/>
    <n v="78"/>
    <x v="12"/>
    <s v="Married"/>
    <x v="8"/>
    <n v="60"/>
    <s v="No"/>
    <s v="No"/>
    <s v="No"/>
    <s v="No"/>
    <s v="Lowback "/>
    <x v="0"/>
    <n v="4"/>
    <n v="5"/>
    <n v="4"/>
    <x v="0"/>
    <s v="Increase by the end of work shift?, Decrease during holidays?"/>
    <x v="3"/>
    <s v="No"/>
    <x v="1"/>
    <s v="Yes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39"/>
    <s v="No"/>
    <s v="Yes"/>
    <s v="Yes"/>
    <s v="No"/>
    <s v="Yes"/>
    <n v="70"/>
    <n v="66.666666666666671"/>
    <n v="33.333333333333329"/>
    <n v="26.666666666666664"/>
    <n v="60"/>
    <n v="70"/>
    <n v="53.333333333333336"/>
    <n v="44.000000000000007"/>
  </r>
  <r>
    <n v="17"/>
    <s v="Adithya "/>
    <n v="34"/>
    <x v="2"/>
    <s v="Male"/>
    <n v="5.8"/>
    <n v="68"/>
    <x v="13"/>
    <s v="Unmarried"/>
    <x v="0"/>
    <n v="60"/>
    <s v="No"/>
    <s v="No"/>
    <s v="No"/>
    <s v="No"/>
    <s v="Neckpain "/>
    <x v="0"/>
    <n v="2"/>
    <n v="5"/>
    <n v="4"/>
    <x v="0"/>
    <s v="Increase during working days?, Increase by the end of work shift?, Decrease during holidays?"/>
    <x v="3"/>
    <s v="No"/>
    <x v="1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36"/>
    <s v="No"/>
    <s v="No"/>
    <s v="Yes"/>
    <s v="No"/>
    <s v="Yes"/>
    <n v="80"/>
    <n v="83.333333333333329"/>
    <n v="66.666666666666671"/>
    <n v="60"/>
    <n v="50"/>
    <n v="75"/>
    <n v="66.666666666666657"/>
    <n v="40"/>
  </r>
  <r>
    <n v="18"/>
    <s v="Sivakumar "/>
    <n v="23"/>
    <x v="3"/>
    <s v="Male"/>
    <n v="5.5"/>
    <n v="56"/>
    <x v="14"/>
    <s v="Unmarried"/>
    <x v="3"/>
    <n v="60"/>
    <s v="No"/>
    <s v="No"/>
    <s v="No"/>
    <s v="No"/>
    <s v="No"/>
    <x v="1"/>
    <n v="0"/>
    <n v="5"/>
    <n v="4"/>
    <x v="0"/>
    <m/>
    <x v="2"/>
    <s v="No"/>
    <x v="1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0"/>
    <n v="66.666666666666671"/>
    <n v="33.333333333333329"/>
    <n v="36.666666666666664"/>
    <n v="50"/>
    <n v="55.000000000000007"/>
    <n v="60"/>
    <n v="48"/>
  </r>
  <r>
    <n v="19"/>
    <s v="Anand "/>
    <n v="35"/>
    <x v="2"/>
    <s v="Male"/>
    <n v="5.4"/>
    <n v="72"/>
    <x v="15"/>
    <s v="Married"/>
    <x v="9"/>
    <n v="50"/>
    <s v="No"/>
    <s v="Yes"/>
    <s v="No"/>
    <s v="No"/>
    <s v="Lowback, hip/thighs"/>
    <x v="0"/>
    <n v="3"/>
    <n v="5"/>
    <n v="4"/>
    <x v="0"/>
    <s v="Increase by the end of work shift?, Decrease during holidays?"/>
    <x v="3"/>
    <s v="Yes"/>
    <x v="1"/>
    <s v="No"/>
    <s v="No"/>
    <s v="No"/>
    <s v="No"/>
    <s v="Yes"/>
    <s v="No"/>
    <s v="Yes"/>
    <s v="Yes"/>
    <s v="No"/>
    <s v="No"/>
    <s v="No"/>
    <s v="No"/>
    <s v="No"/>
    <s v="Yes"/>
    <s v="No"/>
    <s v="Yes"/>
    <s v="Yes"/>
    <s v="No"/>
    <s v="No"/>
    <n v="32"/>
    <s v="No"/>
    <s v="No"/>
    <s v="Yes"/>
    <s v="Yes"/>
    <s v="No"/>
    <n v="70"/>
    <n v="83.333333333333329"/>
    <n v="33.333333333333329"/>
    <n v="36.666666666666664"/>
    <n v="70"/>
    <n v="75"/>
    <n v="73.333333333333343"/>
    <n v="48"/>
  </r>
  <r>
    <n v="20"/>
    <s v="Sebastian "/>
    <n v="55"/>
    <x v="1"/>
    <s v="Male"/>
    <n v="5.8"/>
    <n v="68"/>
    <x v="13"/>
    <s v="Married"/>
    <x v="9"/>
    <n v="50"/>
    <s v="No"/>
    <s v="Yes"/>
    <s v="No"/>
    <s v="No"/>
    <s v="Wrist/hand, lowback, hips/thighs "/>
    <x v="0"/>
    <n v="3"/>
    <n v="5"/>
    <n v="4"/>
    <x v="0"/>
    <s v="Increase during working days?, Increase by the end of work shift?, Decrease during holidays?"/>
    <x v="1"/>
    <s v="No"/>
    <x v="1"/>
    <s v="No"/>
    <s v="No"/>
    <s v="No"/>
    <s v="No"/>
    <s v="Yes"/>
    <s v="No"/>
    <s v="Yes"/>
    <s v="Yes"/>
    <s v="No"/>
    <s v="No"/>
    <s v="No"/>
    <s v="No"/>
    <s v="No"/>
    <s v="Yes"/>
    <s v="No"/>
    <s v="Yes"/>
    <s v="Yes"/>
    <s v="No"/>
    <s v="No"/>
    <n v="32"/>
    <s v="No"/>
    <s v="No"/>
    <s v="Yes"/>
    <s v="No"/>
    <s v="No"/>
    <n v="64.999999999999986"/>
    <n v="83.333333333333329"/>
    <n v="33.333333333333329"/>
    <n v="36.666666666666664"/>
    <n v="70"/>
    <n v="75"/>
    <n v="73.333333333333343"/>
    <n v="48"/>
  </r>
  <r>
    <n v="21"/>
    <s v="Kadher"/>
    <n v="49"/>
    <x v="0"/>
    <s v="Male"/>
    <n v="5.9"/>
    <n v="88"/>
    <x v="16"/>
    <s v="Married"/>
    <x v="10"/>
    <n v="50"/>
    <s v="No"/>
    <s v="Yes"/>
    <s v="No"/>
    <s v="No"/>
    <s v="Wrist, kneepain"/>
    <x v="0"/>
    <n v="5"/>
    <n v="5"/>
    <n v="4"/>
    <x v="0"/>
    <s v="Increase during working days?, Increase by the end of work shift?, Decrease during holidays?"/>
    <x v="4"/>
    <s v="No"/>
    <x v="1"/>
    <s v="Yes"/>
    <s v="No"/>
    <s v="No"/>
    <s v="No"/>
    <s v="Yes"/>
    <s v="No"/>
    <s v="No"/>
    <s v="No"/>
    <s v="Yes"/>
    <s v="No"/>
    <s v="Yes"/>
    <s v="No"/>
    <s v="No"/>
    <s v="No"/>
    <s v="No"/>
    <s v="No"/>
    <s v="No"/>
    <s v="Yes"/>
    <s v="No"/>
    <n v="44"/>
    <s v="No"/>
    <s v="Yes"/>
    <s v="Yes"/>
    <s v="No"/>
    <s v="Yes"/>
    <n v="55.000000000000007"/>
    <n v="50"/>
    <n v="33.333333333333329"/>
    <n v="53.333333333333336"/>
    <n v="60"/>
    <n v="70"/>
    <n v="53.333333333333336"/>
    <n v="40"/>
  </r>
  <r>
    <n v="22"/>
    <s v="Rajendran "/>
    <n v="46"/>
    <x v="0"/>
    <s v="Male"/>
    <n v="5.9"/>
    <n v="83"/>
    <x v="17"/>
    <s v="Married"/>
    <x v="10"/>
    <n v="45"/>
    <s v="No"/>
    <s v="No"/>
    <s v="No"/>
    <s v="No"/>
    <s v="Neckpain "/>
    <x v="0"/>
    <n v="8"/>
    <n v="6"/>
    <n v="4"/>
    <x v="0"/>
    <s v="Increase by the end of work shift?, Decrease during holidays?"/>
    <x v="1"/>
    <s v="No"/>
    <x v="1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38"/>
    <s v="No"/>
    <s v="No"/>
    <s v="Yes"/>
    <s v="No"/>
    <s v="No"/>
    <n v="75"/>
    <n v="66.666666666666671"/>
    <n v="66.666666666666671"/>
    <n v="53.333333333333336"/>
    <n v="55.000000000000007"/>
    <n v="75"/>
    <n v="60"/>
    <n v="48"/>
  </r>
  <r>
    <n v="23"/>
    <s v="Babu "/>
    <n v="57"/>
    <x v="1"/>
    <s v="Male"/>
    <n v="5.7"/>
    <n v="74"/>
    <x v="18"/>
    <s v="Married"/>
    <x v="11"/>
    <n v="40"/>
    <s v="Yes"/>
    <s v="Yes"/>
    <s v="No"/>
    <s v="No"/>
    <s v="Neck, shoulder, lowback, knee"/>
    <x v="0"/>
    <n v="10"/>
    <n v="6"/>
    <n v="5"/>
    <x v="2"/>
    <s v="Increase during working days?, Increase by the end of work shift?, Decrease during holidays?"/>
    <x v="5"/>
    <s v="Yes"/>
    <x v="1"/>
    <s v="Yes"/>
    <s v="Yes"/>
    <s v="Yes"/>
    <s v="No"/>
    <s v="No"/>
    <s v="No"/>
    <s v="Yes"/>
    <s v="No"/>
    <s v="No"/>
    <s v="No"/>
    <s v="Yes"/>
    <s v="Yes"/>
    <s v="No"/>
    <s v="No"/>
    <s v="No"/>
    <s v="Yes"/>
    <s v="No"/>
    <s v="Yes"/>
    <s v="No"/>
    <n v="47"/>
    <s v="Yes"/>
    <s v="Yes"/>
    <s v="Yes"/>
    <s v="No"/>
    <s v="No"/>
    <n v="50"/>
    <n v="50"/>
    <n v="0"/>
    <n v="36.666666666666664"/>
    <n v="60"/>
    <n v="75"/>
    <n v="46.666666666666664"/>
    <n v="44.000000000000007"/>
  </r>
  <r>
    <n v="24"/>
    <s v="Sekar"/>
    <n v="43"/>
    <x v="0"/>
    <s v="Male"/>
    <n v="5.7"/>
    <n v="66"/>
    <x v="19"/>
    <s v="Married"/>
    <x v="2"/>
    <n v="40"/>
    <s v="No"/>
    <s v="No"/>
    <s v="No"/>
    <s v="No"/>
    <s v="No"/>
    <x v="1"/>
    <n v="0"/>
    <n v="5"/>
    <n v="3"/>
    <x v="1"/>
    <m/>
    <x v="2"/>
    <s v="Yes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9.999999999999986"/>
    <n v="83.333333333333329"/>
    <n v="100"/>
    <n v="60"/>
    <n v="35"/>
    <n v="90"/>
    <n v="66.666666666666657"/>
    <n v="52"/>
  </r>
  <r>
    <n v="25"/>
    <s v="Subramanian "/>
    <n v="42"/>
    <x v="0"/>
    <s v="Male"/>
    <n v="5.1100000000000003"/>
    <n v="83"/>
    <x v="20"/>
    <s v="Married"/>
    <x v="1"/>
    <n v="60"/>
    <s v="No"/>
    <s v="No"/>
    <s v="No"/>
    <s v="No"/>
    <s v="Neck, shoulder "/>
    <x v="0"/>
    <n v="4"/>
    <n v="5"/>
    <n v="4"/>
    <x v="0"/>
    <s v="Increase during working days?, Increase by the end of work shift?, Decrease during holidays?"/>
    <x v="1"/>
    <s v="No"/>
    <x v="1"/>
    <s v="No"/>
    <s v="Yes"/>
    <s v="Yes"/>
    <s v="No"/>
    <s v="No"/>
    <s v="No"/>
    <s v="No"/>
    <s v="No"/>
    <s v="No"/>
    <s v="No"/>
    <s v="Yes"/>
    <s v="Yes"/>
    <s v="No"/>
    <s v="No"/>
    <s v="No"/>
    <s v="No"/>
    <s v="No"/>
    <s v="No"/>
    <s v="No"/>
    <n v="38"/>
    <s v="No"/>
    <s v="No"/>
    <s v="Yes"/>
    <s v="No"/>
    <s v="Yes"/>
    <n v="75"/>
    <n v="66.666666666666671"/>
    <n v="66.666666666666671"/>
    <n v="36.666666666666664"/>
    <n v="60"/>
    <n v="70"/>
    <n v="60"/>
    <n v="44.000000000000007"/>
  </r>
  <r>
    <n v="26"/>
    <s v="Viswanathan "/>
    <n v="50"/>
    <x v="0"/>
    <s v="Male"/>
    <n v="5.3"/>
    <n v="60"/>
    <x v="21"/>
    <s v="Married"/>
    <x v="12"/>
    <n v="40"/>
    <s v="No"/>
    <s v="No"/>
    <s v="No"/>
    <s v="No"/>
    <s v="Lowback "/>
    <x v="0"/>
    <n v="5"/>
    <n v="5"/>
    <n v="4"/>
    <x v="0"/>
    <s v="Increase during working days?, Increase by the end of work shift?, Decrease during holidays?"/>
    <x v="3"/>
    <s v="No"/>
    <x v="1"/>
    <s v="No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45"/>
    <s v="No"/>
    <s v="Yes"/>
    <s v="No"/>
    <s v="No"/>
    <s v="Yes"/>
    <n v="70"/>
    <n v="66.666666666666671"/>
    <n v="66.666666666666671"/>
    <n v="36.666666666666664"/>
    <n v="65"/>
    <n v="70"/>
    <n v="53.333333333333336"/>
    <n v="48"/>
  </r>
  <r>
    <n v="27"/>
    <s v="Ramamoorthi"/>
    <n v="53"/>
    <x v="1"/>
    <s v="Male"/>
    <n v="5.7"/>
    <n v="68"/>
    <x v="22"/>
    <s v="Married"/>
    <x v="13"/>
    <n v="40"/>
    <s v="No"/>
    <s v="Yes"/>
    <s v="No"/>
    <s v="No"/>
    <s v="Neckpain, lowback "/>
    <x v="0"/>
    <n v="10"/>
    <n v="5"/>
    <n v="4"/>
    <x v="0"/>
    <s v="Increase during working days?, Increase by the end of work shift?, Decrease during holidays?"/>
    <x v="5"/>
    <s v="No"/>
    <x v="1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3"/>
    <s v="No"/>
    <s v="Yes"/>
    <s v="No"/>
    <s v="Yes"/>
    <s v="Yes"/>
    <n v="64.999999999999986"/>
    <n v="66.666666666666671"/>
    <n v="66.666666666666671"/>
    <n v="36.666666666666664"/>
    <n v="60"/>
    <n v="75"/>
    <n v="46.666666666666664"/>
    <n v="40"/>
  </r>
  <r>
    <n v="28"/>
    <s v="Xavier "/>
    <n v="36"/>
    <x v="2"/>
    <s v="Male"/>
    <n v="5.0999999999999996"/>
    <n v="76"/>
    <x v="23"/>
    <s v="Married"/>
    <x v="0"/>
    <n v="50"/>
    <s v="No"/>
    <s v="No"/>
    <s v="No"/>
    <s v="No"/>
    <s v="Neckpain "/>
    <x v="0"/>
    <n v="1"/>
    <n v="5"/>
    <n v="3"/>
    <x v="1"/>
    <s v="Increase during working days?, Increase by the end of work shift?, Decrease during holidays?"/>
    <x v="1"/>
    <s v="No"/>
    <x v="1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35"/>
    <s v="No"/>
    <s v="No"/>
    <s v="Yes"/>
    <s v="No"/>
    <s v="No"/>
    <n v="80"/>
    <n v="83.333333333333329"/>
    <n v="100"/>
    <n v="60"/>
    <n v="55.000000000000007"/>
    <n v="85"/>
    <n v="66.666666666666657"/>
    <n v="52"/>
  </r>
  <r>
    <n v="29"/>
    <s v="Yogendran "/>
    <n v="54"/>
    <x v="1"/>
    <s v="Male"/>
    <n v="5.1100000000000003"/>
    <n v="91"/>
    <x v="24"/>
    <s v="Married"/>
    <x v="14"/>
    <n v="50"/>
    <s v="No"/>
    <s v="No"/>
    <s v="No"/>
    <s v="No"/>
    <s v="Neck, lowback"/>
    <x v="0"/>
    <n v="5"/>
    <n v="5"/>
    <n v="4"/>
    <x v="0"/>
    <s v="Increase during working days?, Increase by the end of work shift?, Decrease during holidays?"/>
    <x v="0"/>
    <s v="No"/>
    <x v="1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2"/>
    <s v="No"/>
    <s v="No"/>
    <s v="Yes"/>
    <s v="No"/>
    <s v="No"/>
    <n v="40"/>
    <n v="50"/>
    <n v="0"/>
    <n v="46.666666666666664"/>
    <n v="55.000000000000007"/>
    <n v="55.000000000000007"/>
    <n v="40"/>
    <n v="44.000000000000007"/>
  </r>
  <r>
    <n v="30"/>
    <s v="Murugan "/>
    <n v="54"/>
    <x v="1"/>
    <s v="Male"/>
    <n v="5.5"/>
    <n v="72"/>
    <x v="25"/>
    <s v="Married"/>
    <x v="0"/>
    <n v="60"/>
    <s v="No"/>
    <s v="Yes"/>
    <s v="No"/>
    <s v="No"/>
    <s v="Neck, shoulder, lowback "/>
    <x v="0"/>
    <n v="10"/>
    <n v="5"/>
    <n v="6"/>
    <x v="2"/>
    <s v="Increase during working days?, Increase by the end of work shift?, Decrease during holidays?"/>
    <x v="0"/>
    <s v="No"/>
    <x v="1"/>
    <s v="No"/>
    <s v="Yes"/>
    <s v="Yes"/>
    <s v="No"/>
    <s v="No"/>
    <s v="No"/>
    <s v="Yes"/>
    <s v="No"/>
    <s v="No"/>
    <s v="No"/>
    <s v="Yes"/>
    <s v="Yes"/>
    <s v="No"/>
    <s v="No"/>
    <s v="No"/>
    <s v="Yes"/>
    <s v="No"/>
    <s v="No"/>
    <s v="No"/>
    <n v="46"/>
    <s v="No"/>
    <s v="No"/>
    <s v="Yes"/>
    <s v="No"/>
    <s v="No"/>
    <n v="35"/>
    <n v="66.666666666666671"/>
    <n v="0"/>
    <n v="36.666666666666664"/>
    <n v="65"/>
    <n v="40"/>
    <n v="53.333333333333336"/>
    <n v="36"/>
  </r>
  <r>
    <n v="31"/>
    <s v="Ramu "/>
    <n v="38"/>
    <x v="2"/>
    <s v="Male"/>
    <n v="5.7"/>
    <n v="84"/>
    <x v="26"/>
    <s v="Married"/>
    <x v="0"/>
    <n v="50"/>
    <s v="No"/>
    <s v="No"/>
    <s v="No"/>
    <s v="No"/>
    <s v="Lowback "/>
    <x v="0"/>
    <n v="2"/>
    <n v="6"/>
    <n v="5"/>
    <x v="2"/>
    <s v="Increase by the end of work shift?, Decrease during holidays?"/>
    <x v="1"/>
    <s v="No"/>
    <x v="1"/>
    <s v="No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36"/>
    <s v="No"/>
    <s v="No"/>
    <s v="Yes"/>
    <s v="No"/>
    <s v="No"/>
    <n v="60.000000000000007"/>
    <n v="83.333333333333329"/>
    <n v="33.333333333333329"/>
    <n v="26.666666666666664"/>
    <n v="60"/>
    <n v="75"/>
    <n v="46.666666666666664"/>
    <n v="44.000000000000007"/>
  </r>
  <r>
    <n v="32"/>
    <s v="Venugopal "/>
    <n v="40"/>
    <x v="2"/>
    <s v="Male"/>
    <n v="5.2"/>
    <n v="85"/>
    <x v="27"/>
    <s v="Married"/>
    <x v="2"/>
    <n v="28"/>
    <s v="No"/>
    <s v="Yes"/>
    <s v="No"/>
    <s v="No"/>
    <s v="Neck, shoulder, lowback "/>
    <x v="0"/>
    <n v="5"/>
    <n v="6"/>
    <n v="4"/>
    <x v="2"/>
    <s v="Increase during working days?, Increase by the end of work shift?, Decrease during holidays?"/>
    <x v="0"/>
    <s v="Yes"/>
    <x v="1"/>
    <s v="No"/>
    <s v="Yes"/>
    <s v="Yes"/>
    <s v="No"/>
    <s v="No"/>
    <s v="No"/>
    <s v="Yes"/>
    <s v="No"/>
    <s v="No"/>
    <s v="No"/>
    <s v="Yes"/>
    <s v="Yes"/>
    <s v="No"/>
    <s v="No"/>
    <s v="No"/>
    <s v="Yes"/>
    <s v="No"/>
    <s v="No"/>
    <s v="No"/>
    <n v="35"/>
    <s v="No"/>
    <s v="Yes"/>
    <s v="Yes"/>
    <s v="No"/>
    <s v="Yes"/>
    <n v="75"/>
    <n v="83.333333333333329"/>
    <n v="0"/>
    <n v="26.666666666666664"/>
    <n v="60"/>
    <n v="60"/>
    <n v="40"/>
    <n v="40"/>
  </r>
  <r>
    <n v="33"/>
    <s v="Aarumugam "/>
    <n v="35"/>
    <x v="2"/>
    <s v="Male"/>
    <n v="5.6"/>
    <n v="69"/>
    <x v="28"/>
    <s v="Married"/>
    <x v="15"/>
    <n v="40"/>
    <s v="No"/>
    <s v="No"/>
    <s v="No"/>
    <s v="No"/>
    <s v="No"/>
    <x v="1"/>
    <n v="0"/>
    <n v="5"/>
    <n v="4"/>
    <x v="0"/>
    <m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 "/>
    <s v="No"/>
    <s v="No"/>
    <s v="No"/>
    <s v="No"/>
    <s v="No"/>
    <n v="40"/>
    <n v="83.333333333333329"/>
    <n v="100"/>
    <n v="70"/>
    <n v="45"/>
    <n v="60"/>
    <n v="60"/>
    <n v="40"/>
  </r>
  <r>
    <n v="34"/>
    <s v="Rajasekar"/>
    <n v="39"/>
    <x v="2"/>
    <s v="Male"/>
    <n v="5.9"/>
    <n v="95"/>
    <x v="29"/>
    <s v="Married"/>
    <x v="16"/>
    <n v="50"/>
    <s v="No"/>
    <s v="No"/>
    <s v="No"/>
    <s v="No"/>
    <s v="Hip/thighs, knee"/>
    <x v="0"/>
    <n v="1"/>
    <n v="5"/>
    <n v="4"/>
    <x v="0"/>
    <s v="Increase during working days?, Increase by the end of work shift?, Decrease during holidays?"/>
    <x v="5"/>
    <s v="Yes"/>
    <x v="1"/>
    <s v="No"/>
    <s v="No"/>
    <s v="No"/>
    <s v="No"/>
    <s v="No"/>
    <s v="Yes"/>
    <s v="No"/>
    <s v="Yes"/>
    <s v="Yes"/>
    <s v="No"/>
    <s v="No"/>
    <s v="No"/>
    <s v="No"/>
    <s v="No"/>
    <s v="Yes"/>
    <s v="No"/>
    <s v="Yes"/>
    <s v="Yes"/>
    <s v="No"/>
    <n v="38"/>
    <s v="No"/>
    <s v="Yes"/>
    <s v="Yes"/>
    <s v="Yes"/>
    <s v="Yes"/>
    <n v="89.999999999999986"/>
    <n v="83.333333333333329"/>
    <n v="0"/>
    <n v="53.333333333333336"/>
    <n v="55.000000000000007"/>
    <n v="65"/>
    <n v="40"/>
    <n v="44.000000000000007"/>
  </r>
  <r>
    <n v="35"/>
    <s v="Tamilarasan"/>
    <n v="22"/>
    <x v="3"/>
    <s v="Male"/>
    <n v="5.4"/>
    <n v="55"/>
    <x v="30"/>
    <s v="Married"/>
    <x v="5"/>
    <n v="48"/>
    <s v="No"/>
    <s v="No"/>
    <s v="No"/>
    <s v="No"/>
    <s v="No"/>
    <x v="1"/>
    <n v="0"/>
    <n v="6"/>
    <n v="4"/>
    <x v="2"/>
    <m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 No"/>
    <s v="No"/>
    <s v="No"/>
    <s v="No"/>
    <s v="No"/>
    <s v="No"/>
    <n v="75"/>
    <n v="83.333333333333329"/>
    <n v="100"/>
    <n v="70"/>
    <n v="35"/>
    <n v="45"/>
    <n v="66.666666666666657"/>
    <n v="36"/>
  </r>
  <r>
    <n v="36"/>
    <s v="Pandiaraj"/>
    <n v="27"/>
    <x v="3"/>
    <s v="Male"/>
    <n v="5.7"/>
    <n v="65"/>
    <x v="31"/>
    <s v="Married"/>
    <x v="0"/>
    <n v="28"/>
    <s v="No"/>
    <s v="No"/>
    <s v="No"/>
    <s v="No"/>
    <s v="No"/>
    <x v="1"/>
    <n v="0"/>
    <n v="5"/>
    <n v="3"/>
    <x v="1"/>
    <m/>
    <x v="6"/>
    <s v="Yes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5.000000000000014"/>
    <n v="50"/>
    <n v="100"/>
    <n v="50"/>
    <n v="40"/>
    <n v="65"/>
    <n v="73.333333333333343"/>
    <n v="55.999999999999993"/>
  </r>
  <r>
    <n v="37"/>
    <s v="Mahendran"/>
    <n v="46"/>
    <x v="0"/>
    <s v="Male"/>
    <n v="5.1100000000000003"/>
    <n v="98"/>
    <x v="32"/>
    <s v="Married"/>
    <x v="10"/>
    <n v="60"/>
    <s v="No"/>
    <s v="No"/>
    <s v="No"/>
    <s v="Yes"/>
    <s v="Shoulder, upperback, lowback "/>
    <x v="0"/>
    <n v="10"/>
    <n v="5"/>
    <n v="5"/>
    <x v="2"/>
    <s v="Increase during working days?, Increase by the end of work shift?, Decrease during holidays?"/>
    <x v="3"/>
    <s v="No"/>
    <x v="1"/>
    <s v="Yes"/>
    <s v="No"/>
    <s v="Yes"/>
    <s v="No"/>
    <s v="No"/>
    <s v="Yes"/>
    <s v="Yes"/>
    <s v="No"/>
    <s v="No"/>
    <s v="No"/>
    <s v="No"/>
    <s v="Yes"/>
    <s v="No"/>
    <s v="No"/>
    <s v="Yes"/>
    <s v="Yes"/>
    <s v="No"/>
    <s v="No"/>
    <s v="No"/>
    <n v="36"/>
    <s v="No"/>
    <s v="Yes"/>
    <s v="Yes"/>
    <s v="Yes"/>
    <s v="No"/>
    <n v="55.000000000000007"/>
    <n v="66.666666666666671"/>
    <n v="33.333333333333329"/>
    <n v="36.666666666666664"/>
    <n v="60"/>
    <n v="60"/>
    <n v="40"/>
    <n v="32"/>
  </r>
  <r>
    <n v="38"/>
    <s v="Karnan.s"/>
    <n v="49"/>
    <x v="0"/>
    <s v="Male"/>
    <n v="5.9"/>
    <n v="73"/>
    <x v="33"/>
    <s v="Married"/>
    <x v="2"/>
    <n v="60"/>
    <s v="Yes"/>
    <s v="Yes"/>
    <s v="No"/>
    <s v="No"/>
    <s v="Neckpain, lowback "/>
    <x v="0"/>
    <n v="10"/>
    <n v="6"/>
    <n v="5"/>
    <x v="2"/>
    <s v="Increase during working days?, Increase by the end of work shift?, Decrease during holidays?"/>
    <x v="1"/>
    <s v="No"/>
    <x v="1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4"/>
    <s v="No"/>
    <s v="Yes"/>
    <s v="Yes"/>
    <s v="Yes"/>
    <s v="Yes"/>
    <n v="50"/>
    <n v="83.333333333333329"/>
    <n v="0"/>
    <n v="26.666666666666664"/>
    <n v="60"/>
    <n v="75"/>
    <n v="46.666666666666664"/>
    <n v="44.000000000000007"/>
  </r>
  <r>
    <n v="39"/>
    <s v="Babu.s"/>
    <n v="44"/>
    <x v="0"/>
    <s v="Male"/>
    <n v="6.1"/>
    <n v="95"/>
    <x v="34"/>
    <s v="Married"/>
    <x v="17"/>
    <n v="28"/>
    <s v="No"/>
    <s v="No"/>
    <s v="No"/>
    <s v="Yes"/>
    <s v="Lowback "/>
    <x v="0"/>
    <n v="3"/>
    <n v="5"/>
    <n v="4"/>
    <x v="0"/>
    <s v="Increase by the end of work shift?, Decrease during holidays?"/>
    <x v="1"/>
    <s v="No"/>
    <x v="1"/>
    <s v="No"/>
    <s v="No"/>
    <s v="No"/>
    <s v="No"/>
    <s v="No"/>
    <s v="No"/>
    <s v="Yes"/>
    <s v="No"/>
    <s v="No"/>
    <s v="No"/>
    <s v="No"/>
    <s v="Yes"/>
    <s v="No"/>
    <s v="No"/>
    <s v="No"/>
    <s v="Yes"/>
    <s v="No"/>
    <s v="No"/>
    <s v="No"/>
    <n v="41"/>
    <s v="No"/>
    <s v="No"/>
    <s v="Yes"/>
    <s v="No"/>
    <s v="Yes"/>
    <n v="80"/>
    <n v="66.666666666666671"/>
    <n v="0"/>
    <n v="26.666666666666664"/>
    <n v="45"/>
    <n v="70"/>
    <n v="53.333333333333336"/>
    <n v="44.000000000000007"/>
  </r>
  <r>
    <n v="40"/>
    <s v="Imayarasan"/>
    <n v="56"/>
    <x v="1"/>
    <s v="Male"/>
    <n v="5.9"/>
    <n v="73"/>
    <x v="33"/>
    <s v="Married"/>
    <x v="11"/>
    <n v="50"/>
    <s v="Yes"/>
    <s v="Yes"/>
    <s v="No"/>
    <s v="Yes"/>
    <s v="Neck, shoulder, lower back ache, knee pain"/>
    <x v="0"/>
    <n v="10"/>
    <n v="6"/>
    <n v="5"/>
    <x v="2"/>
    <s v="Increase during working days?, Increase by the end of work shift?, Decrease during holidays?"/>
    <x v="0"/>
    <s v="No"/>
    <x v="0"/>
    <s v="Yes"/>
    <s v="Yes"/>
    <s v="Yes"/>
    <s v="No"/>
    <s v="No"/>
    <s v="No"/>
    <s v="Yes"/>
    <s v="No"/>
    <s v="Yes"/>
    <s v="No"/>
    <s v="Yes"/>
    <s v="Yes"/>
    <s v="No"/>
    <s v="No"/>
    <s v="No"/>
    <s v="Yes"/>
    <s v="No"/>
    <s v="Yes"/>
    <s v="No"/>
    <n v="46"/>
    <s v="No"/>
    <s v="No"/>
    <s v="Yes"/>
    <s v="Yes"/>
    <s v="Yes"/>
    <n v="50"/>
    <n v="50"/>
    <n v="0"/>
    <n v="36.666666666666664"/>
    <n v="70"/>
    <n v="70"/>
    <n v="46.666666666666664"/>
    <n v="32"/>
  </r>
  <r>
    <n v="41"/>
    <s v="Gowtham"/>
    <n v="38"/>
    <x v="2"/>
    <s v="Male"/>
    <n v="5.6"/>
    <n v="68"/>
    <x v="35"/>
    <s v="Married"/>
    <x v="0"/>
    <n v="60"/>
    <s v="No"/>
    <s v="No"/>
    <s v="No"/>
    <s v="No"/>
    <s v="Neck pain"/>
    <x v="0"/>
    <n v="2"/>
    <n v="5"/>
    <n v="4"/>
    <x v="0"/>
    <s v="Increase during working days?, Increase by the end of work shift?, Decrease during holidays?"/>
    <x v="2"/>
    <s v="No"/>
    <x v="1"/>
    <s v="Yes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36"/>
    <s v="No"/>
    <s v="No"/>
    <s v="Yes"/>
    <s v="No"/>
    <s v="Yes"/>
    <n v="70"/>
    <n v="66.666666666666671"/>
    <n v="33.333333333333329"/>
    <n v="36.666666666666664"/>
    <n v="55.000000000000007"/>
    <n v="70"/>
    <n v="66.666666666666657"/>
    <n v="40"/>
  </r>
  <r>
    <n v="42"/>
    <s v="Ismail"/>
    <n v="52"/>
    <x v="1"/>
    <s v="Male"/>
    <n v="5.1100000000000003"/>
    <n v="80"/>
    <x v="6"/>
    <s v="Married"/>
    <x v="10"/>
    <n v="50"/>
    <s v="No"/>
    <s v="Yes"/>
    <s v="No"/>
    <s v="No"/>
    <s v="Neck and lower back ache"/>
    <x v="0"/>
    <n v="5"/>
    <n v="5"/>
    <n v="4"/>
    <x v="0"/>
    <s v="Increase during working days?, Increase by the end of work shift?, Decrease during holidays?"/>
    <x v="2"/>
    <s v="No"/>
    <x v="1"/>
    <s v="Yes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7"/>
    <s v="No"/>
    <s v="No"/>
    <s v="Yes"/>
    <s v="No"/>
    <s v="Yes"/>
    <n v="55.000000000000007"/>
    <n v="66.666666666666671"/>
    <n v="33.333333333333329"/>
    <n v="36.666666666666664"/>
    <n v="60"/>
    <n v="70"/>
    <n v="53.333333333333336"/>
    <n v="48"/>
  </r>
  <r>
    <n v="43"/>
    <s v="Ragu"/>
    <n v="46"/>
    <x v="0"/>
    <s v="Male"/>
    <n v="5.4"/>
    <n v="65"/>
    <x v="36"/>
    <s v="Married"/>
    <x v="0"/>
    <n v="50"/>
    <s v="No"/>
    <s v="No"/>
    <s v="No"/>
    <s v="No"/>
    <s v="Lower back ache"/>
    <x v="0"/>
    <n v="2"/>
    <n v="5"/>
    <n v="4"/>
    <x v="0"/>
    <s v="Increase during working days?, Increase by the end of work shift?, Decrease during holidays?"/>
    <x v="0"/>
    <s v="No"/>
    <x v="1"/>
    <s v="Yes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44"/>
    <s v="No"/>
    <s v="No"/>
    <s v="Yes"/>
    <s v="No"/>
    <s v="Yes"/>
    <n v="70"/>
    <n v="66.666666666666671"/>
    <n v="0"/>
    <n v="36.666666666666664"/>
    <n v="60"/>
    <n v="70"/>
    <n v="53.333333333333336"/>
    <n v="44.000000000000007"/>
  </r>
  <r>
    <n v="44"/>
    <s v="Thangaraju"/>
    <n v="53"/>
    <x v="1"/>
    <s v="Male"/>
    <n v="5.7"/>
    <n v="70"/>
    <x v="2"/>
    <s v="Married"/>
    <x v="10"/>
    <n v="60"/>
    <s v="Yes"/>
    <s v="No"/>
    <s v="No"/>
    <s v="No"/>
    <s v="Shoulder, lower back ache"/>
    <x v="0"/>
    <n v="8"/>
    <n v="5"/>
    <n v="4"/>
    <x v="0"/>
    <s v="Increase during working days?, Increase by the end of work shift?, Decrease during holidays?"/>
    <x v="0"/>
    <s v="No"/>
    <x v="0"/>
    <s v="Yes"/>
    <s v="No"/>
    <s v="Yes"/>
    <s v="No"/>
    <s v="No"/>
    <s v="No"/>
    <s v="Yes"/>
    <s v="No"/>
    <s v="No"/>
    <s v="No"/>
    <s v="No"/>
    <s v="Yes"/>
    <s v="No"/>
    <s v="No"/>
    <s v="No"/>
    <s v="Yes"/>
    <s v="No"/>
    <s v="No"/>
    <s v="No"/>
    <n v="45"/>
    <s v="No"/>
    <s v="No"/>
    <s v="Yes"/>
    <s v="No"/>
    <s v="Yes"/>
    <n v="44.999999999999993"/>
    <n v="50"/>
    <n v="33.333333333333329"/>
    <n v="36.666666666666664"/>
    <n v="60"/>
    <n v="70"/>
    <n v="53.333333333333336"/>
    <n v="44.000000000000007"/>
  </r>
  <r>
    <n v="45"/>
    <s v="Balamurali"/>
    <n v="50"/>
    <x v="0"/>
    <s v="Male"/>
    <n v="5.5"/>
    <n v="68"/>
    <x v="37"/>
    <s v="Married"/>
    <x v="11"/>
    <n v="50"/>
    <s v="Yes"/>
    <s v="Yes"/>
    <s v="No"/>
    <s v="No"/>
    <s v="Lower back ache"/>
    <x v="0"/>
    <n v="10"/>
    <n v="5"/>
    <n v="4"/>
    <x v="0"/>
    <s v="Increase during working days?, Increase by the end of work shift?, Decrease during holidays?"/>
    <x v="2"/>
    <s v="No"/>
    <x v="0"/>
    <s v="Yes"/>
    <s v="No"/>
    <s v="No"/>
    <s v="No"/>
    <s v="No"/>
    <s v="No"/>
    <s v="Yes"/>
    <s v="No"/>
    <s v="No"/>
    <s v="No"/>
    <s v="Yes"/>
    <s v="Yes"/>
    <s v="Yes"/>
    <s v="Yes"/>
    <s v="Yes"/>
    <s v="Yes"/>
    <s v="No"/>
    <s v="No"/>
    <s v="No"/>
    <n v="40"/>
    <s v="Yes"/>
    <s v="No"/>
    <s v="Yes"/>
    <s v="Yes"/>
    <s v="Yes"/>
    <n v="40"/>
    <n v="50"/>
    <n v="0"/>
    <n v="36.666666666666664"/>
    <n v="60"/>
    <n v="70"/>
    <n v="53.333333333333336"/>
    <n v="44.000000000000007"/>
  </r>
  <r>
    <n v="46"/>
    <s v="Parameshwaran"/>
    <n v="48"/>
    <x v="0"/>
    <s v="Male"/>
    <n v="6"/>
    <n v="78"/>
    <x v="38"/>
    <s v="Married"/>
    <x v="0"/>
    <n v="50"/>
    <s v="Yes"/>
    <s v="No"/>
    <s v="No"/>
    <s v="No"/>
    <s v="Neck pain, lower back ache"/>
    <x v="0"/>
    <n v="2"/>
    <n v="5"/>
    <n v="4"/>
    <x v="0"/>
    <s v="Increase during working days?, Increase by the end of work shift?, Decrease during holidays?"/>
    <x v="0"/>
    <s v="No"/>
    <x v="0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6"/>
    <s v="No"/>
    <s v="No"/>
    <s v="Yes"/>
    <s v="No"/>
    <s v="Yes"/>
    <n v="44.999999999999993"/>
    <n v="50"/>
    <n v="0"/>
    <n v="36.666666666666664"/>
    <n v="65"/>
    <n v="70"/>
    <n v="46.666666666666664"/>
    <n v="40"/>
  </r>
  <r>
    <n v="47"/>
    <s v="Rahul"/>
    <n v="29"/>
    <x v="3"/>
    <s v="Male"/>
    <n v="5.8"/>
    <n v="70"/>
    <x v="8"/>
    <s v="Unmarried"/>
    <x v="18"/>
    <n v="60"/>
    <s v="No"/>
    <s v="No"/>
    <s v="No"/>
    <s v="No"/>
    <s v="No"/>
    <x v="1"/>
    <n v="0"/>
    <n v="5"/>
    <n v="3"/>
    <x v="1"/>
    <m/>
    <x v="2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9.999999999999986"/>
    <n v="83.333333333333329"/>
    <n v="100"/>
    <n v="50"/>
    <n v="40"/>
    <n v="70"/>
    <n v="73.333333333333343"/>
    <n v="44.000000000000007"/>
  </r>
  <r>
    <n v="48"/>
    <s v="Karunakaran"/>
    <n v="52"/>
    <x v="1"/>
    <s v="Male"/>
    <n v="5.1100000000000003"/>
    <n v="80"/>
    <x v="6"/>
    <s v="Married"/>
    <x v="10"/>
    <n v="50"/>
    <s v="Yes"/>
    <s v="No"/>
    <s v="No"/>
    <s v="No"/>
    <s v="Wrist, shoulder, neck pain"/>
    <x v="0"/>
    <n v="5"/>
    <n v="5"/>
    <n v="4"/>
    <x v="0"/>
    <s v="Increase during working days?, Increase by the end of work shift?, Decrease during holidays?"/>
    <x v="0"/>
    <s v="No"/>
    <x v="0"/>
    <s v="No"/>
    <s v="Yes"/>
    <s v="Yes"/>
    <s v="No"/>
    <s v="Yes"/>
    <s v="No"/>
    <s v="No"/>
    <s v="No"/>
    <s v="No"/>
    <s v="No"/>
    <s v="Yes"/>
    <s v="Yes"/>
    <s v="No"/>
    <s v="Yes"/>
    <s v="No"/>
    <s v="No"/>
    <s v="No"/>
    <s v="No"/>
    <s v="No"/>
    <n v="47"/>
    <s v="No"/>
    <s v="No"/>
    <s v="Yes"/>
    <s v="No"/>
    <s v="Yes"/>
    <n v="44.999999999999993"/>
    <n v="50"/>
    <n v="66.666666666666671"/>
    <n v="36.666666666666664"/>
    <n v="60"/>
    <n v="70"/>
    <n v="53.333333333333336"/>
    <n v="44.000000000000007"/>
  </r>
  <r>
    <n v="49"/>
    <s v="Kamalesh"/>
    <n v="45"/>
    <x v="0"/>
    <s v="Male"/>
    <n v="5.0999999999999996"/>
    <n v="75"/>
    <x v="1"/>
    <s v="Married"/>
    <x v="1"/>
    <n v="60"/>
    <s v="No"/>
    <s v="No"/>
    <s v="Yes"/>
    <s v="No"/>
    <s v="Shoulder pain"/>
    <x v="0"/>
    <n v="5"/>
    <n v="5"/>
    <n v="4"/>
    <x v="0"/>
    <s v="Increase during working days?, Increase by the end of work shift?, Decrease during holidays?"/>
    <x v="0"/>
    <s v="No"/>
    <x v="1"/>
    <s v="No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n v="40"/>
    <s v="No"/>
    <s v="No"/>
    <s v="Yes"/>
    <s v="No"/>
    <s v="Yes"/>
    <n v="60.000000000000007"/>
    <n v="50"/>
    <n v="33.333333333333329"/>
    <n v="36.666666666666664"/>
    <n v="65"/>
    <n v="55.000000000000007"/>
    <n v="53.333333333333336"/>
    <n v="48"/>
  </r>
  <r>
    <n v="50"/>
    <s v="Muthu"/>
    <n v="49"/>
    <x v="0"/>
    <s v="Male"/>
    <n v="5.8"/>
    <n v="70"/>
    <x v="8"/>
    <s v="Married"/>
    <x v="1"/>
    <n v="60"/>
    <s v="Yes"/>
    <s v="Yes"/>
    <s v="No"/>
    <s v="No"/>
    <s v="Neck pain and Lower back ache"/>
    <x v="0"/>
    <n v="5"/>
    <n v="6"/>
    <n v="5"/>
    <x v="2"/>
    <s v="Increase during working days?, Increase by the end of work shift?, Decrease during holidays?"/>
    <x v="0"/>
    <s v="No"/>
    <x v="0"/>
    <s v="Yes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4"/>
    <s v="No"/>
    <s v="No"/>
    <s v="Yes"/>
    <s v="Yes"/>
    <s v="Yes"/>
    <n v="50"/>
    <n v="50"/>
    <n v="0"/>
    <n v="36.666666666666664"/>
    <n v="60"/>
    <n v="70"/>
    <n v="53.333333333333336"/>
    <n v="40"/>
  </r>
  <r>
    <n v="51"/>
    <s v="Ramasamy"/>
    <n v="50"/>
    <x v="0"/>
    <s v="Male"/>
    <n v="5.8"/>
    <n v="72"/>
    <x v="39"/>
    <s v="Married"/>
    <x v="10"/>
    <n v="50"/>
    <s v="No"/>
    <s v="No"/>
    <s v="No"/>
    <s v="No"/>
    <s v="Shoulder pain"/>
    <x v="0"/>
    <n v="5"/>
    <n v="5"/>
    <n v="4"/>
    <x v="0"/>
    <s v="Increase during working days?, Increase by the end of work shift?, Decrease during holidays?"/>
    <x v="0"/>
    <s v="No"/>
    <x v="1"/>
    <s v="No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n v="45"/>
    <s v="No"/>
    <s v="No"/>
    <s v="Yes"/>
    <s v="No"/>
    <s v="Yes"/>
    <n v="60.000000000000007"/>
    <n v="66.666666666666671"/>
    <n v="33.333333333333329"/>
    <n v="53.333333333333336"/>
    <n v="60"/>
    <n v="60"/>
    <n v="53.333333333333336"/>
    <n v="44.000000000000007"/>
  </r>
  <r>
    <n v="52"/>
    <s v="Gandhi "/>
    <n v="55"/>
    <x v="1"/>
    <s v="Male"/>
    <n v="5.4"/>
    <n v="65"/>
    <x v="36"/>
    <s v="Married"/>
    <x v="10"/>
    <n v="30"/>
    <s v="No"/>
    <s v="Yes"/>
    <s v="No"/>
    <s v="Yes"/>
    <s v="Neck, shoulder, elbow,lowback "/>
    <x v="0"/>
    <n v="4"/>
    <n v="6"/>
    <n v="5"/>
    <x v="2"/>
    <s v="Increase during working days?, Increase by the end of work shift?, Decrease during holidays?"/>
    <x v="1"/>
    <s v="No"/>
    <x v="1"/>
    <s v="No"/>
    <s v="Yes"/>
    <s v="Yes"/>
    <s v="Yes"/>
    <s v="No"/>
    <s v="No"/>
    <s v="Yes"/>
    <s v="No"/>
    <s v="No"/>
    <s v="No"/>
    <s v="Yes"/>
    <s v="Yes"/>
    <s v="Yes"/>
    <s v="No"/>
    <s v="No"/>
    <s v="Yes"/>
    <s v="No"/>
    <s v="No"/>
    <s v="No"/>
    <n v="51"/>
    <s v="No"/>
    <s v="No"/>
    <s v="Yes"/>
    <s v="No"/>
    <s v="Yes"/>
    <n v="50"/>
    <n v="50"/>
    <n v="0"/>
    <n v="26.666666666666664"/>
    <n v="50"/>
    <n v="55.000000000000007"/>
    <n v="40"/>
    <n v="40"/>
  </r>
  <r>
    <n v="53"/>
    <s v="Syed kashif "/>
    <n v="37"/>
    <x v="2"/>
    <s v="Male"/>
    <n v="5.9"/>
    <n v="102"/>
    <x v="40"/>
    <s v="Married"/>
    <x v="2"/>
    <n v="28"/>
    <s v="Yes"/>
    <s v="Yes"/>
    <s v="No"/>
    <s v="No"/>
    <s v="Wrist, hip/thighs, lowback, kneepain "/>
    <x v="0"/>
    <n v="10"/>
    <n v="6"/>
    <n v="5"/>
    <x v="2"/>
    <s v="Increase during working days?, Increase by the end of work shift?, Decrease during holidays?"/>
    <x v="1"/>
    <s v="No"/>
    <x v="1"/>
    <s v="Yes"/>
    <s v="No"/>
    <s v="No"/>
    <s v="No"/>
    <s v="Yes"/>
    <s v="No"/>
    <s v="Yes"/>
    <s v="Yes"/>
    <s v="Yes"/>
    <s v="No"/>
    <s v="No"/>
    <s v="No"/>
    <s v="No"/>
    <s v="Yes"/>
    <s v="No"/>
    <s v="Yes"/>
    <s v="Yes"/>
    <s v="Yes"/>
    <s v="No"/>
    <n v="33"/>
    <s v="No"/>
    <s v="Yes"/>
    <s v="Yes"/>
    <s v="No"/>
    <s v="No"/>
    <n v="55.000000000000007"/>
    <n v="66.666666666666671"/>
    <n v="33.333333333333329"/>
    <n v="36.666666666666664"/>
    <n v="50"/>
    <n v="45"/>
    <n v="66.666666666666657"/>
    <n v="32"/>
  </r>
  <r>
    <n v="54"/>
    <s v="Gandhi "/>
    <n v="55"/>
    <x v="1"/>
    <s v="Male"/>
    <n v="5.4"/>
    <n v="60"/>
    <x v="41"/>
    <s v="Married"/>
    <x v="10"/>
    <n v="60"/>
    <s v="No"/>
    <s v="Yes"/>
    <s v="No"/>
    <s v="Yes"/>
    <s v="Neck, shoulder, upperback, lowback "/>
    <x v="0"/>
    <n v="4"/>
    <n v="6"/>
    <n v="5"/>
    <x v="2"/>
    <s v="Increase during working days?, Increase by the end of work shift?, Decrease during holidays?"/>
    <x v="4"/>
    <s v="No"/>
    <x v="1"/>
    <s v="No"/>
    <s v="Yes"/>
    <s v="Yes"/>
    <s v="No"/>
    <s v="No"/>
    <s v="Yes"/>
    <s v="Yes"/>
    <s v="No"/>
    <s v="No"/>
    <s v="No"/>
    <s v="Yes"/>
    <s v="Yes"/>
    <s v="No"/>
    <s v="No"/>
    <s v="Yes"/>
    <s v="Yes"/>
    <s v="No"/>
    <s v="No"/>
    <s v="No"/>
    <n v="51"/>
    <s v="Yes"/>
    <s v="Yes"/>
    <s v="Yes"/>
    <s v="Yes"/>
    <s v="Yes"/>
    <n v="55.000000000000007"/>
    <n v="50"/>
    <n v="0"/>
    <n v="26.666666666666664"/>
    <n v="60"/>
    <n v="55.000000000000007"/>
    <n v="26.666666666666671"/>
    <n v="40"/>
  </r>
  <r>
    <n v="55"/>
    <s v="Devendran"/>
    <n v="37"/>
    <x v="2"/>
    <s v="Male"/>
    <n v="5.5"/>
    <n v="78"/>
    <x v="42"/>
    <s v="Unmarried"/>
    <x v="19"/>
    <n v="60"/>
    <s v="No"/>
    <s v="Yes"/>
    <s v="No"/>
    <s v="No"/>
    <s v="Neckpain,lowback "/>
    <x v="0"/>
    <n v="6"/>
    <n v="6"/>
    <n v="4"/>
    <x v="2"/>
    <s v="Increase during working days?, Increase by the end of work shift?, Decrease during holidays?"/>
    <x v="0"/>
    <s v="No"/>
    <x v="1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31"/>
    <s v="No"/>
    <s v="Yes"/>
    <s v="No"/>
    <s v="No"/>
    <s v="Yes"/>
    <n v="75"/>
    <n v="83.333333333333329"/>
    <n v="66.666666666666671"/>
    <n v="53.333333333333336"/>
    <n v="60"/>
    <n v="60"/>
    <n v="40"/>
    <n v="40"/>
  </r>
  <r>
    <n v="56"/>
    <s v="Balamurugan "/>
    <n v="48"/>
    <x v="0"/>
    <s v="Male"/>
    <n v="5.6"/>
    <n v="78"/>
    <x v="43"/>
    <s v="Married"/>
    <x v="1"/>
    <n v="60"/>
    <s v="No"/>
    <s v="Yes"/>
    <s v="No"/>
    <s v="No"/>
    <s v="Yes"/>
    <x v="0"/>
    <n v="8"/>
    <n v="5"/>
    <n v="4"/>
    <x v="0"/>
    <s v="Increase by the end of work shift?, Decrease during holidays?"/>
    <x v="1"/>
    <s v="No"/>
    <x v="1"/>
    <s v="No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43"/>
    <s v="No"/>
    <s v="Yes"/>
    <s v="Yes"/>
    <s v="No"/>
    <s v="No"/>
    <n v="60.000000000000007"/>
    <n v="33.333333333333336"/>
    <n v="66.666666666666671"/>
    <n v="36.666666666666664"/>
    <n v="60"/>
    <n v="90"/>
    <n v="53.333333333333336"/>
    <n v="44.000000000000007"/>
  </r>
  <r>
    <n v="57"/>
    <s v="Chithran"/>
    <n v="56"/>
    <x v="1"/>
    <s v="Male"/>
    <n v="5.4"/>
    <n v="67"/>
    <x v="44"/>
    <s v="Married"/>
    <x v="13"/>
    <n v="28"/>
    <s v="No"/>
    <s v="Yes"/>
    <s v="No"/>
    <s v="Yes"/>
    <s v="Neckpain, lowback , knee pain"/>
    <x v="0"/>
    <n v="10"/>
    <n v="6"/>
    <n v="5"/>
    <x v="2"/>
    <s v="Increase during working days?, Increase by the end of work shift?, Decrease during holidays?"/>
    <x v="0"/>
    <s v="No"/>
    <x v="1"/>
    <s v="Yes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6"/>
    <s v="No"/>
    <s v="Yes"/>
    <s v="Yes"/>
    <s v="Yes"/>
    <s v="Yes"/>
    <n v="44.999999999999993"/>
    <n v="50"/>
    <n v="0"/>
    <n v="46.666666666666664"/>
    <n v="65"/>
    <n v="55.000000000000007"/>
    <n v="40"/>
    <n v="40"/>
  </r>
  <r>
    <n v="58"/>
    <s v="Elumalai"/>
    <n v="38"/>
    <x v="2"/>
    <s v="Male"/>
    <n v="5.7"/>
    <n v="73"/>
    <x v="45"/>
    <s v="Married"/>
    <x v="0"/>
    <n v="40"/>
    <s v="No"/>
    <s v="No"/>
    <s v="No"/>
    <s v="No"/>
    <s v="Neck "/>
    <x v="0"/>
    <n v="4"/>
    <n v="6"/>
    <n v="4"/>
    <x v="2"/>
    <s v="Increase by the end of work shift?, Decrease during holidays?"/>
    <x v="1"/>
    <s v="No"/>
    <x v="1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34"/>
    <s v="No"/>
    <s v="No"/>
    <s v="Yes"/>
    <s v="No"/>
    <s v="No"/>
    <n v="80"/>
    <n v="83.333333333333329"/>
    <n v="100"/>
    <n v="50"/>
    <n v="10"/>
    <n v="70"/>
    <n v="73.333333333333343"/>
    <n v="40"/>
  </r>
  <r>
    <n v="59"/>
    <s v="Elumalai.m"/>
    <n v="40"/>
    <x v="2"/>
    <s v="Male"/>
    <n v="5.8"/>
    <n v="80"/>
    <x v="46"/>
    <s v="Married"/>
    <x v="0"/>
    <n v="50"/>
    <s v="No"/>
    <s v="No"/>
    <s v="No"/>
    <s v="No"/>
    <s v="No"/>
    <x v="1"/>
    <n v="0"/>
    <n v="5"/>
    <n v="3"/>
    <x v="1"/>
    <m/>
    <x v="0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m/>
    <s v="No"/>
    <s v="No"/>
    <s v="No"/>
    <s v="No"/>
    <s v="No"/>
    <s v="No"/>
    <s v="No"/>
    <s v="No"/>
    <s v="No"/>
    <n v="75"/>
    <n v="66.666666666666671"/>
    <n v="100"/>
    <n v="60"/>
    <n v="40"/>
    <n v="70"/>
    <n v="53.333333333333336"/>
    <n v="48"/>
  </r>
  <r>
    <n v="60"/>
    <s v="Simon"/>
    <n v="47"/>
    <x v="0"/>
    <s v="Male"/>
    <n v="5.9"/>
    <n v="83"/>
    <x v="17"/>
    <s v="Married"/>
    <x v="14"/>
    <n v="50"/>
    <s v="Yes"/>
    <s v="Yes"/>
    <s v="No"/>
    <s v="No"/>
    <s v="Lowback, kneepain "/>
    <x v="0"/>
    <n v="10"/>
    <n v="5"/>
    <n v="4"/>
    <x v="0"/>
    <s v="Increase by the end of work shift?"/>
    <x v="0"/>
    <s v="No"/>
    <x v="0"/>
    <s v="No"/>
    <s v="No"/>
    <s v="No"/>
    <s v="No"/>
    <s v="No"/>
    <s v="No"/>
    <s v="Yes"/>
    <s v="No"/>
    <s v="Yes"/>
    <s v="No"/>
    <s v="No"/>
    <s v="No"/>
    <s v="No"/>
    <s v="No"/>
    <s v="No"/>
    <s v="Yes"/>
    <s v="No"/>
    <s v="Yes"/>
    <s v="No"/>
    <n v="42"/>
    <s v="No"/>
    <s v="No"/>
    <s v="Yes"/>
    <s v="No"/>
    <s v="No"/>
    <n v="44.999999999999993"/>
    <n v="66.666666666666671"/>
    <n v="100"/>
    <n v="53.333333333333336"/>
    <n v="60"/>
    <n v="65"/>
    <n v="53.333333333333336"/>
    <n v="36"/>
  </r>
  <r>
    <n v="61"/>
    <s v="Govindan"/>
    <n v="53"/>
    <x v="1"/>
    <s v="Male"/>
    <n v="5.9"/>
    <n v="79"/>
    <x v="47"/>
    <s v="Married"/>
    <x v="1"/>
    <n v="48"/>
    <s v="No"/>
    <s v="No"/>
    <s v="No"/>
    <s v="No"/>
    <s v="Neckpain, lowback "/>
    <x v="0"/>
    <n v="9"/>
    <n v="5"/>
    <n v="4"/>
    <x v="0"/>
    <s v="Increase by the end of work shift?, Decrease during holidays?"/>
    <x v="1"/>
    <s v="No"/>
    <x v="0"/>
    <s v="Yes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4"/>
    <s v="No"/>
    <s v="Yes"/>
    <s v="Yes"/>
    <s v="No"/>
    <s v="Yes"/>
    <n v="60.000000000000007"/>
    <n v="50"/>
    <n v="33.333333333333329"/>
    <n v="53.333333333333336"/>
    <n v="60"/>
    <n v="70"/>
    <n v="53.333333333333336"/>
    <n v="44.000000000000007"/>
  </r>
  <r>
    <n v="62"/>
    <s v="Sebastian "/>
    <n v="55"/>
    <x v="1"/>
    <s v="Male"/>
    <n v="5.7"/>
    <n v="68"/>
    <x v="22"/>
    <s v="Married"/>
    <x v="10"/>
    <n v="60"/>
    <s v="No"/>
    <s v="Yes"/>
    <s v="No"/>
    <s v="No"/>
    <s v="Neck, wrist, lowback "/>
    <x v="0"/>
    <n v="8"/>
    <n v="5"/>
    <n v="4"/>
    <x v="0"/>
    <s v="Increase during working days?, Increase by the end of work shift?, Decrease during holidays?"/>
    <x v="0"/>
    <s v="No"/>
    <x v="0"/>
    <s v="Yes"/>
    <s v="Yes"/>
    <s v="No"/>
    <s v="No"/>
    <s v="Yes"/>
    <s v="No"/>
    <s v="Yes"/>
    <s v="No"/>
    <s v="No"/>
    <s v="No"/>
    <s v="Yes"/>
    <s v="No"/>
    <s v="No"/>
    <s v="Yes"/>
    <s v="No"/>
    <s v="Yes"/>
    <s v="No"/>
    <s v="No"/>
    <s v="No"/>
    <n v="46"/>
    <s v="No"/>
    <s v="Yes"/>
    <s v="Yes"/>
    <s v="No"/>
    <s v="Yes"/>
    <n v="80"/>
    <n v="83.333333333333329"/>
    <n v="66.666666666666671"/>
    <n v="43.333333333333336"/>
    <n v="65"/>
    <n v="50"/>
    <n v="53.333333333333336"/>
    <n v="44.000000000000007"/>
  </r>
  <r>
    <n v="63"/>
    <s v="Manohara.k"/>
    <n v="50"/>
    <x v="0"/>
    <s v="Male"/>
    <n v="5.6"/>
    <n v="78"/>
    <x v="43"/>
    <s v="Married"/>
    <x v="1"/>
    <n v="60"/>
    <s v="Yes"/>
    <s v="No"/>
    <s v="No"/>
    <s v="No"/>
    <s v="No"/>
    <x v="1"/>
    <n v="9"/>
    <n v="5"/>
    <n v="4"/>
    <x v="0"/>
    <s v="Increase during working days?, Increase by the end of work shift?, Decrease during holidays?"/>
    <x v="0"/>
    <s v="No"/>
    <x v="1"/>
    <s v="No"/>
    <s v="Yes"/>
    <s v="Yes"/>
    <s v="No"/>
    <s v="No"/>
    <s v="No"/>
    <s v="No"/>
    <s v="No"/>
    <s v="No"/>
    <s v="No"/>
    <s v="Yes"/>
    <s v="Yes"/>
    <s v="No"/>
    <s v="No"/>
    <s v="No"/>
    <s v="No"/>
    <s v="No"/>
    <s v="No"/>
    <s v="No"/>
    <n v="45"/>
    <s v="No"/>
    <s v="Yes"/>
    <s v="Yes"/>
    <s v="No"/>
    <s v="Yes"/>
    <n v="80"/>
    <n v="66.666666666666671"/>
    <n v="66.666666666666671"/>
    <n v="36.666666666666664"/>
    <n v="50"/>
    <n v="65"/>
    <n v="73.333333333333343"/>
    <n v="44.000000000000007"/>
  </r>
  <r>
    <n v="64"/>
    <s v="Suresh "/>
    <n v="44"/>
    <x v="0"/>
    <s v="Male"/>
    <n v="5.8"/>
    <n v="78"/>
    <x v="48"/>
    <s v="Married"/>
    <x v="20"/>
    <n v="60"/>
    <s v="No"/>
    <s v="No"/>
    <s v="No"/>
    <s v="No"/>
    <s v="Neckpain, lowback, kneepain "/>
    <x v="0"/>
    <n v="6"/>
    <n v="5"/>
    <n v="4"/>
    <x v="0"/>
    <s v="Increase during working days?, Increase by the end of work shift?, Decrease during holidays?"/>
    <x v="0"/>
    <s v="No"/>
    <x v="1"/>
    <s v="No"/>
    <s v="Yes"/>
    <s v="No"/>
    <s v="No"/>
    <s v="No"/>
    <s v="No"/>
    <s v="Yes"/>
    <s v="No"/>
    <s v="Yes"/>
    <s v="No"/>
    <s v="Yes"/>
    <s v="No"/>
    <s v="No"/>
    <s v="No"/>
    <s v="No"/>
    <s v="Yes"/>
    <s v="No"/>
    <s v="Yes"/>
    <s v="No"/>
    <n v="38"/>
    <s v="No"/>
    <s v="Yes"/>
    <s v="No"/>
    <s v="Yes"/>
    <s v="No"/>
    <n v="75"/>
    <n v="33.333333333333336"/>
    <n v="66.666666666666671"/>
    <n v="46.666666666666664"/>
    <n v="75"/>
    <n v="65"/>
    <n v="60"/>
    <n v="44.000000000000007"/>
  </r>
  <r>
    <n v="65"/>
    <s v="Paul Jacob "/>
    <n v="50"/>
    <x v="0"/>
    <s v="Male"/>
    <n v="5.7"/>
    <n v="65"/>
    <x v="31"/>
    <s v="Married"/>
    <x v="10"/>
    <n v="40"/>
    <s v="No"/>
    <s v="No"/>
    <s v="No"/>
    <s v="No"/>
    <s v="Wrist, elbow , lowback "/>
    <x v="0"/>
    <n v="5"/>
    <n v="4"/>
    <n v="5"/>
    <x v="0"/>
    <s v="Increase by the end of work shift?, Decrease during holidays?"/>
    <x v="0"/>
    <s v="No"/>
    <x v="1"/>
    <s v="No"/>
    <s v="No"/>
    <s v="No"/>
    <s v="Yes"/>
    <s v="Yes"/>
    <s v="No"/>
    <s v="Yes"/>
    <s v="No"/>
    <s v="No"/>
    <s v="No"/>
    <s v="No"/>
    <s v="No"/>
    <s v="Yes"/>
    <s v="Yes"/>
    <s v="No"/>
    <s v="Yes"/>
    <s v="No"/>
    <s v="No"/>
    <s v="No"/>
    <n v="43"/>
    <s v="No"/>
    <s v="Yes"/>
    <s v="Yes"/>
    <s v="No"/>
    <s v="Yes"/>
    <n v="80"/>
    <n v="83.333333333333329"/>
    <n v="33.333333333333329"/>
    <n v="26.666666666666664"/>
    <n v="40"/>
    <n v="55.000000000000007"/>
    <n v="60"/>
    <n v="44.000000000000007"/>
  </r>
  <r>
    <n v="66"/>
    <s v="Chandrashekhar "/>
    <n v="52"/>
    <x v="1"/>
    <s v="Male"/>
    <n v="5.7"/>
    <n v="72"/>
    <x v="49"/>
    <s v="Married"/>
    <x v="21"/>
    <n v="40"/>
    <s v="No"/>
    <s v="No"/>
    <s v="No"/>
    <s v="No"/>
    <s v="Hip/thigh pain, kneepain "/>
    <x v="0"/>
    <n v="10"/>
    <n v="5"/>
    <n v="5"/>
    <x v="2"/>
    <s v="Increase by the end of work shift?, Decrease during holidays?"/>
    <x v="0"/>
    <s v="No"/>
    <x v="1"/>
    <s v="No"/>
    <s v="No"/>
    <s v="No"/>
    <s v="No"/>
    <s v="No"/>
    <s v="No"/>
    <s v="No"/>
    <s v="Yes"/>
    <s v="Yes"/>
    <s v="No"/>
    <s v="No"/>
    <s v="No"/>
    <s v="No"/>
    <s v="No"/>
    <s v="No"/>
    <s v="No"/>
    <s v="Yes"/>
    <s v="Yes"/>
    <s v="No"/>
    <n v="42"/>
    <s v="No"/>
    <s v="No"/>
    <s v="Yes"/>
    <s v="No"/>
    <s v="No"/>
    <n v="75"/>
    <n v="50"/>
    <n v="66.666666666666671"/>
    <n v="53.333333333333336"/>
    <n v="50"/>
    <n v="50"/>
    <n v="40"/>
    <n v="40"/>
  </r>
  <r>
    <n v="67"/>
    <s v="Steven "/>
    <n v="33"/>
    <x v="2"/>
    <s v="Male"/>
    <n v="5.2"/>
    <n v="73"/>
    <x v="50"/>
    <s v="Married"/>
    <x v="9"/>
    <n v="50"/>
    <s v="No"/>
    <s v="No"/>
    <s v="No"/>
    <s v="No"/>
    <s v="No"/>
    <x v="1"/>
    <n v="0"/>
    <n v="4"/>
    <n v="4"/>
    <x v="1"/>
    <m/>
    <x v="1"/>
    <s v="Yes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70"/>
    <n v="83.333333333333329"/>
    <n v="100"/>
    <n v="70"/>
    <n v="25"/>
    <n v="35"/>
    <n v="53.333333333333336"/>
    <n v="36"/>
  </r>
  <r>
    <n v="68"/>
    <s v="Altafmohideen"/>
    <n v="38"/>
    <x v="2"/>
    <s v="Male"/>
    <n v="5.6"/>
    <n v="74"/>
    <x v="51"/>
    <s v="Married"/>
    <x v="20"/>
    <n v="50"/>
    <s v="No"/>
    <s v="No"/>
    <s v="No"/>
    <s v="No"/>
    <s v="Neckpain, lowback "/>
    <x v="0"/>
    <n v="6"/>
    <n v="6"/>
    <n v="4"/>
    <x v="2"/>
    <s v="Increase during working days?, Increase by the end of work shift?, Decrease during holidays?"/>
    <x v="0"/>
    <s v="No"/>
    <x v="1"/>
    <s v="No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32"/>
    <s v="No"/>
    <s v="No"/>
    <s v="Yes"/>
    <s v="No"/>
    <s v="No"/>
    <n v="64.999999999999986"/>
    <n v="66.666666666666671"/>
    <n v="33.333333333333329"/>
    <n v="53.333333333333336"/>
    <n v="50"/>
    <n v="55.000000000000007"/>
    <n v="40"/>
    <n v="44.000000000000007"/>
  </r>
  <r>
    <n v="69"/>
    <s v="Shiva"/>
    <n v="23"/>
    <x v="3"/>
    <s v="Male"/>
    <n v="5.6"/>
    <n v="62"/>
    <x v="52"/>
    <s v="Married"/>
    <x v="5"/>
    <n v="60"/>
    <s v="No"/>
    <s v="No"/>
    <s v="No"/>
    <s v="No"/>
    <s v="No"/>
    <x v="1"/>
    <n v="0"/>
    <n v="5"/>
    <n v="4"/>
    <x v="0"/>
    <m/>
    <x v="0"/>
    <s v="No"/>
    <x v="1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n v="85.000000000000014"/>
    <n v="83.333333333333329"/>
    <n v="100"/>
    <n v="70"/>
    <n v="45"/>
    <n v="40"/>
    <n v="40"/>
    <n v="44.000000000000007"/>
  </r>
  <r>
    <n v="70"/>
    <s v="Ramu"/>
    <n v="29"/>
    <x v="3"/>
    <s v="Male"/>
    <n v="5.0999999999999996"/>
    <n v="75"/>
    <x v="1"/>
    <s v="Married"/>
    <x v="4"/>
    <n v="60"/>
    <s v="No"/>
    <s v="No"/>
    <s v="No"/>
    <s v="No"/>
    <s v="No"/>
    <x v="1"/>
    <n v="0"/>
    <n v="5"/>
    <n v="4"/>
    <x v="0"/>
    <m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75"/>
    <n v="83.333333333333329"/>
    <n v="66.666666666666671"/>
    <n v="70"/>
    <n v="35"/>
    <n v="35"/>
    <n v="40"/>
    <n v="32"/>
  </r>
  <r>
    <n v="71"/>
    <s v="Raguram"/>
    <n v="37"/>
    <x v="2"/>
    <s v="Male"/>
    <n v="5.8"/>
    <n v="73"/>
    <x v="53"/>
    <s v="Married"/>
    <x v="6"/>
    <n v="60"/>
    <s v="No"/>
    <s v="No"/>
    <s v="No"/>
    <s v="No"/>
    <s v="Neck pain"/>
    <x v="0"/>
    <n v="1"/>
    <n v="5"/>
    <n v="4"/>
    <x v="0"/>
    <s v="Increase during working days?, Increase by the end of work shift?, Decrease during holidays?"/>
    <x v="2"/>
    <s v="No"/>
    <x v="1"/>
    <s v="Yes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36"/>
    <s v="No"/>
    <s v="No"/>
    <s v="Yes"/>
    <s v="No"/>
    <s v="No"/>
    <n v="85.000000000000014"/>
    <n v="83.333333333333329"/>
    <n v="100"/>
    <n v="70"/>
    <n v="50"/>
    <n v="70"/>
    <n v="60"/>
    <n v="36"/>
  </r>
  <r>
    <n v="72"/>
    <s v="Chandru"/>
    <n v="45"/>
    <x v="0"/>
    <s v="Male"/>
    <n v="5.7"/>
    <n v="65"/>
    <x v="31"/>
    <s v="Married"/>
    <x v="0"/>
    <n v="50"/>
    <s v="No"/>
    <s v="No"/>
    <s v="Yes"/>
    <s v="No"/>
    <s v="Lower back ache"/>
    <x v="0"/>
    <n v="2"/>
    <n v="5"/>
    <n v="4"/>
    <x v="0"/>
    <s v="Increase during working days?, Increase by the end of work shift?, Decrease during holidays?"/>
    <x v="0"/>
    <s v="No"/>
    <x v="0"/>
    <s v="No"/>
    <s v="No"/>
    <s v="No"/>
    <s v="No"/>
    <s v="No"/>
    <s v="No"/>
    <s v="Yes"/>
    <s v="No"/>
    <s v="No"/>
    <s v="No"/>
    <s v="No"/>
    <s v="No"/>
    <s v="No"/>
    <s v="No"/>
    <s v="No"/>
    <s v="Yes"/>
    <s v="No"/>
    <s v="No"/>
    <s v="No"/>
    <n v="43"/>
    <s v="No"/>
    <s v="No"/>
    <s v="Yes"/>
    <s v="No"/>
    <s v="Yes"/>
    <n v="70"/>
    <n v="66.666666666666671"/>
    <n v="66.666666666666671"/>
    <n v="36.666666666666664"/>
    <n v="55.000000000000007"/>
    <n v="75"/>
    <n v="60"/>
    <n v="36"/>
  </r>
  <r>
    <n v="73"/>
    <s v="Elangovan"/>
    <n v="47"/>
    <x v="0"/>
    <s v="Male"/>
    <n v="5.9"/>
    <n v="75"/>
    <x v="54"/>
    <s v="Married"/>
    <x v="2"/>
    <n v="50"/>
    <s v="Yes"/>
    <s v="No"/>
    <s v="No"/>
    <s v="No"/>
    <s v="Neck and lower back ache "/>
    <x v="0"/>
    <n v="5"/>
    <n v="5"/>
    <n v="4"/>
    <x v="0"/>
    <s v="Increase during working days?, Increase by the end of work shift?, Decrease during holidays?"/>
    <x v="0"/>
    <s v="No"/>
    <x v="1"/>
    <s v="Yes"/>
    <s v="Yes"/>
    <s v="No"/>
    <s v="No"/>
    <s v="No"/>
    <s v="No"/>
    <s v="Yes"/>
    <s v="No"/>
    <s v="No"/>
    <s v="No"/>
    <s v="Yes"/>
    <s v="No"/>
    <s v="No"/>
    <s v="No"/>
    <s v="No"/>
    <s v="Yes"/>
    <s v="No"/>
    <s v="No"/>
    <s v="No"/>
    <n v="42"/>
    <s v="No"/>
    <s v="Yes"/>
    <s v="Yes"/>
    <s v="Yes"/>
    <s v="Yes"/>
    <n v="55.000000000000007"/>
    <n v="50"/>
    <n v="0"/>
    <n v="46.666666666666664"/>
    <n v="60"/>
    <n v="65"/>
    <n v="60"/>
    <n v="40"/>
  </r>
  <r>
    <n v="74"/>
    <s v="Simon"/>
    <n v="52"/>
    <x v="1"/>
    <s v="Male"/>
    <n v="5.0999999999999996"/>
    <n v="69"/>
    <x v="55"/>
    <s v="Married"/>
    <x v="1"/>
    <n v="50"/>
    <s v="Yes"/>
    <s v="Yes"/>
    <s v="No"/>
    <s v="No"/>
    <s v="Shoulder and lower back ache"/>
    <x v="0"/>
    <n v="5"/>
    <n v="5"/>
    <n v="4"/>
    <x v="0"/>
    <s v="Increase during working days?, Increase by the end of work shift?, Decrease during holidays?"/>
    <x v="0"/>
    <s v="No"/>
    <x v="0"/>
    <s v="Yes"/>
    <s v="No"/>
    <s v="Yes"/>
    <s v="No"/>
    <s v="No"/>
    <s v="No"/>
    <s v="Yes"/>
    <s v="No"/>
    <s v="No"/>
    <s v="No"/>
    <s v="No"/>
    <s v="Yes"/>
    <s v="No"/>
    <s v="No"/>
    <s v="No"/>
    <s v="Yes"/>
    <s v="No"/>
    <s v="No"/>
    <s v="No"/>
    <n v="47"/>
    <s v="No"/>
    <s v="Yes"/>
    <s v="Yes"/>
    <s v="Yes"/>
    <s v="Yes"/>
    <n v="44.999999999999993"/>
    <n v="50"/>
    <n v="0"/>
    <n v="36.666666666666664"/>
    <n v="65"/>
    <n v="65"/>
    <n v="60"/>
    <n v="36"/>
  </r>
  <r>
    <n v="75"/>
    <s v="Faizal"/>
    <n v="31"/>
    <x v="2"/>
    <s v="Male"/>
    <n v="5.1100000000000003"/>
    <n v="78"/>
    <x v="12"/>
    <s v="Unmarried"/>
    <x v="5"/>
    <n v="60"/>
    <s v="No"/>
    <s v="No"/>
    <s v="No"/>
    <s v="No"/>
    <s v="No"/>
    <x v="1"/>
    <n v="0"/>
    <n v="5"/>
    <n v="4"/>
    <x v="0"/>
    <s v="Increase during working days?, Increase by the end of work shift?, Decrease during holidays?"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0"/>
    <n v="83.333333333333329"/>
    <n v="100"/>
    <n v="50"/>
    <n v="40"/>
    <n v="80"/>
    <n v="80"/>
    <n v="36"/>
  </r>
  <r>
    <n v="76"/>
    <s v="Purushothaman "/>
    <n v="38"/>
    <x v="2"/>
    <s v="Male"/>
    <n v="5.6"/>
    <n v="70"/>
    <x v="56"/>
    <s v="Married"/>
    <x v="4"/>
    <n v="50"/>
    <s v="No"/>
    <s v="No"/>
    <s v="No"/>
    <s v="No"/>
    <s v="Shoulder pain"/>
    <x v="0"/>
    <n v="1"/>
    <n v="5"/>
    <n v="4"/>
    <x v="0"/>
    <s v="Increase during working days?, Increase by the end of work shift?, Decrease during holidays?"/>
    <x v="2"/>
    <s v="No"/>
    <x v="1"/>
    <s v="No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n v="37"/>
    <s v="No"/>
    <s v="No"/>
    <s v="Yes"/>
    <s v="No"/>
    <s v="Yes"/>
    <n v="89.999999999999986"/>
    <n v="83.333333333333329"/>
    <n v="66.666666666666671"/>
    <n v="53.333333333333336"/>
    <n v="60"/>
    <n v="75"/>
    <n v="66.666666666666657"/>
    <n v="44.000000000000007"/>
  </r>
  <r>
    <n v="77"/>
    <s v="Thirukumaran"/>
    <n v="32"/>
    <x v="2"/>
    <s v="Male"/>
    <n v="6"/>
    <n v="78"/>
    <x v="38"/>
    <s v="Unmarried"/>
    <x v="5"/>
    <n v="50"/>
    <s v="No"/>
    <s v="No"/>
    <s v="No"/>
    <s v="No"/>
    <s v="No"/>
    <x v="1"/>
    <n v="0"/>
    <n v="5"/>
    <n v="4"/>
    <x v="0"/>
    <s v="Increase during working days?, Increase by the end of work shift?, Decrease during holidays?"/>
    <x v="6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0"/>
    <n v="83.333333333333329"/>
    <n v="100"/>
    <n v="60"/>
    <n v="50"/>
    <n v="80"/>
    <n v="80"/>
    <n v="32"/>
  </r>
  <r>
    <n v="78"/>
    <s v="Ranjith "/>
    <n v="29"/>
    <x v="3"/>
    <s v="Male"/>
    <n v="5.9"/>
    <n v="70"/>
    <x v="57"/>
    <s v="Unmarried"/>
    <x v="5"/>
    <n v="50"/>
    <s v="No"/>
    <s v="No"/>
    <s v="No"/>
    <s v="No"/>
    <s v="No"/>
    <x v="1"/>
    <n v="0"/>
    <n v="5"/>
    <n v="4"/>
    <x v="0"/>
    <m/>
    <x v="2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0"/>
    <n v="83.333333333333329"/>
    <n v="100"/>
    <n v="50"/>
    <n v="40"/>
    <n v="80"/>
    <n v="73.333333333333343"/>
    <n v="32"/>
  </r>
  <r>
    <n v="79"/>
    <s v="Peter"/>
    <n v="35"/>
    <x v="2"/>
    <s v="Male"/>
    <n v="5.0999999999999996"/>
    <n v="70"/>
    <x v="58"/>
    <s v="Married"/>
    <x v="18"/>
    <n v="50"/>
    <s v="No"/>
    <s v="No"/>
    <s v="No"/>
    <s v="No"/>
    <s v="Shoulder pain"/>
    <x v="0"/>
    <n v="1"/>
    <n v="5"/>
    <n v="4"/>
    <x v="0"/>
    <s v="Increase during working days?, Increase by the end of work shift?, Decrease during holidays?"/>
    <x v="2"/>
    <s v="No"/>
    <x v="1"/>
    <s v="No"/>
    <s v="No"/>
    <s v="Yes"/>
    <s v="No"/>
    <s v="No"/>
    <s v="No"/>
    <s v="No"/>
    <s v="No"/>
    <s v="No"/>
    <s v="No"/>
    <s v="No"/>
    <s v="Yes"/>
    <s v="No"/>
    <s v="No"/>
    <s v="No"/>
    <s v="No"/>
    <s v="No"/>
    <s v="No"/>
    <s v="No"/>
    <n v="34"/>
    <s v="No"/>
    <s v="No"/>
    <s v="Yes"/>
    <s v="No"/>
    <s v="Yes"/>
    <n v="85.000000000000014"/>
    <n v="83.333333333333329"/>
    <n v="66.666666666666671"/>
    <n v="53.333333333333336"/>
    <n v="55.000000000000007"/>
    <n v="70"/>
    <n v="53.333333333333336"/>
    <n v="44.000000000000007"/>
  </r>
  <r>
    <n v="80"/>
    <s v="Arun"/>
    <n v="30"/>
    <x v="2"/>
    <s v="Male"/>
    <n v="5.1100000000000003"/>
    <n v="70"/>
    <x v="59"/>
    <s v="Married"/>
    <x v="5"/>
    <n v="40"/>
    <s v="No"/>
    <s v="No"/>
    <s v="No"/>
    <s v="No"/>
    <s v="No"/>
    <x v="1"/>
    <n v="0"/>
    <n v="5"/>
    <n v="4"/>
    <x v="0"/>
    <m/>
    <x v="2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80"/>
    <n v="83.333333333333329"/>
    <n v="100"/>
    <n v="50"/>
    <n v="40"/>
    <n v="80"/>
    <n v="80"/>
    <n v="32"/>
  </r>
  <r>
    <n v="81"/>
    <s v="Ramakrishna "/>
    <n v="25"/>
    <x v="3"/>
    <s v="Male"/>
    <n v="5.7"/>
    <n v="65"/>
    <x v="31"/>
    <s v="Married"/>
    <x v="18"/>
    <n v="60"/>
    <s v="No"/>
    <s v="No"/>
    <s v="No"/>
    <s v="No"/>
    <s v="No"/>
    <x v="1"/>
    <n v="0"/>
    <n v="5"/>
    <n v="4"/>
    <x v="0"/>
    <m/>
    <x v="1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n v="75"/>
    <n v="83.333333333333329"/>
    <n v="33.333333333333329"/>
    <n v="70"/>
    <n v="50"/>
    <n v="50"/>
    <n v="53.333333333333336"/>
    <n v="44.0000000000000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A66FB-5EEA-43DC-A2FD-7D6CE0FA437B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G15:J19" firstHeaderRow="1" firstDataRow="2" firstDataCol="1"/>
  <pivotFields count="58">
    <pivotField showAll="0"/>
    <pivotField dataField="1" showAll="0"/>
    <pivotField showAll="0"/>
    <pivotField showAll="0"/>
    <pivotField showAll="0"/>
    <pivotField showAll="0"/>
    <pivotField showAll="0"/>
    <pivotField numFmtId="16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>
      <items count="11">
        <item x="2"/>
        <item x="6"/>
        <item x="5"/>
        <item x="0"/>
        <item x="1"/>
        <item m="1" x="8"/>
        <item m="1" x="7"/>
        <item m="1" x="9"/>
        <item x="3"/>
        <item x="4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24"/>
  </rowFields>
  <rowItems count="3">
    <i>
      <x/>
    </i>
    <i>
      <x v="1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moking-" fld="1" subtotal="count" baseField="0" baseItem="0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16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7" type="button" dataOnly="0" labelOnly="1" outline="0"/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6" count="0"/>
        </references>
      </pivotArea>
    </format>
    <format dxfId="8">
      <pivotArea dataOnly="0" labelOnly="1" grandCol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dataOnly="0" labelOnly="1" fieldPosition="0">
        <references count="1">
          <reference field="24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6" count="0"/>
        </references>
      </pivotArea>
    </format>
    <format dxfId="0">
      <pivotArea dataOnly="0" labelOnly="1" grandCol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09543-1B76-4D57-8B12-6CA61EB305F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G2:J9" firstHeaderRow="1" firstDataRow="2" firstDataCol="1"/>
  <pivotFields count="58">
    <pivotField showAll="0"/>
    <pivotField dataField="1" showAll="0"/>
    <pivotField showAll="0"/>
    <pivotField showAll="0"/>
    <pivotField showAll="0"/>
    <pivotField showAll="0"/>
    <pivotField showAll="0"/>
    <pivotField axis="axisRow" numFmtId="16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7"/>
  </rowFields>
  <rowItems count="6">
    <i>
      <x v="1"/>
    </i>
    <i>
      <x v="2"/>
    </i>
    <i>
      <x v="3"/>
    </i>
    <i>
      <x v="4"/>
    </i>
    <i>
      <x v="6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BMI GROUP" fld="1" subtotal="count" baseField="0" baseItem="0"/>
  </dataFields>
  <formats count="18">
    <format dxfId="34">
      <pivotArea type="all" dataOnly="0" outline="0" fieldPosition="0"/>
    </format>
    <format dxfId="33">
      <pivotArea outline="0" collapsedLevelsAreSubtotals="1" fieldPosition="0"/>
    </format>
    <format dxfId="32">
      <pivotArea type="origin" dataOnly="0" labelOnly="1" outline="0" fieldPosition="0"/>
    </format>
    <format dxfId="31">
      <pivotArea field="16" type="button" dataOnly="0" labelOnly="1" outline="0" axis="axisCol" fieldPosition="0"/>
    </format>
    <format dxfId="30">
      <pivotArea type="topRight" dataOnly="0" labelOnly="1" outline="0" fieldPosition="0"/>
    </format>
    <format dxfId="29">
      <pivotArea field="7" type="button" dataOnly="0" labelOnly="1" outline="0" axis="axisRow" fieldPosition="0"/>
    </format>
    <format dxfId="28">
      <pivotArea dataOnly="0" labelOnly="1" fieldPosition="0">
        <references count="1">
          <reference field="7" count="5">
            <x v="1"/>
            <x v="2"/>
            <x v="3"/>
            <x v="4"/>
            <x v="6"/>
          </reference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1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7" count="5">
            <x v="1"/>
            <x v="2"/>
            <x v="3"/>
            <x v="4"/>
            <x v="6"/>
          </reference>
        </references>
      </pivotArea>
    </format>
    <format dxfId="19">
      <pivotArea dataOnly="0" labelOnly="1" grandRow="1" outline="0" fieldPosition="0"/>
    </format>
    <format dxfId="18">
      <pivotArea dataOnly="0" labelOnly="1" fieldPosition="0">
        <references count="1">
          <reference field="16" count="0"/>
        </references>
      </pivotArea>
    </format>
    <format dxfId="17">
      <pivotArea dataOnly="0" labelOnly="1" grandCol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BCD38-070F-452E-88EB-8C17706BBDE5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 rowHeaderCaption="RULA">
  <location ref="A15:D20" firstHeaderRow="1" firstDataRow="2" firstDataCol="1"/>
  <pivotFields count="58">
    <pivotField showAll="0"/>
    <pivotField dataField="1" showAll="0"/>
    <pivotField showAll="0"/>
    <pivotField showAll="0"/>
    <pivotField showAll="0"/>
    <pivotField showAll="0"/>
    <pivotField showAll="0"/>
    <pivotField numFmtId="164"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20"/>
  </rowFields>
  <rowItems count="4">
    <i>
      <x/>
    </i>
    <i>
      <x v="1"/>
    </i>
    <i>
      <x v="2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RULA" fld="1" subtotal="count" baseField="0" baseItem="0"/>
  </dataFields>
  <formats count="16"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20" count="0"/>
        </references>
      </pivotArea>
    </format>
    <format dxfId="45">
      <pivotArea dataOnly="0" labelOnly="1" grandRow="1" outline="0" fieldPosition="0"/>
    </format>
    <format dxfId="44">
      <pivotArea dataOnly="0" labelOnly="1" fieldPosition="0">
        <references count="1">
          <reference field="16" count="0"/>
        </references>
      </pivotArea>
    </format>
    <format dxfId="43">
      <pivotArea dataOnly="0" labelOnly="1" grandCol="1" outline="0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type="topRight" dataOnly="0" labelOnly="1" outline="0" fieldPosition="0"/>
    </format>
    <format dxfId="38">
      <pivotArea dataOnly="0" labelOnly="1" fieldPosition="0">
        <references count="1">
          <reference field="20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1">
          <reference field="16" count="0"/>
        </references>
      </pivotArea>
    </format>
    <format dxfId="35">
      <pivotArea dataOnly="0" labelOnly="1" grandCol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1F357-F616-4B02-BCAC-478A679E2B56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A2:D8" firstHeaderRow="1" firstDataRow="2" firstDataCol="1"/>
  <pivotFields count="58">
    <pivotField showAll="0"/>
    <pivotField dataField="1"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numFmtId="164"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Age Groups" fld="1" subtotal="count" baseField="0" baseItem="0"/>
  </dataFields>
  <formats count="28"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16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3" type="button" dataOnly="0" labelOnly="1" outline="0" axis="axisRow" fieldPosition="0"/>
    </format>
    <format dxfId="72">
      <pivotArea dataOnly="0" labelOnly="1" fieldPosition="0">
        <references count="1">
          <reference field="3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1">
          <reference field="16" count="0"/>
        </references>
      </pivotArea>
    </format>
    <format dxfId="69">
      <pivotArea dataOnly="0" labelOnly="1" grandCol="1" outline="0" fieldPosition="0"/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type="origin" dataOnly="0" labelOnly="1" outline="0" fieldPosition="0"/>
    </format>
    <format dxfId="65">
      <pivotArea field="16" type="button" dataOnly="0" labelOnly="1" outline="0" axis="axisCol" fieldPosition="0"/>
    </format>
    <format dxfId="64">
      <pivotArea type="topRight" dataOnly="0" labelOnly="1" outline="0" fieldPosition="0"/>
    </format>
    <format dxfId="63">
      <pivotArea field="3" type="button" dataOnly="0" labelOnly="1" outline="0" axis="axisRow" fieldPosition="0"/>
    </format>
    <format dxfId="62">
      <pivotArea dataOnly="0" labelOnly="1" fieldPosition="0">
        <references count="1">
          <reference field="3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1">
          <reference field="16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type="origin" dataOnly="0" labelOnly="1" outline="0" fieldPosition="0"/>
    </format>
    <format dxfId="55">
      <pivotArea type="topRight" dataOnly="0" labelOnly="1" outline="0" fieldPosition="0"/>
    </format>
    <format dxfId="54">
      <pivotArea dataOnly="0" labelOnly="1" fieldPosition="0">
        <references count="1">
          <reference field="3" count="0"/>
        </references>
      </pivotArea>
    </format>
    <format dxfId="53">
      <pivotArea dataOnly="0" labelOnly="1" grandRow="1" outline="0" fieldPosition="0"/>
    </format>
    <format dxfId="52">
      <pivotArea dataOnly="0" labelOnly="1" fieldPosition="0">
        <references count="1">
          <reference field="16" count="0"/>
        </references>
      </pivotArea>
    </format>
    <format dxfId="51">
      <pivotArea dataOnly="0" labelOnly="1" grandCol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0173D-E762-4D93-9B99-BC4643972824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G25:J34" firstHeaderRow="1" firstDataRow="2" firstDataCol="1"/>
  <pivotFields count="58">
    <pivotField showAll="0"/>
    <pivotField dataField="1" showAll="0"/>
    <pivotField showAll="0"/>
    <pivotField showAll="0"/>
    <pivotField showAll="0"/>
    <pivotField showAll="0"/>
    <pivotField showAll="0"/>
    <pivotField numFmtId="16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>
      <items count="11">
        <item x="2"/>
        <item x="6"/>
        <item x="5"/>
        <item x="0"/>
        <item x="1"/>
        <item m="1" x="8"/>
        <item m="1" x="7"/>
        <item m="1" x="9"/>
        <item x="3"/>
        <item x="4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Years GROUP" fld="1" subtotal="count" baseField="0" baseItem="0"/>
  </dataFields>
  <formats count="17"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16" type="button" dataOnly="0" labelOnly="1" outline="0" axis="axisCol" fieldPosition="0"/>
    </format>
    <format dxfId="91">
      <pivotArea type="topRight" dataOnly="0" labelOnly="1" outline="0" fieldPosition="0"/>
    </format>
    <format dxfId="90">
      <pivotArea field="7" type="button" dataOnly="0" labelOnly="1" outline="0"/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16" count="0"/>
        </references>
      </pivotArea>
    </format>
    <format dxfId="87">
      <pivotArea dataOnly="0" labelOnly="1" grandCol="1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type="topRight" dataOnly="0" labelOnly="1" outline="0" fieldPosition="0"/>
    </format>
    <format dxfId="82">
      <pivotArea dataOnly="0" labelOnly="1" fieldPosition="0">
        <references count="1">
          <reference field="9" count="7">
            <x v="1"/>
            <x v="2"/>
            <x v="3"/>
            <x v="4"/>
            <x v="5"/>
            <x v="6"/>
            <x v="7"/>
          </reference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1">
          <reference field="16" count="0"/>
        </references>
      </pivotArea>
    </format>
    <format dxfId="79">
      <pivotArea dataOnly="0" labelOnly="1" grandCol="1" outline="0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4DAFCE-B27C-4CF3-A92F-182609FE26D0}" autoFormatId="16" applyNumberFormats="0" applyBorderFormats="0" applyFontFormats="0" applyPatternFormats="0" applyAlignmentFormats="0" applyWidthHeightFormats="0">
  <queryTableRefresh nextId="59" unboundColumnsRight="32">
    <queryTableFields count="58">
      <queryTableField id="1" name="S.no" tableColumnId="1"/>
      <queryTableField id="2" name="Name" tableColumnId="2"/>
      <queryTableField id="3" name="Age" tableColumnId="3"/>
      <queryTableField id="58" dataBound="0" tableColumnId="58"/>
      <queryTableField id="4" name="Sex" tableColumnId="4"/>
      <queryTableField id="5" name="Height" tableColumnId="5"/>
      <queryTableField id="6" name="Weight" tableColumnId="6"/>
      <queryTableField id="57" dataBound="0" tableColumnId="57"/>
      <queryTableField id="7" name="Marital status" tableColumnId="7"/>
      <queryTableField id="8" name="Since how many years are you involved in this occupation?" tableColumnId="8"/>
      <queryTableField id="9" name="How many hours are you working per week in this job? " tableColumnId="9"/>
      <queryTableField id="10" name="BP" tableColumnId="10"/>
      <queryTableField id="11" name="Diabetes" tableColumnId="11"/>
      <queryTableField id="12" name="Thyroid" tableColumnId="12"/>
      <queryTableField id="13" name="Hernia" tableColumnId="13"/>
      <queryTableField id="14" name="Are you suffering from musculoskeletal pain / discomfort now ? " tableColumnId="14"/>
      <queryTableField id="15" name="Pain Yes/No" tableColumnId="15"/>
      <queryTableField id="16" name="Muscle pain duration?" tableColumnId="16"/>
      <queryTableField id="24" dataBound="0" tableColumnId="22"/>
      <queryTableField id="23" dataBound="0" tableColumnId="23"/>
      <queryTableField id="22" dataBound="0" tableColumnId="24"/>
      <queryTableField id="17" name="Do the current musculoskeletal symptoms (pain/discomfort)" tableColumnId="17"/>
      <queryTableField id="18" name="Following any coping strategy (on your own)? If yes, details " tableColumnId="18"/>
      <queryTableField id="19" name="Do you involve yourself in any recreational activities like exercise or yoga? " tableColumnId="19"/>
      <queryTableField id="20" name="Smoking" tableColumnId="20"/>
      <queryTableField id="21" name="Drinking" tableColumnId="21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F3F465-0760-43BF-B7FC-7C781ABAEA15}" name="Data" displayName="Data" ref="A1:BF82" tableType="queryTable" totalsRowShown="0" headerRowDxfId="155" dataDxfId="154">
  <tableColumns count="58">
    <tableColumn id="1" xr3:uid="{198BF0AA-53EB-4DF3-B297-172FDED378E2}" uniqueName="1" name="S.no" queryTableFieldId="1" dataDxfId="153"/>
    <tableColumn id="2" xr3:uid="{64DC8869-14E8-4B23-BE5D-E4D108640419}" uniqueName="2" name="Name" queryTableFieldId="2" dataDxfId="152"/>
    <tableColumn id="3" xr3:uid="{7C394A6F-1DAF-412F-891E-FCF617ABDA16}" uniqueName="3" name="Age" queryTableFieldId="3" dataDxfId="151"/>
    <tableColumn id="58" xr3:uid="{E4539B15-B26F-4401-A12D-0E2D26D386AD}" uniqueName="58" name="Age Group" queryTableFieldId="58" dataDxfId="150">
      <calculatedColumnFormula array="1">_xlfn.IFS(Data[[#This Row],[Age]]&lt;30,"&lt;30",Data[[#This Row],[Age]]&lt;=40,"30-40",Data[[#This Row],[Age]]&lt;=50,"40-50",Data[[#This Row],[Age]]&gt;50,"&gt;50")</calculatedColumnFormula>
    </tableColumn>
    <tableColumn id="4" xr3:uid="{84681476-20F7-4021-A49B-8463F97403EF}" uniqueName="4" name="Sex" queryTableFieldId="4" dataDxfId="149"/>
    <tableColumn id="5" xr3:uid="{E233AAD5-3123-482A-89DB-3C3EEE83AC67}" uniqueName="5" name="Height" queryTableFieldId="5" dataDxfId="148"/>
    <tableColumn id="6" xr3:uid="{1C5B0531-DDF3-437F-BA58-0794A8239423}" uniqueName="6" name="Weight" queryTableFieldId="6" dataDxfId="147"/>
    <tableColumn id="57" xr3:uid="{F432CC95-2E22-4A8D-B52D-26D64948A38A}" uniqueName="57" name="BMI" queryTableFieldId="57" dataDxfId="146">
      <calculatedColumnFormula>Data[[#This Row],[Weight]] / ((Data[[#This Row],[Height]] * 0.3048)^2)</calculatedColumnFormula>
    </tableColumn>
    <tableColumn id="7" xr3:uid="{5DD0380D-B8EC-4D22-9E2A-248E40035763}" uniqueName="7" name="Marital status" queryTableFieldId="7" dataDxfId="145"/>
    <tableColumn id="8" xr3:uid="{0024D40C-C51E-48AE-8332-9D84B309C878}" uniqueName="8" name="Since how many years are you involved in this occupation?" queryTableFieldId="8" dataDxfId="144"/>
    <tableColumn id="9" xr3:uid="{BF5E1D78-43C4-4E2B-BD34-93F2FA866515}" uniqueName="9" name="How many hours are you working per week in this job? " queryTableFieldId="9" dataDxfId="143"/>
    <tableColumn id="10" xr3:uid="{DE45F2FD-F3F0-4024-A9CE-93DD45005FB1}" uniqueName="10" name="BP" queryTableFieldId="10" dataDxfId="142"/>
    <tableColumn id="11" xr3:uid="{3530353C-9D0E-4B31-ABC3-1844B7318E9F}" uniqueName="11" name="Diabetes" queryTableFieldId="11" dataDxfId="141"/>
    <tableColumn id="12" xr3:uid="{264EBE1E-00C1-49C4-A351-441441B3C8B6}" uniqueName="12" name="Thyroid" queryTableFieldId="12" dataDxfId="140"/>
    <tableColumn id="13" xr3:uid="{AAB0E15C-E09D-402E-B3E3-16FD23FE5A6D}" uniqueName="13" name="Hernia" queryTableFieldId="13" dataDxfId="139"/>
    <tableColumn id="14" xr3:uid="{B2BFB7F2-9320-42BD-B513-5C5BEA479837}" uniqueName="14" name="Are you suffering from musculoskeletal pain / discomfort now ? " queryTableFieldId="14" dataDxfId="138"/>
    <tableColumn id="15" xr3:uid="{44CE9739-B7AC-487D-AA98-01D9C3A3EC8E}" uniqueName="15" name="Pain Yes/No" queryTableFieldId="15" dataDxfId="137"/>
    <tableColumn id="16" xr3:uid="{700940BB-031C-4CA9-A913-B0F4958828D4}" uniqueName="16" name="Muscle pain duration in Years" queryTableFieldId="16" dataDxfId="136"/>
    <tableColumn id="22" xr3:uid="{B8B1CE28-3EAB-4021-92AE-295B1F67C7A0}" uniqueName="22" name="Wrist and arm score " queryTableFieldId="24" dataDxfId="135"/>
    <tableColumn id="23" xr3:uid="{67464AD2-FFB1-4963-9186-7BBE7C0B354E}" uniqueName="23" name="Neck,Trunk,Leg score" queryTableFieldId="23" dataDxfId="134"/>
    <tableColumn id="24" xr3:uid="{6CD02CC9-8F9D-4A0A-9439-5A366812E142}" uniqueName="24" name="RULA final score" queryTableFieldId="22" dataDxfId="133"/>
    <tableColumn id="17" xr3:uid="{5E3A4A4B-DDFE-4873-8634-870BE0655168}" uniqueName="17" name="Do the current musculoskeletal symptoms (pain/discomfort)" queryTableFieldId="17" dataDxfId="132"/>
    <tableColumn id="18" xr3:uid="{796A340C-35ED-45DD-BB43-5BAA2CF8E117}" uniqueName="18" name="Following any coping strategy (on your own)? If yes, details " queryTableFieldId="18" dataDxfId="131"/>
    <tableColumn id="19" xr3:uid="{5BE8C550-8638-4557-97BD-3430EC9653E6}" uniqueName="19" name="Do you involve yourself in any recreational activities like exercise or yoga? " queryTableFieldId="19" dataDxfId="130"/>
    <tableColumn id="20" xr3:uid="{4D9130EF-39B7-48D6-92C4-4A673EF6D64E}" uniqueName="20" name="Smoking" queryTableFieldId="20" dataDxfId="129"/>
    <tableColumn id="21" xr3:uid="{62FFC9E7-8179-4ABB-BFF0-57B65146540B}" uniqueName="21" name="Drinking" queryTableFieldId="21" dataDxfId="128"/>
    <tableColumn id="25" xr3:uid="{EF0EB2B2-7E33-4145-B872-97C6867986C6}" uniqueName="25" name="Neck Pain" queryTableFieldId="25" dataDxfId="127"/>
    <tableColumn id="26" xr3:uid="{A9C90334-CB9A-44F5-BAAC-F4D0DFD199B9}" uniqueName="26" name="Shoulder Pain" queryTableFieldId="26" dataDxfId="126"/>
    <tableColumn id="27" xr3:uid="{C3F06A41-911F-40F0-9CD2-2358DC17770F}" uniqueName="27" name="Elbow Pain" queryTableFieldId="27" dataDxfId="125"/>
    <tableColumn id="28" xr3:uid="{55CD26E5-A2CF-4F4C-A825-84C09D7180F8}" uniqueName="28" name="Wrist / Hand Pain" queryTableFieldId="28" dataDxfId="124"/>
    <tableColumn id="29" xr3:uid="{1B259A4F-31C6-4753-B1C0-EB5B23563487}" uniqueName="29" name="Upper Back" queryTableFieldId="29" dataDxfId="123"/>
    <tableColumn id="30" xr3:uid="{A07452DD-8B79-4B67-B80C-17C8ED37DF8E}" uniqueName="30" name="Lower Back" queryTableFieldId="30" dataDxfId="122"/>
    <tableColumn id="31" xr3:uid="{01E19677-D180-447D-98CD-11B3E916BC15}" uniqueName="31" name="Both Hip / Thigh Pain" queryTableFieldId="31" dataDxfId="121"/>
    <tableColumn id="32" xr3:uid="{D09FB3CC-3B78-48B1-BF45-3DD489475742}" uniqueName="32" name="Knee Pain" queryTableFieldId="32" dataDxfId="120"/>
    <tableColumn id="33" xr3:uid="{6BDB803F-A1E5-4374-AD6D-C1ACE51C05B9}" uniqueName="33" name="Ankle / Feet Pain" queryTableFieldId="33" dataDxfId="119"/>
    <tableColumn id="34" xr3:uid="{C59A1A25-FF68-4F2F-A04C-C602343AF2E9}" uniqueName="34" name="2. Have You At Anytime During Last 12 Months Been Prevented From Doing Your Normal Work Because Of Trouble?_x000a_Neck Pain?" queryTableFieldId="34" dataDxfId="118"/>
    <tableColumn id="35" xr3:uid="{173CD3F9-5EC0-4FB1-BE39-DB3C46BD5AB4}" uniqueName="35" name="Shoulder Pain?" queryTableFieldId="35" dataDxfId="117"/>
    <tableColumn id="36" xr3:uid="{F415436D-9B3A-43F9-BA29-A0A1849148DD}" uniqueName="36" name="Elbow?" queryTableFieldId="36" dataDxfId="116"/>
    <tableColumn id="37" xr3:uid="{EAA19536-27BF-4B10-A206-175C0A587CEB}" uniqueName="37" name="Wrist / Hand Pain?" queryTableFieldId="37" dataDxfId="115"/>
    <tableColumn id="38" xr3:uid="{3A36626B-8B40-4341-B4C9-305BD127DCCA}" uniqueName="38" name="Upper Back?" queryTableFieldId="38" dataDxfId="114"/>
    <tableColumn id="39" xr3:uid="{CEEBC592-3F95-4DD7-9F03-425CFF64E862}" uniqueName="39" name="Lower Back?" queryTableFieldId="39" dataDxfId="113"/>
    <tableColumn id="40" xr3:uid="{BB6EC2E7-8725-40C3-8B30-837E752BBBE5}" uniqueName="40" name="Hip / Thigh Pain?" queryTableFieldId="40" dataDxfId="112"/>
    <tableColumn id="41" xr3:uid="{C8583588-746F-424E-B15C-DA993CAC5E52}" uniqueName="41" name="Knee Pain2" queryTableFieldId="41" dataDxfId="111"/>
    <tableColumn id="42" xr3:uid="{515B409C-7130-4304-AA95-4268C1AA312D}" uniqueName="42" name="Ankle / Feet Pain ?" queryTableFieldId="42" dataDxfId="110"/>
    <tableColumn id="43" xr3:uid="{A559B5D2-0B7F-4B89-BFA7-EE63921107E0}" uniqueName="43" name="3. At The Time Of Initial Onset Of Trouble What Was Your Age ?" queryTableFieldId="43" dataDxfId="109"/>
    <tableColumn id="44" xr3:uid="{0C3FA9DD-6249-4965-A297-36282B9F978D}" uniqueName="44" name="4. Have You Ever Been Hospitalized Because Of Trouble?" queryTableFieldId="44" dataDxfId="108"/>
    <tableColumn id="45" xr3:uid="{D9EE4C67-82F1-48AD-804D-99503EF735C4}" uniqueName="45" name="5. Have You Ever Had To Change Job / Duties Because Of Trouble?" queryTableFieldId="45" dataDxfId="107"/>
    <tableColumn id="46" xr3:uid="{D6DD5085-F392-42D4-B85B-B698A7D4506D}" uniqueName="46" name="6. Have You Had Trouble At Anytime During Last 12 Months?" queryTableFieldId="46" dataDxfId="106"/>
    <tableColumn id="47" xr3:uid="{4877A1AB-D4A0-45FC-A385-810C8FDED51F}" uniqueName="47" name="7. Do You Take Take Medicine Because Of Trouble?" queryTableFieldId="47" dataDxfId="105"/>
    <tableColumn id="48" xr3:uid="{26533B7D-122E-45B1-87E6-F35B9390F256}" uniqueName="48" name="8. Have You Taken Sick Leave From Work?" queryTableFieldId="48" dataDxfId="104"/>
    <tableColumn id="49" xr3:uid="{7DF9C2E3-23B1-4814-AA63-176DFB604410}" uniqueName="49" name="Physical Functioning (PF)" queryTableFieldId="49" dataDxfId="103"/>
    <tableColumn id="50" xr3:uid="{DA0F0C8D-9095-4C79-8A50-19BB092AEC4C}" uniqueName="50" name="Role Physical (RP)" queryTableFieldId="50" dataDxfId="102"/>
    <tableColumn id="51" xr3:uid="{E2BA628C-727E-4F0D-B8C3-37ABB660B25D}" uniqueName="51" name="Bodily Pain (BP)" queryTableFieldId="51" dataDxfId="101"/>
    <tableColumn id="52" xr3:uid="{73D8385A-8349-463F-894F-2521D1374C91}" uniqueName="52" name="General Health (GH)" queryTableFieldId="52" dataDxfId="100"/>
    <tableColumn id="53" xr3:uid="{B4830316-D102-4E90-8B2F-4DC98589C9A5}" uniqueName="53" name="Vitality (VT)" queryTableFieldId="53" dataDxfId="99"/>
    <tableColumn id="54" xr3:uid="{67312B84-FDF0-45F2-B46D-160F963324D5}" uniqueName="54" name="Social Functioning (SF)" queryTableFieldId="54" dataDxfId="98"/>
    <tableColumn id="55" xr3:uid="{68EF05AE-7C7A-48A1-8ABF-F7D925AEE7E9}" uniqueName="55" name="Role Emotional (RE)" queryTableFieldId="55" dataDxfId="97"/>
    <tableColumn id="56" xr3:uid="{DADDA448-140B-496C-87F4-39A041D3072B}" uniqueName="56" name="Mental Health (MH)" queryTableFieldId="56" dataDxfId="96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87B9-EA65-49CB-AE23-4A5A73A65C9B}">
  <dimension ref="A1:BF82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6.7109375" bestFit="1" customWidth="1"/>
    <col min="4" max="4" width="10.42578125" bestFit="1" customWidth="1"/>
    <col min="5" max="5" width="6.42578125" bestFit="1" customWidth="1"/>
    <col min="7" max="7" width="9.85546875" bestFit="1" customWidth="1"/>
    <col min="8" max="8" width="9.85546875" customWidth="1"/>
    <col min="9" max="9" width="15.5703125" bestFit="1" customWidth="1"/>
    <col min="10" max="10" width="10" customWidth="1"/>
    <col min="11" max="11" width="22" customWidth="1"/>
    <col min="12" max="12" width="6.140625" bestFit="1" customWidth="1"/>
    <col min="13" max="13" width="11.28515625" bestFit="1" customWidth="1"/>
    <col min="14" max="14" width="10.140625" bestFit="1" customWidth="1"/>
    <col min="15" max="15" width="9.28515625" bestFit="1" customWidth="1"/>
    <col min="16" max="16" width="18.5703125" customWidth="1"/>
    <col min="17" max="17" width="14.140625" bestFit="1" customWidth="1"/>
    <col min="18" max="18" width="23.28515625" bestFit="1" customWidth="1"/>
    <col min="19" max="19" width="16.85546875" customWidth="1"/>
    <col min="20" max="20" width="22.7109375" customWidth="1"/>
    <col min="21" max="21" width="20" customWidth="1"/>
    <col min="22" max="22" width="10.85546875" bestFit="1" customWidth="1"/>
    <col min="23" max="23" width="25.85546875" customWidth="1"/>
  </cols>
  <sheetData>
    <row r="1" spans="1:58" ht="18.75" x14ac:dyDescent="0.3">
      <c r="A1" s="1" t="s">
        <v>0</v>
      </c>
      <c r="B1" s="1" t="s">
        <v>1</v>
      </c>
      <c r="C1" s="1" t="s">
        <v>2</v>
      </c>
      <c r="D1" s="1" t="s">
        <v>204</v>
      </c>
      <c r="E1" s="1" t="s">
        <v>3</v>
      </c>
      <c r="F1" s="1" t="s">
        <v>4</v>
      </c>
      <c r="G1" s="1" t="s">
        <v>5</v>
      </c>
      <c r="H1" s="1" t="s">
        <v>203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151</v>
      </c>
      <c r="R1" s="1" t="s">
        <v>152</v>
      </c>
      <c r="S1" s="2" t="s">
        <v>153</v>
      </c>
      <c r="T1" s="2" t="s">
        <v>154</v>
      </c>
      <c r="U1" s="2" t="s">
        <v>155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8" t="s">
        <v>194</v>
      </c>
      <c r="AZ1" s="8" t="s">
        <v>195</v>
      </c>
      <c r="BA1" s="8" t="s">
        <v>196</v>
      </c>
      <c r="BB1" s="8" t="s">
        <v>197</v>
      </c>
      <c r="BC1" s="8" t="s">
        <v>198</v>
      </c>
      <c r="BD1" s="8" t="s">
        <v>199</v>
      </c>
      <c r="BE1" s="9" t="s">
        <v>200</v>
      </c>
      <c r="BF1" s="8" t="s">
        <v>201</v>
      </c>
    </row>
    <row r="2" spans="1:58" x14ac:dyDescent="0.25">
      <c r="A2" s="3">
        <v>1</v>
      </c>
      <c r="B2" s="4" t="s">
        <v>19</v>
      </c>
      <c r="C2" s="3">
        <v>43</v>
      </c>
      <c r="D2" s="3" t="str" cm="1">
        <f t="array" ref="D2">_xlfn.IFS(Data[[#This Row],[Age]]&lt;30,"&lt;30",Data[[#This Row],[Age]]&lt;=40,"30-40",Data[[#This Row],[Age]]&lt;=50,"40-50",Data[[#This Row],[Age]]&gt;50,"&gt;50")</f>
        <v>40-50</v>
      </c>
      <c r="E2" s="4" t="s">
        <v>20</v>
      </c>
      <c r="F2" s="3">
        <v>5.5</v>
      </c>
      <c r="G2" s="3">
        <v>65</v>
      </c>
      <c r="H2" s="17">
        <f>Data[[#This Row],[Weight]] / ((Data[[#This Row],[Height]] * 0.3048)^2)</f>
        <v>23.129063705326676</v>
      </c>
      <c r="I2" s="4" t="s">
        <v>21</v>
      </c>
      <c r="J2" s="3">
        <v>10</v>
      </c>
      <c r="K2" s="3">
        <v>50</v>
      </c>
      <c r="L2" s="16" t="s">
        <v>22</v>
      </c>
      <c r="M2" s="16" t="s">
        <v>23</v>
      </c>
      <c r="N2" s="16" t="s">
        <v>23</v>
      </c>
      <c r="O2" s="16" t="s">
        <v>23</v>
      </c>
      <c r="P2" s="4" t="s">
        <v>24</v>
      </c>
      <c r="Q2" s="4" t="s">
        <v>22</v>
      </c>
      <c r="R2" s="5">
        <v>1</v>
      </c>
      <c r="S2" s="6">
        <v>5</v>
      </c>
      <c r="T2" s="6">
        <v>4</v>
      </c>
      <c r="U2" s="6">
        <v>5</v>
      </c>
      <c r="V2" s="4" t="s">
        <v>25</v>
      </c>
      <c r="W2" s="4" t="s">
        <v>26</v>
      </c>
      <c r="X2" s="4" t="s">
        <v>23</v>
      </c>
      <c r="Y2" s="4" t="s">
        <v>22</v>
      </c>
      <c r="Z2" s="4" t="s">
        <v>23</v>
      </c>
      <c r="AA2" s="4" t="s">
        <v>23</v>
      </c>
      <c r="AB2" s="4" t="s">
        <v>22</v>
      </c>
      <c r="AC2" s="4" t="s">
        <v>23</v>
      </c>
      <c r="AD2" s="4" t="s">
        <v>23</v>
      </c>
      <c r="AE2" s="4" t="s">
        <v>23</v>
      </c>
      <c r="AF2" s="4" t="s">
        <v>23</v>
      </c>
      <c r="AG2" s="4" t="s">
        <v>23</v>
      </c>
      <c r="AH2" s="4" t="s">
        <v>23</v>
      </c>
      <c r="AI2" s="4" t="s">
        <v>23</v>
      </c>
      <c r="AJ2" s="4" t="s">
        <v>23</v>
      </c>
      <c r="AK2" s="4" t="s">
        <v>22</v>
      </c>
      <c r="AL2" s="4" t="s">
        <v>23</v>
      </c>
      <c r="AM2" s="4" t="s">
        <v>23</v>
      </c>
      <c r="AN2" s="4" t="s">
        <v>23</v>
      </c>
      <c r="AO2" s="4" t="s">
        <v>23</v>
      </c>
      <c r="AP2" s="4" t="s">
        <v>23</v>
      </c>
      <c r="AQ2" s="4" t="s">
        <v>23</v>
      </c>
      <c r="AR2" s="4" t="s">
        <v>23</v>
      </c>
      <c r="AS2" s="4">
        <v>42</v>
      </c>
      <c r="AT2" s="4" t="s">
        <v>23</v>
      </c>
      <c r="AU2" s="4" t="s">
        <v>23</v>
      </c>
      <c r="AV2" s="4" t="s">
        <v>22</v>
      </c>
      <c r="AW2" s="4" t="s">
        <v>23</v>
      </c>
      <c r="AX2" s="4" t="s">
        <v>22</v>
      </c>
      <c r="AY2" s="10">
        <v>75</v>
      </c>
      <c r="AZ2" s="10">
        <v>83.333333333333329</v>
      </c>
      <c r="BA2" s="10">
        <v>100</v>
      </c>
      <c r="BB2" s="10">
        <v>60</v>
      </c>
      <c r="BC2" s="10">
        <v>50</v>
      </c>
      <c r="BD2" s="10">
        <v>80</v>
      </c>
      <c r="BE2" s="10">
        <v>66</v>
      </c>
      <c r="BF2" s="10">
        <v>44.000000000000007</v>
      </c>
    </row>
    <row r="3" spans="1:58" x14ac:dyDescent="0.25">
      <c r="A3" s="3">
        <v>2</v>
      </c>
      <c r="B3" s="4" t="s">
        <v>27</v>
      </c>
      <c r="C3" s="3">
        <v>52</v>
      </c>
      <c r="D3" s="3" t="str" cm="1">
        <f t="array" ref="D3">_xlfn.IFS(Data[[#This Row],[Age]]&lt;30,"&lt;30",Data[[#This Row],[Age]]&lt;=40,"30-40",Data[[#This Row],[Age]]&lt;=50,"40-50",Data[[#This Row],[Age]]&gt;50,"&gt;50")</f>
        <v>&gt;50</v>
      </c>
      <c r="E3" s="4" t="s">
        <v>20</v>
      </c>
      <c r="F3" s="3">
        <v>5.0999999999999996</v>
      </c>
      <c r="G3" s="3">
        <v>75</v>
      </c>
      <c r="H3" s="17">
        <f>Data[[#This Row],[Weight]] / ((Data[[#This Row],[Height]] * 0.3048)^2)</f>
        <v>31.03780396975122</v>
      </c>
      <c r="I3" s="4" t="s">
        <v>21</v>
      </c>
      <c r="J3" s="3">
        <v>20</v>
      </c>
      <c r="K3" s="3">
        <v>50</v>
      </c>
      <c r="L3" s="16" t="s">
        <v>23</v>
      </c>
      <c r="M3" s="16" t="s">
        <v>22</v>
      </c>
      <c r="N3" s="16" t="s">
        <v>23</v>
      </c>
      <c r="O3" s="16" t="s">
        <v>23</v>
      </c>
      <c r="P3" s="4" t="s">
        <v>28</v>
      </c>
      <c r="Q3" s="4" t="s">
        <v>22</v>
      </c>
      <c r="R3" s="5">
        <v>5</v>
      </c>
      <c r="S3" s="6">
        <v>5</v>
      </c>
      <c r="T3" s="6">
        <v>4</v>
      </c>
      <c r="U3" s="6">
        <v>5</v>
      </c>
      <c r="V3" s="4" t="s">
        <v>29</v>
      </c>
      <c r="W3" s="4" t="s">
        <v>30</v>
      </c>
      <c r="X3" s="4" t="s">
        <v>23</v>
      </c>
      <c r="Y3" s="4" t="s">
        <v>23</v>
      </c>
      <c r="Z3" s="4" t="s">
        <v>22</v>
      </c>
      <c r="AA3" s="4" t="s">
        <v>22</v>
      </c>
      <c r="AB3" s="4" t="s">
        <v>23</v>
      </c>
      <c r="AC3" s="4" t="s">
        <v>23</v>
      </c>
      <c r="AD3" s="4" t="s">
        <v>23</v>
      </c>
      <c r="AE3" s="4" t="s">
        <v>23</v>
      </c>
      <c r="AF3" s="4" t="s">
        <v>22</v>
      </c>
      <c r="AG3" s="4" t="s">
        <v>23</v>
      </c>
      <c r="AH3" s="4" t="s">
        <v>23</v>
      </c>
      <c r="AI3" s="4" t="s">
        <v>23</v>
      </c>
      <c r="AJ3" s="4" t="s">
        <v>22</v>
      </c>
      <c r="AK3" s="4" t="s">
        <v>23</v>
      </c>
      <c r="AL3" s="4" t="s">
        <v>23</v>
      </c>
      <c r="AM3" s="4" t="s">
        <v>23</v>
      </c>
      <c r="AN3" s="4" t="s">
        <v>23</v>
      </c>
      <c r="AO3" s="4" t="s">
        <v>22</v>
      </c>
      <c r="AP3" s="4" t="s">
        <v>23</v>
      </c>
      <c r="AQ3" s="4" t="s">
        <v>23</v>
      </c>
      <c r="AR3" s="4" t="s">
        <v>23</v>
      </c>
      <c r="AS3" s="4">
        <v>47</v>
      </c>
      <c r="AT3" s="4" t="s">
        <v>23</v>
      </c>
      <c r="AU3" s="4" t="s">
        <v>23</v>
      </c>
      <c r="AV3" s="4" t="s">
        <v>22</v>
      </c>
      <c r="AW3" s="4" t="s">
        <v>22</v>
      </c>
      <c r="AX3" s="4" t="s">
        <v>22</v>
      </c>
      <c r="AY3" s="11">
        <v>40</v>
      </c>
      <c r="AZ3" s="11">
        <v>50</v>
      </c>
      <c r="BA3" s="11">
        <v>0</v>
      </c>
      <c r="BB3" s="11">
        <v>36.666666666666664</v>
      </c>
      <c r="BC3" s="11">
        <v>60</v>
      </c>
      <c r="BD3" s="11">
        <v>70</v>
      </c>
      <c r="BE3" s="11">
        <v>53.333333333333336</v>
      </c>
      <c r="BF3" s="11">
        <v>40</v>
      </c>
    </row>
    <row r="4" spans="1:58" x14ac:dyDescent="0.25">
      <c r="A4" s="3">
        <v>3</v>
      </c>
      <c r="B4" s="4" t="s">
        <v>31</v>
      </c>
      <c r="C4" s="3">
        <v>48</v>
      </c>
      <c r="D4" s="3" t="str" cm="1">
        <f t="array" ref="D4">_xlfn.IFS(Data[[#This Row],[Age]]&lt;30,"&lt;30",Data[[#This Row],[Age]]&lt;=40,"30-40",Data[[#This Row],[Age]]&lt;=50,"40-50",Data[[#This Row],[Age]]&gt;50,"&gt;50")</f>
        <v>40-50</v>
      </c>
      <c r="E4" s="4" t="s">
        <v>20</v>
      </c>
      <c r="F4" s="3">
        <v>5.7</v>
      </c>
      <c r="G4" s="3">
        <v>70</v>
      </c>
      <c r="H4" s="17">
        <f>Data[[#This Row],[Weight]] / ((Data[[#This Row],[Height]] * 0.3048)^2)</f>
        <v>23.190942726059721</v>
      </c>
      <c r="I4" s="4" t="s">
        <v>21</v>
      </c>
      <c r="J4" s="3">
        <v>15</v>
      </c>
      <c r="K4" s="3">
        <v>60</v>
      </c>
      <c r="L4" s="16" t="s">
        <v>22</v>
      </c>
      <c r="M4" s="16" t="s">
        <v>23</v>
      </c>
      <c r="N4" s="16" t="s">
        <v>23</v>
      </c>
      <c r="O4" s="16" t="s">
        <v>23</v>
      </c>
      <c r="P4" s="4" t="s">
        <v>32</v>
      </c>
      <c r="Q4" s="4" t="s">
        <v>22</v>
      </c>
      <c r="R4" s="5">
        <v>3</v>
      </c>
      <c r="S4" s="6">
        <v>5</v>
      </c>
      <c r="T4" s="6">
        <v>4</v>
      </c>
      <c r="U4" s="6">
        <v>5</v>
      </c>
      <c r="V4" s="4" t="s">
        <v>29</v>
      </c>
      <c r="W4" s="4" t="s">
        <v>26</v>
      </c>
      <c r="X4" s="4" t="s">
        <v>23</v>
      </c>
      <c r="Y4" s="4" t="s">
        <v>22</v>
      </c>
      <c r="Z4" s="4" t="s">
        <v>23</v>
      </c>
      <c r="AA4" s="4" t="s">
        <v>23</v>
      </c>
      <c r="AB4" s="4" t="s">
        <v>23</v>
      </c>
      <c r="AC4" s="4" t="s">
        <v>23</v>
      </c>
      <c r="AD4" s="4" t="s">
        <v>23</v>
      </c>
      <c r="AE4" s="4" t="s">
        <v>23</v>
      </c>
      <c r="AF4" s="4" t="s">
        <v>22</v>
      </c>
      <c r="AG4" s="4" t="s">
        <v>23</v>
      </c>
      <c r="AH4" s="4" t="s">
        <v>23</v>
      </c>
      <c r="AI4" s="4" t="s">
        <v>23</v>
      </c>
      <c r="AJ4" s="4" t="s">
        <v>23</v>
      </c>
      <c r="AK4" s="4" t="s">
        <v>23</v>
      </c>
      <c r="AL4" s="4" t="s">
        <v>23</v>
      </c>
      <c r="AM4" s="4" t="s">
        <v>23</v>
      </c>
      <c r="AN4" s="4" t="s">
        <v>23</v>
      </c>
      <c r="AO4" s="4" t="s">
        <v>22</v>
      </c>
      <c r="AP4" s="4" t="s">
        <v>23</v>
      </c>
      <c r="AQ4" s="4" t="s">
        <v>23</v>
      </c>
      <c r="AR4" s="4" t="s">
        <v>23</v>
      </c>
      <c r="AS4" s="4">
        <v>45</v>
      </c>
      <c r="AT4" s="4" t="s">
        <v>23</v>
      </c>
      <c r="AU4" s="4" t="s">
        <v>23</v>
      </c>
      <c r="AV4" s="4" t="s">
        <v>22</v>
      </c>
      <c r="AW4" s="4" t="s">
        <v>23</v>
      </c>
      <c r="AX4" s="4" t="s">
        <v>22</v>
      </c>
      <c r="AY4" s="11">
        <v>85.000000000000014</v>
      </c>
      <c r="AZ4" s="11">
        <v>66.666666666666671</v>
      </c>
      <c r="BA4" s="11">
        <v>0</v>
      </c>
      <c r="BB4" s="11">
        <v>20</v>
      </c>
      <c r="BC4" s="11">
        <v>60</v>
      </c>
      <c r="BD4" s="11">
        <v>70</v>
      </c>
      <c r="BE4" s="11">
        <v>53.333333333333336</v>
      </c>
      <c r="BF4" s="11">
        <v>40</v>
      </c>
    </row>
    <row r="5" spans="1:58" x14ac:dyDescent="0.25">
      <c r="A5" s="3">
        <v>4</v>
      </c>
      <c r="B5" s="4" t="s">
        <v>33</v>
      </c>
      <c r="C5" s="3">
        <v>31</v>
      </c>
      <c r="D5" s="3" t="str" cm="1">
        <f t="array" ref="D5">_xlfn.IFS(Data[[#This Row],[Age]]&lt;30,"&lt;30",Data[[#This Row],[Age]]&lt;=40,"30-40",Data[[#This Row],[Age]]&lt;=50,"40-50",Data[[#This Row],[Age]]&gt;50,"&gt;50")</f>
        <v>30-40</v>
      </c>
      <c r="E5" s="4" t="s">
        <v>20</v>
      </c>
      <c r="F5" s="3">
        <v>5.1100000000000003</v>
      </c>
      <c r="G5" s="3">
        <v>75</v>
      </c>
      <c r="H5" s="17">
        <f>Data[[#This Row],[Weight]] / ((Data[[#This Row],[Height]] * 0.3048)^2)</f>
        <v>30.91644414862186</v>
      </c>
      <c r="I5" s="4" t="s">
        <v>21</v>
      </c>
      <c r="J5" s="3">
        <v>2</v>
      </c>
      <c r="K5" s="3">
        <v>60</v>
      </c>
      <c r="L5" s="16" t="s">
        <v>23</v>
      </c>
      <c r="M5" s="16" t="s">
        <v>23</v>
      </c>
      <c r="N5" s="16" t="s">
        <v>23</v>
      </c>
      <c r="O5" s="16" t="s">
        <v>23</v>
      </c>
      <c r="P5" s="4" t="s">
        <v>23</v>
      </c>
      <c r="Q5" s="4" t="s">
        <v>23</v>
      </c>
      <c r="R5" s="5">
        <v>0</v>
      </c>
      <c r="S5" s="6">
        <v>5</v>
      </c>
      <c r="T5" s="6">
        <v>4</v>
      </c>
      <c r="U5" s="6">
        <v>5</v>
      </c>
      <c r="V5" s="4"/>
      <c r="W5" s="4" t="s">
        <v>23</v>
      </c>
      <c r="X5" s="4" t="s">
        <v>23</v>
      </c>
      <c r="Y5" s="4" t="s">
        <v>22</v>
      </c>
      <c r="Z5" s="4" t="s">
        <v>23</v>
      </c>
      <c r="AA5" s="4" t="s">
        <v>23</v>
      </c>
      <c r="AB5" s="4" t="s">
        <v>23</v>
      </c>
      <c r="AC5" s="4" t="s">
        <v>23</v>
      </c>
      <c r="AD5" s="4" t="s">
        <v>23</v>
      </c>
      <c r="AE5" s="4" t="s">
        <v>23</v>
      </c>
      <c r="AF5" s="4" t="s">
        <v>23</v>
      </c>
      <c r="AG5" s="4" t="s">
        <v>23</v>
      </c>
      <c r="AH5" s="4" t="s">
        <v>23</v>
      </c>
      <c r="AI5" s="4" t="s">
        <v>23</v>
      </c>
      <c r="AJ5" s="4" t="s">
        <v>23</v>
      </c>
      <c r="AK5" s="4" t="s">
        <v>23</v>
      </c>
      <c r="AL5" s="4" t="s">
        <v>23</v>
      </c>
      <c r="AM5" s="4" t="s">
        <v>23</v>
      </c>
      <c r="AN5" s="4" t="s">
        <v>23</v>
      </c>
      <c r="AO5" s="4" t="s">
        <v>23</v>
      </c>
      <c r="AP5" s="4" t="s">
        <v>23</v>
      </c>
      <c r="AQ5" s="4" t="s">
        <v>23</v>
      </c>
      <c r="AR5" s="4" t="s">
        <v>23</v>
      </c>
      <c r="AS5" s="4" t="s">
        <v>23</v>
      </c>
      <c r="AT5" s="4" t="s">
        <v>23</v>
      </c>
      <c r="AU5" s="4" t="s">
        <v>23</v>
      </c>
      <c r="AV5" s="4" t="s">
        <v>23</v>
      </c>
      <c r="AW5" s="4" t="s">
        <v>23</v>
      </c>
      <c r="AX5" s="4" t="s">
        <v>23</v>
      </c>
      <c r="AY5" s="11">
        <v>85.000000000000014</v>
      </c>
      <c r="AZ5" s="11">
        <v>83.333333333333329</v>
      </c>
      <c r="BA5" s="11">
        <v>100</v>
      </c>
      <c r="BB5" s="11">
        <v>33.333333333333336</v>
      </c>
      <c r="BC5" s="11">
        <v>35</v>
      </c>
      <c r="BD5" s="11">
        <v>80</v>
      </c>
      <c r="BE5" s="11">
        <v>80</v>
      </c>
      <c r="BF5" s="11">
        <v>44.000000000000007</v>
      </c>
    </row>
    <row r="6" spans="1:58" x14ac:dyDescent="0.25">
      <c r="A6" s="3">
        <v>5</v>
      </c>
      <c r="B6" s="4" t="s">
        <v>34</v>
      </c>
      <c r="C6" s="3">
        <v>40</v>
      </c>
      <c r="D6" s="3" t="str" cm="1">
        <f t="array" ref="D6">_xlfn.IFS(Data[[#This Row],[Age]]&lt;30,"&lt;30",Data[[#This Row],[Age]]&lt;=40,"30-40",Data[[#This Row],[Age]]&lt;=50,"40-50",Data[[#This Row],[Age]]&gt;50,"&gt;50")</f>
        <v>30-40</v>
      </c>
      <c r="E6" s="4" t="s">
        <v>20</v>
      </c>
      <c r="F6" s="3">
        <v>5.7</v>
      </c>
      <c r="G6" s="3">
        <v>75</v>
      </c>
      <c r="H6" s="17">
        <f>Data[[#This Row],[Weight]] / ((Data[[#This Row],[Height]] * 0.3048)^2)</f>
        <v>24.847438635063988</v>
      </c>
      <c r="I6" s="4" t="s">
        <v>21</v>
      </c>
      <c r="J6" s="3">
        <v>15</v>
      </c>
      <c r="K6" s="3">
        <v>50</v>
      </c>
      <c r="L6" s="16" t="s">
        <v>23</v>
      </c>
      <c r="M6" s="16" t="s">
        <v>23</v>
      </c>
      <c r="N6" s="16" t="s">
        <v>23</v>
      </c>
      <c r="O6" s="16" t="s">
        <v>23</v>
      </c>
      <c r="P6" s="4" t="s">
        <v>23</v>
      </c>
      <c r="Q6" s="4" t="s">
        <v>23</v>
      </c>
      <c r="R6" s="5">
        <v>0</v>
      </c>
      <c r="S6" s="6">
        <v>5</v>
      </c>
      <c r="T6" s="6">
        <v>3</v>
      </c>
      <c r="U6" s="6">
        <v>4</v>
      </c>
      <c r="V6" s="4"/>
      <c r="W6" s="4" t="s">
        <v>23</v>
      </c>
      <c r="X6" s="4" t="s">
        <v>23</v>
      </c>
      <c r="Y6" s="4" t="s">
        <v>23</v>
      </c>
      <c r="Z6" s="4" t="s">
        <v>22</v>
      </c>
      <c r="AA6" s="4" t="s">
        <v>23</v>
      </c>
      <c r="AB6" s="4" t="s">
        <v>23</v>
      </c>
      <c r="AC6" s="4" t="s">
        <v>23</v>
      </c>
      <c r="AD6" s="4" t="s">
        <v>23</v>
      </c>
      <c r="AE6" s="4" t="s">
        <v>23</v>
      </c>
      <c r="AF6" s="4" t="s">
        <v>23</v>
      </c>
      <c r="AG6" s="4" t="s">
        <v>23</v>
      </c>
      <c r="AH6" s="4" t="s">
        <v>23</v>
      </c>
      <c r="AI6" s="4" t="s">
        <v>23</v>
      </c>
      <c r="AJ6" s="4" t="s">
        <v>23</v>
      </c>
      <c r="AK6" s="4" t="s">
        <v>23</v>
      </c>
      <c r="AL6" s="4" t="s">
        <v>23</v>
      </c>
      <c r="AM6" s="4" t="s">
        <v>23</v>
      </c>
      <c r="AN6" s="4" t="s">
        <v>23</v>
      </c>
      <c r="AO6" s="4" t="s">
        <v>23</v>
      </c>
      <c r="AP6" s="4" t="s">
        <v>23</v>
      </c>
      <c r="AQ6" s="4" t="s">
        <v>23</v>
      </c>
      <c r="AR6" s="4" t="s">
        <v>23</v>
      </c>
      <c r="AS6" s="4" t="s">
        <v>23</v>
      </c>
      <c r="AT6" s="4" t="s">
        <v>23</v>
      </c>
      <c r="AU6" s="4" t="s">
        <v>23</v>
      </c>
      <c r="AV6" s="4" t="s">
        <v>23</v>
      </c>
      <c r="AW6" s="4" t="s">
        <v>23</v>
      </c>
      <c r="AX6" s="4" t="s">
        <v>23</v>
      </c>
      <c r="AY6" s="11">
        <v>75</v>
      </c>
      <c r="AZ6" s="11">
        <v>83.333333333333329</v>
      </c>
      <c r="BA6" s="11">
        <v>100</v>
      </c>
      <c r="BB6" s="11">
        <v>50</v>
      </c>
      <c r="BC6" s="11">
        <v>40</v>
      </c>
      <c r="BD6" s="11">
        <v>80</v>
      </c>
      <c r="BE6" s="11">
        <v>80</v>
      </c>
      <c r="BF6" s="11">
        <v>44.000000000000007</v>
      </c>
    </row>
    <row r="7" spans="1:58" x14ac:dyDescent="0.25">
      <c r="A7" s="3">
        <v>6</v>
      </c>
      <c r="B7" s="4" t="s">
        <v>35</v>
      </c>
      <c r="C7" s="3">
        <v>42</v>
      </c>
      <c r="D7" s="3" t="str" cm="1">
        <f t="array" ref="D7">_xlfn.IFS(Data[[#This Row],[Age]]&lt;30,"&lt;30",Data[[#This Row],[Age]]&lt;=40,"30-40",Data[[#This Row],[Age]]&lt;=50,"40-50",Data[[#This Row],[Age]]&gt;50,"&gt;50")</f>
        <v>40-50</v>
      </c>
      <c r="E7" s="4" t="s">
        <v>20</v>
      </c>
      <c r="F7" s="3">
        <v>5.1100000000000003</v>
      </c>
      <c r="G7" s="3">
        <v>74</v>
      </c>
      <c r="H7" s="17">
        <f>Data[[#This Row],[Weight]] / ((Data[[#This Row],[Height]] * 0.3048)^2)</f>
        <v>30.504224893306901</v>
      </c>
      <c r="I7" s="4" t="s">
        <v>21</v>
      </c>
      <c r="J7" s="3">
        <v>10</v>
      </c>
      <c r="K7" s="3">
        <v>60</v>
      </c>
      <c r="L7" s="16" t="s">
        <v>23</v>
      </c>
      <c r="M7" s="16" t="s">
        <v>23</v>
      </c>
      <c r="N7" s="16" t="s">
        <v>23</v>
      </c>
      <c r="O7" s="16" t="s">
        <v>23</v>
      </c>
      <c r="P7" s="4" t="s">
        <v>36</v>
      </c>
      <c r="Q7" s="4" t="s">
        <v>22</v>
      </c>
      <c r="R7" s="5">
        <v>4</v>
      </c>
      <c r="S7" s="6">
        <v>5</v>
      </c>
      <c r="T7" s="6">
        <v>4</v>
      </c>
      <c r="U7" s="6">
        <v>5</v>
      </c>
      <c r="V7" s="4" t="s">
        <v>25</v>
      </c>
      <c r="W7" s="4" t="s">
        <v>26</v>
      </c>
      <c r="X7" s="4" t="s">
        <v>23</v>
      </c>
      <c r="Y7" s="4" t="s">
        <v>22</v>
      </c>
      <c r="Z7" s="4" t="s">
        <v>23</v>
      </c>
      <c r="AA7" s="4" t="s">
        <v>22</v>
      </c>
      <c r="AB7" s="4" t="s">
        <v>23</v>
      </c>
      <c r="AC7" s="4" t="s">
        <v>23</v>
      </c>
      <c r="AD7" s="4" t="s">
        <v>23</v>
      </c>
      <c r="AE7" s="4" t="s">
        <v>23</v>
      </c>
      <c r="AF7" s="4" t="s">
        <v>22</v>
      </c>
      <c r="AG7" s="4" t="s">
        <v>23</v>
      </c>
      <c r="AH7" s="4" t="s">
        <v>22</v>
      </c>
      <c r="AI7" s="4" t="s">
        <v>23</v>
      </c>
      <c r="AJ7" s="4" t="s">
        <v>23</v>
      </c>
      <c r="AK7" s="4" t="s">
        <v>23</v>
      </c>
      <c r="AL7" s="4" t="s">
        <v>23</v>
      </c>
      <c r="AM7" s="4" t="s">
        <v>23</v>
      </c>
      <c r="AN7" s="4" t="s">
        <v>23</v>
      </c>
      <c r="AO7" s="4" t="s">
        <v>23</v>
      </c>
      <c r="AP7" s="4" t="s">
        <v>23</v>
      </c>
      <c r="AQ7" s="4" t="s">
        <v>22</v>
      </c>
      <c r="AR7" s="4" t="s">
        <v>23</v>
      </c>
      <c r="AS7" s="4">
        <v>38</v>
      </c>
      <c r="AT7" s="4" t="s">
        <v>23</v>
      </c>
      <c r="AU7" s="4" t="s">
        <v>22</v>
      </c>
      <c r="AV7" s="4" t="s">
        <v>22</v>
      </c>
      <c r="AW7" s="4" t="s">
        <v>23</v>
      </c>
      <c r="AX7" s="4" t="s">
        <v>22</v>
      </c>
      <c r="AY7" s="11">
        <v>40</v>
      </c>
      <c r="AZ7" s="11">
        <v>50</v>
      </c>
      <c r="BA7" s="11">
        <v>0</v>
      </c>
      <c r="BB7" s="11">
        <v>20</v>
      </c>
      <c r="BC7" s="11">
        <v>60</v>
      </c>
      <c r="BD7" s="11">
        <v>70</v>
      </c>
      <c r="BE7" s="11">
        <v>53.333333333333336</v>
      </c>
      <c r="BF7" s="11">
        <v>36</v>
      </c>
    </row>
    <row r="8" spans="1:58" x14ac:dyDescent="0.25">
      <c r="A8" s="3">
        <v>7</v>
      </c>
      <c r="B8" s="4" t="s">
        <v>37</v>
      </c>
      <c r="C8" s="3">
        <v>39</v>
      </c>
      <c r="D8" s="3" t="str" cm="1">
        <f t="array" ref="D8">_xlfn.IFS(Data[[#This Row],[Age]]&lt;30,"&lt;30",Data[[#This Row],[Age]]&lt;=40,"30-40",Data[[#This Row],[Age]]&lt;=50,"40-50",Data[[#This Row],[Age]]&gt;50,"&gt;50")</f>
        <v>30-40</v>
      </c>
      <c r="E8" s="4" t="s">
        <v>20</v>
      </c>
      <c r="F8" s="3">
        <v>5.0999999999999996</v>
      </c>
      <c r="G8" s="3">
        <v>75</v>
      </c>
      <c r="H8" s="17">
        <f>Data[[#This Row],[Weight]] / ((Data[[#This Row],[Height]] * 0.3048)^2)</f>
        <v>31.03780396975122</v>
      </c>
      <c r="I8" s="4" t="s">
        <v>21</v>
      </c>
      <c r="J8" s="3">
        <v>5</v>
      </c>
      <c r="K8" s="3">
        <v>50</v>
      </c>
      <c r="L8" s="16" t="s">
        <v>23</v>
      </c>
      <c r="M8" s="16" t="s">
        <v>23</v>
      </c>
      <c r="N8" s="16" t="s">
        <v>23</v>
      </c>
      <c r="O8" s="16" t="s">
        <v>23</v>
      </c>
      <c r="P8" s="4" t="s">
        <v>23</v>
      </c>
      <c r="Q8" s="4" t="s">
        <v>23</v>
      </c>
      <c r="R8" s="5">
        <v>0</v>
      </c>
      <c r="S8" s="6">
        <v>5</v>
      </c>
      <c r="T8" s="6">
        <v>3</v>
      </c>
      <c r="U8" s="6">
        <v>4</v>
      </c>
      <c r="V8" s="4"/>
      <c r="W8" s="4" t="s">
        <v>23</v>
      </c>
      <c r="X8" s="4" t="s">
        <v>23</v>
      </c>
      <c r="Y8" s="4" t="s">
        <v>23</v>
      </c>
      <c r="Z8" s="4" t="s">
        <v>23</v>
      </c>
      <c r="AA8" s="4" t="s">
        <v>23</v>
      </c>
      <c r="AB8" s="4" t="s">
        <v>23</v>
      </c>
      <c r="AC8" s="4" t="s">
        <v>23</v>
      </c>
      <c r="AD8" s="4" t="s">
        <v>23</v>
      </c>
      <c r="AE8" s="4" t="s">
        <v>23</v>
      </c>
      <c r="AF8" s="4" t="s">
        <v>23</v>
      </c>
      <c r="AG8" s="4" t="s">
        <v>23</v>
      </c>
      <c r="AH8" s="4" t="s">
        <v>23</v>
      </c>
      <c r="AI8" s="4" t="s">
        <v>23</v>
      </c>
      <c r="AJ8" s="4" t="s">
        <v>23</v>
      </c>
      <c r="AK8" s="4" t="s">
        <v>23</v>
      </c>
      <c r="AL8" s="4" t="s">
        <v>23</v>
      </c>
      <c r="AM8" s="4" t="s">
        <v>23</v>
      </c>
      <c r="AN8" s="4" t="s">
        <v>23</v>
      </c>
      <c r="AO8" s="4" t="s">
        <v>23</v>
      </c>
      <c r="AP8" s="4" t="s">
        <v>23</v>
      </c>
      <c r="AQ8" s="4" t="s">
        <v>23</v>
      </c>
      <c r="AR8" s="4" t="s">
        <v>23</v>
      </c>
      <c r="AS8" s="4" t="s">
        <v>23</v>
      </c>
      <c r="AT8" s="4" t="s">
        <v>23</v>
      </c>
      <c r="AU8" s="4" t="s">
        <v>23</v>
      </c>
      <c r="AV8" s="4" t="s">
        <v>23</v>
      </c>
      <c r="AW8" s="4" t="s">
        <v>23</v>
      </c>
      <c r="AX8" s="4" t="s">
        <v>23</v>
      </c>
      <c r="AY8" s="11">
        <v>89.999999999999986</v>
      </c>
      <c r="AZ8" s="11">
        <v>83.333333333333329</v>
      </c>
      <c r="BA8" s="11">
        <v>100</v>
      </c>
      <c r="BB8" s="11">
        <v>50</v>
      </c>
      <c r="BC8" s="11">
        <v>40</v>
      </c>
      <c r="BD8" s="11">
        <v>80</v>
      </c>
      <c r="BE8" s="11">
        <v>66</v>
      </c>
      <c r="BF8" s="11">
        <v>44.000000000000007</v>
      </c>
    </row>
    <row r="9" spans="1:58" x14ac:dyDescent="0.25">
      <c r="A9" s="3">
        <v>8</v>
      </c>
      <c r="B9" s="4" t="s">
        <v>38</v>
      </c>
      <c r="C9" s="3">
        <v>32</v>
      </c>
      <c r="D9" s="3" t="str" cm="1">
        <f t="array" ref="D9">_xlfn.IFS(Data[[#This Row],[Age]]&lt;30,"&lt;30",Data[[#This Row],[Age]]&lt;=40,"30-40",Data[[#This Row],[Age]]&lt;=50,"40-50",Data[[#This Row],[Age]]&gt;50,"&gt;50")</f>
        <v>30-40</v>
      </c>
      <c r="E9" s="4" t="s">
        <v>20</v>
      </c>
      <c r="F9" s="3">
        <v>5.1100000000000003</v>
      </c>
      <c r="G9" s="3">
        <v>80</v>
      </c>
      <c r="H9" s="17">
        <f>Data[[#This Row],[Weight]] / ((Data[[#This Row],[Height]] * 0.3048)^2)</f>
        <v>32.977540425196651</v>
      </c>
      <c r="I9" s="4" t="s">
        <v>39</v>
      </c>
      <c r="J9" s="3">
        <v>2</v>
      </c>
      <c r="K9" s="3">
        <v>50</v>
      </c>
      <c r="L9" s="16" t="s">
        <v>23</v>
      </c>
      <c r="M9" s="16" t="s">
        <v>23</v>
      </c>
      <c r="N9" s="16" t="s">
        <v>23</v>
      </c>
      <c r="O9" s="16" t="s">
        <v>23</v>
      </c>
      <c r="P9" s="4" t="s">
        <v>40</v>
      </c>
      <c r="Q9" s="4" t="s">
        <v>22</v>
      </c>
      <c r="R9" s="5">
        <v>3</v>
      </c>
      <c r="S9" s="6">
        <v>5</v>
      </c>
      <c r="T9" s="6">
        <v>4</v>
      </c>
      <c r="U9" s="6">
        <v>5</v>
      </c>
      <c r="V9" s="4" t="s">
        <v>25</v>
      </c>
      <c r="W9" s="4" t="s">
        <v>26</v>
      </c>
      <c r="X9" s="4" t="s">
        <v>23</v>
      </c>
      <c r="Y9" s="4" t="s">
        <v>23</v>
      </c>
      <c r="Z9" s="4" t="s">
        <v>23</v>
      </c>
      <c r="AA9" s="4" t="s">
        <v>23</v>
      </c>
      <c r="AB9" s="4" t="s">
        <v>23</v>
      </c>
      <c r="AC9" s="4" t="s">
        <v>23</v>
      </c>
      <c r="AD9" s="4" t="s">
        <v>23</v>
      </c>
      <c r="AE9" s="4" t="s">
        <v>23</v>
      </c>
      <c r="AF9" s="4" t="s">
        <v>22</v>
      </c>
      <c r="AG9" s="4" t="s">
        <v>23</v>
      </c>
      <c r="AH9" s="4" t="s">
        <v>23</v>
      </c>
      <c r="AI9" s="4" t="s">
        <v>23</v>
      </c>
      <c r="AJ9" s="4" t="s">
        <v>23</v>
      </c>
      <c r="AK9" s="4" t="s">
        <v>23</v>
      </c>
      <c r="AL9" s="4" t="s">
        <v>23</v>
      </c>
      <c r="AM9" s="4" t="s">
        <v>23</v>
      </c>
      <c r="AN9" s="4" t="s">
        <v>23</v>
      </c>
      <c r="AO9" s="4" t="s">
        <v>22</v>
      </c>
      <c r="AP9" s="4" t="s">
        <v>23</v>
      </c>
      <c r="AQ9" s="4" t="s">
        <v>23</v>
      </c>
      <c r="AR9" s="4" t="s">
        <v>23</v>
      </c>
      <c r="AS9" s="4">
        <v>29</v>
      </c>
      <c r="AT9" s="4" t="s">
        <v>23</v>
      </c>
      <c r="AU9" s="4" t="s">
        <v>22</v>
      </c>
      <c r="AV9" s="4" t="s">
        <v>22</v>
      </c>
      <c r="AW9" s="4" t="s">
        <v>23</v>
      </c>
      <c r="AX9" s="4" t="s">
        <v>22</v>
      </c>
      <c r="AY9" s="11">
        <v>75</v>
      </c>
      <c r="AZ9" s="11">
        <v>83.333333333333329</v>
      </c>
      <c r="BA9" s="11">
        <v>0</v>
      </c>
      <c r="BB9" s="11">
        <v>36.666666666666664</v>
      </c>
      <c r="BC9" s="11">
        <v>55.000000000000007</v>
      </c>
      <c r="BD9" s="11">
        <v>70</v>
      </c>
      <c r="BE9" s="11">
        <v>53.333333333333336</v>
      </c>
      <c r="BF9" s="11">
        <v>40</v>
      </c>
    </row>
    <row r="10" spans="1:58" x14ac:dyDescent="0.25">
      <c r="A10" s="3">
        <v>9</v>
      </c>
      <c r="B10" s="4" t="s">
        <v>41</v>
      </c>
      <c r="C10" s="3">
        <v>29</v>
      </c>
      <c r="D10" s="3" t="str" cm="1">
        <f t="array" ref="D10">_xlfn.IFS(Data[[#This Row],[Age]]&lt;30,"&lt;30",Data[[#This Row],[Age]]&lt;=40,"30-40",Data[[#This Row],[Age]]&lt;=50,"40-50",Data[[#This Row],[Age]]&gt;50,"&gt;50")</f>
        <v>&lt;30</v>
      </c>
      <c r="E10" s="4" t="s">
        <v>20</v>
      </c>
      <c r="F10" s="3">
        <v>5.1100000000000003</v>
      </c>
      <c r="G10" s="3">
        <v>68</v>
      </c>
      <c r="H10" s="17">
        <f>Data[[#This Row],[Weight]] / ((Data[[#This Row],[Height]] * 0.3048)^2)</f>
        <v>28.030909361417152</v>
      </c>
      <c r="I10" s="4" t="s">
        <v>39</v>
      </c>
      <c r="J10" s="3">
        <v>1</v>
      </c>
      <c r="K10" s="3">
        <v>40</v>
      </c>
      <c r="L10" s="16" t="s">
        <v>23</v>
      </c>
      <c r="M10" s="16" t="s">
        <v>23</v>
      </c>
      <c r="N10" s="16" t="s">
        <v>23</v>
      </c>
      <c r="O10" s="16" t="s">
        <v>23</v>
      </c>
      <c r="P10" s="4" t="s">
        <v>23</v>
      </c>
      <c r="Q10" s="4" t="s">
        <v>23</v>
      </c>
      <c r="R10" s="5">
        <v>0</v>
      </c>
      <c r="S10" s="6">
        <v>5</v>
      </c>
      <c r="T10" s="6">
        <v>4</v>
      </c>
      <c r="U10" s="6">
        <v>5</v>
      </c>
      <c r="V10" s="4"/>
      <c r="W10" s="4" t="s">
        <v>23</v>
      </c>
      <c r="X10" s="4" t="s">
        <v>23</v>
      </c>
      <c r="Y10" s="4" t="s">
        <v>23</v>
      </c>
      <c r="Z10" s="4" t="s">
        <v>23</v>
      </c>
      <c r="AA10" s="4" t="s">
        <v>23</v>
      </c>
      <c r="AB10" s="4" t="s">
        <v>23</v>
      </c>
      <c r="AC10" s="4" t="s">
        <v>23</v>
      </c>
      <c r="AD10" s="4" t="s">
        <v>23</v>
      </c>
      <c r="AE10" s="4" t="s">
        <v>23</v>
      </c>
      <c r="AF10" s="4" t="s">
        <v>23</v>
      </c>
      <c r="AG10" s="4" t="s">
        <v>23</v>
      </c>
      <c r="AH10" s="4" t="s">
        <v>23</v>
      </c>
      <c r="AI10" s="4" t="s">
        <v>23</v>
      </c>
      <c r="AJ10" s="4" t="s">
        <v>23</v>
      </c>
      <c r="AK10" s="4" t="s">
        <v>23</v>
      </c>
      <c r="AL10" s="4" t="s">
        <v>23</v>
      </c>
      <c r="AM10" s="4" t="s">
        <v>23</v>
      </c>
      <c r="AN10" s="4" t="s">
        <v>23</v>
      </c>
      <c r="AO10" s="4" t="s">
        <v>23</v>
      </c>
      <c r="AP10" s="4" t="s">
        <v>23</v>
      </c>
      <c r="AQ10" s="4" t="s">
        <v>23</v>
      </c>
      <c r="AR10" s="4" t="s">
        <v>23</v>
      </c>
      <c r="AS10" s="4" t="s">
        <v>23</v>
      </c>
      <c r="AT10" s="4" t="s">
        <v>23</v>
      </c>
      <c r="AU10" s="4" t="s">
        <v>23</v>
      </c>
      <c r="AV10" s="4" t="s">
        <v>23</v>
      </c>
      <c r="AW10" s="4" t="s">
        <v>23</v>
      </c>
      <c r="AX10" s="4" t="s">
        <v>23</v>
      </c>
      <c r="AY10" s="11">
        <v>85.000000000000014</v>
      </c>
      <c r="AZ10" s="11">
        <v>83.333333333333329</v>
      </c>
      <c r="BA10" s="11">
        <v>100</v>
      </c>
      <c r="BB10" s="11">
        <v>50</v>
      </c>
      <c r="BC10" s="11">
        <v>40</v>
      </c>
      <c r="BD10" s="11">
        <v>80</v>
      </c>
      <c r="BE10" s="11">
        <v>66</v>
      </c>
      <c r="BF10" s="11">
        <v>48</v>
      </c>
    </row>
    <row r="11" spans="1:58" x14ac:dyDescent="0.25">
      <c r="A11" s="3">
        <v>10</v>
      </c>
      <c r="B11" s="4" t="s">
        <v>42</v>
      </c>
      <c r="C11" s="3">
        <v>50</v>
      </c>
      <c r="D11" s="3" t="str" cm="1">
        <f t="array" ref="D11">_xlfn.IFS(Data[[#This Row],[Age]]&lt;30,"&lt;30",Data[[#This Row],[Age]]&lt;=40,"30-40",Data[[#This Row],[Age]]&lt;=50,"40-50",Data[[#This Row],[Age]]&gt;50,"&gt;50")</f>
        <v>40-50</v>
      </c>
      <c r="E11" s="4" t="s">
        <v>20</v>
      </c>
      <c r="F11" s="3">
        <v>5.8</v>
      </c>
      <c r="G11" s="3">
        <v>70</v>
      </c>
      <c r="H11" s="17">
        <f>Data[[#This Row],[Weight]] / ((Data[[#This Row],[Height]] * 0.3048)^2)</f>
        <v>22.398148905162916</v>
      </c>
      <c r="I11" s="4" t="s">
        <v>21</v>
      </c>
      <c r="J11" s="3">
        <v>20</v>
      </c>
      <c r="K11" s="3">
        <v>60</v>
      </c>
      <c r="L11" s="16" t="s">
        <v>22</v>
      </c>
      <c r="M11" s="16" t="s">
        <v>23</v>
      </c>
      <c r="N11" s="16" t="s">
        <v>23</v>
      </c>
      <c r="O11" s="16" t="s">
        <v>23</v>
      </c>
      <c r="P11" s="4" t="s">
        <v>43</v>
      </c>
      <c r="Q11" s="4" t="s">
        <v>22</v>
      </c>
      <c r="R11" s="5">
        <v>10</v>
      </c>
      <c r="S11" s="6">
        <v>5</v>
      </c>
      <c r="T11" s="6">
        <v>5</v>
      </c>
      <c r="U11" s="6">
        <v>6</v>
      </c>
      <c r="V11" s="4" t="s">
        <v>25</v>
      </c>
      <c r="W11" s="4" t="s">
        <v>26</v>
      </c>
      <c r="X11" s="4" t="s">
        <v>23</v>
      </c>
      <c r="Y11" s="4" t="s">
        <v>23</v>
      </c>
      <c r="Z11" s="4" t="s">
        <v>22</v>
      </c>
      <c r="AA11" s="4" t="s">
        <v>23</v>
      </c>
      <c r="AB11" s="4" t="s">
        <v>22</v>
      </c>
      <c r="AC11" s="4" t="s">
        <v>23</v>
      </c>
      <c r="AD11" s="4" t="s">
        <v>22</v>
      </c>
      <c r="AE11" s="4" t="s">
        <v>23</v>
      </c>
      <c r="AF11" s="4" t="s">
        <v>22</v>
      </c>
      <c r="AG11" s="4" t="s">
        <v>23</v>
      </c>
      <c r="AH11" s="4" t="s">
        <v>23</v>
      </c>
      <c r="AI11" s="4" t="s">
        <v>23</v>
      </c>
      <c r="AJ11" s="4" t="s">
        <v>23</v>
      </c>
      <c r="AK11" s="4" t="s">
        <v>22</v>
      </c>
      <c r="AL11" s="4" t="s">
        <v>23</v>
      </c>
      <c r="AM11" s="4" t="s">
        <v>22</v>
      </c>
      <c r="AN11" s="4" t="s">
        <v>23</v>
      </c>
      <c r="AO11" s="4" t="s">
        <v>22</v>
      </c>
      <c r="AP11" s="4" t="s">
        <v>23</v>
      </c>
      <c r="AQ11" s="4" t="s">
        <v>23</v>
      </c>
      <c r="AR11" s="4" t="s">
        <v>23</v>
      </c>
      <c r="AS11" s="4">
        <v>40</v>
      </c>
      <c r="AT11" s="4" t="s">
        <v>23</v>
      </c>
      <c r="AU11" s="4" t="s">
        <v>22</v>
      </c>
      <c r="AV11" s="4" t="s">
        <v>22</v>
      </c>
      <c r="AW11" s="4" t="s">
        <v>22</v>
      </c>
      <c r="AX11" s="4" t="s">
        <v>22</v>
      </c>
      <c r="AY11" s="11">
        <v>50</v>
      </c>
      <c r="AZ11" s="11">
        <v>50</v>
      </c>
      <c r="BA11" s="11">
        <v>0</v>
      </c>
      <c r="BB11" s="11">
        <v>46.666666666666664</v>
      </c>
      <c r="BC11" s="11">
        <v>75</v>
      </c>
      <c r="BD11" s="11">
        <v>65</v>
      </c>
      <c r="BE11" s="11">
        <v>53.333333333333336</v>
      </c>
      <c r="BF11" s="11">
        <v>40</v>
      </c>
    </row>
    <row r="12" spans="1:58" x14ac:dyDescent="0.25">
      <c r="A12" s="3">
        <v>11</v>
      </c>
      <c r="B12" s="4" t="s">
        <v>44</v>
      </c>
      <c r="C12" s="3">
        <v>37</v>
      </c>
      <c r="D12" s="3" t="str" cm="1">
        <f t="array" ref="D12">_xlfn.IFS(Data[[#This Row],[Age]]&lt;30,"&lt;30",Data[[#This Row],[Age]]&lt;=40,"30-40",Data[[#This Row],[Age]]&lt;=50,"40-50",Data[[#This Row],[Age]]&gt;50,"&gt;50")</f>
        <v>30-40</v>
      </c>
      <c r="E12" s="4" t="s">
        <v>20</v>
      </c>
      <c r="F12" s="3">
        <v>5.0999999999999996</v>
      </c>
      <c r="G12" s="3">
        <v>72</v>
      </c>
      <c r="H12" s="17">
        <f>Data[[#This Row],[Weight]] / ((Data[[#This Row],[Height]] * 0.3048)^2)</f>
        <v>29.796291810961172</v>
      </c>
      <c r="I12" s="4" t="s">
        <v>21</v>
      </c>
      <c r="J12" s="3">
        <v>8</v>
      </c>
      <c r="K12" s="3">
        <v>50</v>
      </c>
      <c r="L12" s="16" t="s">
        <v>23</v>
      </c>
      <c r="M12" s="16" t="s">
        <v>23</v>
      </c>
      <c r="N12" s="16" t="s">
        <v>23</v>
      </c>
      <c r="O12" s="16" t="s">
        <v>23</v>
      </c>
      <c r="P12" s="4" t="s">
        <v>45</v>
      </c>
      <c r="Q12" s="4" t="s">
        <v>22</v>
      </c>
      <c r="R12" s="5">
        <v>2</v>
      </c>
      <c r="S12" s="6">
        <v>5</v>
      </c>
      <c r="T12" s="6">
        <v>4</v>
      </c>
      <c r="U12" s="6">
        <v>5</v>
      </c>
      <c r="V12" s="4" t="s">
        <v>25</v>
      </c>
      <c r="W12" s="4" t="s">
        <v>26</v>
      </c>
      <c r="X12" s="4" t="s">
        <v>23</v>
      </c>
      <c r="Y12" s="4" t="s">
        <v>23</v>
      </c>
      <c r="Z12" s="4" t="s">
        <v>23</v>
      </c>
      <c r="AA12" s="4" t="s">
        <v>22</v>
      </c>
      <c r="AB12" s="4" t="s">
        <v>22</v>
      </c>
      <c r="AC12" s="4" t="s">
        <v>23</v>
      </c>
      <c r="AD12" s="4" t="s">
        <v>22</v>
      </c>
      <c r="AE12" s="4" t="s">
        <v>23</v>
      </c>
      <c r="AF12" s="4" t="s">
        <v>23</v>
      </c>
      <c r="AG12" s="4" t="s">
        <v>23</v>
      </c>
      <c r="AH12" s="4" t="s">
        <v>23</v>
      </c>
      <c r="AI12" s="4" t="s">
        <v>23</v>
      </c>
      <c r="AJ12" s="4" t="s">
        <v>22</v>
      </c>
      <c r="AK12" s="4" t="s">
        <v>22</v>
      </c>
      <c r="AL12" s="4" t="s">
        <v>23</v>
      </c>
      <c r="AM12" s="4" t="s">
        <v>22</v>
      </c>
      <c r="AN12" s="4" t="s">
        <v>23</v>
      </c>
      <c r="AO12" s="4" t="s">
        <v>23</v>
      </c>
      <c r="AP12" s="4" t="s">
        <v>23</v>
      </c>
      <c r="AQ12" s="4" t="s">
        <v>23</v>
      </c>
      <c r="AR12" s="4" t="s">
        <v>23</v>
      </c>
      <c r="AS12" s="4">
        <v>35</v>
      </c>
      <c r="AT12" s="4" t="s">
        <v>23</v>
      </c>
      <c r="AU12" s="4" t="s">
        <v>22</v>
      </c>
      <c r="AV12" s="4" t="s">
        <v>22</v>
      </c>
      <c r="AW12" s="4" t="s">
        <v>22</v>
      </c>
      <c r="AX12" s="4" t="s">
        <v>22</v>
      </c>
      <c r="AY12" s="11">
        <v>75</v>
      </c>
      <c r="AZ12" s="11">
        <v>83.333333333333329</v>
      </c>
      <c r="BA12" s="11">
        <v>66.666666666666671</v>
      </c>
      <c r="BB12" s="11">
        <v>43.333333333333336</v>
      </c>
      <c r="BC12" s="11">
        <v>50</v>
      </c>
      <c r="BD12" s="11">
        <v>80</v>
      </c>
      <c r="BE12" s="11">
        <v>66.666666666666657</v>
      </c>
      <c r="BF12" s="11">
        <v>44.000000000000007</v>
      </c>
    </row>
    <row r="13" spans="1:58" x14ac:dyDescent="0.25">
      <c r="A13" s="3">
        <v>12</v>
      </c>
      <c r="B13" s="4" t="s">
        <v>46</v>
      </c>
      <c r="C13" s="3">
        <v>46</v>
      </c>
      <c r="D13" s="3" t="str" cm="1">
        <f t="array" ref="D13">_xlfn.IFS(Data[[#This Row],[Age]]&lt;30,"&lt;30",Data[[#This Row],[Age]]&lt;=40,"30-40",Data[[#This Row],[Age]]&lt;=50,"40-50",Data[[#This Row],[Age]]&gt;50,"&gt;50")</f>
        <v>40-50</v>
      </c>
      <c r="E13" s="4" t="s">
        <v>20</v>
      </c>
      <c r="F13" s="3">
        <v>5.7</v>
      </c>
      <c r="G13" s="3">
        <v>70</v>
      </c>
      <c r="H13" s="17">
        <f>Data[[#This Row],[Weight]] / ((Data[[#This Row],[Height]] * 0.3048)^2)</f>
        <v>23.190942726059721</v>
      </c>
      <c r="I13" s="4" t="s">
        <v>21</v>
      </c>
      <c r="J13" s="3">
        <v>20</v>
      </c>
      <c r="K13" s="3">
        <v>60</v>
      </c>
      <c r="L13" s="16" t="s">
        <v>23</v>
      </c>
      <c r="M13" s="16" t="s">
        <v>23</v>
      </c>
      <c r="N13" s="16" t="s">
        <v>23</v>
      </c>
      <c r="O13" s="16" t="s">
        <v>23</v>
      </c>
      <c r="P13" s="4" t="s">
        <v>47</v>
      </c>
      <c r="Q13" s="4" t="s">
        <v>22</v>
      </c>
      <c r="R13" s="5">
        <v>10</v>
      </c>
      <c r="S13" s="6">
        <v>5</v>
      </c>
      <c r="T13" s="6">
        <v>5</v>
      </c>
      <c r="U13" s="6">
        <v>6</v>
      </c>
      <c r="V13" s="4" t="s">
        <v>25</v>
      </c>
      <c r="W13" s="4" t="s">
        <v>26</v>
      </c>
      <c r="X13" s="4" t="s">
        <v>23</v>
      </c>
      <c r="Y13" s="4" t="s">
        <v>22</v>
      </c>
      <c r="Z13" s="4" t="s">
        <v>23</v>
      </c>
      <c r="AA13" s="4" t="s">
        <v>22</v>
      </c>
      <c r="AB13" s="4" t="s">
        <v>23</v>
      </c>
      <c r="AC13" s="4" t="s">
        <v>23</v>
      </c>
      <c r="AD13" s="4" t="s">
        <v>23</v>
      </c>
      <c r="AE13" s="4" t="s">
        <v>23</v>
      </c>
      <c r="AF13" s="4" t="s">
        <v>22</v>
      </c>
      <c r="AG13" s="4" t="s">
        <v>23</v>
      </c>
      <c r="AH13" s="4" t="s">
        <v>23</v>
      </c>
      <c r="AI13" s="4" t="s">
        <v>23</v>
      </c>
      <c r="AJ13" s="4" t="s">
        <v>22</v>
      </c>
      <c r="AK13" s="4" t="s">
        <v>23</v>
      </c>
      <c r="AL13" s="4" t="s">
        <v>23</v>
      </c>
      <c r="AM13" s="4" t="s">
        <v>23</v>
      </c>
      <c r="AN13" s="4" t="s">
        <v>23</v>
      </c>
      <c r="AO13" s="4" t="s">
        <v>22</v>
      </c>
      <c r="AP13" s="4" t="s">
        <v>23</v>
      </c>
      <c r="AQ13" s="4" t="s">
        <v>23</v>
      </c>
      <c r="AR13" s="4" t="s">
        <v>23</v>
      </c>
      <c r="AS13" s="4">
        <v>36</v>
      </c>
      <c r="AT13" s="4" t="s">
        <v>23</v>
      </c>
      <c r="AU13" s="4" t="s">
        <v>22</v>
      </c>
      <c r="AV13" s="4" t="s">
        <v>22</v>
      </c>
      <c r="AW13" s="4" t="s">
        <v>23</v>
      </c>
      <c r="AX13" s="4" t="s">
        <v>22</v>
      </c>
      <c r="AY13" s="11">
        <v>60.000000000000007</v>
      </c>
      <c r="AZ13" s="11">
        <v>83.333333333333329</v>
      </c>
      <c r="BA13" s="11">
        <v>66.666666666666671</v>
      </c>
      <c r="BB13" s="11">
        <v>46.666666666666664</v>
      </c>
      <c r="BC13" s="11">
        <v>60</v>
      </c>
      <c r="BD13" s="11">
        <v>70</v>
      </c>
      <c r="BE13" s="11">
        <v>53.333333333333336</v>
      </c>
      <c r="BF13" s="11">
        <v>36</v>
      </c>
    </row>
    <row r="14" spans="1:58" x14ac:dyDescent="0.25">
      <c r="A14" s="3">
        <v>13</v>
      </c>
      <c r="B14" s="4" t="s">
        <v>48</v>
      </c>
      <c r="C14" s="3">
        <v>33</v>
      </c>
      <c r="D14" s="3" t="str" cm="1">
        <f t="array" ref="D14">_xlfn.IFS(Data[[#This Row],[Age]]&lt;30,"&lt;30",Data[[#This Row],[Age]]&lt;=40,"30-40",Data[[#This Row],[Age]]&lt;=50,"40-50",Data[[#This Row],[Age]]&gt;50,"&gt;50")</f>
        <v>30-40</v>
      </c>
      <c r="E14" s="4" t="s">
        <v>20</v>
      </c>
      <c r="F14" s="3">
        <v>6</v>
      </c>
      <c r="G14" s="3">
        <v>75</v>
      </c>
      <c r="H14" s="17">
        <f>Data[[#This Row],[Weight]] / ((Data[[#This Row],[Height]] * 0.3048)^2)</f>
        <v>22.424813368145248</v>
      </c>
      <c r="I14" s="4" t="s">
        <v>21</v>
      </c>
      <c r="J14" s="3">
        <v>6</v>
      </c>
      <c r="K14" s="3">
        <v>50</v>
      </c>
      <c r="L14" s="16" t="s">
        <v>23</v>
      </c>
      <c r="M14" s="16" t="s">
        <v>23</v>
      </c>
      <c r="N14" s="16" t="s">
        <v>23</v>
      </c>
      <c r="O14" s="16" t="s">
        <v>23</v>
      </c>
      <c r="P14" s="4" t="s">
        <v>23</v>
      </c>
      <c r="Q14" s="4" t="s">
        <v>23</v>
      </c>
      <c r="R14" s="5">
        <v>0</v>
      </c>
      <c r="S14" s="6">
        <v>5</v>
      </c>
      <c r="T14" s="6">
        <v>4</v>
      </c>
      <c r="U14" s="6">
        <v>4</v>
      </c>
      <c r="V14" s="4"/>
      <c r="W14" s="4" t="s">
        <v>23</v>
      </c>
      <c r="X14" s="4" t="s">
        <v>22</v>
      </c>
      <c r="Y14" s="4" t="s">
        <v>23</v>
      </c>
      <c r="Z14" s="4" t="s">
        <v>23</v>
      </c>
      <c r="AA14" s="4" t="s">
        <v>23</v>
      </c>
      <c r="AB14" s="4" t="s">
        <v>23</v>
      </c>
      <c r="AC14" s="4" t="s">
        <v>23</v>
      </c>
      <c r="AD14" s="4" t="s">
        <v>23</v>
      </c>
      <c r="AE14" s="4" t="s">
        <v>23</v>
      </c>
      <c r="AF14" s="4" t="s">
        <v>23</v>
      </c>
      <c r="AG14" s="4" t="s">
        <v>23</v>
      </c>
      <c r="AH14" s="4" t="s">
        <v>23</v>
      </c>
      <c r="AI14" s="4" t="s">
        <v>23</v>
      </c>
      <c r="AJ14" s="4" t="s">
        <v>23</v>
      </c>
      <c r="AK14" s="4" t="s">
        <v>23</v>
      </c>
      <c r="AL14" s="4" t="s">
        <v>23</v>
      </c>
      <c r="AM14" s="4" t="s">
        <v>23</v>
      </c>
      <c r="AN14" s="4" t="s">
        <v>23</v>
      </c>
      <c r="AO14" s="4" t="s">
        <v>23</v>
      </c>
      <c r="AP14" s="4" t="s">
        <v>23</v>
      </c>
      <c r="AQ14" s="4" t="s">
        <v>23</v>
      </c>
      <c r="AR14" s="4" t="s">
        <v>23</v>
      </c>
      <c r="AS14" s="4" t="s">
        <v>23</v>
      </c>
      <c r="AT14" s="4" t="s">
        <v>23</v>
      </c>
      <c r="AU14" s="4" t="s">
        <v>23</v>
      </c>
      <c r="AV14" s="4" t="s">
        <v>23</v>
      </c>
      <c r="AW14" s="4" t="s">
        <v>23</v>
      </c>
      <c r="AX14" s="4" t="s">
        <v>23</v>
      </c>
      <c r="AY14" s="11">
        <v>75</v>
      </c>
      <c r="AZ14" s="11">
        <v>83.333333333333329</v>
      </c>
      <c r="BA14" s="11">
        <v>100</v>
      </c>
      <c r="BB14" s="11">
        <v>50</v>
      </c>
      <c r="BC14" s="11">
        <v>40</v>
      </c>
      <c r="BD14" s="11">
        <v>80</v>
      </c>
      <c r="BE14" s="11">
        <v>66.666666666666657</v>
      </c>
      <c r="BF14" s="11">
        <v>44.000000000000007</v>
      </c>
    </row>
    <row r="15" spans="1:58" x14ac:dyDescent="0.25">
      <c r="A15" s="3">
        <v>14</v>
      </c>
      <c r="B15" s="4" t="s">
        <v>49</v>
      </c>
      <c r="C15" s="3">
        <v>38</v>
      </c>
      <c r="D15" s="3" t="str" cm="1">
        <f t="array" ref="D15">_xlfn.IFS(Data[[#This Row],[Age]]&lt;30,"&lt;30",Data[[#This Row],[Age]]&lt;=40,"30-40",Data[[#This Row],[Age]]&lt;=50,"40-50",Data[[#This Row],[Age]]&gt;50,"&gt;50")</f>
        <v>30-40</v>
      </c>
      <c r="E15" s="4" t="s">
        <v>20</v>
      </c>
      <c r="F15" s="3">
        <v>5.1100000000000003</v>
      </c>
      <c r="G15" s="3">
        <v>80</v>
      </c>
      <c r="H15" s="17">
        <f>Data[[#This Row],[Weight]] / ((Data[[#This Row],[Height]] * 0.3048)^2)</f>
        <v>32.977540425196651</v>
      </c>
      <c r="I15" s="4" t="s">
        <v>21</v>
      </c>
      <c r="J15" s="3">
        <v>5</v>
      </c>
      <c r="K15" s="3">
        <v>60</v>
      </c>
      <c r="L15" s="16" t="s">
        <v>23</v>
      </c>
      <c r="M15" s="16" t="s">
        <v>23</v>
      </c>
      <c r="N15" s="16" t="s">
        <v>23</v>
      </c>
      <c r="O15" s="16" t="s">
        <v>23</v>
      </c>
      <c r="P15" s="4" t="s">
        <v>50</v>
      </c>
      <c r="Q15" s="4" t="s">
        <v>22</v>
      </c>
      <c r="R15" s="5">
        <v>1</v>
      </c>
      <c r="S15" s="6">
        <v>5</v>
      </c>
      <c r="T15" s="6">
        <v>4</v>
      </c>
      <c r="U15" s="6">
        <v>5</v>
      </c>
      <c r="V15" s="4" t="s">
        <v>29</v>
      </c>
      <c r="W15" s="4" t="s">
        <v>26</v>
      </c>
      <c r="X15" s="4" t="s">
        <v>23</v>
      </c>
      <c r="Y15" s="4" t="s">
        <v>22</v>
      </c>
      <c r="Z15" s="4" t="s">
        <v>23</v>
      </c>
      <c r="AA15" s="4" t="s">
        <v>22</v>
      </c>
      <c r="AB15" s="4" t="s">
        <v>23</v>
      </c>
      <c r="AC15" s="4" t="s">
        <v>23</v>
      </c>
      <c r="AD15" s="4" t="s">
        <v>23</v>
      </c>
      <c r="AE15" s="4" t="s">
        <v>23</v>
      </c>
      <c r="AF15" s="4" t="s">
        <v>23</v>
      </c>
      <c r="AG15" s="4" t="s">
        <v>23</v>
      </c>
      <c r="AH15" s="4" t="s">
        <v>23</v>
      </c>
      <c r="AI15" s="4" t="s">
        <v>23</v>
      </c>
      <c r="AJ15" s="4" t="s">
        <v>23</v>
      </c>
      <c r="AK15" s="4" t="s">
        <v>23</v>
      </c>
      <c r="AL15" s="4" t="s">
        <v>23</v>
      </c>
      <c r="AM15" s="4" t="s">
        <v>23</v>
      </c>
      <c r="AN15" s="4" t="s">
        <v>23</v>
      </c>
      <c r="AO15" s="4" t="s">
        <v>23</v>
      </c>
      <c r="AP15" s="4" t="s">
        <v>23</v>
      </c>
      <c r="AQ15" s="4" t="s">
        <v>23</v>
      </c>
      <c r="AR15" s="4" t="s">
        <v>23</v>
      </c>
      <c r="AS15" s="4">
        <v>37</v>
      </c>
      <c r="AT15" s="4" t="s">
        <v>23</v>
      </c>
      <c r="AU15" s="4" t="s">
        <v>23</v>
      </c>
      <c r="AV15" s="4" t="s">
        <v>22</v>
      </c>
      <c r="AW15" s="4" t="s">
        <v>23</v>
      </c>
      <c r="AX15" s="4" t="s">
        <v>23</v>
      </c>
      <c r="AY15" s="11">
        <v>75</v>
      </c>
      <c r="AZ15" s="11">
        <v>83.333333333333329</v>
      </c>
      <c r="BA15" s="11">
        <v>100</v>
      </c>
      <c r="BB15" s="11">
        <v>60</v>
      </c>
      <c r="BC15" s="11">
        <v>55.000000000000007</v>
      </c>
      <c r="BD15" s="11">
        <v>75</v>
      </c>
      <c r="BE15" s="11">
        <v>66.666666666666657</v>
      </c>
      <c r="BF15" s="11">
        <v>44.000000000000007</v>
      </c>
    </row>
    <row r="16" spans="1:58" x14ac:dyDescent="0.25">
      <c r="A16" s="3">
        <v>15</v>
      </c>
      <c r="B16" s="4" t="s">
        <v>51</v>
      </c>
      <c r="C16" s="3">
        <v>27</v>
      </c>
      <c r="D16" s="3" t="str" cm="1">
        <f t="array" ref="D16">_xlfn.IFS(Data[[#This Row],[Age]]&lt;30,"&lt;30",Data[[#This Row],[Age]]&lt;=40,"30-40",Data[[#This Row],[Age]]&lt;=50,"40-50",Data[[#This Row],[Age]]&gt;50,"&gt;50")</f>
        <v>&lt;30</v>
      </c>
      <c r="E16" s="4" t="s">
        <v>20</v>
      </c>
      <c r="F16" s="3">
        <v>5.3</v>
      </c>
      <c r="G16" s="3">
        <v>56</v>
      </c>
      <c r="H16" s="17">
        <f>Data[[#This Row],[Weight]] / ((Data[[#This Row],[Height]] * 0.3048)^2)</f>
        <v>21.458845971368618</v>
      </c>
      <c r="I16" s="4" t="s">
        <v>39</v>
      </c>
      <c r="J16" s="3">
        <v>2</v>
      </c>
      <c r="K16" s="3">
        <v>60</v>
      </c>
      <c r="L16" s="16" t="s">
        <v>23</v>
      </c>
      <c r="M16" s="16" t="s">
        <v>23</v>
      </c>
      <c r="N16" s="16" t="s">
        <v>23</v>
      </c>
      <c r="O16" s="16" t="s">
        <v>23</v>
      </c>
      <c r="P16" s="4" t="s">
        <v>23</v>
      </c>
      <c r="Q16" s="4" t="s">
        <v>23</v>
      </c>
      <c r="R16" s="5">
        <v>0</v>
      </c>
      <c r="S16" s="6">
        <v>5</v>
      </c>
      <c r="T16" s="6">
        <v>4</v>
      </c>
      <c r="U16" s="6">
        <v>5</v>
      </c>
      <c r="V16" s="4"/>
      <c r="W16" s="4" t="s">
        <v>23</v>
      </c>
      <c r="X16" s="4" t="s">
        <v>23</v>
      </c>
      <c r="Y16" s="4" t="s">
        <v>22</v>
      </c>
      <c r="Z16" s="4" t="s">
        <v>22</v>
      </c>
      <c r="AA16" s="4" t="s">
        <v>23</v>
      </c>
      <c r="AB16" s="4" t="s">
        <v>23</v>
      </c>
      <c r="AC16" s="4" t="s">
        <v>23</v>
      </c>
      <c r="AD16" s="4" t="s">
        <v>23</v>
      </c>
      <c r="AE16" s="4" t="s">
        <v>23</v>
      </c>
      <c r="AF16" s="4" t="s">
        <v>23</v>
      </c>
      <c r="AG16" s="4" t="s">
        <v>23</v>
      </c>
      <c r="AH16" s="4" t="s">
        <v>23</v>
      </c>
      <c r="AI16" s="4" t="s">
        <v>23</v>
      </c>
      <c r="AJ16" s="4" t="s">
        <v>23</v>
      </c>
      <c r="AK16" s="4" t="s">
        <v>23</v>
      </c>
      <c r="AL16" s="4" t="s">
        <v>23</v>
      </c>
      <c r="AM16" s="4" t="s">
        <v>23</v>
      </c>
      <c r="AN16" s="4" t="s">
        <v>23</v>
      </c>
      <c r="AO16" s="4" t="s">
        <v>23</v>
      </c>
      <c r="AP16" s="4" t="s">
        <v>23</v>
      </c>
      <c r="AQ16" s="4" t="s">
        <v>23</v>
      </c>
      <c r="AR16" s="4" t="s">
        <v>23</v>
      </c>
      <c r="AS16" s="4" t="s">
        <v>23</v>
      </c>
      <c r="AT16" s="4" t="s">
        <v>23</v>
      </c>
      <c r="AU16" s="4" t="s">
        <v>23</v>
      </c>
      <c r="AV16" s="4" t="s">
        <v>23</v>
      </c>
      <c r="AW16" s="4" t="s">
        <v>23</v>
      </c>
      <c r="AX16" s="4" t="s">
        <v>23</v>
      </c>
      <c r="AY16" s="11">
        <v>95</v>
      </c>
      <c r="AZ16" s="11">
        <v>83.333333333333329</v>
      </c>
      <c r="BA16" s="11">
        <v>100</v>
      </c>
      <c r="BB16" s="11">
        <v>80</v>
      </c>
      <c r="BC16" s="11">
        <v>55.000000000000007</v>
      </c>
      <c r="BD16" s="11">
        <v>65</v>
      </c>
      <c r="BE16" s="11">
        <v>46.666666666666664</v>
      </c>
      <c r="BF16" s="11">
        <v>40</v>
      </c>
    </row>
    <row r="17" spans="1:58" x14ac:dyDescent="0.25">
      <c r="A17" s="3">
        <v>16</v>
      </c>
      <c r="B17" s="4" t="s">
        <v>53</v>
      </c>
      <c r="C17" s="3">
        <v>43</v>
      </c>
      <c r="D17" s="3" t="str" cm="1">
        <f t="array" ref="D17">_xlfn.IFS(Data[[#This Row],[Age]]&lt;30,"&lt;30",Data[[#This Row],[Age]]&lt;=40,"30-40",Data[[#This Row],[Age]]&lt;=50,"40-50",Data[[#This Row],[Age]]&gt;50,"&gt;50")</f>
        <v>40-50</v>
      </c>
      <c r="E17" s="4" t="s">
        <v>20</v>
      </c>
      <c r="F17" s="3">
        <v>5.1100000000000003</v>
      </c>
      <c r="G17" s="3">
        <v>78</v>
      </c>
      <c r="H17" s="17">
        <f>Data[[#This Row],[Weight]] / ((Data[[#This Row],[Height]] * 0.3048)^2)</f>
        <v>32.153101914566733</v>
      </c>
      <c r="I17" s="4" t="s">
        <v>21</v>
      </c>
      <c r="J17" s="3">
        <v>22</v>
      </c>
      <c r="K17" s="3">
        <v>60</v>
      </c>
      <c r="L17" s="16" t="s">
        <v>23</v>
      </c>
      <c r="M17" s="16" t="s">
        <v>23</v>
      </c>
      <c r="N17" s="16" t="s">
        <v>23</v>
      </c>
      <c r="O17" s="16" t="s">
        <v>23</v>
      </c>
      <c r="P17" s="4" t="s">
        <v>54</v>
      </c>
      <c r="Q17" s="4" t="s">
        <v>22</v>
      </c>
      <c r="R17" s="5">
        <v>4</v>
      </c>
      <c r="S17" s="6">
        <v>5</v>
      </c>
      <c r="T17" s="6">
        <v>4</v>
      </c>
      <c r="U17" s="6">
        <v>5</v>
      </c>
      <c r="V17" s="4" t="s">
        <v>29</v>
      </c>
      <c r="W17" s="4" t="s">
        <v>219</v>
      </c>
      <c r="X17" s="4" t="s">
        <v>23</v>
      </c>
      <c r="Y17" s="4" t="s">
        <v>23</v>
      </c>
      <c r="Z17" s="4" t="s">
        <v>22</v>
      </c>
      <c r="AA17" s="4" t="s">
        <v>23</v>
      </c>
      <c r="AB17" s="4" t="s">
        <v>23</v>
      </c>
      <c r="AC17" s="4" t="s">
        <v>23</v>
      </c>
      <c r="AD17" s="4" t="s">
        <v>23</v>
      </c>
      <c r="AE17" s="4" t="s">
        <v>23</v>
      </c>
      <c r="AF17" s="4" t="s">
        <v>22</v>
      </c>
      <c r="AG17" s="4" t="s">
        <v>23</v>
      </c>
      <c r="AH17" s="4" t="s">
        <v>23</v>
      </c>
      <c r="AI17" s="4" t="s">
        <v>23</v>
      </c>
      <c r="AJ17" s="4" t="s">
        <v>23</v>
      </c>
      <c r="AK17" s="4" t="s">
        <v>23</v>
      </c>
      <c r="AL17" s="4" t="s">
        <v>23</v>
      </c>
      <c r="AM17" s="4" t="s">
        <v>23</v>
      </c>
      <c r="AN17" s="4" t="s">
        <v>23</v>
      </c>
      <c r="AO17" s="4" t="s">
        <v>22</v>
      </c>
      <c r="AP17" s="4" t="s">
        <v>23</v>
      </c>
      <c r="AQ17" s="4" t="s">
        <v>23</v>
      </c>
      <c r="AR17" s="4" t="s">
        <v>23</v>
      </c>
      <c r="AS17" s="4">
        <v>39</v>
      </c>
      <c r="AT17" s="4" t="s">
        <v>23</v>
      </c>
      <c r="AU17" s="4" t="s">
        <v>22</v>
      </c>
      <c r="AV17" s="4" t="s">
        <v>22</v>
      </c>
      <c r="AW17" s="4" t="s">
        <v>23</v>
      </c>
      <c r="AX17" s="4" t="s">
        <v>22</v>
      </c>
      <c r="AY17" s="11">
        <v>70</v>
      </c>
      <c r="AZ17" s="11">
        <v>66.666666666666671</v>
      </c>
      <c r="BA17" s="11">
        <v>33.333333333333329</v>
      </c>
      <c r="BB17" s="11">
        <v>26.666666666666664</v>
      </c>
      <c r="BC17" s="11">
        <v>60</v>
      </c>
      <c r="BD17" s="11">
        <v>70</v>
      </c>
      <c r="BE17" s="11">
        <v>53.333333333333336</v>
      </c>
      <c r="BF17" s="11">
        <v>44.000000000000007</v>
      </c>
    </row>
    <row r="18" spans="1:58" x14ac:dyDescent="0.25">
      <c r="A18" s="3">
        <v>17</v>
      </c>
      <c r="B18" s="4" t="s">
        <v>55</v>
      </c>
      <c r="C18" s="3">
        <v>34</v>
      </c>
      <c r="D18" s="3" t="str" cm="1">
        <f t="array" ref="D18">_xlfn.IFS(Data[[#This Row],[Age]]&lt;30,"&lt;30",Data[[#This Row],[Age]]&lt;=40,"30-40",Data[[#This Row],[Age]]&lt;=50,"40-50",Data[[#This Row],[Age]]&gt;50,"&gt;50")</f>
        <v>30-40</v>
      </c>
      <c r="E18" s="4" t="s">
        <v>20</v>
      </c>
      <c r="F18" s="3">
        <v>5.8</v>
      </c>
      <c r="G18" s="3">
        <v>68</v>
      </c>
      <c r="H18" s="17">
        <f>Data[[#This Row],[Weight]] / ((Data[[#This Row],[Height]] * 0.3048)^2)</f>
        <v>21.758201793586831</v>
      </c>
      <c r="I18" s="4" t="s">
        <v>39</v>
      </c>
      <c r="J18" s="3">
        <v>10</v>
      </c>
      <c r="K18" s="3">
        <v>60</v>
      </c>
      <c r="L18" s="16" t="s">
        <v>23</v>
      </c>
      <c r="M18" s="16" t="s">
        <v>23</v>
      </c>
      <c r="N18" s="16" t="s">
        <v>23</v>
      </c>
      <c r="O18" s="16" t="s">
        <v>23</v>
      </c>
      <c r="P18" s="4" t="s">
        <v>50</v>
      </c>
      <c r="Q18" s="4" t="s">
        <v>22</v>
      </c>
      <c r="R18" s="5">
        <v>2</v>
      </c>
      <c r="S18" s="6">
        <v>5</v>
      </c>
      <c r="T18" s="6">
        <v>4</v>
      </c>
      <c r="U18" s="6">
        <v>5</v>
      </c>
      <c r="V18" s="4" t="s">
        <v>25</v>
      </c>
      <c r="W18" s="4" t="s">
        <v>219</v>
      </c>
      <c r="X18" s="4" t="s">
        <v>23</v>
      </c>
      <c r="Y18" s="4" t="s">
        <v>23</v>
      </c>
      <c r="Z18" s="4" t="s">
        <v>23</v>
      </c>
      <c r="AA18" s="4" t="s">
        <v>22</v>
      </c>
      <c r="AB18" s="4" t="s">
        <v>23</v>
      </c>
      <c r="AC18" s="4" t="s">
        <v>23</v>
      </c>
      <c r="AD18" s="4" t="s">
        <v>23</v>
      </c>
      <c r="AE18" s="4" t="s">
        <v>23</v>
      </c>
      <c r="AF18" s="4" t="s">
        <v>23</v>
      </c>
      <c r="AG18" s="4" t="s">
        <v>23</v>
      </c>
      <c r="AH18" s="4" t="s">
        <v>23</v>
      </c>
      <c r="AI18" s="4" t="s">
        <v>23</v>
      </c>
      <c r="AJ18" s="4" t="s">
        <v>22</v>
      </c>
      <c r="AK18" s="4" t="s">
        <v>23</v>
      </c>
      <c r="AL18" s="4" t="s">
        <v>23</v>
      </c>
      <c r="AM18" s="4" t="s">
        <v>23</v>
      </c>
      <c r="AN18" s="4" t="s">
        <v>23</v>
      </c>
      <c r="AO18" s="4" t="s">
        <v>23</v>
      </c>
      <c r="AP18" s="4" t="s">
        <v>23</v>
      </c>
      <c r="AQ18" s="4" t="s">
        <v>23</v>
      </c>
      <c r="AR18" s="4" t="s">
        <v>23</v>
      </c>
      <c r="AS18" s="4">
        <v>36</v>
      </c>
      <c r="AT18" s="4" t="s">
        <v>23</v>
      </c>
      <c r="AU18" s="4" t="s">
        <v>23</v>
      </c>
      <c r="AV18" s="4" t="s">
        <v>22</v>
      </c>
      <c r="AW18" s="4" t="s">
        <v>23</v>
      </c>
      <c r="AX18" s="4" t="s">
        <v>22</v>
      </c>
      <c r="AY18" s="11">
        <v>80</v>
      </c>
      <c r="AZ18" s="11">
        <v>83.333333333333329</v>
      </c>
      <c r="BA18" s="11">
        <v>66.666666666666671</v>
      </c>
      <c r="BB18" s="11">
        <v>60</v>
      </c>
      <c r="BC18" s="11">
        <v>50</v>
      </c>
      <c r="BD18" s="11">
        <v>75</v>
      </c>
      <c r="BE18" s="11">
        <v>66.666666666666657</v>
      </c>
      <c r="BF18" s="11">
        <v>40</v>
      </c>
    </row>
    <row r="19" spans="1:58" x14ac:dyDescent="0.25">
      <c r="A19" s="3">
        <v>18</v>
      </c>
      <c r="B19" s="4" t="s">
        <v>56</v>
      </c>
      <c r="C19" s="3">
        <v>23</v>
      </c>
      <c r="D19" s="3" t="str" cm="1">
        <f t="array" ref="D19">_xlfn.IFS(Data[[#This Row],[Age]]&lt;30,"&lt;30",Data[[#This Row],[Age]]&lt;=40,"30-40",Data[[#This Row],[Age]]&lt;=50,"40-50",Data[[#This Row],[Age]]&gt;50,"&gt;50")</f>
        <v>&lt;30</v>
      </c>
      <c r="E19" s="4" t="s">
        <v>20</v>
      </c>
      <c r="F19" s="3">
        <v>5.5</v>
      </c>
      <c r="G19" s="3">
        <v>56</v>
      </c>
      <c r="H19" s="17">
        <f>Data[[#This Row],[Weight]] / ((Data[[#This Row],[Height]] * 0.3048)^2)</f>
        <v>19.926577961512212</v>
      </c>
      <c r="I19" s="4" t="s">
        <v>39</v>
      </c>
      <c r="J19" s="3">
        <v>2</v>
      </c>
      <c r="K19" s="3">
        <v>60</v>
      </c>
      <c r="L19" s="16" t="s">
        <v>23</v>
      </c>
      <c r="M19" s="16" t="s">
        <v>23</v>
      </c>
      <c r="N19" s="16" t="s">
        <v>23</v>
      </c>
      <c r="O19" s="16" t="s">
        <v>23</v>
      </c>
      <c r="P19" s="4" t="s">
        <v>23</v>
      </c>
      <c r="Q19" s="4" t="s">
        <v>23</v>
      </c>
      <c r="R19" s="5">
        <v>0</v>
      </c>
      <c r="S19" s="6">
        <v>5</v>
      </c>
      <c r="T19" s="6">
        <v>4</v>
      </c>
      <c r="U19" s="6">
        <v>5</v>
      </c>
      <c r="V19" s="4"/>
      <c r="W19" s="4" t="s">
        <v>23</v>
      </c>
      <c r="X19" s="4" t="s">
        <v>23</v>
      </c>
      <c r="Y19" s="4" t="s">
        <v>23</v>
      </c>
      <c r="Z19" s="4" t="s">
        <v>22</v>
      </c>
      <c r="AA19" s="4" t="s">
        <v>23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  <c r="AG19" s="4" t="s">
        <v>23</v>
      </c>
      <c r="AH19" s="4" t="s">
        <v>23</v>
      </c>
      <c r="AI19" s="4" t="s">
        <v>23</v>
      </c>
      <c r="AJ19" s="4" t="s">
        <v>23</v>
      </c>
      <c r="AK19" s="4" t="s">
        <v>23</v>
      </c>
      <c r="AL19" s="4" t="s">
        <v>23</v>
      </c>
      <c r="AM19" s="4" t="s">
        <v>23</v>
      </c>
      <c r="AN19" s="4" t="s">
        <v>23</v>
      </c>
      <c r="AO19" s="4" t="s">
        <v>23</v>
      </c>
      <c r="AP19" s="4" t="s">
        <v>23</v>
      </c>
      <c r="AQ19" s="4" t="s">
        <v>23</v>
      </c>
      <c r="AR19" s="4" t="s">
        <v>23</v>
      </c>
      <c r="AS19" s="4" t="s">
        <v>23</v>
      </c>
      <c r="AT19" s="4" t="s">
        <v>23</v>
      </c>
      <c r="AU19" s="4" t="s">
        <v>23</v>
      </c>
      <c r="AV19" s="4" t="s">
        <v>23</v>
      </c>
      <c r="AW19" s="4" t="s">
        <v>23</v>
      </c>
      <c r="AX19" s="4" t="s">
        <v>23</v>
      </c>
      <c r="AY19" s="11">
        <v>80</v>
      </c>
      <c r="AZ19" s="11">
        <v>66.666666666666671</v>
      </c>
      <c r="BA19" s="11">
        <v>33.333333333333329</v>
      </c>
      <c r="BB19" s="11">
        <v>36.666666666666664</v>
      </c>
      <c r="BC19" s="11">
        <v>50</v>
      </c>
      <c r="BD19" s="11">
        <v>55.000000000000007</v>
      </c>
      <c r="BE19" s="11">
        <v>60</v>
      </c>
      <c r="BF19" s="11">
        <v>48</v>
      </c>
    </row>
    <row r="20" spans="1:58" x14ac:dyDescent="0.25">
      <c r="A20" s="3">
        <v>19</v>
      </c>
      <c r="B20" s="4" t="s">
        <v>57</v>
      </c>
      <c r="C20" s="3">
        <v>35</v>
      </c>
      <c r="D20" s="3" t="str" cm="1">
        <f t="array" ref="D20">_xlfn.IFS(Data[[#This Row],[Age]]&lt;30,"&lt;30",Data[[#This Row],[Age]]&lt;=40,"30-40",Data[[#This Row],[Age]]&lt;=50,"40-50",Data[[#This Row],[Age]]&gt;50,"&gt;50")</f>
        <v>30-40</v>
      </c>
      <c r="E20" s="4" t="s">
        <v>20</v>
      </c>
      <c r="F20" s="3">
        <v>5.4</v>
      </c>
      <c r="G20" s="3">
        <v>72</v>
      </c>
      <c r="H20" s="17">
        <f>Data[[#This Row],[Weight]] / ((Data[[#This Row],[Height]] * 0.3048)^2)</f>
        <v>26.577556584468443</v>
      </c>
      <c r="I20" s="4" t="s">
        <v>21</v>
      </c>
      <c r="J20" s="3">
        <v>12</v>
      </c>
      <c r="K20" s="3">
        <v>50</v>
      </c>
      <c r="L20" s="16" t="s">
        <v>23</v>
      </c>
      <c r="M20" s="16" t="s">
        <v>22</v>
      </c>
      <c r="N20" s="16" t="s">
        <v>23</v>
      </c>
      <c r="O20" s="16" t="s">
        <v>23</v>
      </c>
      <c r="P20" s="4" t="s">
        <v>58</v>
      </c>
      <c r="Q20" s="4" t="s">
        <v>22</v>
      </c>
      <c r="R20" s="5">
        <v>3</v>
      </c>
      <c r="S20" s="6">
        <v>5</v>
      </c>
      <c r="T20" s="6">
        <v>4</v>
      </c>
      <c r="U20" s="6">
        <v>5</v>
      </c>
      <c r="V20" s="4" t="s">
        <v>29</v>
      </c>
      <c r="W20" s="4" t="s">
        <v>219</v>
      </c>
      <c r="X20" s="4" t="s">
        <v>22</v>
      </c>
      <c r="Y20" s="4" t="s">
        <v>23</v>
      </c>
      <c r="Z20" s="4" t="s">
        <v>23</v>
      </c>
      <c r="AA20" s="4" t="s">
        <v>23</v>
      </c>
      <c r="AB20" s="4" t="s">
        <v>23</v>
      </c>
      <c r="AC20" s="4" t="s">
        <v>23</v>
      </c>
      <c r="AD20" s="4" t="s">
        <v>22</v>
      </c>
      <c r="AE20" s="4" t="s">
        <v>23</v>
      </c>
      <c r="AF20" s="4" t="s">
        <v>22</v>
      </c>
      <c r="AG20" s="4" t="s">
        <v>22</v>
      </c>
      <c r="AH20" s="4" t="s">
        <v>23</v>
      </c>
      <c r="AI20" s="4" t="s">
        <v>23</v>
      </c>
      <c r="AJ20" s="4" t="s">
        <v>23</v>
      </c>
      <c r="AK20" s="4" t="s">
        <v>23</v>
      </c>
      <c r="AL20" s="4" t="s">
        <v>23</v>
      </c>
      <c r="AM20" s="4" t="s">
        <v>22</v>
      </c>
      <c r="AN20" s="4" t="s">
        <v>23</v>
      </c>
      <c r="AO20" s="4" t="s">
        <v>22</v>
      </c>
      <c r="AP20" s="4" t="s">
        <v>22</v>
      </c>
      <c r="AQ20" s="4" t="s">
        <v>23</v>
      </c>
      <c r="AR20" s="4" t="s">
        <v>23</v>
      </c>
      <c r="AS20" s="4">
        <v>32</v>
      </c>
      <c r="AT20" s="4" t="s">
        <v>23</v>
      </c>
      <c r="AU20" s="4" t="s">
        <v>23</v>
      </c>
      <c r="AV20" s="4" t="s">
        <v>22</v>
      </c>
      <c r="AW20" s="4" t="s">
        <v>22</v>
      </c>
      <c r="AX20" s="4" t="s">
        <v>23</v>
      </c>
      <c r="AY20" s="11">
        <v>70</v>
      </c>
      <c r="AZ20" s="11">
        <v>83.333333333333329</v>
      </c>
      <c r="BA20" s="11">
        <v>33.333333333333329</v>
      </c>
      <c r="BB20" s="11">
        <v>36.666666666666664</v>
      </c>
      <c r="BC20" s="11">
        <v>70</v>
      </c>
      <c r="BD20" s="11">
        <v>75</v>
      </c>
      <c r="BE20" s="11">
        <v>73.333333333333343</v>
      </c>
      <c r="BF20" s="11">
        <v>48</v>
      </c>
    </row>
    <row r="21" spans="1:58" x14ac:dyDescent="0.25">
      <c r="A21" s="3">
        <v>20</v>
      </c>
      <c r="B21" s="4" t="s">
        <v>59</v>
      </c>
      <c r="C21" s="3">
        <v>55</v>
      </c>
      <c r="D21" s="3" t="str" cm="1">
        <f t="array" ref="D21">_xlfn.IFS(Data[[#This Row],[Age]]&lt;30,"&lt;30",Data[[#This Row],[Age]]&lt;=40,"30-40",Data[[#This Row],[Age]]&lt;=50,"40-50",Data[[#This Row],[Age]]&gt;50,"&gt;50")</f>
        <v>&gt;50</v>
      </c>
      <c r="E21" s="4" t="s">
        <v>20</v>
      </c>
      <c r="F21" s="3">
        <v>5.8</v>
      </c>
      <c r="G21" s="3">
        <v>68</v>
      </c>
      <c r="H21" s="17">
        <f>Data[[#This Row],[Weight]] / ((Data[[#This Row],[Height]] * 0.3048)^2)</f>
        <v>21.758201793586831</v>
      </c>
      <c r="I21" s="4" t="s">
        <v>21</v>
      </c>
      <c r="J21" s="3">
        <v>12</v>
      </c>
      <c r="K21" s="3">
        <v>50</v>
      </c>
      <c r="L21" s="16" t="s">
        <v>23</v>
      </c>
      <c r="M21" s="16" t="s">
        <v>22</v>
      </c>
      <c r="N21" s="16" t="s">
        <v>23</v>
      </c>
      <c r="O21" s="16" t="s">
        <v>23</v>
      </c>
      <c r="P21" s="4" t="s">
        <v>60</v>
      </c>
      <c r="Q21" s="4" t="s">
        <v>22</v>
      </c>
      <c r="R21" s="5">
        <v>3</v>
      </c>
      <c r="S21" s="6">
        <v>5</v>
      </c>
      <c r="T21" s="6">
        <v>4</v>
      </c>
      <c r="U21" s="6">
        <v>5</v>
      </c>
      <c r="V21" s="4" t="s">
        <v>25</v>
      </c>
      <c r="W21" s="4" t="s">
        <v>30</v>
      </c>
      <c r="X21" s="4" t="s">
        <v>23</v>
      </c>
      <c r="Y21" s="4" t="s">
        <v>23</v>
      </c>
      <c r="Z21" s="4" t="s">
        <v>23</v>
      </c>
      <c r="AA21" s="4" t="s">
        <v>23</v>
      </c>
      <c r="AB21" s="4" t="s">
        <v>23</v>
      </c>
      <c r="AC21" s="4" t="s">
        <v>23</v>
      </c>
      <c r="AD21" s="4" t="s">
        <v>22</v>
      </c>
      <c r="AE21" s="4" t="s">
        <v>23</v>
      </c>
      <c r="AF21" s="4" t="s">
        <v>22</v>
      </c>
      <c r="AG21" s="4" t="s">
        <v>22</v>
      </c>
      <c r="AH21" s="4" t="s">
        <v>23</v>
      </c>
      <c r="AI21" s="4" t="s">
        <v>23</v>
      </c>
      <c r="AJ21" s="4" t="s">
        <v>23</v>
      </c>
      <c r="AK21" s="4" t="s">
        <v>23</v>
      </c>
      <c r="AL21" s="4" t="s">
        <v>23</v>
      </c>
      <c r="AM21" s="4" t="s">
        <v>22</v>
      </c>
      <c r="AN21" s="4" t="s">
        <v>23</v>
      </c>
      <c r="AO21" s="4" t="s">
        <v>22</v>
      </c>
      <c r="AP21" s="4" t="s">
        <v>22</v>
      </c>
      <c r="AQ21" s="4" t="s">
        <v>23</v>
      </c>
      <c r="AR21" s="4" t="s">
        <v>23</v>
      </c>
      <c r="AS21" s="4">
        <v>32</v>
      </c>
      <c r="AT21" s="4" t="s">
        <v>23</v>
      </c>
      <c r="AU21" s="4" t="s">
        <v>23</v>
      </c>
      <c r="AV21" s="4" t="s">
        <v>22</v>
      </c>
      <c r="AW21" s="4" t="s">
        <v>23</v>
      </c>
      <c r="AX21" s="4" t="s">
        <v>23</v>
      </c>
      <c r="AY21" s="11">
        <v>64.999999999999986</v>
      </c>
      <c r="AZ21" s="11">
        <v>83.333333333333329</v>
      </c>
      <c r="BA21" s="11">
        <v>33.333333333333329</v>
      </c>
      <c r="BB21" s="11">
        <v>36.666666666666664</v>
      </c>
      <c r="BC21" s="11">
        <v>70</v>
      </c>
      <c r="BD21" s="11">
        <v>75</v>
      </c>
      <c r="BE21" s="11">
        <v>73.333333333333343</v>
      </c>
      <c r="BF21" s="11">
        <v>48</v>
      </c>
    </row>
    <row r="22" spans="1:58" x14ac:dyDescent="0.25">
      <c r="A22" s="3">
        <v>21</v>
      </c>
      <c r="B22" s="4" t="s">
        <v>61</v>
      </c>
      <c r="C22" s="3">
        <v>49</v>
      </c>
      <c r="D22" s="3" t="str" cm="1">
        <f t="array" ref="D22">_xlfn.IFS(Data[[#This Row],[Age]]&lt;30,"&lt;30",Data[[#This Row],[Age]]&lt;=40,"30-40",Data[[#This Row],[Age]]&lt;=50,"40-50",Data[[#This Row],[Age]]&gt;50,"&gt;50")</f>
        <v>40-50</v>
      </c>
      <c r="E22" s="4" t="s">
        <v>20</v>
      </c>
      <c r="F22" s="3">
        <v>5.9</v>
      </c>
      <c r="G22" s="3">
        <v>88</v>
      </c>
      <c r="H22" s="17">
        <f>Data[[#This Row],[Weight]] / ((Data[[#This Row],[Height]] * 0.3048)^2)</f>
        <v>27.211264483494844</v>
      </c>
      <c r="I22" s="4" t="s">
        <v>21</v>
      </c>
      <c r="J22" s="3">
        <v>25</v>
      </c>
      <c r="K22" s="3">
        <v>50</v>
      </c>
      <c r="L22" s="16" t="s">
        <v>23</v>
      </c>
      <c r="M22" s="16" t="s">
        <v>22</v>
      </c>
      <c r="N22" s="16" t="s">
        <v>23</v>
      </c>
      <c r="O22" s="16" t="s">
        <v>23</v>
      </c>
      <c r="P22" s="4" t="s">
        <v>62</v>
      </c>
      <c r="Q22" s="4" t="s">
        <v>22</v>
      </c>
      <c r="R22" s="5">
        <v>5</v>
      </c>
      <c r="S22" s="6">
        <v>5</v>
      </c>
      <c r="T22" s="6">
        <v>4</v>
      </c>
      <c r="U22" s="6">
        <v>5</v>
      </c>
      <c r="V22" s="4" t="s">
        <v>25</v>
      </c>
      <c r="W22" s="4" t="s">
        <v>220</v>
      </c>
      <c r="X22" s="4" t="s">
        <v>23</v>
      </c>
      <c r="Y22" s="4" t="s">
        <v>23</v>
      </c>
      <c r="Z22" s="4" t="s">
        <v>22</v>
      </c>
      <c r="AA22" s="4" t="s">
        <v>23</v>
      </c>
      <c r="AB22" s="4" t="s">
        <v>23</v>
      </c>
      <c r="AC22" s="4" t="s">
        <v>23</v>
      </c>
      <c r="AD22" s="4" t="s">
        <v>22</v>
      </c>
      <c r="AE22" s="4" t="s">
        <v>23</v>
      </c>
      <c r="AF22" s="4" t="s">
        <v>23</v>
      </c>
      <c r="AG22" s="4" t="s">
        <v>23</v>
      </c>
      <c r="AH22" s="4" t="s">
        <v>22</v>
      </c>
      <c r="AI22" s="4" t="s">
        <v>23</v>
      </c>
      <c r="AJ22" s="4" t="s">
        <v>22</v>
      </c>
      <c r="AK22" s="4" t="s">
        <v>23</v>
      </c>
      <c r="AL22" s="4" t="s">
        <v>23</v>
      </c>
      <c r="AM22" s="4" t="s">
        <v>23</v>
      </c>
      <c r="AN22" s="4" t="s">
        <v>23</v>
      </c>
      <c r="AO22" s="4" t="s">
        <v>23</v>
      </c>
      <c r="AP22" s="4" t="s">
        <v>23</v>
      </c>
      <c r="AQ22" s="4" t="s">
        <v>22</v>
      </c>
      <c r="AR22" s="4" t="s">
        <v>23</v>
      </c>
      <c r="AS22" s="4">
        <v>44</v>
      </c>
      <c r="AT22" s="4" t="s">
        <v>23</v>
      </c>
      <c r="AU22" s="4" t="s">
        <v>22</v>
      </c>
      <c r="AV22" s="4" t="s">
        <v>22</v>
      </c>
      <c r="AW22" s="4" t="s">
        <v>23</v>
      </c>
      <c r="AX22" s="4" t="s">
        <v>22</v>
      </c>
      <c r="AY22" s="11">
        <v>55.000000000000007</v>
      </c>
      <c r="AZ22" s="11">
        <v>50</v>
      </c>
      <c r="BA22" s="11">
        <v>33.333333333333329</v>
      </c>
      <c r="BB22" s="11">
        <v>53.333333333333336</v>
      </c>
      <c r="BC22" s="11">
        <v>60</v>
      </c>
      <c r="BD22" s="11">
        <v>70</v>
      </c>
      <c r="BE22" s="11">
        <v>53.333333333333336</v>
      </c>
      <c r="BF22" s="11">
        <v>40</v>
      </c>
    </row>
    <row r="23" spans="1:58" x14ac:dyDescent="0.25">
      <c r="A23" s="3">
        <v>22</v>
      </c>
      <c r="B23" s="4" t="s">
        <v>63</v>
      </c>
      <c r="C23" s="3">
        <v>46</v>
      </c>
      <c r="D23" s="3" t="str" cm="1">
        <f t="array" ref="D23">_xlfn.IFS(Data[[#This Row],[Age]]&lt;30,"&lt;30",Data[[#This Row],[Age]]&lt;=40,"30-40",Data[[#This Row],[Age]]&lt;=50,"40-50",Data[[#This Row],[Age]]&gt;50,"&gt;50")</f>
        <v>40-50</v>
      </c>
      <c r="E23" s="4" t="s">
        <v>20</v>
      </c>
      <c r="F23" s="3">
        <v>5.9</v>
      </c>
      <c r="G23" s="3">
        <v>83</v>
      </c>
      <c r="H23" s="17">
        <f>Data[[#This Row],[Weight]] / ((Data[[#This Row],[Height]] * 0.3048)^2)</f>
        <v>25.665169910568999</v>
      </c>
      <c r="I23" s="4" t="s">
        <v>21</v>
      </c>
      <c r="J23" s="3">
        <v>25</v>
      </c>
      <c r="K23" s="3">
        <v>45</v>
      </c>
      <c r="L23" s="16" t="s">
        <v>23</v>
      </c>
      <c r="M23" s="16" t="s">
        <v>23</v>
      </c>
      <c r="N23" s="16" t="s">
        <v>23</v>
      </c>
      <c r="O23" s="16" t="s">
        <v>23</v>
      </c>
      <c r="P23" s="4" t="s">
        <v>50</v>
      </c>
      <c r="Q23" s="4" t="s">
        <v>22</v>
      </c>
      <c r="R23" s="5">
        <v>8</v>
      </c>
      <c r="S23" s="6">
        <v>6</v>
      </c>
      <c r="T23" s="6">
        <v>4</v>
      </c>
      <c r="U23" s="6">
        <v>5</v>
      </c>
      <c r="V23" s="4" t="s">
        <v>29</v>
      </c>
      <c r="W23" s="4" t="s">
        <v>30</v>
      </c>
      <c r="X23" s="4" t="s">
        <v>23</v>
      </c>
      <c r="Y23" s="4" t="s">
        <v>23</v>
      </c>
      <c r="Z23" s="4" t="s">
        <v>23</v>
      </c>
      <c r="AA23" s="4" t="s">
        <v>22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  <c r="AG23" s="4" t="s">
        <v>23</v>
      </c>
      <c r="AH23" s="4" t="s">
        <v>23</v>
      </c>
      <c r="AI23" s="4" t="s">
        <v>23</v>
      </c>
      <c r="AJ23" s="4" t="s">
        <v>22</v>
      </c>
      <c r="AK23" s="4" t="s">
        <v>23</v>
      </c>
      <c r="AL23" s="4" t="s">
        <v>23</v>
      </c>
      <c r="AM23" s="4" t="s">
        <v>23</v>
      </c>
      <c r="AN23" s="4" t="s">
        <v>23</v>
      </c>
      <c r="AO23" s="4" t="s">
        <v>23</v>
      </c>
      <c r="AP23" s="4" t="s">
        <v>23</v>
      </c>
      <c r="AQ23" s="4" t="s">
        <v>23</v>
      </c>
      <c r="AR23" s="4" t="s">
        <v>23</v>
      </c>
      <c r="AS23" s="4">
        <v>38</v>
      </c>
      <c r="AT23" s="4" t="s">
        <v>23</v>
      </c>
      <c r="AU23" s="4" t="s">
        <v>23</v>
      </c>
      <c r="AV23" s="4" t="s">
        <v>22</v>
      </c>
      <c r="AW23" s="4" t="s">
        <v>23</v>
      </c>
      <c r="AX23" s="4" t="s">
        <v>23</v>
      </c>
      <c r="AY23" s="11">
        <v>75</v>
      </c>
      <c r="AZ23" s="11">
        <v>66.666666666666671</v>
      </c>
      <c r="BA23" s="11">
        <v>66.666666666666671</v>
      </c>
      <c r="BB23" s="11">
        <v>53.333333333333336</v>
      </c>
      <c r="BC23" s="11">
        <v>55.000000000000007</v>
      </c>
      <c r="BD23" s="11">
        <v>75</v>
      </c>
      <c r="BE23" s="11">
        <v>60</v>
      </c>
      <c r="BF23" s="11">
        <v>48</v>
      </c>
    </row>
    <row r="24" spans="1:58" x14ac:dyDescent="0.25">
      <c r="A24" s="3">
        <v>23</v>
      </c>
      <c r="B24" s="4" t="s">
        <v>64</v>
      </c>
      <c r="C24" s="3">
        <v>57</v>
      </c>
      <c r="D24" s="3" t="str" cm="1">
        <f t="array" ref="D24">_xlfn.IFS(Data[[#This Row],[Age]]&lt;30,"&lt;30",Data[[#This Row],[Age]]&lt;=40,"30-40",Data[[#This Row],[Age]]&lt;=50,"40-50",Data[[#This Row],[Age]]&gt;50,"&gt;50")</f>
        <v>&gt;50</v>
      </c>
      <c r="E24" s="4" t="s">
        <v>20</v>
      </c>
      <c r="F24" s="3">
        <v>5.7</v>
      </c>
      <c r="G24" s="3">
        <v>74</v>
      </c>
      <c r="H24" s="17">
        <f>Data[[#This Row],[Weight]] / ((Data[[#This Row],[Height]] * 0.3048)^2)</f>
        <v>24.516139453263133</v>
      </c>
      <c r="I24" s="4" t="s">
        <v>21</v>
      </c>
      <c r="J24" s="3">
        <v>30</v>
      </c>
      <c r="K24" s="3">
        <v>40</v>
      </c>
      <c r="L24" s="16" t="s">
        <v>22</v>
      </c>
      <c r="M24" s="16" t="s">
        <v>22</v>
      </c>
      <c r="N24" s="16" t="s">
        <v>23</v>
      </c>
      <c r="O24" s="16" t="s">
        <v>23</v>
      </c>
      <c r="P24" s="4" t="s">
        <v>65</v>
      </c>
      <c r="Q24" s="4" t="s">
        <v>22</v>
      </c>
      <c r="R24" s="5">
        <v>10</v>
      </c>
      <c r="S24" s="6">
        <v>6</v>
      </c>
      <c r="T24" s="6">
        <v>5</v>
      </c>
      <c r="U24" s="6">
        <v>6</v>
      </c>
      <c r="V24" s="4" t="s">
        <v>25</v>
      </c>
      <c r="W24" s="4" t="s">
        <v>66</v>
      </c>
      <c r="X24" s="4" t="s">
        <v>22</v>
      </c>
      <c r="Y24" s="4" t="s">
        <v>23</v>
      </c>
      <c r="Z24" s="4" t="s">
        <v>22</v>
      </c>
      <c r="AA24" s="4" t="s">
        <v>22</v>
      </c>
      <c r="AB24" s="4" t="s">
        <v>22</v>
      </c>
      <c r="AC24" s="4" t="s">
        <v>23</v>
      </c>
      <c r="AD24" s="4" t="s">
        <v>23</v>
      </c>
      <c r="AE24" s="4" t="s">
        <v>23</v>
      </c>
      <c r="AF24" s="4" t="s">
        <v>22</v>
      </c>
      <c r="AG24" s="4" t="s">
        <v>23</v>
      </c>
      <c r="AH24" s="4" t="s">
        <v>23</v>
      </c>
      <c r="AI24" s="4" t="s">
        <v>23</v>
      </c>
      <c r="AJ24" s="4" t="s">
        <v>22</v>
      </c>
      <c r="AK24" s="4" t="s">
        <v>22</v>
      </c>
      <c r="AL24" s="4" t="s">
        <v>23</v>
      </c>
      <c r="AM24" s="4" t="s">
        <v>23</v>
      </c>
      <c r="AN24" s="4" t="s">
        <v>23</v>
      </c>
      <c r="AO24" s="4" t="s">
        <v>22</v>
      </c>
      <c r="AP24" s="4" t="s">
        <v>23</v>
      </c>
      <c r="AQ24" s="4" t="s">
        <v>22</v>
      </c>
      <c r="AR24" s="4" t="s">
        <v>23</v>
      </c>
      <c r="AS24" s="4">
        <v>47</v>
      </c>
      <c r="AT24" s="4" t="s">
        <v>22</v>
      </c>
      <c r="AU24" s="4" t="s">
        <v>22</v>
      </c>
      <c r="AV24" s="4" t="s">
        <v>22</v>
      </c>
      <c r="AW24" s="4" t="s">
        <v>23</v>
      </c>
      <c r="AX24" s="4" t="s">
        <v>23</v>
      </c>
      <c r="AY24" s="11">
        <v>50</v>
      </c>
      <c r="AZ24" s="11">
        <v>50</v>
      </c>
      <c r="BA24" s="11">
        <v>0</v>
      </c>
      <c r="BB24" s="11">
        <v>36.666666666666664</v>
      </c>
      <c r="BC24" s="11">
        <v>60</v>
      </c>
      <c r="BD24" s="11">
        <v>75</v>
      </c>
      <c r="BE24" s="11">
        <v>46.666666666666664</v>
      </c>
      <c r="BF24" s="11">
        <v>44.000000000000007</v>
      </c>
    </row>
    <row r="25" spans="1:58" x14ac:dyDescent="0.25">
      <c r="A25" s="3">
        <v>24</v>
      </c>
      <c r="B25" s="4" t="s">
        <v>67</v>
      </c>
      <c r="C25" s="3">
        <v>43</v>
      </c>
      <c r="D25" s="3" t="str" cm="1">
        <f t="array" ref="D25">_xlfn.IFS(Data[[#This Row],[Age]]&lt;30,"&lt;30",Data[[#This Row],[Age]]&lt;=40,"30-40",Data[[#This Row],[Age]]&lt;=50,"40-50",Data[[#This Row],[Age]]&gt;50,"&gt;50")</f>
        <v>40-50</v>
      </c>
      <c r="E25" s="4" t="s">
        <v>20</v>
      </c>
      <c r="F25" s="3">
        <v>5.7</v>
      </c>
      <c r="G25" s="3">
        <v>66</v>
      </c>
      <c r="H25" s="17">
        <f>Data[[#This Row],[Weight]] / ((Data[[#This Row],[Height]] * 0.3048)^2)</f>
        <v>21.865745998856308</v>
      </c>
      <c r="I25" s="4" t="s">
        <v>21</v>
      </c>
      <c r="J25" s="3">
        <v>15</v>
      </c>
      <c r="K25" s="3">
        <v>40</v>
      </c>
      <c r="L25" s="16" t="s">
        <v>23</v>
      </c>
      <c r="M25" s="16" t="s">
        <v>23</v>
      </c>
      <c r="N25" s="16" t="s">
        <v>23</v>
      </c>
      <c r="O25" s="16" t="s">
        <v>23</v>
      </c>
      <c r="P25" s="4" t="s">
        <v>23</v>
      </c>
      <c r="Q25" s="4" t="s">
        <v>23</v>
      </c>
      <c r="R25" s="5">
        <v>0</v>
      </c>
      <c r="S25" s="6">
        <v>5</v>
      </c>
      <c r="T25" s="6">
        <v>3</v>
      </c>
      <c r="U25" s="6">
        <v>4</v>
      </c>
      <c r="V25" s="4"/>
      <c r="W25" s="4" t="s">
        <v>23</v>
      </c>
      <c r="X25" s="4" t="s">
        <v>22</v>
      </c>
      <c r="Y25" s="4" t="s">
        <v>23</v>
      </c>
      <c r="Z25" s="4" t="s">
        <v>23</v>
      </c>
      <c r="AA25" s="4" t="s">
        <v>23</v>
      </c>
      <c r="AB25" s="4" t="s">
        <v>23</v>
      </c>
      <c r="AC25" s="4" t="s">
        <v>23</v>
      </c>
      <c r="AD25" s="4" t="s">
        <v>23</v>
      </c>
      <c r="AE25" s="4" t="s">
        <v>23</v>
      </c>
      <c r="AF25" s="4" t="s">
        <v>23</v>
      </c>
      <c r="AG25" s="4" t="s">
        <v>23</v>
      </c>
      <c r="AH25" s="4" t="s">
        <v>23</v>
      </c>
      <c r="AI25" s="4" t="s">
        <v>23</v>
      </c>
      <c r="AJ25" s="4" t="s">
        <v>23</v>
      </c>
      <c r="AK25" s="4" t="s">
        <v>23</v>
      </c>
      <c r="AL25" s="4" t="s">
        <v>23</v>
      </c>
      <c r="AM25" s="4" t="s">
        <v>23</v>
      </c>
      <c r="AN25" s="4" t="s">
        <v>23</v>
      </c>
      <c r="AO25" s="4" t="s">
        <v>23</v>
      </c>
      <c r="AP25" s="4" t="s">
        <v>23</v>
      </c>
      <c r="AQ25" s="4" t="s">
        <v>23</v>
      </c>
      <c r="AR25" s="4" t="s">
        <v>23</v>
      </c>
      <c r="AS25" s="4" t="s">
        <v>23</v>
      </c>
      <c r="AT25" s="4" t="s">
        <v>23</v>
      </c>
      <c r="AU25" s="4" t="s">
        <v>23</v>
      </c>
      <c r="AV25" s="4" t="s">
        <v>23</v>
      </c>
      <c r="AW25" s="4" t="s">
        <v>23</v>
      </c>
      <c r="AX25" s="4" t="s">
        <v>23</v>
      </c>
      <c r="AY25" s="11">
        <v>89.999999999999986</v>
      </c>
      <c r="AZ25" s="11">
        <v>83.333333333333329</v>
      </c>
      <c r="BA25" s="11">
        <v>100</v>
      </c>
      <c r="BB25" s="11">
        <v>60</v>
      </c>
      <c r="BC25" s="11">
        <v>35</v>
      </c>
      <c r="BD25" s="11">
        <v>90</v>
      </c>
      <c r="BE25" s="11">
        <v>66.666666666666657</v>
      </c>
      <c r="BF25" s="11">
        <v>52</v>
      </c>
    </row>
    <row r="26" spans="1:58" x14ac:dyDescent="0.25">
      <c r="A26" s="3">
        <v>25</v>
      </c>
      <c r="B26" s="4" t="s">
        <v>68</v>
      </c>
      <c r="C26" s="3">
        <v>42</v>
      </c>
      <c r="D26" s="3" t="str" cm="1">
        <f t="array" ref="D26">_xlfn.IFS(Data[[#This Row],[Age]]&lt;30,"&lt;30",Data[[#This Row],[Age]]&lt;=40,"30-40",Data[[#This Row],[Age]]&lt;=50,"40-50",Data[[#This Row],[Age]]&gt;50,"&gt;50")</f>
        <v>40-50</v>
      </c>
      <c r="E26" s="4" t="s">
        <v>20</v>
      </c>
      <c r="F26" s="3">
        <v>5.1100000000000003</v>
      </c>
      <c r="G26" s="3">
        <v>83</v>
      </c>
      <c r="H26" s="17">
        <f>Data[[#This Row],[Weight]] / ((Data[[#This Row],[Height]] * 0.3048)^2)</f>
        <v>34.214198191141527</v>
      </c>
      <c r="I26" s="4" t="s">
        <v>21</v>
      </c>
      <c r="J26" s="3">
        <v>20</v>
      </c>
      <c r="K26" s="3">
        <v>60</v>
      </c>
      <c r="L26" s="16" t="s">
        <v>23</v>
      </c>
      <c r="M26" s="16" t="s">
        <v>23</v>
      </c>
      <c r="N26" s="16" t="s">
        <v>23</v>
      </c>
      <c r="O26" s="16" t="s">
        <v>23</v>
      </c>
      <c r="P26" s="4" t="s">
        <v>69</v>
      </c>
      <c r="Q26" s="4" t="s">
        <v>22</v>
      </c>
      <c r="R26" s="5">
        <v>4</v>
      </c>
      <c r="S26" s="6">
        <v>5</v>
      </c>
      <c r="T26" s="6">
        <v>4</v>
      </c>
      <c r="U26" s="6">
        <v>5</v>
      </c>
      <c r="V26" s="4" t="s">
        <v>25</v>
      </c>
      <c r="W26" s="4" t="s">
        <v>30</v>
      </c>
      <c r="X26" s="4" t="s">
        <v>23</v>
      </c>
      <c r="Y26" s="4" t="s">
        <v>23</v>
      </c>
      <c r="Z26" s="4" t="s">
        <v>23</v>
      </c>
      <c r="AA26" s="4" t="s">
        <v>22</v>
      </c>
      <c r="AB26" s="4" t="s">
        <v>22</v>
      </c>
      <c r="AC26" s="4" t="s">
        <v>23</v>
      </c>
      <c r="AD26" s="4" t="s">
        <v>23</v>
      </c>
      <c r="AE26" s="4" t="s">
        <v>23</v>
      </c>
      <c r="AF26" s="4" t="s">
        <v>23</v>
      </c>
      <c r="AG26" s="4" t="s">
        <v>23</v>
      </c>
      <c r="AH26" s="4" t="s">
        <v>23</v>
      </c>
      <c r="AI26" s="4" t="s">
        <v>23</v>
      </c>
      <c r="AJ26" s="4" t="s">
        <v>22</v>
      </c>
      <c r="AK26" s="4" t="s">
        <v>22</v>
      </c>
      <c r="AL26" s="4" t="s">
        <v>23</v>
      </c>
      <c r="AM26" s="4" t="s">
        <v>23</v>
      </c>
      <c r="AN26" s="4" t="s">
        <v>23</v>
      </c>
      <c r="AO26" s="4" t="s">
        <v>23</v>
      </c>
      <c r="AP26" s="4" t="s">
        <v>23</v>
      </c>
      <c r="AQ26" s="4" t="s">
        <v>23</v>
      </c>
      <c r="AR26" s="4" t="s">
        <v>23</v>
      </c>
      <c r="AS26" s="4">
        <v>38</v>
      </c>
      <c r="AT26" s="4" t="s">
        <v>23</v>
      </c>
      <c r="AU26" s="4" t="s">
        <v>23</v>
      </c>
      <c r="AV26" s="4" t="s">
        <v>22</v>
      </c>
      <c r="AW26" s="4" t="s">
        <v>23</v>
      </c>
      <c r="AX26" s="4" t="s">
        <v>22</v>
      </c>
      <c r="AY26" s="11">
        <v>75</v>
      </c>
      <c r="AZ26" s="11">
        <v>66.666666666666671</v>
      </c>
      <c r="BA26" s="11">
        <v>66.666666666666671</v>
      </c>
      <c r="BB26" s="11">
        <v>36.666666666666664</v>
      </c>
      <c r="BC26" s="11">
        <v>60</v>
      </c>
      <c r="BD26" s="11">
        <v>70</v>
      </c>
      <c r="BE26" s="11">
        <v>60</v>
      </c>
      <c r="BF26" s="11">
        <v>44.000000000000007</v>
      </c>
    </row>
    <row r="27" spans="1:58" x14ac:dyDescent="0.25">
      <c r="A27" s="3">
        <v>26</v>
      </c>
      <c r="B27" s="4" t="s">
        <v>70</v>
      </c>
      <c r="C27" s="3">
        <v>50</v>
      </c>
      <c r="D27" s="3" t="str" cm="1">
        <f t="array" ref="D27">_xlfn.IFS(Data[[#This Row],[Age]]&lt;30,"&lt;30",Data[[#This Row],[Age]]&lt;=40,"30-40",Data[[#This Row],[Age]]&lt;=50,"40-50",Data[[#This Row],[Age]]&gt;50,"&gt;50")</f>
        <v>40-50</v>
      </c>
      <c r="E27" s="4" t="s">
        <v>20</v>
      </c>
      <c r="F27" s="3">
        <v>5.3</v>
      </c>
      <c r="G27" s="3">
        <v>60</v>
      </c>
      <c r="H27" s="17">
        <f>Data[[#This Row],[Weight]] / ((Data[[#This Row],[Height]] * 0.3048)^2)</f>
        <v>22.991620683609234</v>
      </c>
      <c r="I27" s="4" t="s">
        <v>21</v>
      </c>
      <c r="J27" s="3">
        <v>27</v>
      </c>
      <c r="K27" s="3">
        <v>40</v>
      </c>
      <c r="L27" s="16" t="s">
        <v>23</v>
      </c>
      <c r="M27" s="16" t="s">
        <v>23</v>
      </c>
      <c r="N27" s="16" t="s">
        <v>23</v>
      </c>
      <c r="O27" s="16" t="s">
        <v>23</v>
      </c>
      <c r="P27" s="4" t="s">
        <v>54</v>
      </c>
      <c r="Q27" s="4" t="s">
        <v>22</v>
      </c>
      <c r="R27" s="5">
        <v>5</v>
      </c>
      <c r="S27" s="6">
        <v>5</v>
      </c>
      <c r="T27" s="6">
        <v>4</v>
      </c>
      <c r="U27" s="6">
        <v>5</v>
      </c>
      <c r="V27" s="4" t="s">
        <v>25</v>
      </c>
      <c r="W27" s="4" t="s">
        <v>219</v>
      </c>
      <c r="X27" s="4" t="s">
        <v>23</v>
      </c>
      <c r="Y27" s="4" t="s">
        <v>23</v>
      </c>
      <c r="Z27" s="4" t="s">
        <v>23</v>
      </c>
      <c r="AA27" s="4" t="s">
        <v>23</v>
      </c>
      <c r="AB27" s="4" t="s">
        <v>23</v>
      </c>
      <c r="AC27" s="4" t="s">
        <v>23</v>
      </c>
      <c r="AD27" s="4" t="s">
        <v>23</v>
      </c>
      <c r="AE27" s="4" t="s">
        <v>23</v>
      </c>
      <c r="AF27" s="4" t="s">
        <v>22</v>
      </c>
      <c r="AG27" s="4" t="s">
        <v>23</v>
      </c>
      <c r="AH27" s="4" t="s">
        <v>23</v>
      </c>
      <c r="AI27" s="4" t="s">
        <v>23</v>
      </c>
      <c r="AJ27" s="4" t="s">
        <v>23</v>
      </c>
      <c r="AK27" s="4" t="s">
        <v>23</v>
      </c>
      <c r="AL27" s="4" t="s">
        <v>23</v>
      </c>
      <c r="AM27" s="4" t="s">
        <v>23</v>
      </c>
      <c r="AN27" s="4" t="s">
        <v>23</v>
      </c>
      <c r="AO27" s="4" t="s">
        <v>22</v>
      </c>
      <c r="AP27" s="4" t="s">
        <v>23</v>
      </c>
      <c r="AQ27" s="4" t="s">
        <v>23</v>
      </c>
      <c r="AR27" s="4" t="s">
        <v>23</v>
      </c>
      <c r="AS27" s="4">
        <v>45</v>
      </c>
      <c r="AT27" s="4" t="s">
        <v>23</v>
      </c>
      <c r="AU27" s="4" t="s">
        <v>22</v>
      </c>
      <c r="AV27" s="4" t="s">
        <v>23</v>
      </c>
      <c r="AW27" s="4" t="s">
        <v>23</v>
      </c>
      <c r="AX27" s="4" t="s">
        <v>22</v>
      </c>
      <c r="AY27" s="11">
        <v>70</v>
      </c>
      <c r="AZ27" s="11">
        <v>66.666666666666671</v>
      </c>
      <c r="BA27" s="11">
        <v>66.666666666666671</v>
      </c>
      <c r="BB27" s="11">
        <v>36.666666666666664</v>
      </c>
      <c r="BC27" s="11">
        <v>65</v>
      </c>
      <c r="BD27" s="11">
        <v>70</v>
      </c>
      <c r="BE27" s="11">
        <v>53.333333333333336</v>
      </c>
      <c r="BF27" s="11">
        <v>48</v>
      </c>
    </row>
    <row r="28" spans="1:58" x14ac:dyDescent="0.25">
      <c r="A28" s="3">
        <v>27</v>
      </c>
      <c r="B28" s="4" t="s">
        <v>71</v>
      </c>
      <c r="C28" s="3">
        <v>53</v>
      </c>
      <c r="D28" s="3" t="str" cm="1">
        <f t="array" ref="D28">_xlfn.IFS(Data[[#This Row],[Age]]&lt;30,"&lt;30",Data[[#This Row],[Age]]&lt;=40,"30-40",Data[[#This Row],[Age]]&lt;=50,"40-50",Data[[#This Row],[Age]]&gt;50,"&gt;50")</f>
        <v>&gt;50</v>
      </c>
      <c r="E28" s="4" t="s">
        <v>20</v>
      </c>
      <c r="F28" s="3">
        <v>5.7</v>
      </c>
      <c r="G28" s="3">
        <v>68</v>
      </c>
      <c r="H28" s="17">
        <f>Data[[#This Row],[Weight]] / ((Data[[#This Row],[Height]] * 0.3048)^2)</f>
        <v>22.528344362458014</v>
      </c>
      <c r="I28" s="4" t="s">
        <v>21</v>
      </c>
      <c r="J28" s="3">
        <v>32</v>
      </c>
      <c r="K28" s="3">
        <v>40</v>
      </c>
      <c r="L28" s="16" t="s">
        <v>23</v>
      </c>
      <c r="M28" s="16" t="s">
        <v>22</v>
      </c>
      <c r="N28" s="16" t="s">
        <v>23</v>
      </c>
      <c r="O28" s="16" t="s">
        <v>23</v>
      </c>
      <c r="P28" s="4" t="s">
        <v>72</v>
      </c>
      <c r="Q28" s="4" t="s">
        <v>22</v>
      </c>
      <c r="R28" s="5">
        <v>10</v>
      </c>
      <c r="S28" s="6">
        <v>5</v>
      </c>
      <c r="T28" s="6">
        <v>4</v>
      </c>
      <c r="U28" s="6">
        <v>5</v>
      </c>
      <c r="V28" s="4" t="s">
        <v>25</v>
      </c>
      <c r="W28" s="4" t="s">
        <v>66</v>
      </c>
      <c r="X28" s="4" t="s">
        <v>23</v>
      </c>
      <c r="Y28" s="4" t="s">
        <v>23</v>
      </c>
      <c r="Z28" s="4" t="s">
        <v>23</v>
      </c>
      <c r="AA28" s="4" t="s">
        <v>22</v>
      </c>
      <c r="AB28" s="4" t="s">
        <v>23</v>
      </c>
      <c r="AC28" s="4" t="s">
        <v>23</v>
      </c>
      <c r="AD28" s="4" t="s">
        <v>23</v>
      </c>
      <c r="AE28" s="4" t="s">
        <v>23</v>
      </c>
      <c r="AF28" s="4" t="s">
        <v>22</v>
      </c>
      <c r="AG28" s="4" t="s">
        <v>23</v>
      </c>
      <c r="AH28" s="4" t="s">
        <v>23</v>
      </c>
      <c r="AI28" s="4" t="s">
        <v>23</v>
      </c>
      <c r="AJ28" s="4" t="s">
        <v>22</v>
      </c>
      <c r="AK28" s="4" t="s">
        <v>23</v>
      </c>
      <c r="AL28" s="4" t="s">
        <v>23</v>
      </c>
      <c r="AM28" s="4" t="s">
        <v>23</v>
      </c>
      <c r="AN28" s="4" t="s">
        <v>23</v>
      </c>
      <c r="AO28" s="4" t="s">
        <v>22</v>
      </c>
      <c r="AP28" s="4" t="s">
        <v>23</v>
      </c>
      <c r="AQ28" s="4" t="s">
        <v>23</v>
      </c>
      <c r="AR28" s="4" t="s">
        <v>23</v>
      </c>
      <c r="AS28" s="4">
        <v>43</v>
      </c>
      <c r="AT28" s="4" t="s">
        <v>23</v>
      </c>
      <c r="AU28" s="4" t="s">
        <v>22</v>
      </c>
      <c r="AV28" s="4" t="s">
        <v>23</v>
      </c>
      <c r="AW28" s="4" t="s">
        <v>22</v>
      </c>
      <c r="AX28" s="4" t="s">
        <v>22</v>
      </c>
      <c r="AY28" s="11">
        <v>64.999999999999986</v>
      </c>
      <c r="AZ28" s="11">
        <v>66.666666666666671</v>
      </c>
      <c r="BA28" s="11">
        <v>66.666666666666671</v>
      </c>
      <c r="BB28" s="11">
        <v>36.666666666666664</v>
      </c>
      <c r="BC28" s="11">
        <v>60</v>
      </c>
      <c r="BD28" s="11">
        <v>75</v>
      </c>
      <c r="BE28" s="11">
        <v>46.666666666666664</v>
      </c>
      <c r="BF28" s="11">
        <v>40</v>
      </c>
    </row>
    <row r="29" spans="1:58" x14ac:dyDescent="0.25">
      <c r="A29" s="3">
        <v>28</v>
      </c>
      <c r="B29" s="4" t="s">
        <v>73</v>
      </c>
      <c r="C29" s="3">
        <v>36</v>
      </c>
      <c r="D29" s="3" t="str" cm="1">
        <f t="array" ref="D29">_xlfn.IFS(Data[[#This Row],[Age]]&lt;30,"&lt;30",Data[[#This Row],[Age]]&lt;=40,"30-40",Data[[#This Row],[Age]]&lt;=50,"40-50",Data[[#This Row],[Age]]&gt;50,"&gt;50")</f>
        <v>30-40</v>
      </c>
      <c r="E29" s="4" t="s">
        <v>20</v>
      </c>
      <c r="F29" s="3">
        <v>5.0999999999999996</v>
      </c>
      <c r="G29" s="3">
        <v>76</v>
      </c>
      <c r="H29" s="17">
        <f>Data[[#This Row],[Weight]] / ((Data[[#This Row],[Height]] * 0.3048)^2)</f>
        <v>31.451641356014569</v>
      </c>
      <c r="I29" s="4" t="s">
        <v>21</v>
      </c>
      <c r="J29" s="3">
        <v>10</v>
      </c>
      <c r="K29" s="3">
        <v>50</v>
      </c>
      <c r="L29" s="16" t="s">
        <v>23</v>
      </c>
      <c r="M29" s="16" t="s">
        <v>23</v>
      </c>
      <c r="N29" s="16" t="s">
        <v>23</v>
      </c>
      <c r="O29" s="16" t="s">
        <v>23</v>
      </c>
      <c r="P29" s="4" t="s">
        <v>50</v>
      </c>
      <c r="Q29" s="4" t="s">
        <v>22</v>
      </c>
      <c r="R29" s="5">
        <v>1</v>
      </c>
      <c r="S29" s="6">
        <v>5</v>
      </c>
      <c r="T29" s="6">
        <v>3</v>
      </c>
      <c r="U29" s="6">
        <v>4</v>
      </c>
      <c r="V29" s="4" t="s">
        <v>25</v>
      </c>
      <c r="W29" s="4" t="s">
        <v>30</v>
      </c>
      <c r="X29" s="4" t="s">
        <v>23</v>
      </c>
      <c r="Y29" s="4" t="s">
        <v>23</v>
      </c>
      <c r="Z29" s="4" t="s">
        <v>23</v>
      </c>
      <c r="AA29" s="4" t="s">
        <v>22</v>
      </c>
      <c r="AB29" s="4" t="s">
        <v>23</v>
      </c>
      <c r="AC29" s="4" t="s">
        <v>23</v>
      </c>
      <c r="AD29" s="4" t="s">
        <v>23</v>
      </c>
      <c r="AE29" s="4" t="s">
        <v>23</v>
      </c>
      <c r="AF29" s="4" t="s">
        <v>23</v>
      </c>
      <c r="AG29" s="4" t="s">
        <v>23</v>
      </c>
      <c r="AH29" s="4" t="s">
        <v>23</v>
      </c>
      <c r="AI29" s="4" t="s">
        <v>23</v>
      </c>
      <c r="AJ29" s="4" t="s">
        <v>22</v>
      </c>
      <c r="AK29" s="4" t="s">
        <v>23</v>
      </c>
      <c r="AL29" s="4" t="s">
        <v>23</v>
      </c>
      <c r="AM29" s="4" t="s">
        <v>23</v>
      </c>
      <c r="AN29" s="4" t="s">
        <v>23</v>
      </c>
      <c r="AO29" s="4" t="s">
        <v>23</v>
      </c>
      <c r="AP29" s="4" t="s">
        <v>23</v>
      </c>
      <c r="AQ29" s="4" t="s">
        <v>23</v>
      </c>
      <c r="AR29" s="4" t="s">
        <v>23</v>
      </c>
      <c r="AS29" s="4">
        <v>35</v>
      </c>
      <c r="AT29" s="4" t="s">
        <v>23</v>
      </c>
      <c r="AU29" s="4" t="s">
        <v>23</v>
      </c>
      <c r="AV29" s="4" t="s">
        <v>22</v>
      </c>
      <c r="AW29" s="4" t="s">
        <v>23</v>
      </c>
      <c r="AX29" s="4" t="s">
        <v>23</v>
      </c>
      <c r="AY29" s="11">
        <v>80</v>
      </c>
      <c r="AZ29" s="11">
        <v>83.333333333333329</v>
      </c>
      <c r="BA29" s="11">
        <v>100</v>
      </c>
      <c r="BB29" s="11">
        <v>60</v>
      </c>
      <c r="BC29" s="11">
        <v>55.000000000000007</v>
      </c>
      <c r="BD29" s="11">
        <v>85</v>
      </c>
      <c r="BE29" s="11">
        <v>66.666666666666657</v>
      </c>
      <c r="BF29" s="11">
        <v>52</v>
      </c>
    </row>
    <row r="30" spans="1:58" x14ac:dyDescent="0.25">
      <c r="A30" s="3">
        <v>29</v>
      </c>
      <c r="B30" s="4" t="s">
        <v>74</v>
      </c>
      <c r="C30" s="3">
        <v>54</v>
      </c>
      <c r="D30" s="3" t="str" cm="1">
        <f t="array" ref="D30">_xlfn.IFS(Data[[#This Row],[Age]]&lt;30,"&lt;30",Data[[#This Row],[Age]]&lt;=40,"30-40",Data[[#This Row],[Age]]&lt;=50,"40-50",Data[[#This Row],[Age]]&gt;50,"&gt;50")</f>
        <v>&gt;50</v>
      </c>
      <c r="E30" s="4" t="s">
        <v>20</v>
      </c>
      <c r="F30" s="3">
        <v>5.1100000000000003</v>
      </c>
      <c r="G30" s="3">
        <v>91</v>
      </c>
      <c r="H30" s="17">
        <f>Data[[#This Row],[Weight]] / ((Data[[#This Row],[Height]] * 0.3048)^2)</f>
        <v>37.511952233661191</v>
      </c>
      <c r="I30" s="4" t="s">
        <v>21</v>
      </c>
      <c r="J30" s="3">
        <v>23</v>
      </c>
      <c r="K30" s="3">
        <v>50</v>
      </c>
      <c r="L30" s="16" t="s">
        <v>23</v>
      </c>
      <c r="M30" s="16" t="s">
        <v>23</v>
      </c>
      <c r="N30" s="16" t="s">
        <v>23</v>
      </c>
      <c r="O30" s="16" t="s">
        <v>23</v>
      </c>
      <c r="P30" s="4" t="s">
        <v>75</v>
      </c>
      <c r="Q30" s="4" t="s">
        <v>22</v>
      </c>
      <c r="R30" s="5">
        <v>5</v>
      </c>
      <c r="S30" s="6">
        <v>5</v>
      </c>
      <c r="T30" s="6">
        <v>4</v>
      </c>
      <c r="U30" s="6">
        <v>5</v>
      </c>
      <c r="V30" s="4" t="s">
        <v>25</v>
      </c>
      <c r="W30" s="4" t="s">
        <v>26</v>
      </c>
      <c r="X30" s="4" t="s">
        <v>23</v>
      </c>
      <c r="Y30" s="4" t="s">
        <v>23</v>
      </c>
      <c r="Z30" s="4" t="s">
        <v>23</v>
      </c>
      <c r="AA30" s="4" t="s">
        <v>22</v>
      </c>
      <c r="AB30" s="4" t="s">
        <v>23</v>
      </c>
      <c r="AC30" s="4" t="s">
        <v>23</v>
      </c>
      <c r="AD30" s="4" t="s">
        <v>23</v>
      </c>
      <c r="AE30" s="4" t="s">
        <v>23</v>
      </c>
      <c r="AF30" s="4" t="s">
        <v>22</v>
      </c>
      <c r="AG30" s="4" t="s">
        <v>23</v>
      </c>
      <c r="AH30" s="4" t="s">
        <v>23</v>
      </c>
      <c r="AI30" s="4" t="s">
        <v>23</v>
      </c>
      <c r="AJ30" s="4" t="s">
        <v>22</v>
      </c>
      <c r="AK30" s="4" t="s">
        <v>23</v>
      </c>
      <c r="AL30" s="4" t="s">
        <v>23</v>
      </c>
      <c r="AM30" s="4" t="s">
        <v>23</v>
      </c>
      <c r="AN30" s="4" t="s">
        <v>23</v>
      </c>
      <c r="AO30" s="4" t="s">
        <v>22</v>
      </c>
      <c r="AP30" s="4" t="s">
        <v>23</v>
      </c>
      <c r="AQ30" s="4" t="s">
        <v>23</v>
      </c>
      <c r="AR30" s="4" t="s">
        <v>23</v>
      </c>
      <c r="AS30" s="4">
        <v>42</v>
      </c>
      <c r="AT30" s="4" t="s">
        <v>23</v>
      </c>
      <c r="AU30" s="4" t="s">
        <v>23</v>
      </c>
      <c r="AV30" s="4" t="s">
        <v>22</v>
      </c>
      <c r="AW30" s="4" t="s">
        <v>23</v>
      </c>
      <c r="AX30" s="4" t="s">
        <v>23</v>
      </c>
      <c r="AY30" s="11">
        <v>40</v>
      </c>
      <c r="AZ30" s="11">
        <v>50</v>
      </c>
      <c r="BA30" s="11">
        <v>0</v>
      </c>
      <c r="BB30" s="11">
        <v>46.666666666666664</v>
      </c>
      <c r="BC30" s="11">
        <v>55.000000000000007</v>
      </c>
      <c r="BD30" s="11">
        <v>55.000000000000007</v>
      </c>
      <c r="BE30" s="11">
        <v>40</v>
      </c>
      <c r="BF30" s="11">
        <v>44.000000000000007</v>
      </c>
    </row>
    <row r="31" spans="1:58" x14ac:dyDescent="0.25">
      <c r="A31" s="3">
        <v>30</v>
      </c>
      <c r="B31" s="4" t="s">
        <v>76</v>
      </c>
      <c r="C31" s="3">
        <v>54</v>
      </c>
      <c r="D31" s="3" t="str" cm="1">
        <f t="array" ref="D31">_xlfn.IFS(Data[[#This Row],[Age]]&lt;30,"&lt;30",Data[[#This Row],[Age]]&lt;=40,"30-40",Data[[#This Row],[Age]]&lt;=50,"40-50",Data[[#This Row],[Age]]&gt;50,"&gt;50")</f>
        <v>&gt;50</v>
      </c>
      <c r="E31" s="4" t="s">
        <v>20</v>
      </c>
      <c r="F31" s="3">
        <v>5.5</v>
      </c>
      <c r="G31" s="3">
        <v>72</v>
      </c>
      <c r="H31" s="17">
        <f>Data[[#This Row],[Weight]] / ((Data[[#This Row],[Height]] * 0.3048)^2)</f>
        <v>25.619885950515702</v>
      </c>
      <c r="I31" s="4" t="s">
        <v>21</v>
      </c>
      <c r="J31" s="3">
        <v>10</v>
      </c>
      <c r="K31" s="3">
        <v>60</v>
      </c>
      <c r="L31" s="16" t="s">
        <v>23</v>
      </c>
      <c r="M31" s="16" t="s">
        <v>22</v>
      </c>
      <c r="N31" s="16" t="s">
        <v>23</v>
      </c>
      <c r="O31" s="16" t="s">
        <v>23</v>
      </c>
      <c r="P31" s="4" t="s">
        <v>77</v>
      </c>
      <c r="Q31" s="4" t="s">
        <v>22</v>
      </c>
      <c r="R31" s="5">
        <v>10</v>
      </c>
      <c r="S31" s="6">
        <v>5</v>
      </c>
      <c r="T31" s="6">
        <v>6</v>
      </c>
      <c r="U31" s="6">
        <v>6</v>
      </c>
      <c r="V31" s="4" t="s">
        <v>25</v>
      </c>
      <c r="W31" s="4" t="s">
        <v>26</v>
      </c>
      <c r="X31" s="4" t="s">
        <v>23</v>
      </c>
      <c r="Y31" s="4" t="s">
        <v>23</v>
      </c>
      <c r="Z31" s="4" t="s">
        <v>23</v>
      </c>
      <c r="AA31" s="4" t="s">
        <v>22</v>
      </c>
      <c r="AB31" s="4" t="s">
        <v>22</v>
      </c>
      <c r="AC31" s="4" t="s">
        <v>23</v>
      </c>
      <c r="AD31" s="4" t="s">
        <v>23</v>
      </c>
      <c r="AE31" s="4" t="s">
        <v>23</v>
      </c>
      <c r="AF31" s="4" t="s">
        <v>22</v>
      </c>
      <c r="AG31" s="4" t="s">
        <v>23</v>
      </c>
      <c r="AH31" s="4" t="s">
        <v>23</v>
      </c>
      <c r="AI31" s="4" t="s">
        <v>23</v>
      </c>
      <c r="AJ31" s="4" t="s">
        <v>22</v>
      </c>
      <c r="AK31" s="4" t="s">
        <v>22</v>
      </c>
      <c r="AL31" s="4" t="s">
        <v>23</v>
      </c>
      <c r="AM31" s="4" t="s">
        <v>23</v>
      </c>
      <c r="AN31" s="4" t="s">
        <v>23</v>
      </c>
      <c r="AO31" s="4" t="s">
        <v>22</v>
      </c>
      <c r="AP31" s="4" t="s">
        <v>23</v>
      </c>
      <c r="AQ31" s="4" t="s">
        <v>23</v>
      </c>
      <c r="AR31" s="4" t="s">
        <v>23</v>
      </c>
      <c r="AS31" s="4">
        <v>46</v>
      </c>
      <c r="AT31" s="4" t="s">
        <v>23</v>
      </c>
      <c r="AU31" s="4" t="s">
        <v>23</v>
      </c>
      <c r="AV31" s="4" t="s">
        <v>22</v>
      </c>
      <c r="AW31" s="4" t="s">
        <v>23</v>
      </c>
      <c r="AX31" s="4" t="s">
        <v>23</v>
      </c>
      <c r="AY31" s="11">
        <v>35</v>
      </c>
      <c r="AZ31" s="11">
        <v>66.666666666666671</v>
      </c>
      <c r="BA31" s="11">
        <v>0</v>
      </c>
      <c r="BB31" s="11">
        <v>36.666666666666664</v>
      </c>
      <c r="BC31" s="11">
        <v>65</v>
      </c>
      <c r="BD31" s="11">
        <v>40</v>
      </c>
      <c r="BE31" s="11">
        <v>53.333333333333336</v>
      </c>
      <c r="BF31" s="11">
        <v>36</v>
      </c>
    </row>
    <row r="32" spans="1:58" x14ac:dyDescent="0.25">
      <c r="A32" s="3">
        <v>31</v>
      </c>
      <c r="B32" s="4" t="s">
        <v>78</v>
      </c>
      <c r="C32" s="3">
        <v>38</v>
      </c>
      <c r="D32" s="3" t="str" cm="1">
        <f t="array" ref="D32">_xlfn.IFS(Data[[#This Row],[Age]]&lt;30,"&lt;30",Data[[#This Row],[Age]]&lt;=40,"30-40",Data[[#This Row],[Age]]&lt;=50,"40-50",Data[[#This Row],[Age]]&gt;50,"&gt;50")</f>
        <v>30-40</v>
      </c>
      <c r="E32" s="4" t="s">
        <v>20</v>
      </c>
      <c r="F32" s="3">
        <v>5.7</v>
      </c>
      <c r="G32" s="3">
        <v>84</v>
      </c>
      <c r="H32" s="17">
        <f>Data[[#This Row],[Weight]] / ((Data[[#This Row],[Height]] * 0.3048)^2)</f>
        <v>27.829131271271667</v>
      </c>
      <c r="I32" s="4" t="s">
        <v>21</v>
      </c>
      <c r="J32" s="3">
        <v>10</v>
      </c>
      <c r="K32" s="3">
        <v>50</v>
      </c>
      <c r="L32" s="16" t="s">
        <v>23</v>
      </c>
      <c r="M32" s="16" t="s">
        <v>23</v>
      </c>
      <c r="N32" s="16" t="s">
        <v>23</v>
      </c>
      <c r="O32" s="16" t="s">
        <v>23</v>
      </c>
      <c r="P32" s="4" t="s">
        <v>54</v>
      </c>
      <c r="Q32" s="4" t="s">
        <v>22</v>
      </c>
      <c r="R32" s="5">
        <v>2</v>
      </c>
      <c r="S32" s="6">
        <v>6</v>
      </c>
      <c r="T32" s="6">
        <v>5</v>
      </c>
      <c r="U32" s="6">
        <v>6</v>
      </c>
      <c r="V32" s="4" t="s">
        <v>29</v>
      </c>
      <c r="W32" s="4" t="s">
        <v>30</v>
      </c>
      <c r="X32" s="4" t="s">
        <v>23</v>
      </c>
      <c r="Y32" s="4" t="s">
        <v>23</v>
      </c>
      <c r="Z32" s="4" t="s">
        <v>23</v>
      </c>
      <c r="AA32" s="4" t="s">
        <v>23</v>
      </c>
      <c r="AB32" s="4" t="s">
        <v>23</v>
      </c>
      <c r="AC32" s="4" t="s">
        <v>23</v>
      </c>
      <c r="AD32" s="4" t="s">
        <v>23</v>
      </c>
      <c r="AE32" s="4" t="s">
        <v>23</v>
      </c>
      <c r="AF32" s="4" t="s">
        <v>22</v>
      </c>
      <c r="AG32" s="4" t="s">
        <v>23</v>
      </c>
      <c r="AH32" s="4" t="s">
        <v>23</v>
      </c>
      <c r="AI32" s="4" t="s">
        <v>23</v>
      </c>
      <c r="AJ32" s="4" t="s">
        <v>23</v>
      </c>
      <c r="AK32" s="4" t="s">
        <v>23</v>
      </c>
      <c r="AL32" s="4" t="s">
        <v>23</v>
      </c>
      <c r="AM32" s="4" t="s">
        <v>23</v>
      </c>
      <c r="AN32" s="4" t="s">
        <v>23</v>
      </c>
      <c r="AO32" s="4" t="s">
        <v>22</v>
      </c>
      <c r="AP32" s="4" t="s">
        <v>23</v>
      </c>
      <c r="AQ32" s="4" t="s">
        <v>23</v>
      </c>
      <c r="AR32" s="4" t="s">
        <v>23</v>
      </c>
      <c r="AS32" s="4">
        <v>36</v>
      </c>
      <c r="AT32" s="4" t="s">
        <v>23</v>
      </c>
      <c r="AU32" s="4" t="s">
        <v>23</v>
      </c>
      <c r="AV32" s="4" t="s">
        <v>22</v>
      </c>
      <c r="AW32" s="4" t="s">
        <v>23</v>
      </c>
      <c r="AX32" s="4" t="s">
        <v>23</v>
      </c>
      <c r="AY32" s="11">
        <v>60.000000000000007</v>
      </c>
      <c r="AZ32" s="11">
        <v>83.333333333333329</v>
      </c>
      <c r="BA32" s="11">
        <v>33.333333333333329</v>
      </c>
      <c r="BB32" s="11">
        <v>26.666666666666664</v>
      </c>
      <c r="BC32" s="11">
        <v>60</v>
      </c>
      <c r="BD32" s="11">
        <v>75</v>
      </c>
      <c r="BE32" s="11">
        <v>46.666666666666664</v>
      </c>
      <c r="BF32" s="11">
        <v>44.000000000000007</v>
      </c>
    </row>
    <row r="33" spans="1:58" x14ac:dyDescent="0.25">
      <c r="A33" s="3">
        <v>32</v>
      </c>
      <c r="B33" s="4" t="s">
        <v>79</v>
      </c>
      <c r="C33" s="3">
        <v>40</v>
      </c>
      <c r="D33" s="3" t="str" cm="1">
        <f t="array" ref="D33">_xlfn.IFS(Data[[#This Row],[Age]]&lt;30,"&lt;30",Data[[#This Row],[Age]]&lt;=40,"30-40",Data[[#This Row],[Age]]&lt;=50,"40-50",Data[[#This Row],[Age]]&gt;50,"&gt;50")</f>
        <v>30-40</v>
      </c>
      <c r="E33" s="4" t="s">
        <v>20</v>
      </c>
      <c r="F33" s="3">
        <v>5.2</v>
      </c>
      <c r="G33" s="3">
        <v>85</v>
      </c>
      <c r="H33" s="17">
        <f>Data[[#This Row],[Weight]] / ((Data[[#This Row],[Height]] * 0.3048)^2)</f>
        <v>33.83625685726058</v>
      </c>
      <c r="I33" s="4" t="s">
        <v>21</v>
      </c>
      <c r="J33" s="3">
        <v>15</v>
      </c>
      <c r="K33" s="3">
        <v>28</v>
      </c>
      <c r="L33" s="16" t="s">
        <v>23</v>
      </c>
      <c r="M33" s="16" t="s">
        <v>22</v>
      </c>
      <c r="N33" s="16" t="s">
        <v>23</v>
      </c>
      <c r="O33" s="16" t="s">
        <v>23</v>
      </c>
      <c r="P33" s="4" t="s">
        <v>77</v>
      </c>
      <c r="Q33" s="4" t="s">
        <v>22</v>
      </c>
      <c r="R33" s="5">
        <v>5</v>
      </c>
      <c r="S33" s="6">
        <v>6</v>
      </c>
      <c r="T33" s="6">
        <v>4</v>
      </c>
      <c r="U33" s="6">
        <v>6</v>
      </c>
      <c r="V33" s="4" t="s">
        <v>25</v>
      </c>
      <c r="W33" s="4" t="s">
        <v>26</v>
      </c>
      <c r="X33" s="4" t="s">
        <v>22</v>
      </c>
      <c r="Y33" s="4" t="s">
        <v>23</v>
      </c>
      <c r="Z33" s="4" t="s">
        <v>23</v>
      </c>
      <c r="AA33" s="4" t="s">
        <v>22</v>
      </c>
      <c r="AB33" s="4" t="s">
        <v>22</v>
      </c>
      <c r="AC33" s="4" t="s">
        <v>23</v>
      </c>
      <c r="AD33" s="4" t="s">
        <v>23</v>
      </c>
      <c r="AE33" s="4" t="s">
        <v>23</v>
      </c>
      <c r="AF33" s="4" t="s">
        <v>22</v>
      </c>
      <c r="AG33" s="4" t="s">
        <v>23</v>
      </c>
      <c r="AH33" s="4" t="s">
        <v>23</v>
      </c>
      <c r="AI33" s="4" t="s">
        <v>23</v>
      </c>
      <c r="AJ33" s="4" t="s">
        <v>22</v>
      </c>
      <c r="AK33" s="4" t="s">
        <v>22</v>
      </c>
      <c r="AL33" s="4" t="s">
        <v>23</v>
      </c>
      <c r="AM33" s="4" t="s">
        <v>23</v>
      </c>
      <c r="AN33" s="4" t="s">
        <v>23</v>
      </c>
      <c r="AO33" s="4" t="s">
        <v>22</v>
      </c>
      <c r="AP33" s="4" t="s">
        <v>23</v>
      </c>
      <c r="AQ33" s="4" t="s">
        <v>23</v>
      </c>
      <c r="AR33" s="4" t="s">
        <v>23</v>
      </c>
      <c r="AS33" s="4">
        <v>35</v>
      </c>
      <c r="AT33" s="4" t="s">
        <v>23</v>
      </c>
      <c r="AU33" s="4" t="s">
        <v>22</v>
      </c>
      <c r="AV33" s="4" t="s">
        <v>22</v>
      </c>
      <c r="AW33" s="4" t="s">
        <v>23</v>
      </c>
      <c r="AX33" s="4" t="s">
        <v>22</v>
      </c>
      <c r="AY33" s="11">
        <v>75</v>
      </c>
      <c r="AZ33" s="11">
        <v>83.333333333333329</v>
      </c>
      <c r="BA33" s="11">
        <v>0</v>
      </c>
      <c r="BB33" s="11">
        <v>26.666666666666664</v>
      </c>
      <c r="BC33" s="11">
        <v>60</v>
      </c>
      <c r="BD33" s="11">
        <v>60</v>
      </c>
      <c r="BE33" s="11">
        <v>40</v>
      </c>
      <c r="BF33" s="11">
        <v>40</v>
      </c>
    </row>
    <row r="34" spans="1:58" x14ac:dyDescent="0.25">
      <c r="A34" s="3">
        <v>33</v>
      </c>
      <c r="B34" s="4" t="s">
        <v>80</v>
      </c>
      <c r="C34" s="3">
        <v>35</v>
      </c>
      <c r="D34" s="3" t="str" cm="1">
        <f t="array" ref="D34">_xlfn.IFS(Data[[#This Row],[Age]]&lt;30,"&lt;30",Data[[#This Row],[Age]]&lt;=40,"30-40",Data[[#This Row],[Age]]&lt;=50,"40-50",Data[[#This Row],[Age]]&gt;50,"&gt;50")</f>
        <v>30-40</v>
      </c>
      <c r="E34" s="4" t="s">
        <v>20</v>
      </c>
      <c r="F34" s="3">
        <v>5.6</v>
      </c>
      <c r="G34" s="3">
        <v>69</v>
      </c>
      <c r="H34" s="17">
        <f>Data[[#This Row],[Weight]] / ((Data[[#This Row],[Height]] * 0.3048)^2)</f>
        <v>23.683348812275856</v>
      </c>
      <c r="I34" s="4" t="s">
        <v>21</v>
      </c>
      <c r="J34" s="3">
        <v>7</v>
      </c>
      <c r="K34" s="3">
        <v>40</v>
      </c>
      <c r="L34" s="16" t="s">
        <v>23</v>
      </c>
      <c r="M34" s="16" t="s">
        <v>23</v>
      </c>
      <c r="N34" s="16" t="s">
        <v>23</v>
      </c>
      <c r="O34" s="16" t="s">
        <v>23</v>
      </c>
      <c r="P34" s="4" t="s">
        <v>23</v>
      </c>
      <c r="Q34" s="4" t="s">
        <v>23</v>
      </c>
      <c r="R34" s="5">
        <v>0</v>
      </c>
      <c r="S34" s="6">
        <v>5</v>
      </c>
      <c r="T34" s="6">
        <v>4</v>
      </c>
      <c r="U34" s="6">
        <v>5</v>
      </c>
      <c r="V34" s="4"/>
      <c r="W34" s="4" t="s">
        <v>23</v>
      </c>
      <c r="X34" s="4" t="s">
        <v>23</v>
      </c>
      <c r="Y34" s="4" t="s">
        <v>23</v>
      </c>
      <c r="Z34" s="4" t="s">
        <v>23</v>
      </c>
      <c r="AA34" s="4" t="s">
        <v>23</v>
      </c>
      <c r="AB34" s="4" t="s">
        <v>23</v>
      </c>
      <c r="AC34" s="4" t="s">
        <v>23</v>
      </c>
      <c r="AD34" s="4" t="s">
        <v>23</v>
      </c>
      <c r="AE34" s="4" t="s">
        <v>23</v>
      </c>
      <c r="AF34" s="4" t="s">
        <v>23</v>
      </c>
      <c r="AG34" s="4" t="s">
        <v>23</v>
      </c>
      <c r="AH34" s="4" t="s">
        <v>23</v>
      </c>
      <c r="AI34" s="4" t="s">
        <v>23</v>
      </c>
      <c r="AJ34" s="4" t="s">
        <v>23</v>
      </c>
      <c r="AK34" s="4" t="s">
        <v>23</v>
      </c>
      <c r="AL34" s="4" t="s">
        <v>23</v>
      </c>
      <c r="AM34" s="4" t="s">
        <v>23</v>
      </c>
      <c r="AN34" s="4" t="s">
        <v>23</v>
      </c>
      <c r="AO34" s="4" t="s">
        <v>23</v>
      </c>
      <c r="AP34" s="4" t="s">
        <v>23</v>
      </c>
      <c r="AQ34" s="4" t="s">
        <v>23</v>
      </c>
      <c r="AR34" s="4" t="s">
        <v>23</v>
      </c>
      <c r="AS34" s="4" t="s">
        <v>52</v>
      </c>
      <c r="AT34" s="4" t="s">
        <v>23</v>
      </c>
      <c r="AU34" s="4" t="s">
        <v>23</v>
      </c>
      <c r="AV34" s="4" t="s">
        <v>23</v>
      </c>
      <c r="AW34" s="4" t="s">
        <v>23</v>
      </c>
      <c r="AX34" s="4" t="s">
        <v>23</v>
      </c>
      <c r="AY34" s="11">
        <v>40</v>
      </c>
      <c r="AZ34" s="11">
        <v>83.333333333333329</v>
      </c>
      <c r="BA34" s="11">
        <v>100</v>
      </c>
      <c r="BB34" s="11">
        <v>70</v>
      </c>
      <c r="BC34" s="11">
        <v>45</v>
      </c>
      <c r="BD34" s="11">
        <v>60</v>
      </c>
      <c r="BE34" s="11">
        <v>60</v>
      </c>
      <c r="BF34" s="11">
        <v>40</v>
      </c>
    </row>
    <row r="35" spans="1:58" x14ac:dyDescent="0.25">
      <c r="A35" s="3">
        <v>34</v>
      </c>
      <c r="B35" s="4" t="s">
        <v>81</v>
      </c>
      <c r="C35" s="3">
        <v>39</v>
      </c>
      <c r="D35" s="3" t="str" cm="1">
        <f t="array" ref="D35">_xlfn.IFS(Data[[#This Row],[Age]]&lt;30,"&lt;30",Data[[#This Row],[Age]]&lt;=40,"30-40",Data[[#This Row],[Age]]&lt;=50,"40-50",Data[[#This Row],[Age]]&gt;50,"&gt;50")</f>
        <v>30-40</v>
      </c>
      <c r="E35" s="4" t="s">
        <v>20</v>
      </c>
      <c r="F35" s="3">
        <v>5.9</v>
      </c>
      <c r="G35" s="3">
        <v>95</v>
      </c>
      <c r="H35" s="17">
        <f>Data[[#This Row],[Weight]] / ((Data[[#This Row],[Height]] * 0.3048)^2)</f>
        <v>29.375796885591022</v>
      </c>
      <c r="I35" s="4" t="s">
        <v>21</v>
      </c>
      <c r="J35" s="3">
        <v>9</v>
      </c>
      <c r="K35" s="3">
        <v>50</v>
      </c>
      <c r="L35" s="16" t="s">
        <v>23</v>
      </c>
      <c r="M35" s="16" t="s">
        <v>23</v>
      </c>
      <c r="N35" s="16" t="s">
        <v>23</v>
      </c>
      <c r="O35" s="16" t="s">
        <v>23</v>
      </c>
      <c r="P35" s="4" t="s">
        <v>82</v>
      </c>
      <c r="Q35" s="4" t="s">
        <v>22</v>
      </c>
      <c r="R35" s="5">
        <v>1</v>
      </c>
      <c r="S35" s="6">
        <v>5</v>
      </c>
      <c r="T35" s="6">
        <v>4</v>
      </c>
      <c r="U35" s="6">
        <v>5</v>
      </c>
      <c r="V35" s="4" t="s">
        <v>25</v>
      </c>
      <c r="W35" s="4" t="s">
        <v>66</v>
      </c>
      <c r="X35" s="4" t="s">
        <v>22</v>
      </c>
      <c r="Y35" s="4" t="s">
        <v>23</v>
      </c>
      <c r="Z35" s="4" t="s">
        <v>23</v>
      </c>
      <c r="AA35" s="4" t="s">
        <v>23</v>
      </c>
      <c r="AB35" s="4" t="s">
        <v>23</v>
      </c>
      <c r="AC35" s="4" t="s">
        <v>23</v>
      </c>
      <c r="AD35" s="4" t="s">
        <v>23</v>
      </c>
      <c r="AE35" s="4" t="s">
        <v>22</v>
      </c>
      <c r="AF35" s="4" t="s">
        <v>23</v>
      </c>
      <c r="AG35" s="4" t="s">
        <v>22</v>
      </c>
      <c r="AH35" s="4" t="s">
        <v>22</v>
      </c>
      <c r="AI35" s="4" t="s">
        <v>23</v>
      </c>
      <c r="AJ35" s="4" t="s">
        <v>23</v>
      </c>
      <c r="AK35" s="4" t="s">
        <v>23</v>
      </c>
      <c r="AL35" s="4" t="s">
        <v>23</v>
      </c>
      <c r="AM35" s="4" t="s">
        <v>23</v>
      </c>
      <c r="AN35" s="4" t="s">
        <v>22</v>
      </c>
      <c r="AO35" s="4" t="s">
        <v>23</v>
      </c>
      <c r="AP35" s="4" t="s">
        <v>22</v>
      </c>
      <c r="AQ35" s="4" t="s">
        <v>22</v>
      </c>
      <c r="AR35" s="4" t="s">
        <v>23</v>
      </c>
      <c r="AS35" s="4">
        <v>38</v>
      </c>
      <c r="AT35" s="4" t="s">
        <v>23</v>
      </c>
      <c r="AU35" s="4" t="s">
        <v>22</v>
      </c>
      <c r="AV35" s="4" t="s">
        <v>22</v>
      </c>
      <c r="AW35" s="4" t="s">
        <v>22</v>
      </c>
      <c r="AX35" s="4" t="s">
        <v>22</v>
      </c>
      <c r="AY35" s="11">
        <v>89.999999999999986</v>
      </c>
      <c r="AZ35" s="11">
        <v>83.333333333333329</v>
      </c>
      <c r="BA35" s="11">
        <v>0</v>
      </c>
      <c r="BB35" s="11">
        <v>53.333333333333336</v>
      </c>
      <c r="BC35" s="11">
        <v>55.000000000000007</v>
      </c>
      <c r="BD35" s="11">
        <v>65</v>
      </c>
      <c r="BE35" s="11">
        <v>40</v>
      </c>
      <c r="BF35" s="11">
        <v>44.000000000000007</v>
      </c>
    </row>
    <row r="36" spans="1:58" x14ac:dyDescent="0.25">
      <c r="A36" s="3">
        <v>35</v>
      </c>
      <c r="B36" s="4" t="s">
        <v>83</v>
      </c>
      <c r="C36" s="3">
        <v>22</v>
      </c>
      <c r="D36" s="3" t="str" cm="1">
        <f t="array" ref="D36">_xlfn.IFS(Data[[#This Row],[Age]]&lt;30,"&lt;30",Data[[#This Row],[Age]]&lt;=40,"30-40",Data[[#This Row],[Age]]&lt;=50,"40-50",Data[[#This Row],[Age]]&gt;50,"&gt;50")</f>
        <v>&lt;30</v>
      </c>
      <c r="E36" s="4" t="s">
        <v>20</v>
      </c>
      <c r="F36" s="3">
        <v>5.4</v>
      </c>
      <c r="G36" s="3">
        <v>55</v>
      </c>
      <c r="H36" s="17">
        <f>Data[[#This Row],[Weight]] / ((Data[[#This Row],[Height]] * 0.3048)^2)</f>
        <v>20.302300168691172</v>
      </c>
      <c r="I36" s="4" t="s">
        <v>21</v>
      </c>
      <c r="J36" s="3">
        <v>1</v>
      </c>
      <c r="K36" s="3">
        <v>48</v>
      </c>
      <c r="L36" s="16" t="s">
        <v>23</v>
      </c>
      <c r="M36" s="16" t="s">
        <v>23</v>
      </c>
      <c r="N36" s="16" t="s">
        <v>23</v>
      </c>
      <c r="O36" s="16" t="s">
        <v>23</v>
      </c>
      <c r="P36" s="4" t="s">
        <v>23</v>
      </c>
      <c r="Q36" s="4" t="s">
        <v>23</v>
      </c>
      <c r="R36" s="5">
        <v>0</v>
      </c>
      <c r="S36" s="6">
        <v>6</v>
      </c>
      <c r="T36" s="6">
        <v>4</v>
      </c>
      <c r="U36" s="6">
        <v>6</v>
      </c>
      <c r="V36" s="4"/>
      <c r="W36" s="4" t="s">
        <v>23</v>
      </c>
      <c r="X36" s="4" t="s">
        <v>23</v>
      </c>
      <c r="Y36" s="4" t="s">
        <v>23</v>
      </c>
      <c r="Z36" s="4" t="s">
        <v>23</v>
      </c>
      <c r="AA36" s="4" t="s">
        <v>23</v>
      </c>
      <c r="AB36" s="4" t="s">
        <v>23</v>
      </c>
      <c r="AC36" s="4" t="s">
        <v>23</v>
      </c>
      <c r="AD36" s="4" t="s">
        <v>23</v>
      </c>
      <c r="AE36" s="4" t="s">
        <v>23</v>
      </c>
      <c r="AF36" s="4" t="s">
        <v>23</v>
      </c>
      <c r="AG36" s="4" t="s">
        <v>23</v>
      </c>
      <c r="AH36" s="4" t="s">
        <v>23</v>
      </c>
      <c r="AI36" s="4" t="s">
        <v>23</v>
      </c>
      <c r="AJ36" s="4" t="s">
        <v>23</v>
      </c>
      <c r="AK36" s="4" t="s">
        <v>23</v>
      </c>
      <c r="AL36" s="4" t="s">
        <v>23</v>
      </c>
      <c r="AM36" s="4" t="s">
        <v>23</v>
      </c>
      <c r="AN36" s="4" t="s">
        <v>23</v>
      </c>
      <c r="AO36" s="4" t="s">
        <v>23</v>
      </c>
      <c r="AP36" s="4" t="s">
        <v>23</v>
      </c>
      <c r="AQ36" s="4" t="s">
        <v>23</v>
      </c>
      <c r="AR36" s="4" t="s">
        <v>23</v>
      </c>
      <c r="AS36" s="4" t="s">
        <v>128</v>
      </c>
      <c r="AT36" s="4" t="s">
        <v>23</v>
      </c>
      <c r="AU36" s="4" t="s">
        <v>23</v>
      </c>
      <c r="AV36" s="4" t="s">
        <v>23</v>
      </c>
      <c r="AW36" s="4" t="s">
        <v>23</v>
      </c>
      <c r="AX36" s="4" t="s">
        <v>23</v>
      </c>
      <c r="AY36" s="11">
        <v>75</v>
      </c>
      <c r="AZ36" s="11">
        <v>83.333333333333329</v>
      </c>
      <c r="BA36" s="11">
        <v>100</v>
      </c>
      <c r="BB36" s="11">
        <v>70</v>
      </c>
      <c r="BC36" s="11">
        <v>35</v>
      </c>
      <c r="BD36" s="11">
        <v>45</v>
      </c>
      <c r="BE36" s="11">
        <v>66.666666666666657</v>
      </c>
      <c r="BF36" s="11">
        <v>36</v>
      </c>
    </row>
    <row r="37" spans="1:58" x14ac:dyDescent="0.25">
      <c r="A37" s="3">
        <v>36</v>
      </c>
      <c r="B37" s="4" t="s">
        <v>84</v>
      </c>
      <c r="C37" s="3">
        <v>27</v>
      </c>
      <c r="D37" s="3" t="str" cm="1">
        <f t="array" ref="D37">_xlfn.IFS(Data[[#This Row],[Age]]&lt;30,"&lt;30",Data[[#This Row],[Age]]&lt;=40,"30-40",Data[[#This Row],[Age]]&lt;=50,"40-50",Data[[#This Row],[Age]]&gt;50,"&gt;50")</f>
        <v>&lt;30</v>
      </c>
      <c r="E37" s="4" t="s">
        <v>20</v>
      </c>
      <c r="F37" s="3">
        <v>5.7</v>
      </c>
      <c r="G37" s="3">
        <v>65</v>
      </c>
      <c r="H37" s="17">
        <f>Data[[#This Row],[Weight]] / ((Data[[#This Row],[Height]] * 0.3048)^2)</f>
        <v>21.534446817055457</v>
      </c>
      <c r="I37" s="4" t="s">
        <v>21</v>
      </c>
      <c r="J37" s="3">
        <v>10</v>
      </c>
      <c r="K37" s="3">
        <v>28</v>
      </c>
      <c r="L37" s="16" t="s">
        <v>23</v>
      </c>
      <c r="M37" s="16" t="s">
        <v>23</v>
      </c>
      <c r="N37" s="16" t="s">
        <v>23</v>
      </c>
      <c r="O37" s="16" t="s">
        <v>23</v>
      </c>
      <c r="P37" s="4" t="s">
        <v>23</v>
      </c>
      <c r="Q37" s="4" t="s">
        <v>23</v>
      </c>
      <c r="R37" s="5">
        <v>0</v>
      </c>
      <c r="S37" s="6">
        <v>5</v>
      </c>
      <c r="T37" s="6">
        <v>3</v>
      </c>
      <c r="U37" s="6">
        <v>4</v>
      </c>
      <c r="V37" s="4"/>
      <c r="W37" s="4" t="s">
        <v>52</v>
      </c>
      <c r="X37" s="4" t="s">
        <v>22</v>
      </c>
      <c r="Y37" s="4" t="s">
        <v>23</v>
      </c>
      <c r="Z37" s="4" t="s">
        <v>23</v>
      </c>
      <c r="AA37" s="4" t="s">
        <v>23</v>
      </c>
      <c r="AB37" s="4" t="s">
        <v>23</v>
      </c>
      <c r="AC37" s="4" t="s">
        <v>23</v>
      </c>
      <c r="AD37" s="4" t="s">
        <v>23</v>
      </c>
      <c r="AE37" s="4" t="s">
        <v>23</v>
      </c>
      <c r="AF37" s="4" t="s">
        <v>23</v>
      </c>
      <c r="AG37" s="4" t="s">
        <v>23</v>
      </c>
      <c r="AH37" s="4" t="s">
        <v>23</v>
      </c>
      <c r="AI37" s="4" t="s">
        <v>23</v>
      </c>
      <c r="AJ37" s="4" t="s">
        <v>23</v>
      </c>
      <c r="AK37" s="4" t="s">
        <v>23</v>
      </c>
      <c r="AL37" s="4" t="s">
        <v>23</v>
      </c>
      <c r="AM37" s="4" t="s">
        <v>23</v>
      </c>
      <c r="AN37" s="4" t="s">
        <v>23</v>
      </c>
      <c r="AO37" s="4" t="s">
        <v>23</v>
      </c>
      <c r="AP37" s="4" t="s">
        <v>23</v>
      </c>
      <c r="AQ37" s="4" t="s">
        <v>23</v>
      </c>
      <c r="AR37" s="4" t="s">
        <v>23</v>
      </c>
      <c r="AS37" s="4" t="s">
        <v>23</v>
      </c>
      <c r="AT37" s="4" t="s">
        <v>23</v>
      </c>
      <c r="AU37" s="4" t="s">
        <v>23</v>
      </c>
      <c r="AV37" s="4" t="s">
        <v>23</v>
      </c>
      <c r="AW37" s="4" t="s">
        <v>23</v>
      </c>
      <c r="AX37" s="4" t="s">
        <v>23</v>
      </c>
      <c r="AY37" s="11">
        <v>85.000000000000014</v>
      </c>
      <c r="AZ37" s="11">
        <v>50</v>
      </c>
      <c r="BA37" s="11">
        <v>100</v>
      </c>
      <c r="BB37" s="11">
        <v>50</v>
      </c>
      <c r="BC37" s="11">
        <v>40</v>
      </c>
      <c r="BD37" s="11">
        <v>65</v>
      </c>
      <c r="BE37" s="11">
        <v>73.333333333333343</v>
      </c>
      <c r="BF37" s="11">
        <v>55.999999999999993</v>
      </c>
    </row>
    <row r="38" spans="1:58" x14ac:dyDescent="0.25">
      <c r="A38" s="3">
        <v>37</v>
      </c>
      <c r="B38" s="4" t="s">
        <v>85</v>
      </c>
      <c r="C38" s="3">
        <v>46</v>
      </c>
      <c r="D38" s="3" t="str" cm="1">
        <f t="array" ref="D38">_xlfn.IFS(Data[[#This Row],[Age]]&lt;30,"&lt;30",Data[[#This Row],[Age]]&lt;=40,"30-40",Data[[#This Row],[Age]]&lt;=50,"40-50",Data[[#This Row],[Age]]&gt;50,"&gt;50")</f>
        <v>40-50</v>
      </c>
      <c r="E38" s="4" t="s">
        <v>20</v>
      </c>
      <c r="F38" s="3">
        <v>5.1100000000000003</v>
      </c>
      <c r="G38" s="3">
        <v>98</v>
      </c>
      <c r="H38" s="17">
        <f>Data[[#This Row],[Weight]] / ((Data[[#This Row],[Height]] * 0.3048)^2)</f>
        <v>40.397487020865896</v>
      </c>
      <c r="I38" s="4" t="s">
        <v>21</v>
      </c>
      <c r="J38" s="3">
        <v>25</v>
      </c>
      <c r="K38" s="3">
        <v>60</v>
      </c>
      <c r="L38" s="16" t="s">
        <v>23</v>
      </c>
      <c r="M38" s="16" t="s">
        <v>23</v>
      </c>
      <c r="N38" s="16" t="s">
        <v>23</v>
      </c>
      <c r="O38" s="16" t="s">
        <v>22</v>
      </c>
      <c r="P38" s="4" t="s">
        <v>86</v>
      </c>
      <c r="Q38" s="4" t="s">
        <v>22</v>
      </c>
      <c r="R38" s="5">
        <v>10</v>
      </c>
      <c r="S38" s="6">
        <v>5</v>
      </c>
      <c r="T38" s="6">
        <v>5</v>
      </c>
      <c r="U38" s="6">
        <v>6</v>
      </c>
      <c r="V38" s="4" t="s">
        <v>25</v>
      </c>
      <c r="W38" s="4" t="s">
        <v>219</v>
      </c>
      <c r="X38" s="4" t="s">
        <v>23</v>
      </c>
      <c r="Y38" s="4" t="s">
        <v>23</v>
      </c>
      <c r="Z38" s="4" t="s">
        <v>22</v>
      </c>
      <c r="AA38" s="4" t="s">
        <v>23</v>
      </c>
      <c r="AB38" s="4" t="s">
        <v>22</v>
      </c>
      <c r="AC38" s="4" t="s">
        <v>23</v>
      </c>
      <c r="AD38" s="4" t="s">
        <v>23</v>
      </c>
      <c r="AE38" s="4" t="s">
        <v>22</v>
      </c>
      <c r="AF38" s="4" t="s">
        <v>22</v>
      </c>
      <c r="AG38" s="4" t="s">
        <v>23</v>
      </c>
      <c r="AH38" s="4" t="s">
        <v>23</v>
      </c>
      <c r="AI38" s="4" t="s">
        <v>23</v>
      </c>
      <c r="AJ38" s="4" t="s">
        <v>23</v>
      </c>
      <c r="AK38" s="4" t="s">
        <v>22</v>
      </c>
      <c r="AL38" s="4" t="s">
        <v>23</v>
      </c>
      <c r="AM38" s="4" t="s">
        <v>23</v>
      </c>
      <c r="AN38" s="4" t="s">
        <v>22</v>
      </c>
      <c r="AO38" s="4" t="s">
        <v>22</v>
      </c>
      <c r="AP38" s="4" t="s">
        <v>23</v>
      </c>
      <c r="AQ38" s="4" t="s">
        <v>23</v>
      </c>
      <c r="AR38" s="4" t="s">
        <v>23</v>
      </c>
      <c r="AS38" s="4">
        <v>36</v>
      </c>
      <c r="AT38" s="4" t="s">
        <v>23</v>
      </c>
      <c r="AU38" s="4" t="s">
        <v>22</v>
      </c>
      <c r="AV38" s="4" t="s">
        <v>22</v>
      </c>
      <c r="AW38" s="4" t="s">
        <v>22</v>
      </c>
      <c r="AX38" s="4" t="s">
        <v>23</v>
      </c>
      <c r="AY38" s="11">
        <v>55.000000000000007</v>
      </c>
      <c r="AZ38" s="11">
        <v>66.666666666666671</v>
      </c>
      <c r="BA38" s="11">
        <v>33.333333333333329</v>
      </c>
      <c r="BB38" s="11">
        <v>36.666666666666664</v>
      </c>
      <c r="BC38" s="11">
        <v>60</v>
      </c>
      <c r="BD38" s="11">
        <v>60</v>
      </c>
      <c r="BE38" s="11">
        <v>40</v>
      </c>
      <c r="BF38" s="11">
        <v>32</v>
      </c>
    </row>
    <row r="39" spans="1:58" x14ac:dyDescent="0.25">
      <c r="A39" s="3">
        <v>38</v>
      </c>
      <c r="B39" s="4" t="s">
        <v>87</v>
      </c>
      <c r="C39" s="3">
        <v>49</v>
      </c>
      <c r="D39" s="3" t="str" cm="1">
        <f t="array" ref="D39">_xlfn.IFS(Data[[#This Row],[Age]]&lt;30,"&lt;30",Data[[#This Row],[Age]]&lt;=40,"30-40",Data[[#This Row],[Age]]&lt;=50,"40-50",Data[[#This Row],[Age]]&gt;50,"&gt;50")</f>
        <v>40-50</v>
      </c>
      <c r="E39" s="4" t="s">
        <v>20</v>
      </c>
      <c r="F39" s="3">
        <v>5.9</v>
      </c>
      <c r="G39" s="3">
        <v>73</v>
      </c>
      <c r="H39" s="17">
        <f>Data[[#This Row],[Weight]] / ((Data[[#This Row],[Height]] * 0.3048)^2)</f>
        <v>22.572980764717311</v>
      </c>
      <c r="I39" s="4" t="s">
        <v>21</v>
      </c>
      <c r="J39" s="3">
        <v>15</v>
      </c>
      <c r="K39" s="3">
        <v>60</v>
      </c>
      <c r="L39" s="16" t="s">
        <v>22</v>
      </c>
      <c r="M39" s="16" t="s">
        <v>22</v>
      </c>
      <c r="N39" s="16" t="s">
        <v>23</v>
      </c>
      <c r="O39" s="16" t="s">
        <v>23</v>
      </c>
      <c r="P39" s="4" t="s">
        <v>72</v>
      </c>
      <c r="Q39" s="4" t="s">
        <v>22</v>
      </c>
      <c r="R39" s="5">
        <v>10</v>
      </c>
      <c r="S39" s="6">
        <v>6</v>
      </c>
      <c r="T39" s="6">
        <v>5</v>
      </c>
      <c r="U39" s="6">
        <v>6</v>
      </c>
      <c r="V39" s="4" t="s">
        <v>25</v>
      </c>
      <c r="W39" s="4" t="s">
        <v>30</v>
      </c>
      <c r="X39" s="4" t="s">
        <v>23</v>
      </c>
      <c r="Y39" s="4" t="s">
        <v>23</v>
      </c>
      <c r="Z39" s="4" t="s">
        <v>23</v>
      </c>
      <c r="AA39" s="4" t="s">
        <v>22</v>
      </c>
      <c r="AB39" s="4" t="s">
        <v>23</v>
      </c>
      <c r="AC39" s="4" t="s">
        <v>23</v>
      </c>
      <c r="AD39" s="4" t="s">
        <v>23</v>
      </c>
      <c r="AE39" s="4" t="s">
        <v>23</v>
      </c>
      <c r="AF39" s="4" t="s">
        <v>22</v>
      </c>
      <c r="AG39" s="4" t="s">
        <v>23</v>
      </c>
      <c r="AH39" s="4" t="s">
        <v>23</v>
      </c>
      <c r="AI39" s="4" t="s">
        <v>23</v>
      </c>
      <c r="AJ39" s="4" t="s">
        <v>22</v>
      </c>
      <c r="AK39" s="4" t="s">
        <v>23</v>
      </c>
      <c r="AL39" s="4" t="s">
        <v>23</v>
      </c>
      <c r="AM39" s="4" t="s">
        <v>23</v>
      </c>
      <c r="AN39" s="4" t="s">
        <v>23</v>
      </c>
      <c r="AO39" s="4" t="s">
        <v>22</v>
      </c>
      <c r="AP39" s="4" t="s">
        <v>23</v>
      </c>
      <c r="AQ39" s="4" t="s">
        <v>23</v>
      </c>
      <c r="AR39" s="4" t="s">
        <v>23</v>
      </c>
      <c r="AS39" s="4">
        <v>44</v>
      </c>
      <c r="AT39" s="4" t="s">
        <v>23</v>
      </c>
      <c r="AU39" s="4" t="s">
        <v>22</v>
      </c>
      <c r="AV39" s="4" t="s">
        <v>22</v>
      </c>
      <c r="AW39" s="4" t="s">
        <v>22</v>
      </c>
      <c r="AX39" s="4" t="s">
        <v>22</v>
      </c>
      <c r="AY39" s="11">
        <v>50</v>
      </c>
      <c r="AZ39" s="11">
        <v>83.333333333333329</v>
      </c>
      <c r="BA39" s="11">
        <v>0</v>
      </c>
      <c r="BB39" s="11">
        <v>26.666666666666664</v>
      </c>
      <c r="BC39" s="11">
        <v>60</v>
      </c>
      <c r="BD39" s="11">
        <v>75</v>
      </c>
      <c r="BE39" s="11">
        <v>46.666666666666664</v>
      </c>
      <c r="BF39" s="11">
        <v>44.000000000000007</v>
      </c>
    </row>
    <row r="40" spans="1:58" x14ac:dyDescent="0.25">
      <c r="A40" s="3">
        <v>39</v>
      </c>
      <c r="B40" s="4" t="s">
        <v>88</v>
      </c>
      <c r="C40" s="3">
        <v>44</v>
      </c>
      <c r="D40" s="3" t="str" cm="1">
        <f t="array" ref="D40">_xlfn.IFS(Data[[#This Row],[Age]]&lt;30,"&lt;30",Data[[#This Row],[Age]]&lt;=40,"30-40",Data[[#This Row],[Age]]&lt;=50,"40-50",Data[[#This Row],[Age]]&gt;50,"&gt;50")</f>
        <v>40-50</v>
      </c>
      <c r="E40" s="4" t="s">
        <v>20</v>
      </c>
      <c r="F40" s="3">
        <v>6.1</v>
      </c>
      <c r="G40" s="3">
        <v>95</v>
      </c>
      <c r="H40" s="17">
        <f>Data[[#This Row],[Weight]] / ((Data[[#This Row],[Height]] * 0.3048)^2)</f>
        <v>27.481093512158655</v>
      </c>
      <c r="I40" s="4" t="s">
        <v>21</v>
      </c>
      <c r="J40" s="3">
        <v>17</v>
      </c>
      <c r="K40" s="3">
        <v>28</v>
      </c>
      <c r="L40" s="16" t="s">
        <v>23</v>
      </c>
      <c r="M40" s="16" t="s">
        <v>23</v>
      </c>
      <c r="N40" s="16" t="s">
        <v>23</v>
      </c>
      <c r="O40" s="16" t="s">
        <v>22</v>
      </c>
      <c r="P40" s="4" t="s">
        <v>54</v>
      </c>
      <c r="Q40" s="4" t="s">
        <v>22</v>
      </c>
      <c r="R40" s="5">
        <v>3</v>
      </c>
      <c r="S40" s="6">
        <v>5</v>
      </c>
      <c r="T40" s="6">
        <v>4</v>
      </c>
      <c r="U40" s="6">
        <v>5</v>
      </c>
      <c r="V40" s="4" t="s">
        <v>29</v>
      </c>
      <c r="W40" s="4" t="s">
        <v>30</v>
      </c>
      <c r="X40" s="4" t="s">
        <v>23</v>
      </c>
      <c r="Y40" s="4" t="s">
        <v>23</v>
      </c>
      <c r="Z40" s="4" t="s">
        <v>23</v>
      </c>
      <c r="AA40" s="4" t="s">
        <v>23</v>
      </c>
      <c r="AB40" s="4" t="s">
        <v>23</v>
      </c>
      <c r="AC40" s="4" t="s">
        <v>23</v>
      </c>
      <c r="AD40" s="4" t="s">
        <v>23</v>
      </c>
      <c r="AE40" s="4" t="s">
        <v>23</v>
      </c>
      <c r="AF40" s="4" t="s">
        <v>22</v>
      </c>
      <c r="AG40" s="4" t="s">
        <v>23</v>
      </c>
      <c r="AH40" s="4" t="s">
        <v>23</v>
      </c>
      <c r="AI40" s="4" t="s">
        <v>23</v>
      </c>
      <c r="AJ40" s="4" t="s">
        <v>23</v>
      </c>
      <c r="AK40" s="4" t="s">
        <v>22</v>
      </c>
      <c r="AL40" s="4" t="s">
        <v>23</v>
      </c>
      <c r="AM40" s="4" t="s">
        <v>23</v>
      </c>
      <c r="AN40" s="4" t="s">
        <v>23</v>
      </c>
      <c r="AO40" s="4" t="s">
        <v>22</v>
      </c>
      <c r="AP40" s="4" t="s">
        <v>23</v>
      </c>
      <c r="AQ40" s="4" t="s">
        <v>23</v>
      </c>
      <c r="AR40" s="4" t="s">
        <v>23</v>
      </c>
      <c r="AS40" s="4">
        <v>41</v>
      </c>
      <c r="AT40" s="4" t="s">
        <v>23</v>
      </c>
      <c r="AU40" s="4" t="s">
        <v>23</v>
      </c>
      <c r="AV40" s="4" t="s">
        <v>22</v>
      </c>
      <c r="AW40" s="4" t="s">
        <v>23</v>
      </c>
      <c r="AX40" s="4" t="s">
        <v>22</v>
      </c>
      <c r="AY40" s="11">
        <v>80</v>
      </c>
      <c r="AZ40" s="11">
        <v>66.666666666666671</v>
      </c>
      <c r="BA40" s="11">
        <v>0</v>
      </c>
      <c r="BB40" s="11">
        <v>26.666666666666664</v>
      </c>
      <c r="BC40" s="11">
        <v>45</v>
      </c>
      <c r="BD40" s="11">
        <v>70</v>
      </c>
      <c r="BE40" s="11">
        <v>53.333333333333336</v>
      </c>
      <c r="BF40" s="11">
        <v>44.000000000000007</v>
      </c>
    </row>
    <row r="41" spans="1:58" x14ac:dyDescent="0.25">
      <c r="A41" s="3">
        <v>40</v>
      </c>
      <c r="B41" s="4" t="s">
        <v>89</v>
      </c>
      <c r="C41" s="3">
        <v>56</v>
      </c>
      <c r="D41" s="3" t="str" cm="1">
        <f t="array" ref="D41">_xlfn.IFS(Data[[#This Row],[Age]]&lt;30,"&lt;30",Data[[#This Row],[Age]]&lt;=40,"30-40",Data[[#This Row],[Age]]&lt;=50,"40-50",Data[[#This Row],[Age]]&gt;50,"&gt;50")</f>
        <v>&gt;50</v>
      </c>
      <c r="E41" s="4" t="s">
        <v>20</v>
      </c>
      <c r="F41" s="3">
        <v>5.9</v>
      </c>
      <c r="G41" s="3">
        <v>73</v>
      </c>
      <c r="H41" s="17">
        <f>Data[[#This Row],[Weight]] / ((Data[[#This Row],[Height]] * 0.3048)^2)</f>
        <v>22.572980764717311</v>
      </c>
      <c r="I41" s="4" t="s">
        <v>21</v>
      </c>
      <c r="J41" s="3">
        <v>30</v>
      </c>
      <c r="K41" s="3">
        <v>50</v>
      </c>
      <c r="L41" s="16" t="s">
        <v>22</v>
      </c>
      <c r="M41" s="16" t="s">
        <v>22</v>
      </c>
      <c r="N41" s="16" t="s">
        <v>23</v>
      </c>
      <c r="O41" s="16" t="s">
        <v>22</v>
      </c>
      <c r="P41" s="4" t="s">
        <v>90</v>
      </c>
      <c r="Q41" s="4" t="s">
        <v>22</v>
      </c>
      <c r="R41" s="5">
        <v>10</v>
      </c>
      <c r="S41" s="6">
        <v>6</v>
      </c>
      <c r="T41" s="6">
        <v>5</v>
      </c>
      <c r="U41" s="6">
        <v>6</v>
      </c>
      <c r="V41" s="4" t="s">
        <v>25</v>
      </c>
      <c r="W41" s="4" t="s">
        <v>26</v>
      </c>
      <c r="X41" s="4" t="s">
        <v>23</v>
      </c>
      <c r="Y41" s="4" t="s">
        <v>22</v>
      </c>
      <c r="Z41" s="4" t="s">
        <v>22</v>
      </c>
      <c r="AA41" s="4" t="s">
        <v>22</v>
      </c>
      <c r="AB41" s="4" t="s">
        <v>22</v>
      </c>
      <c r="AC41" s="4" t="s">
        <v>23</v>
      </c>
      <c r="AD41" s="4" t="s">
        <v>23</v>
      </c>
      <c r="AE41" s="4" t="s">
        <v>23</v>
      </c>
      <c r="AF41" s="4" t="s">
        <v>22</v>
      </c>
      <c r="AG41" s="4" t="s">
        <v>23</v>
      </c>
      <c r="AH41" s="4" t="s">
        <v>22</v>
      </c>
      <c r="AI41" s="4" t="s">
        <v>23</v>
      </c>
      <c r="AJ41" s="4" t="s">
        <v>22</v>
      </c>
      <c r="AK41" s="4" t="s">
        <v>22</v>
      </c>
      <c r="AL41" s="4" t="s">
        <v>23</v>
      </c>
      <c r="AM41" s="4" t="s">
        <v>23</v>
      </c>
      <c r="AN41" s="4" t="s">
        <v>23</v>
      </c>
      <c r="AO41" s="4" t="s">
        <v>22</v>
      </c>
      <c r="AP41" s="4" t="s">
        <v>23</v>
      </c>
      <c r="AQ41" s="4" t="s">
        <v>22</v>
      </c>
      <c r="AR41" s="4" t="s">
        <v>23</v>
      </c>
      <c r="AS41" s="4">
        <v>46</v>
      </c>
      <c r="AT41" s="4" t="s">
        <v>23</v>
      </c>
      <c r="AU41" s="4" t="s">
        <v>23</v>
      </c>
      <c r="AV41" s="4" t="s">
        <v>22</v>
      </c>
      <c r="AW41" s="4" t="s">
        <v>22</v>
      </c>
      <c r="AX41" s="4" t="s">
        <v>22</v>
      </c>
      <c r="AY41" s="11">
        <v>50</v>
      </c>
      <c r="AZ41" s="11">
        <v>50</v>
      </c>
      <c r="BA41" s="11">
        <v>0</v>
      </c>
      <c r="BB41" s="11">
        <v>36.666666666666664</v>
      </c>
      <c r="BC41" s="11">
        <v>70</v>
      </c>
      <c r="BD41" s="11">
        <v>70</v>
      </c>
      <c r="BE41" s="11">
        <v>46.666666666666664</v>
      </c>
      <c r="BF41" s="11">
        <v>32</v>
      </c>
    </row>
    <row r="42" spans="1:58" x14ac:dyDescent="0.25">
      <c r="A42" s="3">
        <v>41</v>
      </c>
      <c r="B42" s="4" t="s">
        <v>91</v>
      </c>
      <c r="C42" s="3">
        <v>38</v>
      </c>
      <c r="D42" s="3" t="str" cm="1">
        <f t="array" ref="D42">_xlfn.IFS(Data[[#This Row],[Age]]&lt;30,"&lt;30",Data[[#This Row],[Age]]&lt;=40,"30-40",Data[[#This Row],[Age]]&lt;=50,"40-50",Data[[#This Row],[Age]]&gt;50,"&gt;50")</f>
        <v>30-40</v>
      </c>
      <c r="E42" s="4" t="s">
        <v>20</v>
      </c>
      <c r="F42" s="3">
        <v>5.6</v>
      </c>
      <c r="G42" s="3">
        <v>68</v>
      </c>
      <c r="H42" s="17">
        <f>Data[[#This Row],[Weight]] / ((Data[[#This Row],[Height]] * 0.3048)^2)</f>
        <v>23.340111872967508</v>
      </c>
      <c r="I42" s="4" t="s">
        <v>21</v>
      </c>
      <c r="J42" s="3">
        <v>10</v>
      </c>
      <c r="K42" s="3">
        <v>60</v>
      </c>
      <c r="L42" s="16" t="s">
        <v>23</v>
      </c>
      <c r="M42" s="16" t="s">
        <v>23</v>
      </c>
      <c r="N42" s="16" t="s">
        <v>23</v>
      </c>
      <c r="O42" s="16" t="s">
        <v>23</v>
      </c>
      <c r="P42" s="4" t="s">
        <v>92</v>
      </c>
      <c r="Q42" s="4" t="s">
        <v>22</v>
      </c>
      <c r="R42" s="5">
        <v>2</v>
      </c>
      <c r="S42" s="6">
        <v>5</v>
      </c>
      <c r="T42" s="6">
        <v>4</v>
      </c>
      <c r="U42" s="6">
        <v>5</v>
      </c>
      <c r="V42" s="4" t="s">
        <v>25</v>
      </c>
      <c r="W42" s="4" t="s">
        <v>23</v>
      </c>
      <c r="X42" s="4" t="s">
        <v>23</v>
      </c>
      <c r="Y42" s="4" t="s">
        <v>23</v>
      </c>
      <c r="Z42" s="4" t="s">
        <v>22</v>
      </c>
      <c r="AA42" s="4" t="s">
        <v>22</v>
      </c>
      <c r="AB42" s="4" t="s">
        <v>23</v>
      </c>
      <c r="AC42" s="4" t="s">
        <v>23</v>
      </c>
      <c r="AD42" s="4" t="s">
        <v>23</v>
      </c>
      <c r="AE42" s="4" t="s">
        <v>23</v>
      </c>
      <c r="AF42" s="4" t="s">
        <v>23</v>
      </c>
      <c r="AG42" s="4" t="s">
        <v>23</v>
      </c>
      <c r="AH42" s="4" t="s">
        <v>23</v>
      </c>
      <c r="AI42" s="4" t="s">
        <v>23</v>
      </c>
      <c r="AJ42" s="4" t="s">
        <v>22</v>
      </c>
      <c r="AK42" s="4" t="s">
        <v>23</v>
      </c>
      <c r="AL42" s="4" t="s">
        <v>23</v>
      </c>
      <c r="AM42" s="4" t="s">
        <v>23</v>
      </c>
      <c r="AN42" s="4" t="s">
        <v>23</v>
      </c>
      <c r="AO42" s="4" t="s">
        <v>23</v>
      </c>
      <c r="AP42" s="4" t="s">
        <v>23</v>
      </c>
      <c r="AQ42" s="4" t="s">
        <v>23</v>
      </c>
      <c r="AR42" s="4" t="s">
        <v>23</v>
      </c>
      <c r="AS42" s="4">
        <v>36</v>
      </c>
      <c r="AT42" s="4" t="s">
        <v>23</v>
      </c>
      <c r="AU42" s="4" t="s">
        <v>23</v>
      </c>
      <c r="AV42" s="4" t="s">
        <v>22</v>
      </c>
      <c r="AW42" s="4" t="s">
        <v>23</v>
      </c>
      <c r="AX42" s="4" t="s">
        <v>22</v>
      </c>
      <c r="AY42" s="11">
        <v>70</v>
      </c>
      <c r="AZ42" s="11">
        <v>66.666666666666671</v>
      </c>
      <c r="BA42" s="11">
        <v>33.333333333333329</v>
      </c>
      <c r="BB42" s="11">
        <v>36.666666666666664</v>
      </c>
      <c r="BC42" s="11">
        <v>55.000000000000007</v>
      </c>
      <c r="BD42" s="11">
        <v>70</v>
      </c>
      <c r="BE42" s="11">
        <v>66.666666666666657</v>
      </c>
      <c r="BF42" s="11">
        <v>40</v>
      </c>
    </row>
    <row r="43" spans="1:58" x14ac:dyDescent="0.25">
      <c r="A43" s="3">
        <v>42</v>
      </c>
      <c r="B43" s="4" t="s">
        <v>93</v>
      </c>
      <c r="C43" s="3">
        <v>52</v>
      </c>
      <c r="D43" s="3" t="str" cm="1">
        <f t="array" ref="D43">_xlfn.IFS(Data[[#This Row],[Age]]&lt;30,"&lt;30",Data[[#This Row],[Age]]&lt;=40,"30-40",Data[[#This Row],[Age]]&lt;=50,"40-50",Data[[#This Row],[Age]]&gt;50,"&gt;50")</f>
        <v>&gt;50</v>
      </c>
      <c r="E43" s="4" t="s">
        <v>20</v>
      </c>
      <c r="F43" s="3">
        <v>5.1100000000000003</v>
      </c>
      <c r="G43" s="3">
        <v>80</v>
      </c>
      <c r="H43" s="17">
        <f>Data[[#This Row],[Weight]] / ((Data[[#This Row],[Height]] * 0.3048)^2)</f>
        <v>32.977540425196651</v>
      </c>
      <c r="I43" s="4" t="s">
        <v>21</v>
      </c>
      <c r="J43" s="3">
        <v>25</v>
      </c>
      <c r="K43" s="3">
        <v>50</v>
      </c>
      <c r="L43" s="16" t="s">
        <v>23</v>
      </c>
      <c r="M43" s="16" t="s">
        <v>22</v>
      </c>
      <c r="N43" s="16" t="s">
        <v>23</v>
      </c>
      <c r="O43" s="16" t="s">
        <v>23</v>
      </c>
      <c r="P43" s="4" t="s">
        <v>94</v>
      </c>
      <c r="Q43" s="4" t="s">
        <v>22</v>
      </c>
      <c r="R43" s="5">
        <v>5</v>
      </c>
      <c r="S43" s="6">
        <v>5</v>
      </c>
      <c r="T43" s="6">
        <v>4</v>
      </c>
      <c r="U43" s="6">
        <v>5</v>
      </c>
      <c r="V43" s="4" t="s">
        <v>25</v>
      </c>
      <c r="W43" s="4" t="s">
        <v>23</v>
      </c>
      <c r="X43" s="4" t="s">
        <v>23</v>
      </c>
      <c r="Y43" s="4" t="s">
        <v>23</v>
      </c>
      <c r="Z43" s="4" t="s">
        <v>22</v>
      </c>
      <c r="AA43" s="4" t="s">
        <v>22</v>
      </c>
      <c r="AB43" s="4" t="s">
        <v>23</v>
      </c>
      <c r="AC43" s="4" t="s">
        <v>23</v>
      </c>
      <c r="AD43" s="4" t="s">
        <v>23</v>
      </c>
      <c r="AE43" s="4" t="s">
        <v>23</v>
      </c>
      <c r="AF43" s="4" t="s">
        <v>22</v>
      </c>
      <c r="AG43" s="4" t="s">
        <v>23</v>
      </c>
      <c r="AH43" s="4" t="s">
        <v>23</v>
      </c>
      <c r="AI43" s="4" t="s">
        <v>23</v>
      </c>
      <c r="AJ43" s="4" t="s">
        <v>22</v>
      </c>
      <c r="AK43" s="4" t="s">
        <v>23</v>
      </c>
      <c r="AL43" s="4" t="s">
        <v>23</v>
      </c>
      <c r="AM43" s="4" t="s">
        <v>23</v>
      </c>
      <c r="AN43" s="4" t="s">
        <v>23</v>
      </c>
      <c r="AO43" s="4" t="s">
        <v>22</v>
      </c>
      <c r="AP43" s="4" t="s">
        <v>23</v>
      </c>
      <c r="AQ43" s="4" t="s">
        <v>23</v>
      </c>
      <c r="AR43" s="4" t="s">
        <v>23</v>
      </c>
      <c r="AS43" s="4">
        <v>47</v>
      </c>
      <c r="AT43" s="4" t="s">
        <v>23</v>
      </c>
      <c r="AU43" s="4" t="s">
        <v>23</v>
      </c>
      <c r="AV43" s="4" t="s">
        <v>22</v>
      </c>
      <c r="AW43" s="4" t="s">
        <v>23</v>
      </c>
      <c r="AX43" s="4" t="s">
        <v>22</v>
      </c>
      <c r="AY43" s="11">
        <v>55.000000000000007</v>
      </c>
      <c r="AZ43" s="11">
        <v>66.666666666666671</v>
      </c>
      <c r="BA43" s="11">
        <v>33.333333333333329</v>
      </c>
      <c r="BB43" s="11">
        <v>36.666666666666664</v>
      </c>
      <c r="BC43" s="11">
        <v>60</v>
      </c>
      <c r="BD43" s="11">
        <v>70</v>
      </c>
      <c r="BE43" s="11">
        <v>53.333333333333336</v>
      </c>
      <c r="BF43" s="11">
        <v>48</v>
      </c>
    </row>
    <row r="44" spans="1:58" x14ac:dyDescent="0.25">
      <c r="A44" s="3">
        <v>43</v>
      </c>
      <c r="B44" s="4" t="s">
        <v>95</v>
      </c>
      <c r="C44" s="3">
        <v>46</v>
      </c>
      <c r="D44" s="3" t="str" cm="1">
        <f t="array" ref="D44">_xlfn.IFS(Data[[#This Row],[Age]]&lt;30,"&lt;30",Data[[#This Row],[Age]]&lt;=40,"30-40",Data[[#This Row],[Age]]&lt;=50,"40-50",Data[[#This Row],[Age]]&gt;50,"&gt;50")</f>
        <v>40-50</v>
      </c>
      <c r="E44" s="4" t="s">
        <v>20</v>
      </c>
      <c r="F44" s="3">
        <v>5.4</v>
      </c>
      <c r="G44" s="3">
        <v>65</v>
      </c>
      <c r="H44" s="17">
        <f>Data[[#This Row],[Weight]] / ((Data[[#This Row],[Height]] * 0.3048)^2)</f>
        <v>23.993627472089564</v>
      </c>
      <c r="I44" s="4" t="s">
        <v>21</v>
      </c>
      <c r="J44" s="3">
        <v>10</v>
      </c>
      <c r="K44" s="3">
        <v>50</v>
      </c>
      <c r="L44" s="16" t="s">
        <v>23</v>
      </c>
      <c r="M44" s="16" t="s">
        <v>23</v>
      </c>
      <c r="N44" s="16" t="s">
        <v>23</v>
      </c>
      <c r="O44" s="16" t="s">
        <v>23</v>
      </c>
      <c r="P44" s="4" t="s">
        <v>40</v>
      </c>
      <c r="Q44" s="4" t="s">
        <v>22</v>
      </c>
      <c r="R44" s="5">
        <v>2</v>
      </c>
      <c r="S44" s="6">
        <v>5</v>
      </c>
      <c r="T44" s="6">
        <v>4</v>
      </c>
      <c r="U44" s="6">
        <v>5</v>
      </c>
      <c r="V44" s="4" t="s">
        <v>25</v>
      </c>
      <c r="W44" s="4" t="s">
        <v>26</v>
      </c>
      <c r="X44" s="4" t="s">
        <v>23</v>
      </c>
      <c r="Y44" s="4" t="s">
        <v>23</v>
      </c>
      <c r="Z44" s="4" t="s">
        <v>22</v>
      </c>
      <c r="AA44" s="4" t="s">
        <v>23</v>
      </c>
      <c r="AB44" s="4" t="s">
        <v>23</v>
      </c>
      <c r="AC44" s="4" t="s">
        <v>23</v>
      </c>
      <c r="AD44" s="4" t="s">
        <v>23</v>
      </c>
      <c r="AE44" s="4" t="s">
        <v>23</v>
      </c>
      <c r="AF44" s="4" t="s">
        <v>22</v>
      </c>
      <c r="AG44" s="4" t="s">
        <v>23</v>
      </c>
      <c r="AH44" s="4" t="s">
        <v>23</v>
      </c>
      <c r="AI44" s="4" t="s">
        <v>23</v>
      </c>
      <c r="AJ44" s="4" t="s">
        <v>23</v>
      </c>
      <c r="AK44" s="4" t="s">
        <v>23</v>
      </c>
      <c r="AL44" s="4" t="s">
        <v>23</v>
      </c>
      <c r="AM44" s="4" t="s">
        <v>23</v>
      </c>
      <c r="AN44" s="4" t="s">
        <v>23</v>
      </c>
      <c r="AO44" s="4" t="s">
        <v>22</v>
      </c>
      <c r="AP44" s="4" t="s">
        <v>23</v>
      </c>
      <c r="AQ44" s="4" t="s">
        <v>23</v>
      </c>
      <c r="AR44" s="4" t="s">
        <v>23</v>
      </c>
      <c r="AS44" s="4">
        <v>44</v>
      </c>
      <c r="AT44" s="4" t="s">
        <v>23</v>
      </c>
      <c r="AU44" s="4" t="s">
        <v>23</v>
      </c>
      <c r="AV44" s="4" t="s">
        <v>22</v>
      </c>
      <c r="AW44" s="4" t="s">
        <v>23</v>
      </c>
      <c r="AX44" s="4" t="s">
        <v>22</v>
      </c>
      <c r="AY44" s="11">
        <v>70</v>
      </c>
      <c r="AZ44" s="11">
        <v>66.666666666666671</v>
      </c>
      <c r="BA44" s="11">
        <v>0</v>
      </c>
      <c r="BB44" s="11">
        <v>36.666666666666664</v>
      </c>
      <c r="BC44" s="11">
        <v>60</v>
      </c>
      <c r="BD44" s="11">
        <v>70</v>
      </c>
      <c r="BE44" s="11">
        <v>53.333333333333336</v>
      </c>
      <c r="BF44" s="11">
        <v>44.000000000000007</v>
      </c>
    </row>
    <row r="45" spans="1:58" x14ac:dyDescent="0.25">
      <c r="A45" s="3">
        <v>44</v>
      </c>
      <c r="B45" s="4" t="s">
        <v>96</v>
      </c>
      <c r="C45" s="3">
        <v>53</v>
      </c>
      <c r="D45" s="3" t="str" cm="1">
        <f t="array" ref="D45">_xlfn.IFS(Data[[#This Row],[Age]]&lt;30,"&lt;30",Data[[#This Row],[Age]]&lt;=40,"30-40",Data[[#This Row],[Age]]&lt;=50,"40-50",Data[[#This Row],[Age]]&gt;50,"&gt;50")</f>
        <v>&gt;50</v>
      </c>
      <c r="E45" s="4" t="s">
        <v>20</v>
      </c>
      <c r="F45" s="3">
        <v>5.7</v>
      </c>
      <c r="G45" s="3">
        <v>70</v>
      </c>
      <c r="H45" s="17">
        <f>Data[[#This Row],[Weight]] / ((Data[[#This Row],[Height]] * 0.3048)^2)</f>
        <v>23.190942726059721</v>
      </c>
      <c r="I45" s="4" t="s">
        <v>21</v>
      </c>
      <c r="J45" s="3">
        <v>25</v>
      </c>
      <c r="K45" s="3">
        <v>60</v>
      </c>
      <c r="L45" s="16" t="s">
        <v>22</v>
      </c>
      <c r="M45" s="16" t="s">
        <v>23</v>
      </c>
      <c r="N45" s="16" t="s">
        <v>23</v>
      </c>
      <c r="O45" s="16" t="s">
        <v>23</v>
      </c>
      <c r="P45" s="4" t="s">
        <v>97</v>
      </c>
      <c r="Q45" s="4" t="s">
        <v>22</v>
      </c>
      <c r="R45" s="5">
        <v>8</v>
      </c>
      <c r="S45" s="6">
        <v>5</v>
      </c>
      <c r="T45" s="6">
        <v>4</v>
      </c>
      <c r="U45" s="6">
        <v>5</v>
      </c>
      <c r="V45" s="4" t="s">
        <v>25</v>
      </c>
      <c r="W45" s="4" t="s">
        <v>26</v>
      </c>
      <c r="X45" s="4" t="s">
        <v>23</v>
      </c>
      <c r="Y45" s="4" t="s">
        <v>22</v>
      </c>
      <c r="Z45" s="4" t="s">
        <v>22</v>
      </c>
      <c r="AA45" s="4" t="s">
        <v>23</v>
      </c>
      <c r="AB45" s="4" t="s">
        <v>22</v>
      </c>
      <c r="AC45" s="4" t="s">
        <v>23</v>
      </c>
      <c r="AD45" s="4" t="s">
        <v>23</v>
      </c>
      <c r="AE45" s="4" t="s">
        <v>23</v>
      </c>
      <c r="AF45" s="4" t="s">
        <v>22</v>
      </c>
      <c r="AG45" s="4" t="s">
        <v>23</v>
      </c>
      <c r="AH45" s="4" t="s">
        <v>23</v>
      </c>
      <c r="AI45" s="4" t="s">
        <v>23</v>
      </c>
      <c r="AJ45" s="4" t="s">
        <v>23</v>
      </c>
      <c r="AK45" s="4" t="s">
        <v>22</v>
      </c>
      <c r="AL45" s="4" t="s">
        <v>23</v>
      </c>
      <c r="AM45" s="4" t="s">
        <v>23</v>
      </c>
      <c r="AN45" s="4" t="s">
        <v>23</v>
      </c>
      <c r="AO45" s="4" t="s">
        <v>22</v>
      </c>
      <c r="AP45" s="4" t="s">
        <v>23</v>
      </c>
      <c r="AQ45" s="4" t="s">
        <v>23</v>
      </c>
      <c r="AR45" s="4" t="s">
        <v>23</v>
      </c>
      <c r="AS45" s="4">
        <v>45</v>
      </c>
      <c r="AT45" s="4" t="s">
        <v>23</v>
      </c>
      <c r="AU45" s="4" t="s">
        <v>23</v>
      </c>
      <c r="AV45" s="4" t="s">
        <v>22</v>
      </c>
      <c r="AW45" s="4" t="s">
        <v>23</v>
      </c>
      <c r="AX45" s="4" t="s">
        <v>22</v>
      </c>
      <c r="AY45" s="11">
        <v>44.999999999999993</v>
      </c>
      <c r="AZ45" s="11">
        <v>50</v>
      </c>
      <c r="BA45" s="11">
        <v>33.333333333333329</v>
      </c>
      <c r="BB45" s="11">
        <v>36.666666666666664</v>
      </c>
      <c r="BC45" s="11">
        <v>60</v>
      </c>
      <c r="BD45" s="11">
        <v>70</v>
      </c>
      <c r="BE45" s="11">
        <v>53.333333333333336</v>
      </c>
      <c r="BF45" s="11">
        <v>44.000000000000007</v>
      </c>
    </row>
    <row r="46" spans="1:58" x14ac:dyDescent="0.25">
      <c r="A46" s="3">
        <v>45</v>
      </c>
      <c r="B46" s="4" t="s">
        <v>98</v>
      </c>
      <c r="C46" s="3">
        <v>50</v>
      </c>
      <c r="D46" s="3" t="str" cm="1">
        <f t="array" ref="D46">_xlfn.IFS(Data[[#This Row],[Age]]&lt;30,"&lt;30",Data[[#This Row],[Age]]&lt;=40,"30-40",Data[[#This Row],[Age]]&lt;=50,"40-50",Data[[#This Row],[Age]]&gt;50,"&gt;50")</f>
        <v>40-50</v>
      </c>
      <c r="E46" s="4" t="s">
        <v>20</v>
      </c>
      <c r="F46" s="3">
        <v>5.5</v>
      </c>
      <c r="G46" s="3">
        <v>68</v>
      </c>
      <c r="H46" s="17">
        <f>Data[[#This Row],[Weight]] / ((Data[[#This Row],[Height]] * 0.3048)^2)</f>
        <v>24.19655895326483</v>
      </c>
      <c r="I46" s="4" t="s">
        <v>21</v>
      </c>
      <c r="J46" s="3">
        <v>30</v>
      </c>
      <c r="K46" s="3">
        <v>50</v>
      </c>
      <c r="L46" s="16" t="s">
        <v>22</v>
      </c>
      <c r="M46" s="16" t="s">
        <v>22</v>
      </c>
      <c r="N46" s="16" t="s">
        <v>23</v>
      </c>
      <c r="O46" s="16" t="s">
        <v>23</v>
      </c>
      <c r="P46" s="4" t="s">
        <v>40</v>
      </c>
      <c r="Q46" s="4" t="s">
        <v>22</v>
      </c>
      <c r="R46" s="5">
        <v>10</v>
      </c>
      <c r="S46" s="6">
        <v>5</v>
      </c>
      <c r="T46" s="6">
        <v>4</v>
      </c>
      <c r="U46" s="6">
        <v>5</v>
      </c>
      <c r="V46" s="4" t="s">
        <v>25</v>
      </c>
      <c r="W46" s="4" t="s">
        <v>23</v>
      </c>
      <c r="X46" s="4" t="s">
        <v>23</v>
      </c>
      <c r="Y46" s="4" t="s">
        <v>22</v>
      </c>
      <c r="Z46" s="4" t="s">
        <v>22</v>
      </c>
      <c r="AA46" s="4" t="s">
        <v>23</v>
      </c>
      <c r="AB46" s="4" t="s">
        <v>23</v>
      </c>
      <c r="AC46" s="4" t="s">
        <v>23</v>
      </c>
      <c r="AD46" s="4" t="s">
        <v>23</v>
      </c>
      <c r="AE46" s="4" t="s">
        <v>23</v>
      </c>
      <c r="AF46" s="4" t="s">
        <v>22</v>
      </c>
      <c r="AG46" s="4" t="s">
        <v>23</v>
      </c>
      <c r="AH46" s="4" t="s">
        <v>23</v>
      </c>
      <c r="AI46" s="4" t="s">
        <v>23</v>
      </c>
      <c r="AJ46" s="4" t="s">
        <v>22</v>
      </c>
      <c r="AK46" s="4" t="s">
        <v>22</v>
      </c>
      <c r="AL46" s="4" t="s">
        <v>22</v>
      </c>
      <c r="AM46" s="4" t="s">
        <v>22</v>
      </c>
      <c r="AN46" s="4" t="s">
        <v>22</v>
      </c>
      <c r="AO46" s="4" t="s">
        <v>22</v>
      </c>
      <c r="AP46" s="4" t="s">
        <v>23</v>
      </c>
      <c r="AQ46" s="4" t="s">
        <v>23</v>
      </c>
      <c r="AR46" s="4" t="s">
        <v>23</v>
      </c>
      <c r="AS46" s="4">
        <v>40</v>
      </c>
      <c r="AT46" s="4" t="s">
        <v>22</v>
      </c>
      <c r="AU46" s="4" t="s">
        <v>23</v>
      </c>
      <c r="AV46" s="4" t="s">
        <v>22</v>
      </c>
      <c r="AW46" s="4" t="s">
        <v>22</v>
      </c>
      <c r="AX46" s="4" t="s">
        <v>22</v>
      </c>
      <c r="AY46" s="11">
        <v>40</v>
      </c>
      <c r="AZ46" s="11">
        <v>50</v>
      </c>
      <c r="BA46" s="11">
        <v>0</v>
      </c>
      <c r="BB46" s="11">
        <v>36.666666666666664</v>
      </c>
      <c r="BC46" s="11">
        <v>60</v>
      </c>
      <c r="BD46" s="11">
        <v>70</v>
      </c>
      <c r="BE46" s="11">
        <v>53.333333333333336</v>
      </c>
      <c r="BF46" s="11">
        <v>44.000000000000007</v>
      </c>
    </row>
    <row r="47" spans="1:58" x14ac:dyDescent="0.25">
      <c r="A47" s="3">
        <v>46</v>
      </c>
      <c r="B47" s="4" t="s">
        <v>99</v>
      </c>
      <c r="C47" s="3">
        <v>48</v>
      </c>
      <c r="D47" s="3" t="str" cm="1">
        <f t="array" ref="D47">_xlfn.IFS(Data[[#This Row],[Age]]&lt;30,"&lt;30",Data[[#This Row],[Age]]&lt;=40,"30-40",Data[[#This Row],[Age]]&lt;=50,"40-50",Data[[#This Row],[Age]]&gt;50,"&gt;50")</f>
        <v>40-50</v>
      </c>
      <c r="E47" s="4" t="s">
        <v>20</v>
      </c>
      <c r="F47" s="3">
        <v>6</v>
      </c>
      <c r="G47" s="3">
        <v>78</v>
      </c>
      <c r="H47" s="17">
        <f>Data[[#This Row],[Weight]] / ((Data[[#This Row],[Height]] * 0.3048)^2)</f>
        <v>23.321805902871059</v>
      </c>
      <c r="I47" s="4" t="s">
        <v>21</v>
      </c>
      <c r="J47" s="3">
        <v>10</v>
      </c>
      <c r="K47" s="3">
        <v>50</v>
      </c>
      <c r="L47" s="16" t="s">
        <v>22</v>
      </c>
      <c r="M47" s="16" t="s">
        <v>23</v>
      </c>
      <c r="N47" s="16" t="s">
        <v>23</v>
      </c>
      <c r="O47" s="16" t="s">
        <v>23</v>
      </c>
      <c r="P47" s="4" t="s">
        <v>100</v>
      </c>
      <c r="Q47" s="4" t="s">
        <v>22</v>
      </c>
      <c r="R47" s="5">
        <v>2</v>
      </c>
      <c r="S47" s="6">
        <v>5</v>
      </c>
      <c r="T47" s="6">
        <v>4</v>
      </c>
      <c r="U47" s="6">
        <v>5</v>
      </c>
      <c r="V47" s="4" t="s">
        <v>25</v>
      </c>
      <c r="W47" s="4" t="s">
        <v>26</v>
      </c>
      <c r="X47" s="4" t="s">
        <v>23</v>
      </c>
      <c r="Y47" s="4" t="s">
        <v>22</v>
      </c>
      <c r="Z47" s="4" t="s">
        <v>23</v>
      </c>
      <c r="AA47" s="4" t="s">
        <v>22</v>
      </c>
      <c r="AB47" s="4" t="s">
        <v>23</v>
      </c>
      <c r="AC47" s="4" t="s">
        <v>23</v>
      </c>
      <c r="AD47" s="4" t="s">
        <v>23</v>
      </c>
      <c r="AE47" s="4" t="s">
        <v>23</v>
      </c>
      <c r="AF47" s="4" t="s">
        <v>22</v>
      </c>
      <c r="AG47" s="4" t="s">
        <v>23</v>
      </c>
      <c r="AH47" s="4" t="s">
        <v>23</v>
      </c>
      <c r="AI47" s="4" t="s">
        <v>23</v>
      </c>
      <c r="AJ47" s="4" t="s">
        <v>22</v>
      </c>
      <c r="AK47" s="4" t="s">
        <v>23</v>
      </c>
      <c r="AL47" s="4" t="s">
        <v>23</v>
      </c>
      <c r="AM47" s="4" t="s">
        <v>23</v>
      </c>
      <c r="AN47" s="4" t="s">
        <v>23</v>
      </c>
      <c r="AO47" s="4" t="s">
        <v>22</v>
      </c>
      <c r="AP47" s="4" t="s">
        <v>23</v>
      </c>
      <c r="AQ47" s="4" t="s">
        <v>23</v>
      </c>
      <c r="AR47" s="4" t="s">
        <v>23</v>
      </c>
      <c r="AS47" s="4">
        <v>46</v>
      </c>
      <c r="AT47" s="4" t="s">
        <v>23</v>
      </c>
      <c r="AU47" s="4" t="s">
        <v>23</v>
      </c>
      <c r="AV47" s="4" t="s">
        <v>22</v>
      </c>
      <c r="AW47" s="4" t="s">
        <v>23</v>
      </c>
      <c r="AX47" s="4" t="s">
        <v>22</v>
      </c>
      <c r="AY47" s="11">
        <v>44.999999999999993</v>
      </c>
      <c r="AZ47" s="11">
        <v>50</v>
      </c>
      <c r="BA47" s="11">
        <v>0</v>
      </c>
      <c r="BB47" s="11">
        <v>36.666666666666664</v>
      </c>
      <c r="BC47" s="11">
        <v>65</v>
      </c>
      <c r="BD47" s="11">
        <v>70</v>
      </c>
      <c r="BE47" s="11">
        <v>46.666666666666664</v>
      </c>
      <c r="BF47" s="11">
        <v>40</v>
      </c>
    </row>
    <row r="48" spans="1:58" x14ac:dyDescent="0.25">
      <c r="A48" s="3">
        <v>47</v>
      </c>
      <c r="B48" s="4" t="s">
        <v>101</v>
      </c>
      <c r="C48" s="3">
        <v>29</v>
      </c>
      <c r="D48" s="3" t="str" cm="1">
        <f t="array" ref="D48">_xlfn.IFS(Data[[#This Row],[Age]]&lt;30,"&lt;30",Data[[#This Row],[Age]]&lt;=40,"30-40",Data[[#This Row],[Age]]&lt;=50,"40-50",Data[[#This Row],[Age]]&gt;50,"&gt;50")</f>
        <v>&lt;30</v>
      </c>
      <c r="E48" s="4" t="s">
        <v>20</v>
      </c>
      <c r="F48" s="3">
        <v>5.8</v>
      </c>
      <c r="G48" s="3">
        <v>70</v>
      </c>
      <c r="H48" s="17">
        <f>Data[[#This Row],[Weight]] / ((Data[[#This Row],[Height]] * 0.3048)^2)</f>
        <v>22.398148905162916</v>
      </c>
      <c r="I48" s="4" t="s">
        <v>39</v>
      </c>
      <c r="J48" s="3">
        <v>3</v>
      </c>
      <c r="K48" s="3">
        <v>60</v>
      </c>
      <c r="L48" s="16" t="s">
        <v>23</v>
      </c>
      <c r="M48" s="16" t="s">
        <v>23</v>
      </c>
      <c r="N48" s="16" t="s">
        <v>23</v>
      </c>
      <c r="O48" s="16" t="s">
        <v>23</v>
      </c>
      <c r="P48" s="4" t="s">
        <v>23</v>
      </c>
      <c r="Q48" s="4" t="s">
        <v>23</v>
      </c>
      <c r="R48" s="5">
        <v>0</v>
      </c>
      <c r="S48" s="6">
        <v>5</v>
      </c>
      <c r="T48" s="6">
        <v>3</v>
      </c>
      <c r="U48" s="6">
        <v>4</v>
      </c>
      <c r="V48" s="4"/>
      <c r="W48" s="4" t="s">
        <v>23</v>
      </c>
      <c r="X48" s="4" t="s">
        <v>23</v>
      </c>
      <c r="Y48" s="4" t="s">
        <v>22</v>
      </c>
      <c r="Z48" s="4" t="s">
        <v>23</v>
      </c>
      <c r="AA48" s="4" t="s">
        <v>23</v>
      </c>
      <c r="AB48" s="4" t="s">
        <v>23</v>
      </c>
      <c r="AC48" s="4" t="s">
        <v>23</v>
      </c>
      <c r="AD48" s="4" t="s">
        <v>23</v>
      </c>
      <c r="AE48" s="4" t="s">
        <v>23</v>
      </c>
      <c r="AF48" s="4" t="s">
        <v>23</v>
      </c>
      <c r="AG48" s="4" t="s">
        <v>23</v>
      </c>
      <c r="AH48" s="4" t="s">
        <v>23</v>
      </c>
      <c r="AI48" s="4" t="s">
        <v>23</v>
      </c>
      <c r="AJ48" s="4" t="s">
        <v>23</v>
      </c>
      <c r="AK48" s="4" t="s">
        <v>23</v>
      </c>
      <c r="AL48" s="4" t="s">
        <v>23</v>
      </c>
      <c r="AM48" s="4" t="s">
        <v>23</v>
      </c>
      <c r="AN48" s="4" t="s">
        <v>23</v>
      </c>
      <c r="AO48" s="4" t="s">
        <v>23</v>
      </c>
      <c r="AP48" s="4" t="s">
        <v>23</v>
      </c>
      <c r="AQ48" s="4" t="s">
        <v>23</v>
      </c>
      <c r="AR48" s="4" t="s">
        <v>23</v>
      </c>
      <c r="AS48" s="4" t="s">
        <v>23</v>
      </c>
      <c r="AT48" s="4" t="s">
        <v>23</v>
      </c>
      <c r="AU48" s="4" t="s">
        <v>23</v>
      </c>
      <c r="AV48" s="4" t="s">
        <v>23</v>
      </c>
      <c r="AW48" s="4" t="s">
        <v>23</v>
      </c>
      <c r="AX48" s="4" t="s">
        <v>23</v>
      </c>
      <c r="AY48" s="11">
        <v>89.999999999999986</v>
      </c>
      <c r="AZ48" s="11">
        <v>83.333333333333329</v>
      </c>
      <c r="BA48" s="11">
        <v>100</v>
      </c>
      <c r="BB48" s="11">
        <v>50</v>
      </c>
      <c r="BC48" s="11">
        <v>40</v>
      </c>
      <c r="BD48" s="11">
        <v>70</v>
      </c>
      <c r="BE48" s="11">
        <v>73.333333333333343</v>
      </c>
      <c r="BF48" s="11">
        <v>44.000000000000007</v>
      </c>
    </row>
    <row r="49" spans="1:58" x14ac:dyDescent="0.25">
      <c r="A49" s="3">
        <v>48</v>
      </c>
      <c r="B49" s="4" t="s">
        <v>102</v>
      </c>
      <c r="C49" s="3">
        <v>52</v>
      </c>
      <c r="D49" s="3" t="str" cm="1">
        <f t="array" ref="D49">_xlfn.IFS(Data[[#This Row],[Age]]&lt;30,"&lt;30",Data[[#This Row],[Age]]&lt;=40,"30-40",Data[[#This Row],[Age]]&lt;=50,"40-50",Data[[#This Row],[Age]]&gt;50,"&gt;50")</f>
        <v>&gt;50</v>
      </c>
      <c r="E49" s="4" t="s">
        <v>20</v>
      </c>
      <c r="F49" s="3">
        <v>5.1100000000000003</v>
      </c>
      <c r="G49" s="3">
        <v>80</v>
      </c>
      <c r="H49" s="17">
        <f>Data[[#This Row],[Weight]] / ((Data[[#This Row],[Height]] * 0.3048)^2)</f>
        <v>32.977540425196651</v>
      </c>
      <c r="I49" s="4" t="s">
        <v>21</v>
      </c>
      <c r="J49" s="3">
        <v>25</v>
      </c>
      <c r="K49" s="3">
        <v>50</v>
      </c>
      <c r="L49" s="16" t="s">
        <v>22</v>
      </c>
      <c r="M49" s="16" t="s">
        <v>23</v>
      </c>
      <c r="N49" s="16" t="s">
        <v>23</v>
      </c>
      <c r="O49" s="16" t="s">
        <v>23</v>
      </c>
      <c r="P49" s="4" t="s">
        <v>103</v>
      </c>
      <c r="Q49" s="4" t="s">
        <v>22</v>
      </c>
      <c r="R49" s="5">
        <v>5</v>
      </c>
      <c r="S49" s="6">
        <v>5</v>
      </c>
      <c r="T49" s="6">
        <v>4</v>
      </c>
      <c r="U49" s="6">
        <v>5</v>
      </c>
      <c r="V49" s="4" t="s">
        <v>25</v>
      </c>
      <c r="W49" s="4" t="s">
        <v>26</v>
      </c>
      <c r="X49" s="4" t="s">
        <v>23</v>
      </c>
      <c r="Y49" s="4" t="s">
        <v>22</v>
      </c>
      <c r="Z49" s="4" t="s">
        <v>23</v>
      </c>
      <c r="AA49" s="4" t="s">
        <v>22</v>
      </c>
      <c r="AB49" s="4" t="s">
        <v>22</v>
      </c>
      <c r="AC49" s="4" t="s">
        <v>23</v>
      </c>
      <c r="AD49" s="4" t="s">
        <v>22</v>
      </c>
      <c r="AE49" s="4" t="s">
        <v>23</v>
      </c>
      <c r="AF49" s="4" t="s">
        <v>23</v>
      </c>
      <c r="AG49" s="4" t="s">
        <v>23</v>
      </c>
      <c r="AH49" s="4" t="s">
        <v>23</v>
      </c>
      <c r="AI49" s="4" t="s">
        <v>23</v>
      </c>
      <c r="AJ49" s="4" t="s">
        <v>22</v>
      </c>
      <c r="AK49" s="4" t="s">
        <v>22</v>
      </c>
      <c r="AL49" s="4" t="s">
        <v>23</v>
      </c>
      <c r="AM49" s="4" t="s">
        <v>22</v>
      </c>
      <c r="AN49" s="4" t="s">
        <v>23</v>
      </c>
      <c r="AO49" s="4" t="s">
        <v>23</v>
      </c>
      <c r="AP49" s="4" t="s">
        <v>23</v>
      </c>
      <c r="AQ49" s="4" t="s">
        <v>23</v>
      </c>
      <c r="AR49" s="4" t="s">
        <v>23</v>
      </c>
      <c r="AS49" s="4">
        <v>47</v>
      </c>
      <c r="AT49" s="4" t="s">
        <v>23</v>
      </c>
      <c r="AU49" s="4" t="s">
        <v>23</v>
      </c>
      <c r="AV49" s="4" t="s">
        <v>22</v>
      </c>
      <c r="AW49" s="4" t="s">
        <v>23</v>
      </c>
      <c r="AX49" s="4" t="s">
        <v>22</v>
      </c>
      <c r="AY49" s="11">
        <v>44.999999999999993</v>
      </c>
      <c r="AZ49" s="11">
        <v>50</v>
      </c>
      <c r="BA49" s="11">
        <v>66.666666666666671</v>
      </c>
      <c r="BB49" s="11">
        <v>36.666666666666664</v>
      </c>
      <c r="BC49" s="11">
        <v>60</v>
      </c>
      <c r="BD49" s="11">
        <v>70</v>
      </c>
      <c r="BE49" s="11">
        <v>53.333333333333336</v>
      </c>
      <c r="BF49" s="11">
        <v>44.000000000000007</v>
      </c>
    </row>
    <row r="50" spans="1:58" x14ac:dyDescent="0.25">
      <c r="A50" s="3">
        <v>49</v>
      </c>
      <c r="B50" s="4" t="s">
        <v>104</v>
      </c>
      <c r="C50" s="3">
        <v>45</v>
      </c>
      <c r="D50" s="3" t="str" cm="1">
        <f t="array" ref="D50">_xlfn.IFS(Data[[#This Row],[Age]]&lt;30,"&lt;30",Data[[#This Row],[Age]]&lt;=40,"30-40",Data[[#This Row],[Age]]&lt;=50,"40-50",Data[[#This Row],[Age]]&gt;50,"&gt;50")</f>
        <v>40-50</v>
      </c>
      <c r="E50" s="4" t="s">
        <v>20</v>
      </c>
      <c r="F50" s="3">
        <v>5.0999999999999996</v>
      </c>
      <c r="G50" s="3">
        <v>75</v>
      </c>
      <c r="H50" s="17">
        <f>Data[[#This Row],[Weight]] / ((Data[[#This Row],[Height]] * 0.3048)^2)</f>
        <v>31.03780396975122</v>
      </c>
      <c r="I50" s="4" t="s">
        <v>21</v>
      </c>
      <c r="J50" s="3">
        <v>20</v>
      </c>
      <c r="K50" s="3">
        <v>60</v>
      </c>
      <c r="L50" s="16" t="s">
        <v>23</v>
      </c>
      <c r="M50" s="16" t="s">
        <v>23</v>
      </c>
      <c r="N50" s="16" t="s">
        <v>22</v>
      </c>
      <c r="O50" s="16" t="s">
        <v>23</v>
      </c>
      <c r="P50" s="4" t="s">
        <v>105</v>
      </c>
      <c r="Q50" s="4" t="s">
        <v>22</v>
      </c>
      <c r="R50" s="5">
        <v>5</v>
      </c>
      <c r="S50" s="6">
        <v>5</v>
      </c>
      <c r="T50" s="6">
        <v>4</v>
      </c>
      <c r="U50" s="6">
        <v>5</v>
      </c>
      <c r="V50" s="4" t="s">
        <v>25</v>
      </c>
      <c r="W50" s="4" t="s">
        <v>26</v>
      </c>
      <c r="X50" s="4" t="s">
        <v>23</v>
      </c>
      <c r="Y50" s="4" t="s">
        <v>23</v>
      </c>
      <c r="Z50" s="4" t="s">
        <v>23</v>
      </c>
      <c r="AA50" s="4" t="s">
        <v>23</v>
      </c>
      <c r="AB50" s="4" t="s">
        <v>22</v>
      </c>
      <c r="AC50" s="4" t="s">
        <v>23</v>
      </c>
      <c r="AD50" s="4" t="s">
        <v>23</v>
      </c>
      <c r="AE50" s="4" t="s">
        <v>23</v>
      </c>
      <c r="AF50" s="4" t="s">
        <v>23</v>
      </c>
      <c r="AG50" s="4" t="s">
        <v>23</v>
      </c>
      <c r="AH50" s="4" t="s">
        <v>23</v>
      </c>
      <c r="AI50" s="4" t="s">
        <v>23</v>
      </c>
      <c r="AJ50" s="4" t="s">
        <v>23</v>
      </c>
      <c r="AK50" s="4" t="s">
        <v>22</v>
      </c>
      <c r="AL50" s="4" t="s">
        <v>23</v>
      </c>
      <c r="AM50" s="4" t="s">
        <v>23</v>
      </c>
      <c r="AN50" s="4" t="s">
        <v>23</v>
      </c>
      <c r="AO50" s="4" t="s">
        <v>23</v>
      </c>
      <c r="AP50" s="4" t="s">
        <v>23</v>
      </c>
      <c r="AQ50" s="4" t="s">
        <v>23</v>
      </c>
      <c r="AR50" s="4" t="s">
        <v>23</v>
      </c>
      <c r="AS50" s="4">
        <v>40</v>
      </c>
      <c r="AT50" s="4" t="s">
        <v>23</v>
      </c>
      <c r="AU50" s="4" t="s">
        <v>23</v>
      </c>
      <c r="AV50" s="4" t="s">
        <v>22</v>
      </c>
      <c r="AW50" s="4" t="s">
        <v>23</v>
      </c>
      <c r="AX50" s="4" t="s">
        <v>22</v>
      </c>
      <c r="AY50" s="11">
        <v>60.000000000000007</v>
      </c>
      <c r="AZ50" s="11">
        <v>50</v>
      </c>
      <c r="BA50" s="11">
        <v>33.333333333333329</v>
      </c>
      <c r="BB50" s="11">
        <v>36.666666666666664</v>
      </c>
      <c r="BC50" s="11">
        <v>65</v>
      </c>
      <c r="BD50" s="11">
        <v>55.000000000000007</v>
      </c>
      <c r="BE50" s="11">
        <v>53.333333333333336</v>
      </c>
      <c r="BF50" s="11">
        <v>48</v>
      </c>
    </row>
    <row r="51" spans="1:58" x14ac:dyDescent="0.25">
      <c r="A51" s="3">
        <v>50</v>
      </c>
      <c r="B51" s="4" t="s">
        <v>106</v>
      </c>
      <c r="C51" s="3">
        <v>49</v>
      </c>
      <c r="D51" s="3" t="str" cm="1">
        <f t="array" ref="D51">_xlfn.IFS(Data[[#This Row],[Age]]&lt;30,"&lt;30",Data[[#This Row],[Age]]&lt;=40,"30-40",Data[[#This Row],[Age]]&lt;=50,"40-50",Data[[#This Row],[Age]]&gt;50,"&gt;50")</f>
        <v>40-50</v>
      </c>
      <c r="E51" s="4" t="s">
        <v>20</v>
      </c>
      <c r="F51" s="3">
        <v>5.8</v>
      </c>
      <c r="G51" s="3">
        <v>70</v>
      </c>
      <c r="H51" s="17">
        <f>Data[[#This Row],[Weight]] / ((Data[[#This Row],[Height]] * 0.3048)^2)</f>
        <v>22.398148905162916</v>
      </c>
      <c r="I51" s="4" t="s">
        <v>21</v>
      </c>
      <c r="J51" s="3">
        <v>20</v>
      </c>
      <c r="K51" s="3">
        <v>60</v>
      </c>
      <c r="L51" s="16" t="s">
        <v>22</v>
      </c>
      <c r="M51" s="16" t="s">
        <v>22</v>
      </c>
      <c r="N51" s="16" t="s">
        <v>23</v>
      </c>
      <c r="O51" s="16" t="s">
        <v>23</v>
      </c>
      <c r="P51" s="4" t="s">
        <v>107</v>
      </c>
      <c r="Q51" s="4" t="s">
        <v>22</v>
      </c>
      <c r="R51" s="5">
        <v>5</v>
      </c>
      <c r="S51" s="6">
        <v>6</v>
      </c>
      <c r="T51" s="6">
        <v>5</v>
      </c>
      <c r="U51" s="6">
        <v>6</v>
      </c>
      <c r="V51" s="4" t="s">
        <v>25</v>
      </c>
      <c r="W51" s="4" t="s">
        <v>26</v>
      </c>
      <c r="X51" s="4" t="s">
        <v>23</v>
      </c>
      <c r="Y51" s="4" t="s">
        <v>22</v>
      </c>
      <c r="Z51" s="4" t="s">
        <v>22</v>
      </c>
      <c r="AA51" s="4" t="s">
        <v>22</v>
      </c>
      <c r="AB51" s="4" t="s">
        <v>23</v>
      </c>
      <c r="AC51" s="4" t="s">
        <v>23</v>
      </c>
      <c r="AD51" s="4" t="s">
        <v>23</v>
      </c>
      <c r="AE51" s="4" t="s">
        <v>23</v>
      </c>
      <c r="AF51" s="4" t="s">
        <v>22</v>
      </c>
      <c r="AG51" s="4" t="s">
        <v>23</v>
      </c>
      <c r="AH51" s="4" t="s">
        <v>23</v>
      </c>
      <c r="AI51" s="4" t="s">
        <v>23</v>
      </c>
      <c r="AJ51" s="4" t="s">
        <v>22</v>
      </c>
      <c r="AK51" s="4" t="s">
        <v>23</v>
      </c>
      <c r="AL51" s="4" t="s">
        <v>23</v>
      </c>
      <c r="AM51" s="4" t="s">
        <v>23</v>
      </c>
      <c r="AN51" s="4" t="s">
        <v>23</v>
      </c>
      <c r="AO51" s="4" t="s">
        <v>22</v>
      </c>
      <c r="AP51" s="4" t="s">
        <v>23</v>
      </c>
      <c r="AQ51" s="4" t="s">
        <v>23</v>
      </c>
      <c r="AR51" s="4" t="s">
        <v>23</v>
      </c>
      <c r="AS51" s="4">
        <v>44</v>
      </c>
      <c r="AT51" s="4" t="s">
        <v>23</v>
      </c>
      <c r="AU51" s="4" t="s">
        <v>23</v>
      </c>
      <c r="AV51" s="4" t="s">
        <v>22</v>
      </c>
      <c r="AW51" s="4" t="s">
        <v>22</v>
      </c>
      <c r="AX51" s="4" t="s">
        <v>22</v>
      </c>
      <c r="AY51" s="11">
        <v>50</v>
      </c>
      <c r="AZ51" s="11">
        <v>50</v>
      </c>
      <c r="BA51" s="11">
        <v>0</v>
      </c>
      <c r="BB51" s="11">
        <v>36.666666666666664</v>
      </c>
      <c r="BC51" s="11">
        <v>60</v>
      </c>
      <c r="BD51" s="11">
        <v>70</v>
      </c>
      <c r="BE51" s="11">
        <v>53.333333333333336</v>
      </c>
      <c r="BF51" s="11">
        <v>40</v>
      </c>
    </row>
    <row r="52" spans="1:58" x14ac:dyDescent="0.25">
      <c r="A52" s="3">
        <v>51</v>
      </c>
      <c r="B52" s="4" t="s">
        <v>108</v>
      </c>
      <c r="C52" s="3">
        <v>50</v>
      </c>
      <c r="D52" s="3" t="str" cm="1">
        <f t="array" ref="D52">_xlfn.IFS(Data[[#This Row],[Age]]&lt;30,"&lt;30",Data[[#This Row],[Age]]&lt;=40,"30-40",Data[[#This Row],[Age]]&lt;=50,"40-50",Data[[#This Row],[Age]]&gt;50,"&gt;50")</f>
        <v>40-50</v>
      </c>
      <c r="E52" s="4" t="s">
        <v>20</v>
      </c>
      <c r="F52" s="3">
        <v>5.8</v>
      </c>
      <c r="G52" s="3">
        <v>72</v>
      </c>
      <c r="H52" s="17">
        <f>Data[[#This Row],[Weight]] / ((Data[[#This Row],[Height]] * 0.3048)^2)</f>
        <v>23.038096016739001</v>
      </c>
      <c r="I52" s="4" t="s">
        <v>21</v>
      </c>
      <c r="J52" s="3">
        <v>25</v>
      </c>
      <c r="K52" s="3">
        <v>50</v>
      </c>
      <c r="L52" s="16" t="s">
        <v>23</v>
      </c>
      <c r="M52" s="16" t="s">
        <v>23</v>
      </c>
      <c r="N52" s="16" t="s">
        <v>23</v>
      </c>
      <c r="O52" s="16" t="s">
        <v>23</v>
      </c>
      <c r="P52" s="4" t="s">
        <v>105</v>
      </c>
      <c r="Q52" s="4" t="s">
        <v>22</v>
      </c>
      <c r="R52" s="5">
        <v>5</v>
      </c>
      <c r="S52" s="6">
        <v>5</v>
      </c>
      <c r="T52" s="6">
        <v>4</v>
      </c>
      <c r="U52" s="6">
        <v>5</v>
      </c>
      <c r="V52" s="4" t="s">
        <v>25</v>
      </c>
      <c r="W52" s="4" t="s">
        <v>26</v>
      </c>
      <c r="X52" s="4" t="s">
        <v>23</v>
      </c>
      <c r="Y52" s="4" t="s">
        <v>23</v>
      </c>
      <c r="Z52" s="4" t="s">
        <v>23</v>
      </c>
      <c r="AA52" s="4" t="s">
        <v>23</v>
      </c>
      <c r="AB52" s="4" t="s">
        <v>22</v>
      </c>
      <c r="AC52" s="4" t="s">
        <v>23</v>
      </c>
      <c r="AD52" s="4" t="s">
        <v>23</v>
      </c>
      <c r="AE52" s="4" t="s">
        <v>23</v>
      </c>
      <c r="AF52" s="4" t="s">
        <v>23</v>
      </c>
      <c r="AG52" s="4" t="s">
        <v>23</v>
      </c>
      <c r="AH52" s="4" t="s">
        <v>23</v>
      </c>
      <c r="AI52" s="4" t="s">
        <v>23</v>
      </c>
      <c r="AJ52" s="4" t="s">
        <v>23</v>
      </c>
      <c r="AK52" s="4" t="s">
        <v>22</v>
      </c>
      <c r="AL52" s="4" t="s">
        <v>23</v>
      </c>
      <c r="AM52" s="4" t="s">
        <v>23</v>
      </c>
      <c r="AN52" s="4" t="s">
        <v>23</v>
      </c>
      <c r="AO52" s="4" t="s">
        <v>23</v>
      </c>
      <c r="AP52" s="4" t="s">
        <v>23</v>
      </c>
      <c r="AQ52" s="4" t="s">
        <v>23</v>
      </c>
      <c r="AR52" s="4" t="s">
        <v>23</v>
      </c>
      <c r="AS52" s="4">
        <v>45</v>
      </c>
      <c r="AT52" s="4" t="s">
        <v>23</v>
      </c>
      <c r="AU52" s="4" t="s">
        <v>23</v>
      </c>
      <c r="AV52" s="4" t="s">
        <v>22</v>
      </c>
      <c r="AW52" s="4" t="s">
        <v>23</v>
      </c>
      <c r="AX52" s="4" t="s">
        <v>22</v>
      </c>
      <c r="AY52" s="11">
        <v>60.000000000000007</v>
      </c>
      <c r="AZ52" s="11">
        <v>66.666666666666671</v>
      </c>
      <c r="BA52" s="11">
        <v>33.333333333333329</v>
      </c>
      <c r="BB52" s="11">
        <v>53.333333333333336</v>
      </c>
      <c r="BC52" s="11">
        <v>60</v>
      </c>
      <c r="BD52" s="11">
        <v>60</v>
      </c>
      <c r="BE52" s="11">
        <v>53.333333333333336</v>
      </c>
      <c r="BF52" s="11">
        <v>44.000000000000007</v>
      </c>
    </row>
    <row r="53" spans="1:58" x14ac:dyDescent="0.25">
      <c r="A53" s="3">
        <v>52</v>
      </c>
      <c r="B53" s="4" t="s">
        <v>109</v>
      </c>
      <c r="C53" s="3">
        <v>55</v>
      </c>
      <c r="D53" s="3" t="str" cm="1">
        <f t="array" ref="D53">_xlfn.IFS(Data[[#This Row],[Age]]&lt;30,"&lt;30",Data[[#This Row],[Age]]&lt;=40,"30-40",Data[[#This Row],[Age]]&lt;=50,"40-50",Data[[#This Row],[Age]]&gt;50,"&gt;50")</f>
        <v>&gt;50</v>
      </c>
      <c r="E53" s="4" t="s">
        <v>20</v>
      </c>
      <c r="F53" s="3">
        <v>5.4</v>
      </c>
      <c r="G53" s="3">
        <v>65</v>
      </c>
      <c r="H53" s="17">
        <f>Data[[#This Row],[Weight]] / ((Data[[#This Row],[Height]] * 0.3048)^2)</f>
        <v>23.993627472089564</v>
      </c>
      <c r="I53" s="4" t="s">
        <v>21</v>
      </c>
      <c r="J53" s="3">
        <v>25</v>
      </c>
      <c r="K53" s="3">
        <v>30</v>
      </c>
      <c r="L53" s="16" t="s">
        <v>23</v>
      </c>
      <c r="M53" s="16" t="s">
        <v>22</v>
      </c>
      <c r="N53" s="16" t="s">
        <v>23</v>
      </c>
      <c r="O53" s="16" t="s">
        <v>22</v>
      </c>
      <c r="P53" s="4" t="s">
        <v>110</v>
      </c>
      <c r="Q53" s="4" t="s">
        <v>22</v>
      </c>
      <c r="R53" s="5">
        <v>4</v>
      </c>
      <c r="S53" s="6">
        <v>6</v>
      </c>
      <c r="T53" s="6">
        <v>5</v>
      </c>
      <c r="U53" s="6">
        <v>6</v>
      </c>
      <c r="V53" s="4" t="s">
        <v>25</v>
      </c>
      <c r="W53" s="4" t="s">
        <v>30</v>
      </c>
      <c r="X53" s="4" t="s">
        <v>23</v>
      </c>
      <c r="Y53" s="4" t="s">
        <v>23</v>
      </c>
      <c r="Z53" s="4" t="s">
        <v>23</v>
      </c>
      <c r="AA53" s="4" t="s">
        <v>22</v>
      </c>
      <c r="AB53" s="4" t="s">
        <v>22</v>
      </c>
      <c r="AC53" s="4" t="s">
        <v>22</v>
      </c>
      <c r="AD53" s="4" t="s">
        <v>23</v>
      </c>
      <c r="AE53" s="4" t="s">
        <v>23</v>
      </c>
      <c r="AF53" s="4" t="s">
        <v>22</v>
      </c>
      <c r="AG53" s="4" t="s">
        <v>23</v>
      </c>
      <c r="AH53" s="4" t="s">
        <v>23</v>
      </c>
      <c r="AI53" s="4" t="s">
        <v>23</v>
      </c>
      <c r="AJ53" s="4" t="s">
        <v>22</v>
      </c>
      <c r="AK53" s="4" t="s">
        <v>22</v>
      </c>
      <c r="AL53" s="4" t="s">
        <v>22</v>
      </c>
      <c r="AM53" s="4" t="s">
        <v>23</v>
      </c>
      <c r="AN53" s="4" t="s">
        <v>23</v>
      </c>
      <c r="AO53" s="4" t="s">
        <v>22</v>
      </c>
      <c r="AP53" s="4" t="s">
        <v>23</v>
      </c>
      <c r="AQ53" s="4" t="s">
        <v>23</v>
      </c>
      <c r="AR53" s="4" t="s">
        <v>23</v>
      </c>
      <c r="AS53" s="4">
        <v>51</v>
      </c>
      <c r="AT53" s="4" t="s">
        <v>23</v>
      </c>
      <c r="AU53" s="4" t="s">
        <v>23</v>
      </c>
      <c r="AV53" s="4" t="s">
        <v>22</v>
      </c>
      <c r="AW53" s="4" t="s">
        <v>23</v>
      </c>
      <c r="AX53" s="4" t="s">
        <v>22</v>
      </c>
      <c r="AY53" s="11">
        <v>50</v>
      </c>
      <c r="AZ53" s="11">
        <v>50</v>
      </c>
      <c r="BA53" s="11">
        <v>0</v>
      </c>
      <c r="BB53" s="11">
        <v>26.666666666666664</v>
      </c>
      <c r="BC53" s="11">
        <v>50</v>
      </c>
      <c r="BD53" s="11">
        <v>55.000000000000007</v>
      </c>
      <c r="BE53" s="11">
        <v>40</v>
      </c>
      <c r="BF53" s="11">
        <v>40</v>
      </c>
    </row>
    <row r="54" spans="1:58" x14ac:dyDescent="0.25">
      <c r="A54" s="3">
        <v>53</v>
      </c>
      <c r="B54" s="4" t="s">
        <v>111</v>
      </c>
      <c r="C54" s="3">
        <v>37</v>
      </c>
      <c r="D54" s="3" t="str" cm="1">
        <f t="array" ref="D54">_xlfn.IFS(Data[[#This Row],[Age]]&lt;30,"&lt;30",Data[[#This Row],[Age]]&lt;=40,"30-40",Data[[#This Row],[Age]]&lt;=50,"40-50",Data[[#This Row],[Age]]&gt;50,"&gt;50")</f>
        <v>30-40</v>
      </c>
      <c r="E54" s="4" t="s">
        <v>20</v>
      </c>
      <c r="F54" s="3">
        <v>5.9</v>
      </c>
      <c r="G54" s="3">
        <v>102</v>
      </c>
      <c r="H54" s="17">
        <f>Data[[#This Row],[Weight]] / ((Data[[#This Row],[Height]] * 0.3048)^2)</f>
        <v>31.540329287687204</v>
      </c>
      <c r="I54" s="4" t="s">
        <v>21</v>
      </c>
      <c r="J54" s="3">
        <v>15</v>
      </c>
      <c r="K54" s="3">
        <v>28</v>
      </c>
      <c r="L54" s="16" t="s">
        <v>22</v>
      </c>
      <c r="M54" s="16" t="s">
        <v>22</v>
      </c>
      <c r="N54" s="16" t="s">
        <v>23</v>
      </c>
      <c r="O54" s="16" t="s">
        <v>23</v>
      </c>
      <c r="P54" s="4" t="s">
        <v>112</v>
      </c>
      <c r="Q54" s="4" t="s">
        <v>22</v>
      </c>
      <c r="R54" s="5">
        <v>10</v>
      </c>
      <c r="S54" s="6">
        <v>6</v>
      </c>
      <c r="T54" s="6">
        <v>5</v>
      </c>
      <c r="U54" s="6">
        <v>6</v>
      </c>
      <c r="V54" s="4" t="s">
        <v>25</v>
      </c>
      <c r="W54" s="4" t="s">
        <v>30</v>
      </c>
      <c r="X54" s="4" t="s">
        <v>23</v>
      </c>
      <c r="Y54" s="4" t="s">
        <v>23</v>
      </c>
      <c r="Z54" s="4" t="s">
        <v>22</v>
      </c>
      <c r="AA54" s="4" t="s">
        <v>23</v>
      </c>
      <c r="AB54" s="4" t="s">
        <v>23</v>
      </c>
      <c r="AC54" s="4" t="s">
        <v>23</v>
      </c>
      <c r="AD54" s="4" t="s">
        <v>22</v>
      </c>
      <c r="AE54" s="4" t="s">
        <v>23</v>
      </c>
      <c r="AF54" s="4" t="s">
        <v>22</v>
      </c>
      <c r="AG54" s="4" t="s">
        <v>22</v>
      </c>
      <c r="AH54" s="4" t="s">
        <v>22</v>
      </c>
      <c r="AI54" s="4" t="s">
        <v>23</v>
      </c>
      <c r="AJ54" s="4" t="s">
        <v>23</v>
      </c>
      <c r="AK54" s="4" t="s">
        <v>23</v>
      </c>
      <c r="AL54" s="4" t="s">
        <v>23</v>
      </c>
      <c r="AM54" s="4" t="s">
        <v>22</v>
      </c>
      <c r="AN54" s="4" t="s">
        <v>23</v>
      </c>
      <c r="AO54" s="4" t="s">
        <v>22</v>
      </c>
      <c r="AP54" s="4" t="s">
        <v>22</v>
      </c>
      <c r="AQ54" s="4" t="s">
        <v>22</v>
      </c>
      <c r="AR54" s="4" t="s">
        <v>23</v>
      </c>
      <c r="AS54" s="4">
        <v>33</v>
      </c>
      <c r="AT54" s="4" t="s">
        <v>23</v>
      </c>
      <c r="AU54" s="4" t="s">
        <v>22</v>
      </c>
      <c r="AV54" s="4" t="s">
        <v>22</v>
      </c>
      <c r="AW54" s="4" t="s">
        <v>23</v>
      </c>
      <c r="AX54" s="4" t="s">
        <v>23</v>
      </c>
      <c r="AY54" s="11">
        <v>55.000000000000007</v>
      </c>
      <c r="AZ54" s="11">
        <v>66.666666666666671</v>
      </c>
      <c r="BA54" s="11">
        <v>33.333333333333329</v>
      </c>
      <c r="BB54" s="11">
        <v>36.666666666666664</v>
      </c>
      <c r="BC54" s="11">
        <v>50</v>
      </c>
      <c r="BD54" s="11">
        <v>45</v>
      </c>
      <c r="BE54" s="11">
        <v>66.666666666666657</v>
      </c>
      <c r="BF54" s="11">
        <v>32</v>
      </c>
    </row>
    <row r="55" spans="1:58" x14ac:dyDescent="0.25">
      <c r="A55" s="3">
        <v>54</v>
      </c>
      <c r="B55" s="4" t="s">
        <v>109</v>
      </c>
      <c r="C55" s="3">
        <v>55</v>
      </c>
      <c r="D55" s="3" t="str" cm="1">
        <f t="array" ref="D55">_xlfn.IFS(Data[[#This Row],[Age]]&lt;30,"&lt;30",Data[[#This Row],[Age]]&lt;=40,"30-40",Data[[#This Row],[Age]]&lt;=50,"40-50",Data[[#This Row],[Age]]&gt;50,"&gt;50")</f>
        <v>&gt;50</v>
      </c>
      <c r="E55" s="4" t="s">
        <v>20</v>
      </c>
      <c r="F55" s="3">
        <v>5.4</v>
      </c>
      <c r="G55" s="3">
        <v>60</v>
      </c>
      <c r="H55" s="17">
        <f>Data[[#This Row],[Weight]] / ((Data[[#This Row],[Height]] * 0.3048)^2)</f>
        <v>22.14796382039037</v>
      </c>
      <c r="I55" s="4" t="s">
        <v>21</v>
      </c>
      <c r="J55" s="3">
        <v>25</v>
      </c>
      <c r="K55" s="3">
        <v>60</v>
      </c>
      <c r="L55" s="16" t="s">
        <v>23</v>
      </c>
      <c r="M55" s="16" t="s">
        <v>22</v>
      </c>
      <c r="N55" s="16" t="s">
        <v>23</v>
      </c>
      <c r="O55" s="16" t="s">
        <v>22</v>
      </c>
      <c r="P55" s="4" t="s">
        <v>113</v>
      </c>
      <c r="Q55" s="4" t="s">
        <v>22</v>
      </c>
      <c r="R55" s="5">
        <v>4</v>
      </c>
      <c r="S55" s="6">
        <v>6</v>
      </c>
      <c r="T55" s="6">
        <v>5</v>
      </c>
      <c r="U55" s="6">
        <v>6</v>
      </c>
      <c r="V55" s="4" t="s">
        <v>25</v>
      </c>
      <c r="W55" s="4" t="s">
        <v>220</v>
      </c>
      <c r="X55" s="4" t="s">
        <v>23</v>
      </c>
      <c r="Y55" s="4" t="s">
        <v>23</v>
      </c>
      <c r="Z55" s="4" t="s">
        <v>23</v>
      </c>
      <c r="AA55" s="4" t="s">
        <v>22</v>
      </c>
      <c r="AB55" s="4" t="s">
        <v>22</v>
      </c>
      <c r="AC55" s="4" t="s">
        <v>23</v>
      </c>
      <c r="AD55" s="4" t="s">
        <v>23</v>
      </c>
      <c r="AE55" s="4" t="s">
        <v>22</v>
      </c>
      <c r="AF55" s="4" t="s">
        <v>22</v>
      </c>
      <c r="AG55" s="4" t="s">
        <v>23</v>
      </c>
      <c r="AH55" s="4" t="s">
        <v>23</v>
      </c>
      <c r="AI55" s="4" t="s">
        <v>23</v>
      </c>
      <c r="AJ55" s="4" t="s">
        <v>22</v>
      </c>
      <c r="AK55" s="4" t="s">
        <v>22</v>
      </c>
      <c r="AL55" s="4" t="s">
        <v>23</v>
      </c>
      <c r="AM55" s="4" t="s">
        <v>23</v>
      </c>
      <c r="AN55" s="4" t="s">
        <v>22</v>
      </c>
      <c r="AO55" s="4" t="s">
        <v>22</v>
      </c>
      <c r="AP55" s="4" t="s">
        <v>23</v>
      </c>
      <c r="AQ55" s="4" t="s">
        <v>23</v>
      </c>
      <c r="AR55" s="4" t="s">
        <v>23</v>
      </c>
      <c r="AS55" s="4">
        <v>51</v>
      </c>
      <c r="AT55" s="4" t="s">
        <v>22</v>
      </c>
      <c r="AU55" s="4" t="s">
        <v>22</v>
      </c>
      <c r="AV55" s="4" t="s">
        <v>22</v>
      </c>
      <c r="AW55" s="4" t="s">
        <v>22</v>
      </c>
      <c r="AX55" s="4" t="s">
        <v>22</v>
      </c>
      <c r="AY55" s="11">
        <v>55.000000000000007</v>
      </c>
      <c r="AZ55" s="11">
        <v>50</v>
      </c>
      <c r="BA55" s="11">
        <v>0</v>
      </c>
      <c r="BB55" s="11">
        <v>26.666666666666664</v>
      </c>
      <c r="BC55" s="11">
        <v>60</v>
      </c>
      <c r="BD55" s="11">
        <v>55.000000000000007</v>
      </c>
      <c r="BE55" s="11">
        <v>26.666666666666671</v>
      </c>
      <c r="BF55" s="11">
        <v>40</v>
      </c>
    </row>
    <row r="56" spans="1:58" x14ac:dyDescent="0.25">
      <c r="A56" s="3">
        <v>55</v>
      </c>
      <c r="B56" s="4" t="s">
        <v>114</v>
      </c>
      <c r="C56" s="3">
        <v>37</v>
      </c>
      <c r="D56" s="3" t="str" cm="1">
        <f t="array" ref="D56">_xlfn.IFS(Data[[#This Row],[Age]]&lt;30,"&lt;30",Data[[#This Row],[Age]]&lt;=40,"30-40",Data[[#This Row],[Age]]&lt;=50,"40-50",Data[[#This Row],[Age]]&gt;50,"&gt;50")</f>
        <v>30-40</v>
      </c>
      <c r="E56" s="4" t="s">
        <v>20</v>
      </c>
      <c r="F56" s="3">
        <v>5.5</v>
      </c>
      <c r="G56" s="3">
        <v>78</v>
      </c>
      <c r="H56" s="17">
        <f>Data[[#This Row],[Weight]] / ((Data[[#This Row],[Height]] * 0.3048)^2)</f>
        <v>27.754876446392011</v>
      </c>
      <c r="I56" s="4" t="s">
        <v>39</v>
      </c>
      <c r="J56" s="3">
        <v>16</v>
      </c>
      <c r="K56" s="3">
        <v>60</v>
      </c>
      <c r="L56" s="16" t="s">
        <v>23</v>
      </c>
      <c r="M56" s="16" t="s">
        <v>22</v>
      </c>
      <c r="N56" s="16" t="s">
        <v>23</v>
      </c>
      <c r="O56" s="16" t="s">
        <v>23</v>
      </c>
      <c r="P56" s="4" t="s">
        <v>115</v>
      </c>
      <c r="Q56" s="4" t="s">
        <v>22</v>
      </c>
      <c r="R56" s="5">
        <v>6</v>
      </c>
      <c r="S56" s="6">
        <v>6</v>
      </c>
      <c r="T56" s="6">
        <v>4</v>
      </c>
      <c r="U56" s="6">
        <v>6</v>
      </c>
      <c r="V56" s="4" t="s">
        <v>25</v>
      </c>
      <c r="W56" s="4" t="s">
        <v>26</v>
      </c>
      <c r="X56" s="4" t="s">
        <v>23</v>
      </c>
      <c r="Y56" s="4" t="s">
        <v>23</v>
      </c>
      <c r="Z56" s="4" t="s">
        <v>23</v>
      </c>
      <c r="AA56" s="4" t="s">
        <v>22</v>
      </c>
      <c r="AB56" s="4" t="s">
        <v>23</v>
      </c>
      <c r="AC56" s="4" t="s">
        <v>23</v>
      </c>
      <c r="AD56" s="4" t="s">
        <v>23</v>
      </c>
      <c r="AE56" s="4" t="s">
        <v>23</v>
      </c>
      <c r="AF56" s="4" t="s">
        <v>22</v>
      </c>
      <c r="AG56" s="4" t="s">
        <v>23</v>
      </c>
      <c r="AH56" s="4" t="s">
        <v>23</v>
      </c>
      <c r="AI56" s="4" t="s">
        <v>23</v>
      </c>
      <c r="AJ56" s="4" t="s">
        <v>22</v>
      </c>
      <c r="AK56" s="4" t="s">
        <v>23</v>
      </c>
      <c r="AL56" s="4" t="s">
        <v>23</v>
      </c>
      <c r="AM56" s="4" t="s">
        <v>23</v>
      </c>
      <c r="AN56" s="4" t="s">
        <v>23</v>
      </c>
      <c r="AO56" s="4" t="s">
        <v>22</v>
      </c>
      <c r="AP56" s="4" t="s">
        <v>23</v>
      </c>
      <c r="AQ56" s="4" t="s">
        <v>23</v>
      </c>
      <c r="AR56" s="4" t="s">
        <v>23</v>
      </c>
      <c r="AS56" s="4">
        <v>31</v>
      </c>
      <c r="AT56" s="4" t="s">
        <v>23</v>
      </c>
      <c r="AU56" s="4" t="s">
        <v>22</v>
      </c>
      <c r="AV56" s="4" t="s">
        <v>23</v>
      </c>
      <c r="AW56" s="4" t="s">
        <v>23</v>
      </c>
      <c r="AX56" s="4" t="s">
        <v>22</v>
      </c>
      <c r="AY56" s="11">
        <v>75</v>
      </c>
      <c r="AZ56" s="11">
        <v>83.333333333333329</v>
      </c>
      <c r="BA56" s="11">
        <v>66.666666666666671</v>
      </c>
      <c r="BB56" s="11">
        <v>53.333333333333336</v>
      </c>
      <c r="BC56" s="11">
        <v>60</v>
      </c>
      <c r="BD56" s="11">
        <v>60</v>
      </c>
      <c r="BE56" s="11">
        <v>40</v>
      </c>
      <c r="BF56" s="11">
        <v>40</v>
      </c>
    </row>
    <row r="57" spans="1:58" x14ac:dyDescent="0.25">
      <c r="A57" s="3">
        <v>56</v>
      </c>
      <c r="B57" s="4" t="s">
        <v>116</v>
      </c>
      <c r="C57" s="3">
        <v>48</v>
      </c>
      <c r="D57" s="3" t="str" cm="1">
        <f t="array" ref="D57">_xlfn.IFS(Data[[#This Row],[Age]]&lt;30,"&lt;30",Data[[#This Row],[Age]]&lt;=40,"30-40",Data[[#This Row],[Age]]&lt;=50,"40-50",Data[[#This Row],[Age]]&gt;50,"&gt;50")</f>
        <v>40-50</v>
      </c>
      <c r="E57" s="4" t="s">
        <v>20</v>
      </c>
      <c r="F57" s="3">
        <v>5.6</v>
      </c>
      <c r="G57" s="3">
        <v>78</v>
      </c>
      <c r="H57" s="17">
        <f>Data[[#This Row],[Weight]] / ((Data[[#This Row],[Height]] * 0.3048)^2)</f>
        <v>26.772481266050967</v>
      </c>
      <c r="I57" s="4" t="s">
        <v>21</v>
      </c>
      <c r="J57" s="3">
        <v>20</v>
      </c>
      <c r="K57" s="3">
        <v>60</v>
      </c>
      <c r="L57" s="16" t="s">
        <v>23</v>
      </c>
      <c r="M57" s="16" t="s">
        <v>22</v>
      </c>
      <c r="N57" s="16" t="s">
        <v>23</v>
      </c>
      <c r="O57" s="16" t="s">
        <v>23</v>
      </c>
      <c r="P57" s="4" t="s">
        <v>22</v>
      </c>
      <c r="Q57" s="4" t="s">
        <v>22</v>
      </c>
      <c r="R57" s="5">
        <v>8</v>
      </c>
      <c r="S57" s="6">
        <v>5</v>
      </c>
      <c r="T57" s="6">
        <v>4</v>
      </c>
      <c r="U57" s="6">
        <v>5</v>
      </c>
      <c r="V57" s="4" t="s">
        <v>29</v>
      </c>
      <c r="W57" s="4" t="s">
        <v>30</v>
      </c>
      <c r="X57" s="4" t="s">
        <v>23</v>
      </c>
      <c r="Y57" s="4" t="s">
        <v>23</v>
      </c>
      <c r="Z57" s="4" t="s">
        <v>23</v>
      </c>
      <c r="AA57" s="4" t="s">
        <v>23</v>
      </c>
      <c r="AB57" s="4" t="s">
        <v>23</v>
      </c>
      <c r="AC57" s="4" t="s">
        <v>23</v>
      </c>
      <c r="AD57" s="4" t="s">
        <v>23</v>
      </c>
      <c r="AE57" s="4" t="s">
        <v>23</v>
      </c>
      <c r="AF57" s="4" t="s">
        <v>22</v>
      </c>
      <c r="AG57" s="4" t="s">
        <v>23</v>
      </c>
      <c r="AH57" s="4" t="s">
        <v>23</v>
      </c>
      <c r="AI57" s="4" t="s">
        <v>23</v>
      </c>
      <c r="AJ57" s="4" t="s">
        <v>23</v>
      </c>
      <c r="AK57" s="4" t="s">
        <v>23</v>
      </c>
      <c r="AL57" s="4" t="s">
        <v>23</v>
      </c>
      <c r="AM57" s="4" t="s">
        <v>23</v>
      </c>
      <c r="AN57" s="4" t="s">
        <v>23</v>
      </c>
      <c r="AO57" s="4" t="s">
        <v>22</v>
      </c>
      <c r="AP57" s="4" t="s">
        <v>23</v>
      </c>
      <c r="AQ57" s="4" t="s">
        <v>23</v>
      </c>
      <c r="AR57" s="4" t="s">
        <v>23</v>
      </c>
      <c r="AS57" s="4">
        <v>43</v>
      </c>
      <c r="AT57" s="4" t="s">
        <v>23</v>
      </c>
      <c r="AU57" s="4" t="s">
        <v>22</v>
      </c>
      <c r="AV57" s="4" t="s">
        <v>22</v>
      </c>
      <c r="AW57" s="4" t="s">
        <v>23</v>
      </c>
      <c r="AX57" s="4" t="s">
        <v>23</v>
      </c>
      <c r="AY57" s="11">
        <v>60.000000000000007</v>
      </c>
      <c r="AZ57" s="11">
        <v>33.333333333333336</v>
      </c>
      <c r="BA57" s="11">
        <v>66.666666666666671</v>
      </c>
      <c r="BB57" s="11">
        <v>36.666666666666664</v>
      </c>
      <c r="BC57" s="11">
        <v>60</v>
      </c>
      <c r="BD57" s="11">
        <v>90</v>
      </c>
      <c r="BE57" s="11">
        <v>53.333333333333336</v>
      </c>
      <c r="BF57" s="11">
        <v>44.000000000000007</v>
      </c>
    </row>
    <row r="58" spans="1:58" x14ac:dyDescent="0.25">
      <c r="A58" s="3">
        <v>57</v>
      </c>
      <c r="B58" s="4" t="s">
        <v>117</v>
      </c>
      <c r="C58" s="3">
        <v>56</v>
      </c>
      <c r="D58" s="3" t="str" cm="1">
        <f t="array" ref="D58">_xlfn.IFS(Data[[#This Row],[Age]]&lt;30,"&lt;30",Data[[#This Row],[Age]]&lt;=40,"30-40",Data[[#This Row],[Age]]&lt;=50,"40-50",Data[[#This Row],[Age]]&gt;50,"&gt;50")</f>
        <v>&gt;50</v>
      </c>
      <c r="E58" s="4" t="s">
        <v>20</v>
      </c>
      <c r="F58" s="3">
        <v>5.4</v>
      </c>
      <c r="G58" s="3">
        <v>67</v>
      </c>
      <c r="H58" s="17">
        <f>Data[[#This Row],[Weight]] / ((Data[[#This Row],[Height]] * 0.3048)^2)</f>
        <v>24.731892932769245</v>
      </c>
      <c r="I58" s="4" t="s">
        <v>21</v>
      </c>
      <c r="J58" s="3">
        <v>32</v>
      </c>
      <c r="K58" s="3">
        <v>28</v>
      </c>
      <c r="L58" s="16" t="s">
        <v>23</v>
      </c>
      <c r="M58" s="16" t="s">
        <v>22</v>
      </c>
      <c r="N58" s="16" t="s">
        <v>23</v>
      </c>
      <c r="O58" s="16" t="s">
        <v>22</v>
      </c>
      <c r="P58" s="4" t="s">
        <v>118</v>
      </c>
      <c r="Q58" s="4" t="s">
        <v>22</v>
      </c>
      <c r="R58" s="5">
        <v>10</v>
      </c>
      <c r="S58" s="6">
        <v>6</v>
      </c>
      <c r="T58" s="6">
        <v>5</v>
      </c>
      <c r="U58" s="6">
        <v>6</v>
      </c>
      <c r="V58" s="4" t="s">
        <v>25</v>
      </c>
      <c r="W58" s="4" t="s">
        <v>26</v>
      </c>
      <c r="X58" s="4" t="s">
        <v>23</v>
      </c>
      <c r="Y58" s="4" t="s">
        <v>23</v>
      </c>
      <c r="Z58" s="4" t="s">
        <v>22</v>
      </c>
      <c r="AA58" s="4" t="s">
        <v>22</v>
      </c>
      <c r="AB58" s="4" t="s">
        <v>23</v>
      </c>
      <c r="AC58" s="4" t="s">
        <v>23</v>
      </c>
      <c r="AD58" s="4" t="s">
        <v>23</v>
      </c>
      <c r="AE58" s="4" t="s">
        <v>23</v>
      </c>
      <c r="AF58" s="4" t="s">
        <v>22</v>
      </c>
      <c r="AG58" s="4" t="s">
        <v>23</v>
      </c>
      <c r="AH58" s="4" t="s">
        <v>23</v>
      </c>
      <c r="AI58" s="4" t="s">
        <v>23</v>
      </c>
      <c r="AJ58" s="4" t="s">
        <v>22</v>
      </c>
      <c r="AK58" s="4" t="s">
        <v>23</v>
      </c>
      <c r="AL58" s="4" t="s">
        <v>23</v>
      </c>
      <c r="AM58" s="4" t="s">
        <v>23</v>
      </c>
      <c r="AN58" s="4" t="s">
        <v>23</v>
      </c>
      <c r="AO58" s="4" t="s">
        <v>22</v>
      </c>
      <c r="AP58" s="4" t="s">
        <v>23</v>
      </c>
      <c r="AQ58" s="4" t="s">
        <v>23</v>
      </c>
      <c r="AR58" s="4" t="s">
        <v>23</v>
      </c>
      <c r="AS58" s="4">
        <v>46</v>
      </c>
      <c r="AT58" s="4" t="s">
        <v>23</v>
      </c>
      <c r="AU58" s="4" t="s">
        <v>22</v>
      </c>
      <c r="AV58" s="4" t="s">
        <v>22</v>
      </c>
      <c r="AW58" s="4" t="s">
        <v>22</v>
      </c>
      <c r="AX58" s="4" t="s">
        <v>22</v>
      </c>
      <c r="AY58" s="11">
        <v>44.999999999999993</v>
      </c>
      <c r="AZ58" s="11">
        <v>50</v>
      </c>
      <c r="BA58" s="11">
        <v>0</v>
      </c>
      <c r="BB58" s="11">
        <v>46.666666666666664</v>
      </c>
      <c r="BC58" s="11">
        <v>65</v>
      </c>
      <c r="BD58" s="11">
        <v>55.000000000000007</v>
      </c>
      <c r="BE58" s="11">
        <v>40</v>
      </c>
      <c r="BF58" s="11">
        <v>40</v>
      </c>
    </row>
    <row r="59" spans="1:58" x14ac:dyDescent="0.25">
      <c r="A59" s="3">
        <v>58</v>
      </c>
      <c r="B59" s="4" t="s">
        <v>119</v>
      </c>
      <c r="C59" s="3">
        <v>38</v>
      </c>
      <c r="D59" s="3" t="str" cm="1">
        <f t="array" ref="D59">_xlfn.IFS(Data[[#This Row],[Age]]&lt;30,"&lt;30",Data[[#This Row],[Age]]&lt;=40,"30-40",Data[[#This Row],[Age]]&lt;=50,"40-50",Data[[#This Row],[Age]]&gt;50,"&gt;50")</f>
        <v>30-40</v>
      </c>
      <c r="E59" s="4" t="s">
        <v>20</v>
      </c>
      <c r="F59" s="3">
        <v>5.7</v>
      </c>
      <c r="G59" s="3">
        <v>73</v>
      </c>
      <c r="H59" s="17">
        <f>Data[[#This Row],[Weight]] / ((Data[[#This Row],[Height]] * 0.3048)^2)</f>
        <v>24.184840271462281</v>
      </c>
      <c r="I59" s="4" t="s">
        <v>21</v>
      </c>
      <c r="J59" s="3">
        <v>10</v>
      </c>
      <c r="K59" s="3">
        <v>40</v>
      </c>
      <c r="L59" s="16" t="s">
        <v>23</v>
      </c>
      <c r="M59" s="16" t="s">
        <v>23</v>
      </c>
      <c r="N59" s="16" t="s">
        <v>23</v>
      </c>
      <c r="O59" s="16" t="s">
        <v>23</v>
      </c>
      <c r="P59" s="4" t="s">
        <v>120</v>
      </c>
      <c r="Q59" s="4" t="s">
        <v>22</v>
      </c>
      <c r="R59" s="5">
        <v>4</v>
      </c>
      <c r="S59" s="6">
        <v>6</v>
      </c>
      <c r="T59" s="6">
        <v>4</v>
      </c>
      <c r="U59" s="6">
        <v>6</v>
      </c>
      <c r="V59" s="4" t="s">
        <v>29</v>
      </c>
      <c r="W59" s="4" t="s">
        <v>30</v>
      </c>
      <c r="X59" s="4" t="s">
        <v>23</v>
      </c>
      <c r="Y59" s="4" t="s">
        <v>23</v>
      </c>
      <c r="Z59" s="4" t="s">
        <v>23</v>
      </c>
      <c r="AA59" s="4" t="s">
        <v>22</v>
      </c>
      <c r="AB59" s="4" t="s">
        <v>23</v>
      </c>
      <c r="AC59" s="4" t="s">
        <v>23</v>
      </c>
      <c r="AD59" s="4" t="s">
        <v>23</v>
      </c>
      <c r="AE59" s="4" t="s">
        <v>23</v>
      </c>
      <c r="AF59" s="4" t="s">
        <v>23</v>
      </c>
      <c r="AG59" s="4" t="s">
        <v>23</v>
      </c>
      <c r="AH59" s="4" t="s">
        <v>23</v>
      </c>
      <c r="AI59" s="4" t="s">
        <v>23</v>
      </c>
      <c r="AJ59" s="4" t="s">
        <v>22</v>
      </c>
      <c r="AK59" s="4" t="s">
        <v>23</v>
      </c>
      <c r="AL59" s="4" t="s">
        <v>23</v>
      </c>
      <c r="AM59" s="4" t="s">
        <v>23</v>
      </c>
      <c r="AN59" s="4" t="s">
        <v>23</v>
      </c>
      <c r="AO59" s="4" t="s">
        <v>23</v>
      </c>
      <c r="AP59" s="4" t="s">
        <v>23</v>
      </c>
      <c r="AQ59" s="4" t="s">
        <v>23</v>
      </c>
      <c r="AR59" s="4" t="s">
        <v>23</v>
      </c>
      <c r="AS59" s="4">
        <v>34</v>
      </c>
      <c r="AT59" s="4" t="s">
        <v>23</v>
      </c>
      <c r="AU59" s="4" t="s">
        <v>23</v>
      </c>
      <c r="AV59" s="4" t="s">
        <v>22</v>
      </c>
      <c r="AW59" s="4" t="s">
        <v>23</v>
      </c>
      <c r="AX59" s="4" t="s">
        <v>23</v>
      </c>
      <c r="AY59" s="11">
        <v>80</v>
      </c>
      <c r="AZ59" s="11">
        <v>83.333333333333329</v>
      </c>
      <c r="BA59" s="11">
        <v>100</v>
      </c>
      <c r="BB59" s="11">
        <v>50</v>
      </c>
      <c r="BC59" s="11">
        <v>10</v>
      </c>
      <c r="BD59" s="11">
        <v>70</v>
      </c>
      <c r="BE59" s="11">
        <v>73.333333333333343</v>
      </c>
      <c r="BF59" s="11">
        <v>40</v>
      </c>
    </row>
    <row r="60" spans="1:58" x14ac:dyDescent="0.25">
      <c r="A60" s="3">
        <v>59</v>
      </c>
      <c r="B60" s="4" t="s">
        <v>121</v>
      </c>
      <c r="C60" s="3">
        <v>40</v>
      </c>
      <c r="D60" s="3" t="str" cm="1">
        <f t="array" ref="D60">_xlfn.IFS(Data[[#This Row],[Age]]&lt;30,"&lt;30",Data[[#This Row],[Age]]&lt;=40,"30-40",Data[[#This Row],[Age]]&lt;=50,"40-50",Data[[#This Row],[Age]]&gt;50,"&gt;50")</f>
        <v>30-40</v>
      </c>
      <c r="E60" s="4" t="s">
        <v>20</v>
      </c>
      <c r="F60" s="3">
        <v>5.8</v>
      </c>
      <c r="G60" s="3">
        <v>80</v>
      </c>
      <c r="H60" s="17">
        <f>Data[[#This Row],[Weight]] / ((Data[[#This Row],[Height]] * 0.3048)^2)</f>
        <v>25.597884463043332</v>
      </c>
      <c r="I60" s="4" t="s">
        <v>21</v>
      </c>
      <c r="J60" s="3">
        <v>10</v>
      </c>
      <c r="K60" s="3">
        <v>50</v>
      </c>
      <c r="L60" s="16" t="s">
        <v>23</v>
      </c>
      <c r="M60" s="16" t="s">
        <v>23</v>
      </c>
      <c r="N60" s="16" t="s">
        <v>23</v>
      </c>
      <c r="O60" s="16" t="s">
        <v>23</v>
      </c>
      <c r="P60" s="4" t="s">
        <v>23</v>
      </c>
      <c r="Q60" s="4" t="s">
        <v>23</v>
      </c>
      <c r="R60" s="5">
        <v>0</v>
      </c>
      <c r="S60" s="6">
        <v>5</v>
      </c>
      <c r="T60" s="6">
        <v>3</v>
      </c>
      <c r="U60" s="6">
        <v>4</v>
      </c>
      <c r="V60" s="4"/>
      <c r="W60" s="4" t="s">
        <v>26</v>
      </c>
      <c r="X60" s="4" t="s">
        <v>23</v>
      </c>
      <c r="Y60" s="4" t="s">
        <v>23</v>
      </c>
      <c r="Z60" s="4" t="s">
        <v>23</v>
      </c>
      <c r="AA60" s="4" t="s">
        <v>23</v>
      </c>
      <c r="AB60" s="4" t="s">
        <v>23</v>
      </c>
      <c r="AC60" s="4" t="s">
        <v>23</v>
      </c>
      <c r="AD60" s="4" t="s">
        <v>23</v>
      </c>
      <c r="AE60" s="4" t="s">
        <v>23</v>
      </c>
      <c r="AF60" s="4" t="s">
        <v>23</v>
      </c>
      <c r="AG60" s="4" t="s">
        <v>23</v>
      </c>
      <c r="AH60" s="4" t="s">
        <v>23</v>
      </c>
      <c r="AI60" s="4" t="s">
        <v>23</v>
      </c>
      <c r="AJ60" s="4" t="s">
        <v>23</v>
      </c>
      <c r="AK60" s="4" t="s">
        <v>23</v>
      </c>
      <c r="AL60" s="4" t="s">
        <v>23</v>
      </c>
      <c r="AM60" s="4" t="s">
        <v>23</v>
      </c>
      <c r="AN60" s="4" t="s">
        <v>23</v>
      </c>
      <c r="AO60" s="4"/>
      <c r="AP60" s="4" t="s">
        <v>23</v>
      </c>
      <c r="AQ60" s="4" t="s">
        <v>23</v>
      </c>
      <c r="AR60" s="4" t="s">
        <v>23</v>
      </c>
      <c r="AS60" s="4" t="s">
        <v>23</v>
      </c>
      <c r="AT60" s="4" t="s">
        <v>23</v>
      </c>
      <c r="AU60" s="4" t="s">
        <v>23</v>
      </c>
      <c r="AV60" s="4" t="s">
        <v>23</v>
      </c>
      <c r="AW60" s="4" t="s">
        <v>23</v>
      </c>
      <c r="AX60" s="4" t="s">
        <v>23</v>
      </c>
      <c r="AY60" s="11">
        <v>75</v>
      </c>
      <c r="AZ60" s="11">
        <v>66.666666666666671</v>
      </c>
      <c r="BA60" s="11">
        <v>100</v>
      </c>
      <c r="BB60" s="11">
        <v>60</v>
      </c>
      <c r="BC60" s="11">
        <v>40</v>
      </c>
      <c r="BD60" s="11">
        <v>70</v>
      </c>
      <c r="BE60" s="11">
        <v>53.333333333333336</v>
      </c>
      <c r="BF60" s="11">
        <v>48</v>
      </c>
    </row>
    <row r="61" spans="1:58" x14ac:dyDescent="0.25">
      <c r="A61" s="3">
        <v>60</v>
      </c>
      <c r="B61" s="4" t="s">
        <v>122</v>
      </c>
      <c r="C61" s="3">
        <v>47</v>
      </c>
      <c r="D61" s="3" t="str" cm="1">
        <f t="array" ref="D61">_xlfn.IFS(Data[[#This Row],[Age]]&lt;30,"&lt;30",Data[[#This Row],[Age]]&lt;=40,"30-40",Data[[#This Row],[Age]]&lt;=50,"40-50",Data[[#This Row],[Age]]&gt;50,"&gt;50")</f>
        <v>40-50</v>
      </c>
      <c r="E61" s="4" t="s">
        <v>20</v>
      </c>
      <c r="F61" s="3">
        <v>5.9</v>
      </c>
      <c r="G61" s="3">
        <v>83</v>
      </c>
      <c r="H61" s="17">
        <f>Data[[#This Row],[Weight]] / ((Data[[#This Row],[Height]] * 0.3048)^2)</f>
        <v>25.665169910568999</v>
      </c>
      <c r="I61" s="4" t="s">
        <v>21</v>
      </c>
      <c r="J61" s="3">
        <v>23</v>
      </c>
      <c r="K61" s="3">
        <v>50</v>
      </c>
      <c r="L61" s="16" t="s">
        <v>22</v>
      </c>
      <c r="M61" s="16" t="s">
        <v>22</v>
      </c>
      <c r="N61" s="16" t="s">
        <v>23</v>
      </c>
      <c r="O61" s="16" t="s">
        <v>23</v>
      </c>
      <c r="P61" s="4" t="s">
        <v>123</v>
      </c>
      <c r="Q61" s="4" t="s">
        <v>22</v>
      </c>
      <c r="R61" s="5">
        <v>10</v>
      </c>
      <c r="S61" s="6">
        <v>5</v>
      </c>
      <c r="T61" s="6">
        <v>4</v>
      </c>
      <c r="U61" s="6">
        <v>5</v>
      </c>
      <c r="V61" s="4" t="s">
        <v>124</v>
      </c>
      <c r="W61" s="4" t="s">
        <v>26</v>
      </c>
      <c r="X61" s="4" t="s">
        <v>23</v>
      </c>
      <c r="Y61" s="4" t="s">
        <v>22</v>
      </c>
      <c r="Z61" s="4" t="s">
        <v>23</v>
      </c>
      <c r="AA61" s="4" t="s">
        <v>23</v>
      </c>
      <c r="AB61" s="4" t="s">
        <v>23</v>
      </c>
      <c r="AC61" s="4" t="s">
        <v>23</v>
      </c>
      <c r="AD61" s="4" t="s">
        <v>23</v>
      </c>
      <c r="AE61" s="4" t="s">
        <v>23</v>
      </c>
      <c r="AF61" s="4" t="s">
        <v>22</v>
      </c>
      <c r="AG61" s="4" t="s">
        <v>23</v>
      </c>
      <c r="AH61" s="4" t="s">
        <v>22</v>
      </c>
      <c r="AI61" s="4" t="s">
        <v>23</v>
      </c>
      <c r="AJ61" s="4" t="s">
        <v>23</v>
      </c>
      <c r="AK61" s="4" t="s">
        <v>23</v>
      </c>
      <c r="AL61" s="4" t="s">
        <v>23</v>
      </c>
      <c r="AM61" s="4" t="s">
        <v>23</v>
      </c>
      <c r="AN61" s="4" t="s">
        <v>23</v>
      </c>
      <c r="AO61" s="4" t="s">
        <v>22</v>
      </c>
      <c r="AP61" s="4" t="s">
        <v>23</v>
      </c>
      <c r="AQ61" s="4" t="s">
        <v>22</v>
      </c>
      <c r="AR61" s="4" t="s">
        <v>23</v>
      </c>
      <c r="AS61" s="4">
        <v>42</v>
      </c>
      <c r="AT61" s="4" t="s">
        <v>23</v>
      </c>
      <c r="AU61" s="4" t="s">
        <v>23</v>
      </c>
      <c r="AV61" s="4" t="s">
        <v>22</v>
      </c>
      <c r="AW61" s="4" t="s">
        <v>23</v>
      </c>
      <c r="AX61" s="4" t="s">
        <v>23</v>
      </c>
      <c r="AY61" s="11">
        <v>44.999999999999993</v>
      </c>
      <c r="AZ61" s="11">
        <v>66.666666666666671</v>
      </c>
      <c r="BA61" s="11">
        <v>100</v>
      </c>
      <c r="BB61" s="11">
        <v>53.333333333333336</v>
      </c>
      <c r="BC61" s="11">
        <v>60</v>
      </c>
      <c r="BD61" s="11">
        <v>65</v>
      </c>
      <c r="BE61" s="11">
        <v>53.333333333333336</v>
      </c>
      <c r="BF61" s="11">
        <v>36</v>
      </c>
    </row>
    <row r="62" spans="1:58" x14ac:dyDescent="0.25">
      <c r="A62" s="3">
        <v>61</v>
      </c>
      <c r="B62" s="4" t="s">
        <v>125</v>
      </c>
      <c r="C62" s="3">
        <v>53</v>
      </c>
      <c r="D62" s="3" t="str" cm="1">
        <f t="array" ref="D62">_xlfn.IFS(Data[[#This Row],[Age]]&lt;30,"&lt;30",Data[[#This Row],[Age]]&lt;=40,"30-40",Data[[#This Row],[Age]]&lt;=50,"40-50",Data[[#This Row],[Age]]&gt;50,"&gt;50")</f>
        <v>&gt;50</v>
      </c>
      <c r="E62" s="4" t="s">
        <v>20</v>
      </c>
      <c r="F62" s="3">
        <v>5.9</v>
      </c>
      <c r="G62" s="3">
        <v>79</v>
      </c>
      <c r="H62" s="17">
        <f>Data[[#This Row],[Weight]] / ((Data[[#This Row],[Height]] * 0.3048)^2)</f>
        <v>24.428294252228323</v>
      </c>
      <c r="I62" s="4" t="s">
        <v>21</v>
      </c>
      <c r="J62" s="3">
        <v>20</v>
      </c>
      <c r="K62" s="3">
        <v>48</v>
      </c>
      <c r="L62" s="16" t="s">
        <v>23</v>
      </c>
      <c r="M62" s="16" t="s">
        <v>23</v>
      </c>
      <c r="N62" s="16" t="s">
        <v>23</v>
      </c>
      <c r="O62" s="16" t="s">
        <v>23</v>
      </c>
      <c r="P62" s="4" t="s">
        <v>72</v>
      </c>
      <c r="Q62" s="4" t="s">
        <v>22</v>
      </c>
      <c r="R62" s="5">
        <v>9</v>
      </c>
      <c r="S62" s="6">
        <v>5</v>
      </c>
      <c r="T62" s="6">
        <v>4</v>
      </c>
      <c r="U62" s="6">
        <v>5</v>
      </c>
      <c r="V62" s="4" t="s">
        <v>29</v>
      </c>
      <c r="W62" s="4" t="s">
        <v>30</v>
      </c>
      <c r="X62" s="4" t="s">
        <v>23</v>
      </c>
      <c r="Y62" s="4" t="s">
        <v>22</v>
      </c>
      <c r="Z62" s="4" t="s">
        <v>22</v>
      </c>
      <c r="AA62" s="4" t="s">
        <v>22</v>
      </c>
      <c r="AB62" s="4" t="s">
        <v>23</v>
      </c>
      <c r="AC62" s="4" t="s">
        <v>23</v>
      </c>
      <c r="AD62" s="4" t="s">
        <v>23</v>
      </c>
      <c r="AE62" s="4" t="s">
        <v>23</v>
      </c>
      <c r="AF62" s="4" t="s">
        <v>22</v>
      </c>
      <c r="AG62" s="4" t="s">
        <v>23</v>
      </c>
      <c r="AH62" s="4" t="s">
        <v>23</v>
      </c>
      <c r="AI62" s="4" t="s">
        <v>23</v>
      </c>
      <c r="AJ62" s="4" t="s">
        <v>22</v>
      </c>
      <c r="AK62" s="4" t="s">
        <v>23</v>
      </c>
      <c r="AL62" s="4" t="s">
        <v>23</v>
      </c>
      <c r="AM62" s="4" t="s">
        <v>23</v>
      </c>
      <c r="AN62" s="4" t="s">
        <v>23</v>
      </c>
      <c r="AO62" s="4" t="s">
        <v>22</v>
      </c>
      <c r="AP62" s="4" t="s">
        <v>23</v>
      </c>
      <c r="AQ62" s="4" t="s">
        <v>23</v>
      </c>
      <c r="AR62" s="4" t="s">
        <v>23</v>
      </c>
      <c r="AS62" s="4">
        <v>44</v>
      </c>
      <c r="AT62" s="4" t="s">
        <v>23</v>
      </c>
      <c r="AU62" s="4" t="s">
        <v>22</v>
      </c>
      <c r="AV62" s="4" t="s">
        <v>22</v>
      </c>
      <c r="AW62" s="4" t="s">
        <v>23</v>
      </c>
      <c r="AX62" s="4" t="s">
        <v>22</v>
      </c>
      <c r="AY62" s="11">
        <v>60.000000000000007</v>
      </c>
      <c r="AZ62" s="11">
        <v>50</v>
      </c>
      <c r="BA62" s="11">
        <v>33.333333333333329</v>
      </c>
      <c r="BB62" s="11">
        <v>53.333333333333336</v>
      </c>
      <c r="BC62" s="11">
        <v>60</v>
      </c>
      <c r="BD62" s="11">
        <v>70</v>
      </c>
      <c r="BE62" s="11">
        <v>53.333333333333336</v>
      </c>
      <c r="BF62" s="11">
        <v>44.000000000000007</v>
      </c>
    </row>
    <row r="63" spans="1:58" x14ac:dyDescent="0.25">
      <c r="A63" s="3">
        <v>62</v>
      </c>
      <c r="B63" s="4" t="s">
        <v>59</v>
      </c>
      <c r="C63" s="3">
        <v>55</v>
      </c>
      <c r="D63" s="3" t="str" cm="1">
        <f t="array" ref="D63">_xlfn.IFS(Data[[#This Row],[Age]]&lt;30,"&lt;30",Data[[#This Row],[Age]]&lt;=40,"30-40",Data[[#This Row],[Age]]&lt;=50,"40-50",Data[[#This Row],[Age]]&gt;50,"&gt;50")</f>
        <v>&gt;50</v>
      </c>
      <c r="E63" s="4" t="s">
        <v>20</v>
      </c>
      <c r="F63" s="3">
        <v>5.7</v>
      </c>
      <c r="G63" s="3">
        <v>68</v>
      </c>
      <c r="H63" s="17">
        <f>Data[[#This Row],[Weight]] / ((Data[[#This Row],[Height]] * 0.3048)^2)</f>
        <v>22.528344362458014</v>
      </c>
      <c r="I63" s="4" t="s">
        <v>21</v>
      </c>
      <c r="J63" s="3">
        <v>25</v>
      </c>
      <c r="K63" s="3">
        <v>60</v>
      </c>
      <c r="L63" s="16" t="s">
        <v>23</v>
      </c>
      <c r="M63" s="16" t="s">
        <v>22</v>
      </c>
      <c r="N63" s="16" t="s">
        <v>23</v>
      </c>
      <c r="O63" s="16" t="s">
        <v>23</v>
      </c>
      <c r="P63" s="4" t="s">
        <v>126</v>
      </c>
      <c r="Q63" s="4" t="s">
        <v>22</v>
      </c>
      <c r="R63" s="5">
        <v>8</v>
      </c>
      <c r="S63" s="6">
        <v>5</v>
      </c>
      <c r="T63" s="6">
        <v>4</v>
      </c>
      <c r="U63" s="6">
        <v>5</v>
      </c>
      <c r="V63" s="4" t="s">
        <v>25</v>
      </c>
      <c r="W63" s="4" t="s">
        <v>26</v>
      </c>
      <c r="X63" s="4" t="s">
        <v>23</v>
      </c>
      <c r="Y63" s="4" t="s">
        <v>22</v>
      </c>
      <c r="Z63" s="4" t="s">
        <v>22</v>
      </c>
      <c r="AA63" s="4" t="s">
        <v>22</v>
      </c>
      <c r="AB63" s="4" t="s">
        <v>23</v>
      </c>
      <c r="AC63" s="4" t="s">
        <v>23</v>
      </c>
      <c r="AD63" s="4" t="s">
        <v>22</v>
      </c>
      <c r="AE63" s="4" t="s">
        <v>23</v>
      </c>
      <c r="AF63" s="4" t="s">
        <v>22</v>
      </c>
      <c r="AG63" s="4" t="s">
        <v>23</v>
      </c>
      <c r="AH63" s="4" t="s">
        <v>23</v>
      </c>
      <c r="AI63" s="4" t="s">
        <v>23</v>
      </c>
      <c r="AJ63" s="4" t="s">
        <v>22</v>
      </c>
      <c r="AK63" s="4" t="s">
        <v>23</v>
      </c>
      <c r="AL63" s="4" t="s">
        <v>23</v>
      </c>
      <c r="AM63" s="4" t="s">
        <v>22</v>
      </c>
      <c r="AN63" s="4" t="s">
        <v>23</v>
      </c>
      <c r="AO63" s="4" t="s">
        <v>22</v>
      </c>
      <c r="AP63" s="4" t="s">
        <v>23</v>
      </c>
      <c r="AQ63" s="4" t="s">
        <v>23</v>
      </c>
      <c r="AR63" s="4" t="s">
        <v>23</v>
      </c>
      <c r="AS63" s="4">
        <v>46</v>
      </c>
      <c r="AT63" s="4" t="s">
        <v>23</v>
      </c>
      <c r="AU63" s="4" t="s">
        <v>22</v>
      </c>
      <c r="AV63" s="4" t="s">
        <v>22</v>
      </c>
      <c r="AW63" s="4" t="s">
        <v>23</v>
      </c>
      <c r="AX63" s="4" t="s">
        <v>22</v>
      </c>
      <c r="AY63" s="11">
        <v>80</v>
      </c>
      <c r="AZ63" s="11">
        <v>83.333333333333329</v>
      </c>
      <c r="BA63" s="11">
        <v>66.666666666666671</v>
      </c>
      <c r="BB63" s="11">
        <v>43.333333333333336</v>
      </c>
      <c r="BC63" s="11">
        <v>65</v>
      </c>
      <c r="BD63" s="11">
        <v>50</v>
      </c>
      <c r="BE63" s="11">
        <v>53.333333333333336</v>
      </c>
      <c r="BF63" s="11">
        <v>44.000000000000007</v>
      </c>
    </row>
    <row r="64" spans="1:58" x14ac:dyDescent="0.25">
      <c r="A64" s="3">
        <v>63</v>
      </c>
      <c r="B64" s="4" t="s">
        <v>127</v>
      </c>
      <c r="C64" s="3">
        <v>50</v>
      </c>
      <c r="D64" s="3" t="str" cm="1">
        <f t="array" ref="D64">_xlfn.IFS(Data[[#This Row],[Age]]&lt;30,"&lt;30",Data[[#This Row],[Age]]&lt;=40,"30-40",Data[[#This Row],[Age]]&lt;=50,"40-50",Data[[#This Row],[Age]]&gt;50,"&gt;50")</f>
        <v>40-50</v>
      </c>
      <c r="E64" s="4" t="s">
        <v>20</v>
      </c>
      <c r="F64" s="3">
        <v>5.6</v>
      </c>
      <c r="G64" s="3">
        <v>78</v>
      </c>
      <c r="H64" s="17">
        <f>Data[[#This Row],[Weight]] / ((Data[[#This Row],[Height]] * 0.3048)^2)</f>
        <v>26.772481266050967</v>
      </c>
      <c r="I64" s="4" t="s">
        <v>21</v>
      </c>
      <c r="J64" s="3">
        <v>20</v>
      </c>
      <c r="K64" s="3">
        <v>60</v>
      </c>
      <c r="L64" s="16" t="s">
        <v>22</v>
      </c>
      <c r="M64" s="16" t="s">
        <v>23</v>
      </c>
      <c r="N64" s="16" t="s">
        <v>23</v>
      </c>
      <c r="O64" s="16" t="s">
        <v>23</v>
      </c>
      <c r="P64" s="4" t="s">
        <v>23</v>
      </c>
      <c r="Q64" s="4" t="s">
        <v>23</v>
      </c>
      <c r="R64" s="5">
        <v>9</v>
      </c>
      <c r="S64" s="6">
        <v>5</v>
      </c>
      <c r="T64" s="6">
        <v>4</v>
      </c>
      <c r="U64" s="6">
        <v>5</v>
      </c>
      <c r="V64" s="4" t="s">
        <v>25</v>
      </c>
      <c r="W64" s="4" t="s">
        <v>26</v>
      </c>
      <c r="X64" s="4" t="s">
        <v>23</v>
      </c>
      <c r="Y64" s="4" t="s">
        <v>23</v>
      </c>
      <c r="Z64" s="4" t="s">
        <v>23</v>
      </c>
      <c r="AA64" s="4" t="s">
        <v>22</v>
      </c>
      <c r="AB64" s="4" t="s">
        <v>22</v>
      </c>
      <c r="AC64" s="4" t="s">
        <v>23</v>
      </c>
      <c r="AD64" s="4" t="s">
        <v>23</v>
      </c>
      <c r="AE64" s="4" t="s">
        <v>23</v>
      </c>
      <c r="AF64" s="4" t="s">
        <v>23</v>
      </c>
      <c r="AG64" s="4" t="s">
        <v>23</v>
      </c>
      <c r="AH64" s="4" t="s">
        <v>23</v>
      </c>
      <c r="AI64" s="4" t="s">
        <v>23</v>
      </c>
      <c r="AJ64" s="4" t="s">
        <v>22</v>
      </c>
      <c r="AK64" s="4" t="s">
        <v>22</v>
      </c>
      <c r="AL64" s="4" t="s">
        <v>23</v>
      </c>
      <c r="AM64" s="4" t="s">
        <v>23</v>
      </c>
      <c r="AN64" s="4" t="s">
        <v>23</v>
      </c>
      <c r="AO64" s="4" t="s">
        <v>23</v>
      </c>
      <c r="AP64" s="4" t="s">
        <v>23</v>
      </c>
      <c r="AQ64" s="4" t="s">
        <v>23</v>
      </c>
      <c r="AR64" s="4" t="s">
        <v>23</v>
      </c>
      <c r="AS64" s="4">
        <v>45</v>
      </c>
      <c r="AT64" s="4" t="s">
        <v>23</v>
      </c>
      <c r="AU64" s="4" t="s">
        <v>22</v>
      </c>
      <c r="AV64" s="4" t="s">
        <v>22</v>
      </c>
      <c r="AW64" s="4" t="s">
        <v>23</v>
      </c>
      <c r="AX64" s="4" t="s">
        <v>22</v>
      </c>
      <c r="AY64" s="11">
        <v>80</v>
      </c>
      <c r="AZ64" s="11">
        <v>66.666666666666671</v>
      </c>
      <c r="BA64" s="11">
        <v>66.666666666666671</v>
      </c>
      <c r="BB64" s="11">
        <v>36.666666666666664</v>
      </c>
      <c r="BC64" s="11">
        <v>50</v>
      </c>
      <c r="BD64" s="11">
        <v>65</v>
      </c>
      <c r="BE64" s="11">
        <v>73.333333333333343</v>
      </c>
      <c r="BF64" s="11">
        <v>44.000000000000007</v>
      </c>
    </row>
    <row r="65" spans="1:58" x14ac:dyDescent="0.25">
      <c r="A65" s="3">
        <v>64</v>
      </c>
      <c r="B65" s="4" t="s">
        <v>129</v>
      </c>
      <c r="C65" s="3">
        <v>44</v>
      </c>
      <c r="D65" s="3" t="str" cm="1">
        <f t="array" ref="D65">_xlfn.IFS(Data[[#This Row],[Age]]&lt;30,"&lt;30",Data[[#This Row],[Age]]&lt;=40,"30-40",Data[[#This Row],[Age]]&lt;=50,"40-50",Data[[#This Row],[Age]]&gt;50,"&gt;50")</f>
        <v>40-50</v>
      </c>
      <c r="E65" s="4" t="s">
        <v>20</v>
      </c>
      <c r="F65" s="3">
        <v>5.8</v>
      </c>
      <c r="G65" s="3">
        <v>78</v>
      </c>
      <c r="H65" s="17">
        <f>Data[[#This Row],[Weight]] / ((Data[[#This Row],[Height]] * 0.3048)^2)</f>
        <v>24.957937351467248</v>
      </c>
      <c r="I65" s="4" t="s">
        <v>21</v>
      </c>
      <c r="J65" s="3">
        <v>14</v>
      </c>
      <c r="K65" s="3">
        <v>60</v>
      </c>
      <c r="L65" s="16" t="s">
        <v>23</v>
      </c>
      <c r="M65" s="16" t="s">
        <v>23</v>
      </c>
      <c r="N65" s="16" t="s">
        <v>23</v>
      </c>
      <c r="O65" s="16" t="s">
        <v>23</v>
      </c>
      <c r="P65" s="4" t="s">
        <v>130</v>
      </c>
      <c r="Q65" s="4" t="s">
        <v>22</v>
      </c>
      <c r="R65" s="5">
        <v>6</v>
      </c>
      <c r="S65" s="6">
        <v>5</v>
      </c>
      <c r="T65" s="6">
        <v>4</v>
      </c>
      <c r="U65" s="6">
        <v>5</v>
      </c>
      <c r="V65" s="4" t="s">
        <v>25</v>
      </c>
      <c r="W65" s="4" t="s">
        <v>26</v>
      </c>
      <c r="X65" s="4" t="s">
        <v>23</v>
      </c>
      <c r="Y65" s="4" t="s">
        <v>23</v>
      </c>
      <c r="Z65" s="4" t="s">
        <v>23</v>
      </c>
      <c r="AA65" s="4" t="s">
        <v>22</v>
      </c>
      <c r="AB65" s="4" t="s">
        <v>23</v>
      </c>
      <c r="AC65" s="4" t="s">
        <v>23</v>
      </c>
      <c r="AD65" s="4" t="s">
        <v>23</v>
      </c>
      <c r="AE65" s="4" t="s">
        <v>23</v>
      </c>
      <c r="AF65" s="4" t="s">
        <v>22</v>
      </c>
      <c r="AG65" s="4" t="s">
        <v>23</v>
      </c>
      <c r="AH65" s="4" t="s">
        <v>22</v>
      </c>
      <c r="AI65" s="4" t="s">
        <v>23</v>
      </c>
      <c r="AJ65" s="4" t="s">
        <v>22</v>
      </c>
      <c r="AK65" s="4" t="s">
        <v>23</v>
      </c>
      <c r="AL65" s="4" t="s">
        <v>23</v>
      </c>
      <c r="AM65" s="4" t="s">
        <v>23</v>
      </c>
      <c r="AN65" s="4" t="s">
        <v>23</v>
      </c>
      <c r="AO65" s="4" t="s">
        <v>22</v>
      </c>
      <c r="AP65" s="4" t="s">
        <v>23</v>
      </c>
      <c r="AQ65" s="4" t="s">
        <v>22</v>
      </c>
      <c r="AR65" s="4" t="s">
        <v>23</v>
      </c>
      <c r="AS65" s="4">
        <v>38</v>
      </c>
      <c r="AT65" s="4" t="s">
        <v>23</v>
      </c>
      <c r="AU65" s="4" t="s">
        <v>22</v>
      </c>
      <c r="AV65" s="4" t="s">
        <v>23</v>
      </c>
      <c r="AW65" s="4" t="s">
        <v>22</v>
      </c>
      <c r="AX65" s="4" t="s">
        <v>23</v>
      </c>
      <c r="AY65" s="11">
        <v>75</v>
      </c>
      <c r="AZ65" s="11">
        <v>33.333333333333336</v>
      </c>
      <c r="BA65" s="11">
        <v>66.666666666666671</v>
      </c>
      <c r="BB65" s="11">
        <v>46.666666666666664</v>
      </c>
      <c r="BC65" s="11">
        <v>75</v>
      </c>
      <c r="BD65" s="11">
        <v>65</v>
      </c>
      <c r="BE65" s="11">
        <v>60</v>
      </c>
      <c r="BF65" s="11">
        <v>44.000000000000007</v>
      </c>
    </row>
    <row r="66" spans="1:58" x14ac:dyDescent="0.25">
      <c r="A66" s="3">
        <v>65</v>
      </c>
      <c r="B66" s="4" t="s">
        <v>131</v>
      </c>
      <c r="C66" s="3">
        <v>50</v>
      </c>
      <c r="D66" s="3" t="str" cm="1">
        <f t="array" ref="D66">_xlfn.IFS(Data[[#This Row],[Age]]&lt;30,"&lt;30",Data[[#This Row],[Age]]&lt;=40,"30-40",Data[[#This Row],[Age]]&lt;=50,"40-50",Data[[#This Row],[Age]]&gt;50,"&gt;50")</f>
        <v>40-50</v>
      </c>
      <c r="E66" s="4" t="s">
        <v>20</v>
      </c>
      <c r="F66" s="3">
        <v>5.7</v>
      </c>
      <c r="G66" s="3">
        <v>65</v>
      </c>
      <c r="H66" s="17">
        <f>Data[[#This Row],[Weight]] / ((Data[[#This Row],[Height]] * 0.3048)^2)</f>
        <v>21.534446817055457</v>
      </c>
      <c r="I66" s="4" t="s">
        <v>21</v>
      </c>
      <c r="J66" s="3">
        <v>25</v>
      </c>
      <c r="K66" s="3">
        <v>40</v>
      </c>
      <c r="L66" s="16" t="s">
        <v>23</v>
      </c>
      <c r="M66" s="16" t="s">
        <v>23</v>
      </c>
      <c r="N66" s="16" t="s">
        <v>23</v>
      </c>
      <c r="O66" s="16" t="s">
        <v>23</v>
      </c>
      <c r="P66" s="4" t="s">
        <v>132</v>
      </c>
      <c r="Q66" s="4" t="s">
        <v>22</v>
      </c>
      <c r="R66" s="5">
        <v>5</v>
      </c>
      <c r="S66" s="6">
        <v>4</v>
      </c>
      <c r="T66" s="6">
        <v>5</v>
      </c>
      <c r="U66" s="6">
        <v>5</v>
      </c>
      <c r="V66" s="4" t="s">
        <v>29</v>
      </c>
      <c r="W66" s="4" t="s">
        <v>26</v>
      </c>
      <c r="X66" s="4" t="s">
        <v>23</v>
      </c>
      <c r="Y66" s="4" t="s">
        <v>23</v>
      </c>
      <c r="Z66" s="4" t="s">
        <v>23</v>
      </c>
      <c r="AA66" s="4" t="s">
        <v>23</v>
      </c>
      <c r="AB66" s="4" t="s">
        <v>23</v>
      </c>
      <c r="AC66" s="4" t="s">
        <v>22</v>
      </c>
      <c r="AD66" s="4" t="s">
        <v>22</v>
      </c>
      <c r="AE66" s="4" t="s">
        <v>23</v>
      </c>
      <c r="AF66" s="4" t="s">
        <v>22</v>
      </c>
      <c r="AG66" s="4" t="s">
        <v>23</v>
      </c>
      <c r="AH66" s="4" t="s">
        <v>23</v>
      </c>
      <c r="AI66" s="4" t="s">
        <v>23</v>
      </c>
      <c r="AJ66" s="4" t="s">
        <v>23</v>
      </c>
      <c r="AK66" s="4" t="s">
        <v>23</v>
      </c>
      <c r="AL66" s="4" t="s">
        <v>22</v>
      </c>
      <c r="AM66" s="4" t="s">
        <v>22</v>
      </c>
      <c r="AN66" s="4" t="s">
        <v>23</v>
      </c>
      <c r="AO66" s="4" t="s">
        <v>22</v>
      </c>
      <c r="AP66" s="4" t="s">
        <v>23</v>
      </c>
      <c r="AQ66" s="4" t="s">
        <v>23</v>
      </c>
      <c r="AR66" s="4" t="s">
        <v>23</v>
      </c>
      <c r="AS66" s="4">
        <v>43</v>
      </c>
      <c r="AT66" s="4" t="s">
        <v>23</v>
      </c>
      <c r="AU66" s="4" t="s">
        <v>22</v>
      </c>
      <c r="AV66" s="4" t="s">
        <v>22</v>
      </c>
      <c r="AW66" s="4" t="s">
        <v>23</v>
      </c>
      <c r="AX66" s="4" t="s">
        <v>22</v>
      </c>
      <c r="AY66" s="11">
        <v>80</v>
      </c>
      <c r="AZ66" s="11">
        <v>83.333333333333329</v>
      </c>
      <c r="BA66" s="11">
        <v>33.333333333333329</v>
      </c>
      <c r="BB66" s="11">
        <v>26.666666666666664</v>
      </c>
      <c r="BC66" s="11">
        <v>40</v>
      </c>
      <c r="BD66" s="11">
        <v>55.000000000000007</v>
      </c>
      <c r="BE66" s="11">
        <v>60</v>
      </c>
      <c r="BF66" s="11">
        <v>44.000000000000007</v>
      </c>
    </row>
    <row r="67" spans="1:58" x14ac:dyDescent="0.25">
      <c r="A67" s="3">
        <v>66</v>
      </c>
      <c r="B67" s="4" t="s">
        <v>133</v>
      </c>
      <c r="C67" s="3">
        <v>52</v>
      </c>
      <c r="D67" s="3" t="str" cm="1">
        <f t="array" ref="D67">_xlfn.IFS(Data[[#This Row],[Age]]&lt;30,"&lt;30",Data[[#This Row],[Age]]&lt;=40,"30-40",Data[[#This Row],[Age]]&lt;=50,"40-50",Data[[#This Row],[Age]]&gt;50,"&gt;50")</f>
        <v>&gt;50</v>
      </c>
      <c r="E67" s="4" t="s">
        <v>20</v>
      </c>
      <c r="F67" s="3">
        <v>5.7</v>
      </c>
      <c r="G67" s="3">
        <v>72</v>
      </c>
      <c r="H67" s="17">
        <f>Data[[#This Row],[Weight]] / ((Data[[#This Row],[Height]] * 0.3048)^2)</f>
        <v>23.853541089661427</v>
      </c>
      <c r="I67" s="4" t="s">
        <v>21</v>
      </c>
      <c r="J67" s="3">
        <v>28</v>
      </c>
      <c r="K67" s="3">
        <v>40</v>
      </c>
      <c r="L67" s="16" t="s">
        <v>23</v>
      </c>
      <c r="M67" s="16" t="s">
        <v>23</v>
      </c>
      <c r="N67" s="16" t="s">
        <v>23</v>
      </c>
      <c r="O67" s="16" t="s">
        <v>23</v>
      </c>
      <c r="P67" s="4" t="s">
        <v>134</v>
      </c>
      <c r="Q67" s="4" t="s">
        <v>22</v>
      </c>
      <c r="R67" s="5">
        <v>10</v>
      </c>
      <c r="S67" s="6">
        <v>5</v>
      </c>
      <c r="T67" s="6">
        <v>5</v>
      </c>
      <c r="U67" s="6">
        <v>6</v>
      </c>
      <c r="V67" s="4" t="s">
        <v>29</v>
      </c>
      <c r="W67" s="4" t="s">
        <v>26</v>
      </c>
      <c r="X67" s="4" t="s">
        <v>23</v>
      </c>
      <c r="Y67" s="4" t="s">
        <v>23</v>
      </c>
      <c r="Z67" s="4" t="s">
        <v>23</v>
      </c>
      <c r="AA67" s="4" t="s">
        <v>23</v>
      </c>
      <c r="AB67" s="4" t="s">
        <v>23</v>
      </c>
      <c r="AC67" s="4" t="s">
        <v>23</v>
      </c>
      <c r="AD67" s="4" t="s">
        <v>23</v>
      </c>
      <c r="AE67" s="4" t="s">
        <v>23</v>
      </c>
      <c r="AF67" s="4" t="s">
        <v>23</v>
      </c>
      <c r="AG67" s="4" t="s">
        <v>22</v>
      </c>
      <c r="AH67" s="4" t="s">
        <v>22</v>
      </c>
      <c r="AI67" s="4" t="s">
        <v>23</v>
      </c>
      <c r="AJ67" s="4" t="s">
        <v>23</v>
      </c>
      <c r="AK67" s="4" t="s">
        <v>23</v>
      </c>
      <c r="AL67" s="4" t="s">
        <v>23</v>
      </c>
      <c r="AM67" s="4" t="s">
        <v>23</v>
      </c>
      <c r="AN67" s="4" t="s">
        <v>23</v>
      </c>
      <c r="AO67" s="4" t="s">
        <v>23</v>
      </c>
      <c r="AP67" s="4" t="s">
        <v>22</v>
      </c>
      <c r="AQ67" s="4" t="s">
        <v>22</v>
      </c>
      <c r="AR67" s="4" t="s">
        <v>23</v>
      </c>
      <c r="AS67" s="4">
        <v>42</v>
      </c>
      <c r="AT67" s="4" t="s">
        <v>23</v>
      </c>
      <c r="AU67" s="4" t="s">
        <v>23</v>
      </c>
      <c r="AV67" s="4" t="s">
        <v>22</v>
      </c>
      <c r="AW67" s="4" t="s">
        <v>23</v>
      </c>
      <c r="AX67" s="4" t="s">
        <v>23</v>
      </c>
      <c r="AY67" s="11">
        <v>75</v>
      </c>
      <c r="AZ67" s="11">
        <v>50</v>
      </c>
      <c r="BA67" s="11">
        <v>66.666666666666671</v>
      </c>
      <c r="BB67" s="11">
        <v>53.333333333333336</v>
      </c>
      <c r="BC67" s="11">
        <v>50</v>
      </c>
      <c r="BD67" s="11">
        <v>50</v>
      </c>
      <c r="BE67" s="11">
        <v>40</v>
      </c>
      <c r="BF67" s="11">
        <v>40</v>
      </c>
    </row>
    <row r="68" spans="1:58" x14ac:dyDescent="0.25">
      <c r="A68" s="3">
        <v>67</v>
      </c>
      <c r="B68" s="4" t="s">
        <v>135</v>
      </c>
      <c r="C68" s="3">
        <v>33</v>
      </c>
      <c r="D68" s="3" t="str" cm="1">
        <f t="array" ref="D68">_xlfn.IFS(Data[[#This Row],[Age]]&lt;30,"&lt;30",Data[[#This Row],[Age]]&lt;=40,"30-40",Data[[#This Row],[Age]]&lt;=50,"40-50",Data[[#This Row],[Age]]&gt;50,"&gt;50")</f>
        <v>30-40</v>
      </c>
      <c r="E68" s="4" t="s">
        <v>20</v>
      </c>
      <c r="F68" s="3">
        <v>5.2</v>
      </c>
      <c r="G68" s="3">
        <v>73</v>
      </c>
      <c r="H68" s="17">
        <f>Data[[#This Row],[Weight]] / ((Data[[#This Row],[Height]] * 0.3048)^2)</f>
        <v>29.059373536235558</v>
      </c>
      <c r="I68" s="4" t="s">
        <v>21</v>
      </c>
      <c r="J68" s="3">
        <v>12</v>
      </c>
      <c r="K68" s="3">
        <v>50</v>
      </c>
      <c r="L68" s="16" t="s">
        <v>23</v>
      </c>
      <c r="M68" s="16" t="s">
        <v>23</v>
      </c>
      <c r="N68" s="16" t="s">
        <v>23</v>
      </c>
      <c r="O68" s="16" t="s">
        <v>23</v>
      </c>
      <c r="P68" s="4" t="s">
        <v>23</v>
      </c>
      <c r="Q68" s="4" t="s">
        <v>23</v>
      </c>
      <c r="R68" s="5">
        <v>0</v>
      </c>
      <c r="S68" s="6">
        <v>4</v>
      </c>
      <c r="T68" s="6">
        <v>4</v>
      </c>
      <c r="U68" s="6">
        <v>4</v>
      </c>
      <c r="V68" s="4"/>
      <c r="W68" s="4" t="s">
        <v>30</v>
      </c>
      <c r="X68" s="4" t="s">
        <v>22</v>
      </c>
      <c r="Y68" s="4" t="s">
        <v>23</v>
      </c>
      <c r="Z68" s="4" t="s">
        <v>23</v>
      </c>
      <c r="AA68" s="4" t="s">
        <v>23</v>
      </c>
      <c r="AB68" s="4" t="s">
        <v>23</v>
      </c>
      <c r="AC68" s="4" t="s">
        <v>23</v>
      </c>
      <c r="AD68" s="4" t="s">
        <v>23</v>
      </c>
      <c r="AE68" s="4" t="s">
        <v>23</v>
      </c>
      <c r="AF68" s="4" t="s">
        <v>23</v>
      </c>
      <c r="AG68" s="4" t="s">
        <v>23</v>
      </c>
      <c r="AH68" s="4" t="s">
        <v>23</v>
      </c>
      <c r="AI68" s="4" t="s">
        <v>23</v>
      </c>
      <c r="AJ68" s="4" t="s">
        <v>23</v>
      </c>
      <c r="AK68" s="4" t="s">
        <v>23</v>
      </c>
      <c r="AL68" s="4" t="s">
        <v>23</v>
      </c>
      <c r="AM68" s="4" t="s">
        <v>23</v>
      </c>
      <c r="AN68" s="4" t="s">
        <v>23</v>
      </c>
      <c r="AO68" s="4" t="s">
        <v>23</v>
      </c>
      <c r="AP68" s="4" t="s">
        <v>23</v>
      </c>
      <c r="AQ68" s="4" t="s">
        <v>23</v>
      </c>
      <c r="AR68" s="4" t="s">
        <v>23</v>
      </c>
      <c r="AS68" s="4" t="s">
        <v>23</v>
      </c>
      <c r="AT68" s="4" t="s">
        <v>23</v>
      </c>
      <c r="AU68" s="4" t="s">
        <v>23</v>
      </c>
      <c r="AV68" s="4" t="s">
        <v>23</v>
      </c>
      <c r="AW68" s="4" t="s">
        <v>23</v>
      </c>
      <c r="AX68" s="4" t="s">
        <v>23</v>
      </c>
      <c r="AY68" s="11">
        <v>70</v>
      </c>
      <c r="AZ68" s="11">
        <v>83.333333333333329</v>
      </c>
      <c r="BA68" s="11">
        <v>100</v>
      </c>
      <c r="BB68" s="11">
        <v>70</v>
      </c>
      <c r="BC68" s="11">
        <v>25</v>
      </c>
      <c r="BD68" s="11">
        <v>35</v>
      </c>
      <c r="BE68" s="11">
        <v>53.333333333333336</v>
      </c>
      <c r="BF68" s="11">
        <v>36</v>
      </c>
    </row>
    <row r="69" spans="1:58" x14ac:dyDescent="0.25">
      <c r="A69" s="3">
        <v>68</v>
      </c>
      <c r="B69" s="4" t="s">
        <v>136</v>
      </c>
      <c r="C69" s="3">
        <v>38</v>
      </c>
      <c r="D69" s="3" t="str" cm="1">
        <f t="array" ref="D69">_xlfn.IFS(Data[[#This Row],[Age]]&lt;30,"&lt;30",Data[[#This Row],[Age]]&lt;=40,"30-40",Data[[#This Row],[Age]]&lt;=50,"40-50",Data[[#This Row],[Age]]&gt;50,"&gt;50")</f>
        <v>30-40</v>
      </c>
      <c r="E69" s="4" t="s">
        <v>20</v>
      </c>
      <c r="F69" s="3">
        <v>5.6</v>
      </c>
      <c r="G69" s="3">
        <v>74</v>
      </c>
      <c r="H69" s="17">
        <f>Data[[#This Row],[Weight]] / ((Data[[#This Row],[Height]] * 0.3048)^2)</f>
        <v>25.399533508817584</v>
      </c>
      <c r="I69" s="4" t="s">
        <v>21</v>
      </c>
      <c r="J69" s="3">
        <v>14</v>
      </c>
      <c r="K69" s="3">
        <v>50</v>
      </c>
      <c r="L69" s="16" t="s">
        <v>23</v>
      </c>
      <c r="M69" s="16" t="s">
        <v>23</v>
      </c>
      <c r="N69" s="16" t="s">
        <v>23</v>
      </c>
      <c r="O69" s="16" t="s">
        <v>23</v>
      </c>
      <c r="P69" s="4" t="s">
        <v>72</v>
      </c>
      <c r="Q69" s="4" t="s">
        <v>22</v>
      </c>
      <c r="R69" s="5">
        <v>6</v>
      </c>
      <c r="S69" s="6">
        <v>6</v>
      </c>
      <c r="T69" s="6">
        <v>4</v>
      </c>
      <c r="U69" s="6">
        <v>6</v>
      </c>
      <c r="V69" s="4" t="s">
        <v>25</v>
      </c>
      <c r="W69" s="4" t="s">
        <v>26</v>
      </c>
      <c r="X69" s="4" t="s">
        <v>23</v>
      </c>
      <c r="Y69" s="4" t="s">
        <v>23</v>
      </c>
      <c r="Z69" s="4" t="s">
        <v>23</v>
      </c>
      <c r="AA69" s="4" t="s">
        <v>22</v>
      </c>
      <c r="AB69" s="4" t="s">
        <v>23</v>
      </c>
      <c r="AC69" s="4" t="s">
        <v>23</v>
      </c>
      <c r="AD69" s="4" t="s">
        <v>23</v>
      </c>
      <c r="AE69" s="4" t="s">
        <v>23</v>
      </c>
      <c r="AF69" s="4" t="s">
        <v>22</v>
      </c>
      <c r="AG69" s="4" t="s">
        <v>23</v>
      </c>
      <c r="AH69" s="4" t="s">
        <v>23</v>
      </c>
      <c r="AI69" s="4" t="s">
        <v>23</v>
      </c>
      <c r="AJ69" s="4" t="s">
        <v>22</v>
      </c>
      <c r="AK69" s="4" t="s">
        <v>23</v>
      </c>
      <c r="AL69" s="4" t="s">
        <v>23</v>
      </c>
      <c r="AM69" s="4" t="s">
        <v>23</v>
      </c>
      <c r="AN69" s="4" t="s">
        <v>23</v>
      </c>
      <c r="AO69" s="4" t="s">
        <v>22</v>
      </c>
      <c r="AP69" s="4" t="s">
        <v>23</v>
      </c>
      <c r="AQ69" s="4" t="s">
        <v>23</v>
      </c>
      <c r="AR69" s="4" t="s">
        <v>23</v>
      </c>
      <c r="AS69" s="4">
        <v>32</v>
      </c>
      <c r="AT69" s="4" t="s">
        <v>23</v>
      </c>
      <c r="AU69" s="4" t="s">
        <v>23</v>
      </c>
      <c r="AV69" s="4" t="s">
        <v>22</v>
      </c>
      <c r="AW69" s="4" t="s">
        <v>23</v>
      </c>
      <c r="AX69" s="4" t="s">
        <v>23</v>
      </c>
      <c r="AY69" s="11">
        <v>64.999999999999986</v>
      </c>
      <c r="AZ69" s="11">
        <v>66.666666666666671</v>
      </c>
      <c r="BA69" s="11">
        <v>33.333333333333329</v>
      </c>
      <c r="BB69" s="11">
        <v>53.333333333333336</v>
      </c>
      <c r="BC69" s="11">
        <v>50</v>
      </c>
      <c r="BD69" s="11">
        <v>55.000000000000007</v>
      </c>
      <c r="BE69" s="11">
        <v>40</v>
      </c>
      <c r="BF69" s="11">
        <v>44.000000000000007</v>
      </c>
    </row>
    <row r="70" spans="1:58" x14ac:dyDescent="0.25">
      <c r="A70" s="3">
        <v>69</v>
      </c>
      <c r="B70" s="4" t="s">
        <v>137</v>
      </c>
      <c r="C70" s="3">
        <v>23</v>
      </c>
      <c r="D70" s="3" t="str" cm="1">
        <f t="array" ref="D70">_xlfn.IFS(Data[[#This Row],[Age]]&lt;30,"&lt;30",Data[[#This Row],[Age]]&lt;=40,"30-40",Data[[#This Row],[Age]]&lt;=50,"40-50",Data[[#This Row],[Age]]&gt;50,"&gt;50")</f>
        <v>&lt;30</v>
      </c>
      <c r="E70" s="4" t="s">
        <v>20</v>
      </c>
      <c r="F70" s="3">
        <v>5.6</v>
      </c>
      <c r="G70" s="3">
        <v>62</v>
      </c>
      <c r="H70" s="17">
        <f>Data[[#This Row],[Weight]] / ((Data[[#This Row],[Height]] * 0.3048)^2)</f>
        <v>21.280690237117437</v>
      </c>
      <c r="I70" s="4" t="s">
        <v>21</v>
      </c>
      <c r="J70" s="3">
        <v>1</v>
      </c>
      <c r="K70" s="3">
        <v>60</v>
      </c>
      <c r="L70" s="16" t="s">
        <v>23</v>
      </c>
      <c r="M70" s="16" t="s">
        <v>23</v>
      </c>
      <c r="N70" s="16" t="s">
        <v>23</v>
      </c>
      <c r="O70" s="16" t="s">
        <v>23</v>
      </c>
      <c r="P70" s="4" t="s">
        <v>23</v>
      </c>
      <c r="Q70" s="4" t="s">
        <v>23</v>
      </c>
      <c r="R70" s="5">
        <v>0</v>
      </c>
      <c r="S70" s="6">
        <v>5</v>
      </c>
      <c r="T70" s="6">
        <v>4</v>
      </c>
      <c r="U70" s="6">
        <v>5</v>
      </c>
      <c r="V70" s="4"/>
      <c r="W70" s="4" t="s">
        <v>26</v>
      </c>
      <c r="X70" s="4" t="s">
        <v>23</v>
      </c>
      <c r="Y70" s="4" t="s">
        <v>23</v>
      </c>
      <c r="Z70" s="4" t="s">
        <v>23</v>
      </c>
      <c r="AA70" s="4" t="s">
        <v>23</v>
      </c>
      <c r="AB70" s="4" t="s">
        <v>23</v>
      </c>
      <c r="AC70" s="4" t="s">
        <v>23</v>
      </c>
      <c r="AD70" s="4" t="s">
        <v>23</v>
      </c>
      <c r="AE70" s="4" t="s">
        <v>23</v>
      </c>
      <c r="AF70" s="4" t="s">
        <v>23</v>
      </c>
      <c r="AG70" s="4" t="s">
        <v>23</v>
      </c>
      <c r="AH70" s="4" t="s">
        <v>23</v>
      </c>
      <c r="AI70" s="4" t="s">
        <v>23</v>
      </c>
      <c r="AJ70" s="4" t="s">
        <v>22</v>
      </c>
      <c r="AK70" s="4" t="s">
        <v>23</v>
      </c>
      <c r="AL70" s="4" t="s">
        <v>23</v>
      </c>
      <c r="AM70" s="4" t="s">
        <v>23</v>
      </c>
      <c r="AN70" s="4" t="s">
        <v>23</v>
      </c>
      <c r="AO70" s="4" t="s">
        <v>23</v>
      </c>
      <c r="AP70" s="4" t="s">
        <v>23</v>
      </c>
      <c r="AQ70" s="4" t="s">
        <v>23</v>
      </c>
      <c r="AR70" s="4" t="s">
        <v>23</v>
      </c>
      <c r="AS70" s="4" t="s">
        <v>23</v>
      </c>
      <c r="AT70" s="4" t="s">
        <v>23</v>
      </c>
      <c r="AU70" s="4" t="s">
        <v>23</v>
      </c>
      <c r="AV70" s="4" t="s">
        <v>23</v>
      </c>
      <c r="AW70" s="4" t="s">
        <v>23</v>
      </c>
      <c r="AX70" s="4" t="s">
        <v>23</v>
      </c>
      <c r="AY70" s="11">
        <v>85.000000000000014</v>
      </c>
      <c r="AZ70" s="11">
        <v>83.333333333333329</v>
      </c>
      <c r="BA70" s="11">
        <v>100</v>
      </c>
      <c r="BB70" s="11">
        <v>70</v>
      </c>
      <c r="BC70" s="11">
        <v>45</v>
      </c>
      <c r="BD70" s="11">
        <v>40</v>
      </c>
      <c r="BE70" s="11">
        <v>40</v>
      </c>
      <c r="BF70" s="11">
        <v>44.000000000000007</v>
      </c>
    </row>
    <row r="71" spans="1:58" x14ac:dyDescent="0.25">
      <c r="A71" s="3">
        <v>70</v>
      </c>
      <c r="B71" s="4" t="s">
        <v>138</v>
      </c>
      <c r="C71" s="3">
        <v>29</v>
      </c>
      <c r="D71" s="3" t="str" cm="1">
        <f t="array" ref="D71">_xlfn.IFS(Data[[#This Row],[Age]]&lt;30,"&lt;30",Data[[#This Row],[Age]]&lt;=40,"30-40",Data[[#This Row],[Age]]&lt;=50,"40-50",Data[[#This Row],[Age]]&gt;50,"&gt;50")</f>
        <v>&lt;30</v>
      </c>
      <c r="E71" s="4" t="s">
        <v>20</v>
      </c>
      <c r="F71" s="3">
        <v>5.0999999999999996</v>
      </c>
      <c r="G71" s="3">
        <v>75</v>
      </c>
      <c r="H71" s="17">
        <f>Data[[#This Row],[Weight]] / ((Data[[#This Row],[Height]] * 0.3048)^2)</f>
        <v>31.03780396975122</v>
      </c>
      <c r="I71" s="4" t="s">
        <v>21</v>
      </c>
      <c r="J71" s="3">
        <v>5</v>
      </c>
      <c r="K71" s="3">
        <v>60</v>
      </c>
      <c r="L71" s="16" t="s">
        <v>23</v>
      </c>
      <c r="M71" s="16" t="s">
        <v>23</v>
      </c>
      <c r="N71" s="16" t="s">
        <v>23</v>
      </c>
      <c r="O71" s="16" t="s">
        <v>23</v>
      </c>
      <c r="P71" s="4" t="s">
        <v>23</v>
      </c>
      <c r="Q71" s="4" t="s">
        <v>23</v>
      </c>
      <c r="R71" s="5">
        <v>0</v>
      </c>
      <c r="S71" s="6">
        <v>5</v>
      </c>
      <c r="T71" s="6">
        <v>4</v>
      </c>
      <c r="U71" s="6">
        <v>5</v>
      </c>
      <c r="V71" s="4"/>
      <c r="W71" s="4" t="s">
        <v>23</v>
      </c>
      <c r="X71" s="4" t="s">
        <v>23</v>
      </c>
      <c r="Y71" s="4" t="s">
        <v>23</v>
      </c>
      <c r="Z71" s="4" t="s">
        <v>23</v>
      </c>
      <c r="AA71" s="4" t="s">
        <v>23</v>
      </c>
      <c r="AB71" s="4" t="s">
        <v>23</v>
      </c>
      <c r="AC71" s="4" t="s">
        <v>23</v>
      </c>
      <c r="AD71" s="4" t="s">
        <v>23</v>
      </c>
      <c r="AE71" s="4" t="s">
        <v>23</v>
      </c>
      <c r="AF71" s="4" t="s">
        <v>23</v>
      </c>
      <c r="AG71" s="4" t="s">
        <v>23</v>
      </c>
      <c r="AH71" s="4" t="s">
        <v>23</v>
      </c>
      <c r="AI71" s="4" t="s">
        <v>23</v>
      </c>
      <c r="AJ71" s="4" t="s">
        <v>23</v>
      </c>
      <c r="AK71" s="4" t="s">
        <v>23</v>
      </c>
      <c r="AL71" s="4" t="s">
        <v>23</v>
      </c>
      <c r="AM71" s="4" t="s">
        <v>23</v>
      </c>
      <c r="AN71" s="4" t="s">
        <v>23</v>
      </c>
      <c r="AO71" s="4" t="s">
        <v>23</v>
      </c>
      <c r="AP71" s="4" t="s">
        <v>23</v>
      </c>
      <c r="AQ71" s="4" t="s">
        <v>23</v>
      </c>
      <c r="AR71" s="4" t="s">
        <v>23</v>
      </c>
      <c r="AS71" s="4" t="s">
        <v>23</v>
      </c>
      <c r="AT71" s="4" t="s">
        <v>23</v>
      </c>
      <c r="AU71" s="4" t="s">
        <v>23</v>
      </c>
      <c r="AV71" s="4" t="s">
        <v>23</v>
      </c>
      <c r="AW71" s="4" t="s">
        <v>23</v>
      </c>
      <c r="AX71" s="4" t="s">
        <v>23</v>
      </c>
      <c r="AY71" s="11">
        <v>75</v>
      </c>
      <c r="AZ71" s="11">
        <v>83.333333333333329</v>
      </c>
      <c r="BA71" s="11">
        <v>66.666666666666671</v>
      </c>
      <c r="BB71" s="11">
        <v>70</v>
      </c>
      <c r="BC71" s="11">
        <v>35</v>
      </c>
      <c r="BD71" s="11">
        <v>35</v>
      </c>
      <c r="BE71" s="11">
        <v>40</v>
      </c>
      <c r="BF71" s="11">
        <v>32</v>
      </c>
    </row>
    <row r="72" spans="1:58" x14ac:dyDescent="0.25">
      <c r="A72" s="3">
        <v>71</v>
      </c>
      <c r="B72" s="4" t="s">
        <v>139</v>
      </c>
      <c r="C72" s="3">
        <v>37</v>
      </c>
      <c r="D72" s="3" t="str" cm="1">
        <f t="array" ref="D72">_xlfn.IFS(Data[[#This Row],[Age]]&lt;30,"&lt;30",Data[[#This Row],[Age]]&lt;=40,"30-40",Data[[#This Row],[Age]]&lt;=50,"40-50",Data[[#This Row],[Age]]&gt;50,"&gt;50")</f>
        <v>30-40</v>
      </c>
      <c r="E72" s="4" t="s">
        <v>20</v>
      </c>
      <c r="F72" s="3">
        <v>5.8</v>
      </c>
      <c r="G72" s="3">
        <v>73</v>
      </c>
      <c r="H72" s="17">
        <f>Data[[#This Row],[Weight]] / ((Data[[#This Row],[Height]] * 0.3048)^2)</f>
        <v>23.35806957252704</v>
      </c>
      <c r="I72" s="4" t="s">
        <v>21</v>
      </c>
      <c r="J72" s="3">
        <v>8</v>
      </c>
      <c r="K72" s="3">
        <v>60</v>
      </c>
      <c r="L72" s="16" t="s">
        <v>23</v>
      </c>
      <c r="M72" s="16" t="s">
        <v>23</v>
      </c>
      <c r="N72" s="16" t="s">
        <v>23</v>
      </c>
      <c r="O72" s="16" t="s">
        <v>23</v>
      </c>
      <c r="P72" s="4" t="s">
        <v>92</v>
      </c>
      <c r="Q72" s="4" t="s">
        <v>22</v>
      </c>
      <c r="R72" s="5">
        <v>1</v>
      </c>
      <c r="S72" s="6">
        <v>5</v>
      </c>
      <c r="T72" s="6">
        <v>4</v>
      </c>
      <c r="U72" s="6">
        <v>5</v>
      </c>
      <c r="V72" s="4" t="s">
        <v>25</v>
      </c>
      <c r="W72" s="4" t="s">
        <v>23</v>
      </c>
      <c r="X72" s="4" t="s">
        <v>23</v>
      </c>
      <c r="Y72" s="4" t="s">
        <v>23</v>
      </c>
      <c r="Z72" s="4" t="s">
        <v>22</v>
      </c>
      <c r="AA72" s="4" t="s">
        <v>22</v>
      </c>
      <c r="AB72" s="4" t="s">
        <v>23</v>
      </c>
      <c r="AC72" s="4" t="s">
        <v>23</v>
      </c>
      <c r="AD72" s="4" t="s">
        <v>23</v>
      </c>
      <c r="AE72" s="4" t="s">
        <v>23</v>
      </c>
      <c r="AF72" s="4" t="s">
        <v>23</v>
      </c>
      <c r="AG72" s="4" t="s">
        <v>23</v>
      </c>
      <c r="AH72" s="4" t="s">
        <v>23</v>
      </c>
      <c r="AI72" s="4" t="s">
        <v>23</v>
      </c>
      <c r="AJ72" s="4" t="s">
        <v>22</v>
      </c>
      <c r="AK72" s="4" t="s">
        <v>23</v>
      </c>
      <c r="AL72" s="4" t="s">
        <v>23</v>
      </c>
      <c r="AM72" s="4" t="s">
        <v>23</v>
      </c>
      <c r="AN72" s="4" t="s">
        <v>23</v>
      </c>
      <c r="AO72" s="4" t="s">
        <v>23</v>
      </c>
      <c r="AP72" s="4" t="s">
        <v>23</v>
      </c>
      <c r="AQ72" s="4" t="s">
        <v>23</v>
      </c>
      <c r="AR72" s="4" t="s">
        <v>23</v>
      </c>
      <c r="AS72" s="4">
        <v>36</v>
      </c>
      <c r="AT72" s="4" t="s">
        <v>23</v>
      </c>
      <c r="AU72" s="4" t="s">
        <v>23</v>
      </c>
      <c r="AV72" s="4" t="s">
        <v>22</v>
      </c>
      <c r="AW72" s="4" t="s">
        <v>23</v>
      </c>
      <c r="AX72" s="4" t="s">
        <v>23</v>
      </c>
      <c r="AY72" s="11">
        <v>85.000000000000014</v>
      </c>
      <c r="AZ72" s="11">
        <v>83.333333333333329</v>
      </c>
      <c r="BA72" s="11">
        <v>100</v>
      </c>
      <c r="BB72" s="11">
        <v>70</v>
      </c>
      <c r="BC72" s="11">
        <v>50</v>
      </c>
      <c r="BD72" s="11">
        <v>70</v>
      </c>
      <c r="BE72" s="11">
        <v>60</v>
      </c>
      <c r="BF72" s="11">
        <v>36</v>
      </c>
    </row>
    <row r="73" spans="1:58" x14ac:dyDescent="0.25">
      <c r="A73" s="3">
        <v>72</v>
      </c>
      <c r="B73" s="4" t="s">
        <v>140</v>
      </c>
      <c r="C73" s="3">
        <v>45</v>
      </c>
      <c r="D73" s="3" t="str" cm="1">
        <f t="array" ref="D73">_xlfn.IFS(Data[[#This Row],[Age]]&lt;30,"&lt;30",Data[[#This Row],[Age]]&lt;=40,"30-40",Data[[#This Row],[Age]]&lt;=50,"40-50",Data[[#This Row],[Age]]&gt;50,"&gt;50")</f>
        <v>40-50</v>
      </c>
      <c r="E73" s="4" t="s">
        <v>20</v>
      </c>
      <c r="F73" s="3">
        <v>5.7</v>
      </c>
      <c r="G73" s="3">
        <v>65</v>
      </c>
      <c r="H73" s="17">
        <f>Data[[#This Row],[Weight]] / ((Data[[#This Row],[Height]] * 0.3048)^2)</f>
        <v>21.534446817055457</v>
      </c>
      <c r="I73" s="4" t="s">
        <v>21</v>
      </c>
      <c r="J73" s="3">
        <v>10</v>
      </c>
      <c r="K73" s="3">
        <v>50</v>
      </c>
      <c r="L73" s="16" t="s">
        <v>23</v>
      </c>
      <c r="M73" s="16" t="s">
        <v>23</v>
      </c>
      <c r="N73" s="16" t="s">
        <v>22</v>
      </c>
      <c r="O73" s="16" t="s">
        <v>23</v>
      </c>
      <c r="P73" s="4" t="s">
        <v>40</v>
      </c>
      <c r="Q73" s="4" t="s">
        <v>22</v>
      </c>
      <c r="R73" s="5">
        <v>2</v>
      </c>
      <c r="S73" s="6">
        <v>5</v>
      </c>
      <c r="T73" s="6">
        <v>4</v>
      </c>
      <c r="U73" s="6">
        <v>5</v>
      </c>
      <c r="V73" s="4" t="s">
        <v>25</v>
      </c>
      <c r="W73" s="4" t="s">
        <v>26</v>
      </c>
      <c r="X73" s="4" t="s">
        <v>23</v>
      </c>
      <c r="Y73" s="4" t="s">
        <v>22</v>
      </c>
      <c r="Z73" s="4" t="s">
        <v>23</v>
      </c>
      <c r="AA73" s="4" t="s">
        <v>23</v>
      </c>
      <c r="AB73" s="4" t="s">
        <v>23</v>
      </c>
      <c r="AC73" s="4" t="s">
        <v>23</v>
      </c>
      <c r="AD73" s="4" t="s">
        <v>23</v>
      </c>
      <c r="AE73" s="4" t="s">
        <v>23</v>
      </c>
      <c r="AF73" s="4" t="s">
        <v>22</v>
      </c>
      <c r="AG73" s="4" t="s">
        <v>23</v>
      </c>
      <c r="AH73" s="4" t="s">
        <v>23</v>
      </c>
      <c r="AI73" s="4" t="s">
        <v>23</v>
      </c>
      <c r="AJ73" s="4" t="s">
        <v>23</v>
      </c>
      <c r="AK73" s="4" t="s">
        <v>23</v>
      </c>
      <c r="AL73" s="4" t="s">
        <v>23</v>
      </c>
      <c r="AM73" s="4" t="s">
        <v>23</v>
      </c>
      <c r="AN73" s="4" t="s">
        <v>23</v>
      </c>
      <c r="AO73" s="4" t="s">
        <v>22</v>
      </c>
      <c r="AP73" s="4" t="s">
        <v>23</v>
      </c>
      <c r="AQ73" s="4" t="s">
        <v>23</v>
      </c>
      <c r="AR73" s="4" t="s">
        <v>23</v>
      </c>
      <c r="AS73" s="4">
        <v>43</v>
      </c>
      <c r="AT73" s="4" t="s">
        <v>23</v>
      </c>
      <c r="AU73" s="4" t="s">
        <v>23</v>
      </c>
      <c r="AV73" s="4" t="s">
        <v>22</v>
      </c>
      <c r="AW73" s="4" t="s">
        <v>23</v>
      </c>
      <c r="AX73" s="4" t="s">
        <v>22</v>
      </c>
      <c r="AY73" s="11">
        <v>70</v>
      </c>
      <c r="AZ73" s="11">
        <v>66.666666666666671</v>
      </c>
      <c r="BA73" s="11">
        <v>66.666666666666671</v>
      </c>
      <c r="BB73" s="11">
        <v>36.666666666666664</v>
      </c>
      <c r="BC73" s="11">
        <v>55.000000000000007</v>
      </c>
      <c r="BD73" s="11">
        <v>75</v>
      </c>
      <c r="BE73" s="11">
        <v>60</v>
      </c>
      <c r="BF73" s="11">
        <v>36</v>
      </c>
    </row>
    <row r="74" spans="1:58" x14ac:dyDescent="0.25">
      <c r="A74" s="3">
        <v>73</v>
      </c>
      <c r="B74" s="4" t="s">
        <v>141</v>
      </c>
      <c r="C74" s="3">
        <v>47</v>
      </c>
      <c r="D74" s="3" t="str" cm="1">
        <f t="array" ref="D74">_xlfn.IFS(Data[[#This Row],[Age]]&lt;30,"&lt;30",Data[[#This Row],[Age]]&lt;=40,"30-40",Data[[#This Row],[Age]]&lt;=50,"40-50",Data[[#This Row],[Age]]&gt;50,"&gt;50")</f>
        <v>40-50</v>
      </c>
      <c r="E74" s="4" t="s">
        <v>20</v>
      </c>
      <c r="F74" s="3">
        <v>5.9</v>
      </c>
      <c r="G74" s="3">
        <v>75</v>
      </c>
      <c r="H74" s="17">
        <f>Data[[#This Row],[Weight]] / ((Data[[#This Row],[Height]] * 0.3048)^2)</f>
        <v>23.191418593887651</v>
      </c>
      <c r="I74" s="4" t="s">
        <v>21</v>
      </c>
      <c r="J74" s="3">
        <v>15</v>
      </c>
      <c r="K74" s="3">
        <v>50</v>
      </c>
      <c r="L74" s="16" t="s">
        <v>22</v>
      </c>
      <c r="M74" s="16" t="s">
        <v>23</v>
      </c>
      <c r="N74" s="16" t="s">
        <v>23</v>
      </c>
      <c r="O74" s="16" t="s">
        <v>23</v>
      </c>
      <c r="P74" s="4" t="s">
        <v>142</v>
      </c>
      <c r="Q74" s="4" t="s">
        <v>22</v>
      </c>
      <c r="R74" s="5">
        <v>5</v>
      </c>
      <c r="S74" s="6">
        <v>5</v>
      </c>
      <c r="T74" s="6">
        <v>4</v>
      </c>
      <c r="U74" s="6">
        <v>5</v>
      </c>
      <c r="V74" s="4" t="s">
        <v>25</v>
      </c>
      <c r="W74" s="4" t="s">
        <v>26</v>
      </c>
      <c r="X74" s="4" t="s">
        <v>23</v>
      </c>
      <c r="Y74" s="4" t="s">
        <v>23</v>
      </c>
      <c r="Z74" s="4" t="s">
        <v>22</v>
      </c>
      <c r="AA74" s="4" t="s">
        <v>22</v>
      </c>
      <c r="AB74" s="4" t="s">
        <v>23</v>
      </c>
      <c r="AC74" s="4" t="s">
        <v>23</v>
      </c>
      <c r="AD74" s="4" t="s">
        <v>23</v>
      </c>
      <c r="AE74" s="4" t="s">
        <v>23</v>
      </c>
      <c r="AF74" s="4" t="s">
        <v>22</v>
      </c>
      <c r="AG74" s="4" t="s">
        <v>23</v>
      </c>
      <c r="AH74" s="4" t="s">
        <v>23</v>
      </c>
      <c r="AI74" s="4" t="s">
        <v>23</v>
      </c>
      <c r="AJ74" s="4" t="s">
        <v>22</v>
      </c>
      <c r="AK74" s="4" t="s">
        <v>23</v>
      </c>
      <c r="AL74" s="4" t="s">
        <v>23</v>
      </c>
      <c r="AM74" s="4" t="s">
        <v>23</v>
      </c>
      <c r="AN74" s="4" t="s">
        <v>23</v>
      </c>
      <c r="AO74" s="4" t="s">
        <v>22</v>
      </c>
      <c r="AP74" s="4" t="s">
        <v>23</v>
      </c>
      <c r="AQ74" s="4" t="s">
        <v>23</v>
      </c>
      <c r="AR74" s="4" t="s">
        <v>23</v>
      </c>
      <c r="AS74" s="4">
        <v>42</v>
      </c>
      <c r="AT74" s="4" t="s">
        <v>23</v>
      </c>
      <c r="AU74" s="4" t="s">
        <v>22</v>
      </c>
      <c r="AV74" s="4" t="s">
        <v>22</v>
      </c>
      <c r="AW74" s="4" t="s">
        <v>22</v>
      </c>
      <c r="AX74" s="4" t="s">
        <v>22</v>
      </c>
      <c r="AY74" s="11">
        <v>55.000000000000007</v>
      </c>
      <c r="AZ74" s="11">
        <v>50</v>
      </c>
      <c r="BA74" s="11">
        <v>0</v>
      </c>
      <c r="BB74" s="11">
        <v>46.666666666666664</v>
      </c>
      <c r="BC74" s="11">
        <v>60</v>
      </c>
      <c r="BD74" s="11">
        <v>65</v>
      </c>
      <c r="BE74" s="11">
        <v>60</v>
      </c>
      <c r="BF74" s="11">
        <v>40</v>
      </c>
    </row>
    <row r="75" spans="1:58" x14ac:dyDescent="0.25">
      <c r="A75" s="3">
        <v>74</v>
      </c>
      <c r="B75" s="4" t="s">
        <v>122</v>
      </c>
      <c r="C75" s="3">
        <v>52</v>
      </c>
      <c r="D75" s="3" t="str" cm="1">
        <f t="array" ref="D75">_xlfn.IFS(Data[[#This Row],[Age]]&lt;30,"&lt;30",Data[[#This Row],[Age]]&lt;=40,"30-40",Data[[#This Row],[Age]]&lt;=50,"40-50",Data[[#This Row],[Age]]&gt;50,"&gt;50")</f>
        <v>&gt;50</v>
      </c>
      <c r="E75" s="4" t="s">
        <v>20</v>
      </c>
      <c r="F75" s="3">
        <v>5.0999999999999996</v>
      </c>
      <c r="G75" s="3">
        <v>69</v>
      </c>
      <c r="H75" s="17">
        <f>Data[[#This Row],[Weight]] / ((Data[[#This Row],[Height]] * 0.3048)^2)</f>
        <v>28.554779652171124</v>
      </c>
      <c r="I75" s="4" t="s">
        <v>21</v>
      </c>
      <c r="J75" s="3">
        <v>20</v>
      </c>
      <c r="K75" s="3">
        <v>50</v>
      </c>
      <c r="L75" s="16" t="s">
        <v>22</v>
      </c>
      <c r="M75" s="16" t="s">
        <v>22</v>
      </c>
      <c r="N75" s="16" t="s">
        <v>23</v>
      </c>
      <c r="O75" s="16" t="s">
        <v>23</v>
      </c>
      <c r="P75" s="4" t="s">
        <v>143</v>
      </c>
      <c r="Q75" s="4" t="s">
        <v>22</v>
      </c>
      <c r="R75" s="5">
        <v>5</v>
      </c>
      <c r="S75" s="6">
        <v>5</v>
      </c>
      <c r="T75" s="6">
        <v>4</v>
      </c>
      <c r="U75" s="6">
        <v>5</v>
      </c>
      <c r="V75" s="4" t="s">
        <v>25</v>
      </c>
      <c r="W75" s="4" t="s">
        <v>26</v>
      </c>
      <c r="X75" s="4" t="s">
        <v>23</v>
      </c>
      <c r="Y75" s="4" t="s">
        <v>22</v>
      </c>
      <c r="Z75" s="4" t="s">
        <v>22</v>
      </c>
      <c r="AA75" s="4" t="s">
        <v>23</v>
      </c>
      <c r="AB75" s="4" t="s">
        <v>22</v>
      </c>
      <c r="AC75" s="4" t="s">
        <v>23</v>
      </c>
      <c r="AD75" s="4" t="s">
        <v>23</v>
      </c>
      <c r="AE75" s="4" t="s">
        <v>23</v>
      </c>
      <c r="AF75" s="4" t="s">
        <v>22</v>
      </c>
      <c r="AG75" s="4" t="s">
        <v>23</v>
      </c>
      <c r="AH75" s="4" t="s">
        <v>23</v>
      </c>
      <c r="AI75" s="4" t="s">
        <v>23</v>
      </c>
      <c r="AJ75" s="4" t="s">
        <v>23</v>
      </c>
      <c r="AK75" s="4" t="s">
        <v>22</v>
      </c>
      <c r="AL75" s="4" t="s">
        <v>23</v>
      </c>
      <c r="AM75" s="4" t="s">
        <v>23</v>
      </c>
      <c r="AN75" s="4" t="s">
        <v>23</v>
      </c>
      <c r="AO75" s="4" t="s">
        <v>22</v>
      </c>
      <c r="AP75" s="4" t="s">
        <v>23</v>
      </c>
      <c r="AQ75" s="4" t="s">
        <v>23</v>
      </c>
      <c r="AR75" s="4" t="s">
        <v>23</v>
      </c>
      <c r="AS75" s="4">
        <v>47</v>
      </c>
      <c r="AT75" s="4" t="s">
        <v>23</v>
      </c>
      <c r="AU75" s="4" t="s">
        <v>22</v>
      </c>
      <c r="AV75" s="4" t="s">
        <v>22</v>
      </c>
      <c r="AW75" s="4" t="s">
        <v>22</v>
      </c>
      <c r="AX75" s="4" t="s">
        <v>22</v>
      </c>
      <c r="AY75" s="11">
        <v>44.999999999999993</v>
      </c>
      <c r="AZ75" s="11">
        <v>50</v>
      </c>
      <c r="BA75" s="11">
        <v>0</v>
      </c>
      <c r="BB75" s="11">
        <v>36.666666666666664</v>
      </c>
      <c r="BC75" s="11">
        <v>65</v>
      </c>
      <c r="BD75" s="11">
        <v>65</v>
      </c>
      <c r="BE75" s="11">
        <v>60</v>
      </c>
      <c r="BF75" s="11">
        <v>36</v>
      </c>
    </row>
    <row r="76" spans="1:58" x14ac:dyDescent="0.25">
      <c r="A76" s="3">
        <v>75</v>
      </c>
      <c r="B76" s="4" t="s">
        <v>144</v>
      </c>
      <c r="C76" s="3">
        <v>31</v>
      </c>
      <c r="D76" s="3" t="str" cm="1">
        <f t="array" ref="D76">_xlfn.IFS(Data[[#This Row],[Age]]&lt;30,"&lt;30",Data[[#This Row],[Age]]&lt;=40,"30-40",Data[[#This Row],[Age]]&lt;=50,"40-50",Data[[#This Row],[Age]]&gt;50,"&gt;50")</f>
        <v>30-40</v>
      </c>
      <c r="E76" s="4" t="s">
        <v>20</v>
      </c>
      <c r="F76" s="3">
        <v>5.1100000000000003</v>
      </c>
      <c r="G76" s="3">
        <v>78</v>
      </c>
      <c r="H76" s="17">
        <f>Data[[#This Row],[Weight]] / ((Data[[#This Row],[Height]] * 0.3048)^2)</f>
        <v>32.153101914566733</v>
      </c>
      <c r="I76" s="4" t="s">
        <v>39</v>
      </c>
      <c r="J76" s="3">
        <v>1</v>
      </c>
      <c r="K76" s="3">
        <v>60</v>
      </c>
      <c r="L76" s="16" t="s">
        <v>23</v>
      </c>
      <c r="M76" s="16" t="s">
        <v>23</v>
      </c>
      <c r="N76" s="16" t="s">
        <v>23</v>
      </c>
      <c r="O76" s="16" t="s">
        <v>23</v>
      </c>
      <c r="P76" s="4" t="s">
        <v>23</v>
      </c>
      <c r="Q76" s="4" t="s">
        <v>23</v>
      </c>
      <c r="R76" s="5">
        <v>0</v>
      </c>
      <c r="S76" s="6">
        <v>5</v>
      </c>
      <c r="T76" s="6">
        <v>4</v>
      </c>
      <c r="U76" s="6">
        <v>5</v>
      </c>
      <c r="V76" s="4" t="s">
        <v>25</v>
      </c>
      <c r="W76" s="4" t="s">
        <v>23</v>
      </c>
      <c r="X76" s="4" t="s">
        <v>23</v>
      </c>
      <c r="Y76" s="4" t="s">
        <v>23</v>
      </c>
      <c r="Z76" s="4" t="s">
        <v>23</v>
      </c>
      <c r="AA76" s="4" t="s">
        <v>23</v>
      </c>
      <c r="AB76" s="4" t="s">
        <v>23</v>
      </c>
      <c r="AC76" s="4" t="s">
        <v>23</v>
      </c>
      <c r="AD76" s="4" t="s">
        <v>23</v>
      </c>
      <c r="AE76" s="4" t="s">
        <v>23</v>
      </c>
      <c r="AF76" s="4" t="s">
        <v>23</v>
      </c>
      <c r="AG76" s="4" t="s">
        <v>23</v>
      </c>
      <c r="AH76" s="4" t="s">
        <v>23</v>
      </c>
      <c r="AI76" s="4" t="s">
        <v>23</v>
      </c>
      <c r="AJ76" s="4" t="s">
        <v>23</v>
      </c>
      <c r="AK76" s="4" t="s">
        <v>23</v>
      </c>
      <c r="AL76" s="4" t="s">
        <v>23</v>
      </c>
      <c r="AM76" s="4" t="s">
        <v>23</v>
      </c>
      <c r="AN76" s="4" t="s">
        <v>23</v>
      </c>
      <c r="AO76" s="4" t="s">
        <v>23</v>
      </c>
      <c r="AP76" s="4" t="s">
        <v>23</v>
      </c>
      <c r="AQ76" s="4" t="s">
        <v>23</v>
      </c>
      <c r="AR76" s="4" t="s">
        <v>23</v>
      </c>
      <c r="AS76" s="4" t="s">
        <v>23</v>
      </c>
      <c r="AT76" s="4" t="s">
        <v>23</v>
      </c>
      <c r="AU76" s="4" t="s">
        <v>23</v>
      </c>
      <c r="AV76" s="4" t="s">
        <v>23</v>
      </c>
      <c r="AW76" s="4" t="s">
        <v>23</v>
      </c>
      <c r="AX76" s="4" t="s">
        <v>23</v>
      </c>
      <c r="AY76" s="11">
        <v>80</v>
      </c>
      <c r="AZ76" s="11">
        <v>83.333333333333329</v>
      </c>
      <c r="BA76" s="11">
        <v>100</v>
      </c>
      <c r="BB76" s="11">
        <v>50</v>
      </c>
      <c r="BC76" s="11">
        <v>40</v>
      </c>
      <c r="BD76" s="11">
        <v>80</v>
      </c>
      <c r="BE76" s="11">
        <v>80</v>
      </c>
      <c r="BF76" s="11">
        <v>36</v>
      </c>
    </row>
    <row r="77" spans="1:58" x14ac:dyDescent="0.25">
      <c r="A77" s="3">
        <v>76</v>
      </c>
      <c r="B77" s="4" t="s">
        <v>145</v>
      </c>
      <c r="C77" s="3">
        <v>38</v>
      </c>
      <c r="D77" s="3" t="str" cm="1">
        <f t="array" ref="D77">_xlfn.IFS(Data[[#This Row],[Age]]&lt;30,"&lt;30",Data[[#This Row],[Age]]&lt;=40,"30-40",Data[[#This Row],[Age]]&lt;=50,"40-50",Data[[#This Row],[Age]]&gt;50,"&gt;50")</f>
        <v>30-40</v>
      </c>
      <c r="E77" s="4" t="s">
        <v>20</v>
      </c>
      <c r="F77" s="3">
        <v>5.6</v>
      </c>
      <c r="G77" s="3">
        <v>70</v>
      </c>
      <c r="H77" s="17">
        <f>Data[[#This Row],[Weight]] / ((Data[[#This Row],[Height]] * 0.3048)^2)</f>
        <v>24.0265857515842</v>
      </c>
      <c r="I77" s="4" t="s">
        <v>21</v>
      </c>
      <c r="J77" s="3">
        <v>5</v>
      </c>
      <c r="K77" s="3">
        <v>50</v>
      </c>
      <c r="L77" s="16" t="s">
        <v>23</v>
      </c>
      <c r="M77" s="16" t="s">
        <v>23</v>
      </c>
      <c r="N77" s="16" t="s">
        <v>23</v>
      </c>
      <c r="O77" s="16" t="s">
        <v>23</v>
      </c>
      <c r="P77" s="4" t="s">
        <v>105</v>
      </c>
      <c r="Q77" s="4" t="s">
        <v>22</v>
      </c>
      <c r="R77" s="5">
        <v>1</v>
      </c>
      <c r="S77" s="6">
        <v>5</v>
      </c>
      <c r="T77" s="6">
        <v>4</v>
      </c>
      <c r="U77" s="6">
        <v>5</v>
      </c>
      <c r="V77" s="4" t="s">
        <v>25</v>
      </c>
      <c r="W77" s="4" t="s">
        <v>23</v>
      </c>
      <c r="X77" s="4" t="s">
        <v>23</v>
      </c>
      <c r="Y77" s="4" t="s">
        <v>23</v>
      </c>
      <c r="Z77" s="4" t="s">
        <v>23</v>
      </c>
      <c r="AA77" s="4" t="s">
        <v>23</v>
      </c>
      <c r="AB77" s="4" t="s">
        <v>22</v>
      </c>
      <c r="AC77" s="4" t="s">
        <v>23</v>
      </c>
      <c r="AD77" s="4" t="s">
        <v>23</v>
      </c>
      <c r="AE77" s="4" t="s">
        <v>23</v>
      </c>
      <c r="AF77" s="4" t="s">
        <v>23</v>
      </c>
      <c r="AG77" s="4" t="s">
        <v>23</v>
      </c>
      <c r="AH77" s="4" t="s">
        <v>23</v>
      </c>
      <c r="AI77" s="4" t="s">
        <v>23</v>
      </c>
      <c r="AJ77" s="4" t="s">
        <v>23</v>
      </c>
      <c r="AK77" s="4" t="s">
        <v>22</v>
      </c>
      <c r="AL77" s="4" t="s">
        <v>23</v>
      </c>
      <c r="AM77" s="4" t="s">
        <v>23</v>
      </c>
      <c r="AN77" s="4" t="s">
        <v>23</v>
      </c>
      <c r="AO77" s="4" t="s">
        <v>23</v>
      </c>
      <c r="AP77" s="4" t="s">
        <v>23</v>
      </c>
      <c r="AQ77" s="4" t="s">
        <v>23</v>
      </c>
      <c r="AR77" s="4" t="s">
        <v>23</v>
      </c>
      <c r="AS77" s="4">
        <v>37</v>
      </c>
      <c r="AT77" s="4" t="s">
        <v>23</v>
      </c>
      <c r="AU77" s="4" t="s">
        <v>23</v>
      </c>
      <c r="AV77" s="4" t="s">
        <v>22</v>
      </c>
      <c r="AW77" s="4" t="s">
        <v>23</v>
      </c>
      <c r="AX77" s="4" t="s">
        <v>22</v>
      </c>
      <c r="AY77" s="11">
        <v>89.999999999999986</v>
      </c>
      <c r="AZ77" s="11">
        <v>83.333333333333329</v>
      </c>
      <c r="BA77" s="11">
        <v>66.666666666666671</v>
      </c>
      <c r="BB77" s="11">
        <v>53.333333333333336</v>
      </c>
      <c r="BC77" s="11">
        <v>60</v>
      </c>
      <c r="BD77" s="11">
        <v>75</v>
      </c>
      <c r="BE77" s="11">
        <v>66.666666666666657</v>
      </c>
      <c r="BF77" s="11">
        <v>44.000000000000007</v>
      </c>
    </row>
    <row r="78" spans="1:58" x14ac:dyDescent="0.25">
      <c r="A78" s="3">
        <v>77</v>
      </c>
      <c r="B78" s="4" t="s">
        <v>146</v>
      </c>
      <c r="C78" s="3">
        <v>32</v>
      </c>
      <c r="D78" s="3" t="str" cm="1">
        <f t="array" ref="D78">_xlfn.IFS(Data[[#This Row],[Age]]&lt;30,"&lt;30",Data[[#This Row],[Age]]&lt;=40,"30-40",Data[[#This Row],[Age]]&lt;=50,"40-50",Data[[#This Row],[Age]]&gt;50,"&gt;50")</f>
        <v>30-40</v>
      </c>
      <c r="E78" s="4" t="s">
        <v>20</v>
      </c>
      <c r="F78" s="3">
        <v>6</v>
      </c>
      <c r="G78" s="3">
        <v>78</v>
      </c>
      <c r="H78" s="17">
        <f>Data[[#This Row],[Weight]] / ((Data[[#This Row],[Height]] * 0.3048)^2)</f>
        <v>23.321805902871059</v>
      </c>
      <c r="I78" s="4" t="s">
        <v>39</v>
      </c>
      <c r="J78" s="3">
        <v>1</v>
      </c>
      <c r="K78" s="3">
        <v>50</v>
      </c>
      <c r="L78" s="16" t="s">
        <v>23</v>
      </c>
      <c r="M78" s="16" t="s">
        <v>23</v>
      </c>
      <c r="N78" s="16" t="s">
        <v>23</v>
      </c>
      <c r="O78" s="16" t="s">
        <v>23</v>
      </c>
      <c r="P78" s="4" t="s">
        <v>23</v>
      </c>
      <c r="Q78" s="4" t="s">
        <v>23</v>
      </c>
      <c r="R78" s="5">
        <v>0</v>
      </c>
      <c r="S78" s="6">
        <v>5</v>
      </c>
      <c r="T78" s="6">
        <v>4</v>
      </c>
      <c r="U78" s="6">
        <v>5</v>
      </c>
      <c r="V78" s="4" t="s">
        <v>25</v>
      </c>
      <c r="W78" s="4" t="s">
        <v>52</v>
      </c>
      <c r="X78" s="4" t="s">
        <v>23</v>
      </c>
      <c r="Y78" s="4" t="s">
        <v>23</v>
      </c>
      <c r="Z78" s="4" t="s">
        <v>23</v>
      </c>
      <c r="AA78" s="4" t="s">
        <v>23</v>
      </c>
      <c r="AB78" s="4" t="s">
        <v>23</v>
      </c>
      <c r="AC78" s="4" t="s">
        <v>23</v>
      </c>
      <c r="AD78" s="4" t="s">
        <v>23</v>
      </c>
      <c r="AE78" s="4" t="s">
        <v>23</v>
      </c>
      <c r="AF78" s="4" t="s">
        <v>23</v>
      </c>
      <c r="AG78" s="4" t="s">
        <v>23</v>
      </c>
      <c r="AH78" s="4" t="s">
        <v>23</v>
      </c>
      <c r="AI78" s="4" t="s">
        <v>23</v>
      </c>
      <c r="AJ78" s="4" t="s">
        <v>23</v>
      </c>
      <c r="AK78" s="4" t="s">
        <v>23</v>
      </c>
      <c r="AL78" s="4" t="s">
        <v>23</v>
      </c>
      <c r="AM78" s="4" t="s">
        <v>23</v>
      </c>
      <c r="AN78" s="4" t="s">
        <v>23</v>
      </c>
      <c r="AO78" s="4" t="s">
        <v>23</v>
      </c>
      <c r="AP78" s="4" t="s">
        <v>23</v>
      </c>
      <c r="AQ78" s="4" t="s">
        <v>23</v>
      </c>
      <c r="AR78" s="4" t="s">
        <v>23</v>
      </c>
      <c r="AS78" s="4" t="s">
        <v>23</v>
      </c>
      <c r="AT78" s="4" t="s">
        <v>23</v>
      </c>
      <c r="AU78" s="4" t="s">
        <v>23</v>
      </c>
      <c r="AV78" s="4" t="s">
        <v>23</v>
      </c>
      <c r="AW78" s="4" t="s">
        <v>23</v>
      </c>
      <c r="AX78" s="4" t="s">
        <v>23</v>
      </c>
      <c r="AY78" s="11">
        <v>80</v>
      </c>
      <c r="AZ78" s="11">
        <v>83.333333333333329</v>
      </c>
      <c r="BA78" s="11">
        <v>100</v>
      </c>
      <c r="BB78" s="11">
        <v>60</v>
      </c>
      <c r="BC78" s="11">
        <v>50</v>
      </c>
      <c r="BD78" s="11">
        <v>80</v>
      </c>
      <c r="BE78" s="11">
        <v>80</v>
      </c>
      <c r="BF78" s="11">
        <v>32</v>
      </c>
    </row>
    <row r="79" spans="1:58" x14ac:dyDescent="0.25">
      <c r="A79" s="3">
        <v>78</v>
      </c>
      <c r="B79" s="4" t="s">
        <v>147</v>
      </c>
      <c r="C79" s="3">
        <v>29</v>
      </c>
      <c r="D79" s="3" t="str" cm="1">
        <f t="array" ref="D79">_xlfn.IFS(Data[[#This Row],[Age]]&lt;30,"&lt;30",Data[[#This Row],[Age]]&lt;=40,"30-40",Data[[#This Row],[Age]]&lt;=50,"40-50",Data[[#This Row],[Age]]&gt;50,"&gt;50")</f>
        <v>&lt;30</v>
      </c>
      <c r="E79" s="4" t="s">
        <v>20</v>
      </c>
      <c r="F79" s="3">
        <v>5.9</v>
      </c>
      <c r="G79" s="3">
        <v>70</v>
      </c>
      <c r="H79" s="17">
        <f>Data[[#This Row],[Weight]] / ((Data[[#This Row],[Height]] * 0.3048)^2)</f>
        <v>21.645324020961805</v>
      </c>
      <c r="I79" s="4" t="s">
        <v>39</v>
      </c>
      <c r="J79" s="3">
        <v>1</v>
      </c>
      <c r="K79" s="3">
        <v>50</v>
      </c>
      <c r="L79" s="16" t="s">
        <v>23</v>
      </c>
      <c r="M79" s="16" t="s">
        <v>23</v>
      </c>
      <c r="N79" s="16" t="s">
        <v>23</v>
      </c>
      <c r="O79" s="16" t="s">
        <v>23</v>
      </c>
      <c r="P79" s="4" t="s">
        <v>23</v>
      </c>
      <c r="Q79" s="4" t="s">
        <v>23</v>
      </c>
      <c r="R79" s="5">
        <v>0</v>
      </c>
      <c r="S79" s="6">
        <v>5</v>
      </c>
      <c r="T79" s="6">
        <v>4</v>
      </c>
      <c r="U79" s="6">
        <v>5</v>
      </c>
      <c r="V79" s="4"/>
      <c r="W79" s="4" t="s">
        <v>23</v>
      </c>
      <c r="X79" s="4" t="s">
        <v>23</v>
      </c>
      <c r="Y79" s="4" t="s">
        <v>22</v>
      </c>
      <c r="Z79" s="4" t="s">
        <v>23</v>
      </c>
      <c r="AA79" s="4" t="s">
        <v>23</v>
      </c>
      <c r="AB79" s="4" t="s">
        <v>23</v>
      </c>
      <c r="AC79" s="4" t="s">
        <v>23</v>
      </c>
      <c r="AD79" s="4" t="s">
        <v>23</v>
      </c>
      <c r="AE79" s="4" t="s">
        <v>23</v>
      </c>
      <c r="AF79" s="4" t="s">
        <v>23</v>
      </c>
      <c r="AG79" s="4" t="s">
        <v>23</v>
      </c>
      <c r="AH79" s="4" t="s">
        <v>23</v>
      </c>
      <c r="AI79" s="4" t="s">
        <v>23</v>
      </c>
      <c r="AJ79" s="4" t="s">
        <v>23</v>
      </c>
      <c r="AK79" s="4" t="s">
        <v>23</v>
      </c>
      <c r="AL79" s="4" t="s">
        <v>23</v>
      </c>
      <c r="AM79" s="4" t="s">
        <v>23</v>
      </c>
      <c r="AN79" s="4" t="s">
        <v>23</v>
      </c>
      <c r="AO79" s="4" t="s">
        <v>23</v>
      </c>
      <c r="AP79" s="4" t="s">
        <v>23</v>
      </c>
      <c r="AQ79" s="4" t="s">
        <v>23</v>
      </c>
      <c r="AR79" s="4" t="s">
        <v>23</v>
      </c>
      <c r="AS79" s="4" t="s">
        <v>23</v>
      </c>
      <c r="AT79" s="4" t="s">
        <v>23</v>
      </c>
      <c r="AU79" s="4" t="s">
        <v>23</v>
      </c>
      <c r="AV79" s="4" t="s">
        <v>23</v>
      </c>
      <c r="AW79" s="4" t="s">
        <v>23</v>
      </c>
      <c r="AX79" s="4" t="s">
        <v>23</v>
      </c>
      <c r="AY79" s="11">
        <v>80</v>
      </c>
      <c r="AZ79" s="11">
        <v>83.333333333333329</v>
      </c>
      <c r="BA79" s="11">
        <v>100</v>
      </c>
      <c r="BB79" s="11">
        <v>50</v>
      </c>
      <c r="BC79" s="11">
        <v>40</v>
      </c>
      <c r="BD79" s="11">
        <v>80</v>
      </c>
      <c r="BE79" s="11">
        <v>73.333333333333343</v>
      </c>
      <c r="BF79" s="11">
        <v>32</v>
      </c>
    </row>
    <row r="80" spans="1:58" x14ac:dyDescent="0.25">
      <c r="A80" s="3">
        <v>79</v>
      </c>
      <c r="B80" s="4" t="s">
        <v>148</v>
      </c>
      <c r="C80" s="3">
        <v>35</v>
      </c>
      <c r="D80" s="3" t="str" cm="1">
        <f t="array" ref="D80">_xlfn.IFS(Data[[#This Row],[Age]]&lt;30,"&lt;30",Data[[#This Row],[Age]]&lt;=40,"30-40",Data[[#This Row],[Age]]&lt;=50,"40-50",Data[[#This Row],[Age]]&gt;50,"&gt;50")</f>
        <v>30-40</v>
      </c>
      <c r="E80" s="4" t="s">
        <v>20</v>
      </c>
      <c r="F80" s="3">
        <v>5.0999999999999996</v>
      </c>
      <c r="G80" s="3">
        <v>70</v>
      </c>
      <c r="H80" s="17">
        <f>Data[[#This Row],[Weight]] / ((Data[[#This Row],[Height]] * 0.3048)^2)</f>
        <v>28.968617038434473</v>
      </c>
      <c r="I80" s="4" t="s">
        <v>21</v>
      </c>
      <c r="J80" s="3">
        <v>3</v>
      </c>
      <c r="K80" s="3">
        <v>50</v>
      </c>
      <c r="L80" s="16" t="s">
        <v>23</v>
      </c>
      <c r="M80" s="16" t="s">
        <v>23</v>
      </c>
      <c r="N80" s="16" t="s">
        <v>23</v>
      </c>
      <c r="O80" s="16" t="s">
        <v>23</v>
      </c>
      <c r="P80" s="4" t="s">
        <v>105</v>
      </c>
      <c r="Q80" s="4" t="s">
        <v>22</v>
      </c>
      <c r="R80" s="5">
        <v>1</v>
      </c>
      <c r="S80" s="6">
        <v>5</v>
      </c>
      <c r="T80" s="6">
        <v>4</v>
      </c>
      <c r="U80" s="6">
        <v>5</v>
      </c>
      <c r="V80" s="4" t="s">
        <v>25</v>
      </c>
      <c r="W80" s="4" t="s">
        <v>23</v>
      </c>
      <c r="X80" s="4" t="s">
        <v>23</v>
      </c>
      <c r="Y80" s="4" t="s">
        <v>23</v>
      </c>
      <c r="Z80" s="4" t="s">
        <v>23</v>
      </c>
      <c r="AA80" s="4" t="s">
        <v>23</v>
      </c>
      <c r="AB80" s="4" t="s">
        <v>22</v>
      </c>
      <c r="AC80" s="4" t="s">
        <v>23</v>
      </c>
      <c r="AD80" s="4" t="s">
        <v>23</v>
      </c>
      <c r="AE80" s="4" t="s">
        <v>23</v>
      </c>
      <c r="AF80" s="4" t="s">
        <v>23</v>
      </c>
      <c r="AG80" s="4" t="s">
        <v>23</v>
      </c>
      <c r="AH80" s="4" t="s">
        <v>23</v>
      </c>
      <c r="AI80" s="4" t="s">
        <v>23</v>
      </c>
      <c r="AJ80" s="4" t="s">
        <v>23</v>
      </c>
      <c r="AK80" s="4" t="s">
        <v>22</v>
      </c>
      <c r="AL80" s="4" t="s">
        <v>23</v>
      </c>
      <c r="AM80" s="4" t="s">
        <v>23</v>
      </c>
      <c r="AN80" s="4" t="s">
        <v>23</v>
      </c>
      <c r="AO80" s="4" t="s">
        <v>23</v>
      </c>
      <c r="AP80" s="4" t="s">
        <v>23</v>
      </c>
      <c r="AQ80" s="4" t="s">
        <v>23</v>
      </c>
      <c r="AR80" s="4" t="s">
        <v>23</v>
      </c>
      <c r="AS80" s="4">
        <v>34</v>
      </c>
      <c r="AT80" s="4" t="s">
        <v>23</v>
      </c>
      <c r="AU80" s="4" t="s">
        <v>23</v>
      </c>
      <c r="AV80" s="4" t="s">
        <v>22</v>
      </c>
      <c r="AW80" s="4" t="s">
        <v>23</v>
      </c>
      <c r="AX80" s="4" t="s">
        <v>22</v>
      </c>
      <c r="AY80" s="11">
        <v>85.000000000000014</v>
      </c>
      <c r="AZ80" s="11">
        <v>83.333333333333329</v>
      </c>
      <c r="BA80" s="11">
        <v>66.666666666666671</v>
      </c>
      <c r="BB80" s="11">
        <v>53.333333333333336</v>
      </c>
      <c r="BC80" s="11">
        <v>55.000000000000007</v>
      </c>
      <c r="BD80" s="11">
        <v>70</v>
      </c>
      <c r="BE80" s="11">
        <v>53.333333333333336</v>
      </c>
      <c r="BF80" s="11">
        <v>44.000000000000007</v>
      </c>
    </row>
    <row r="81" spans="1:58" x14ac:dyDescent="0.25">
      <c r="A81" s="3">
        <v>80</v>
      </c>
      <c r="B81" s="4" t="s">
        <v>149</v>
      </c>
      <c r="C81" s="3">
        <v>30</v>
      </c>
      <c r="D81" s="3" t="str" cm="1">
        <f t="array" ref="D81">_xlfn.IFS(Data[[#This Row],[Age]]&lt;30,"&lt;30",Data[[#This Row],[Age]]&lt;=40,"30-40",Data[[#This Row],[Age]]&lt;=50,"40-50",Data[[#This Row],[Age]]&gt;50,"&gt;50")</f>
        <v>30-40</v>
      </c>
      <c r="E81" s="4" t="s">
        <v>20</v>
      </c>
      <c r="F81" s="3">
        <v>5.1100000000000003</v>
      </c>
      <c r="G81" s="3">
        <v>70</v>
      </c>
      <c r="H81" s="17">
        <f>Data[[#This Row],[Weight]] / ((Data[[#This Row],[Height]] * 0.3048)^2)</f>
        <v>28.855347872047069</v>
      </c>
      <c r="I81" s="4" t="s">
        <v>21</v>
      </c>
      <c r="J81" s="3">
        <v>1</v>
      </c>
      <c r="K81" s="3">
        <v>40</v>
      </c>
      <c r="L81" s="16" t="s">
        <v>23</v>
      </c>
      <c r="M81" s="16" t="s">
        <v>23</v>
      </c>
      <c r="N81" s="16" t="s">
        <v>23</v>
      </c>
      <c r="O81" s="16" t="s">
        <v>23</v>
      </c>
      <c r="P81" s="4" t="s">
        <v>23</v>
      </c>
      <c r="Q81" s="4" t="s">
        <v>23</v>
      </c>
      <c r="R81" s="5">
        <v>0</v>
      </c>
      <c r="S81" s="6">
        <v>5</v>
      </c>
      <c r="T81" s="6">
        <v>4</v>
      </c>
      <c r="U81" s="6">
        <v>5</v>
      </c>
      <c r="V81" s="4"/>
      <c r="W81" s="4" t="s">
        <v>23</v>
      </c>
      <c r="X81" s="4" t="s">
        <v>23</v>
      </c>
      <c r="Y81" s="4" t="s">
        <v>23</v>
      </c>
      <c r="Z81" s="4" t="s">
        <v>23</v>
      </c>
      <c r="AA81" s="4" t="s">
        <v>23</v>
      </c>
      <c r="AB81" s="4" t="s">
        <v>23</v>
      </c>
      <c r="AC81" s="4" t="s">
        <v>23</v>
      </c>
      <c r="AD81" s="4" t="s">
        <v>23</v>
      </c>
      <c r="AE81" s="4" t="s">
        <v>23</v>
      </c>
      <c r="AF81" s="4" t="s">
        <v>23</v>
      </c>
      <c r="AG81" s="4" t="s">
        <v>23</v>
      </c>
      <c r="AH81" s="4" t="s">
        <v>23</v>
      </c>
      <c r="AI81" s="4" t="s">
        <v>23</v>
      </c>
      <c r="AJ81" s="4" t="s">
        <v>23</v>
      </c>
      <c r="AK81" s="4" t="s">
        <v>23</v>
      </c>
      <c r="AL81" s="4" t="s">
        <v>23</v>
      </c>
      <c r="AM81" s="4" t="s">
        <v>23</v>
      </c>
      <c r="AN81" s="4" t="s">
        <v>23</v>
      </c>
      <c r="AO81" s="4" t="s">
        <v>23</v>
      </c>
      <c r="AP81" s="4" t="s">
        <v>23</v>
      </c>
      <c r="AQ81" s="4" t="s">
        <v>23</v>
      </c>
      <c r="AR81" s="4" t="s">
        <v>23</v>
      </c>
      <c r="AS81" s="4" t="s">
        <v>23</v>
      </c>
      <c r="AT81" s="4" t="s">
        <v>23</v>
      </c>
      <c r="AU81" s="4" t="s">
        <v>23</v>
      </c>
      <c r="AV81" s="4" t="s">
        <v>23</v>
      </c>
      <c r="AW81" s="4" t="s">
        <v>23</v>
      </c>
      <c r="AX81" s="4" t="s">
        <v>23</v>
      </c>
      <c r="AY81" s="11">
        <v>80</v>
      </c>
      <c r="AZ81" s="11">
        <v>83.333333333333329</v>
      </c>
      <c r="BA81" s="11">
        <v>100</v>
      </c>
      <c r="BB81" s="11">
        <v>50</v>
      </c>
      <c r="BC81" s="11">
        <v>40</v>
      </c>
      <c r="BD81" s="11">
        <v>80</v>
      </c>
      <c r="BE81" s="11">
        <v>80</v>
      </c>
      <c r="BF81" s="11">
        <v>32</v>
      </c>
    </row>
    <row r="82" spans="1:58" x14ac:dyDescent="0.25">
      <c r="A82" s="3">
        <v>81</v>
      </c>
      <c r="B82" s="4" t="s">
        <v>150</v>
      </c>
      <c r="C82" s="3">
        <v>25</v>
      </c>
      <c r="D82" s="3" t="str" cm="1">
        <f t="array" ref="D82">_xlfn.IFS(Data[[#This Row],[Age]]&lt;30,"&lt;30",Data[[#This Row],[Age]]&lt;=40,"30-40",Data[[#This Row],[Age]]&lt;=50,"40-50",Data[[#This Row],[Age]]&gt;50,"&gt;50")</f>
        <v>&lt;30</v>
      </c>
      <c r="E82" s="4" t="s">
        <v>20</v>
      </c>
      <c r="F82" s="3">
        <v>5.7</v>
      </c>
      <c r="G82" s="3">
        <v>65</v>
      </c>
      <c r="H82" s="17">
        <f>Data[[#This Row],[Weight]] / ((Data[[#This Row],[Height]] * 0.3048)^2)</f>
        <v>21.534446817055457</v>
      </c>
      <c r="I82" s="4" t="s">
        <v>21</v>
      </c>
      <c r="J82" s="3">
        <v>3</v>
      </c>
      <c r="K82" s="3">
        <v>60</v>
      </c>
      <c r="L82" s="16" t="s">
        <v>23</v>
      </c>
      <c r="M82" s="16" t="s">
        <v>23</v>
      </c>
      <c r="N82" s="16" t="s">
        <v>23</v>
      </c>
      <c r="O82" s="16" t="s">
        <v>23</v>
      </c>
      <c r="P82" s="4" t="s">
        <v>23</v>
      </c>
      <c r="Q82" s="4" t="s">
        <v>23</v>
      </c>
      <c r="R82" s="5">
        <v>0</v>
      </c>
      <c r="S82" s="6">
        <v>5</v>
      </c>
      <c r="T82" s="6">
        <v>4</v>
      </c>
      <c r="U82" s="6">
        <v>5</v>
      </c>
      <c r="V82" s="4"/>
      <c r="W82" s="4" t="s">
        <v>30</v>
      </c>
      <c r="X82" s="4" t="s">
        <v>23</v>
      </c>
      <c r="Y82" s="4" t="s">
        <v>23</v>
      </c>
      <c r="Z82" s="4" t="s">
        <v>23</v>
      </c>
      <c r="AA82" s="4" t="s">
        <v>23</v>
      </c>
      <c r="AB82" s="4" t="s">
        <v>23</v>
      </c>
      <c r="AC82" s="4" t="s">
        <v>23</v>
      </c>
      <c r="AD82" s="4" t="s">
        <v>23</v>
      </c>
      <c r="AE82" s="4" t="s">
        <v>23</v>
      </c>
      <c r="AF82" s="4" t="s">
        <v>23</v>
      </c>
      <c r="AG82" s="4" t="s">
        <v>23</v>
      </c>
      <c r="AH82" s="4" t="s">
        <v>23</v>
      </c>
      <c r="AI82" s="4" t="s">
        <v>23</v>
      </c>
      <c r="AJ82" s="4" t="s">
        <v>23</v>
      </c>
      <c r="AK82" s="4" t="s">
        <v>23</v>
      </c>
      <c r="AL82" s="4" t="s">
        <v>23</v>
      </c>
      <c r="AM82" s="4" t="s">
        <v>23</v>
      </c>
      <c r="AN82" s="4" t="s">
        <v>23</v>
      </c>
      <c r="AO82" s="4" t="s">
        <v>23</v>
      </c>
      <c r="AP82" s="4" t="s">
        <v>23</v>
      </c>
      <c r="AQ82" s="4" t="s">
        <v>23</v>
      </c>
      <c r="AR82" s="4" t="s">
        <v>23</v>
      </c>
      <c r="AS82" s="4" t="s">
        <v>23</v>
      </c>
      <c r="AT82" s="4" t="s">
        <v>23</v>
      </c>
      <c r="AU82" s="4" t="s">
        <v>23</v>
      </c>
      <c r="AV82" s="4" t="s">
        <v>23</v>
      </c>
      <c r="AW82" s="4" t="s">
        <v>23</v>
      </c>
      <c r="AX82" s="4" t="s">
        <v>23</v>
      </c>
      <c r="AY82" s="12">
        <v>75</v>
      </c>
      <c r="AZ82" s="12">
        <v>83.333333333333329</v>
      </c>
      <c r="BA82" s="12">
        <v>33.333333333333329</v>
      </c>
      <c r="BB82" s="12">
        <v>70</v>
      </c>
      <c r="BC82" s="12">
        <v>50</v>
      </c>
      <c r="BD82" s="12">
        <v>50</v>
      </c>
      <c r="BE82" s="12">
        <v>53.333333333333336</v>
      </c>
      <c r="BF82" s="12">
        <v>44.000000000000007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D274-20CE-4D02-9122-7D7B2ABD481C}">
  <dimension ref="A1:S34"/>
  <sheetViews>
    <sheetView workbookViewId="0">
      <selection activeCell="D22" sqref="D22"/>
    </sheetView>
  </sheetViews>
  <sheetFormatPr defaultRowHeight="15" x14ac:dyDescent="0.25"/>
  <cols>
    <col min="1" max="1" width="11.28515625" bestFit="1" customWidth="1"/>
    <col min="2" max="2" width="3.5703125" bestFit="1" customWidth="1"/>
    <col min="3" max="3" width="4.140625" bestFit="1" customWidth="1"/>
    <col min="4" max="4" width="18.28515625" customWidth="1"/>
    <col min="7" max="7" width="12.85546875" bestFit="1" customWidth="1"/>
    <col min="8" max="8" width="3.5703125" bestFit="1" customWidth="1"/>
    <col min="9" max="9" width="4.140625" bestFit="1" customWidth="1"/>
    <col min="10" max="10" width="11.28515625" bestFit="1" customWidth="1"/>
    <col min="15" max="15" width="11.7109375" bestFit="1" customWidth="1"/>
    <col min="16" max="16" width="18.140625" bestFit="1" customWidth="1"/>
    <col min="17" max="17" width="18.5703125" bestFit="1" customWidth="1"/>
  </cols>
  <sheetData>
    <row r="1" spans="1:19" ht="18.75" x14ac:dyDescent="0.3">
      <c r="A1" s="25" t="s">
        <v>210</v>
      </c>
      <c r="B1" s="25"/>
      <c r="C1" s="25"/>
      <c r="D1" s="25"/>
      <c r="G1" s="25" t="s">
        <v>218</v>
      </c>
      <c r="H1" s="25"/>
      <c r="I1" s="25"/>
      <c r="J1" s="25"/>
      <c r="O1" s="26" t="s">
        <v>233</v>
      </c>
      <c r="P1" s="26"/>
      <c r="Q1" s="26"/>
      <c r="R1" s="26"/>
    </row>
    <row r="2" spans="1:19" x14ac:dyDescent="0.25">
      <c r="A2" s="19" t="s">
        <v>209</v>
      </c>
      <c r="B2" s="18"/>
      <c r="C2" s="18"/>
      <c r="D2" s="18"/>
      <c r="G2" s="19" t="s">
        <v>221</v>
      </c>
      <c r="H2" s="18"/>
      <c r="I2" s="18"/>
      <c r="J2" s="18"/>
      <c r="O2" s="18" t="s">
        <v>17</v>
      </c>
      <c r="P2" s="18" t="s">
        <v>235</v>
      </c>
      <c r="Q2" s="18" t="s">
        <v>236</v>
      </c>
      <c r="R2" s="18" t="s">
        <v>234</v>
      </c>
    </row>
    <row r="3" spans="1:19" x14ac:dyDescent="0.25">
      <c r="A3" s="18"/>
      <c r="B3" s="18" t="s">
        <v>23</v>
      </c>
      <c r="C3" s="18" t="s">
        <v>22</v>
      </c>
      <c r="D3" s="18" t="s">
        <v>202</v>
      </c>
      <c r="G3" s="18"/>
      <c r="H3" s="18" t="s">
        <v>23</v>
      </c>
      <c r="I3" s="18" t="s">
        <v>22</v>
      </c>
      <c r="J3" s="18" t="s">
        <v>202</v>
      </c>
      <c r="O3" s="18" t="s">
        <v>23</v>
      </c>
      <c r="P3" s="18">
        <v>18</v>
      </c>
      <c r="Q3" s="18">
        <v>43</v>
      </c>
      <c r="R3" s="18">
        <v>61</v>
      </c>
    </row>
    <row r="4" spans="1:19" x14ac:dyDescent="0.25">
      <c r="A4" s="18" t="s">
        <v>205</v>
      </c>
      <c r="B4" s="20">
        <v>10</v>
      </c>
      <c r="C4" s="20"/>
      <c r="D4" s="20">
        <v>10</v>
      </c>
      <c r="G4" s="21" t="s">
        <v>213</v>
      </c>
      <c r="H4" s="20">
        <v>13</v>
      </c>
      <c r="I4" s="20">
        <v>30</v>
      </c>
      <c r="J4" s="20">
        <v>43</v>
      </c>
      <c r="O4" s="18" t="s">
        <v>22</v>
      </c>
      <c r="P4" s="18">
        <v>4</v>
      </c>
      <c r="Q4" s="18">
        <v>16</v>
      </c>
      <c r="R4" s="18">
        <v>20</v>
      </c>
    </row>
    <row r="5" spans="1:19" x14ac:dyDescent="0.25">
      <c r="A5" s="18" t="s">
        <v>206</v>
      </c>
      <c r="B5" s="20"/>
      <c r="C5" s="20">
        <v>17</v>
      </c>
      <c r="D5" s="20">
        <v>17</v>
      </c>
      <c r="G5" s="21" t="s">
        <v>214</v>
      </c>
      <c r="H5" s="20">
        <v>5</v>
      </c>
      <c r="I5" s="20">
        <v>15</v>
      </c>
      <c r="J5" s="20">
        <v>20</v>
      </c>
      <c r="O5" s="18" t="s">
        <v>234</v>
      </c>
      <c r="P5" s="18">
        <v>22</v>
      </c>
      <c r="Q5" s="18">
        <v>59</v>
      </c>
      <c r="R5" s="18">
        <v>81</v>
      </c>
    </row>
    <row r="6" spans="1:19" x14ac:dyDescent="0.25">
      <c r="A6" s="18" t="s">
        <v>207</v>
      </c>
      <c r="B6" s="20">
        <v>10</v>
      </c>
      <c r="C6" s="20">
        <v>17</v>
      </c>
      <c r="D6" s="20">
        <v>27</v>
      </c>
      <c r="G6" s="21" t="s">
        <v>215</v>
      </c>
      <c r="H6" s="20">
        <v>4</v>
      </c>
      <c r="I6" s="20">
        <v>12</v>
      </c>
      <c r="J6" s="20">
        <v>16</v>
      </c>
    </row>
    <row r="7" spans="1:19" x14ac:dyDescent="0.25">
      <c r="A7" s="18" t="s">
        <v>208</v>
      </c>
      <c r="B7" s="20">
        <v>2</v>
      </c>
      <c r="C7" s="20">
        <v>25</v>
      </c>
      <c r="D7" s="20">
        <v>27</v>
      </c>
      <c r="G7" s="21" t="s">
        <v>216</v>
      </c>
      <c r="H7" s="20"/>
      <c r="I7" s="20">
        <v>1</v>
      </c>
      <c r="J7" s="20">
        <v>1</v>
      </c>
    </row>
    <row r="8" spans="1:19" x14ac:dyDescent="0.25">
      <c r="A8" s="18" t="s">
        <v>202</v>
      </c>
      <c r="B8" s="20">
        <v>22</v>
      </c>
      <c r="C8" s="20">
        <v>59</v>
      </c>
      <c r="D8" s="20">
        <v>81</v>
      </c>
      <c r="G8" s="21" t="s">
        <v>217</v>
      </c>
      <c r="H8" s="20"/>
      <c r="I8" s="20">
        <v>1</v>
      </c>
      <c r="J8" s="20">
        <v>1</v>
      </c>
      <c r="O8" s="18" t="s">
        <v>17</v>
      </c>
      <c r="P8" s="18" t="s">
        <v>237</v>
      </c>
      <c r="Q8" s="18" t="s">
        <v>238</v>
      </c>
    </row>
    <row r="9" spans="1:19" x14ac:dyDescent="0.25">
      <c r="G9" s="21" t="s">
        <v>202</v>
      </c>
      <c r="H9" s="20">
        <v>22</v>
      </c>
      <c r="I9" s="20">
        <v>59</v>
      </c>
      <c r="J9" s="20">
        <v>81</v>
      </c>
      <c r="O9" s="18" t="s">
        <v>23</v>
      </c>
      <c r="P9" s="22">
        <f>($R$3 * P5) / $R$5</f>
        <v>16.567901234567902</v>
      </c>
      <c r="Q9" s="22">
        <f>($R$3 * $Q$5) / $R$5</f>
        <v>44.432098765432102</v>
      </c>
    </row>
    <row r="10" spans="1:19" x14ac:dyDescent="0.25">
      <c r="O10" s="18" t="s">
        <v>22</v>
      </c>
      <c r="P10" s="22">
        <f>($R$4 * $P$5) / $R$5</f>
        <v>5.4320987654320989</v>
      </c>
      <c r="Q10" s="22">
        <f>($R$4 * $Q$5) / $R$5</f>
        <v>14.567901234567902</v>
      </c>
    </row>
    <row r="13" spans="1:19" x14ac:dyDescent="0.25">
      <c r="O13" s="23" t="s">
        <v>239</v>
      </c>
      <c r="P13" t="s">
        <v>240</v>
      </c>
      <c r="S13" t="s">
        <v>246</v>
      </c>
    </row>
    <row r="14" spans="1:19" ht="18.75" x14ac:dyDescent="0.3">
      <c r="A14" s="25" t="s">
        <v>211</v>
      </c>
      <c r="B14" s="25"/>
      <c r="C14" s="25"/>
      <c r="D14" s="25"/>
      <c r="G14" s="25" t="s">
        <v>223</v>
      </c>
      <c r="H14" s="25"/>
      <c r="I14" s="25"/>
      <c r="J14" s="25"/>
      <c r="O14" s="23" t="s">
        <v>241</v>
      </c>
      <c r="P14" s="24">
        <f>($P$3-$P$9)^2/P9</f>
        <v>0.12378797078250618</v>
      </c>
      <c r="R14" t="s">
        <v>245</v>
      </c>
      <c r="S14">
        <f>_xlfn.CHISQ.TEST(P3:P4,P9:P10)</f>
        <v>0.47891136681572632</v>
      </c>
    </row>
    <row r="15" spans="1:19" x14ac:dyDescent="0.25">
      <c r="A15" s="19" t="s">
        <v>212</v>
      </c>
      <c r="B15" s="18"/>
      <c r="C15" s="18"/>
      <c r="D15" s="18"/>
      <c r="G15" s="19" t="s">
        <v>222</v>
      </c>
      <c r="H15" s="18"/>
      <c r="I15" s="18"/>
      <c r="J15" s="18"/>
      <c r="O15" s="23" t="s">
        <v>242</v>
      </c>
      <c r="P15" s="24">
        <f>($Q$3 - $Q$9) ^2 / $Q$9</f>
        <v>4.6158226393477109E-2</v>
      </c>
      <c r="R15" t="s">
        <v>236</v>
      </c>
      <c r="S15">
        <f>_xlfn.CHISQ.TEST(Q3:Q4,Q9:Q10)</f>
        <v>0.66547503957220333</v>
      </c>
    </row>
    <row r="16" spans="1:19" x14ac:dyDescent="0.25">
      <c r="A16" s="18"/>
      <c r="B16" s="18" t="s">
        <v>23</v>
      </c>
      <c r="C16" s="18" t="s">
        <v>22</v>
      </c>
      <c r="D16" s="18" t="s">
        <v>202</v>
      </c>
      <c r="G16" s="18"/>
      <c r="H16" s="18" t="s">
        <v>23</v>
      </c>
      <c r="I16" s="18" t="s">
        <v>22</v>
      </c>
      <c r="J16" s="18" t="s">
        <v>202</v>
      </c>
      <c r="O16" s="23" t="s">
        <v>243</v>
      </c>
      <c r="P16" s="24">
        <f>($P$4 - $P$10) ^2 / $P$10</f>
        <v>0.37755331088664423</v>
      </c>
      <c r="S16">
        <f>SUM(S14:S15)</f>
        <v>1.1443864063879297</v>
      </c>
    </row>
    <row r="17" spans="1:16" x14ac:dyDescent="0.25">
      <c r="A17" s="18">
        <v>4</v>
      </c>
      <c r="B17" s="20">
        <v>8</v>
      </c>
      <c r="C17" s="20">
        <v>1</v>
      </c>
      <c r="D17" s="20">
        <v>9</v>
      </c>
      <c r="G17" s="18" t="s">
        <v>23</v>
      </c>
      <c r="H17" s="20">
        <v>18</v>
      </c>
      <c r="I17" s="20">
        <v>43</v>
      </c>
      <c r="J17" s="20">
        <v>61</v>
      </c>
      <c r="O17" s="23" t="s">
        <v>244</v>
      </c>
      <c r="P17" s="24">
        <f>($Q$4 - $Q$10)^2 / $Q$10</f>
        <v>0.14078259050010447</v>
      </c>
    </row>
    <row r="18" spans="1:16" x14ac:dyDescent="0.25">
      <c r="A18" s="18">
        <v>5</v>
      </c>
      <c r="B18" s="20">
        <v>13</v>
      </c>
      <c r="C18" s="20">
        <v>40</v>
      </c>
      <c r="D18" s="20">
        <v>53</v>
      </c>
      <c r="G18" s="18" t="s">
        <v>22</v>
      </c>
      <c r="H18" s="20">
        <v>4</v>
      </c>
      <c r="I18" s="20">
        <v>16</v>
      </c>
      <c r="J18" s="20">
        <v>20</v>
      </c>
      <c r="O18" s="23" t="s">
        <v>234</v>
      </c>
      <c r="P18" s="24">
        <f>SUM(P14:P17)</f>
        <v>0.68828209856273193</v>
      </c>
    </row>
    <row r="19" spans="1:16" x14ac:dyDescent="0.25">
      <c r="A19" s="18">
        <v>6</v>
      </c>
      <c r="B19" s="20">
        <v>1</v>
      </c>
      <c r="C19" s="20">
        <v>18</v>
      </c>
      <c r="D19" s="20">
        <v>19</v>
      </c>
      <c r="G19" s="18" t="s">
        <v>202</v>
      </c>
      <c r="H19" s="20">
        <v>22</v>
      </c>
      <c r="I19" s="20">
        <v>59</v>
      </c>
      <c r="J19" s="20">
        <v>81</v>
      </c>
    </row>
    <row r="20" spans="1:16" x14ac:dyDescent="0.25">
      <c r="A20" s="18" t="s">
        <v>202</v>
      </c>
      <c r="B20" s="20">
        <v>22</v>
      </c>
      <c r="C20" s="20">
        <v>59</v>
      </c>
      <c r="D20" s="20">
        <v>81</v>
      </c>
    </row>
    <row r="24" spans="1:16" ht="18.75" x14ac:dyDescent="0.3">
      <c r="G24" s="25" t="s">
        <v>231</v>
      </c>
      <c r="H24" s="25"/>
      <c r="I24" s="25"/>
      <c r="J24" s="25"/>
    </row>
    <row r="25" spans="1:16" x14ac:dyDescent="0.25">
      <c r="G25" s="19" t="s">
        <v>232</v>
      </c>
      <c r="H25" s="18"/>
      <c r="I25" s="18"/>
      <c r="J25" s="18"/>
    </row>
    <row r="26" spans="1:16" x14ac:dyDescent="0.25">
      <c r="G26" s="18"/>
      <c r="H26" s="18" t="s">
        <v>23</v>
      </c>
      <c r="I26" s="18" t="s">
        <v>22</v>
      </c>
      <c r="J26" s="18" t="s">
        <v>202</v>
      </c>
    </row>
    <row r="27" spans="1:16" x14ac:dyDescent="0.25">
      <c r="G27" s="18" t="s">
        <v>224</v>
      </c>
      <c r="H27" s="20">
        <v>14</v>
      </c>
      <c r="I27" s="20">
        <v>4</v>
      </c>
      <c r="J27" s="20">
        <v>18</v>
      </c>
    </row>
    <row r="28" spans="1:16" x14ac:dyDescent="0.25">
      <c r="G28" s="18" t="s">
        <v>225</v>
      </c>
      <c r="H28" s="20">
        <v>4</v>
      </c>
      <c r="I28" s="20">
        <v>14</v>
      </c>
      <c r="J28" s="20">
        <v>18</v>
      </c>
    </row>
    <row r="29" spans="1:16" x14ac:dyDescent="0.25">
      <c r="G29" s="18" t="s">
        <v>226</v>
      </c>
      <c r="H29" s="20">
        <v>3</v>
      </c>
      <c r="I29" s="20">
        <v>9</v>
      </c>
      <c r="J29" s="20">
        <v>12</v>
      </c>
    </row>
    <row r="30" spans="1:16" x14ac:dyDescent="0.25">
      <c r="G30" s="18" t="s">
        <v>227</v>
      </c>
      <c r="H30" s="20">
        <v>1</v>
      </c>
      <c r="I30" s="20">
        <v>11</v>
      </c>
      <c r="J30" s="20">
        <v>12</v>
      </c>
    </row>
    <row r="31" spans="1:16" x14ac:dyDescent="0.25">
      <c r="G31" s="18" t="s">
        <v>228</v>
      </c>
      <c r="H31" s="20"/>
      <c r="I31" s="20">
        <v>14</v>
      </c>
      <c r="J31" s="20">
        <v>14</v>
      </c>
    </row>
    <row r="32" spans="1:16" x14ac:dyDescent="0.25">
      <c r="G32" s="18" t="s">
        <v>229</v>
      </c>
      <c r="H32" s="20"/>
      <c r="I32" s="20">
        <v>5</v>
      </c>
      <c r="J32" s="20">
        <v>5</v>
      </c>
    </row>
    <row r="33" spans="7:10" x14ac:dyDescent="0.25">
      <c r="G33" s="18" t="s">
        <v>230</v>
      </c>
      <c r="H33" s="20"/>
      <c r="I33" s="20">
        <v>2</v>
      </c>
      <c r="J33" s="20">
        <v>2</v>
      </c>
    </row>
    <row r="34" spans="7:10" x14ac:dyDescent="0.25">
      <c r="G34" s="18" t="s">
        <v>202</v>
      </c>
      <c r="H34" s="20">
        <v>22</v>
      </c>
      <c r="I34" s="20">
        <v>59</v>
      </c>
      <c r="J34" s="20">
        <v>81</v>
      </c>
    </row>
  </sheetData>
  <mergeCells count="6">
    <mergeCell ref="G24:J24"/>
    <mergeCell ref="O1:R1"/>
    <mergeCell ref="A1:D1"/>
    <mergeCell ref="A14:D14"/>
    <mergeCell ref="G1:J1"/>
    <mergeCell ref="G14:J14"/>
  </mergeCell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B8C0-5672-4520-910B-CF2F7EBF9185}">
  <dimension ref="B1:AI15"/>
  <sheetViews>
    <sheetView workbookViewId="0">
      <selection activeCell="A3" sqref="A3"/>
    </sheetView>
  </sheetViews>
  <sheetFormatPr defaultRowHeight="15" x14ac:dyDescent="0.25"/>
  <cols>
    <col min="2" max="2" width="18.140625" bestFit="1" customWidth="1"/>
    <col min="3" max="3" width="12.85546875" bestFit="1" customWidth="1"/>
    <col min="4" max="4" width="18.140625" bestFit="1" customWidth="1"/>
    <col min="5" max="5" width="12.85546875" bestFit="1" customWidth="1"/>
    <col min="6" max="6" width="18.140625" bestFit="1" customWidth="1"/>
    <col min="7" max="7" width="12.5703125" bestFit="1" customWidth="1"/>
    <col min="8" max="8" width="53.7109375" bestFit="1" customWidth="1"/>
    <col min="9" max="9" width="12.85546875" bestFit="1" customWidth="1"/>
    <col min="10" max="10" width="51" bestFit="1" customWidth="1"/>
    <col min="11" max="11" width="12.5703125" bestFit="1" customWidth="1"/>
    <col min="12" max="12" width="27.7109375" bestFit="1" customWidth="1"/>
    <col min="13" max="13" width="12.85546875" bestFit="1" customWidth="1"/>
    <col min="14" max="14" width="19.7109375" bestFit="1" customWidth="1"/>
    <col min="15" max="15" width="12.140625" bestFit="1" customWidth="1"/>
    <col min="16" max="16" width="20.28515625" bestFit="1" customWidth="1"/>
    <col min="17" max="17" width="12.140625" bestFit="1" customWidth="1"/>
    <col min="18" max="18" width="18.140625" bestFit="1" customWidth="1"/>
    <col min="19" max="19" width="12.85546875" bestFit="1" customWidth="1"/>
    <col min="20" max="20" width="23.7109375" bestFit="1" customWidth="1"/>
    <col min="21" max="21" width="12.85546875" bestFit="1" customWidth="1"/>
    <col min="22" max="22" width="18.140625" bestFit="1" customWidth="1"/>
    <col min="23" max="23" width="12.85546875" bestFit="1" customWidth="1"/>
    <col min="24" max="24" width="18.140625" bestFit="1" customWidth="1"/>
    <col min="25" max="25" width="12.85546875" bestFit="1" customWidth="1"/>
    <col min="26" max="26" width="19.140625" bestFit="1" customWidth="1"/>
    <col min="27" max="27" width="12.85546875" bestFit="1" customWidth="1"/>
    <col min="28" max="28" width="18.140625" bestFit="1" customWidth="1"/>
    <col min="29" max="29" width="12.85546875" bestFit="1" customWidth="1"/>
    <col min="30" max="30" width="21.42578125" bestFit="1" customWidth="1"/>
    <col min="31" max="31" width="12.85546875" bestFit="1" customWidth="1"/>
    <col min="32" max="32" width="18.85546875" bestFit="1" customWidth="1"/>
    <col min="33" max="33" width="12.85546875" bestFit="1" customWidth="1"/>
    <col min="34" max="34" width="19.28515625" bestFit="1" customWidth="1"/>
    <col min="35" max="35" width="12.85546875" bestFit="1" customWidth="1"/>
  </cols>
  <sheetData>
    <row r="1" spans="2:35" s="7" customFormat="1" ht="26.25" x14ac:dyDescent="0.25">
      <c r="B1" s="27" t="s">
        <v>193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</row>
    <row r="2" spans="2:35" s="13" customFormat="1" ht="18.75" x14ac:dyDescent="0.3">
      <c r="B2" s="31" t="s">
        <v>2</v>
      </c>
      <c r="C2" s="31"/>
      <c r="D2" s="31" t="s">
        <v>4</v>
      </c>
      <c r="E2" s="31"/>
      <c r="F2" s="31" t="s">
        <v>5</v>
      </c>
      <c r="G2" s="31"/>
      <c r="H2" s="31" t="s">
        <v>7</v>
      </c>
      <c r="I2" s="31"/>
      <c r="J2" s="31" t="s">
        <v>8</v>
      </c>
      <c r="K2" s="31"/>
      <c r="L2" s="31" t="s">
        <v>152</v>
      </c>
      <c r="M2" s="31"/>
      <c r="N2" s="31" t="s">
        <v>153</v>
      </c>
      <c r="O2" s="31"/>
      <c r="P2" s="31" t="s">
        <v>154</v>
      </c>
      <c r="Q2" s="31"/>
      <c r="R2" s="31" t="s">
        <v>155</v>
      </c>
      <c r="S2" s="31"/>
      <c r="T2" s="29" t="s">
        <v>194</v>
      </c>
      <c r="U2" s="30"/>
      <c r="V2" s="29" t="s">
        <v>195</v>
      </c>
      <c r="W2" s="30"/>
      <c r="X2" s="29" t="s">
        <v>196</v>
      </c>
      <c r="Y2" s="30"/>
      <c r="Z2" s="29" t="s">
        <v>197</v>
      </c>
      <c r="AA2" s="30"/>
      <c r="AB2" s="29" t="s">
        <v>198</v>
      </c>
      <c r="AC2" s="30"/>
      <c r="AD2" s="29" t="s">
        <v>199</v>
      </c>
      <c r="AE2" s="30"/>
      <c r="AF2" s="29" t="s">
        <v>200</v>
      </c>
      <c r="AG2" s="30"/>
      <c r="AH2" s="29" t="s">
        <v>201</v>
      </c>
      <c r="AI2" s="30"/>
    </row>
    <row r="3" spans="2:35" x14ac:dyDescent="0.25">
      <c r="B3" s="14" t="s">
        <v>180</v>
      </c>
      <c r="C3" s="14">
        <v>42.098765432098766</v>
      </c>
      <c r="D3" s="14" t="s">
        <v>180</v>
      </c>
      <c r="E3" s="14">
        <v>5.5324691358024696</v>
      </c>
      <c r="F3" s="14" t="s">
        <v>180</v>
      </c>
      <c r="G3" s="14">
        <v>73.629629629629633</v>
      </c>
      <c r="H3" s="14" t="s">
        <v>180</v>
      </c>
      <c r="I3" s="14">
        <v>14.395061728395062</v>
      </c>
      <c r="J3" s="14" t="s">
        <v>180</v>
      </c>
      <c r="K3" s="14">
        <v>50.753086419753089</v>
      </c>
      <c r="L3" s="14" t="s">
        <v>180</v>
      </c>
      <c r="M3" s="14">
        <v>3.9876543209876543</v>
      </c>
      <c r="N3" s="14" t="s">
        <v>180</v>
      </c>
      <c r="O3" s="14">
        <v>5.1604938271604937</v>
      </c>
      <c r="P3" s="14" t="s">
        <v>180</v>
      </c>
      <c r="Q3" s="14">
        <v>4.1111111111111107</v>
      </c>
      <c r="R3" s="14" t="s">
        <v>180</v>
      </c>
      <c r="S3" s="14">
        <v>5.1234567901234565</v>
      </c>
      <c r="T3" s="15" t="s">
        <v>180</v>
      </c>
      <c r="U3" s="15">
        <v>67.654320987654316</v>
      </c>
      <c r="V3" s="15" t="s">
        <v>180</v>
      </c>
      <c r="W3" s="15">
        <v>69.341563786008194</v>
      </c>
      <c r="X3" s="15" t="s">
        <v>180</v>
      </c>
      <c r="Y3" s="15">
        <v>51.440329218106974</v>
      </c>
      <c r="Z3" s="15" t="s">
        <v>180</v>
      </c>
      <c r="AA3" s="15">
        <v>45.473251028806594</v>
      </c>
      <c r="AB3" s="15" t="s">
        <v>180</v>
      </c>
      <c r="AC3" s="15">
        <v>53.518518518518519</v>
      </c>
      <c r="AD3" s="15" t="s">
        <v>180</v>
      </c>
      <c r="AE3" s="15">
        <v>67.098765432098759</v>
      </c>
      <c r="AF3" s="15" t="s">
        <v>180</v>
      </c>
      <c r="AG3" s="15">
        <v>56.930041152263385</v>
      </c>
      <c r="AH3" s="15" t="s">
        <v>180</v>
      </c>
      <c r="AI3" s="15">
        <v>41.777777777777779</v>
      </c>
    </row>
    <row r="4" spans="2:35" x14ac:dyDescent="0.25">
      <c r="B4" s="14" t="s">
        <v>181</v>
      </c>
      <c r="C4" s="14">
        <v>1.0381020398523237</v>
      </c>
      <c r="D4" s="14" t="s">
        <v>181</v>
      </c>
      <c r="E4" s="14">
        <v>3.4430790691769166E-2</v>
      </c>
      <c r="F4" s="14" t="s">
        <v>181</v>
      </c>
      <c r="G4" s="14">
        <v>0.98106210467207022</v>
      </c>
      <c r="H4" s="14" t="s">
        <v>181</v>
      </c>
      <c r="I4" s="14">
        <v>1.0077904893761707</v>
      </c>
      <c r="J4" s="14" t="s">
        <v>181</v>
      </c>
      <c r="K4" s="14">
        <v>1.0249256016657278</v>
      </c>
      <c r="L4" s="14" t="s">
        <v>181</v>
      </c>
      <c r="M4" s="14">
        <v>0.40042177884758101</v>
      </c>
      <c r="N4" s="14" t="s">
        <v>181</v>
      </c>
      <c r="O4" s="14">
        <v>4.7973726488210945E-2</v>
      </c>
      <c r="P4" s="14" t="s">
        <v>181</v>
      </c>
      <c r="Q4" s="14">
        <v>6.085806194501845E-2</v>
      </c>
      <c r="R4" s="14" t="s">
        <v>181</v>
      </c>
      <c r="S4" s="14">
        <v>6.4268716468248652E-2</v>
      </c>
      <c r="T4" s="15" t="s">
        <v>181</v>
      </c>
      <c r="U4" s="15">
        <v>1.7237592150379173</v>
      </c>
      <c r="V4" s="15" t="s">
        <v>181</v>
      </c>
      <c r="W4" s="15">
        <v>1.6681266784997868</v>
      </c>
      <c r="X4" s="15" t="s">
        <v>181</v>
      </c>
      <c r="Y4" s="15">
        <v>4.3842131178317967</v>
      </c>
      <c r="Z4" s="15" t="s">
        <v>181</v>
      </c>
      <c r="AA4" s="15">
        <v>1.4737165046209217</v>
      </c>
      <c r="AB4" s="15" t="s">
        <v>181</v>
      </c>
      <c r="AC4" s="15">
        <v>1.259054994326299</v>
      </c>
      <c r="AD4" s="15" t="s">
        <v>181</v>
      </c>
      <c r="AE4" s="15">
        <v>1.2995256658706924</v>
      </c>
      <c r="AF4" s="15" t="s">
        <v>181</v>
      </c>
      <c r="AG4" s="15">
        <v>1.3022445017869055</v>
      </c>
      <c r="AH4" s="15" t="s">
        <v>181</v>
      </c>
      <c r="AI4" s="15">
        <v>0.55332887102172146</v>
      </c>
    </row>
    <row r="5" spans="2:35" x14ac:dyDescent="0.25">
      <c r="B5" s="14" t="s">
        <v>182</v>
      </c>
      <c r="C5" s="14">
        <v>43</v>
      </c>
      <c r="D5" s="14" t="s">
        <v>182</v>
      </c>
      <c r="E5" s="14">
        <v>5.6</v>
      </c>
      <c r="F5" s="14" t="s">
        <v>182</v>
      </c>
      <c r="G5" s="14">
        <v>73</v>
      </c>
      <c r="H5" s="14" t="s">
        <v>182</v>
      </c>
      <c r="I5" s="14">
        <v>14</v>
      </c>
      <c r="J5" s="14" t="s">
        <v>182</v>
      </c>
      <c r="K5" s="14">
        <v>50</v>
      </c>
      <c r="L5" s="14" t="s">
        <v>182</v>
      </c>
      <c r="M5" s="14">
        <v>4</v>
      </c>
      <c r="N5" s="14" t="s">
        <v>182</v>
      </c>
      <c r="O5" s="14">
        <v>5</v>
      </c>
      <c r="P5" s="14" t="s">
        <v>182</v>
      </c>
      <c r="Q5" s="14">
        <v>4</v>
      </c>
      <c r="R5" s="14" t="s">
        <v>182</v>
      </c>
      <c r="S5" s="14">
        <v>5</v>
      </c>
      <c r="T5" s="15" t="s">
        <v>182</v>
      </c>
      <c r="U5" s="15">
        <v>75</v>
      </c>
      <c r="V5" s="15" t="s">
        <v>182</v>
      </c>
      <c r="W5" s="15">
        <v>66.666666666666671</v>
      </c>
      <c r="X5" s="15" t="s">
        <v>182</v>
      </c>
      <c r="Y5" s="15">
        <v>66.666666666666671</v>
      </c>
      <c r="Z5" s="15" t="s">
        <v>182</v>
      </c>
      <c r="AA5" s="15">
        <v>46.666666666666664</v>
      </c>
      <c r="AB5" s="15" t="s">
        <v>182</v>
      </c>
      <c r="AC5" s="15">
        <v>55.000000000000007</v>
      </c>
      <c r="AD5" s="15" t="s">
        <v>182</v>
      </c>
      <c r="AE5" s="15">
        <v>70</v>
      </c>
      <c r="AF5" s="15" t="s">
        <v>182</v>
      </c>
      <c r="AG5" s="15">
        <v>53.333333333333336</v>
      </c>
      <c r="AH5" s="15" t="s">
        <v>182</v>
      </c>
      <c r="AI5" s="15">
        <v>44.000000000000007</v>
      </c>
    </row>
    <row r="6" spans="2:35" x14ac:dyDescent="0.25">
      <c r="B6" s="14" t="s">
        <v>183</v>
      </c>
      <c r="C6" s="14">
        <v>50</v>
      </c>
      <c r="D6" s="14" t="s">
        <v>183</v>
      </c>
      <c r="E6" s="14">
        <v>5.7</v>
      </c>
      <c r="F6" s="14" t="s">
        <v>183</v>
      </c>
      <c r="G6" s="14">
        <v>70</v>
      </c>
      <c r="H6" s="14" t="s">
        <v>183</v>
      </c>
      <c r="I6" s="14">
        <v>10</v>
      </c>
      <c r="J6" s="14" t="s">
        <v>183</v>
      </c>
      <c r="K6" s="14">
        <v>50</v>
      </c>
      <c r="L6" s="14" t="s">
        <v>183</v>
      </c>
      <c r="M6" s="14">
        <v>0</v>
      </c>
      <c r="N6" s="14" t="s">
        <v>183</v>
      </c>
      <c r="O6" s="14">
        <v>5</v>
      </c>
      <c r="P6" s="14" t="s">
        <v>183</v>
      </c>
      <c r="Q6" s="14">
        <v>4</v>
      </c>
      <c r="R6" s="14" t="s">
        <v>183</v>
      </c>
      <c r="S6" s="14">
        <v>5</v>
      </c>
      <c r="T6" s="15" t="s">
        <v>183</v>
      </c>
      <c r="U6" s="15">
        <v>75</v>
      </c>
      <c r="V6" s="15" t="s">
        <v>183</v>
      </c>
      <c r="W6" s="15">
        <v>83.333333333333329</v>
      </c>
      <c r="X6" s="15" t="s">
        <v>183</v>
      </c>
      <c r="Y6" s="15">
        <v>100</v>
      </c>
      <c r="Z6" s="15" t="s">
        <v>183</v>
      </c>
      <c r="AA6" s="15">
        <v>36.666666666666664</v>
      </c>
      <c r="AB6" s="15" t="s">
        <v>183</v>
      </c>
      <c r="AC6" s="15">
        <v>60</v>
      </c>
      <c r="AD6" s="15" t="s">
        <v>183</v>
      </c>
      <c r="AE6" s="15">
        <v>70</v>
      </c>
      <c r="AF6" s="15" t="s">
        <v>183</v>
      </c>
      <c r="AG6" s="15">
        <v>53.333333333333336</v>
      </c>
      <c r="AH6" s="15" t="s">
        <v>183</v>
      </c>
      <c r="AI6" s="15">
        <v>44.000000000000007</v>
      </c>
    </row>
    <row r="7" spans="2:35" x14ac:dyDescent="0.25">
      <c r="B7" s="14" t="s">
        <v>184</v>
      </c>
      <c r="C7" s="14">
        <v>9.3429183586709144</v>
      </c>
      <c r="D7" s="14" t="s">
        <v>184</v>
      </c>
      <c r="E7" s="14">
        <v>0.30987711622592251</v>
      </c>
      <c r="F7" s="14" t="s">
        <v>184</v>
      </c>
      <c r="G7" s="14">
        <v>8.8295589420486316</v>
      </c>
      <c r="H7" s="14" t="s">
        <v>184</v>
      </c>
      <c r="I7" s="14">
        <v>9.0701144043855368</v>
      </c>
      <c r="J7" s="14" t="s">
        <v>184</v>
      </c>
      <c r="K7" s="14">
        <v>9.2243304149915506</v>
      </c>
      <c r="L7" s="14" t="s">
        <v>184</v>
      </c>
      <c r="M7" s="14">
        <v>3.6037960096282289</v>
      </c>
      <c r="N7" s="14" t="s">
        <v>184</v>
      </c>
      <c r="O7" s="14">
        <v>0.43176353839389853</v>
      </c>
      <c r="P7" s="14" t="s">
        <v>184</v>
      </c>
      <c r="Q7" s="14">
        <v>0.54772255750516607</v>
      </c>
      <c r="R7" s="14" t="s">
        <v>184</v>
      </c>
      <c r="S7" s="14">
        <v>0.57841844821423782</v>
      </c>
      <c r="T7" s="15" t="s">
        <v>184</v>
      </c>
      <c r="U7" s="15">
        <v>15.513832935341256</v>
      </c>
      <c r="V7" s="15" t="s">
        <v>184</v>
      </c>
      <c r="W7" s="15">
        <v>15.013140106498081</v>
      </c>
      <c r="X7" s="15" t="s">
        <v>184</v>
      </c>
      <c r="Y7" s="15">
        <v>39.457918060486172</v>
      </c>
      <c r="Z7" s="15" t="s">
        <v>184</v>
      </c>
      <c r="AA7" s="15">
        <v>13.263448541588296</v>
      </c>
      <c r="AB7" s="15" t="s">
        <v>184</v>
      </c>
      <c r="AC7" s="15">
        <v>11.33149494893669</v>
      </c>
      <c r="AD7" s="15" t="s">
        <v>184</v>
      </c>
      <c r="AE7" s="15">
        <v>11.695730992836232</v>
      </c>
      <c r="AF7" s="15" t="s">
        <v>184</v>
      </c>
      <c r="AG7" s="15">
        <v>11.72020051608215</v>
      </c>
      <c r="AH7" s="15" t="s">
        <v>184</v>
      </c>
      <c r="AI7" s="15">
        <v>4.9799598391954927</v>
      </c>
    </row>
    <row r="8" spans="2:35" x14ac:dyDescent="0.25">
      <c r="B8" s="14" t="s">
        <v>185</v>
      </c>
      <c r="C8" s="14">
        <v>87.290123456790027</v>
      </c>
      <c r="D8" s="14" t="s">
        <v>185</v>
      </c>
      <c r="E8" s="14">
        <v>9.6023827160493888E-2</v>
      </c>
      <c r="F8" s="14" t="s">
        <v>185</v>
      </c>
      <c r="G8" s="14">
        <v>77.961111111110952</v>
      </c>
      <c r="H8" s="14" t="s">
        <v>185</v>
      </c>
      <c r="I8" s="14">
        <v>82.266975308641989</v>
      </c>
      <c r="J8" s="14" t="s">
        <v>185</v>
      </c>
      <c r="K8" s="14">
        <v>85.0882716049382</v>
      </c>
      <c r="L8" s="14" t="s">
        <v>185</v>
      </c>
      <c r="M8" s="14">
        <v>12.987345679012346</v>
      </c>
      <c r="N8" s="14" t="s">
        <v>185</v>
      </c>
      <c r="O8" s="14">
        <v>0.1864197530864195</v>
      </c>
      <c r="P8" s="14" t="s">
        <v>185</v>
      </c>
      <c r="Q8" s="14">
        <v>0.3</v>
      </c>
      <c r="R8" s="14" t="s">
        <v>185</v>
      </c>
      <c r="S8" s="14">
        <v>0.33456790123456698</v>
      </c>
      <c r="T8" s="15" t="s">
        <v>185</v>
      </c>
      <c r="U8" s="15">
        <v>240.67901234567907</v>
      </c>
      <c r="V8" s="15" t="s">
        <v>185</v>
      </c>
      <c r="W8" s="15">
        <v>225.39437585734123</v>
      </c>
      <c r="X8" s="15" t="s">
        <v>185</v>
      </c>
      <c r="Y8" s="15">
        <v>1556.9272976680411</v>
      </c>
      <c r="Z8" s="15" t="s">
        <v>185</v>
      </c>
      <c r="AA8" s="15">
        <v>175.91906721536071</v>
      </c>
      <c r="AB8" s="15" t="s">
        <v>185</v>
      </c>
      <c r="AC8" s="15">
        <v>128.40277777777774</v>
      </c>
      <c r="AD8" s="15" t="s">
        <v>185</v>
      </c>
      <c r="AE8" s="15">
        <v>136.79012345679001</v>
      </c>
      <c r="AF8" s="15" t="s">
        <v>185</v>
      </c>
      <c r="AG8" s="15">
        <v>137.3631001371723</v>
      </c>
      <c r="AH8" s="15" t="s">
        <v>185</v>
      </c>
      <c r="AI8" s="15">
        <v>24.8</v>
      </c>
    </row>
    <row r="9" spans="2:35" x14ac:dyDescent="0.25">
      <c r="B9" s="14" t="s">
        <v>186</v>
      </c>
      <c r="C9" s="14">
        <v>-0.91942819448228397</v>
      </c>
      <c r="D9" s="14" t="s">
        <v>186</v>
      </c>
      <c r="E9" s="14">
        <v>-1.3423362570948167</v>
      </c>
      <c r="F9" s="14" t="s">
        <v>186</v>
      </c>
      <c r="G9" s="14">
        <v>1.4722087562470758</v>
      </c>
      <c r="H9" s="14" t="s">
        <v>186</v>
      </c>
      <c r="I9" s="14">
        <v>-1.1021240617003669</v>
      </c>
      <c r="J9" s="14" t="s">
        <v>186</v>
      </c>
      <c r="K9" s="14">
        <v>0.38250790661408418</v>
      </c>
      <c r="L9" s="14" t="s">
        <v>186</v>
      </c>
      <c r="M9" s="14">
        <v>-1.0924150808040185</v>
      </c>
      <c r="N9" s="14" t="s">
        <v>186</v>
      </c>
      <c r="O9" s="14">
        <v>1.1955966160284426</v>
      </c>
      <c r="P9" s="14" t="s">
        <v>186</v>
      </c>
      <c r="Q9" s="14">
        <v>1.6969598615168291</v>
      </c>
      <c r="R9" s="14" t="s">
        <v>186</v>
      </c>
      <c r="S9" s="14">
        <v>-3.8505761840208041E-2</v>
      </c>
      <c r="T9" s="15" t="s">
        <v>186</v>
      </c>
      <c r="U9" s="15">
        <v>-0.98427870793401073</v>
      </c>
      <c r="V9" s="15" t="s">
        <v>186</v>
      </c>
      <c r="W9" s="15">
        <v>-1.0581569857867663</v>
      </c>
      <c r="X9" s="15" t="s">
        <v>186</v>
      </c>
      <c r="Y9" s="15">
        <v>-1.5023484965112552</v>
      </c>
      <c r="Z9" s="15" t="s">
        <v>186</v>
      </c>
      <c r="AA9" s="15">
        <v>-0.3585829725478118</v>
      </c>
      <c r="AB9" s="15" t="s">
        <v>186</v>
      </c>
      <c r="AC9" s="15">
        <v>1.7222212703702793</v>
      </c>
      <c r="AD9" s="15" t="s">
        <v>186</v>
      </c>
      <c r="AE9" s="15">
        <v>0.57205440977110955</v>
      </c>
      <c r="AF9" s="15" t="s">
        <v>186</v>
      </c>
      <c r="AG9" s="15">
        <v>-0.36033173256815321</v>
      </c>
      <c r="AH9" s="15" t="s">
        <v>186</v>
      </c>
      <c r="AI9" s="15">
        <v>0.22163297522561987</v>
      </c>
    </row>
    <row r="10" spans="2:35" x14ac:dyDescent="0.25">
      <c r="B10" s="14" t="s">
        <v>187</v>
      </c>
      <c r="C10" s="14">
        <v>-0.3045164730873664</v>
      </c>
      <c r="D10" s="14" t="s">
        <v>187</v>
      </c>
      <c r="E10" s="14">
        <v>-0.21932235250418264</v>
      </c>
      <c r="F10" s="14" t="s">
        <v>187</v>
      </c>
      <c r="G10" s="14">
        <v>0.76329480698775498</v>
      </c>
      <c r="H10" s="14" t="s">
        <v>187</v>
      </c>
      <c r="I10" s="14">
        <v>0.14484564528596833</v>
      </c>
      <c r="J10" s="14" t="s">
        <v>187</v>
      </c>
      <c r="K10" s="14">
        <v>-0.92740571003820949</v>
      </c>
      <c r="L10" s="14" t="s">
        <v>187</v>
      </c>
      <c r="M10" s="14">
        <v>0.49166375859812472</v>
      </c>
      <c r="N10" s="14" t="s">
        <v>187</v>
      </c>
      <c r="O10" s="14">
        <v>0.87331204134038454</v>
      </c>
      <c r="P10" s="14" t="s">
        <v>187</v>
      </c>
      <c r="Q10" s="14">
        <v>0.53732276210950247</v>
      </c>
      <c r="R10" s="14" t="s">
        <v>187</v>
      </c>
      <c r="S10" s="14">
        <v>-4.3405018976081346E-3</v>
      </c>
      <c r="T10" s="15" t="s">
        <v>187</v>
      </c>
      <c r="U10" s="15">
        <v>-0.39975316259912097</v>
      </c>
      <c r="V10" s="15" t="s">
        <v>187</v>
      </c>
      <c r="W10" s="15">
        <v>-0.53638000952695941</v>
      </c>
      <c r="X10" s="15" t="s">
        <v>187</v>
      </c>
      <c r="Y10" s="15">
        <v>-5.9209631258811062E-2</v>
      </c>
      <c r="Z10" s="15" t="s">
        <v>187</v>
      </c>
      <c r="AA10" s="15">
        <v>0.36439190169605373</v>
      </c>
      <c r="AB10" s="15" t="s">
        <v>187</v>
      </c>
      <c r="AC10" s="15">
        <v>-0.96306325802816306</v>
      </c>
      <c r="AD10" s="15" t="s">
        <v>187</v>
      </c>
      <c r="AE10" s="15">
        <v>-0.79429308808504873</v>
      </c>
      <c r="AF10" s="15" t="s">
        <v>187</v>
      </c>
      <c r="AG10" s="15">
        <v>0.11245024477386961</v>
      </c>
      <c r="AH10" s="15" t="s">
        <v>187</v>
      </c>
      <c r="AI10" s="15">
        <v>-0.10921683810720068</v>
      </c>
    </row>
    <row r="11" spans="2:35" x14ac:dyDescent="0.25">
      <c r="B11" s="14" t="s">
        <v>188</v>
      </c>
      <c r="C11" s="14">
        <v>35</v>
      </c>
      <c r="D11" s="14" t="s">
        <v>188</v>
      </c>
      <c r="E11" s="14">
        <v>1</v>
      </c>
      <c r="F11" s="14" t="s">
        <v>188</v>
      </c>
      <c r="G11" s="14">
        <v>47</v>
      </c>
      <c r="H11" s="14" t="s">
        <v>188</v>
      </c>
      <c r="I11" s="14">
        <v>31</v>
      </c>
      <c r="J11" s="14" t="s">
        <v>188</v>
      </c>
      <c r="K11" s="14">
        <v>32</v>
      </c>
      <c r="L11" s="14" t="s">
        <v>188</v>
      </c>
      <c r="M11" s="14">
        <v>10</v>
      </c>
      <c r="N11" s="14" t="s">
        <v>188</v>
      </c>
      <c r="O11" s="14">
        <v>2</v>
      </c>
      <c r="P11" s="14" t="s">
        <v>188</v>
      </c>
      <c r="Q11" s="14">
        <v>3</v>
      </c>
      <c r="R11" s="14" t="s">
        <v>188</v>
      </c>
      <c r="S11" s="14">
        <v>2</v>
      </c>
      <c r="T11" s="15" t="s">
        <v>188</v>
      </c>
      <c r="U11" s="15">
        <v>60</v>
      </c>
      <c r="V11" s="15" t="s">
        <v>188</v>
      </c>
      <c r="W11" s="15">
        <v>49.999999999999993</v>
      </c>
      <c r="X11" s="15" t="s">
        <v>188</v>
      </c>
      <c r="Y11" s="15">
        <v>100</v>
      </c>
      <c r="Z11" s="15" t="s">
        <v>188</v>
      </c>
      <c r="AA11" s="15">
        <v>60</v>
      </c>
      <c r="AB11" s="15" t="s">
        <v>188</v>
      </c>
      <c r="AC11" s="15">
        <v>65</v>
      </c>
      <c r="AD11" s="15" t="s">
        <v>188</v>
      </c>
      <c r="AE11" s="15">
        <v>55</v>
      </c>
      <c r="AF11" s="15" t="s">
        <v>188</v>
      </c>
      <c r="AG11" s="15">
        <v>53.333333333333329</v>
      </c>
      <c r="AH11" s="15" t="s">
        <v>188</v>
      </c>
      <c r="AI11" s="15">
        <v>23.999999999999993</v>
      </c>
    </row>
    <row r="12" spans="2:35" x14ac:dyDescent="0.25">
      <c r="B12" s="14" t="s">
        <v>189</v>
      </c>
      <c r="C12" s="14">
        <v>22</v>
      </c>
      <c r="D12" s="14" t="s">
        <v>189</v>
      </c>
      <c r="E12" s="14">
        <v>5.0999999999999996</v>
      </c>
      <c r="F12" s="14" t="s">
        <v>189</v>
      </c>
      <c r="G12" s="14">
        <v>55</v>
      </c>
      <c r="H12" s="14" t="s">
        <v>189</v>
      </c>
      <c r="I12" s="14">
        <v>1</v>
      </c>
      <c r="J12" s="14" t="s">
        <v>189</v>
      </c>
      <c r="K12" s="14">
        <v>28</v>
      </c>
      <c r="L12" s="14" t="s">
        <v>189</v>
      </c>
      <c r="M12" s="14">
        <v>0</v>
      </c>
      <c r="N12" s="14" t="s">
        <v>189</v>
      </c>
      <c r="O12" s="14">
        <v>4</v>
      </c>
      <c r="P12" s="14" t="s">
        <v>189</v>
      </c>
      <c r="Q12" s="14">
        <v>3</v>
      </c>
      <c r="R12" s="14" t="s">
        <v>189</v>
      </c>
      <c r="S12" s="14">
        <v>4</v>
      </c>
      <c r="T12" s="15" t="s">
        <v>189</v>
      </c>
      <c r="U12" s="15">
        <v>35</v>
      </c>
      <c r="V12" s="15" t="s">
        <v>189</v>
      </c>
      <c r="W12" s="15">
        <v>33.333333333333336</v>
      </c>
      <c r="X12" s="15" t="s">
        <v>189</v>
      </c>
      <c r="Y12" s="15">
        <v>0</v>
      </c>
      <c r="Z12" s="15" t="s">
        <v>189</v>
      </c>
      <c r="AA12" s="15">
        <v>20</v>
      </c>
      <c r="AB12" s="15" t="s">
        <v>189</v>
      </c>
      <c r="AC12" s="15">
        <v>10</v>
      </c>
      <c r="AD12" s="15" t="s">
        <v>189</v>
      </c>
      <c r="AE12" s="15">
        <v>35</v>
      </c>
      <c r="AF12" s="15" t="s">
        <v>189</v>
      </c>
      <c r="AG12" s="15">
        <v>26.666666666666671</v>
      </c>
      <c r="AH12" s="15" t="s">
        <v>189</v>
      </c>
      <c r="AI12" s="15">
        <v>32</v>
      </c>
    </row>
    <row r="13" spans="2:35" x14ac:dyDescent="0.25">
      <c r="B13" s="14" t="s">
        <v>190</v>
      </c>
      <c r="C13" s="14">
        <v>57</v>
      </c>
      <c r="D13" s="14" t="s">
        <v>190</v>
      </c>
      <c r="E13" s="14">
        <v>6.1</v>
      </c>
      <c r="F13" s="14" t="s">
        <v>190</v>
      </c>
      <c r="G13" s="14">
        <v>102</v>
      </c>
      <c r="H13" s="14" t="s">
        <v>190</v>
      </c>
      <c r="I13" s="14">
        <v>32</v>
      </c>
      <c r="J13" s="14" t="s">
        <v>190</v>
      </c>
      <c r="K13" s="14">
        <v>60</v>
      </c>
      <c r="L13" s="14" t="s">
        <v>190</v>
      </c>
      <c r="M13" s="14">
        <v>10</v>
      </c>
      <c r="N13" s="14" t="s">
        <v>190</v>
      </c>
      <c r="O13" s="14">
        <v>6</v>
      </c>
      <c r="P13" s="14" t="s">
        <v>190</v>
      </c>
      <c r="Q13" s="14">
        <v>6</v>
      </c>
      <c r="R13" s="14" t="s">
        <v>190</v>
      </c>
      <c r="S13" s="14">
        <v>6</v>
      </c>
      <c r="T13" s="15" t="s">
        <v>190</v>
      </c>
      <c r="U13" s="15">
        <v>95</v>
      </c>
      <c r="V13" s="15" t="s">
        <v>190</v>
      </c>
      <c r="W13" s="15">
        <v>83.333333333333329</v>
      </c>
      <c r="X13" s="15" t="s">
        <v>190</v>
      </c>
      <c r="Y13" s="15">
        <v>100</v>
      </c>
      <c r="Z13" s="15" t="s">
        <v>190</v>
      </c>
      <c r="AA13" s="15">
        <v>80</v>
      </c>
      <c r="AB13" s="15" t="s">
        <v>190</v>
      </c>
      <c r="AC13" s="15">
        <v>75</v>
      </c>
      <c r="AD13" s="15" t="s">
        <v>190</v>
      </c>
      <c r="AE13" s="15">
        <v>90</v>
      </c>
      <c r="AF13" s="15" t="s">
        <v>190</v>
      </c>
      <c r="AG13" s="15">
        <v>80</v>
      </c>
      <c r="AH13" s="15" t="s">
        <v>190</v>
      </c>
      <c r="AI13" s="15">
        <v>55.999999999999993</v>
      </c>
    </row>
    <row r="14" spans="2:35" x14ac:dyDescent="0.25">
      <c r="B14" s="14" t="s">
        <v>191</v>
      </c>
      <c r="C14" s="14">
        <v>3410</v>
      </c>
      <c r="D14" s="14" t="s">
        <v>191</v>
      </c>
      <c r="E14" s="14">
        <v>448.13000000000005</v>
      </c>
      <c r="F14" s="14" t="s">
        <v>191</v>
      </c>
      <c r="G14" s="14">
        <v>5964</v>
      </c>
      <c r="H14" s="14" t="s">
        <v>191</v>
      </c>
      <c r="I14" s="14">
        <v>1166</v>
      </c>
      <c r="J14" s="14" t="s">
        <v>191</v>
      </c>
      <c r="K14" s="14">
        <v>4111</v>
      </c>
      <c r="L14" s="14" t="s">
        <v>191</v>
      </c>
      <c r="M14" s="14">
        <v>323</v>
      </c>
      <c r="N14" s="14" t="s">
        <v>191</v>
      </c>
      <c r="O14" s="14">
        <v>418</v>
      </c>
      <c r="P14" s="14" t="s">
        <v>191</v>
      </c>
      <c r="Q14" s="14">
        <v>333</v>
      </c>
      <c r="R14" s="14" t="s">
        <v>191</v>
      </c>
      <c r="S14" s="14">
        <v>415</v>
      </c>
      <c r="T14" s="15" t="s">
        <v>191</v>
      </c>
      <c r="U14" s="15">
        <v>5480</v>
      </c>
      <c r="V14" s="15" t="s">
        <v>191</v>
      </c>
      <c r="W14" s="15">
        <v>5616.6666666666633</v>
      </c>
      <c r="X14" s="15" t="s">
        <v>191</v>
      </c>
      <c r="Y14" s="15">
        <v>4166.6666666666652</v>
      </c>
      <c r="Z14" s="15" t="s">
        <v>191</v>
      </c>
      <c r="AA14" s="15">
        <v>3683.3333333333339</v>
      </c>
      <c r="AB14" s="15" t="s">
        <v>191</v>
      </c>
      <c r="AC14" s="15">
        <v>4335</v>
      </c>
      <c r="AD14" s="15" t="s">
        <v>191</v>
      </c>
      <c r="AE14" s="15">
        <v>5435</v>
      </c>
      <c r="AF14" s="15" t="s">
        <v>191</v>
      </c>
      <c r="AG14" s="15">
        <v>4611.3333333333339</v>
      </c>
      <c r="AH14" s="15" t="s">
        <v>191</v>
      </c>
      <c r="AI14" s="15">
        <v>3384</v>
      </c>
    </row>
    <row r="15" spans="2:35" x14ac:dyDescent="0.25">
      <c r="B15" s="14" t="s">
        <v>192</v>
      </c>
      <c r="C15" s="14">
        <v>81</v>
      </c>
      <c r="D15" s="14" t="s">
        <v>192</v>
      </c>
      <c r="E15" s="14">
        <v>81</v>
      </c>
      <c r="F15" s="14" t="s">
        <v>192</v>
      </c>
      <c r="G15" s="14">
        <v>81</v>
      </c>
      <c r="H15" s="14" t="s">
        <v>192</v>
      </c>
      <c r="I15" s="14">
        <v>81</v>
      </c>
      <c r="J15" s="14" t="s">
        <v>192</v>
      </c>
      <c r="K15" s="14">
        <v>81</v>
      </c>
      <c r="L15" s="14" t="s">
        <v>192</v>
      </c>
      <c r="M15" s="14">
        <v>81</v>
      </c>
      <c r="N15" s="14" t="s">
        <v>192</v>
      </c>
      <c r="O15" s="14">
        <v>81</v>
      </c>
      <c r="P15" s="14" t="s">
        <v>192</v>
      </c>
      <c r="Q15" s="14">
        <v>81</v>
      </c>
      <c r="R15" s="14" t="s">
        <v>192</v>
      </c>
      <c r="S15" s="14">
        <v>81</v>
      </c>
      <c r="T15" s="15" t="s">
        <v>192</v>
      </c>
      <c r="U15" s="15">
        <v>81</v>
      </c>
      <c r="V15" s="15" t="s">
        <v>192</v>
      </c>
      <c r="W15" s="15">
        <v>81</v>
      </c>
      <c r="X15" s="15" t="s">
        <v>192</v>
      </c>
      <c r="Y15" s="15">
        <v>81</v>
      </c>
      <c r="Z15" s="15" t="s">
        <v>192</v>
      </c>
      <c r="AA15" s="15">
        <v>81</v>
      </c>
      <c r="AB15" s="15" t="s">
        <v>192</v>
      </c>
      <c r="AC15" s="15">
        <v>81</v>
      </c>
      <c r="AD15" s="15" t="s">
        <v>192</v>
      </c>
      <c r="AE15" s="15">
        <v>81</v>
      </c>
      <c r="AF15" s="15" t="s">
        <v>192</v>
      </c>
      <c r="AG15" s="15">
        <v>81</v>
      </c>
      <c r="AH15" s="15" t="s">
        <v>192</v>
      </c>
      <c r="AI15" s="15">
        <v>81</v>
      </c>
    </row>
  </sheetData>
  <mergeCells count="18">
    <mergeCell ref="P2:Q2"/>
    <mergeCell ref="R2:S2"/>
    <mergeCell ref="B1:AI1"/>
    <mergeCell ref="T2:U2"/>
    <mergeCell ref="V2:W2"/>
    <mergeCell ref="X2:Y2"/>
    <mergeCell ref="Z2:AA2"/>
    <mergeCell ref="AB2:AC2"/>
    <mergeCell ref="B2:C2"/>
    <mergeCell ref="D2:E2"/>
    <mergeCell ref="F2:G2"/>
    <mergeCell ref="H2:I2"/>
    <mergeCell ref="J2:K2"/>
    <mergeCell ref="L2:M2"/>
    <mergeCell ref="AD2:AE2"/>
    <mergeCell ref="AF2:AG2"/>
    <mergeCell ref="AH2:AI2"/>
    <mergeCell ref="N2:O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1FC269-4599-4636-ACD2-F2550A8F8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Summarization</vt:lpstr>
      <vt:lpstr>Descriptive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Jawahar</cp:lastModifiedBy>
  <dcterms:created xsi:type="dcterms:W3CDTF">2025-05-17T07:40:23Z</dcterms:created>
  <dcterms:modified xsi:type="dcterms:W3CDTF">2025-06-11T09:02:13Z</dcterms:modified>
</cp:coreProperties>
</file>