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91\"/>
    </mc:Choice>
  </mc:AlternateContent>
  <xr:revisionPtr revIDLastSave="0" documentId="13_ncr:1_{B54E7672-8291-4408-A39C-EE79937F5387}" xr6:coauthVersionLast="47" xr6:coauthVersionMax="47" xr10:uidLastSave="{00000000-0000-0000-0000-000000000000}"/>
  <bookViews>
    <workbookView xWindow="-110" yWindow="-110" windowWidth="19420" windowHeight="10420" tabRatio="867" activeTab="1" xr2:uid="{00000000-000D-0000-FFFF-FFFF00000000}"/>
  </bookViews>
  <sheets>
    <sheet name="Sessional-II Exam" sheetId="17" r:id="rId1"/>
    <sheet name="Sessional-I Exam " sheetId="19" r:id="rId2"/>
    <sheet name="Sheet1" sheetId="20" r:id="rId3"/>
  </sheets>
  <definedNames>
    <definedName name="_xlnm.Print_Titles" localSheetId="1">'Sessional-I Exam '!$10:$12</definedName>
    <definedName name="_xlnm.Print_Titles" localSheetId="0">'Sessional-II Exam'!$10:$12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8" i="19" l="1"/>
  <c r="O49" i="19"/>
  <c r="L46" i="19"/>
  <c r="L45" i="19"/>
  <c r="X49" i="17"/>
  <c r="V46" i="17"/>
  <c r="U49" i="17"/>
  <c r="S46" i="17"/>
  <c r="R49" i="17"/>
  <c r="P46" i="17"/>
  <c r="V14" i="17"/>
  <c r="V45" i="17" s="1"/>
  <c r="V15" i="17"/>
  <c r="X15" i="17" s="1"/>
  <c r="V16" i="17"/>
  <c r="X16" i="17" s="1"/>
  <c r="V17" i="17"/>
  <c r="X17" i="17" s="1"/>
  <c r="V18" i="17"/>
  <c r="X18" i="17" s="1"/>
  <c r="V19" i="17"/>
  <c r="X19" i="17" s="1"/>
  <c r="V20" i="17"/>
  <c r="X20" i="17" s="1"/>
  <c r="V21" i="17"/>
  <c r="X21" i="17" s="1"/>
  <c r="V22" i="17"/>
  <c r="X22" i="17" s="1"/>
  <c r="V23" i="17"/>
  <c r="X23" i="17" s="1"/>
  <c r="V24" i="17"/>
  <c r="X24" i="17" s="1"/>
  <c r="V25" i="17"/>
  <c r="X25" i="17" s="1"/>
  <c r="V26" i="17"/>
  <c r="X26" i="17" s="1"/>
  <c r="V27" i="17"/>
  <c r="X27" i="17" s="1"/>
  <c r="V28" i="17"/>
  <c r="X28" i="17" s="1"/>
  <c r="V29" i="17"/>
  <c r="X29" i="17" s="1"/>
  <c r="V30" i="17"/>
  <c r="X30" i="17" s="1"/>
  <c r="V31" i="17"/>
  <c r="X31" i="17" s="1"/>
  <c r="V32" i="17"/>
  <c r="X32" i="17" s="1"/>
  <c r="V33" i="17"/>
  <c r="X33" i="17" s="1"/>
  <c r="V34" i="17"/>
  <c r="X34" i="17" s="1"/>
  <c r="V35" i="17"/>
  <c r="X35" i="17" s="1"/>
  <c r="V36" i="17"/>
  <c r="X36" i="17" s="1"/>
  <c r="V37" i="17"/>
  <c r="X37" i="17" s="1"/>
  <c r="V38" i="17"/>
  <c r="X38" i="17" s="1"/>
  <c r="V39" i="17"/>
  <c r="X39" i="17" s="1"/>
  <c r="V40" i="17"/>
  <c r="X40" i="17" s="1"/>
  <c r="V41" i="17"/>
  <c r="X41" i="17" s="1"/>
  <c r="V42" i="17"/>
  <c r="X42" i="17" s="1"/>
  <c r="V43" i="17"/>
  <c r="X43" i="17" s="1"/>
  <c r="V13" i="17"/>
  <c r="X13" i="17" s="1"/>
  <c r="U14" i="17"/>
  <c r="U16" i="17"/>
  <c r="U18" i="17"/>
  <c r="U22" i="17"/>
  <c r="U30" i="17"/>
  <c r="U34" i="17"/>
  <c r="U38" i="17"/>
  <c r="U42" i="17"/>
  <c r="S14" i="17"/>
  <c r="S15" i="17"/>
  <c r="U15" i="17" s="1"/>
  <c r="S16" i="17"/>
  <c r="S17" i="17"/>
  <c r="U17" i="17" s="1"/>
  <c r="S18" i="17"/>
  <c r="S19" i="17"/>
  <c r="U19" i="17" s="1"/>
  <c r="S20" i="17"/>
  <c r="U20" i="17" s="1"/>
  <c r="S21" i="17"/>
  <c r="U21" i="17" s="1"/>
  <c r="S22" i="17"/>
  <c r="S23" i="17"/>
  <c r="U23" i="17" s="1"/>
  <c r="S24" i="17"/>
  <c r="U24" i="17" s="1"/>
  <c r="S25" i="17"/>
  <c r="U25" i="17" s="1"/>
  <c r="S26" i="17"/>
  <c r="U26" i="17" s="1"/>
  <c r="S27" i="17"/>
  <c r="U27" i="17" s="1"/>
  <c r="S28" i="17"/>
  <c r="U28" i="17" s="1"/>
  <c r="S29" i="17"/>
  <c r="U29" i="17" s="1"/>
  <c r="S30" i="17"/>
  <c r="S31" i="17"/>
  <c r="U31" i="17" s="1"/>
  <c r="S32" i="17"/>
  <c r="U32" i="17" s="1"/>
  <c r="S33" i="17"/>
  <c r="U33" i="17" s="1"/>
  <c r="S34" i="17"/>
  <c r="S35" i="17"/>
  <c r="U35" i="17" s="1"/>
  <c r="S36" i="17"/>
  <c r="U36" i="17" s="1"/>
  <c r="S37" i="17"/>
  <c r="U37" i="17" s="1"/>
  <c r="S38" i="17"/>
  <c r="S39" i="17"/>
  <c r="U39" i="17" s="1"/>
  <c r="S40" i="17"/>
  <c r="U40" i="17" s="1"/>
  <c r="S41" i="17"/>
  <c r="U41" i="17" s="1"/>
  <c r="S42" i="17"/>
  <c r="S43" i="17"/>
  <c r="U43" i="17" s="1"/>
  <c r="S13" i="17"/>
  <c r="R24" i="17"/>
  <c r="R25" i="17"/>
  <c r="R32" i="17"/>
  <c r="R33" i="17"/>
  <c r="R34" i="17"/>
  <c r="R36" i="17"/>
  <c r="R40" i="17"/>
  <c r="R42" i="17"/>
  <c r="R13" i="17"/>
  <c r="P14" i="17"/>
  <c r="R14" i="17" s="1"/>
  <c r="P15" i="17"/>
  <c r="R15" i="17" s="1"/>
  <c r="P16" i="17"/>
  <c r="R16" i="17" s="1"/>
  <c r="P17" i="17"/>
  <c r="R17" i="17" s="1"/>
  <c r="P18" i="17"/>
  <c r="R18" i="17" s="1"/>
  <c r="P19" i="17"/>
  <c r="R19" i="17" s="1"/>
  <c r="P20" i="17"/>
  <c r="R20" i="17" s="1"/>
  <c r="P21" i="17"/>
  <c r="R21" i="17" s="1"/>
  <c r="P22" i="17"/>
  <c r="R22" i="17" s="1"/>
  <c r="P23" i="17"/>
  <c r="R23" i="17" s="1"/>
  <c r="P24" i="17"/>
  <c r="P25" i="17"/>
  <c r="P26" i="17"/>
  <c r="R26" i="17" s="1"/>
  <c r="P27" i="17"/>
  <c r="R27" i="17" s="1"/>
  <c r="P28" i="17"/>
  <c r="R28" i="17" s="1"/>
  <c r="P29" i="17"/>
  <c r="R29" i="17" s="1"/>
  <c r="P30" i="17"/>
  <c r="R30" i="17" s="1"/>
  <c r="P31" i="17"/>
  <c r="R31" i="17" s="1"/>
  <c r="P32" i="17"/>
  <c r="P33" i="17"/>
  <c r="P34" i="17"/>
  <c r="P35" i="17"/>
  <c r="R35" i="17" s="1"/>
  <c r="P36" i="17"/>
  <c r="P37" i="17"/>
  <c r="R37" i="17" s="1"/>
  <c r="P38" i="17"/>
  <c r="R38" i="17" s="1"/>
  <c r="P39" i="17"/>
  <c r="R39" i="17" s="1"/>
  <c r="P40" i="17"/>
  <c r="P41" i="17"/>
  <c r="R41" i="17" s="1"/>
  <c r="P42" i="17"/>
  <c r="P43" i="17"/>
  <c r="R43" i="17" s="1"/>
  <c r="P13" i="17"/>
  <c r="P45" i="17" s="1"/>
  <c r="O46" i="17"/>
  <c r="O45" i="17"/>
  <c r="O44" i="17"/>
  <c r="V44" i="17" l="1"/>
  <c r="R48" i="17"/>
  <c r="U13" i="17"/>
  <c r="U48" i="17" s="1"/>
  <c r="X14" i="17"/>
  <c r="X48" i="17" s="1"/>
  <c r="P44" i="17"/>
  <c r="S44" i="17"/>
  <c r="S45" i="17" s="1"/>
  <c r="R49" i="19"/>
  <c r="P46" i="19"/>
  <c r="M46" i="19"/>
  <c r="L44" i="19"/>
  <c r="R21" i="19"/>
  <c r="R41" i="19"/>
  <c r="O14" i="19"/>
  <c r="O22" i="19"/>
  <c r="P14" i="19"/>
  <c r="R14" i="19" s="1"/>
  <c r="P15" i="19"/>
  <c r="R15" i="19" s="1"/>
  <c r="P16" i="19"/>
  <c r="R16" i="19" s="1"/>
  <c r="P17" i="19"/>
  <c r="R17" i="19" s="1"/>
  <c r="P18" i="19"/>
  <c r="R18" i="19" s="1"/>
  <c r="P19" i="19"/>
  <c r="R19" i="19" s="1"/>
  <c r="P20" i="19"/>
  <c r="R20" i="19" s="1"/>
  <c r="P21" i="19"/>
  <c r="P22" i="19"/>
  <c r="R22" i="19" s="1"/>
  <c r="P23" i="19"/>
  <c r="R23" i="19" s="1"/>
  <c r="P24" i="19"/>
  <c r="R24" i="19" s="1"/>
  <c r="P25" i="19"/>
  <c r="R25" i="19" s="1"/>
  <c r="P26" i="19"/>
  <c r="R26" i="19" s="1"/>
  <c r="P27" i="19"/>
  <c r="R27" i="19" s="1"/>
  <c r="P28" i="19"/>
  <c r="R28" i="19" s="1"/>
  <c r="P29" i="19"/>
  <c r="R29" i="19" s="1"/>
  <c r="P30" i="19"/>
  <c r="R30" i="19" s="1"/>
  <c r="P31" i="19"/>
  <c r="R31" i="19" s="1"/>
  <c r="P32" i="19"/>
  <c r="R32" i="19" s="1"/>
  <c r="P33" i="19"/>
  <c r="R33" i="19" s="1"/>
  <c r="P34" i="19"/>
  <c r="R34" i="19" s="1"/>
  <c r="P35" i="19"/>
  <c r="R35" i="19" s="1"/>
  <c r="P36" i="19"/>
  <c r="R36" i="19" s="1"/>
  <c r="P37" i="19"/>
  <c r="R37" i="19" s="1"/>
  <c r="P38" i="19"/>
  <c r="R38" i="19" s="1"/>
  <c r="P39" i="19"/>
  <c r="R39" i="19" s="1"/>
  <c r="P40" i="19"/>
  <c r="R40" i="19" s="1"/>
  <c r="P41" i="19"/>
  <c r="P42" i="19"/>
  <c r="R42" i="19" s="1"/>
  <c r="P43" i="19"/>
  <c r="R43" i="19" s="1"/>
  <c r="P13" i="19"/>
  <c r="M14" i="19"/>
  <c r="M15" i="19"/>
  <c r="O15" i="19" s="1"/>
  <c r="M16" i="19"/>
  <c r="O16" i="19" s="1"/>
  <c r="M17" i="19"/>
  <c r="O17" i="19" s="1"/>
  <c r="M18" i="19"/>
  <c r="O18" i="19" s="1"/>
  <c r="M19" i="19"/>
  <c r="O19" i="19" s="1"/>
  <c r="M20" i="19"/>
  <c r="O20" i="19" s="1"/>
  <c r="M21" i="19"/>
  <c r="O21" i="19" s="1"/>
  <c r="M22" i="19"/>
  <c r="M23" i="19"/>
  <c r="O23" i="19" s="1"/>
  <c r="M24" i="19"/>
  <c r="O24" i="19" s="1"/>
  <c r="M25" i="19"/>
  <c r="O25" i="19" s="1"/>
  <c r="M26" i="19"/>
  <c r="O26" i="19" s="1"/>
  <c r="M27" i="19"/>
  <c r="O27" i="19" s="1"/>
  <c r="M28" i="19"/>
  <c r="O28" i="19" s="1"/>
  <c r="M29" i="19"/>
  <c r="O29" i="19" s="1"/>
  <c r="M30" i="19"/>
  <c r="O30" i="19" s="1"/>
  <c r="M31" i="19"/>
  <c r="O31" i="19" s="1"/>
  <c r="M32" i="19"/>
  <c r="O32" i="19" s="1"/>
  <c r="M33" i="19"/>
  <c r="O33" i="19" s="1"/>
  <c r="M34" i="19"/>
  <c r="O34" i="19" s="1"/>
  <c r="M35" i="19"/>
  <c r="O35" i="19" s="1"/>
  <c r="M36" i="19"/>
  <c r="O36" i="19" s="1"/>
  <c r="M37" i="19"/>
  <c r="O37" i="19" s="1"/>
  <c r="M38" i="19"/>
  <c r="O38" i="19" s="1"/>
  <c r="M39" i="19"/>
  <c r="O39" i="19" s="1"/>
  <c r="M40" i="19"/>
  <c r="O40" i="19" s="1"/>
  <c r="M41" i="19"/>
  <c r="O41" i="19" s="1"/>
  <c r="M42" i="19"/>
  <c r="O42" i="19" s="1"/>
  <c r="M43" i="19"/>
  <c r="O43" i="19" s="1"/>
  <c r="M13" i="19"/>
  <c r="P45" i="19" l="1"/>
  <c r="M45" i="19"/>
  <c r="O13" i="19"/>
  <c r="M44" i="19"/>
  <c r="P44" i="19"/>
  <c r="R13" i="19"/>
  <c r="R48" i="19" s="1"/>
  <c r="N44" i="19"/>
  <c r="W44" i="17" l="1"/>
  <c r="Q44" i="19"/>
  <c r="Q44" i="17"/>
  <c r="T44" i="17"/>
</calcChain>
</file>

<file path=xl/sharedStrings.xml><?xml version="1.0" encoding="utf-8"?>
<sst xmlns="http://schemas.openxmlformats.org/spreadsheetml/2006/main" count="209" uniqueCount="84">
  <si>
    <t>Name of the student</t>
  </si>
  <si>
    <t xml:space="preserve">Total </t>
  </si>
  <si>
    <t>ROLL NO.</t>
  </si>
  <si>
    <t>1 (a)</t>
  </si>
  <si>
    <t>1 (b)</t>
  </si>
  <si>
    <t>2 (a)</t>
  </si>
  <si>
    <t>Question No.</t>
  </si>
  <si>
    <t>Max. Marks</t>
  </si>
  <si>
    <t>Total of Max. Marks</t>
  </si>
  <si>
    <t>Total Marks Obtained</t>
  </si>
  <si>
    <t>Total  Marks Obtained</t>
  </si>
  <si>
    <t>Note : Marks in Red colour indicates marks inserted by the faculty. However the question is not attempted by the student.</t>
  </si>
  <si>
    <t>Note : Marks in Blue colour indicates excess marks obtained by the student hence discarded.</t>
  </si>
  <si>
    <t>3 (a)</t>
  </si>
  <si>
    <t>3 (b)</t>
  </si>
  <si>
    <t>CO1</t>
  </si>
  <si>
    <t>CO2</t>
  </si>
  <si>
    <t>CO3</t>
  </si>
  <si>
    <t>CO Mapped</t>
  </si>
  <si>
    <t>Total no of students appeared for the examination</t>
  </si>
  <si>
    <t>No. of students scoring more than class average marks</t>
  </si>
  <si>
    <t xml:space="preserve">Percentage </t>
  </si>
  <si>
    <t>(To set Target or benchmark) % of students scoring more than class average marks</t>
  </si>
  <si>
    <t>Term: ODD</t>
  </si>
  <si>
    <t xml:space="preserve">Attainment level 1: 40% of students scoring 60% of marks </t>
  </si>
  <si>
    <t xml:space="preserve">Attainment level 2:45 % of students scoring 60% of marks </t>
  </si>
  <si>
    <t xml:space="preserve">Attainment level 3: 50 % of students scoring 60% of marks </t>
  </si>
  <si>
    <t>No of students scoring more than 60% marks</t>
  </si>
  <si>
    <t>% of students scoring more than 60% marks</t>
  </si>
  <si>
    <t>AGNIHOTRI COLLEGE OF ENGINEERING, WARDHA</t>
  </si>
  <si>
    <t>Semester: VII</t>
  </si>
  <si>
    <t>Department of Computer Science and Engineering</t>
  </si>
  <si>
    <t>Session: 2022-2023</t>
  </si>
  <si>
    <t>Average Marks of students in subject for Sessional-I</t>
  </si>
  <si>
    <t>SR. NO.</t>
  </si>
  <si>
    <t>ATTAINMENT OF COs IN  SESSIONAL II  EXAMINATION</t>
  </si>
  <si>
    <t>ATTAINMENT OF COs IN  SESSIONAL I EXAMINATION</t>
  </si>
  <si>
    <t>2(a)</t>
  </si>
  <si>
    <t>2(b)</t>
  </si>
  <si>
    <t>3(b)</t>
  </si>
  <si>
    <t>4 (a)</t>
  </si>
  <si>
    <t>4 (b)</t>
  </si>
  <si>
    <t>5 (a)</t>
  </si>
  <si>
    <t>5 (b)</t>
  </si>
  <si>
    <t>6 (a)</t>
  </si>
  <si>
    <t>3(a)</t>
  </si>
  <si>
    <t>CO4</t>
  </si>
  <si>
    <t>CO5</t>
  </si>
  <si>
    <t>Course Title: DBMS</t>
  </si>
  <si>
    <t xml:space="preserve">JANHAVI DEONATH MULE </t>
  </si>
  <si>
    <t xml:space="preserve">NIKHAT PARVEEN SAYYAD NOOR </t>
  </si>
  <si>
    <t xml:space="preserve">RAJESHWARI SANTOSHRAO MATHIYA </t>
  </si>
  <si>
    <t xml:space="preserve">SANCHITA VILAS GAWATE </t>
  </si>
  <si>
    <t>VEDANT IMASALE</t>
  </si>
  <si>
    <t>ABHISHEK CHANDRASHEKHAR BHAGAT</t>
  </si>
  <si>
    <t>MORE AJAY V</t>
  </si>
  <si>
    <t xml:space="preserve">ALFAIZ KHAN MUSTAQ </t>
  </si>
  <si>
    <t xml:space="preserve">ANIKET PANDHARI DARADE </t>
  </si>
  <si>
    <t xml:space="preserve">AYUSH ROHIDAS RATHOD </t>
  </si>
  <si>
    <t xml:space="preserve">DIPANSHU VILAS AMALE </t>
  </si>
  <si>
    <t xml:space="preserve">GAURAV SANTOSHRAO. GHUGE </t>
  </si>
  <si>
    <t xml:space="preserve">KULDIP SHRIKRUSHNAPPA NAKHATE </t>
  </si>
  <si>
    <t xml:space="preserve">MUSAIB GAZALI SHAHZAD </t>
  </si>
  <si>
    <t>OMKAR GATE</t>
  </si>
  <si>
    <t>BHOSALE PAVAN P. </t>
  </si>
  <si>
    <t xml:space="preserve">PRAJWAL BANDUJI NAKHATE </t>
  </si>
  <si>
    <t xml:space="preserve">PRANAV VINOD GHUSE </t>
  </si>
  <si>
    <t xml:space="preserve">RAHUL PRAKASH PADOLE </t>
  </si>
  <si>
    <t xml:space="preserve">RUDRA NILESH PADOLE </t>
  </si>
  <si>
    <t xml:space="preserve">RUSHIKESH UMESH HAJARE </t>
  </si>
  <si>
    <t xml:space="preserve">SAHIL R. PAIKRAO </t>
  </si>
  <si>
    <t xml:space="preserve">SANCHIT RAVINDRA BHALSHANKAR </t>
  </si>
  <si>
    <t xml:space="preserve">SANKET HIRALAL BOBADE </t>
  </si>
  <si>
    <t xml:space="preserve">SHIVA GANESH MORE </t>
  </si>
  <si>
    <t xml:space="preserve">SHUBHAM PRAKASH NALWADE </t>
  </si>
  <si>
    <t xml:space="preserve">SURAJ BALU BANSOD </t>
  </si>
  <si>
    <t xml:space="preserve">TANMAY KISHORRAO KHELPANDE </t>
  </si>
  <si>
    <t xml:space="preserve">TANMAY MOHAN HUKUM </t>
  </si>
  <si>
    <t xml:space="preserve">TEJAS MOHAN HUKUM </t>
  </si>
  <si>
    <t>VIVEK VIJAY PATIL</t>
  </si>
  <si>
    <t>Term: Even</t>
  </si>
  <si>
    <t>Session: 2023-2024</t>
  </si>
  <si>
    <t>Semester: IV</t>
  </si>
  <si>
    <t>2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</si>
</sst>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b/>
      <sz val="10"/>
      <name val="Cambria"/>
      <family val="1"/>
      <scheme val="major"/>
    </font>
    <font>
      <sz val="8"/>
      <name val="Cambria"/>
      <family val="1"/>
      <scheme val="major"/>
    </font>
    <font>
      <b/>
      <sz val="14"/>
      <name val="Cambria"/>
      <family val="1"/>
      <scheme val="major"/>
    </font>
    <font>
      <b/>
      <sz val="16"/>
      <name val="Cambria"/>
      <family val="1"/>
      <scheme val="major"/>
    </font>
    <font>
      <b/>
      <sz val="12"/>
      <name val="Cambria"/>
      <family val="1"/>
      <scheme val="major"/>
    </font>
    <font>
      <b/>
      <u/>
      <sz val="10"/>
      <name val="Cambria"/>
      <family val="1"/>
      <scheme val="major"/>
    </font>
    <font>
      <b/>
      <sz val="8"/>
      <name val="Cambria"/>
      <family val="1"/>
      <scheme val="major"/>
    </font>
    <font>
      <sz val="10"/>
      <name val="Cambria"/>
      <family val="1"/>
      <scheme val="major"/>
    </font>
    <font>
      <b/>
      <sz val="11"/>
      <name val="Cambria"/>
      <family val="1"/>
      <scheme val="major"/>
    </font>
    <font>
      <sz val="12"/>
      <color rgb="FF000000"/>
      <name val="Cambria"/>
      <family val="1"/>
      <scheme val="major"/>
    </font>
    <font>
      <sz val="11"/>
      <color theme="1"/>
      <name val="Calibri"/>
    </font>
    <font>
      <b/>
      <sz val="8"/>
      <color theme="1"/>
      <name val="Cambria"/>
    </font>
    <font>
      <sz val="11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1" fillId="0" borderId="0" xfId="0" applyNumberFormat="1" applyFont="1"/>
    <xf numFmtId="0" fontId="6" fillId="0" borderId="0" xfId="0" applyFont="1"/>
    <xf numFmtId="0" fontId="6" fillId="3" borderId="0" xfId="0" applyFont="1" applyFill="1"/>
    <xf numFmtId="0" fontId="6" fillId="0" borderId="0" xfId="0" applyFont="1" applyAlignment="1">
      <alignment horizontal="center"/>
    </xf>
    <xf numFmtId="0" fontId="7" fillId="0" borderId="3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8" fillId="3" borderId="3" xfId="0" applyFont="1" applyFill="1" applyBorder="1"/>
    <xf numFmtId="0" fontId="8" fillId="3" borderId="4" xfId="0" applyFont="1" applyFill="1" applyBorder="1"/>
    <xf numFmtId="2" fontId="2" fillId="3" borderId="3" xfId="0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8" fillId="0" borderId="3" xfId="0" applyFont="1" applyBorder="1"/>
    <xf numFmtId="0" fontId="2" fillId="0" borderId="0" xfId="0" applyFont="1" applyAlignment="1">
      <alignment vertical="center"/>
    </xf>
    <xf numFmtId="0" fontId="7" fillId="3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2" fontId="2" fillId="3" borderId="0" xfId="0" applyNumberFormat="1" applyFont="1" applyFill="1"/>
    <xf numFmtId="0" fontId="2" fillId="0" borderId="0" xfId="0" applyFont="1"/>
    <xf numFmtId="0" fontId="1" fillId="3" borderId="0" xfId="0" applyFont="1" applyFill="1" applyAlignment="1">
      <alignment horizontal="left"/>
    </xf>
    <xf numFmtId="2" fontId="1" fillId="2" borderId="3" xfId="0" applyNumberFormat="1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left" vertical="center"/>
    </xf>
    <xf numFmtId="1" fontId="1" fillId="2" borderId="3" xfId="0" applyNumberFormat="1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9" fontId="1" fillId="2" borderId="3" xfId="0" applyNumberFormat="1" applyFont="1" applyFill="1" applyBorder="1" applyAlignment="1">
      <alignment horizontal="center" vertical="center"/>
    </xf>
    <xf numFmtId="2" fontId="2" fillId="5" borderId="3" xfId="0" applyNumberFormat="1" applyFont="1" applyFill="1" applyBorder="1" applyAlignment="1">
      <alignment horizontal="center" vertical="center"/>
    </xf>
    <xf numFmtId="2" fontId="1" fillId="5" borderId="3" xfId="0" applyNumberFormat="1" applyFont="1" applyFill="1" applyBorder="1" applyAlignment="1">
      <alignment horizontal="center" vertical="center"/>
    </xf>
    <xf numFmtId="0" fontId="3" fillId="5" borderId="3" xfId="0" applyFont="1" applyFill="1" applyBorder="1" applyAlignment="1">
      <alignment vertical="center"/>
    </xf>
    <xf numFmtId="0" fontId="3" fillId="6" borderId="3" xfId="0" applyFont="1" applyFill="1" applyBorder="1" applyAlignment="1">
      <alignment horizontal="center" vertical="center"/>
    </xf>
    <xf numFmtId="1" fontId="1" fillId="6" borderId="3" xfId="0" applyNumberFormat="1" applyFont="1" applyFill="1" applyBorder="1" applyAlignment="1">
      <alignment horizontal="center" vertical="center"/>
    </xf>
    <xf numFmtId="1" fontId="1" fillId="5" borderId="3" xfId="0" applyNumberFormat="1" applyFont="1" applyFill="1" applyBorder="1" applyAlignment="1">
      <alignment horizontal="center" vertical="center"/>
    </xf>
    <xf numFmtId="1" fontId="1" fillId="7" borderId="3" xfId="0" applyNumberFormat="1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5" fillId="0" borderId="0" xfId="0" applyNumberFormat="1" applyFont="1"/>
    <xf numFmtId="0" fontId="8" fillId="0" borderId="7" xfId="0" applyFont="1" applyBorder="1"/>
    <xf numFmtId="0" fontId="7" fillId="3" borderId="4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10" fillId="3" borderId="11" xfId="0" applyFont="1" applyFill="1" applyBorder="1" applyAlignment="1">
      <alignment horizontal="center"/>
    </xf>
    <xf numFmtId="0" fontId="10" fillId="0" borderId="13" xfId="0" applyFont="1" applyBorder="1" applyAlignment="1">
      <alignment horizontal="center"/>
    </xf>
    <xf numFmtId="2" fontId="12" fillId="0" borderId="14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2" fillId="3" borderId="3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2" fontId="12" fillId="0" borderId="18" xfId="0" applyNumberFormat="1" applyFont="1" applyBorder="1" applyAlignment="1">
      <alignment horizontal="center" vertical="center" wrapText="1"/>
    </xf>
    <xf numFmtId="0" fontId="13" fillId="0" borderId="14" xfId="0" applyFont="1" applyBorder="1"/>
    <xf numFmtId="0" fontId="13" fillId="0" borderId="14" xfId="0" applyFont="1" applyBorder="1" applyAlignment="1">
      <alignment vertical="center" wrapText="1"/>
    </xf>
    <xf numFmtId="0" fontId="11" fillId="0" borderId="14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7" fillId="3" borderId="6" xfId="0" applyFont="1" applyFill="1" applyBorder="1" applyAlignment="1">
      <alignment horizontal="right" vertical="center"/>
    </xf>
    <xf numFmtId="0" fontId="0" fillId="0" borderId="6" xfId="0" applyBorder="1"/>
    <xf numFmtId="0" fontId="5" fillId="0" borderId="0" xfId="0" applyFont="1" applyAlignment="1">
      <alignment horizontal="center"/>
    </xf>
    <xf numFmtId="0" fontId="7" fillId="0" borderId="3" xfId="0" applyFont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textRotation="90" wrapText="1"/>
    </xf>
    <xf numFmtId="0" fontId="7" fillId="5" borderId="4" xfId="0" applyFont="1" applyFill="1" applyBorder="1" applyAlignment="1">
      <alignment horizontal="center" vertical="center" textRotation="90" wrapText="1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left" vertical="center"/>
    </xf>
    <xf numFmtId="0" fontId="7" fillId="3" borderId="7" xfId="0" applyFont="1" applyFill="1" applyBorder="1" applyAlignment="1">
      <alignment horizontal="left" vertical="center"/>
    </xf>
    <xf numFmtId="0" fontId="9" fillId="0" borderId="3" xfId="0" applyFont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textRotation="90" wrapText="1"/>
    </xf>
    <xf numFmtId="0" fontId="7" fillId="4" borderId="10" xfId="0" applyFont="1" applyFill="1" applyBorder="1" applyAlignment="1">
      <alignment horizontal="center" vertical="center" textRotation="90" wrapText="1"/>
    </xf>
    <xf numFmtId="0" fontId="7" fillId="4" borderId="4" xfId="0" applyFont="1" applyFill="1" applyBorder="1" applyAlignment="1">
      <alignment horizontal="center" vertical="center" textRotation="90" wrapText="1"/>
    </xf>
    <xf numFmtId="0" fontId="1" fillId="0" borderId="5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center"/>
    </xf>
    <xf numFmtId="0" fontId="7" fillId="0" borderId="8" xfId="0" applyFont="1" applyBorder="1" applyAlignment="1">
      <alignment horizontal="center" vertical="center" textRotation="90" wrapText="1"/>
    </xf>
    <xf numFmtId="0" fontId="7" fillId="0" borderId="4" xfId="0" applyFont="1" applyBorder="1" applyAlignment="1">
      <alignment horizontal="center" vertical="center" textRotation="90" wrapText="1"/>
    </xf>
    <xf numFmtId="0" fontId="3" fillId="2" borderId="7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2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4" borderId="15" xfId="0" applyFont="1" applyFill="1" applyBorder="1" applyAlignment="1">
      <alignment horizontal="center" vertical="center" textRotation="90" wrapText="1"/>
    </xf>
    <xf numFmtId="0" fontId="7" fillId="4" borderId="16" xfId="0" applyFont="1" applyFill="1" applyBorder="1" applyAlignment="1">
      <alignment horizontal="center" vertical="center" textRotation="90" wrapText="1"/>
    </xf>
    <xf numFmtId="0" fontId="7" fillId="4" borderId="17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5"/>
  <sheetViews>
    <sheetView topLeftCell="C16" workbookViewId="0">
      <selection activeCell="N15" sqref="N15"/>
    </sheetView>
  </sheetViews>
  <sheetFormatPr defaultColWidth="9.1796875" defaultRowHeight="10.5" x14ac:dyDescent="0.25"/>
  <cols>
    <col min="1" max="1" width="5.7265625" style="32" customWidth="1"/>
    <col min="2" max="2" width="37.7265625" style="32" customWidth="1"/>
    <col min="3" max="3" width="11.7265625" style="32" customWidth="1"/>
    <col min="4" max="14" width="5.7265625" style="33" customWidth="1"/>
    <col min="15" max="15" width="11.81640625" style="35" customWidth="1"/>
    <col min="16" max="16" width="10.54296875" style="35" customWidth="1"/>
    <col min="17" max="17" width="7.1796875" style="35" customWidth="1"/>
    <col min="18" max="18" width="9.81640625" style="35" customWidth="1"/>
    <col min="19" max="19" width="8.81640625" style="32" customWidth="1"/>
    <col min="20" max="20" width="7.7265625" style="32" customWidth="1"/>
    <col min="21" max="21" width="8.1796875" style="32" customWidth="1"/>
    <col min="22" max="22" width="9" style="32" customWidth="1"/>
    <col min="23" max="23" width="6.81640625" style="32" customWidth="1"/>
    <col min="24" max="24" width="8.81640625" style="32" customWidth="1"/>
    <col min="25" max="32" width="4.7265625" style="35" customWidth="1"/>
    <col min="33" max="16384" width="9.1796875" style="35"/>
  </cols>
  <sheetData>
    <row r="1" spans="1:24" s="6" customFormat="1" ht="12.5" x14ac:dyDescent="0.25">
      <c r="A1" s="1"/>
      <c r="B1" s="1"/>
      <c r="C1" s="1"/>
      <c r="D1" s="2"/>
      <c r="E1" s="2"/>
      <c r="F1" s="2"/>
      <c r="G1" s="2"/>
      <c r="H1" s="2"/>
      <c r="I1" s="36"/>
      <c r="J1" s="36"/>
      <c r="K1" s="36"/>
      <c r="L1" s="36"/>
      <c r="M1" s="36"/>
      <c r="N1" s="36"/>
      <c r="O1" s="4"/>
      <c r="P1" s="4"/>
      <c r="Q1" s="5"/>
      <c r="R1" s="5"/>
      <c r="S1" s="1"/>
      <c r="T1" s="1"/>
      <c r="U1" s="1"/>
      <c r="V1" s="4"/>
      <c r="W1" s="4"/>
      <c r="X1" s="4"/>
    </row>
    <row r="2" spans="1:24" s="6" customFormat="1" ht="17.5" x14ac:dyDescent="0.35">
      <c r="A2" s="70" t="s">
        <v>29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"/>
      <c r="W2" s="7"/>
      <c r="X2" s="7"/>
    </row>
    <row r="3" spans="1:24" s="6" customFormat="1" ht="20" x14ac:dyDescent="0.4">
      <c r="A3" s="77" t="s">
        <v>31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8"/>
      <c r="W3" s="8"/>
      <c r="X3" s="8"/>
    </row>
    <row r="4" spans="1:24" s="6" customFormat="1" ht="15" x14ac:dyDescent="0.3">
      <c r="A4" s="73" t="s">
        <v>32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9"/>
      <c r="W4" s="9"/>
      <c r="X4" s="9"/>
    </row>
    <row r="5" spans="1:24" s="6" customFormat="1" ht="12.5" x14ac:dyDescent="0.25">
      <c r="A5" s="1"/>
      <c r="B5" s="78" t="s">
        <v>30</v>
      </c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89" t="s">
        <v>48</v>
      </c>
      <c r="P5" s="89"/>
      <c r="Q5" s="89"/>
      <c r="R5" s="89"/>
      <c r="S5" s="4"/>
      <c r="T5" s="4"/>
      <c r="U5" s="1"/>
      <c r="V5" s="4"/>
      <c r="W5" s="4"/>
      <c r="X5" s="4"/>
    </row>
    <row r="6" spans="1:24" s="6" customFormat="1" ht="12.5" x14ac:dyDescent="0.25">
      <c r="A6" s="1"/>
      <c r="B6" s="78" t="s">
        <v>23</v>
      </c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10"/>
      <c r="P6" s="10"/>
      <c r="Q6" s="10"/>
      <c r="R6" s="10"/>
      <c r="S6" s="4"/>
      <c r="T6" s="4"/>
      <c r="U6" s="1"/>
      <c r="V6" s="4"/>
      <c r="W6" s="4"/>
      <c r="X6" s="4"/>
    </row>
    <row r="7" spans="1:24" s="6" customFormat="1" ht="12.5" x14ac:dyDescent="0.25">
      <c r="A7" s="1"/>
      <c r="B7" s="1"/>
      <c r="C7" s="1"/>
      <c r="D7" s="2"/>
      <c r="E7" s="2"/>
      <c r="F7" s="2"/>
      <c r="G7" s="2"/>
      <c r="H7" s="2"/>
      <c r="I7" s="36"/>
      <c r="J7" s="36"/>
      <c r="K7" s="36"/>
      <c r="L7" s="36"/>
      <c r="M7" s="36"/>
      <c r="N7" s="36"/>
      <c r="O7" s="4"/>
      <c r="P7" s="4"/>
      <c r="Q7" s="4"/>
      <c r="R7" s="4"/>
      <c r="S7" s="4"/>
      <c r="T7" s="4"/>
      <c r="U7" s="1"/>
      <c r="V7" s="4"/>
      <c r="W7" s="4"/>
      <c r="X7" s="4"/>
    </row>
    <row r="8" spans="1:24" s="6" customFormat="1" ht="12.5" x14ac:dyDescent="0.25">
      <c r="A8" s="1"/>
      <c r="B8" s="11" t="s">
        <v>36</v>
      </c>
      <c r="C8" s="11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1"/>
      <c r="P8" s="11"/>
      <c r="Q8" s="11"/>
      <c r="R8" s="11"/>
      <c r="S8" s="13"/>
      <c r="T8" s="13"/>
      <c r="U8" s="1"/>
      <c r="V8" s="13"/>
      <c r="W8" s="13"/>
      <c r="X8" s="13"/>
    </row>
    <row r="9" spans="1:24" s="6" customFormat="1" ht="12.5" x14ac:dyDescent="0.25">
      <c r="A9" s="1"/>
      <c r="B9" s="1"/>
      <c r="C9" s="1"/>
      <c r="D9" s="2"/>
      <c r="E9" s="2"/>
      <c r="F9" s="2"/>
      <c r="G9" s="2"/>
      <c r="H9" s="2"/>
      <c r="I9" s="36"/>
      <c r="J9" s="36"/>
      <c r="K9" s="36"/>
      <c r="L9" s="36"/>
      <c r="M9" s="36"/>
      <c r="N9" s="36"/>
      <c r="O9" s="4"/>
      <c r="P9" s="4"/>
      <c r="Q9" s="5"/>
      <c r="R9" s="5"/>
      <c r="S9" s="1"/>
      <c r="T9" s="1"/>
      <c r="U9" s="1"/>
      <c r="V9" s="4"/>
      <c r="W9" s="4"/>
      <c r="X9" s="4"/>
    </row>
    <row r="10" spans="1:24" s="16" customFormat="1" ht="28.5" customHeight="1" x14ac:dyDescent="0.25">
      <c r="A10" s="74" t="s">
        <v>34</v>
      </c>
      <c r="B10" s="83" t="s">
        <v>0</v>
      </c>
      <c r="C10" s="14" t="s">
        <v>6</v>
      </c>
      <c r="D10" s="15" t="s">
        <v>3</v>
      </c>
      <c r="E10" s="15" t="s">
        <v>4</v>
      </c>
      <c r="F10" s="15" t="s">
        <v>5</v>
      </c>
      <c r="G10" s="15" t="s">
        <v>38</v>
      </c>
      <c r="H10" s="15" t="s">
        <v>45</v>
      </c>
      <c r="I10" s="15" t="s">
        <v>39</v>
      </c>
      <c r="J10" s="15" t="s">
        <v>40</v>
      </c>
      <c r="K10" s="15" t="s">
        <v>41</v>
      </c>
      <c r="L10" s="15" t="s">
        <v>42</v>
      </c>
      <c r="M10" s="15" t="s">
        <v>43</v>
      </c>
      <c r="N10" s="15" t="s">
        <v>44</v>
      </c>
      <c r="O10" s="84" t="s">
        <v>1</v>
      </c>
      <c r="P10" s="79" t="s">
        <v>17</v>
      </c>
      <c r="Q10" s="80"/>
      <c r="R10" s="80"/>
      <c r="S10" s="79" t="s">
        <v>46</v>
      </c>
      <c r="T10" s="80"/>
      <c r="U10" s="80"/>
      <c r="V10" s="79" t="s">
        <v>47</v>
      </c>
      <c r="W10" s="80"/>
      <c r="X10" s="92"/>
    </row>
    <row r="11" spans="1:24" s="16" customFormat="1" ht="27.75" customHeight="1" x14ac:dyDescent="0.25">
      <c r="A11" s="74"/>
      <c r="B11" s="83"/>
      <c r="C11" s="14" t="s">
        <v>7</v>
      </c>
      <c r="D11" s="15">
        <v>6</v>
      </c>
      <c r="E11" s="15">
        <v>5</v>
      </c>
      <c r="F11" s="15">
        <v>6</v>
      </c>
      <c r="G11" s="15">
        <v>5</v>
      </c>
      <c r="H11" s="15">
        <v>6</v>
      </c>
      <c r="I11" s="15">
        <v>6</v>
      </c>
      <c r="J11" s="15">
        <v>6</v>
      </c>
      <c r="K11" s="15">
        <v>6</v>
      </c>
      <c r="L11" s="15">
        <v>6</v>
      </c>
      <c r="M11" s="15">
        <v>6</v>
      </c>
      <c r="N11" s="15">
        <v>12</v>
      </c>
      <c r="O11" s="85"/>
      <c r="P11" s="90" t="s">
        <v>9</v>
      </c>
      <c r="Q11" s="90" t="s">
        <v>8</v>
      </c>
      <c r="R11" s="75" t="s">
        <v>21</v>
      </c>
      <c r="S11" s="90" t="s">
        <v>10</v>
      </c>
      <c r="T11" s="90" t="s">
        <v>8</v>
      </c>
      <c r="U11" s="75" t="s">
        <v>21</v>
      </c>
      <c r="V11" s="90" t="s">
        <v>9</v>
      </c>
      <c r="W11" s="90" t="s">
        <v>8</v>
      </c>
      <c r="X11" s="75" t="s">
        <v>21</v>
      </c>
    </row>
    <row r="12" spans="1:24" s="16" customFormat="1" ht="19.5" customHeight="1" x14ac:dyDescent="0.25">
      <c r="A12" s="74"/>
      <c r="B12" s="83"/>
      <c r="C12" s="14" t="s">
        <v>18</v>
      </c>
      <c r="D12" s="17" t="s">
        <v>17</v>
      </c>
      <c r="E12" s="17" t="s">
        <v>17</v>
      </c>
      <c r="F12" s="17" t="s">
        <v>17</v>
      </c>
      <c r="G12" s="17" t="s">
        <v>17</v>
      </c>
      <c r="H12" s="17" t="s">
        <v>46</v>
      </c>
      <c r="I12" s="17" t="s">
        <v>46</v>
      </c>
      <c r="J12" s="17" t="s">
        <v>46</v>
      </c>
      <c r="K12" s="17" t="s">
        <v>46</v>
      </c>
      <c r="L12" s="17" t="s">
        <v>47</v>
      </c>
      <c r="M12" s="17" t="s">
        <v>47</v>
      </c>
      <c r="N12" s="17" t="s">
        <v>47</v>
      </c>
      <c r="O12" s="86"/>
      <c r="P12" s="91"/>
      <c r="Q12" s="91"/>
      <c r="R12" s="76"/>
      <c r="S12" s="91"/>
      <c r="T12" s="91"/>
      <c r="U12" s="76"/>
      <c r="V12" s="91"/>
      <c r="W12" s="91"/>
      <c r="X12" s="76"/>
    </row>
    <row r="13" spans="1:24" s="21" customFormat="1" ht="17.25" customHeight="1" x14ac:dyDescent="0.35">
      <c r="A13" s="55">
        <v>1</v>
      </c>
      <c r="B13" s="65" t="s">
        <v>49</v>
      </c>
      <c r="C13" s="19"/>
      <c r="D13" s="20"/>
      <c r="E13" s="20"/>
      <c r="F13" s="60">
        <v>5</v>
      </c>
      <c r="G13" s="60">
        <v>4</v>
      </c>
      <c r="H13" s="60">
        <v>4</v>
      </c>
      <c r="I13" s="60">
        <v>4</v>
      </c>
      <c r="J13" s="62"/>
      <c r="K13" s="60"/>
      <c r="L13" s="60"/>
      <c r="M13" s="60"/>
      <c r="N13" s="60">
        <v>6</v>
      </c>
      <c r="O13" s="67">
        <v>23</v>
      </c>
      <c r="P13" s="64">
        <f t="shared" ref="P13:P43" si="0">D13+E13+F13+G13</f>
        <v>9</v>
      </c>
      <c r="Q13" s="63">
        <v>11</v>
      </c>
      <c r="R13" s="43">
        <f>P13/11*100</f>
        <v>81.818181818181827</v>
      </c>
      <c r="S13" s="20">
        <f t="shared" ref="S13:S43" si="1">H13+I13+J13+K13</f>
        <v>8</v>
      </c>
      <c r="T13" s="20">
        <v>11</v>
      </c>
      <c r="U13" s="43">
        <f>S13/11*100</f>
        <v>72.727272727272734</v>
      </c>
      <c r="V13" s="20">
        <f t="shared" ref="V13:V43" si="2">L13+M13+N13</f>
        <v>6</v>
      </c>
      <c r="W13" s="20">
        <v>12</v>
      </c>
      <c r="X13" s="43">
        <f>V13/12*100</f>
        <v>50</v>
      </c>
    </row>
    <row r="14" spans="1:24" s="23" customFormat="1" ht="15" customHeight="1" x14ac:dyDescent="0.35">
      <c r="A14" s="56">
        <v>2</v>
      </c>
      <c r="B14" s="65" t="s">
        <v>50</v>
      </c>
      <c r="C14" s="22"/>
      <c r="D14" s="20"/>
      <c r="E14" s="20"/>
      <c r="F14" s="20"/>
      <c r="G14" s="20"/>
      <c r="H14" s="20">
        <v>5</v>
      </c>
      <c r="I14" s="20">
        <v>5</v>
      </c>
      <c r="J14" s="62"/>
      <c r="K14" s="20"/>
      <c r="L14" s="62"/>
      <c r="M14" s="20"/>
      <c r="N14" s="20">
        <v>10</v>
      </c>
      <c r="O14" s="67">
        <v>20</v>
      </c>
      <c r="P14" s="64">
        <f t="shared" si="0"/>
        <v>0</v>
      </c>
      <c r="Q14" s="63">
        <v>11</v>
      </c>
      <c r="R14" s="43">
        <f t="shared" ref="R14:R43" si="3">P14/11*100</f>
        <v>0</v>
      </c>
      <c r="S14" s="20">
        <f t="shared" si="1"/>
        <v>10</v>
      </c>
      <c r="T14" s="20">
        <v>11</v>
      </c>
      <c r="U14" s="43">
        <f t="shared" ref="U14:U43" si="4">S14/11*100</f>
        <v>90.909090909090907</v>
      </c>
      <c r="V14" s="20">
        <f t="shared" si="2"/>
        <v>10</v>
      </c>
      <c r="W14" s="20">
        <v>12</v>
      </c>
      <c r="X14" s="43">
        <f t="shared" ref="X14:X43" si="5">V14/12*100</f>
        <v>83.333333333333343</v>
      </c>
    </row>
    <row r="15" spans="1:24" s="23" customFormat="1" ht="18.75" customHeight="1" x14ac:dyDescent="0.35">
      <c r="A15" s="56">
        <v>3</v>
      </c>
      <c r="B15" s="65" t="s">
        <v>51</v>
      </c>
      <c r="C15" s="22"/>
      <c r="D15" s="60">
        <v>6</v>
      </c>
      <c r="E15" s="60">
        <v>5</v>
      </c>
      <c r="F15" s="60"/>
      <c r="G15" s="60"/>
      <c r="H15" s="60">
        <v>6</v>
      </c>
      <c r="I15" s="60">
        <v>6</v>
      </c>
      <c r="J15" s="62"/>
      <c r="K15" s="60"/>
      <c r="L15" s="60"/>
      <c r="M15" s="60"/>
      <c r="N15" s="68">
        <v>9</v>
      </c>
      <c r="O15" s="67">
        <v>32</v>
      </c>
      <c r="P15" s="64">
        <f t="shared" si="0"/>
        <v>11</v>
      </c>
      <c r="Q15" s="63">
        <v>11</v>
      </c>
      <c r="R15" s="43">
        <f t="shared" si="3"/>
        <v>100</v>
      </c>
      <c r="S15" s="20">
        <f t="shared" si="1"/>
        <v>12</v>
      </c>
      <c r="T15" s="20">
        <v>11</v>
      </c>
      <c r="U15" s="43">
        <f t="shared" si="4"/>
        <v>109.09090909090908</v>
      </c>
      <c r="V15" s="20">
        <f t="shared" si="2"/>
        <v>9</v>
      </c>
      <c r="W15" s="20">
        <v>12</v>
      </c>
      <c r="X15" s="43">
        <f t="shared" si="5"/>
        <v>75</v>
      </c>
    </row>
    <row r="16" spans="1:24" s="23" customFormat="1" ht="18.75" customHeight="1" x14ac:dyDescent="0.35">
      <c r="A16" s="56">
        <v>4</v>
      </c>
      <c r="B16" s="65" t="s">
        <v>52</v>
      </c>
      <c r="C16" s="22"/>
      <c r="D16" s="62">
        <v>6</v>
      </c>
      <c r="E16" s="62">
        <v>5</v>
      </c>
      <c r="F16" s="60"/>
      <c r="G16" s="60"/>
      <c r="H16" s="60">
        <v>6</v>
      </c>
      <c r="I16" s="60">
        <v>6</v>
      </c>
      <c r="J16" s="62"/>
      <c r="K16" s="60"/>
      <c r="L16" s="60"/>
      <c r="M16" s="60"/>
      <c r="N16" s="60">
        <v>10</v>
      </c>
      <c r="O16" s="67">
        <v>33</v>
      </c>
      <c r="P16" s="64">
        <f t="shared" si="0"/>
        <v>11</v>
      </c>
      <c r="Q16" s="63">
        <v>11</v>
      </c>
      <c r="R16" s="43">
        <f t="shared" si="3"/>
        <v>100</v>
      </c>
      <c r="S16" s="20">
        <f t="shared" si="1"/>
        <v>12</v>
      </c>
      <c r="T16" s="20">
        <v>11</v>
      </c>
      <c r="U16" s="43">
        <f t="shared" si="4"/>
        <v>109.09090909090908</v>
      </c>
      <c r="V16" s="20">
        <f t="shared" si="2"/>
        <v>10</v>
      </c>
      <c r="W16" s="20">
        <v>12</v>
      </c>
      <c r="X16" s="43">
        <f t="shared" si="5"/>
        <v>83.333333333333343</v>
      </c>
    </row>
    <row r="17" spans="1:24" s="23" customFormat="1" ht="18.75" customHeight="1" x14ac:dyDescent="0.35">
      <c r="A17" s="56">
        <v>5</v>
      </c>
      <c r="B17" s="65" t="s">
        <v>53</v>
      </c>
      <c r="C17" s="22"/>
      <c r="D17" s="60">
        <v>6</v>
      </c>
      <c r="E17" s="60">
        <v>4</v>
      </c>
      <c r="F17" s="60"/>
      <c r="G17" s="60"/>
      <c r="H17" s="60">
        <v>6</v>
      </c>
      <c r="I17" s="60">
        <v>4</v>
      </c>
      <c r="J17" s="62"/>
      <c r="K17" s="60"/>
      <c r="L17" s="60"/>
      <c r="M17" s="60"/>
      <c r="N17" s="60">
        <v>6</v>
      </c>
      <c r="O17" s="67">
        <v>26</v>
      </c>
      <c r="P17" s="64">
        <f t="shared" si="0"/>
        <v>10</v>
      </c>
      <c r="Q17" s="63">
        <v>11</v>
      </c>
      <c r="R17" s="43">
        <f t="shared" si="3"/>
        <v>90.909090909090907</v>
      </c>
      <c r="S17" s="20">
        <f t="shared" si="1"/>
        <v>10</v>
      </c>
      <c r="T17" s="20">
        <v>11</v>
      </c>
      <c r="U17" s="43">
        <f t="shared" si="4"/>
        <v>90.909090909090907</v>
      </c>
      <c r="V17" s="20">
        <f t="shared" si="2"/>
        <v>6</v>
      </c>
      <c r="W17" s="20">
        <v>12</v>
      </c>
      <c r="X17" s="43">
        <f t="shared" si="5"/>
        <v>50</v>
      </c>
    </row>
    <row r="18" spans="1:24" s="23" customFormat="1" ht="15" customHeight="1" x14ac:dyDescent="0.35">
      <c r="A18" s="56">
        <v>6</v>
      </c>
      <c r="B18" s="65" t="s">
        <v>54</v>
      </c>
      <c r="C18" s="22"/>
      <c r="D18" s="60"/>
      <c r="E18" s="60"/>
      <c r="F18" s="60">
        <v>6</v>
      </c>
      <c r="G18" s="60">
        <v>4</v>
      </c>
      <c r="H18" s="60">
        <v>6</v>
      </c>
      <c r="I18" s="60">
        <v>4</v>
      </c>
      <c r="J18" s="62"/>
      <c r="K18" s="60"/>
      <c r="L18" s="60"/>
      <c r="M18" s="60"/>
      <c r="N18" s="60">
        <v>6</v>
      </c>
      <c r="O18" s="67">
        <v>26</v>
      </c>
      <c r="P18" s="64">
        <f t="shared" si="0"/>
        <v>10</v>
      </c>
      <c r="Q18" s="63">
        <v>11</v>
      </c>
      <c r="R18" s="43">
        <f t="shared" si="3"/>
        <v>90.909090909090907</v>
      </c>
      <c r="S18" s="20">
        <f t="shared" si="1"/>
        <v>10</v>
      </c>
      <c r="T18" s="20">
        <v>11</v>
      </c>
      <c r="U18" s="43">
        <f t="shared" si="4"/>
        <v>90.909090909090907</v>
      </c>
      <c r="V18" s="20">
        <f t="shared" si="2"/>
        <v>6</v>
      </c>
      <c r="W18" s="20">
        <v>12</v>
      </c>
      <c r="X18" s="43">
        <f t="shared" si="5"/>
        <v>50</v>
      </c>
    </row>
    <row r="19" spans="1:24" s="23" customFormat="1" ht="16.5" customHeight="1" x14ac:dyDescent="0.35">
      <c r="A19" s="56">
        <v>7</v>
      </c>
      <c r="B19" s="65" t="s">
        <v>55</v>
      </c>
      <c r="C19" s="22"/>
      <c r="D19" s="60"/>
      <c r="E19" s="60"/>
      <c r="F19" s="60"/>
      <c r="H19" s="60">
        <v>6</v>
      </c>
      <c r="I19" s="60">
        <v>5</v>
      </c>
      <c r="J19" s="62"/>
      <c r="K19" s="60"/>
      <c r="L19" s="60"/>
      <c r="M19" s="60"/>
      <c r="N19" s="60">
        <v>10</v>
      </c>
      <c r="O19" s="67">
        <v>21</v>
      </c>
      <c r="P19" s="64">
        <f t="shared" si="0"/>
        <v>0</v>
      </c>
      <c r="Q19" s="63">
        <v>11</v>
      </c>
      <c r="R19" s="43">
        <f t="shared" si="3"/>
        <v>0</v>
      </c>
      <c r="S19" s="20">
        <f t="shared" si="1"/>
        <v>11</v>
      </c>
      <c r="T19" s="20">
        <v>11</v>
      </c>
      <c r="U19" s="43">
        <f t="shared" si="4"/>
        <v>100</v>
      </c>
      <c r="V19" s="20">
        <f t="shared" si="2"/>
        <v>10</v>
      </c>
      <c r="W19" s="20">
        <v>12</v>
      </c>
      <c r="X19" s="43">
        <f t="shared" si="5"/>
        <v>83.333333333333343</v>
      </c>
    </row>
    <row r="20" spans="1:24" s="21" customFormat="1" ht="15" customHeight="1" x14ac:dyDescent="0.35">
      <c r="A20" s="56">
        <v>8</v>
      </c>
      <c r="B20" s="65" t="s">
        <v>56</v>
      </c>
      <c r="C20" s="18"/>
      <c r="D20" s="60">
        <v>6</v>
      </c>
      <c r="E20" s="60">
        <v>4</v>
      </c>
      <c r="G20" s="60"/>
      <c r="H20" s="60">
        <v>6</v>
      </c>
      <c r="I20" s="60">
        <v>4</v>
      </c>
      <c r="J20" s="61"/>
      <c r="K20" s="60"/>
      <c r="L20" s="61"/>
      <c r="M20" s="60"/>
      <c r="N20" s="60">
        <v>10</v>
      </c>
      <c r="O20" s="67">
        <v>30</v>
      </c>
      <c r="P20" s="64">
        <f t="shared" si="0"/>
        <v>10</v>
      </c>
      <c r="Q20" s="63">
        <v>11</v>
      </c>
      <c r="R20" s="43">
        <f t="shared" si="3"/>
        <v>90.909090909090907</v>
      </c>
      <c r="S20" s="20">
        <f t="shared" si="1"/>
        <v>10</v>
      </c>
      <c r="T20" s="20">
        <v>11</v>
      </c>
      <c r="U20" s="43">
        <f t="shared" si="4"/>
        <v>90.909090909090907</v>
      </c>
      <c r="V20" s="20">
        <f t="shared" si="2"/>
        <v>10</v>
      </c>
      <c r="W20" s="20">
        <v>12</v>
      </c>
      <c r="X20" s="43">
        <f t="shared" si="5"/>
        <v>83.333333333333343</v>
      </c>
    </row>
    <row r="21" spans="1:24" s="23" customFormat="1" ht="15" customHeight="1" x14ac:dyDescent="0.35">
      <c r="A21" s="56">
        <v>9</v>
      </c>
      <c r="B21" s="65" t="s">
        <v>57</v>
      </c>
      <c r="C21" s="22"/>
      <c r="D21" s="60">
        <v>5</v>
      </c>
      <c r="E21" s="60">
        <v>5</v>
      </c>
      <c r="F21" s="60"/>
      <c r="G21" s="60"/>
      <c r="H21" s="60">
        <v>5</v>
      </c>
      <c r="I21" s="60">
        <v>4</v>
      </c>
      <c r="J21" s="62"/>
      <c r="K21" s="60"/>
      <c r="L21" s="62"/>
      <c r="M21" s="60"/>
      <c r="N21" s="60">
        <v>3</v>
      </c>
      <c r="O21" s="67">
        <v>22</v>
      </c>
      <c r="P21" s="64">
        <f t="shared" si="0"/>
        <v>10</v>
      </c>
      <c r="Q21" s="63">
        <v>11</v>
      </c>
      <c r="R21" s="43">
        <f t="shared" si="3"/>
        <v>90.909090909090907</v>
      </c>
      <c r="S21" s="20">
        <f t="shared" si="1"/>
        <v>9</v>
      </c>
      <c r="T21" s="20">
        <v>11</v>
      </c>
      <c r="U21" s="43">
        <f t="shared" si="4"/>
        <v>81.818181818181827</v>
      </c>
      <c r="V21" s="20">
        <f t="shared" si="2"/>
        <v>3</v>
      </c>
      <c r="W21" s="20">
        <v>12</v>
      </c>
      <c r="X21" s="43">
        <f t="shared" si="5"/>
        <v>25</v>
      </c>
    </row>
    <row r="22" spans="1:24" s="23" customFormat="1" ht="15" customHeight="1" x14ac:dyDescent="0.35">
      <c r="A22" s="56">
        <v>10</v>
      </c>
      <c r="B22" s="65" t="s">
        <v>58</v>
      </c>
      <c r="C22" s="22"/>
      <c r="D22" s="60"/>
      <c r="E22" s="60"/>
      <c r="F22" s="60">
        <v>6</v>
      </c>
      <c r="G22" s="60">
        <v>5</v>
      </c>
      <c r="H22" s="60">
        <v>6</v>
      </c>
      <c r="I22" s="60">
        <v>6</v>
      </c>
      <c r="J22" s="62"/>
      <c r="K22" s="60"/>
      <c r="L22" s="62"/>
      <c r="M22" s="60"/>
      <c r="N22" s="60">
        <v>10</v>
      </c>
      <c r="O22" s="67">
        <v>33</v>
      </c>
      <c r="P22" s="64">
        <f t="shared" si="0"/>
        <v>11</v>
      </c>
      <c r="Q22" s="63">
        <v>11</v>
      </c>
      <c r="R22" s="43">
        <f t="shared" si="3"/>
        <v>100</v>
      </c>
      <c r="S22" s="20">
        <f t="shared" si="1"/>
        <v>12</v>
      </c>
      <c r="T22" s="20">
        <v>11</v>
      </c>
      <c r="U22" s="43">
        <f t="shared" si="4"/>
        <v>109.09090909090908</v>
      </c>
      <c r="V22" s="20">
        <f t="shared" si="2"/>
        <v>10</v>
      </c>
      <c r="W22" s="20">
        <v>12</v>
      </c>
      <c r="X22" s="43">
        <f t="shared" si="5"/>
        <v>83.333333333333343</v>
      </c>
    </row>
    <row r="23" spans="1:24" s="21" customFormat="1" ht="15" customHeight="1" x14ac:dyDescent="0.35">
      <c r="A23" s="56">
        <v>11</v>
      </c>
      <c r="B23" s="65" t="s">
        <v>59</v>
      </c>
      <c r="C23" s="18"/>
      <c r="D23" s="60">
        <v>5</v>
      </c>
      <c r="E23" s="60">
        <v>4</v>
      </c>
      <c r="F23" s="60"/>
      <c r="G23" s="61"/>
      <c r="H23" s="60"/>
      <c r="I23" s="60"/>
      <c r="J23" s="61">
        <v>4</v>
      </c>
      <c r="K23" s="60">
        <v>4</v>
      </c>
      <c r="L23" s="61"/>
      <c r="M23" s="60"/>
      <c r="N23" s="60">
        <v>4</v>
      </c>
      <c r="O23" s="67">
        <v>21</v>
      </c>
      <c r="P23" s="64">
        <f t="shared" si="0"/>
        <v>9</v>
      </c>
      <c r="Q23" s="63">
        <v>11</v>
      </c>
      <c r="R23" s="43">
        <f t="shared" si="3"/>
        <v>81.818181818181827</v>
      </c>
      <c r="S23" s="20">
        <f t="shared" si="1"/>
        <v>8</v>
      </c>
      <c r="T23" s="20">
        <v>11</v>
      </c>
      <c r="U23" s="43">
        <f t="shared" si="4"/>
        <v>72.727272727272734</v>
      </c>
      <c r="V23" s="20">
        <f t="shared" si="2"/>
        <v>4</v>
      </c>
      <c r="W23" s="20">
        <v>12</v>
      </c>
      <c r="X23" s="43">
        <f t="shared" si="5"/>
        <v>33.333333333333329</v>
      </c>
    </row>
    <row r="24" spans="1:24" s="23" customFormat="1" ht="15" customHeight="1" x14ac:dyDescent="0.35">
      <c r="A24" s="56">
        <v>12</v>
      </c>
      <c r="B24" s="65" t="s">
        <v>60</v>
      </c>
      <c r="C24" s="22"/>
      <c r="D24" s="60">
        <v>6</v>
      </c>
      <c r="E24" s="60">
        <v>4</v>
      </c>
      <c r="F24" s="60"/>
      <c r="G24" s="62"/>
      <c r="H24" s="60">
        <v>6</v>
      </c>
      <c r="I24" s="60">
        <v>6</v>
      </c>
      <c r="J24" s="61"/>
      <c r="K24" s="60"/>
      <c r="L24" s="61"/>
      <c r="M24" s="60"/>
      <c r="N24" s="60">
        <v>8</v>
      </c>
      <c r="O24" s="67">
        <v>30</v>
      </c>
      <c r="P24" s="64">
        <f t="shared" si="0"/>
        <v>10</v>
      </c>
      <c r="Q24" s="63">
        <v>11</v>
      </c>
      <c r="R24" s="43">
        <f t="shared" si="3"/>
        <v>90.909090909090907</v>
      </c>
      <c r="S24" s="20">
        <f t="shared" si="1"/>
        <v>12</v>
      </c>
      <c r="T24" s="20">
        <v>11</v>
      </c>
      <c r="U24" s="43">
        <f t="shared" si="4"/>
        <v>109.09090909090908</v>
      </c>
      <c r="V24" s="20">
        <f t="shared" si="2"/>
        <v>8</v>
      </c>
      <c r="W24" s="20">
        <v>12</v>
      </c>
      <c r="X24" s="43">
        <f t="shared" si="5"/>
        <v>66.666666666666657</v>
      </c>
    </row>
    <row r="25" spans="1:24" s="23" customFormat="1" ht="15" customHeight="1" x14ac:dyDescent="0.35">
      <c r="A25" s="56">
        <v>13</v>
      </c>
      <c r="B25" s="65" t="s">
        <v>61</v>
      </c>
      <c r="C25" s="22"/>
      <c r="D25" s="60">
        <v>6</v>
      </c>
      <c r="E25" s="60">
        <v>5</v>
      </c>
      <c r="F25" s="60"/>
      <c r="G25" s="62"/>
      <c r="H25" s="60">
        <v>6</v>
      </c>
      <c r="I25" s="60">
        <v>6</v>
      </c>
      <c r="J25" s="62"/>
      <c r="K25" s="60"/>
      <c r="L25" s="62"/>
      <c r="M25" s="60"/>
      <c r="N25" s="60">
        <v>10</v>
      </c>
      <c r="O25" s="67">
        <v>33</v>
      </c>
      <c r="P25" s="64">
        <f t="shared" si="0"/>
        <v>11</v>
      </c>
      <c r="Q25" s="63">
        <v>11</v>
      </c>
      <c r="R25" s="43">
        <f t="shared" si="3"/>
        <v>100</v>
      </c>
      <c r="S25" s="20">
        <f t="shared" si="1"/>
        <v>12</v>
      </c>
      <c r="T25" s="20">
        <v>11</v>
      </c>
      <c r="U25" s="43">
        <f t="shared" si="4"/>
        <v>109.09090909090908</v>
      </c>
      <c r="V25" s="20">
        <f t="shared" si="2"/>
        <v>10</v>
      </c>
      <c r="W25" s="20">
        <v>12</v>
      </c>
      <c r="X25" s="43">
        <f t="shared" si="5"/>
        <v>83.333333333333343</v>
      </c>
    </row>
    <row r="26" spans="1:24" s="23" customFormat="1" ht="15" customHeight="1" x14ac:dyDescent="0.35">
      <c r="A26" s="56">
        <v>14</v>
      </c>
      <c r="B26" s="65" t="s">
        <v>62</v>
      </c>
      <c r="C26" s="22"/>
      <c r="D26" s="60">
        <v>5</v>
      </c>
      <c r="E26" s="60">
        <v>4</v>
      </c>
      <c r="F26" s="60"/>
      <c r="G26" s="62"/>
      <c r="H26" s="60">
        <v>4</v>
      </c>
      <c r="I26" s="60">
        <v>4</v>
      </c>
      <c r="J26" s="62"/>
      <c r="K26" s="60"/>
      <c r="L26" s="62"/>
      <c r="M26" s="60"/>
      <c r="N26" s="60">
        <v>4</v>
      </c>
      <c r="O26" s="67">
        <v>21</v>
      </c>
      <c r="P26" s="64">
        <f t="shared" si="0"/>
        <v>9</v>
      </c>
      <c r="Q26" s="63">
        <v>11</v>
      </c>
      <c r="R26" s="43">
        <f t="shared" si="3"/>
        <v>81.818181818181827</v>
      </c>
      <c r="S26" s="20">
        <f t="shared" si="1"/>
        <v>8</v>
      </c>
      <c r="T26" s="20">
        <v>11</v>
      </c>
      <c r="U26" s="43">
        <f t="shared" si="4"/>
        <v>72.727272727272734</v>
      </c>
      <c r="V26" s="20">
        <f t="shared" si="2"/>
        <v>4</v>
      </c>
      <c r="W26" s="20">
        <v>12</v>
      </c>
      <c r="X26" s="43">
        <f t="shared" si="5"/>
        <v>33.333333333333329</v>
      </c>
    </row>
    <row r="27" spans="1:24" s="23" customFormat="1" ht="15" customHeight="1" x14ac:dyDescent="0.35">
      <c r="A27" s="56">
        <v>15</v>
      </c>
      <c r="B27" s="65" t="s">
        <v>63</v>
      </c>
      <c r="C27" s="22"/>
      <c r="D27" s="23">
        <v>6</v>
      </c>
      <c r="E27" s="60">
        <v>4</v>
      </c>
      <c r="F27" s="60"/>
      <c r="G27" s="60"/>
      <c r="H27" s="60"/>
      <c r="I27" s="60"/>
      <c r="J27" s="62">
        <v>6</v>
      </c>
      <c r="K27" s="60">
        <v>5</v>
      </c>
      <c r="L27" s="62"/>
      <c r="M27" s="60"/>
      <c r="N27" s="60">
        <v>7</v>
      </c>
      <c r="O27" s="67">
        <v>28</v>
      </c>
      <c r="P27" s="64">
        <f t="shared" si="0"/>
        <v>10</v>
      </c>
      <c r="Q27" s="63">
        <v>11</v>
      </c>
      <c r="R27" s="43">
        <f t="shared" si="3"/>
        <v>90.909090909090907</v>
      </c>
      <c r="S27" s="20">
        <f t="shared" si="1"/>
        <v>11</v>
      </c>
      <c r="T27" s="20">
        <v>11</v>
      </c>
      <c r="U27" s="43">
        <f t="shared" si="4"/>
        <v>100</v>
      </c>
      <c r="V27" s="20">
        <f t="shared" si="2"/>
        <v>7</v>
      </c>
      <c r="W27" s="20">
        <v>12</v>
      </c>
      <c r="X27" s="43">
        <f t="shared" si="5"/>
        <v>58.333333333333336</v>
      </c>
    </row>
    <row r="28" spans="1:24" s="23" customFormat="1" ht="15" customHeight="1" x14ac:dyDescent="0.35">
      <c r="A28" s="57">
        <v>16</v>
      </c>
      <c r="B28" s="65" t="s">
        <v>64</v>
      </c>
      <c r="C28" s="22"/>
      <c r="D28" s="60">
        <v>6</v>
      </c>
      <c r="E28" s="60">
        <v>5</v>
      </c>
      <c r="F28" s="60"/>
      <c r="G28" s="60"/>
      <c r="H28" s="60"/>
      <c r="I28" s="60"/>
      <c r="J28" s="62">
        <v>6</v>
      </c>
      <c r="K28" s="60">
        <v>6</v>
      </c>
      <c r="L28" s="60"/>
      <c r="M28" s="60"/>
      <c r="N28" s="60">
        <v>7</v>
      </c>
      <c r="O28" s="67">
        <v>30</v>
      </c>
      <c r="P28" s="64">
        <f t="shared" si="0"/>
        <v>11</v>
      </c>
      <c r="Q28" s="63">
        <v>11</v>
      </c>
      <c r="R28" s="43">
        <f t="shared" si="3"/>
        <v>100</v>
      </c>
      <c r="S28" s="20">
        <f t="shared" si="1"/>
        <v>12</v>
      </c>
      <c r="T28" s="20">
        <v>11</v>
      </c>
      <c r="U28" s="43">
        <f t="shared" si="4"/>
        <v>109.09090909090908</v>
      </c>
      <c r="V28" s="20">
        <f t="shared" si="2"/>
        <v>7</v>
      </c>
      <c r="W28" s="20">
        <v>12</v>
      </c>
      <c r="X28" s="43">
        <f t="shared" si="5"/>
        <v>58.333333333333336</v>
      </c>
    </row>
    <row r="29" spans="1:24" s="23" customFormat="1" ht="15" customHeight="1" thickBot="1" x14ac:dyDescent="0.4">
      <c r="A29" s="58">
        <v>17</v>
      </c>
      <c r="B29" s="65" t="s">
        <v>65</v>
      </c>
      <c r="C29" s="53"/>
      <c r="D29" s="60">
        <v>6</v>
      </c>
      <c r="E29" s="60">
        <v>5</v>
      </c>
      <c r="F29" s="61"/>
      <c r="G29" s="60"/>
      <c r="H29" s="60"/>
      <c r="I29" s="60"/>
      <c r="J29" s="61">
        <v>6</v>
      </c>
      <c r="K29" s="60">
        <v>6</v>
      </c>
      <c r="L29" s="61"/>
      <c r="M29" s="60"/>
      <c r="N29" s="60">
        <v>7</v>
      </c>
      <c r="O29" s="67">
        <v>30</v>
      </c>
      <c r="P29" s="64">
        <f t="shared" si="0"/>
        <v>11</v>
      </c>
      <c r="Q29" s="63">
        <v>11</v>
      </c>
      <c r="R29" s="43">
        <f t="shared" si="3"/>
        <v>100</v>
      </c>
      <c r="S29" s="20">
        <f t="shared" si="1"/>
        <v>12</v>
      </c>
      <c r="T29" s="20">
        <v>11</v>
      </c>
      <c r="U29" s="43">
        <f t="shared" si="4"/>
        <v>109.09090909090908</v>
      </c>
      <c r="V29" s="20">
        <f t="shared" si="2"/>
        <v>7</v>
      </c>
      <c r="W29" s="20">
        <v>12</v>
      </c>
      <c r="X29" s="43">
        <f t="shared" si="5"/>
        <v>58.333333333333336</v>
      </c>
    </row>
    <row r="30" spans="1:24" s="23" customFormat="1" ht="15" customHeight="1" thickBot="1" x14ac:dyDescent="0.4">
      <c r="A30" s="58">
        <v>18</v>
      </c>
      <c r="B30" s="65" t="s">
        <v>66</v>
      </c>
      <c r="C30" s="53"/>
      <c r="D30" s="60">
        <v>4</v>
      </c>
      <c r="E30" s="60">
        <v>4</v>
      </c>
      <c r="F30" s="61"/>
      <c r="G30" s="60"/>
      <c r="H30" s="60">
        <v>4</v>
      </c>
      <c r="I30" s="60">
        <v>4</v>
      </c>
      <c r="J30" s="61"/>
      <c r="K30" s="60"/>
      <c r="L30" s="61"/>
      <c r="M30" s="60"/>
      <c r="N30" s="60">
        <v>5</v>
      </c>
      <c r="O30" s="67">
        <v>21</v>
      </c>
      <c r="P30" s="64">
        <f t="shared" si="0"/>
        <v>8</v>
      </c>
      <c r="Q30" s="63">
        <v>11</v>
      </c>
      <c r="R30" s="43">
        <f t="shared" si="3"/>
        <v>72.727272727272734</v>
      </c>
      <c r="S30" s="20">
        <f t="shared" si="1"/>
        <v>8</v>
      </c>
      <c r="T30" s="20">
        <v>11</v>
      </c>
      <c r="U30" s="43">
        <f t="shared" si="4"/>
        <v>72.727272727272734</v>
      </c>
      <c r="V30" s="20">
        <f t="shared" si="2"/>
        <v>5</v>
      </c>
      <c r="W30" s="20">
        <v>12</v>
      </c>
      <c r="X30" s="43">
        <f t="shared" si="5"/>
        <v>41.666666666666671</v>
      </c>
    </row>
    <row r="31" spans="1:24" s="23" customFormat="1" ht="15" customHeight="1" thickBot="1" x14ac:dyDescent="0.4">
      <c r="A31" s="58">
        <v>19</v>
      </c>
      <c r="B31" s="65" t="s">
        <v>67</v>
      </c>
      <c r="C31" s="53"/>
      <c r="D31" s="60">
        <v>6</v>
      </c>
      <c r="E31" s="60">
        <v>4</v>
      </c>
      <c r="F31" s="61"/>
      <c r="G31" s="60"/>
      <c r="H31" s="60"/>
      <c r="I31" s="60"/>
      <c r="J31" s="61">
        <v>6</v>
      </c>
      <c r="K31" s="60">
        <v>4</v>
      </c>
      <c r="L31" s="61"/>
      <c r="M31" s="60"/>
      <c r="N31" s="60">
        <v>6</v>
      </c>
      <c r="O31" s="67">
        <v>26</v>
      </c>
      <c r="P31" s="64">
        <f t="shared" si="0"/>
        <v>10</v>
      </c>
      <c r="Q31" s="63">
        <v>11</v>
      </c>
      <c r="R31" s="43">
        <f t="shared" si="3"/>
        <v>90.909090909090907</v>
      </c>
      <c r="S31" s="20">
        <f t="shared" si="1"/>
        <v>10</v>
      </c>
      <c r="T31" s="20">
        <v>11</v>
      </c>
      <c r="U31" s="43">
        <f t="shared" si="4"/>
        <v>90.909090909090907</v>
      </c>
      <c r="V31" s="20">
        <f t="shared" si="2"/>
        <v>6</v>
      </c>
      <c r="W31" s="20">
        <v>12</v>
      </c>
      <c r="X31" s="43">
        <f t="shared" si="5"/>
        <v>50</v>
      </c>
    </row>
    <row r="32" spans="1:24" s="23" customFormat="1" ht="15" customHeight="1" thickBot="1" x14ac:dyDescent="0.4">
      <c r="A32" s="58">
        <v>20</v>
      </c>
      <c r="B32" s="65" t="s">
        <v>68</v>
      </c>
      <c r="C32" s="53"/>
      <c r="D32" s="60">
        <v>6</v>
      </c>
      <c r="E32" s="60">
        <v>5</v>
      </c>
      <c r="F32" s="60"/>
      <c r="G32" s="62"/>
      <c r="H32" s="60">
        <v>6</v>
      </c>
      <c r="I32" s="60">
        <v>6</v>
      </c>
      <c r="J32" s="62"/>
      <c r="K32" s="60"/>
      <c r="L32" s="62"/>
      <c r="M32" s="60"/>
      <c r="N32" s="60">
        <v>10</v>
      </c>
      <c r="O32" s="67">
        <v>33</v>
      </c>
      <c r="P32" s="64">
        <f t="shared" si="0"/>
        <v>11</v>
      </c>
      <c r="Q32" s="63">
        <v>11</v>
      </c>
      <c r="R32" s="43">
        <f t="shared" si="3"/>
        <v>100</v>
      </c>
      <c r="S32" s="20">
        <f t="shared" si="1"/>
        <v>12</v>
      </c>
      <c r="T32" s="20">
        <v>11</v>
      </c>
      <c r="U32" s="43">
        <f t="shared" si="4"/>
        <v>109.09090909090908</v>
      </c>
      <c r="V32" s="20">
        <f t="shared" si="2"/>
        <v>10</v>
      </c>
      <c r="W32" s="20">
        <v>12</v>
      </c>
      <c r="X32" s="43">
        <f t="shared" si="5"/>
        <v>83.333333333333343</v>
      </c>
    </row>
    <row r="33" spans="1:24" s="23" customFormat="1" ht="15" customHeight="1" thickBot="1" x14ac:dyDescent="0.4">
      <c r="A33" s="58">
        <v>21</v>
      </c>
      <c r="B33" s="65" t="s">
        <v>69</v>
      </c>
      <c r="C33" s="53"/>
      <c r="D33" s="60">
        <v>6</v>
      </c>
      <c r="E33" s="60">
        <v>5</v>
      </c>
      <c r="F33" s="61"/>
      <c r="G33" s="60"/>
      <c r="H33" s="60">
        <v>6</v>
      </c>
      <c r="I33" s="60">
        <v>5</v>
      </c>
      <c r="J33" s="61"/>
      <c r="K33" s="60"/>
      <c r="L33" s="61"/>
      <c r="M33" s="60"/>
      <c r="N33" s="60">
        <v>4</v>
      </c>
      <c r="O33" s="67">
        <v>26</v>
      </c>
      <c r="P33" s="64">
        <f t="shared" si="0"/>
        <v>11</v>
      </c>
      <c r="Q33" s="63">
        <v>11</v>
      </c>
      <c r="R33" s="43">
        <f t="shared" si="3"/>
        <v>100</v>
      </c>
      <c r="S33" s="20">
        <f t="shared" si="1"/>
        <v>11</v>
      </c>
      <c r="T33" s="20">
        <v>11</v>
      </c>
      <c r="U33" s="43">
        <f t="shared" si="4"/>
        <v>100</v>
      </c>
      <c r="V33" s="20">
        <f t="shared" si="2"/>
        <v>4</v>
      </c>
      <c r="W33" s="20">
        <v>12</v>
      </c>
      <c r="X33" s="43">
        <f t="shared" si="5"/>
        <v>33.333333333333329</v>
      </c>
    </row>
    <row r="34" spans="1:24" s="23" customFormat="1" ht="15" customHeight="1" thickBot="1" x14ac:dyDescent="0.4">
      <c r="A34" s="58">
        <v>22</v>
      </c>
      <c r="B34" s="65" t="s">
        <v>70</v>
      </c>
      <c r="C34" s="53"/>
      <c r="D34" s="60"/>
      <c r="E34" s="60"/>
      <c r="F34" s="61"/>
      <c r="G34" s="60"/>
      <c r="H34" s="60">
        <v>6</v>
      </c>
      <c r="I34" s="60">
        <v>6</v>
      </c>
      <c r="J34" s="61"/>
      <c r="K34" s="60"/>
      <c r="L34" s="61"/>
      <c r="M34" s="60"/>
      <c r="N34" s="60">
        <v>10</v>
      </c>
      <c r="O34" s="67">
        <v>22</v>
      </c>
      <c r="P34" s="64">
        <f t="shared" si="0"/>
        <v>0</v>
      </c>
      <c r="Q34" s="63">
        <v>11</v>
      </c>
      <c r="R34" s="43">
        <f t="shared" si="3"/>
        <v>0</v>
      </c>
      <c r="S34" s="20">
        <f t="shared" si="1"/>
        <v>12</v>
      </c>
      <c r="T34" s="20">
        <v>11</v>
      </c>
      <c r="U34" s="43">
        <f t="shared" si="4"/>
        <v>109.09090909090908</v>
      </c>
      <c r="V34" s="20">
        <f t="shared" si="2"/>
        <v>10</v>
      </c>
      <c r="W34" s="20">
        <v>12</v>
      </c>
      <c r="X34" s="43">
        <f t="shared" si="5"/>
        <v>83.333333333333343</v>
      </c>
    </row>
    <row r="35" spans="1:24" s="23" customFormat="1" ht="15" customHeight="1" thickBot="1" x14ac:dyDescent="0.4">
      <c r="A35" s="58">
        <v>23</v>
      </c>
      <c r="B35" s="65" t="s">
        <v>71</v>
      </c>
      <c r="C35" s="53"/>
      <c r="D35" s="60">
        <v>5</v>
      </c>
      <c r="E35" s="60">
        <v>5</v>
      </c>
      <c r="F35" s="61"/>
      <c r="G35" s="60"/>
      <c r="H35" s="60">
        <v>5</v>
      </c>
      <c r="I35" s="60">
        <v>5</v>
      </c>
      <c r="J35" s="61"/>
      <c r="K35" s="60"/>
      <c r="L35" s="61"/>
      <c r="M35" s="60"/>
      <c r="N35" s="60">
        <v>7</v>
      </c>
      <c r="O35" s="67">
        <v>27</v>
      </c>
      <c r="P35" s="64">
        <f t="shared" si="0"/>
        <v>10</v>
      </c>
      <c r="Q35" s="63">
        <v>11</v>
      </c>
      <c r="R35" s="43">
        <f t="shared" si="3"/>
        <v>90.909090909090907</v>
      </c>
      <c r="S35" s="20">
        <f t="shared" si="1"/>
        <v>10</v>
      </c>
      <c r="T35" s="20">
        <v>11</v>
      </c>
      <c r="U35" s="43">
        <f t="shared" si="4"/>
        <v>90.909090909090907</v>
      </c>
      <c r="V35" s="20">
        <f t="shared" si="2"/>
        <v>7</v>
      </c>
      <c r="W35" s="20">
        <v>12</v>
      </c>
      <c r="X35" s="43">
        <f t="shared" si="5"/>
        <v>58.333333333333336</v>
      </c>
    </row>
    <row r="36" spans="1:24" s="23" customFormat="1" ht="15" customHeight="1" thickBot="1" x14ac:dyDescent="0.4">
      <c r="A36" s="58">
        <v>24</v>
      </c>
      <c r="B36" s="65" t="s">
        <v>72</v>
      </c>
      <c r="C36" s="53"/>
      <c r="D36" s="60">
        <v>6</v>
      </c>
      <c r="E36" s="60">
        <v>5</v>
      </c>
      <c r="F36" s="61"/>
      <c r="G36" s="60"/>
      <c r="H36" s="60">
        <v>6</v>
      </c>
      <c r="I36" s="60">
        <v>6</v>
      </c>
      <c r="J36" s="61"/>
      <c r="K36" s="60"/>
      <c r="L36" s="61"/>
      <c r="M36" s="60"/>
      <c r="N36" s="60">
        <v>7</v>
      </c>
      <c r="O36" s="67">
        <v>30</v>
      </c>
      <c r="P36" s="64">
        <f t="shared" si="0"/>
        <v>11</v>
      </c>
      <c r="Q36" s="63">
        <v>11</v>
      </c>
      <c r="R36" s="43">
        <f t="shared" si="3"/>
        <v>100</v>
      </c>
      <c r="S36" s="20">
        <f t="shared" si="1"/>
        <v>12</v>
      </c>
      <c r="T36" s="20">
        <v>11</v>
      </c>
      <c r="U36" s="43">
        <f t="shared" si="4"/>
        <v>109.09090909090908</v>
      </c>
      <c r="V36" s="20">
        <f t="shared" si="2"/>
        <v>7</v>
      </c>
      <c r="W36" s="20">
        <v>12</v>
      </c>
      <c r="X36" s="43">
        <f t="shared" si="5"/>
        <v>58.333333333333336</v>
      </c>
    </row>
    <row r="37" spans="1:24" s="23" customFormat="1" ht="15" customHeight="1" thickBot="1" x14ac:dyDescent="0.4">
      <c r="A37" s="58">
        <v>25</v>
      </c>
      <c r="B37" s="65" t="s">
        <v>73</v>
      </c>
      <c r="C37" s="53"/>
      <c r="D37" s="60">
        <v>5</v>
      </c>
      <c r="E37" s="60">
        <v>5</v>
      </c>
      <c r="F37" s="61"/>
      <c r="G37" s="60"/>
      <c r="H37" s="60">
        <v>5</v>
      </c>
      <c r="I37" s="60">
        <v>4</v>
      </c>
      <c r="J37" s="61"/>
      <c r="K37" s="60"/>
      <c r="L37" s="61"/>
      <c r="M37" s="60"/>
      <c r="N37" s="60">
        <v>7</v>
      </c>
      <c r="O37" s="67">
        <v>26</v>
      </c>
      <c r="P37" s="64">
        <f t="shared" si="0"/>
        <v>10</v>
      </c>
      <c r="Q37" s="63">
        <v>11</v>
      </c>
      <c r="R37" s="43">
        <f t="shared" si="3"/>
        <v>90.909090909090907</v>
      </c>
      <c r="S37" s="20">
        <f t="shared" si="1"/>
        <v>9</v>
      </c>
      <c r="T37" s="20">
        <v>11</v>
      </c>
      <c r="U37" s="43">
        <f t="shared" si="4"/>
        <v>81.818181818181827</v>
      </c>
      <c r="V37" s="20">
        <f t="shared" si="2"/>
        <v>7</v>
      </c>
      <c r="W37" s="20">
        <v>12</v>
      </c>
      <c r="X37" s="43">
        <f t="shared" si="5"/>
        <v>58.333333333333336</v>
      </c>
    </row>
    <row r="38" spans="1:24" s="23" customFormat="1" ht="15" customHeight="1" thickBot="1" x14ac:dyDescent="0.4">
      <c r="A38" s="58">
        <v>26</v>
      </c>
      <c r="B38" s="65" t="s">
        <v>74</v>
      </c>
      <c r="C38" s="53"/>
      <c r="D38" s="60">
        <v>4</v>
      </c>
      <c r="E38" s="60">
        <v>4</v>
      </c>
      <c r="F38" s="61"/>
      <c r="G38" s="60"/>
      <c r="H38" s="60">
        <v>6</v>
      </c>
      <c r="I38" s="60">
        <v>4</v>
      </c>
      <c r="J38" s="61"/>
      <c r="K38" s="60"/>
      <c r="L38" s="61"/>
      <c r="M38" s="60"/>
      <c r="N38" s="60">
        <v>6</v>
      </c>
      <c r="O38" s="67">
        <v>24</v>
      </c>
      <c r="P38" s="64">
        <f t="shared" si="0"/>
        <v>8</v>
      </c>
      <c r="Q38" s="63">
        <v>11</v>
      </c>
      <c r="R38" s="43">
        <f t="shared" si="3"/>
        <v>72.727272727272734</v>
      </c>
      <c r="S38" s="20">
        <f t="shared" si="1"/>
        <v>10</v>
      </c>
      <c r="T38" s="20">
        <v>11</v>
      </c>
      <c r="U38" s="43">
        <f t="shared" si="4"/>
        <v>90.909090909090907</v>
      </c>
      <c r="V38" s="20">
        <f t="shared" si="2"/>
        <v>6</v>
      </c>
      <c r="W38" s="20">
        <v>12</v>
      </c>
      <c r="X38" s="43">
        <f t="shared" si="5"/>
        <v>50</v>
      </c>
    </row>
    <row r="39" spans="1:24" s="23" customFormat="1" ht="15" customHeight="1" thickBot="1" x14ac:dyDescent="0.4">
      <c r="A39" s="58">
        <v>27</v>
      </c>
      <c r="B39" s="65" t="s">
        <v>75</v>
      </c>
      <c r="C39" s="53"/>
      <c r="D39" s="60">
        <v>5</v>
      </c>
      <c r="E39" s="60">
        <v>4</v>
      </c>
      <c r="F39" s="61"/>
      <c r="G39" s="60"/>
      <c r="H39" s="60">
        <v>6</v>
      </c>
      <c r="I39" s="60">
        <v>5</v>
      </c>
      <c r="J39" s="61"/>
      <c r="K39" s="60"/>
      <c r="L39" s="61"/>
      <c r="M39" s="60"/>
      <c r="N39" s="60">
        <v>6</v>
      </c>
      <c r="O39" s="67">
        <v>26</v>
      </c>
      <c r="P39" s="64">
        <f t="shared" si="0"/>
        <v>9</v>
      </c>
      <c r="Q39" s="63">
        <v>11</v>
      </c>
      <c r="R39" s="43">
        <f t="shared" si="3"/>
        <v>81.818181818181827</v>
      </c>
      <c r="S39" s="20">
        <f t="shared" si="1"/>
        <v>11</v>
      </c>
      <c r="T39" s="20">
        <v>11</v>
      </c>
      <c r="U39" s="43">
        <f t="shared" si="4"/>
        <v>100</v>
      </c>
      <c r="V39" s="20">
        <f t="shared" si="2"/>
        <v>6</v>
      </c>
      <c r="W39" s="20">
        <v>12</v>
      </c>
      <c r="X39" s="43">
        <f t="shared" si="5"/>
        <v>50</v>
      </c>
    </row>
    <row r="40" spans="1:24" s="23" customFormat="1" ht="15" customHeight="1" thickBot="1" x14ac:dyDescent="0.4">
      <c r="A40" s="58">
        <v>28</v>
      </c>
      <c r="B40" s="66" t="s">
        <v>76</v>
      </c>
      <c r="C40" s="53"/>
      <c r="D40" s="60">
        <v>5</v>
      </c>
      <c r="E40" s="60">
        <v>5</v>
      </c>
      <c r="F40" s="61"/>
      <c r="G40" s="60"/>
      <c r="H40" s="60">
        <v>5</v>
      </c>
      <c r="I40" s="60">
        <v>5</v>
      </c>
      <c r="J40" s="61"/>
      <c r="K40" s="60"/>
      <c r="L40" s="61"/>
      <c r="M40" s="60"/>
      <c r="N40" s="60">
        <v>6</v>
      </c>
      <c r="O40" s="67">
        <v>26</v>
      </c>
      <c r="P40" s="64">
        <f t="shared" si="0"/>
        <v>10</v>
      </c>
      <c r="Q40" s="63">
        <v>11</v>
      </c>
      <c r="R40" s="43">
        <f t="shared" si="3"/>
        <v>90.909090909090907</v>
      </c>
      <c r="S40" s="20">
        <f t="shared" si="1"/>
        <v>10</v>
      </c>
      <c r="T40" s="20">
        <v>11</v>
      </c>
      <c r="U40" s="43">
        <f t="shared" si="4"/>
        <v>90.909090909090907</v>
      </c>
      <c r="V40" s="20">
        <f t="shared" si="2"/>
        <v>6</v>
      </c>
      <c r="W40" s="20">
        <v>12</v>
      </c>
      <c r="X40" s="43">
        <f t="shared" si="5"/>
        <v>50</v>
      </c>
    </row>
    <row r="41" spans="1:24" s="23" customFormat="1" ht="15" customHeight="1" thickBot="1" x14ac:dyDescent="0.4">
      <c r="A41" s="58">
        <v>29</v>
      </c>
      <c r="B41" s="66" t="s">
        <v>77</v>
      </c>
      <c r="C41" s="53"/>
      <c r="D41" s="60">
        <v>6</v>
      </c>
      <c r="E41" s="60">
        <v>4</v>
      </c>
      <c r="F41" s="61"/>
      <c r="G41" s="60"/>
      <c r="H41" s="60">
        <v>6</v>
      </c>
      <c r="I41" s="60">
        <v>4</v>
      </c>
      <c r="J41" s="61"/>
      <c r="K41" s="60"/>
      <c r="L41" s="61"/>
      <c r="M41" s="60"/>
      <c r="N41" s="60">
        <v>6</v>
      </c>
      <c r="O41" s="67">
        <v>33</v>
      </c>
      <c r="P41" s="64">
        <f t="shared" si="0"/>
        <v>10</v>
      </c>
      <c r="Q41" s="63">
        <v>11</v>
      </c>
      <c r="R41" s="43">
        <f t="shared" si="3"/>
        <v>90.909090909090907</v>
      </c>
      <c r="S41" s="20">
        <f t="shared" si="1"/>
        <v>10</v>
      </c>
      <c r="T41" s="20">
        <v>11</v>
      </c>
      <c r="U41" s="43">
        <f t="shared" si="4"/>
        <v>90.909090909090907</v>
      </c>
      <c r="V41" s="20">
        <f t="shared" si="2"/>
        <v>6</v>
      </c>
      <c r="W41" s="20">
        <v>12</v>
      </c>
      <c r="X41" s="43">
        <f t="shared" si="5"/>
        <v>50</v>
      </c>
    </row>
    <row r="42" spans="1:24" s="23" customFormat="1" ht="15" customHeight="1" thickBot="1" x14ac:dyDescent="0.4">
      <c r="A42" s="58">
        <v>30</v>
      </c>
      <c r="B42" s="66" t="s">
        <v>78</v>
      </c>
      <c r="C42" s="53"/>
      <c r="D42" s="60">
        <v>5</v>
      </c>
      <c r="E42" s="60">
        <v>4</v>
      </c>
      <c r="F42" s="61"/>
      <c r="G42" s="60"/>
      <c r="H42" s="60">
        <v>4</v>
      </c>
      <c r="I42" s="60">
        <v>5</v>
      </c>
      <c r="J42" s="61"/>
      <c r="K42" s="60"/>
      <c r="L42" s="61"/>
      <c r="M42" s="60"/>
      <c r="N42" s="60">
        <v>6</v>
      </c>
      <c r="O42" s="67">
        <v>24</v>
      </c>
      <c r="P42" s="64">
        <f t="shared" si="0"/>
        <v>9</v>
      </c>
      <c r="Q42" s="63">
        <v>11</v>
      </c>
      <c r="R42" s="43">
        <f t="shared" si="3"/>
        <v>81.818181818181827</v>
      </c>
      <c r="S42" s="20">
        <f t="shared" si="1"/>
        <v>9</v>
      </c>
      <c r="T42" s="20">
        <v>11</v>
      </c>
      <c r="U42" s="43">
        <f t="shared" si="4"/>
        <v>81.818181818181827</v>
      </c>
      <c r="V42" s="20">
        <f t="shared" si="2"/>
        <v>6</v>
      </c>
      <c r="W42" s="20">
        <v>12</v>
      </c>
      <c r="X42" s="43">
        <f t="shared" si="5"/>
        <v>50</v>
      </c>
    </row>
    <row r="43" spans="1:24" s="23" customFormat="1" ht="15" customHeight="1" thickBot="1" x14ac:dyDescent="0.4">
      <c r="A43" s="58">
        <v>31</v>
      </c>
      <c r="B43" s="65" t="s">
        <v>79</v>
      </c>
      <c r="C43" s="53"/>
      <c r="D43" s="60"/>
      <c r="E43" s="60"/>
      <c r="F43" s="60">
        <v>5</v>
      </c>
      <c r="G43" s="60">
        <v>4</v>
      </c>
      <c r="H43" s="61"/>
      <c r="I43" s="60"/>
      <c r="J43" s="60">
        <v>4</v>
      </c>
      <c r="K43" s="60">
        <v>5</v>
      </c>
      <c r="L43" s="62"/>
      <c r="M43" s="60"/>
      <c r="N43" s="60">
        <v>6</v>
      </c>
      <c r="O43" s="67">
        <v>24</v>
      </c>
      <c r="P43" s="64">
        <f t="shared" si="0"/>
        <v>9</v>
      </c>
      <c r="Q43" s="63">
        <v>11</v>
      </c>
      <c r="R43" s="43">
        <f t="shared" si="3"/>
        <v>81.818181818181827</v>
      </c>
      <c r="S43" s="20">
        <f t="shared" si="1"/>
        <v>9</v>
      </c>
      <c r="T43" s="20">
        <v>11</v>
      </c>
      <c r="U43" s="43">
        <f t="shared" si="4"/>
        <v>81.818181818181827</v>
      </c>
      <c r="V43" s="20">
        <f t="shared" si="2"/>
        <v>6</v>
      </c>
      <c r="W43" s="20">
        <v>12</v>
      </c>
      <c r="X43" s="43">
        <f t="shared" si="5"/>
        <v>50</v>
      </c>
    </row>
    <row r="44" spans="1:24" s="27" customFormat="1" ht="20.149999999999999" customHeight="1" x14ac:dyDescent="0.25">
      <c r="A44" s="54"/>
      <c r="B44" s="81"/>
      <c r="C44" s="82"/>
      <c r="D44" s="24"/>
      <c r="E44" s="71" t="s">
        <v>33</v>
      </c>
      <c r="F44" s="71"/>
      <c r="G44" s="71"/>
      <c r="H44" s="71"/>
      <c r="I44" s="71"/>
      <c r="J44" s="71"/>
      <c r="K44" s="71"/>
      <c r="L44" s="71"/>
      <c r="M44" s="71"/>
      <c r="N44" s="71"/>
      <c r="O44" s="37">
        <f>AVERAGE(O13:O43)</f>
        <v>26.677419354838708</v>
      </c>
      <c r="P44" s="37">
        <f>AVERAGE(P13:P43)</f>
        <v>9</v>
      </c>
      <c r="Q44" s="37">
        <f>AVERAGE(Q14:Q43)</f>
        <v>11</v>
      </c>
      <c r="R44" s="44"/>
      <c r="S44" s="37">
        <f>AVERAGE(S13:S43)</f>
        <v>10.387096774193548</v>
      </c>
      <c r="T44" s="37">
        <f>AVERAGE(T13:T43)</f>
        <v>11</v>
      </c>
      <c r="U44" s="25"/>
      <c r="V44" s="37">
        <f>AVERAGE(V13:V43)</f>
        <v>7.064516129032258</v>
      </c>
      <c r="W44" s="37">
        <f>AVERAGE(W13:W43)</f>
        <v>12</v>
      </c>
      <c r="X44" s="25"/>
    </row>
    <row r="45" spans="1:24" s="27" customFormat="1" ht="20.149999999999999" customHeight="1" x14ac:dyDescent="0.25">
      <c r="A45" s="38"/>
      <c r="B45" s="39"/>
      <c r="C45" s="39"/>
      <c r="D45" s="38"/>
      <c r="E45" s="71" t="s">
        <v>20</v>
      </c>
      <c r="F45" s="71"/>
      <c r="G45" s="71"/>
      <c r="H45" s="71"/>
      <c r="I45" s="71"/>
      <c r="J45" s="71"/>
      <c r="K45" s="71"/>
      <c r="L45" s="71"/>
      <c r="M45" s="71"/>
      <c r="N45" s="71"/>
      <c r="O45" s="40">
        <f>COUNTIF(O13:O43,"&gt;=26.68")</f>
        <v>13</v>
      </c>
      <c r="P45" s="40">
        <f>COUNTIF(P13:P43,"&gt;=09.00")</f>
        <v>26</v>
      </c>
      <c r="Q45" s="26"/>
      <c r="R45" s="45"/>
      <c r="S45" s="40">
        <f>COUNTIF(S13:S44,"&gt;=10.39")</f>
        <v>14</v>
      </c>
      <c r="T45" s="25"/>
      <c r="U45" s="25"/>
      <c r="V45" s="40">
        <f>COUNTIF(V13:V43,"&gt;=7.06")</f>
        <v>10</v>
      </c>
      <c r="W45" s="25"/>
      <c r="X45" s="25"/>
    </row>
    <row r="46" spans="1:24" s="27" customFormat="1" ht="20.149999999999999" customHeight="1" x14ac:dyDescent="0.25">
      <c r="A46" s="38"/>
      <c r="B46" s="39"/>
      <c r="C46" s="71" t="s">
        <v>22</v>
      </c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42">
        <f>13/31</f>
        <v>0.41935483870967744</v>
      </c>
      <c r="P46" s="42">
        <f>26/31</f>
        <v>0.83870967741935487</v>
      </c>
      <c r="Q46" s="26"/>
      <c r="R46" s="45"/>
      <c r="S46" s="42">
        <f>14/31</f>
        <v>0.45161290322580644</v>
      </c>
      <c r="T46" s="25"/>
      <c r="U46" s="25"/>
      <c r="V46" s="40">
        <f>10/31*100</f>
        <v>32.258064516129032</v>
      </c>
      <c r="W46" s="25"/>
      <c r="X46" s="25"/>
    </row>
    <row r="47" spans="1:24" s="27" customFormat="1" ht="20.149999999999999" customHeight="1" x14ac:dyDescent="0.25">
      <c r="A47" s="38"/>
      <c r="B47" s="39"/>
      <c r="C47" s="39"/>
      <c r="D47" s="38"/>
      <c r="E47" s="71" t="s">
        <v>19</v>
      </c>
      <c r="F47" s="71"/>
      <c r="G47" s="71"/>
      <c r="H47" s="71"/>
      <c r="I47" s="71"/>
      <c r="J47" s="71"/>
      <c r="K47" s="71"/>
      <c r="L47" s="71"/>
      <c r="M47" s="71"/>
      <c r="N47" s="71"/>
      <c r="O47" s="40">
        <v>14</v>
      </c>
      <c r="P47" s="25"/>
      <c r="Q47" s="25"/>
      <c r="R47" s="41"/>
      <c r="S47" s="25"/>
      <c r="T47" s="25"/>
      <c r="U47" s="25"/>
      <c r="V47" s="25"/>
      <c r="W47" s="25"/>
      <c r="X47" s="25"/>
    </row>
    <row r="48" spans="1:24" s="27" customFormat="1" ht="20.149999999999999" customHeight="1" x14ac:dyDescent="0.25">
      <c r="A48" s="38"/>
      <c r="B48" s="39"/>
      <c r="C48" s="39"/>
      <c r="D48" s="38"/>
      <c r="E48" s="71" t="s">
        <v>27</v>
      </c>
      <c r="F48" s="71"/>
      <c r="G48" s="71"/>
      <c r="H48" s="71"/>
      <c r="I48" s="71"/>
      <c r="J48" s="71"/>
      <c r="K48" s="71"/>
      <c r="L48" s="71"/>
      <c r="M48" s="71"/>
      <c r="N48" s="71"/>
      <c r="O48" s="40"/>
      <c r="P48" s="25"/>
      <c r="Q48" s="25"/>
      <c r="R48" s="41">
        <f>COUNTIF(R13:R43,"&gt;=60")</f>
        <v>28</v>
      </c>
      <c r="S48" s="25"/>
      <c r="T48" s="25"/>
      <c r="U48" s="41">
        <f>COUNTIF(U13:U43,"&gt;=60")</f>
        <v>31</v>
      </c>
      <c r="V48" s="25"/>
      <c r="W48" s="25"/>
      <c r="X48" s="41">
        <f>COUNTIF(X13:X43,"&gt;=60")</f>
        <v>10</v>
      </c>
    </row>
    <row r="49" spans="1:24" s="27" customFormat="1" ht="20.149999999999999" customHeight="1" x14ac:dyDescent="0.25">
      <c r="A49" s="38"/>
      <c r="B49" s="39"/>
      <c r="C49" s="39"/>
      <c r="D49" s="38"/>
      <c r="E49" s="71" t="s">
        <v>28</v>
      </c>
      <c r="F49" s="71"/>
      <c r="G49" s="71"/>
      <c r="H49" s="71"/>
      <c r="I49" s="71"/>
      <c r="J49" s="71"/>
      <c r="K49" s="71"/>
      <c r="L49" s="71"/>
      <c r="M49" s="71"/>
      <c r="N49" s="71"/>
      <c r="O49" s="40"/>
      <c r="P49" s="25"/>
      <c r="Q49" s="25"/>
      <c r="R49" s="41">
        <f>28/31*100</f>
        <v>90.322580645161281</v>
      </c>
      <c r="S49" s="25"/>
      <c r="T49" s="25"/>
      <c r="U49" s="41">
        <f>31/31*100</f>
        <v>100</v>
      </c>
      <c r="V49" s="25"/>
      <c r="W49" s="25"/>
      <c r="X49" s="41">
        <f>10/31*100</f>
        <v>32.258064516129032</v>
      </c>
    </row>
    <row r="50" spans="1:24" s="27" customFormat="1" ht="20.149999999999999" customHeight="1" x14ac:dyDescent="0.25">
      <c r="A50" s="38"/>
      <c r="B50" s="39"/>
      <c r="C50" s="39"/>
      <c r="D50" s="38"/>
      <c r="E50" s="71" t="s">
        <v>24</v>
      </c>
      <c r="F50" s="71"/>
      <c r="G50" s="71"/>
      <c r="H50" s="72"/>
      <c r="I50" s="72"/>
      <c r="J50" s="72"/>
      <c r="K50" s="72"/>
      <c r="L50" s="72"/>
      <c r="M50" s="72"/>
      <c r="N50" s="72"/>
      <c r="O50" s="49">
        <v>1</v>
      </c>
      <c r="P50" s="50"/>
      <c r="Q50" s="50"/>
      <c r="R50" s="49"/>
      <c r="S50" s="50"/>
      <c r="T50" s="50"/>
      <c r="U50" s="49"/>
      <c r="V50" s="50"/>
      <c r="W50" s="50"/>
      <c r="X50" s="49"/>
    </row>
    <row r="51" spans="1:24" s="27" customFormat="1" ht="20.149999999999999" customHeight="1" x14ac:dyDescent="0.25">
      <c r="A51" s="38"/>
      <c r="B51" s="39"/>
      <c r="C51" s="39"/>
      <c r="D51" s="38"/>
      <c r="E51" s="71" t="s">
        <v>25</v>
      </c>
      <c r="F51" s="71"/>
      <c r="G51" s="71"/>
      <c r="H51" s="72"/>
      <c r="I51" s="72"/>
      <c r="J51" s="72"/>
      <c r="K51" s="72"/>
      <c r="L51" s="72"/>
      <c r="M51" s="72"/>
      <c r="N51" s="72"/>
      <c r="O51" s="47">
        <v>2</v>
      </c>
      <c r="P51" s="46"/>
      <c r="Q51" s="46"/>
      <c r="R51" s="47"/>
      <c r="S51" s="46"/>
      <c r="T51" s="46"/>
      <c r="U51" s="47"/>
      <c r="V51" s="46"/>
      <c r="W51" s="46"/>
      <c r="X51" s="47"/>
    </row>
    <row r="52" spans="1:24" s="27" customFormat="1" ht="20.149999999999999" customHeight="1" x14ac:dyDescent="0.25">
      <c r="A52" s="38"/>
      <c r="B52" s="39"/>
      <c r="C52" s="39"/>
      <c r="D52" s="38"/>
      <c r="E52" s="71" t="s">
        <v>26</v>
      </c>
      <c r="F52" s="71"/>
      <c r="G52" s="71"/>
      <c r="H52" s="72"/>
      <c r="I52" s="72"/>
      <c r="J52" s="72"/>
      <c r="K52" s="72"/>
      <c r="L52" s="72"/>
      <c r="M52" s="72"/>
      <c r="N52" s="72"/>
      <c r="O52" s="48">
        <v>3</v>
      </c>
      <c r="P52" s="41"/>
      <c r="Q52" s="41"/>
      <c r="R52" s="48">
        <v>3</v>
      </c>
      <c r="S52" s="41"/>
      <c r="T52" s="41"/>
      <c r="U52" s="48">
        <v>3</v>
      </c>
      <c r="V52" s="41"/>
      <c r="W52" s="41"/>
      <c r="X52" s="48">
        <v>3</v>
      </c>
    </row>
    <row r="53" spans="1:24" s="29" customFormat="1" ht="25" customHeight="1" x14ac:dyDescent="0.25">
      <c r="A53" s="87" t="s">
        <v>11</v>
      </c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28"/>
      <c r="P53" s="28"/>
      <c r="Q53" s="28"/>
      <c r="R53" s="28"/>
      <c r="S53" s="51"/>
      <c r="T53" s="51"/>
      <c r="U53" s="31"/>
      <c r="V53" s="31"/>
      <c r="W53" s="31"/>
      <c r="X53" s="31"/>
    </row>
    <row r="54" spans="1:24" s="29" customFormat="1" ht="25" customHeight="1" x14ac:dyDescent="0.25">
      <c r="A54" s="88" t="s">
        <v>12</v>
      </c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30"/>
      <c r="P54" s="30"/>
      <c r="Q54" s="30"/>
      <c r="R54" s="30"/>
      <c r="S54" s="31"/>
      <c r="T54" s="31"/>
      <c r="U54" s="31"/>
      <c r="V54" s="31"/>
      <c r="W54" s="31"/>
      <c r="X54" s="31"/>
    </row>
    <row r="55" spans="1:24" ht="25" customHeight="1" x14ac:dyDescent="0.25"/>
  </sheetData>
  <mergeCells count="33">
    <mergeCell ref="O5:R5"/>
    <mergeCell ref="T11:T12"/>
    <mergeCell ref="U11:U12"/>
    <mergeCell ref="V10:X10"/>
    <mergeCell ref="V11:V12"/>
    <mergeCell ref="W11:W12"/>
    <mergeCell ref="X11:X12"/>
    <mergeCell ref="P11:P12"/>
    <mergeCell ref="Q11:Q12"/>
    <mergeCell ref="S11:S12"/>
    <mergeCell ref="B10:B12"/>
    <mergeCell ref="O10:O12"/>
    <mergeCell ref="A53:N53"/>
    <mergeCell ref="A54:N54"/>
    <mergeCell ref="E49:N49"/>
    <mergeCell ref="E52:N52"/>
    <mergeCell ref="C46:N46"/>
    <mergeCell ref="A2:U2"/>
    <mergeCell ref="E44:N44"/>
    <mergeCell ref="E50:N50"/>
    <mergeCell ref="E51:N51"/>
    <mergeCell ref="E45:N45"/>
    <mergeCell ref="A4:U4"/>
    <mergeCell ref="E47:N47"/>
    <mergeCell ref="E48:N48"/>
    <mergeCell ref="A10:A12"/>
    <mergeCell ref="R11:R12"/>
    <mergeCell ref="A3:U3"/>
    <mergeCell ref="B5:N5"/>
    <mergeCell ref="B6:N6"/>
    <mergeCell ref="P10:R10"/>
    <mergeCell ref="S10:U10"/>
    <mergeCell ref="B44:C44"/>
  </mergeCells>
  <pageMargins left="1" right="0.5" top="1" bottom="0.5" header="0" footer="0"/>
  <pageSetup paperSize="5" scale="7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5"/>
  <sheetViews>
    <sheetView tabSelected="1" topLeftCell="A32" zoomScale="85" zoomScaleNormal="85" workbookViewId="0">
      <selection activeCell="O48" sqref="O48"/>
    </sheetView>
  </sheetViews>
  <sheetFormatPr defaultColWidth="9.1796875" defaultRowHeight="10.5" x14ac:dyDescent="0.25"/>
  <cols>
    <col min="1" max="1" width="5.7265625" style="32" customWidth="1"/>
    <col min="2" max="2" width="37.1796875" style="32" customWidth="1"/>
    <col min="3" max="3" width="11" style="32" customWidth="1"/>
    <col min="4" max="7" width="5.7265625" style="33" customWidth="1"/>
    <col min="8" max="11" width="5.7265625" style="34" customWidth="1"/>
    <col min="12" max="12" width="11.81640625" style="35" customWidth="1"/>
    <col min="13" max="13" width="10.54296875" style="35" customWidth="1"/>
    <col min="14" max="14" width="7.1796875" style="35" customWidth="1"/>
    <col min="15" max="15" width="9.81640625" style="35" customWidth="1"/>
    <col min="16" max="16" width="8.81640625" style="32" customWidth="1"/>
    <col min="17" max="17" width="7.7265625" style="32" customWidth="1"/>
    <col min="18" max="18" width="8.1796875" style="32" customWidth="1"/>
    <col min="19" max="26" width="4.7265625" style="35" customWidth="1"/>
    <col min="27" max="16384" width="9.1796875" style="35"/>
  </cols>
  <sheetData>
    <row r="1" spans="1:18" s="6" customFormat="1" ht="12.5" x14ac:dyDescent="0.25">
      <c r="A1" s="1"/>
      <c r="B1" s="1"/>
      <c r="C1" s="1"/>
      <c r="D1" s="2"/>
      <c r="E1" s="2"/>
      <c r="F1" s="2"/>
      <c r="G1" s="36"/>
      <c r="H1" s="3"/>
      <c r="I1" s="3"/>
      <c r="J1" s="3"/>
      <c r="K1" s="3"/>
      <c r="L1" s="4"/>
      <c r="M1" s="4"/>
      <c r="N1" s="5"/>
      <c r="O1" s="5"/>
      <c r="P1" s="1"/>
      <c r="Q1" s="1"/>
      <c r="R1" s="1"/>
    </row>
    <row r="2" spans="1:18" s="6" customFormat="1" ht="17.5" x14ac:dyDescent="0.25">
      <c r="A2" s="94" t="s">
        <v>29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</row>
    <row r="3" spans="1:18" s="6" customFormat="1" ht="20" x14ac:dyDescent="0.4">
      <c r="A3" s="77" t="s">
        <v>31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</row>
    <row r="4" spans="1:18" s="6" customFormat="1" ht="15" x14ac:dyDescent="0.3">
      <c r="A4" s="73" t="s">
        <v>81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</row>
    <row r="5" spans="1:18" s="6" customFormat="1" ht="15" x14ac:dyDescent="0.3">
      <c r="A5" s="1"/>
      <c r="B5" s="73" t="s">
        <v>82</v>
      </c>
      <c r="C5" s="73"/>
      <c r="D5" s="73"/>
      <c r="E5" s="73"/>
      <c r="F5" s="73"/>
      <c r="G5" s="73"/>
      <c r="H5" s="73"/>
      <c r="I5" s="9"/>
      <c r="J5" s="9"/>
      <c r="K5" s="9"/>
      <c r="L5" s="95" t="s">
        <v>48</v>
      </c>
      <c r="M5" s="95"/>
      <c r="N5" s="95"/>
      <c r="O5" s="95"/>
      <c r="P5" s="4"/>
      <c r="Q5" s="4"/>
      <c r="R5" s="1"/>
    </row>
    <row r="6" spans="1:18" s="6" customFormat="1" ht="15" x14ac:dyDescent="0.3">
      <c r="A6" s="1"/>
      <c r="B6" s="73" t="s">
        <v>80</v>
      </c>
      <c r="C6" s="73"/>
      <c r="D6" s="73"/>
      <c r="E6" s="73"/>
      <c r="F6" s="73"/>
      <c r="G6" s="73"/>
      <c r="H6" s="73"/>
      <c r="I6" s="9"/>
      <c r="J6" s="9"/>
      <c r="K6" s="9"/>
      <c r="L6" s="52"/>
      <c r="M6" s="52"/>
      <c r="N6" s="52"/>
      <c r="O6" s="10"/>
      <c r="P6" s="4"/>
      <c r="Q6" s="4"/>
      <c r="R6" s="1"/>
    </row>
    <row r="7" spans="1:18" s="6" customFormat="1" ht="12.5" x14ac:dyDescent="0.25">
      <c r="A7" s="1"/>
      <c r="B7" s="1"/>
      <c r="C7" s="1"/>
      <c r="D7" s="2"/>
      <c r="E7" s="2"/>
      <c r="F7" s="2"/>
      <c r="G7" s="36"/>
      <c r="H7" s="3"/>
      <c r="I7" s="3"/>
      <c r="J7" s="3"/>
      <c r="K7" s="3"/>
      <c r="L7" s="4"/>
      <c r="M7" s="4"/>
      <c r="N7" s="4"/>
      <c r="O7" s="4"/>
      <c r="P7" s="4"/>
      <c r="Q7" s="4"/>
      <c r="R7" s="1"/>
    </row>
    <row r="8" spans="1:18" s="6" customFormat="1" ht="12.5" x14ac:dyDescent="0.25">
      <c r="A8" s="1"/>
      <c r="B8" s="96" t="s">
        <v>35</v>
      </c>
      <c r="C8" s="96"/>
      <c r="D8" s="12"/>
      <c r="E8" s="12"/>
      <c r="F8" s="12"/>
      <c r="G8" s="12"/>
      <c r="H8" s="12"/>
      <c r="I8" s="12"/>
      <c r="J8" s="12"/>
      <c r="K8" s="12"/>
      <c r="L8" s="11"/>
      <c r="M8" s="11"/>
      <c r="N8" s="11"/>
      <c r="O8" s="11"/>
      <c r="P8" s="13"/>
      <c r="Q8" s="13"/>
      <c r="R8" s="1"/>
    </row>
    <row r="9" spans="1:18" s="6" customFormat="1" ht="12.5" x14ac:dyDescent="0.25">
      <c r="A9" s="1"/>
      <c r="B9" s="1"/>
      <c r="C9" s="1"/>
      <c r="D9" s="2"/>
      <c r="E9" s="2"/>
      <c r="F9" s="2"/>
      <c r="G9" s="36"/>
      <c r="H9" s="3"/>
      <c r="I9" s="3"/>
      <c r="J9" s="3"/>
      <c r="K9" s="3"/>
      <c r="L9" s="4"/>
      <c r="M9" s="4"/>
      <c r="N9" s="5"/>
      <c r="O9" s="5"/>
      <c r="P9" s="1"/>
      <c r="Q9" s="1"/>
      <c r="R9" s="1"/>
    </row>
    <row r="10" spans="1:18" s="16" customFormat="1" ht="28.5" customHeight="1" x14ac:dyDescent="0.25">
      <c r="A10" s="74" t="s">
        <v>2</v>
      </c>
      <c r="B10" s="83" t="s">
        <v>0</v>
      </c>
      <c r="C10" s="14" t="s">
        <v>6</v>
      </c>
      <c r="D10" s="15" t="s">
        <v>3</v>
      </c>
      <c r="E10" s="15" t="s">
        <v>4</v>
      </c>
      <c r="F10" s="15" t="s">
        <v>37</v>
      </c>
      <c r="G10" s="15" t="s">
        <v>83</v>
      </c>
      <c r="H10" s="15" t="s">
        <v>13</v>
      </c>
      <c r="I10" s="15" t="s">
        <v>14</v>
      </c>
      <c r="J10" s="15" t="s">
        <v>40</v>
      </c>
      <c r="K10" s="15" t="s">
        <v>41</v>
      </c>
      <c r="L10" s="97" t="s">
        <v>1</v>
      </c>
      <c r="M10" s="79" t="s">
        <v>15</v>
      </c>
      <c r="N10" s="80"/>
      <c r="O10" s="80"/>
      <c r="P10" s="79" t="s">
        <v>16</v>
      </c>
      <c r="Q10" s="80"/>
      <c r="R10" s="80"/>
    </row>
    <row r="11" spans="1:18" s="16" customFormat="1" ht="27.75" customHeight="1" x14ac:dyDescent="0.25">
      <c r="A11" s="74"/>
      <c r="B11" s="83"/>
      <c r="C11" s="14" t="s">
        <v>7</v>
      </c>
      <c r="D11" s="15">
        <v>10</v>
      </c>
      <c r="E11" s="15">
        <v>8</v>
      </c>
      <c r="F11" s="15">
        <v>8</v>
      </c>
      <c r="G11" s="15">
        <v>10</v>
      </c>
      <c r="H11" s="15">
        <v>10</v>
      </c>
      <c r="I11" s="15">
        <v>7</v>
      </c>
      <c r="J11" s="15">
        <v>7</v>
      </c>
      <c r="K11" s="15">
        <v>10</v>
      </c>
      <c r="L11" s="98"/>
      <c r="M11" s="90" t="s">
        <v>9</v>
      </c>
      <c r="N11" s="90" t="s">
        <v>8</v>
      </c>
      <c r="O11" s="75" t="s">
        <v>21</v>
      </c>
      <c r="P11" s="90" t="s">
        <v>10</v>
      </c>
      <c r="Q11" s="90" t="s">
        <v>8</v>
      </c>
      <c r="R11" s="75" t="s">
        <v>21</v>
      </c>
    </row>
    <row r="12" spans="1:18" s="16" customFormat="1" ht="34.5" customHeight="1" x14ac:dyDescent="0.25">
      <c r="A12" s="74"/>
      <c r="B12" s="83"/>
      <c r="C12" s="14" t="s">
        <v>18</v>
      </c>
      <c r="D12" s="17" t="s">
        <v>15</v>
      </c>
      <c r="E12" s="17" t="s">
        <v>15</v>
      </c>
      <c r="F12" s="17" t="s">
        <v>15</v>
      </c>
      <c r="G12" s="17" t="s">
        <v>15</v>
      </c>
      <c r="H12" s="17" t="s">
        <v>16</v>
      </c>
      <c r="I12" s="17" t="s">
        <v>16</v>
      </c>
      <c r="J12" s="17" t="s">
        <v>16</v>
      </c>
      <c r="K12" s="17" t="s">
        <v>16</v>
      </c>
      <c r="L12" s="99"/>
      <c r="M12" s="91"/>
      <c r="N12" s="91"/>
      <c r="O12" s="76"/>
      <c r="P12" s="91"/>
      <c r="Q12" s="91"/>
      <c r="R12" s="76"/>
    </row>
    <row r="13" spans="1:18" s="21" customFormat="1" ht="17.25" customHeight="1" x14ac:dyDescent="0.35">
      <c r="A13" s="55">
        <v>1</v>
      </c>
      <c r="B13" s="65" t="s">
        <v>49</v>
      </c>
      <c r="C13" s="19"/>
      <c r="D13" s="20">
        <v>8</v>
      </c>
      <c r="E13" s="20">
        <v>8</v>
      </c>
      <c r="F13" s="20"/>
      <c r="G13" s="20"/>
      <c r="H13" s="20"/>
      <c r="I13" s="20"/>
      <c r="J13" s="20">
        <v>6</v>
      </c>
      <c r="K13" s="20">
        <v>8</v>
      </c>
      <c r="L13" s="67">
        <v>30</v>
      </c>
      <c r="M13" s="59">
        <f t="shared" ref="M13:M43" si="0">D13+E13+F13+G13</f>
        <v>16</v>
      </c>
      <c r="N13" s="20">
        <v>18</v>
      </c>
      <c r="O13" s="43">
        <f>M13/18*100</f>
        <v>88.888888888888886</v>
      </c>
      <c r="P13" s="20">
        <f t="shared" ref="P13:P43" si="1">H13+I13+J13+K13</f>
        <v>14</v>
      </c>
      <c r="Q13" s="20">
        <v>17</v>
      </c>
      <c r="R13" s="43">
        <f>P13/17*100</f>
        <v>82.35294117647058</v>
      </c>
    </row>
    <row r="14" spans="1:18" s="21" customFormat="1" ht="17.25" customHeight="1" x14ac:dyDescent="0.35">
      <c r="A14" s="56">
        <v>2</v>
      </c>
      <c r="B14" s="65" t="s">
        <v>50</v>
      </c>
      <c r="C14" s="19"/>
      <c r="D14" s="20"/>
      <c r="E14" s="20"/>
      <c r="F14" s="60">
        <v>8</v>
      </c>
      <c r="G14" s="60">
        <v>8</v>
      </c>
      <c r="H14" s="20"/>
      <c r="I14" s="20"/>
      <c r="J14" s="60">
        <v>7</v>
      </c>
      <c r="K14" s="60">
        <v>7</v>
      </c>
      <c r="L14" s="67">
        <v>30</v>
      </c>
      <c r="M14" s="59">
        <f t="shared" si="0"/>
        <v>16</v>
      </c>
      <c r="N14" s="20">
        <v>18</v>
      </c>
      <c r="O14" s="43">
        <f t="shared" ref="O14:O43" si="2">M14/18*100</f>
        <v>88.888888888888886</v>
      </c>
      <c r="P14" s="20">
        <f t="shared" si="1"/>
        <v>14</v>
      </c>
      <c r="Q14" s="20">
        <v>17</v>
      </c>
      <c r="R14" s="43">
        <f t="shared" ref="R14:R43" si="3">P14/17*100</f>
        <v>82.35294117647058</v>
      </c>
    </row>
    <row r="15" spans="1:18" s="21" customFormat="1" ht="17.25" customHeight="1" x14ac:dyDescent="0.35">
      <c r="A15" s="56">
        <v>3</v>
      </c>
      <c r="B15" s="65" t="s">
        <v>51</v>
      </c>
      <c r="C15" s="19"/>
      <c r="D15" s="20">
        <v>5</v>
      </c>
      <c r="E15" s="20">
        <v>6</v>
      </c>
      <c r="F15" s="20"/>
      <c r="G15" s="20"/>
      <c r="H15" s="20"/>
      <c r="I15" s="20"/>
      <c r="J15" s="20">
        <v>5</v>
      </c>
      <c r="K15" s="20">
        <v>6</v>
      </c>
      <c r="L15" s="67">
        <v>22</v>
      </c>
      <c r="M15" s="59">
        <f t="shared" si="0"/>
        <v>11</v>
      </c>
      <c r="N15" s="20">
        <v>18</v>
      </c>
      <c r="O15" s="43">
        <f t="shared" si="2"/>
        <v>61.111111111111114</v>
      </c>
      <c r="P15" s="20">
        <f t="shared" si="1"/>
        <v>11</v>
      </c>
      <c r="Q15" s="20">
        <v>17</v>
      </c>
      <c r="R15" s="43">
        <f t="shared" si="3"/>
        <v>64.705882352941174</v>
      </c>
    </row>
    <row r="16" spans="1:18" s="21" customFormat="1" ht="17.25" customHeight="1" x14ac:dyDescent="0.35">
      <c r="A16" s="56">
        <v>4</v>
      </c>
      <c r="B16" s="65" t="s">
        <v>52</v>
      </c>
      <c r="C16" s="19"/>
      <c r="D16" s="20"/>
      <c r="E16" s="20"/>
      <c r="F16" s="20">
        <v>4</v>
      </c>
      <c r="G16" s="20">
        <v>6</v>
      </c>
      <c r="H16" s="20">
        <v>5</v>
      </c>
      <c r="I16" s="20">
        <v>6</v>
      </c>
      <c r="J16" s="20"/>
      <c r="K16" s="20"/>
      <c r="L16" s="67">
        <v>21</v>
      </c>
      <c r="M16" s="59">
        <f t="shared" si="0"/>
        <v>10</v>
      </c>
      <c r="N16" s="20">
        <v>18</v>
      </c>
      <c r="O16" s="43">
        <f t="shared" si="2"/>
        <v>55.555555555555557</v>
      </c>
      <c r="P16" s="20">
        <f t="shared" si="1"/>
        <v>11</v>
      </c>
      <c r="Q16" s="20">
        <v>17</v>
      </c>
      <c r="R16" s="43">
        <f t="shared" si="3"/>
        <v>64.705882352941174</v>
      </c>
    </row>
    <row r="17" spans="1:18" s="21" customFormat="1" ht="17.25" customHeight="1" x14ac:dyDescent="0.35">
      <c r="A17" s="56">
        <v>5</v>
      </c>
      <c r="B17" s="65" t="s">
        <v>53</v>
      </c>
      <c r="C17" s="19"/>
      <c r="D17" s="20"/>
      <c r="E17" s="20"/>
      <c r="F17" s="20">
        <v>8</v>
      </c>
      <c r="G17" s="20">
        <v>9</v>
      </c>
      <c r="H17" s="20">
        <v>9</v>
      </c>
      <c r="I17" s="20">
        <v>7</v>
      </c>
      <c r="J17" s="20"/>
      <c r="K17" s="20"/>
      <c r="L17" s="67">
        <v>33</v>
      </c>
      <c r="M17" s="59">
        <f t="shared" si="0"/>
        <v>17</v>
      </c>
      <c r="N17" s="20">
        <v>18</v>
      </c>
      <c r="O17" s="43">
        <f t="shared" si="2"/>
        <v>94.444444444444443</v>
      </c>
      <c r="P17" s="20">
        <f t="shared" si="1"/>
        <v>16</v>
      </c>
      <c r="Q17" s="20">
        <v>17</v>
      </c>
      <c r="R17" s="43">
        <f t="shared" si="3"/>
        <v>94.117647058823522</v>
      </c>
    </row>
    <row r="18" spans="1:18" s="21" customFormat="1" ht="17.25" customHeight="1" x14ac:dyDescent="0.35">
      <c r="A18" s="56">
        <v>6</v>
      </c>
      <c r="B18" s="65" t="s">
        <v>54</v>
      </c>
      <c r="C18" s="19"/>
      <c r="D18" s="60">
        <v>8</v>
      </c>
      <c r="E18" s="60">
        <v>8</v>
      </c>
      <c r="F18" s="20"/>
      <c r="G18" s="20"/>
      <c r="H18" s="60">
        <v>7</v>
      </c>
      <c r="I18" s="60">
        <v>4</v>
      </c>
      <c r="J18" s="20"/>
      <c r="K18" s="20"/>
      <c r="L18" s="67">
        <v>27</v>
      </c>
      <c r="M18" s="59">
        <f t="shared" si="0"/>
        <v>16</v>
      </c>
      <c r="N18" s="20">
        <v>18</v>
      </c>
      <c r="O18" s="43">
        <f t="shared" si="2"/>
        <v>88.888888888888886</v>
      </c>
      <c r="P18" s="20">
        <f t="shared" si="1"/>
        <v>11</v>
      </c>
      <c r="Q18" s="20">
        <v>17</v>
      </c>
      <c r="R18" s="43">
        <f t="shared" si="3"/>
        <v>64.705882352941174</v>
      </c>
    </row>
    <row r="19" spans="1:18" s="23" customFormat="1" ht="15" customHeight="1" x14ac:dyDescent="0.35">
      <c r="A19" s="56">
        <v>7</v>
      </c>
      <c r="B19" s="65" t="s">
        <v>55</v>
      </c>
      <c r="C19" s="22"/>
      <c r="D19" s="20"/>
      <c r="E19" s="20"/>
      <c r="F19" s="60">
        <v>7</v>
      </c>
      <c r="G19" s="60">
        <v>8</v>
      </c>
      <c r="H19" s="20"/>
      <c r="I19" s="20"/>
      <c r="J19" s="60">
        <v>7</v>
      </c>
      <c r="K19" s="60">
        <v>4</v>
      </c>
      <c r="L19" s="67">
        <v>26</v>
      </c>
      <c r="M19" s="59">
        <f t="shared" si="0"/>
        <v>15</v>
      </c>
      <c r="N19" s="20">
        <v>18</v>
      </c>
      <c r="O19" s="43">
        <f t="shared" si="2"/>
        <v>83.333333333333343</v>
      </c>
      <c r="P19" s="20">
        <f t="shared" si="1"/>
        <v>11</v>
      </c>
      <c r="Q19" s="20">
        <v>17</v>
      </c>
      <c r="R19" s="43">
        <f t="shared" si="3"/>
        <v>64.705882352941174</v>
      </c>
    </row>
    <row r="20" spans="1:18" s="23" customFormat="1" ht="18.75" customHeight="1" x14ac:dyDescent="0.35">
      <c r="A20" s="56">
        <v>8</v>
      </c>
      <c r="B20" s="65" t="s">
        <v>56</v>
      </c>
      <c r="C20" s="22"/>
      <c r="D20" s="20"/>
      <c r="E20" s="20"/>
      <c r="F20" s="60">
        <v>7</v>
      </c>
      <c r="G20" s="60">
        <v>6</v>
      </c>
      <c r="H20" s="60"/>
      <c r="I20" s="60"/>
      <c r="J20" s="60">
        <v>4</v>
      </c>
      <c r="K20" s="60">
        <v>7</v>
      </c>
      <c r="L20" s="67">
        <v>24</v>
      </c>
      <c r="M20" s="59">
        <f t="shared" si="0"/>
        <v>13</v>
      </c>
      <c r="N20" s="20">
        <v>18</v>
      </c>
      <c r="O20" s="43">
        <f t="shared" si="2"/>
        <v>72.222222222222214</v>
      </c>
      <c r="P20" s="20">
        <f t="shared" si="1"/>
        <v>11</v>
      </c>
      <c r="Q20" s="20">
        <v>17</v>
      </c>
      <c r="R20" s="43">
        <f t="shared" si="3"/>
        <v>64.705882352941174</v>
      </c>
    </row>
    <row r="21" spans="1:18" s="23" customFormat="1" ht="15" customHeight="1" x14ac:dyDescent="0.35">
      <c r="A21" s="56">
        <v>9</v>
      </c>
      <c r="B21" s="65" t="s">
        <v>57</v>
      </c>
      <c r="C21" s="22"/>
      <c r="D21" s="20"/>
      <c r="E21" s="20"/>
      <c r="F21" s="20">
        <v>8</v>
      </c>
      <c r="G21" s="20">
        <v>10</v>
      </c>
      <c r="H21" s="20">
        <v>5</v>
      </c>
      <c r="I21" s="20">
        <v>7</v>
      </c>
      <c r="J21" s="20"/>
      <c r="K21" s="20"/>
      <c r="L21" s="67">
        <v>30</v>
      </c>
      <c r="M21" s="59">
        <f t="shared" si="0"/>
        <v>18</v>
      </c>
      <c r="N21" s="20">
        <v>18</v>
      </c>
      <c r="O21" s="43">
        <f t="shared" si="2"/>
        <v>100</v>
      </c>
      <c r="P21" s="20">
        <f t="shared" si="1"/>
        <v>12</v>
      </c>
      <c r="Q21" s="20">
        <v>17</v>
      </c>
      <c r="R21" s="43">
        <f t="shared" si="3"/>
        <v>70.588235294117652</v>
      </c>
    </row>
    <row r="22" spans="1:18" s="23" customFormat="1" ht="16.5" customHeight="1" x14ac:dyDescent="0.35">
      <c r="A22" s="56">
        <v>10</v>
      </c>
      <c r="B22" s="65" t="s">
        <v>58</v>
      </c>
      <c r="C22" s="22"/>
      <c r="D22" s="60"/>
      <c r="E22" s="60"/>
      <c r="F22" s="60">
        <v>7</v>
      </c>
      <c r="G22" s="60">
        <v>8</v>
      </c>
      <c r="J22" s="60">
        <v>7</v>
      </c>
      <c r="K22" s="60">
        <v>4</v>
      </c>
      <c r="L22" s="67">
        <v>26</v>
      </c>
      <c r="M22" s="59">
        <f t="shared" si="0"/>
        <v>15</v>
      </c>
      <c r="N22" s="20">
        <v>18</v>
      </c>
      <c r="O22" s="43">
        <f t="shared" si="2"/>
        <v>83.333333333333343</v>
      </c>
      <c r="P22" s="20">
        <f t="shared" si="1"/>
        <v>11</v>
      </c>
      <c r="Q22" s="20">
        <v>17</v>
      </c>
      <c r="R22" s="43">
        <f t="shared" si="3"/>
        <v>64.705882352941174</v>
      </c>
    </row>
    <row r="23" spans="1:18" s="21" customFormat="1" ht="15" customHeight="1" x14ac:dyDescent="0.35">
      <c r="A23" s="56">
        <v>11</v>
      </c>
      <c r="B23" s="65" t="s">
        <v>59</v>
      </c>
      <c r="C23" s="18"/>
      <c r="D23" s="20"/>
      <c r="E23" s="20"/>
      <c r="F23" s="20">
        <v>5</v>
      </c>
      <c r="G23" s="20">
        <v>8</v>
      </c>
      <c r="H23" s="20">
        <v>10</v>
      </c>
      <c r="I23" s="20">
        <v>7</v>
      </c>
      <c r="J23" s="20"/>
      <c r="K23" s="20"/>
      <c r="L23" s="67">
        <v>30</v>
      </c>
      <c r="M23" s="59">
        <f t="shared" si="0"/>
        <v>13</v>
      </c>
      <c r="N23" s="20">
        <v>18</v>
      </c>
      <c r="O23" s="43">
        <f t="shared" si="2"/>
        <v>72.222222222222214</v>
      </c>
      <c r="P23" s="20">
        <f t="shared" si="1"/>
        <v>17</v>
      </c>
      <c r="Q23" s="20">
        <v>17</v>
      </c>
      <c r="R23" s="43">
        <f t="shared" si="3"/>
        <v>100</v>
      </c>
    </row>
    <row r="24" spans="1:18" s="23" customFormat="1" ht="15" customHeight="1" x14ac:dyDescent="0.35">
      <c r="A24" s="56">
        <v>12</v>
      </c>
      <c r="B24" s="65" t="s">
        <v>60</v>
      </c>
      <c r="C24" s="22"/>
      <c r="D24" s="20">
        <v>5</v>
      </c>
      <c r="E24" s="20">
        <v>6</v>
      </c>
      <c r="F24" s="20"/>
      <c r="G24" s="20"/>
      <c r="H24" s="20"/>
      <c r="I24" s="20"/>
      <c r="J24" s="20">
        <v>4</v>
      </c>
      <c r="K24" s="20">
        <v>6</v>
      </c>
      <c r="L24" s="67">
        <v>21</v>
      </c>
      <c r="M24" s="59">
        <f t="shared" si="0"/>
        <v>11</v>
      </c>
      <c r="N24" s="20">
        <v>18</v>
      </c>
      <c r="O24" s="43">
        <f t="shared" si="2"/>
        <v>61.111111111111114</v>
      </c>
      <c r="P24" s="20">
        <f t="shared" si="1"/>
        <v>10</v>
      </c>
      <c r="Q24" s="20">
        <v>17</v>
      </c>
      <c r="R24" s="43">
        <f t="shared" si="3"/>
        <v>58.82352941176471</v>
      </c>
    </row>
    <row r="25" spans="1:18" s="23" customFormat="1" ht="15" customHeight="1" x14ac:dyDescent="0.35">
      <c r="A25" s="56">
        <v>13</v>
      </c>
      <c r="B25" s="65" t="s">
        <v>61</v>
      </c>
      <c r="C25" s="22"/>
      <c r="D25" s="20"/>
      <c r="E25" s="20"/>
      <c r="F25" s="60">
        <v>7</v>
      </c>
      <c r="G25" s="60">
        <v>8</v>
      </c>
      <c r="H25" s="20"/>
      <c r="I25" s="20"/>
      <c r="J25" s="60">
        <v>7</v>
      </c>
      <c r="K25" s="60">
        <v>4</v>
      </c>
      <c r="L25" s="67">
        <v>26</v>
      </c>
      <c r="M25" s="59">
        <f t="shared" si="0"/>
        <v>15</v>
      </c>
      <c r="N25" s="20">
        <v>18</v>
      </c>
      <c r="O25" s="43">
        <f t="shared" si="2"/>
        <v>83.333333333333343</v>
      </c>
      <c r="P25" s="20">
        <f t="shared" si="1"/>
        <v>11</v>
      </c>
      <c r="Q25" s="20">
        <v>17</v>
      </c>
      <c r="R25" s="43">
        <f t="shared" si="3"/>
        <v>64.705882352941174</v>
      </c>
    </row>
    <row r="26" spans="1:18" s="21" customFormat="1" ht="15" customHeight="1" x14ac:dyDescent="0.35">
      <c r="A26" s="56">
        <v>14</v>
      </c>
      <c r="B26" s="65" t="s">
        <v>62</v>
      </c>
      <c r="C26" s="18"/>
      <c r="D26" s="60">
        <v>7</v>
      </c>
      <c r="E26" s="60">
        <v>8</v>
      </c>
      <c r="F26" s="20"/>
      <c r="G26" s="60">
        <v>8</v>
      </c>
      <c r="H26" s="60">
        <v>7</v>
      </c>
      <c r="I26" s="20"/>
      <c r="J26" s="20"/>
      <c r="K26" s="20"/>
      <c r="L26" s="67">
        <v>30</v>
      </c>
      <c r="M26" s="59">
        <f t="shared" si="0"/>
        <v>23</v>
      </c>
      <c r="N26" s="20">
        <v>18</v>
      </c>
      <c r="O26" s="43">
        <f t="shared" si="2"/>
        <v>127.77777777777777</v>
      </c>
      <c r="P26" s="20">
        <f t="shared" si="1"/>
        <v>7</v>
      </c>
      <c r="Q26" s="20">
        <v>17</v>
      </c>
      <c r="R26" s="43">
        <f t="shared" si="3"/>
        <v>41.17647058823529</v>
      </c>
    </row>
    <row r="27" spans="1:18" s="23" customFormat="1" ht="15" customHeight="1" x14ac:dyDescent="0.35">
      <c r="A27" s="56">
        <v>15</v>
      </c>
      <c r="B27" s="65" t="s">
        <v>63</v>
      </c>
      <c r="C27" s="22"/>
      <c r="D27" s="60">
        <v>10</v>
      </c>
      <c r="E27" s="60">
        <v>8</v>
      </c>
      <c r="F27" s="60"/>
      <c r="G27" s="60"/>
      <c r="H27" s="60">
        <v>10</v>
      </c>
      <c r="I27" s="60">
        <v>5</v>
      </c>
      <c r="J27" s="60"/>
      <c r="K27" s="60"/>
      <c r="L27" s="67">
        <v>33</v>
      </c>
      <c r="M27" s="59">
        <f t="shared" si="0"/>
        <v>18</v>
      </c>
      <c r="N27" s="20">
        <v>18</v>
      </c>
      <c r="O27" s="43">
        <f t="shared" si="2"/>
        <v>100</v>
      </c>
      <c r="P27" s="20">
        <f t="shared" si="1"/>
        <v>15</v>
      </c>
      <c r="Q27" s="20">
        <v>17</v>
      </c>
      <c r="R27" s="43">
        <f t="shared" si="3"/>
        <v>88.235294117647058</v>
      </c>
    </row>
    <row r="28" spans="1:18" s="23" customFormat="1" ht="15" customHeight="1" x14ac:dyDescent="0.35">
      <c r="A28" s="57">
        <v>16</v>
      </c>
      <c r="B28" s="65" t="s">
        <v>64</v>
      </c>
      <c r="C28" s="22"/>
      <c r="D28" s="20"/>
      <c r="F28" s="60">
        <v>7</v>
      </c>
      <c r="G28" s="60">
        <v>7</v>
      </c>
      <c r="H28" s="20"/>
      <c r="I28" s="20"/>
      <c r="J28" s="60">
        <v>6</v>
      </c>
      <c r="K28" s="60">
        <v>8</v>
      </c>
      <c r="L28" s="67">
        <v>28</v>
      </c>
      <c r="M28" s="59">
        <f t="shared" si="0"/>
        <v>14</v>
      </c>
      <c r="N28" s="20">
        <v>18</v>
      </c>
      <c r="O28" s="43">
        <f t="shared" si="2"/>
        <v>77.777777777777786</v>
      </c>
      <c r="P28" s="20">
        <f t="shared" si="1"/>
        <v>14</v>
      </c>
      <c r="Q28" s="20">
        <v>17</v>
      </c>
      <c r="R28" s="43">
        <f t="shared" si="3"/>
        <v>82.35294117647058</v>
      </c>
    </row>
    <row r="29" spans="1:18" s="23" customFormat="1" ht="15" customHeight="1" thickBot="1" x14ac:dyDescent="0.4">
      <c r="A29" s="58">
        <v>17</v>
      </c>
      <c r="B29" s="65" t="s">
        <v>65</v>
      </c>
      <c r="C29" s="22"/>
      <c r="D29" s="60"/>
      <c r="E29" s="60"/>
      <c r="F29" s="60">
        <v>7</v>
      </c>
      <c r="G29" s="60">
        <v>6</v>
      </c>
      <c r="H29" s="60">
        <v>4</v>
      </c>
      <c r="I29" s="60">
        <v>7</v>
      </c>
      <c r="J29" s="60"/>
      <c r="K29" s="60"/>
      <c r="L29" s="67">
        <v>24</v>
      </c>
      <c r="M29" s="59">
        <f t="shared" si="0"/>
        <v>13</v>
      </c>
      <c r="N29" s="20">
        <v>18</v>
      </c>
      <c r="O29" s="43">
        <f t="shared" si="2"/>
        <v>72.222222222222214</v>
      </c>
      <c r="P29" s="20">
        <f t="shared" si="1"/>
        <v>11</v>
      </c>
      <c r="Q29" s="20">
        <v>17</v>
      </c>
      <c r="R29" s="43">
        <f t="shared" si="3"/>
        <v>64.705882352941174</v>
      </c>
    </row>
    <row r="30" spans="1:18" s="23" customFormat="1" ht="15" customHeight="1" thickBot="1" x14ac:dyDescent="0.4">
      <c r="A30" s="58">
        <v>18</v>
      </c>
      <c r="B30" s="65" t="s">
        <v>66</v>
      </c>
      <c r="C30" s="22"/>
      <c r="D30" s="60">
        <v>8</v>
      </c>
      <c r="E30" s="60">
        <v>7</v>
      </c>
      <c r="J30" s="60">
        <v>7</v>
      </c>
      <c r="K30" s="60">
        <v>4</v>
      </c>
      <c r="L30" s="67">
        <v>26</v>
      </c>
      <c r="M30" s="59">
        <f t="shared" si="0"/>
        <v>15</v>
      </c>
      <c r="N30" s="20">
        <v>18</v>
      </c>
      <c r="O30" s="43">
        <f t="shared" si="2"/>
        <v>83.333333333333343</v>
      </c>
      <c r="P30" s="20">
        <f t="shared" si="1"/>
        <v>11</v>
      </c>
      <c r="Q30" s="20">
        <v>17</v>
      </c>
      <c r="R30" s="43">
        <f t="shared" si="3"/>
        <v>64.705882352941174</v>
      </c>
    </row>
    <row r="31" spans="1:18" s="23" customFormat="1" ht="15" customHeight="1" thickBot="1" x14ac:dyDescent="0.4">
      <c r="A31" s="58">
        <v>19</v>
      </c>
      <c r="B31" s="65" t="s">
        <v>67</v>
      </c>
      <c r="C31" s="22"/>
      <c r="D31" s="60"/>
      <c r="E31" s="60"/>
      <c r="F31" s="60">
        <v>8</v>
      </c>
      <c r="G31" s="60">
        <v>10</v>
      </c>
      <c r="H31" s="60">
        <v>10</v>
      </c>
      <c r="I31" s="60">
        <v>5</v>
      </c>
      <c r="J31" s="60"/>
      <c r="K31" s="60"/>
      <c r="L31" s="67">
        <v>33</v>
      </c>
      <c r="M31" s="59">
        <f t="shared" si="0"/>
        <v>18</v>
      </c>
      <c r="N31" s="20">
        <v>18</v>
      </c>
      <c r="O31" s="43">
        <f t="shared" si="2"/>
        <v>100</v>
      </c>
      <c r="P31" s="20">
        <f t="shared" si="1"/>
        <v>15</v>
      </c>
      <c r="Q31" s="20">
        <v>17</v>
      </c>
      <c r="R31" s="43">
        <f t="shared" si="3"/>
        <v>88.235294117647058</v>
      </c>
    </row>
    <row r="32" spans="1:18" s="23" customFormat="1" ht="15" customHeight="1" thickBot="1" x14ac:dyDescent="0.4">
      <c r="A32" s="58">
        <v>20</v>
      </c>
      <c r="B32" s="65" t="s">
        <v>68</v>
      </c>
      <c r="C32" s="22"/>
      <c r="D32" s="60"/>
      <c r="E32" s="60"/>
      <c r="F32" s="60">
        <v>8</v>
      </c>
      <c r="G32" s="60">
        <v>5</v>
      </c>
      <c r="H32" s="60">
        <v>5</v>
      </c>
      <c r="I32" s="60">
        <v>5</v>
      </c>
      <c r="J32" s="60"/>
      <c r="K32" s="60"/>
      <c r="L32" s="67">
        <v>23</v>
      </c>
      <c r="M32" s="59">
        <f t="shared" si="0"/>
        <v>13</v>
      </c>
      <c r="N32" s="20">
        <v>18</v>
      </c>
      <c r="O32" s="43">
        <f t="shared" si="2"/>
        <v>72.222222222222214</v>
      </c>
      <c r="P32" s="20">
        <f t="shared" si="1"/>
        <v>10</v>
      </c>
      <c r="Q32" s="20">
        <v>17</v>
      </c>
      <c r="R32" s="43">
        <f t="shared" si="3"/>
        <v>58.82352941176471</v>
      </c>
    </row>
    <row r="33" spans="1:18" s="23" customFormat="1" ht="15" customHeight="1" thickBot="1" x14ac:dyDescent="0.4">
      <c r="A33" s="58">
        <v>21</v>
      </c>
      <c r="B33" s="65" t="s">
        <v>69</v>
      </c>
      <c r="C33" s="22"/>
      <c r="D33" s="20">
        <v>4</v>
      </c>
      <c r="E33" s="20">
        <v>5</v>
      </c>
      <c r="F33" s="60"/>
      <c r="G33" s="20">
        <v>4</v>
      </c>
      <c r="H33" s="20">
        <v>6</v>
      </c>
      <c r="I33" s="60"/>
      <c r="J33" s="60"/>
      <c r="K33" s="60"/>
      <c r="L33" s="67">
        <v>19</v>
      </c>
      <c r="M33" s="59">
        <f t="shared" si="0"/>
        <v>13</v>
      </c>
      <c r="N33" s="20">
        <v>18</v>
      </c>
      <c r="O33" s="43">
        <f t="shared" si="2"/>
        <v>72.222222222222214</v>
      </c>
      <c r="P33" s="20">
        <f t="shared" si="1"/>
        <v>6</v>
      </c>
      <c r="Q33" s="20">
        <v>17</v>
      </c>
      <c r="R33" s="43">
        <f t="shared" si="3"/>
        <v>35.294117647058826</v>
      </c>
    </row>
    <row r="34" spans="1:18" s="23" customFormat="1" ht="15" customHeight="1" thickBot="1" x14ac:dyDescent="0.4">
      <c r="A34" s="58">
        <v>22</v>
      </c>
      <c r="B34" s="65" t="s">
        <v>70</v>
      </c>
      <c r="C34" s="22"/>
      <c r="D34" s="60"/>
      <c r="E34" s="60"/>
      <c r="F34" s="60">
        <v>7</v>
      </c>
      <c r="G34" s="60">
        <v>7</v>
      </c>
      <c r="H34" s="60">
        <v>5</v>
      </c>
      <c r="I34" s="60">
        <v>7</v>
      </c>
      <c r="J34" s="60"/>
      <c r="K34" s="60"/>
      <c r="L34" s="67">
        <v>26</v>
      </c>
      <c r="M34" s="59">
        <f t="shared" si="0"/>
        <v>14</v>
      </c>
      <c r="N34" s="20">
        <v>18</v>
      </c>
      <c r="O34" s="43">
        <f t="shared" si="2"/>
        <v>77.777777777777786</v>
      </c>
      <c r="P34" s="20">
        <f t="shared" si="1"/>
        <v>12</v>
      </c>
      <c r="Q34" s="20">
        <v>17</v>
      </c>
      <c r="R34" s="43">
        <f t="shared" si="3"/>
        <v>70.588235294117652</v>
      </c>
    </row>
    <row r="35" spans="1:18" s="23" customFormat="1" ht="15" customHeight="1" thickBot="1" x14ac:dyDescent="0.4">
      <c r="A35" s="58">
        <v>23</v>
      </c>
      <c r="B35" s="65" t="s">
        <v>71</v>
      </c>
      <c r="C35" s="22"/>
      <c r="D35" s="60">
        <v>10</v>
      </c>
      <c r="E35" s="60">
        <v>8</v>
      </c>
      <c r="F35" s="60"/>
      <c r="G35" s="60"/>
      <c r="H35" s="60"/>
      <c r="I35" s="60"/>
      <c r="J35" s="60">
        <v>5</v>
      </c>
      <c r="K35" s="60">
        <v>10</v>
      </c>
      <c r="L35" s="67">
        <v>33</v>
      </c>
      <c r="M35" s="59">
        <f t="shared" si="0"/>
        <v>18</v>
      </c>
      <c r="N35" s="20">
        <v>18</v>
      </c>
      <c r="O35" s="43">
        <f t="shared" si="2"/>
        <v>100</v>
      </c>
      <c r="P35" s="20">
        <f t="shared" si="1"/>
        <v>15</v>
      </c>
      <c r="Q35" s="20">
        <v>17</v>
      </c>
      <c r="R35" s="43">
        <f t="shared" si="3"/>
        <v>88.235294117647058</v>
      </c>
    </row>
    <row r="36" spans="1:18" s="23" customFormat="1" ht="15" customHeight="1" thickBot="1" x14ac:dyDescent="0.4">
      <c r="A36" s="58">
        <v>24</v>
      </c>
      <c r="B36" s="65" t="s">
        <v>72</v>
      </c>
      <c r="C36" s="22"/>
      <c r="D36" s="20">
        <v>5</v>
      </c>
      <c r="E36" s="20">
        <v>6</v>
      </c>
      <c r="F36" s="60"/>
      <c r="G36" s="60"/>
      <c r="H36" s="60"/>
      <c r="I36" s="60"/>
      <c r="J36" s="20">
        <v>5</v>
      </c>
      <c r="K36" s="20">
        <v>6</v>
      </c>
      <c r="L36" s="67">
        <v>22</v>
      </c>
      <c r="M36" s="59">
        <f t="shared" si="0"/>
        <v>11</v>
      </c>
      <c r="N36" s="20">
        <v>18</v>
      </c>
      <c r="O36" s="43">
        <f t="shared" si="2"/>
        <v>61.111111111111114</v>
      </c>
      <c r="P36" s="20">
        <f t="shared" si="1"/>
        <v>11</v>
      </c>
      <c r="Q36" s="20">
        <v>17</v>
      </c>
      <c r="R36" s="43">
        <f t="shared" si="3"/>
        <v>64.705882352941174</v>
      </c>
    </row>
    <row r="37" spans="1:18" s="23" customFormat="1" ht="15" customHeight="1" thickBot="1" x14ac:dyDescent="0.4">
      <c r="A37" s="58">
        <v>25</v>
      </c>
      <c r="B37" s="65" t="s">
        <v>73</v>
      </c>
      <c r="C37" s="22"/>
      <c r="D37" s="60"/>
      <c r="E37" s="60"/>
      <c r="F37" s="60">
        <v>4</v>
      </c>
      <c r="G37" s="60">
        <v>6</v>
      </c>
      <c r="H37" s="60">
        <v>5</v>
      </c>
      <c r="I37" s="60">
        <v>6</v>
      </c>
      <c r="J37" s="60"/>
      <c r="K37" s="60"/>
      <c r="L37" s="67">
        <v>21</v>
      </c>
      <c r="M37" s="59">
        <f t="shared" si="0"/>
        <v>10</v>
      </c>
      <c r="N37" s="20">
        <v>18</v>
      </c>
      <c r="O37" s="43">
        <f t="shared" si="2"/>
        <v>55.555555555555557</v>
      </c>
      <c r="P37" s="20">
        <f t="shared" si="1"/>
        <v>11</v>
      </c>
      <c r="Q37" s="20">
        <v>17</v>
      </c>
      <c r="R37" s="43">
        <f t="shared" si="3"/>
        <v>64.705882352941174</v>
      </c>
    </row>
    <row r="38" spans="1:18" s="23" customFormat="1" ht="15" customHeight="1" thickBot="1" x14ac:dyDescent="0.4">
      <c r="A38" s="58">
        <v>26</v>
      </c>
      <c r="B38" s="65" t="s">
        <v>74</v>
      </c>
      <c r="C38" s="22"/>
      <c r="D38" s="60"/>
      <c r="E38" s="60"/>
      <c r="F38" s="60">
        <v>8</v>
      </c>
      <c r="G38" s="60">
        <v>8</v>
      </c>
      <c r="H38" s="60">
        <v>10</v>
      </c>
      <c r="I38" s="60">
        <v>7</v>
      </c>
      <c r="J38" s="60"/>
      <c r="K38" s="60"/>
      <c r="L38" s="67">
        <v>33</v>
      </c>
      <c r="M38" s="59">
        <f t="shared" si="0"/>
        <v>16</v>
      </c>
      <c r="N38" s="20">
        <v>18</v>
      </c>
      <c r="O38" s="43">
        <f t="shared" si="2"/>
        <v>88.888888888888886</v>
      </c>
      <c r="P38" s="20">
        <f t="shared" si="1"/>
        <v>17</v>
      </c>
      <c r="Q38" s="20">
        <v>17</v>
      </c>
      <c r="R38" s="43">
        <f t="shared" si="3"/>
        <v>100</v>
      </c>
    </row>
    <row r="39" spans="1:18" s="23" customFormat="1" ht="15" customHeight="1" thickBot="1" x14ac:dyDescent="0.4">
      <c r="A39" s="58">
        <v>27</v>
      </c>
      <c r="B39" s="65" t="s">
        <v>75</v>
      </c>
      <c r="C39" s="22"/>
      <c r="D39" s="60"/>
      <c r="E39" s="60"/>
      <c r="F39" s="60">
        <v>8</v>
      </c>
      <c r="G39" s="60">
        <v>8</v>
      </c>
      <c r="H39" s="60">
        <v>7</v>
      </c>
      <c r="I39" s="60">
        <v>7</v>
      </c>
      <c r="J39" s="60"/>
      <c r="K39" s="60"/>
      <c r="L39" s="67">
        <v>30</v>
      </c>
      <c r="M39" s="59">
        <f t="shared" si="0"/>
        <v>16</v>
      </c>
      <c r="N39" s="20">
        <v>18</v>
      </c>
      <c r="O39" s="43">
        <f t="shared" si="2"/>
        <v>88.888888888888886</v>
      </c>
      <c r="P39" s="20">
        <f t="shared" si="1"/>
        <v>14</v>
      </c>
      <c r="Q39" s="20">
        <v>17</v>
      </c>
      <c r="R39" s="43">
        <f t="shared" si="3"/>
        <v>82.35294117647058</v>
      </c>
    </row>
    <row r="40" spans="1:18" s="23" customFormat="1" ht="15" customHeight="1" thickBot="1" x14ac:dyDescent="0.4">
      <c r="A40" s="58">
        <v>28</v>
      </c>
      <c r="B40" s="66" t="s">
        <v>76</v>
      </c>
      <c r="C40" s="22"/>
      <c r="D40" s="60"/>
      <c r="E40" s="60"/>
      <c r="F40" s="20">
        <v>7</v>
      </c>
      <c r="G40" s="20">
        <v>6</v>
      </c>
      <c r="H40" s="60"/>
      <c r="I40" s="60"/>
      <c r="J40" s="20">
        <v>5</v>
      </c>
      <c r="K40" s="20">
        <v>6</v>
      </c>
      <c r="L40" s="67">
        <v>24</v>
      </c>
      <c r="M40" s="59">
        <f t="shared" si="0"/>
        <v>13</v>
      </c>
      <c r="N40" s="20">
        <v>18</v>
      </c>
      <c r="O40" s="43">
        <f t="shared" si="2"/>
        <v>72.222222222222214</v>
      </c>
      <c r="P40" s="20">
        <f t="shared" si="1"/>
        <v>11</v>
      </c>
      <c r="Q40" s="20">
        <v>17</v>
      </c>
      <c r="R40" s="43">
        <f t="shared" si="3"/>
        <v>64.705882352941174</v>
      </c>
    </row>
    <row r="41" spans="1:18" s="23" customFormat="1" ht="15" customHeight="1" thickBot="1" x14ac:dyDescent="0.4">
      <c r="A41" s="58">
        <v>29</v>
      </c>
      <c r="B41" s="66" t="s">
        <v>77</v>
      </c>
      <c r="C41" s="22"/>
      <c r="D41" s="60"/>
      <c r="E41" s="60"/>
      <c r="F41" s="60">
        <v>8</v>
      </c>
      <c r="G41" s="60">
        <v>8</v>
      </c>
      <c r="H41" s="60">
        <v>7</v>
      </c>
      <c r="I41" s="60">
        <v>4</v>
      </c>
      <c r="J41" s="60"/>
      <c r="K41" s="60"/>
      <c r="L41" s="67">
        <v>27</v>
      </c>
      <c r="M41" s="59">
        <f t="shared" si="0"/>
        <v>16</v>
      </c>
      <c r="N41" s="20">
        <v>18</v>
      </c>
      <c r="O41" s="43">
        <f t="shared" si="2"/>
        <v>88.888888888888886</v>
      </c>
      <c r="P41" s="20">
        <f t="shared" si="1"/>
        <v>11</v>
      </c>
      <c r="Q41" s="20">
        <v>17</v>
      </c>
      <c r="R41" s="43">
        <f t="shared" si="3"/>
        <v>64.705882352941174</v>
      </c>
    </row>
    <row r="42" spans="1:18" s="23" customFormat="1" ht="15" customHeight="1" thickBot="1" x14ac:dyDescent="0.4">
      <c r="A42" s="58">
        <v>30</v>
      </c>
      <c r="B42" s="66" t="s">
        <v>78</v>
      </c>
      <c r="C42" s="22"/>
      <c r="D42" s="60"/>
      <c r="E42" s="60"/>
      <c r="F42" s="60">
        <v>8</v>
      </c>
      <c r="G42" s="60">
        <v>10</v>
      </c>
      <c r="H42" s="60">
        <v>10</v>
      </c>
      <c r="I42" s="60">
        <v>5</v>
      </c>
      <c r="J42" s="60"/>
      <c r="K42" s="60"/>
      <c r="L42" s="67">
        <v>33</v>
      </c>
      <c r="M42" s="59">
        <f t="shared" si="0"/>
        <v>18</v>
      </c>
      <c r="N42" s="20">
        <v>18</v>
      </c>
      <c r="O42" s="43">
        <f t="shared" si="2"/>
        <v>100</v>
      </c>
      <c r="P42" s="20">
        <f t="shared" si="1"/>
        <v>15</v>
      </c>
      <c r="Q42" s="20">
        <v>17</v>
      </c>
      <c r="R42" s="43">
        <f t="shared" si="3"/>
        <v>88.235294117647058</v>
      </c>
    </row>
    <row r="43" spans="1:18" s="23" customFormat="1" ht="15" customHeight="1" thickBot="1" x14ac:dyDescent="0.4">
      <c r="A43" s="58">
        <v>31</v>
      </c>
      <c r="B43" s="65" t="s">
        <v>79</v>
      </c>
      <c r="C43" s="22"/>
      <c r="D43" s="60">
        <v>8</v>
      </c>
      <c r="E43" s="60">
        <v>7</v>
      </c>
      <c r="F43" s="62"/>
      <c r="G43" s="62"/>
      <c r="H43" s="62"/>
      <c r="I43" s="62"/>
      <c r="J43" s="60">
        <v>7</v>
      </c>
      <c r="K43" s="60">
        <v>4</v>
      </c>
      <c r="L43" s="67">
        <v>26</v>
      </c>
      <c r="M43" s="59">
        <f t="shared" si="0"/>
        <v>15</v>
      </c>
      <c r="N43" s="20">
        <v>18</v>
      </c>
      <c r="O43" s="43">
        <f t="shared" si="2"/>
        <v>83.333333333333343</v>
      </c>
      <c r="P43" s="20">
        <f t="shared" si="1"/>
        <v>11</v>
      </c>
      <c r="Q43" s="20">
        <v>17</v>
      </c>
      <c r="R43" s="43">
        <f t="shared" si="3"/>
        <v>64.705882352941174</v>
      </c>
    </row>
    <row r="44" spans="1:18" s="27" customFormat="1" ht="20.149999999999999" customHeight="1" x14ac:dyDescent="0.25">
      <c r="A44" s="24"/>
      <c r="B44" s="93"/>
      <c r="C44" s="82"/>
      <c r="D44" s="24"/>
      <c r="E44" s="71" t="s">
        <v>33</v>
      </c>
      <c r="F44" s="71"/>
      <c r="G44" s="71"/>
      <c r="H44" s="71"/>
      <c r="I44" s="71"/>
      <c r="J44" s="71"/>
      <c r="K44" s="71"/>
      <c r="L44" s="37">
        <f>AVERAGE(L13:L43)</f>
        <v>27</v>
      </c>
      <c r="M44" s="37">
        <f>AVERAGE(M13:M43)</f>
        <v>14.838709677419354</v>
      </c>
      <c r="N44" s="37">
        <f>AVERAGE(N13:N43)</f>
        <v>18</v>
      </c>
      <c r="O44" s="44"/>
      <c r="P44" s="37">
        <f>AVERAGE(P13:P43)</f>
        <v>12.161290322580646</v>
      </c>
      <c r="Q44" s="37">
        <f>AVERAGE(Q13:Q43)</f>
        <v>17</v>
      </c>
      <c r="R44" s="25"/>
    </row>
    <row r="45" spans="1:18" s="27" customFormat="1" ht="20.149999999999999" customHeight="1" x14ac:dyDescent="0.25">
      <c r="A45" s="38"/>
      <c r="B45" s="39"/>
      <c r="C45" s="39"/>
      <c r="D45" s="38"/>
      <c r="E45" s="71" t="s">
        <v>20</v>
      </c>
      <c r="F45" s="71"/>
      <c r="G45" s="71"/>
      <c r="H45" s="71"/>
      <c r="I45" s="71"/>
      <c r="J45" s="71"/>
      <c r="K45" s="71"/>
      <c r="L45" s="40">
        <f>COUNTIF(L13:L43,"&gt;=27.00")</f>
        <v>15</v>
      </c>
      <c r="M45" s="40">
        <f>COUNTIF(M13:M43,"&gt;=14.84")</f>
        <v>18</v>
      </c>
      <c r="N45" s="26"/>
      <c r="O45" s="45"/>
      <c r="P45" s="40">
        <f>COUNTIF(P13:P43,"&gt;=12.16")</f>
        <v>11</v>
      </c>
      <c r="Q45" s="25"/>
      <c r="R45" s="25"/>
    </row>
    <row r="46" spans="1:18" s="27" customFormat="1" ht="20.149999999999999" customHeight="1" x14ac:dyDescent="0.25">
      <c r="A46" s="38"/>
      <c r="B46" s="39"/>
      <c r="C46" s="71" t="s">
        <v>22</v>
      </c>
      <c r="D46" s="71"/>
      <c r="E46" s="71"/>
      <c r="F46" s="71"/>
      <c r="G46" s="71"/>
      <c r="H46" s="71"/>
      <c r="I46" s="71"/>
      <c r="J46" s="71"/>
      <c r="K46" s="71"/>
      <c r="L46" s="42">
        <f>15/34</f>
        <v>0.44117647058823528</v>
      </c>
      <c r="M46" s="42">
        <f>18/31</f>
        <v>0.58064516129032262</v>
      </c>
      <c r="N46" s="26"/>
      <c r="O46" s="45"/>
      <c r="P46" s="42">
        <f>11/31</f>
        <v>0.35483870967741937</v>
      </c>
      <c r="Q46" s="25"/>
      <c r="R46" s="25"/>
    </row>
    <row r="47" spans="1:18" s="27" customFormat="1" ht="20.149999999999999" customHeight="1" x14ac:dyDescent="0.25">
      <c r="A47" s="38"/>
      <c r="B47" s="39"/>
      <c r="C47" s="39"/>
      <c r="D47" s="38"/>
      <c r="E47" s="71" t="s">
        <v>19</v>
      </c>
      <c r="F47" s="71"/>
      <c r="G47" s="71"/>
      <c r="H47" s="71"/>
      <c r="I47" s="71"/>
      <c r="J47" s="71"/>
      <c r="K47" s="71"/>
      <c r="L47" s="40">
        <v>18</v>
      </c>
      <c r="M47" s="25"/>
      <c r="N47" s="25"/>
      <c r="O47" s="41"/>
      <c r="P47" s="25"/>
      <c r="Q47" s="25"/>
      <c r="R47" s="25"/>
    </row>
    <row r="48" spans="1:18" s="27" customFormat="1" ht="20.149999999999999" customHeight="1" x14ac:dyDescent="0.25">
      <c r="A48" s="38"/>
      <c r="B48" s="39"/>
      <c r="C48" s="39"/>
      <c r="D48" s="38"/>
      <c r="E48" s="71" t="s">
        <v>27</v>
      </c>
      <c r="F48" s="71"/>
      <c r="G48" s="71"/>
      <c r="H48" s="71"/>
      <c r="I48" s="71"/>
      <c r="J48" s="71"/>
      <c r="K48" s="71"/>
      <c r="L48" s="40"/>
      <c r="M48" s="25"/>
      <c r="N48" s="25"/>
      <c r="O48" s="41">
        <f>COUNTIF(O13:O43,"&gt;L47=60")</f>
        <v>0</v>
      </c>
      <c r="P48" s="25"/>
      <c r="Q48" s="25"/>
      <c r="R48" s="41">
        <f>COUNTIF(R13:R43,"&gt;=60")</f>
        <v>27</v>
      </c>
    </row>
    <row r="49" spans="1:18" s="27" customFormat="1" ht="20.149999999999999" customHeight="1" x14ac:dyDescent="0.25">
      <c r="A49" s="38"/>
      <c r="B49" s="39"/>
      <c r="C49" s="39"/>
      <c r="D49" s="38"/>
      <c r="E49" s="71" t="s">
        <v>28</v>
      </c>
      <c r="F49" s="71"/>
      <c r="G49" s="71"/>
      <c r="H49" s="71"/>
      <c r="I49" s="71"/>
      <c r="J49" s="71"/>
      <c r="K49" s="71"/>
      <c r="L49" s="40"/>
      <c r="M49" s="25"/>
      <c r="N49" s="25"/>
      <c r="O49" s="41">
        <f>29/31*100</f>
        <v>93.548387096774192</v>
      </c>
      <c r="P49" s="25"/>
      <c r="Q49" s="25"/>
      <c r="R49" s="41">
        <f>27/31*100</f>
        <v>87.096774193548384</v>
      </c>
    </row>
    <row r="50" spans="1:18" s="27" customFormat="1" ht="20.149999999999999" customHeight="1" x14ac:dyDescent="0.25">
      <c r="A50" s="38"/>
      <c r="B50" s="39"/>
      <c r="C50" s="39"/>
      <c r="D50" s="38"/>
      <c r="E50" s="71" t="s">
        <v>24</v>
      </c>
      <c r="F50" s="71"/>
      <c r="G50" s="72"/>
      <c r="H50" s="72"/>
      <c r="I50" s="72"/>
      <c r="J50" s="72"/>
      <c r="K50" s="72"/>
      <c r="L50" s="49">
        <v>1</v>
      </c>
      <c r="M50" s="50"/>
      <c r="N50" s="50"/>
      <c r="O50" s="49"/>
      <c r="P50" s="50"/>
      <c r="Q50" s="50"/>
      <c r="R50" s="49"/>
    </row>
    <row r="51" spans="1:18" s="27" customFormat="1" ht="20.149999999999999" customHeight="1" x14ac:dyDescent="0.25">
      <c r="A51" s="38"/>
      <c r="B51" s="39"/>
      <c r="C51" s="39"/>
      <c r="D51" s="38"/>
      <c r="E51" s="71" t="s">
        <v>25</v>
      </c>
      <c r="F51" s="71"/>
      <c r="G51" s="72"/>
      <c r="H51" s="72"/>
      <c r="I51" s="72"/>
      <c r="J51" s="72"/>
      <c r="K51" s="72"/>
      <c r="L51" s="47">
        <v>2</v>
      </c>
      <c r="M51" s="46"/>
      <c r="N51" s="46"/>
      <c r="O51" s="47"/>
      <c r="P51" s="46"/>
      <c r="Q51" s="46"/>
      <c r="R51" s="47"/>
    </row>
    <row r="52" spans="1:18" s="27" customFormat="1" ht="20.149999999999999" customHeight="1" x14ac:dyDescent="0.25">
      <c r="A52" s="38"/>
      <c r="B52" s="39"/>
      <c r="C52" s="39"/>
      <c r="D52" s="38"/>
      <c r="E52" s="71" t="s">
        <v>26</v>
      </c>
      <c r="F52" s="71"/>
      <c r="G52" s="72"/>
      <c r="H52" s="72"/>
      <c r="I52" s="72"/>
      <c r="J52" s="72"/>
      <c r="K52" s="72"/>
      <c r="L52" s="48">
        <v>3</v>
      </c>
      <c r="M52" s="41"/>
      <c r="N52" s="41"/>
      <c r="O52" s="48">
        <v>3</v>
      </c>
      <c r="P52" s="41"/>
      <c r="Q52" s="41"/>
      <c r="R52" s="48">
        <v>3</v>
      </c>
    </row>
    <row r="53" spans="1:18" s="29" customFormat="1" ht="25" customHeight="1" x14ac:dyDescent="0.25">
      <c r="A53" s="87" t="s">
        <v>11</v>
      </c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28"/>
      <c r="M53" s="28"/>
      <c r="N53" s="28"/>
      <c r="O53" s="28"/>
      <c r="P53" s="51"/>
      <c r="Q53" s="51"/>
      <c r="R53" s="31"/>
    </row>
    <row r="54" spans="1:18" s="29" customFormat="1" ht="25" customHeight="1" x14ac:dyDescent="0.25">
      <c r="A54" s="88" t="s">
        <v>12</v>
      </c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30"/>
      <c r="M54" s="30"/>
      <c r="N54" s="30"/>
      <c r="O54" s="30"/>
      <c r="P54" s="31"/>
      <c r="Q54" s="31"/>
      <c r="R54" s="31"/>
    </row>
    <row r="55" spans="1:18" ht="25" customHeight="1" x14ac:dyDescent="0.25"/>
  </sheetData>
  <mergeCells count="30">
    <mergeCell ref="R11:R12"/>
    <mergeCell ref="P10:R10"/>
    <mergeCell ref="A2:R2"/>
    <mergeCell ref="A3:R3"/>
    <mergeCell ref="A4:R4"/>
    <mergeCell ref="B5:H5"/>
    <mergeCell ref="B6:H6"/>
    <mergeCell ref="L5:O5"/>
    <mergeCell ref="B8:C8"/>
    <mergeCell ref="A10:A12"/>
    <mergeCell ref="B10:B12"/>
    <mergeCell ref="L10:L12"/>
    <mergeCell ref="M10:O10"/>
    <mergeCell ref="M11:M12"/>
    <mergeCell ref="N11:N12"/>
    <mergeCell ref="O11:O12"/>
    <mergeCell ref="P11:P12"/>
    <mergeCell ref="Q11:Q12"/>
    <mergeCell ref="A54:K54"/>
    <mergeCell ref="B44:C44"/>
    <mergeCell ref="E44:K44"/>
    <mergeCell ref="E45:K45"/>
    <mergeCell ref="C46:K46"/>
    <mergeCell ref="E47:K47"/>
    <mergeCell ref="E48:K48"/>
    <mergeCell ref="E49:K49"/>
    <mergeCell ref="E50:K50"/>
    <mergeCell ref="E51:K51"/>
    <mergeCell ref="E52:K52"/>
    <mergeCell ref="A53:K53"/>
  </mergeCells>
  <pageMargins left="1" right="0.5" top="1" bottom="0.5" header="0" footer="0"/>
  <pageSetup paperSize="5" scale="7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51935-D70F-49F7-96A6-33637822DE01}">
  <dimension ref="B2:K33"/>
  <sheetViews>
    <sheetView topLeftCell="A12" workbookViewId="0">
      <selection activeCell="B2" sqref="B2:K33"/>
    </sheetView>
  </sheetViews>
  <sheetFormatPr defaultRowHeight="12.5" x14ac:dyDescent="0.25"/>
  <cols>
    <col min="2" max="2" width="37" customWidth="1"/>
  </cols>
  <sheetData>
    <row r="2" spans="2:11" ht="21" x14ac:dyDescent="0.25">
      <c r="B2" t="s">
        <v>0</v>
      </c>
      <c r="C2" s="14" t="s">
        <v>6</v>
      </c>
      <c r="D2" s="15" t="s">
        <v>3</v>
      </c>
      <c r="E2" s="15" t="s">
        <v>4</v>
      </c>
      <c r="F2" s="15" t="s">
        <v>37</v>
      </c>
      <c r="G2" s="15" t="s">
        <v>83</v>
      </c>
      <c r="H2" s="15" t="s">
        <v>13</v>
      </c>
      <c r="I2" s="15" t="s">
        <v>14</v>
      </c>
      <c r="J2" s="15" t="s">
        <v>40</v>
      </c>
      <c r="K2" s="15" t="s">
        <v>41</v>
      </c>
    </row>
    <row r="3" spans="2:11" x14ac:dyDescent="0.25">
      <c r="B3" t="s">
        <v>49</v>
      </c>
      <c r="D3" s="69">
        <v>8</v>
      </c>
      <c r="E3" s="69">
        <v>8</v>
      </c>
      <c r="F3" s="69"/>
      <c r="G3" s="69"/>
      <c r="H3" s="69"/>
      <c r="I3" s="69"/>
      <c r="J3" s="69">
        <v>6</v>
      </c>
      <c r="K3" s="69">
        <v>8</v>
      </c>
    </row>
    <row r="4" spans="2:11" x14ac:dyDescent="0.25">
      <c r="B4" t="s">
        <v>50</v>
      </c>
      <c r="D4" s="69"/>
      <c r="E4" s="69"/>
      <c r="F4" s="69">
        <v>8</v>
      </c>
      <c r="G4" s="69">
        <v>8</v>
      </c>
      <c r="H4" s="69"/>
      <c r="I4" s="69"/>
      <c r="J4" s="69">
        <v>7</v>
      </c>
      <c r="K4" s="69">
        <v>7</v>
      </c>
    </row>
    <row r="5" spans="2:11" x14ac:dyDescent="0.25">
      <c r="B5" t="s">
        <v>51</v>
      </c>
      <c r="D5" s="69">
        <v>5</v>
      </c>
      <c r="E5" s="69">
        <v>6</v>
      </c>
      <c r="F5" s="69"/>
      <c r="G5" s="69"/>
      <c r="H5" s="69"/>
      <c r="I5" s="69"/>
      <c r="J5" s="69">
        <v>5</v>
      </c>
      <c r="K5" s="69">
        <v>6</v>
      </c>
    </row>
    <row r="6" spans="2:11" x14ac:dyDescent="0.25">
      <c r="B6" t="s">
        <v>52</v>
      </c>
      <c r="D6" s="69"/>
      <c r="E6" s="69"/>
      <c r="F6" s="69">
        <v>4</v>
      </c>
      <c r="G6" s="69">
        <v>6</v>
      </c>
      <c r="H6" s="69">
        <v>5</v>
      </c>
      <c r="I6" s="69">
        <v>6</v>
      </c>
      <c r="J6" s="69"/>
      <c r="K6" s="69"/>
    </row>
    <row r="7" spans="2:11" x14ac:dyDescent="0.25">
      <c r="B7" t="s">
        <v>53</v>
      </c>
      <c r="D7" s="69"/>
      <c r="E7" s="69"/>
      <c r="F7" s="69">
        <v>8</v>
      </c>
      <c r="G7" s="69">
        <v>9</v>
      </c>
      <c r="H7" s="69">
        <v>9</v>
      </c>
      <c r="I7" s="69">
        <v>7</v>
      </c>
      <c r="J7" s="69"/>
      <c r="K7" s="69"/>
    </row>
    <row r="8" spans="2:11" x14ac:dyDescent="0.25">
      <c r="B8" t="s">
        <v>54</v>
      </c>
      <c r="D8" s="69">
        <v>8</v>
      </c>
      <c r="E8" s="69">
        <v>8</v>
      </c>
      <c r="F8" s="69"/>
      <c r="G8" s="69"/>
      <c r="H8" s="69">
        <v>7</v>
      </c>
      <c r="I8" s="69">
        <v>4</v>
      </c>
      <c r="J8" s="69"/>
      <c r="K8" s="69"/>
    </row>
    <row r="9" spans="2:11" x14ac:dyDescent="0.25">
      <c r="B9" t="s">
        <v>55</v>
      </c>
      <c r="D9" s="69"/>
      <c r="E9" s="69"/>
      <c r="F9" s="69">
        <v>7</v>
      </c>
      <c r="G9" s="69">
        <v>8</v>
      </c>
      <c r="H9" s="69"/>
      <c r="I9" s="69"/>
      <c r="J9" s="69">
        <v>7</v>
      </c>
      <c r="K9" s="69">
        <v>4</v>
      </c>
    </row>
    <row r="10" spans="2:11" x14ac:dyDescent="0.25">
      <c r="B10" t="s">
        <v>56</v>
      </c>
      <c r="D10" s="69"/>
      <c r="E10" s="69"/>
      <c r="F10" s="69">
        <v>7</v>
      </c>
      <c r="G10" s="69">
        <v>6</v>
      </c>
      <c r="H10" s="69"/>
      <c r="I10" s="69"/>
      <c r="J10" s="69">
        <v>4</v>
      </c>
      <c r="K10" s="69">
        <v>7</v>
      </c>
    </row>
    <row r="11" spans="2:11" x14ac:dyDescent="0.25">
      <c r="B11" t="s">
        <v>57</v>
      </c>
      <c r="D11" s="69"/>
      <c r="E11" s="69"/>
      <c r="F11" s="69">
        <v>8</v>
      </c>
      <c r="G11" s="69">
        <v>10</v>
      </c>
      <c r="H11" s="69">
        <v>5</v>
      </c>
      <c r="I11" s="69">
        <v>7</v>
      </c>
      <c r="J11" s="69"/>
      <c r="K11" s="69"/>
    </row>
    <row r="12" spans="2:11" x14ac:dyDescent="0.25">
      <c r="B12" t="s">
        <v>58</v>
      </c>
      <c r="D12" s="69"/>
      <c r="E12" s="69"/>
      <c r="F12" s="69">
        <v>7</v>
      </c>
      <c r="G12" s="69">
        <v>8</v>
      </c>
      <c r="H12" s="69"/>
      <c r="I12" s="69"/>
      <c r="J12" s="69">
        <v>7</v>
      </c>
      <c r="K12" s="69">
        <v>4</v>
      </c>
    </row>
    <row r="13" spans="2:11" x14ac:dyDescent="0.25">
      <c r="B13" t="s">
        <v>59</v>
      </c>
      <c r="D13" s="69"/>
      <c r="E13" s="69"/>
      <c r="F13" s="69">
        <v>5</v>
      </c>
      <c r="G13" s="69">
        <v>8</v>
      </c>
      <c r="H13" s="69">
        <v>10</v>
      </c>
      <c r="I13" s="69">
        <v>7</v>
      </c>
      <c r="J13" s="69"/>
      <c r="K13" s="69"/>
    </row>
    <row r="14" spans="2:11" x14ac:dyDescent="0.25">
      <c r="B14" t="s">
        <v>60</v>
      </c>
      <c r="D14" s="69">
        <v>5</v>
      </c>
      <c r="E14" s="69">
        <v>6</v>
      </c>
      <c r="F14" s="69"/>
      <c r="G14" s="69"/>
      <c r="H14" s="69"/>
      <c r="I14" s="69"/>
      <c r="J14" s="69">
        <v>4</v>
      </c>
      <c r="K14" s="69">
        <v>6</v>
      </c>
    </row>
    <row r="15" spans="2:11" x14ac:dyDescent="0.25">
      <c r="B15" t="s">
        <v>61</v>
      </c>
      <c r="D15" s="69"/>
      <c r="E15" s="69"/>
      <c r="F15" s="69">
        <v>7</v>
      </c>
      <c r="G15" s="69">
        <v>8</v>
      </c>
      <c r="H15" s="69"/>
      <c r="I15" s="69"/>
      <c r="J15" s="69">
        <v>7</v>
      </c>
      <c r="K15" s="69">
        <v>4</v>
      </c>
    </row>
    <row r="16" spans="2:11" x14ac:dyDescent="0.25">
      <c r="B16" t="s">
        <v>62</v>
      </c>
      <c r="D16" s="69">
        <v>7</v>
      </c>
      <c r="E16" s="69">
        <v>8</v>
      </c>
      <c r="F16" s="69"/>
      <c r="G16" s="69">
        <v>8</v>
      </c>
      <c r="H16" s="69">
        <v>7</v>
      </c>
      <c r="I16" s="69"/>
      <c r="J16" s="69"/>
      <c r="K16" s="69"/>
    </row>
    <row r="17" spans="2:11" x14ac:dyDescent="0.25">
      <c r="B17" t="s">
        <v>63</v>
      </c>
      <c r="D17" s="69">
        <v>10</v>
      </c>
      <c r="E17" s="69">
        <v>8</v>
      </c>
      <c r="F17" s="69"/>
      <c r="G17" s="69"/>
      <c r="H17" s="69">
        <v>10</v>
      </c>
      <c r="I17" s="69">
        <v>5</v>
      </c>
      <c r="J17" s="69"/>
      <c r="K17" s="69"/>
    </row>
    <row r="18" spans="2:11" x14ac:dyDescent="0.25">
      <c r="B18" t="s">
        <v>64</v>
      </c>
      <c r="D18" s="69"/>
      <c r="E18" s="69"/>
      <c r="F18" s="69">
        <v>7</v>
      </c>
      <c r="G18" s="69">
        <v>7</v>
      </c>
      <c r="H18" s="69"/>
      <c r="I18" s="69"/>
      <c r="J18" s="69">
        <v>6</v>
      </c>
      <c r="K18" s="69">
        <v>8</v>
      </c>
    </row>
    <row r="19" spans="2:11" x14ac:dyDescent="0.25">
      <c r="B19" t="s">
        <v>65</v>
      </c>
      <c r="D19" s="69"/>
      <c r="E19" s="69"/>
      <c r="F19" s="69">
        <v>7</v>
      </c>
      <c r="G19" s="69">
        <v>6</v>
      </c>
      <c r="H19" s="69">
        <v>4</v>
      </c>
      <c r="I19" s="69">
        <v>7</v>
      </c>
      <c r="J19" s="69"/>
      <c r="K19" s="69"/>
    </row>
    <row r="20" spans="2:11" x14ac:dyDescent="0.25">
      <c r="B20" t="s">
        <v>66</v>
      </c>
      <c r="D20" s="69">
        <v>8</v>
      </c>
      <c r="E20" s="69">
        <v>7</v>
      </c>
      <c r="F20" s="69"/>
      <c r="G20" s="69"/>
      <c r="H20" s="69"/>
      <c r="I20" s="69"/>
      <c r="J20" s="69">
        <v>7</v>
      </c>
      <c r="K20" s="69">
        <v>4</v>
      </c>
    </row>
    <row r="21" spans="2:11" x14ac:dyDescent="0.25">
      <c r="B21" t="s">
        <v>67</v>
      </c>
      <c r="D21" s="69"/>
      <c r="E21" s="69"/>
      <c r="F21" s="69">
        <v>8</v>
      </c>
      <c r="G21" s="69">
        <v>10</v>
      </c>
      <c r="H21" s="69">
        <v>10</v>
      </c>
      <c r="I21" s="69">
        <v>5</v>
      </c>
      <c r="J21" s="69"/>
      <c r="K21" s="69"/>
    </row>
    <row r="22" spans="2:11" x14ac:dyDescent="0.25">
      <c r="B22" t="s">
        <v>68</v>
      </c>
      <c r="D22" s="69"/>
      <c r="E22" s="69"/>
      <c r="F22" s="69">
        <v>8</v>
      </c>
      <c r="G22" s="69">
        <v>5</v>
      </c>
      <c r="H22" s="69">
        <v>5</v>
      </c>
      <c r="I22" s="69">
        <v>5</v>
      </c>
      <c r="J22" s="69"/>
      <c r="K22" s="69"/>
    </row>
    <row r="23" spans="2:11" x14ac:dyDescent="0.25">
      <c r="B23" t="s">
        <v>69</v>
      </c>
      <c r="D23" s="69">
        <v>4</v>
      </c>
      <c r="E23" s="69">
        <v>5</v>
      </c>
      <c r="F23" s="69"/>
      <c r="G23" s="69">
        <v>4</v>
      </c>
      <c r="H23" s="69">
        <v>6</v>
      </c>
      <c r="I23" s="69"/>
      <c r="J23" s="69"/>
      <c r="K23" s="69"/>
    </row>
    <row r="24" spans="2:11" x14ac:dyDescent="0.25">
      <c r="B24" t="s">
        <v>70</v>
      </c>
      <c r="D24" s="69"/>
      <c r="E24" s="69"/>
      <c r="F24" s="69">
        <v>7</v>
      </c>
      <c r="G24" s="69">
        <v>7</v>
      </c>
      <c r="H24" s="69">
        <v>5</v>
      </c>
      <c r="I24" s="69">
        <v>7</v>
      </c>
      <c r="J24" s="69"/>
      <c r="K24" s="69"/>
    </row>
    <row r="25" spans="2:11" x14ac:dyDescent="0.25">
      <c r="B25" t="s">
        <v>71</v>
      </c>
      <c r="D25" s="69">
        <v>10</v>
      </c>
      <c r="E25" s="69">
        <v>8</v>
      </c>
      <c r="F25" s="69"/>
      <c r="G25" s="69"/>
      <c r="H25" s="69"/>
      <c r="I25" s="69"/>
      <c r="J25" s="69">
        <v>5</v>
      </c>
      <c r="K25" s="69">
        <v>10</v>
      </c>
    </row>
    <row r="26" spans="2:11" x14ac:dyDescent="0.25">
      <c r="B26" t="s">
        <v>72</v>
      </c>
      <c r="D26" s="69">
        <v>5</v>
      </c>
      <c r="E26" s="69">
        <v>6</v>
      </c>
      <c r="F26" s="69"/>
      <c r="G26" s="69"/>
      <c r="H26" s="69"/>
      <c r="I26" s="69"/>
      <c r="J26" s="69">
        <v>5</v>
      </c>
      <c r="K26" s="69">
        <v>6</v>
      </c>
    </row>
    <row r="27" spans="2:11" x14ac:dyDescent="0.25">
      <c r="B27" t="s">
        <v>73</v>
      </c>
      <c r="D27" s="69"/>
      <c r="E27" s="69"/>
      <c r="F27" s="69">
        <v>4</v>
      </c>
      <c r="G27" s="69">
        <v>6</v>
      </c>
      <c r="H27" s="69">
        <v>5</v>
      </c>
      <c r="I27" s="69">
        <v>6</v>
      </c>
      <c r="J27" s="69"/>
      <c r="K27" s="69"/>
    </row>
    <row r="28" spans="2:11" x14ac:dyDescent="0.25">
      <c r="B28" t="s">
        <v>74</v>
      </c>
      <c r="D28" s="69"/>
      <c r="E28" s="69"/>
      <c r="F28" s="69">
        <v>8</v>
      </c>
      <c r="G28" s="69">
        <v>8</v>
      </c>
      <c r="H28" s="69">
        <v>10</v>
      </c>
      <c r="I28" s="69">
        <v>7</v>
      </c>
      <c r="J28" s="69"/>
      <c r="K28" s="69"/>
    </row>
    <row r="29" spans="2:11" x14ac:dyDescent="0.25">
      <c r="B29" t="s">
        <v>75</v>
      </c>
      <c r="D29" s="69"/>
      <c r="E29" s="69"/>
      <c r="F29" s="69">
        <v>8</v>
      </c>
      <c r="G29" s="69">
        <v>8</v>
      </c>
      <c r="H29" s="69">
        <v>7</v>
      </c>
      <c r="I29" s="69">
        <v>7</v>
      </c>
      <c r="J29" s="69"/>
      <c r="K29" s="69"/>
    </row>
    <row r="30" spans="2:11" x14ac:dyDescent="0.25">
      <c r="B30" t="s">
        <v>76</v>
      </c>
      <c r="D30" s="69"/>
      <c r="E30" s="69"/>
      <c r="F30" s="69">
        <v>7</v>
      </c>
      <c r="G30" s="69">
        <v>6</v>
      </c>
      <c r="H30" s="69"/>
      <c r="I30" s="69"/>
      <c r="J30" s="69">
        <v>5</v>
      </c>
      <c r="K30" s="69">
        <v>6</v>
      </c>
    </row>
    <row r="31" spans="2:11" x14ac:dyDescent="0.25">
      <c r="B31" t="s">
        <v>77</v>
      </c>
      <c r="D31" s="69"/>
      <c r="E31" s="69"/>
      <c r="F31" s="69">
        <v>8</v>
      </c>
      <c r="G31" s="69">
        <v>8</v>
      </c>
      <c r="H31" s="69">
        <v>7</v>
      </c>
      <c r="I31" s="69">
        <v>4</v>
      </c>
      <c r="J31" s="69"/>
      <c r="K31" s="69"/>
    </row>
    <row r="32" spans="2:11" x14ac:dyDescent="0.25">
      <c r="B32" t="s">
        <v>78</v>
      </c>
      <c r="D32" s="69"/>
      <c r="E32" s="69"/>
      <c r="F32" s="69">
        <v>8</v>
      </c>
      <c r="G32" s="69">
        <v>10</v>
      </c>
      <c r="H32" s="69">
        <v>10</v>
      </c>
      <c r="I32" s="69">
        <v>5</v>
      </c>
      <c r="J32" s="69"/>
      <c r="K32" s="69"/>
    </row>
    <row r="33" spans="2:11" x14ac:dyDescent="0.25">
      <c r="B33" t="s">
        <v>79</v>
      </c>
      <c r="D33" s="69">
        <v>8</v>
      </c>
      <c r="E33" s="69">
        <v>7</v>
      </c>
      <c r="F33" s="69"/>
      <c r="G33" s="69"/>
      <c r="H33" s="69"/>
      <c r="I33" s="69"/>
      <c r="J33" s="69">
        <v>7</v>
      </c>
      <c r="K33" s="69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Sessional-II Exam</vt:lpstr>
      <vt:lpstr>Sessional-I Exam </vt:lpstr>
      <vt:lpstr>Sheet1</vt:lpstr>
      <vt:lpstr>'Sessional-I Exam '!Print_Titles</vt:lpstr>
      <vt:lpstr>'Sessional-II Exam'!Print_Titles</vt:lpstr>
    </vt:vector>
  </TitlesOfParts>
  <Company>YCCE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N NAGPURE</dc:creator>
  <cp:lastModifiedBy>ram sarnaik</cp:lastModifiedBy>
  <cp:lastPrinted>2013-07-10T17:06:17Z</cp:lastPrinted>
  <dcterms:created xsi:type="dcterms:W3CDTF">2013-03-04T14:35:22Z</dcterms:created>
  <dcterms:modified xsi:type="dcterms:W3CDTF">2025-01-09T09:02:04Z</dcterms:modified>
</cp:coreProperties>
</file>