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"/>
    </mc:Choice>
  </mc:AlternateContent>
  <xr:revisionPtr revIDLastSave="12" documentId="11_4B0D580C13A3511688CADD2C659DAFA8AF0D77D6" xr6:coauthVersionLast="47" xr6:coauthVersionMax="47" xr10:uidLastSave="{2BAFCE37-7D48-47E0-8668-FD02D4D73B91}"/>
  <bookViews>
    <workbookView xWindow="-108" yWindow="-108" windowWidth="23256" windowHeight="12456" activeTab="5" xr2:uid="{00000000-000D-0000-FFFF-FFFF00000000}"/>
  </bookViews>
  <sheets>
    <sheet name="B_Input_Details" sheetId="1" r:id="rId1"/>
    <sheet name="B_P1_I" sheetId="2" r:id="rId2"/>
    <sheet name="B_CA_I" sheetId="3" r:id="rId3"/>
    <sheet name="B_EndSem_E" sheetId="4" r:id="rId4"/>
    <sheet name="B_Internal_Components" sheetId="5" r:id="rId5"/>
    <sheet name="B_External_Components" sheetId="6" r:id="rId6"/>
    <sheet name="B_Course_level_Attainment" sheetId="7" r:id="rId7"/>
    <sheet name="B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5" i="8"/>
  <c r="Q4" i="8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I56" i="7"/>
  <c r="J56" i="7" s="1"/>
  <c r="N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I39" i="7"/>
  <c r="M6" i="8" s="1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I22" i="7"/>
  <c r="J22" i="7" s="1"/>
  <c r="N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I5" i="7"/>
  <c r="J5" i="7" s="1"/>
  <c r="N4" i="8" s="1"/>
  <c r="C5" i="7"/>
  <c r="B5" i="7"/>
  <c r="O6" i="4"/>
  <c r="N6" i="4"/>
  <c r="M6" i="4"/>
  <c r="L6" i="4"/>
  <c r="T27" i="4" s="1"/>
  <c r="D23" i="6" s="1"/>
  <c r="K23" i="6" s="1"/>
  <c r="K6" i="4"/>
  <c r="J6" i="4"/>
  <c r="I6" i="4"/>
  <c r="H6" i="4"/>
  <c r="G6" i="4"/>
  <c r="F6" i="4"/>
  <c r="E6" i="4"/>
  <c r="D6" i="4"/>
  <c r="C6" i="4"/>
  <c r="S20" i="4" s="1"/>
  <c r="C16" i="6" s="1"/>
  <c r="J16" i="6" s="1"/>
  <c r="S4" i="4"/>
  <c r="C4" i="6" s="1"/>
  <c r="J4" i="6" s="1"/>
  <c r="F6" i="3"/>
  <c r="E6" i="3"/>
  <c r="D6" i="3"/>
  <c r="C6" i="3"/>
  <c r="I26" i="3" s="1"/>
  <c r="G22" i="5" s="1"/>
  <c r="K27" i="2"/>
  <c r="A23" i="5" s="1"/>
  <c r="N21" i="2"/>
  <c r="D17" i="5" s="1"/>
  <c r="L16" i="2"/>
  <c r="B12" i="5" s="1"/>
  <c r="K12" i="2"/>
  <c r="A8" i="5" s="1"/>
  <c r="I6" i="2"/>
  <c r="H6" i="2"/>
  <c r="G6" i="2"/>
  <c r="K21" i="2" s="1"/>
  <c r="A17" i="5" s="1"/>
  <c r="F6" i="2"/>
  <c r="E6" i="2"/>
  <c r="D6" i="2"/>
  <c r="C6" i="2"/>
  <c r="M4" i="2"/>
  <c r="C4" i="5" s="1"/>
  <c r="K4" i="2"/>
  <c r="A4" i="5" s="1"/>
  <c r="L3" i="2"/>
  <c r="B3" i="5" s="1"/>
  <c r="B18" i="1"/>
  <c r="B18" i="8" s="1"/>
  <c r="B16" i="1"/>
  <c r="B16" i="8" s="1"/>
  <c r="K2" i="8" s="1"/>
  <c r="R13" i="4" l="1"/>
  <c r="B9" i="6" s="1"/>
  <c r="I9" i="6" s="1"/>
  <c r="S13" i="4"/>
  <c r="C9" i="6" s="1"/>
  <c r="J9" i="6" s="1"/>
  <c r="R20" i="4"/>
  <c r="B16" i="6" s="1"/>
  <c r="I16" i="6" s="1"/>
  <c r="S25" i="4"/>
  <c r="C21" i="6" s="1"/>
  <c r="J21" i="6" s="1"/>
  <c r="K11" i="3"/>
  <c r="I7" i="5" s="1"/>
  <c r="K29" i="3"/>
  <c r="I25" i="5" s="1"/>
  <c r="H30" i="3"/>
  <c r="F26" i="5" s="1"/>
  <c r="K14" i="3"/>
  <c r="I10" i="5" s="1"/>
  <c r="I16" i="3"/>
  <c r="G12" i="5" s="1"/>
  <c r="N12" i="5" s="1"/>
  <c r="H12" i="3"/>
  <c r="F8" i="5" s="1"/>
  <c r="K17" i="3"/>
  <c r="I13" i="5" s="1"/>
  <c r="H18" i="3"/>
  <c r="F14" i="5" s="1"/>
  <c r="H3" i="3"/>
  <c r="F3" i="5" s="1"/>
  <c r="K20" i="3"/>
  <c r="I16" i="5" s="1"/>
  <c r="K4" i="3"/>
  <c r="I4" i="5" s="1"/>
  <c r="I22" i="3"/>
  <c r="G18" i="5" s="1"/>
  <c r="K23" i="3"/>
  <c r="I19" i="5" s="1"/>
  <c r="H24" i="3"/>
  <c r="F20" i="5" s="1"/>
  <c r="K26" i="3"/>
  <c r="I22" i="5" s="1"/>
  <c r="I28" i="3"/>
  <c r="G24" i="5" s="1"/>
  <c r="M8" i="5"/>
  <c r="M4" i="8"/>
  <c r="M5" i="8"/>
  <c r="J39" i="7"/>
  <c r="N6" i="8" s="1"/>
  <c r="M7" i="8"/>
  <c r="Q6" i="8"/>
  <c r="L12" i="2"/>
  <c r="B8" i="5" s="1"/>
  <c r="K22" i="2"/>
  <c r="A18" i="5" s="1"/>
  <c r="M19" i="2"/>
  <c r="C15" i="5" s="1"/>
  <c r="M30" i="2"/>
  <c r="C26" i="5" s="1"/>
  <c r="M27" i="2"/>
  <c r="C23" i="5" s="1"/>
  <c r="M24" i="2"/>
  <c r="C20" i="5" s="1"/>
  <c r="M21" i="2"/>
  <c r="C17" i="5" s="1"/>
  <c r="M18" i="2"/>
  <c r="C14" i="5" s="1"/>
  <c r="M15" i="2"/>
  <c r="C11" i="5" s="1"/>
  <c r="M12" i="2"/>
  <c r="C8" i="5" s="1"/>
  <c r="M29" i="2"/>
  <c r="C25" i="5" s="1"/>
  <c r="M26" i="2"/>
  <c r="C22" i="5" s="1"/>
  <c r="M23" i="2"/>
  <c r="C19" i="5" s="1"/>
  <c r="M20" i="2"/>
  <c r="C16" i="5" s="1"/>
  <c r="M17" i="2"/>
  <c r="C13" i="5" s="1"/>
  <c r="K29" i="2"/>
  <c r="A25" i="5" s="1"/>
  <c r="K26" i="2"/>
  <c r="A22" i="5" s="1"/>
  <c r="K23" i="2"/>
  <c r="A19" i="5" s="1"/>
  <c r="K20" i="2"/>
  <c r="A16" i="5" s="1"/>
  <c r="K17" i="2"/>
  <c r="A13" i="5" s="1"/>
  <c r="K14" i="2"/>
  <c r="A10" i="5" s="1"/>
  <c r="K11" i="2"/>
  <c r="A7" i="5" s="1"/>
  <c r="M25" i="2"/>
  <c r="C21" i="5" s="1"/>
  <c r="M16" i="2"/>
  <c r="C12" i="5" s="1"/>
  <c r="M13" i="2"/>
  <c r="C9" i="5" s="1"/>
  <c r="N28" i="2"/>
  <c r="D24" i="5" s="1"/>
  <c r="N25" i="2"/>
  <c r="D21" i="5" s="1"/>
  <c r="N22" i="2"/>
  <c r="D18" i="5" s="1"/>
  <c r="N19" i="2"/>
  <c r="D15" i="5" s="1"/>
  <c r="N16" i="2"/>
  <c r="D12" i="5" s="1"/>
  <c r="N13" i="2"/>
  <c r="D9" i="5" s="1"/>
  <c r="M28" i="2"/>
  <c r="C24" i="5" s="1"/>
  <c r="M22" i="2"/>
  <c r="C18" i="5" s="1"/>
  <c r="N17" i="2"/>
  <c r="D13" i="5" s="1"/>
  <c r="P13" i="5" s="1"/>
  <c r="L22" i="2"/>
  <c r="B18" i="5" s="1"/>
  <c r="N27" i="2"/>
  <c r="D23" i="5" s="1"/>
  <c r="K12" i="3"/>
  <c r="I8" i="5" s="1"/>
  <c r="K18" i="3"/>
  <c r="I14" i="5" s="1"/>
  <c r="K24" i="3"/>
  <c r="I20" i="5" s="1"/>
  <c r="K30" i="3"/>
  <c r="I26" i="5" s="1"/>
  <c r="R14" i="4"/>
  <c r="B10" i="6" s="1"/>
  <c r="I10" i="6" s="1"/>
  <c r="T21" i="4"/>
  <c r="D17" i="6" s="1"/>
  <c r="K17" i="6" s="1"/>
  <c r="K13" i="2"/>
  <c r="A9" i="5" s="1"/>
  <c r="K28" i="2"/>
  <c r="A24" i="5" s="1"/>
  <c r="H13" i="3"/>
  <c r="F9" i="5" s="1"/>
  <c r="H19" i="3"/>
  <c r="F15" i="5" s="1"/>
  <c r="H25" i="3"/>
  <c r="F21" i="5" s="1"/>
  <c r="Q3" i="4"/>
  <c r="A3" i="6" s="1"/>
  <c r="H3" i="6" s="1"/>
  <c r="S14" i="4"/>
  <c r="C10" i="6" s="1"/>
  <c r="J10" i="6" s="1"/>
  <c r="R22" i="4"/>
  <c r="B18" i="6" s="1"/>
  <c r="I18" i="6" s="1"/>
  <c r="N12" i="2"/>
  <c r="D8" i="5" s="1"/>
  <c r="L23" i="2"/>
  <c r="B19" i="5" s="1"/>
  <c r="L13" i="2"/>
  <c r="B9" i="5" s="1"/>
  <c r="L18" i="2"/>
  <c r="B14" i="5" s="1"/>
  <c r="N23" i="2"/>
  <c r="D19" i="5" s="1"/>
  <c r="P19" i="5" s="1"/>
  <c r="L28" i="2"/>
  <c r="B24" i="5" s="1"/>
  <c r="H4" i="3"/>
  <c r="F4" i="5" s="1"/>
  <c r="M4" i="5" s="1"/>
  <c r="I13" i="3"/>
  <c r="G9" i="5" s="1"/>
  <c r="I19" i="3"/>
  <c r="G15" i="5" s="1"/>
  <c r="I25" i="3"/>
  <c r="G21" i="5" s="1"/>
  <c r="T15" i="4"/>
  <c r="D11" i="6" s="1"/>
  <c r="K11" i="6" s="1"/>
  <c r="S22" i="4"/>
  <c r="C18" i="6" s="1"/>
  <c r="J18" i="6" s="1"/>
  <c r="L27" i="2"/>
  <c r="B23" i="5" s="1"/>
  <c r="N3" i="2"/>
  <c r="D3" i="5" s="1"/>
  <c r="K18" i="2"/>
  <c r="A14" i="5" s="1"/>
  <c r="L14" i="2"/>
  <c r="B10" i="5" s="1"/>
  <c r="N18" i="2"/>
  <c r="D14" i="5" s="1"/>
  <c r="K24" i="2"/>
  <c r="A20" i="5" s="1"/>
  <c r="M20" i="5" s="1"/>
  <c r="L29" i="2"/>
  <c r="B25" i="5" s="1"/>
  <c r="I4" i="3"/>
  <c r="G4" i="5" s="1"/>
  <c r="I14" i="3"/>
  <c r="G10" i="5" s="1"/>
  <c r="I20" i="3"/>
  <c r="G16" i="5" s="1"/>
  <c r="Q4" i="4"/>
  <c r="A4" i="6" s="1"/>
  <c r="H4" i="6" s="1"/>
  <c r="R16" i="4"/>
  <c r="B12" i="6" s="1"/>
  <c r="I12" i="6" s="1"/>
  <c r="R23" i="4"/>
  <c r="B19" i="6" s="1"/>
  <c r="I19" i="6" s="1"/>
  <c r="M14" i="2"/>
  <c r="C10" i="5" s="1"/>
  <c r="S16" i="4"/>
  <c r="C12" i="6" s="1"/>
  <c r="J12" i="6" s="1"/>
  <c r="S23" i="4"/>
  <c r="C19" i="6" s="1"/>
  <c r="J19" i="6" s="1"/>
  <c r="N4" i="2"/>
  <c r="D4" i="5" s="1"/>
  <c r="L17" i="2"/>
  <c r="B13" i="5" s="1"/>
  <c r="K19" i="2"/>
  <c r="A15" i="5" s="1"/>
  <c r="M15" i="5" s="1"/>
  <c r="N29" i="2"/>
  <c r="D25" i="5" s="1"/>
  <c r="P25" i="5" s="1"/>
  <c r="N14" i="2"/>
  <c r="D10" i="5" s="1"/>
  <c r="P10" i="5" s="1"/>
  <c r="L19" i="2"/>
  <c r="B15" i="5" s="1"/>
  <c r="N24" i="2"/>
  <c r="D20" i="5" s="1"/>
  <c r="K30" i="2"/>
  <c r="A26" i="5" s="1"/>
  <c r="M26" i="5" s="1"/>
  <c r="J28" i="3"/>
  <c r="H24" i="5" s="1"/>
  <c r="J25" i="3"/>
  <c r="H21" i="5" s="1"/>
  <c r="J22" i="3"/>
  <c r="H18" i="5" s="1"/>
  <c r="J19" i="3"/>
  <c r="H15" i="5" s="1"/>
  <c r="J3" i="3"/>
  <c r="H3" i="5" s="1"/>
  <c r="J30" i="3"/>
  <c r="H26" i="5" s="1"/>
  <c r="J27" i="3"/>
  <c r="H23" i="5" s="1"/>
  <c r="J24" i="3"/>
  <c r="H20" i="5" s="1"/>
  <c r="J21" i="3"/>
  <c r="H17" i="5" s="1"/>
  <c r="J18" i="3"/>
  <c r="H14" i="5" s="1"/>
  <c r="J15" i="3"/>
  <c r="H11" i="5" s="1"/>
  <c r="J12" i="3"/>
  <c r="H8" i="5" s="1"/>
  <c r="J4" i="3"/>
  <c r="H4" i="5" s="1"/>
  <c r="O4" i="5" s="1"/>
  <c r="I30" i="3"/>
  <c r="G26" i="5" s="1"/>
  <c r="I27" i="3"/>
  <c r="G23" i="5" s="1"/>
  <c r="I24" i="3"/>
  <c r="G20" i="5" s="1"/>
  <c r="I21" i="3"/>
  <c r="G17" i="5" s="1"/>
  <c r="I18" i="3"/>
  <c r="G14" i="5" s="1"/>
  <c r="I15" i="3"/>
  <c r="G11" i="5" s="1"/>
  <c r="I12" i="3"/>
  <c r="G8" i="5" s="1"/>
  <c r="J29" i="3"/>
  <c r="H25" i="5" s="1"/>
  <c r="J26" i="3"/>
  <c r="H22" i="5" s="1"/>
  <c r="J23" i="3"/>
  <c r="H19" i="5" s="1"/>
  <c r="J20" i="3"/>
  <c r="H16" i="5" s="1"/>
  <c r="J17" i="3"/>
  <c r="H13" i="5" s="1"/>
  <c r="J14" i="3"/>
  <c r="H10" i="5" s="1"/>
  <c r="J11" i="3"/>
  <c r="H7" i="5" s="1"/>
  <c r="H29" i="3"/>
  <c r="F25" i="5" s="1"/>
  <c r="H26" i="3"/>
  <c r="F22" i="5" s="1"/>
  <c r="H23" i="3"/>
  <c r="F19" i="5" s="1"/>
  <c r="H20" i="3"/>
  <c r="F16" i="5" s="1"/>
  <c r="H17" i="3"/>
  <c r="F13" i="5" s="1"/>
  <c r="H14" i="3"/>
  <c r="F10" i="5" s="1"/>
  <c r="H11" i="3"/>
  <c r="F7" i="5" s="1"/>
  <c r="J13" i="3"/>
  <c r="H9" i="5" s="1"/>
  <c r="K28" i="3"/>
  <c r="I24" i="5" s="1"/>
  <c r="K25" i="3"/>
  <c r="I21" i="5" s="1"/>
  <c r="K22" i="3"/>
  <c r="I18" i="5" s="1"/>
  <c r="K19" i="3"/>
  <c r="I15" i="5" s="1"/>
  <c r="K16" i="3"/>
  <c r="I12" i="5" s="1"/>
  <c r="K13" i="3"/>
  <c r="I9" i="5" s="1"/>
  <c r="K3" i="3"/>
  <c r="I3" i="5" s="1"/>
  <c r="J16" i="3"/>
  <c r="H12" i="5" s="1"/>
  <c r="H15" i="3"/>
  <c r="F11" i="5" s="1"/>
  <c r="H21" i="3"/>
  <c r="F17" i="5" s="1"/>
  <c r="M17" i="5" s="1"/>
  <c r="H27" i="3"/>
  <c r="F23" i="5" s="1"/>
  <c r="M23" i="5" s="1"/>
  <c r="T4" i="4"/>
  <c r="D4" i="6" s="1"/>
  <c r="K4" i="6" s="1"/>
  <c r="R17" i="4"/>
  <c r="B13" i="6" s="1"/>
  <c r="I13" i="6" s="1"/>
  <c r="T24" i="4"/>
  <c r="D20" i="6" s="1"/>
  <c r="K20" i="6" s="1"/>
  <c r="M3" i="2"/>
  <c r="C3" i="5" s="1"/>
  <c r="O3" i="5" s="1"/>
  <c r="L24" i="2"/>
  <c r="B20" i="5" s="1"/>
  <c r="N20" i="5" s="1"/>
  <c r="K15" i="2"/>
  <c r="A11" i="5" s="1"/>
  <c r="L20" i="2"/>
  <c r="B16" i="5" s="1"/>
  <c r="K25" i="2"/>
  <c r="A21" i="5" s="1"/>
  <c r="M21" i="5" s="1"/>
  <c r="L30" i="2"/>
  <c r="B26" i="5" s="1"/>
  <c r="K15" i="3"/>
  <c r="I11" i="5" s="1"/>
  <c r="K21" i="3"/>
  <c r="I17" i="5" s="1"/>
  <c r="P17" i="5" s="1"/>
  <c r="K27" i="3"/>
  <c r="I23" i="5" s="1"/>
  <c r="Q30" i="4"/>
  <c r="A26" i="6" s="1"/>
  <c r="H26" i="6" s="1"/>
  <c r="S17" i="4"/>
  <c r="C13" i="6" s="1"/>
  <c r="J13" i="6" s="1"/>
  <c r="R25" i="4"/>
  <c r="B21" i="6" s="1"/>
  <c r="I21" i="6" s="1"/>
  <c r="L11" i="2"/>
  <c r="B7" i="5" s="1"/>
  <c r="L15" i="2"/>
  <c r="B11" i="5" s="1"/>
  <c r="N20" i="2"/>
  <c r="D16" i="5" s="1"/>
  <c r="P16" i="5" s="1"/>
  <c r="L25" i="2"/>
  <c r="B21" i="5" s="1"/>
  <c r="N21" i="5" s="1"/>
  <c r="N30" i="2"/>
  <c r="D26" i="5" s="1"/>
  <c r="H16" i="3"/>
  <c r="F12" i="5" s="1"/>
  <c r="H22" i="3"/>
  <c r="F18" i="5" s="1"/>
  <c r="H28" i="3"/>
  <c r="F24" i="5" s="1"/>
  <c r="R11" i="4"/>
  <c r="B7" i="6" s="1"/>
  <c r="I7" i="6" s="1"/>
  <c r="T18" i="4"/>
  <c r="D14" i="6" s="1"/>
  <c r="K14" i="6" s="1"/>
  <c r="M11" i="2"/>
  <c r="C7" i="5" s="1"/>
  <c r="O7" i="5" s="1"/>
  <c r="N15" i="2"/>
  <c r="D11" i="5" s="1"/>
  <c r="P11" i="5" s="1"/>
  <c r="L26" i="2"/>
  <c r="B22" i="5" s="1"/>
  <c r="N22" i="5" s="1"/>
  <c r="T20" i="4"/>
  <c r="D16" i="6" s="1"/>
  <c r="K16" i="6" s="1"/>
  <c r="T29" i="4"/>
  <c r="D25" i="6" s="1"/>
  <c r="K25" i="6" s="1"/>
  <c r="S29" i="4"/>
  <c r="C25" i="6" s="1"/>
  <c r="J25" i="6" s="1"/>
  <c r="R29" i="4"/>
  <c r="B25" i="6" s="1"/>
  <c r="I25" i="6" s="1"/>
  <c r="T28" i="4"/>
  <c r="D24" i="6" s="1"/>
  <c r="K24" i="6" s="1"/>
  <c r="S28" i="4"/>
  <c r="C24" i="6" s="1"/>
  <c r="J24" i="6" s="1"/>
  <c r="R28" i="4"/>
  <c r="B24" i="6" s="1"/>
  <c r="I24" i="6" s="1"/>
  <c r="T30" i="4"/>
  <c r="D26" i="6" s="1"/>
  <c r="K26" i="6" s="1"/>
  <c r="T23" i="4"/>
  <c r="D19" i="6" s="1"/>
  <c r="K19" i="6" s="1"/>
  <c r="T14" i="4"/>
  <c r="D10" i="6" s="1"/>
  <c r="K10" i="6" s="1"/>
  <c r="R3" i="4"/>
  <c r="B3" i="6" s="1"/>
  <c r="I3" i="6" s="1"/>
  <c r="T26" i="4"/>
  <c r="D22" i="6" s="1"/>
  <c r="K22" i="6" s="1"/>
  <c r="T17" i="4"/>
  <c r="D13" i="6" s="1"/>
  <c r="K13" i="6" s="1"/>
  <c r="T11" i="4"/>
  <c r="D7" i="6" s="1"/>
  <c r="K7" i="6" s="1"/>
  <c r="S11" i="4"/>
  <c r="C7" i="6" s="1"/>
  <c r="J7" i="6" s="1"/>
  <c r="R19" i="4"/>
  <c r="B15" i="6" s="1"/>
  <c r="I15" i="6" s="1"/>
  <c r="R26" i="4"/>
  <c r="B22" i="6" s="1"/>
  <c r="I22" i="6" s="1"/>
  <c r="O2" i="8"/>
  <c r="K3" i="2"/>
  <c r="A3" i="5" s="1"/>
  <c r="M3" i="5" s="1"/>
  <c r="L4" i="2"/>
  <c r="B4" i="5" s="1"/>
  <c r="N11" i="2"/>
  <c r="D7" i="5" s="1"/>
  <c r="P7" i="5" s="1"/>
  <c r="K16" i="2"/>
  <c r="A12" i="5" s="1"/>
  <c r="L21" i="2"/>
  <c r="B17" i="5" s="1"/>
  <c r="N17" i="5" s="1"/>
  <c r="N26" i="2"/>
  <c r="D22" i="5" s="1"/>
  <c r="P22" i="5" s="1"/>
  <c r="I3" i="3"/>
  <c r="G3" i="5" s="1"/>
  <c r="N3" i="5" s="1"/>
  <c r="I11" i="3"/>
  <c r="G7" i="5" s="1"/>
  <c r="I17" i="3"/>
  <c r="G13" i="5" s="1"/>
  <c r="I23" i="3"/>
  <c r="G19" i="5" s="1"/>
  <c r="I29" i="3"/>
  <c r="G25" i="5" s="1"/>
  <c r="T12" i="4"/>
  <c r="D8" i="6" s="1"/>
  <c r="K8" i="6" s="1"/>
  <c r="S19" i="4"/>
  <c r="C15" i="6" s="1"/>
  <c r="J15" i="6" s="1"/>
  <c r="S26" i="4"/>
  <c r="C22" i="6" s="1"/>
  <c r="J22" i="6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S12" i="4"/>
  <c r="C8" i="6" s="1"/>
  <c r="J8" i="6" s="1"/>
  <c r="S15" i="4"/>
  <c r="C11" i="6" s="1"/>
  <c r="J11" i="6" s="1"/>
  <c r="S18" i="4"/>
  <c r="C14" i="6" s="1"/>
  <c r="J14" i="6" s="1"/>
  <c r="S21" i="4"/>
  <c r="C17" i="6" s="1"/>
  <c r="J17" i="6" s="1"/>
  <c r="S24" i="4"/>
  <c r="C20" i="6" s="1"/>
  <c r="J20" i="6" s="1"/>
  <c r="S27" i="4"/>
  <c r="C23" i="6" s="1"/>
  <c r="J23" i="6" s="1"/>
  <c r="S30" i="4"/>
  <c r="C26" i="6" s="1"/>
  <c r="J26" i="6" s="1"/>
  <c r="R4" i="4"/>
  <c r="B4" i="6" s="1"/>
  <c r="I4" i="6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N18" i="5" l="1"/>
  <c r="P4" i="5"/>
  <c r="N24" i="5"/>
  <c r="M14" i="5"/>
  <c r="N9" i="5"/>
  <c r="N23" i="5"/>
  <c r="P8" i="5"/>
  <c r="M19" i="5"/>
  <c r="M12" i="5"/>
  <c r="P20" i="5"/>
  <c r="N26" i="5"/>
  <c r="P26" i="5"/>
  <c r="N16" i="5"/>
  <c r="P14" i="5"/>
  <c r="M13" i="5"/>
  <c r="O14" i="5"/>
  <c r="M11" i="5"/>
  <c r="N4" i="5"/>
  <c r="O24" i="5"/>
  <c r="K29" i="6"/>
  <c r="K31" i="6" s="1"/>
  <c r="F56" i="7" s="1"/>
  <c r="I29" i="6"/>
  <c r="I31" i="6" s="1"/>
  <c r="F22" i="7" s="1"/>
  <c r="N15" i="5"/>
  <c r="P9" i="5"/>
  <c r="M16" i="5"/>
  <c r="O17" i="5"/>
  <c r="P12" i="5"/>
  <c r="O20" i="5"/>
  <c r="N14" i="5"/>
  <c r="P15" i="5"/>
  <c r="M22" i="5"/>
  <c r="O23" i="5"/>
  <c r="P18" i="5"/>
  <c r="M25" i="5"/>
  <c r="O26" i="5"/>
  <c r="N13" i="5"/>
  <c r="O10" i="5"/>
  <c r="N19" i="5"/>
  <c r="P21" i="5"/>
  <c r="O13" i="5"/>
  <c r="O15" i="5"/>
  <c r="H29" i="6"/>
  <c r="H31" i="6" s="1"/>
  <c r="F5" i="7" s="1"/>
  <c r="N25" i="5"/>
  <c r="P24" i="5"/>
  <c r="O16" i="5"/>
  <c r="N11" i="5"/>
  <c r="M24" i="5"/>
  <c r="O9" i="5"/>
  <c r="O19" i="5"/>
  <c r="M18" i="5"/>
  <c r="N7" i="5"/>
  <c r="M9" i="5"/>
  <c r="P23" i="5"/>
  <c r="O12" i="5"/>
  <c r="O22" i="5"/>
  <c r="N8" i="5"/>
  <c r="N10" i="5"/>
  <c r="O21" i="5"/>
  <c r="O25" i="5"/>
  <c r="M7" i="5"/>
  <c r="O8" i="5"/>
  <c r="J29" i="6"/>
  <c r="J31" i="6" s="1"/>
  <c r="F39" i="7" s="1"/>
  <c r="P3" i="5"/>
  <c r="O18" i="5"/>
  <c r="M10" i="5"/>
  <c r="O11" i="5"/>
  <c r="P29" i="5" l="1"/>
  <c r="P31" i="5" s="1"/>
  <c r="D56" i="7" s="1"/>
  <c r="E56" i="7" s="1"/>
  <c r="O29" i="5"/>
  <c r="O31" i="5" s="1"/>
  <c r="D39" i="7" s="1"/>
  <c r="G6" i="8" s="1"/>
  <c r="I5" i="8"/>
  <c r="G22" i="7"/>
  <c r="J5" i="8" s="1"/>
  <c r="M29" i="5"/>
  <c r="M31" i="5" s="1"/>
  <c r="D5" i="7" s="1"/>
  <c r="I4" i="8"/>
  <c r="G5" i="7"/>
  <c r="J4" i="8" s="1"/>
  <c r="I7" i="8"/>
  <c r="G56" i="7"/>
  <c r="J7" i="8" s="1"/>
  <c r="I6" i="8"/>
  <c r="G39" i="7"/>
  <c r="J6" i="8" s="1"/>
  <c r="N29" i="5"/>
  <c r="N31" i="5" s="1"/>
  <c r="D22" i="7" s="1"/>
  <c r="G7" i="8" l="1"/>
  <c r="E39" i="7"/>
  <c r="H7" i="8"/>
  <c r="H56" i="7"/>
  <c r="G5" i="8"/>
  <c r="K5" i="8" s="1"/>
  <c r="E22" i="7"/>
  <c r="K7" i="8"/>
  <c r="H39" i="7"/>
  <c r="H6" i="8"/>
  <c r="G4" i="8"/>
  <c r="K4" i="8" s="1"/>
  <c r="E5" i="7"/>
  <c r="K6" i="8"/>
  <c r="R4" i="8" l="1"/>
  <c r="O4" i="8"/>
  <c r="L6" i="8"/>
  <c r="K39" i="7"/>
  <c r="R7" i="8"/>
  <c r="O7" i="8"/>
  <c r="R6" i="8"/>
  <c r="O6" i="8"/>
  <c r="H5" i="8"/>
  <c r="H22" i="7"/>
  <c r="R5" i="8"/>
  <c r="O5" i="8"/>
  <c r="L7" i="8"/>
  <c r="K56" i="7"/>
  <c r="H5" i="7"/>
  <c r="H4" i="8"/>
  <c r="T80" i="7" l="1"/>
  <c r="H80" i="7"/>
  <c r="P6" i="8"/>
  <c r="E80" i="7"/>
  <c r="P80" i="7"/>
  <c r="O80" i="7"/>
  <c r="K80" i="7"/>
  <c r="U80" i="7"/>
  <c r="Q80" i="7"/>
  <c r="F80" i="7"/>
  <c r="L80" i="7"/>
  <c r="N80" i="7"/>
  <c r="R80" i="7"/>
  <c r="G80" i="7"/>
  <c r="M80" i="7"/>
  <c r="S80" i="7"/>
  <c r="I80" i="7"/>
  <c r="J80" i="7"/>
  <c r="O81" i="7"/>
  <c r="P7" i="8"/>
  <c r="L81" i="7"/>
  <c r="K81" i="7"/>
  <c r="G81" i="7"/>
  <c r="H81" i="7"/>
  <c r="M81" i="7"/>
  <c r="N81" i="7"/>
  <c r="P81" i="7"/>
  <c r="Q81" i="7"/>
  <c r="S81" i="7"/>
  <c r="T81" i="7"/>
  <c r="U81" i="7"/>
  <c r="J81" i="7"/>
  <c r="E81" i="7"/>
  <c r="I81" i="7"/>
  <c r="F81" i="7"/>
  <c r="R81" i="7"/>
  <c r="L5" i="8"/>
  <c r="K22" i="7"/>
  <c r="L4" i="8"/>
  <c r="K5" i="7"/>
  <c r="P4" i="8" l="1"/>
  <c r="O78" i="7"/>
  <c r="N78" i="7"/>
  <c r="P78" i="7"/>
  <c r="I78" i="7"/>
  <c r="H78" i="7"/>
  <c r="T78" i="7"/>
  <c r="K78" i="7"/>
  <c r="Q78" i="7"/>
  <c r="U78" i="7"/>
  <c r="F78" i="7"/>
  <c r="G78" i="7"/>
  <c r="E78" i="7"/>
  <c r="L78" i="7"/>
  <c r="M78" i="7"/>
  <c r="S78" i="7"/>
  <c r="J78" i="7"/>
  <c r="R78" i="7"/>
  <c r="P5" i="8"/>
  <c r="J79" i="7"/>
  <c r="U79" i="7"/>
  <c r="I79" i="7"/>
  <c r="Q79" i="7"/>
  <c r="F79" i="7"/>
  <c r="E79" i="7"/>
  <c r="L79" i="7"/>
  <c r="H79" i="7"/>
  <c r="R79" i="7"/>
  <c r="G79" i="7"/>
  <c r="N79" i="7"/>
  <c r="M79" i="7"/>
  <c r="T79" i="7"/>
  <c r="P79" i="7"/>
  <c r="S79" i="7"/>
  <c r="O79" i="7"/>
  <c r="K79" i="7"/>
  <c r="U83" i="7" l="1"/>
  <c r="G83" i="7"/>
  <c r="L83" i="7"/>
  <c r="T83" i="7"/>
  <c r="R83" i="7"/>
  <c r="H83" i="7"/>
  <c r="Q83" i="7"/>
  <c r="I83" i="7"/>
  <c r="P83" i="7"/>
  <c r="M83" i="7"/>
  <c r="N83" i="7"/>
  <c r="O83" i="7"/>
  <c r="F83" i="7"/>
  <c r="K83" i="7"/>
  <c r="J83" i="7"/>
  <c r="S83" i="7"/>
  <c r="E83" i="7"/>
</calcChain>
</file>

<file path=xl/sharedStrings.xml><?xml version="1.0" encoding="utf-8"?>
<sst xmlns="http://schemas.openxmlformats.org/spreadsheetml/2006/main" count="489" uniqueCount="177">
  <si>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</si>
  <si>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</si>
  <si>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</si>
  <si>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</si>
  <si>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</si>
  <si>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</si>
  <si>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</si>
  <si>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</si>
  <si>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</si>
  <si>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</si>
  <si>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</si>
  <si>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</si>
  <si>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</si>
  <si>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</si>
  <si>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</si>
  <si>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</si>
  <si>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</si>
  <si>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</si>
  <si>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</si>
  <si>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</si>
  <si>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</si>
  <si>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</si>
  <si>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</si>
  <si>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</si>
  <si>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</si>
  <si>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</si>
  <si>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</si>
  <si>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</si>
  <si>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</si>
  <si>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</si>
  <si>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</si>
  <si>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</si>
  <si>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</si>
  <si>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</si>
  <si>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</si>
  <si>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</si>
  <si>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B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</si>
  <si>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</si>
  <si>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</si>
  <si>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</si>
  <si>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</si>
  <si>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</si>
  <si>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</si>
  <si>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</si>
  <si>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</si>
  <si>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</si>
  <si>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</si>
  <si>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</si>
  <si>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</si>
  <si>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</si>
  <si>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</si>
  <si>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</si>
  <si>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B_P1_I</t>
  </si>
  <si>
    <t>B_CA_I</t>
  </si>
  <si>
    <t>B_EndSem_E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</si>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</sst>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2" borderId="1" xfId="0" applyFill="1" applyBorder="1"/>
    <xf numFmtId="0" fontId="0" fillId="5" borderId="0" xfId="0" applyFill="1"/>
    <xf numFmtId="0" fontId="1" fillId="1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0" xfId="0" applyFill="1"/>
    <xf numFmtId="0" fontId="1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6" borderId="1" xfId="0" applyFill="1" applyBorder="1"/>
    <xf numFmtId="0" fontId="0" fillId="2" borderId="1" xfId="0" applyFill="1" applyBorder="1"/>
    <xf numFmtId="0" fontId="0" fillId="14" borderId="1" xfId="0" applyFill="1" applyBorder="1"/>
    <xf numFmtId="0" fontId="0" fillId="7" borderId="1" xfId="0" applyFill="1" applyBorder="1"/>
    <xf numFmtId="0" fontId="1" fillId="0" borderId="0" xfId="0" applyFont="1" applyAlignment="1">
      <alignment horizontal="center"/>
    </xf>
    <xf numFmtId="0" fontId="0" fillId="1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20" borderId="0" xfId="0" applyFont="1" applyFill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_Component_Details" displayName="B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E3" sqref="E3:U6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4" t="s">
        <v>0</v>
      </c>
      <c r="B1" s="56"/>
      <c r="C1" s="3"/>
      <c r="D1" s="51" t="s">
        <v>1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10">
        <v>3</v>
      </c>
      <c r="R3" s="10"/>
      <c r="S3" s="10">
        <v>1</v>
      </c>
      <c r="T3" s="10"/>
      <c r="U3" s="10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1">
        <v>3</v>
      </c>
      <c r="F4" s="12">
        <v>2</v>
      </c>
      <c r="G4" s="12"/>
      <c r="H4" s="12"/>
      <c r="I4" s="12"/>
      <c r="J4" s="12"/>
      <c r="K4" s="12"/>
      <c r="L4" s="12"/>
      <c r="M4" s="12"/>
      <c r="N4" s="12"/>
      <c r="O4" s="12">
        <v>2</v>
      </c>
      <c r="P4" s="12">
        <v>2</v>
      </c>
      <c r="Q4" s="10">
        <v>3</v>
      </c>
      <c r="R4" s="10"/>
      <c r="S4" s="10">
        <v>1</v>
      </c>
      <c r="T4" s="10"/>
      <c r="U4" s="10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10">
        <v>3</v>
      </c>
      <c r="R5" s="10"/>
      <c r="S5" s="10">
        <v>1</v>
      </c>
      <c r="T5" s="10"/>
      <c r="U5" s="10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1">
        <v>3</v>
      </c>
      <c r="F6" s="12">
        <v>2</v>
      </c>
      <c r="G6" s="12"/>
      <c r="H6" s="12"/>
      <c r="I6" s="12"/>
      <c r="J6" s="12"/>
      <c r="K6" s="12"/>
      <c r="L6" s="12"/>
      <c r="M6" s="12"/>
      <c r="N6" s="12"/>
      <c r="O6" s="12">
        <v>2</v>
      </c>
      <c r="P6" s="12">
        <v>2</v>
      </c>
      <c r="Q6" s="10">
        <v>3</v>
      </c>
      <c r="R6" s="10"/>
      <c r="S6" s="10">
        <v>1</v>
      </c>
      <c r="T6" s="10"/>
      <c r="U6" s="10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3" t="s">
        <v>38</v>
      </c>
      <c r="C9" s="3"/>
      <c r="D9" s="51" t="s">
        <v>39</v>
      </c>
      <c r="E9" s="53"/>
    </row>
    <row r="10" spans="1:21" x14ac:dyDescent="0.3">
      <c r="A10" s="4" t="s">
        <v>40</v>
      </c>
      <c r="B10" s="14">
        <v>20</v>
      </c>
      <c r="C10" s="3"/>
      <c r="D10" s="15" t="s">
        <v>41</v>
      </c>
      <c r="E10" s="15" t="s">
        <v>42</v>
      </c>
    </row>
    <row r="11" spans="1:21" x14ac:dyDescent="0.3">
      <c r="A11" s="6" t="s">
        <v>43</v>
      </c>
      <c r="B11" s="13">
        <v>4</v>
      </c>
      <c r="C11" s="3"/>
      <c r="D11" s="16" t="s">
        <v>24</v>
      </c>
      <c r="E11" s="17">
        <v>86.8</v>
      </c>
    </row>
    <row r="12" spans="1:21" x14ac:dyDescent="0.3">
      <c r="A12" s="3"/>
      <c r="B12" s="18"/>
      <c r="C12" s="3"/>
      <c r="D12" s="19" t="s">
        <v>26</v>
      </c>
      <c r="E12" s="20">
        <v>88.91</v>
      </c>
    </row>
    <row r="13" spans="1:21" x14ac:dyDescent="0.3">
      <c r="A13" s="54" t="s">
        <v>44</v>
      </c>
      <c r="B13" s="55"/>
      <c r="C13" s="3"/>
      <c r="D13" s="16" t="s">
        <v>29</v>
      </c>
      <c r="E13" s="17">
        <v>84.68</v>
      </c>
    </row>
    <row r="14" spans="1:21" x14ac:dyDescent="0.3">
      <c r="A14" s="4" t="s">
        <v>45</v>
      </c>
      <c r="B14" s="14">
        <v>60</v>
      </c>
      <c r="C14" s="3"/>
      <c r="D14" s="19" t="s">
        <v>32</v>
      </c>
      <c r="E14" s="20">
        <v>90.25</v>
      </c>
    </row>
    <row r="15" spans="1:21" x14ac:dyDescent="0.3">
      <c r="A15" s="6" t="s">
        <v>46</v>
      </c>
      <c r="B15" s="13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3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3">
        <v>95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2" t="s">
        <v>50</v>
      </c>
      <c r="B22" s="22" t="s">
        <v>51</v>
      </c>
      <c r="C22" s="3"/>
      <c r="D22" s="3"/>
      <c r="E22" s="3"/>
    </row>
    <row r="23" spans="1:5" x14ac:dyDescent="0.3">
      <c r="A23" s="23" t="s">
        <v>52</v>
      </c>
      <c r="B23" s="23">
        <v>7</v>
      </c>
      <c r="C23" s="3"/>
      <c r="D23" s="3"/>
      <c r="E23" s="3"/>
    </row>
    <row r="24" spans="1:5" x14ac:dyDescent="0.3">
      <c r="A24" s="23" t="s">
        <v>53</v>
      </c>
      <c r="B24" s="23">
        <v>4</v>
      </c>
      <c r="C24" s="3"/>
      <c r="D24" s="3"/>
      <c r="E24" s="3"/>
    </row>
    <row r="25" spans="1:5" x14ac:dyDescent="0.3">
      <c r="A25" s="23" t="s">
        <v>54</v>
      </c>
      <c r="B25" s="23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4" t="s">
        <v>55</v>
      </c>
      <c r="B27" s="24" t="s">
        <v>56</v>
      </c>
      <c r="C27" s="3"/>
      <c r="D27" s="3"/>
      <c r="E27" s="3"/>
    </row>
    <row r="28" spans="1:5" x14ac:dyDescent="0.3">
      <c r="A28" s="25" t="s">
        <v>57</v>
      </c>
      <c r="B28" s="25" t="s">
        <v>58</v>
      </c>
      <c r="C28" s="3"/>
      <c r="D28" s="3"/>
      <c r="E28" s="3"/>
    </row>
    <row r="29" spans="1:5" x14ac:dyDescent="0.3">
      <c r="A29" s="26" t="s">
        <v>59</v>
      </c>
      <c r="B29" s="26" t="s">
        <v>60</v>
      </c>
      <c r="C29" s="3"/>
      <c r="D29" s="3"/>
      <c r="E29" s="3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53" t="s">
        <v>52</v>
      </c>
      <c r="C1" s="53"/>
      <c r="D1" s="53"/>
      <c r="E1" s="53"/>
      <c r="F1" s="53"/>
      <c r="G1" s="53"/>
      <c r="H1" s="53"/>
      <c r="I1" s="53"/>
    </row>
    <row r="2" spans="1:14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8" t="s">
        <v>24</v>
      </c>
      <c r="L2" s="28" t="s">
        <v>26</v>
      </c>
      <c r="M2" s="28" t="s">
        <v>29</v>
      </c>
      <c r="N2" s="28" t="s">
        <v>32</v>
      </c>
    </row>
    <row r="3" spans="1:14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10</v>
      </c>
      <c r="H3" s="21">
        <v>10</v>
      </c>
      <c r="I3" s="21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6</v>
      </c>
      <c r="H4" s="21">
        <v>6</v>
      </c>
      <c r="I4" s="21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7" t="s">
        <v>71</v>
      </c>
      <c r="C5" s="21">
        <v>1</v>
      </c>
      <c r="D5" s="21">
        <v>2</v>
      </c>
      <c r="E5" s="21">
        <v>2</v>
      </c>
      <c r="F5" s="21">
        <v>2</v>
      </c>
      <c r="G5" s="21">
        <v>1</v>
      </c>
      <c r="H5" s="21">
        <v>3</v>
      </c>
      <c r="I5" s="21">
        <v>3</v>
      </c>
    </row>
    <row r="6" spans="1:14" x14ac:dyDescent="0.3">
      <c r="A6" s="3"/>
      <c r="B6" s="27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51" t="s">
        <v>74</v>
      </c>
      <c r="C9" s="53"/>
      <c r="D9" s="53"/>
      <c r="E9" s="53"/>
      <c r="F9" s="53"/>
      <c r="G9" s="53"/>
      <c r="H9" s="53"/>
      <c r="I9" s="53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8" t="s">
        <v>24</v>
      </c>
      <c r="L10" s="28" t="s">
        <v>26</v>
      </c>
      <c r="M10" s="28" t="s">
        <v>29</v>
      </c>
      <c r="N10" s="28" t="s">
        <v>32</v>
      </c>
    </row>
    <row r="11" spans="1:14" x14ac:dyDescent="0.3">
      <c r="A11" s="21" t="s">
        <v>137</v>
      </c>
      <c r="B11" s="21" t="s">
        <v>138</v>
      </c>
      <c r="C11" s="21">
        <v>4</v>
      </c>
      <c r="D11" s="21">
        <v>4</v>
      </c>
      <c r="E11" s="21">
        <v>3</v>
      </c>
      <c r="F11" s="21">
        <v>3</v>
      </c>
      <c r="G11" s="21">
        <v>9</v>
      </c>
      <c r="H11" s="21">
        <v>10</v>
      </c>
      <c r="I11" s="21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1" t="s">
        <v>139</v>
      </c>
      <c r="B12" s="21" t="s">
        <v>140</v>
      </c>
      <c r="C12" s="21">
        <v>3</v>
      </c>
      <c r="D12" s="21">
        <v>2</v>
      </c>
      <c r="E12" s="21">
        <v>3</v>
      </c>
      <c r="F12" s="21">
        <v>5</v>
      </c>
      <c r="G12" s="21">
        <v>6</v>
      </c>
      <c r="H12" s="21">
        <v>7</v>
      </c>
      <c r="I12" s="21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1" t="s">
        <v>141</v>
      </c>
      <c r="B13" s="21" t="s">
        <v>142</v>
      </c>
      <c r="C13" s="21">
        <v>4</v>
      </c>
      <c r="D13" s="21">
        <v>5</v>
      </c>
      <c r="E13" s="21">
        <v>5</v>
      </c>
      <c r="F13" s="21">
        <v>4</v>
      </c>
      <c r="G13" s="21">
        <v>10</v>
      </c>
      <c r="H13" s="21">
        <v>10</v>
      </c>
      <c r="I13" s="21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1" t="s">
        <v>143</v>
      </c>
      <c r="B14" s="21" t="s">
        <v>144</v>
      </c>
      <c r="C14" s="21">
        <v>4</v>
      </c>
      <c r="D14" s="21">
        <v>3</v>
      </c>
      <c r="E14" s="21">
        <v>2</v>
      </c>
      <c r="F14" s="21">
        <v>3</v>
      </c>
      <c r="G14" s="21">
        <v>9</v>
      </c>
      <c r="H14" s="21">
        <v>1</v>
      </c>
      <c r="I14" s="21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1" t="s">
        <v>145</v>
      </c>
      <c r="B15" s="21" t="s">
        <v>146</v>
      </c>
      <c r="C15" s="21">
        <v>3</v>
      </c>
      <c r="D15" s="21">
        <v>2</v>
      </c>
      <c r="E15" s="21">
        <v>5</v>
      </c>
      <c r="F15" s="21">
        <v>4</v>
      </c>
      <c r="G15" s="21">
        <v>10</v>
      </c>
      <c r="H15" s="21">
        <v>9</v>
      </c>
      <c r="I15" s="21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1" t="s">
        <v>147</v>
      </c>
      <c r="B16" s="21" t="s">
        <v>148</v>
      </c>
      <c r="C16" s="21"/>
      <c r="D16" s="21">
        <v>3</v>
      </c>
      <c r="E16" s="21">
        <v>3</v>
      </c>
      <c r="F16" s="21">
        <v>3</v>
      </c>
      <c r="G16" s="21">
        <v>7</v>
      </c>
      <c r="H16" s="21">
        <v>10</v>
      </c>
      <c r="I16" s="21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1" t="s">
        <v>149</v>
      </c>
      <c r="B17" s="21" t="s">
        <v>150</v>
      </c>
      <c r="C17" s="21">
        <v>3</v>
      </c>
      <c r="D17" s="21">
        <v>2</v>
      </c>
      <c r="E17" s="21">
        <v>2</v>
      </c>
      <c r="F17" s="21">
        <v>2</v>
      </c>
      <c r="G17" s="21">
        <v>5</v>
      </c>
      <c r="H17" s="21">
        <v>6</v>
      </c>
      <c r="I17" s="21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1" t="s">
        <v>151</v>
      </c>
      <c r="B18" s="21" t="s">
        <v>152</v>
      </c>
      <c r="C18" s="21">
        <v>4</v>
      </c>
      <c r="D18" s="21">
        <v>3</v>
      </c>
      <c r="E18" s="21">
        <v>2</v>
      </c>
      <c r="F18" s="21">
        <v>3</v>
      </c>
      <c r="G18" s="21">
        <v>10</v>
      </c>
      <c r="H18" s="21">
        <v>9</v>
      </c>
      <c r="I18" s="21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1" t="s">
        <v>153</v>
      </c>
      <c r="B19" s="21" t="s">
        <v>154</v>
      </c>
      <c r="C19" s="21"/>
      <c r="D19" s="21">
        <v>3</v>
      </c>
      <c r="E19" s="21">
        <v>2</v>
      </c>
      <c r="F19" s="21">
        <v>2</v>
      </c>
      <c r="G19" s="21">
        <v>9</v>
      </c>
      <c r="H19" s="21">
        <v>8</v>
      </c>
      <c r="I19" s="21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1" t="s">
        <v>155</v>
      </c>
      <c r="B20" s="21" t="s">
        <v>156</v>
      </c>
      <c r="C20" s="21">
        <v>3</v>
      </c>
      <c r="D20" s="21">
        <v>3</v>
      </c>
      <c r="E20" s="21">
        <v>5</v>
      </c>
      <c r="F20" s="21">
        <v>3</v>
      </c>
      <c r="G20" s="21">
        <v>10</v>
      </c>
      <c r="H20" s="21">
        <v>9</v>
      </c>
      <c r="I20" s="21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1" t="s">
        <v>157</v>
      </c>
      <c r="B21" s="21" t="s">
        <v>158</v>
      </c>
      <c r="C21" s="21">
        <v>2</v>
      </c>
      <c r="D21" s="21">
        <v>3</v>
      </c>
      <c r="E21" s="21">
        <v>5</v>
      </c>
      <c r="F21" s="21">
        <v>4</v>
      </c>
      <c r="G21" s="21">
        <v>10</v>
      </c>
      <c r="H21" s="21">
        <v>10</v>
      </c>
      <c r="I21" s="21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1" t="s">
        <v>159</v>
      </c>
      <c r="B22" s="21" t="s">
        <v>160</v>
      </c>
      <c r="C22" s="21">
        <v>4</v>
      </c>
      <c r="D22" s="21">
        <v>3</v>
      </c>
      <c r="E22" s="21">
        <v>3</v>
      </c>
      <c r="F22" s="21">
        <v>3</v>
      </c>
      <c r="G22" s="21">
        <v>10</v>
      </c>
      <c r="H22" s="21">
        <v>9</v>
      </c>
      <c r="I22" s="21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1" t="s">
        <v>161</v>
      </c>
      <c r="B23" s="21" t="s">
        <v>162</v>
      </c>
      <c r="C23" s="21">
        <v>2</v>
      </c>
      <c r="D23" s="21">
        <v>3</v>
      </c>
      <c r="E23" s="21">
        <v>4</v>
      </c>
      <c r="F23" s="21">
        <v>3</v>
      </c>
      <c r="G23" s="21">
        <v>9</v>
      </c>
      <c r="H23" s="21">
        <v>10</v>
      </c>
      <c r="I23" s="21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1" t="s">
        <v>163</v>
      </c>
      <c r="B24" s="21" t="s">
        <v>164</v>
      </c>
      <c r="C24" s="21">
        <v>3</v>
      </c>
      <c r="D24" s="21">
        <v>3</v>
      </c>
      <c r="E24" s="21">
        <v>4</v>
      </c>
      <c r="F24" s="21">
        <v>3</v>
      </c>
      <c r="G24" s="21">
        <v>10</v>
      </c>
      <c r="H24" s="21">
        <v>10</v>
      </c>
      <c r="I24" s="21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1" t="s">
        <v>165</v>
      </c>
      <c r="B25" s="21" t="s">
        <v>166</v>
      </c>
      <c r="C25" s="21">
        <v>3</v>
      </c>
      <c r="D25" s="21">
        <v>2</v>
      </c>
      <c r="E25" s="21">
        <v>3</v>
      </c>
      <c r="F25" s="21">
        <v>2</v>
      </c>
      <c r="G25" s="21">
        <v>9</v>
      </c>
      <c r="H25" s="21">
        <v>9</v>
      </c>
      <c r="I25" s="21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1" t="s">
        <v>167</v>
      </c>
      <c r="B26" s="21" t="s">
        <v>168</v>
      </c>
      <c r="C26" s="21"/>
      <c r="D26" s="21">
        <v>2</v>
      </c>
      <c r="E26" s="21">
        <v>2</v>
      </c>
      <c r="F26" s="21"/>
      <c r="G26" s="21">
        <v>3</v>
      </c>
      <c r="H26" s="21">
        <v>8</v>
      </c>
      <c r="I26" s="21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1" t="s">
        <v>169</v>
      </c>
      <c r="B27" s="21" t="s">
        <v>170</v>
      </c>
      <c r="C27" s="21">
        <v>3</v>
      </c>
      <c r="D27" s="21">
        <v>3</v>
      </c>
      <c r="E27" s="21">
        <v>5</v>
      </c>
      <c r="F27" s="21">
        <v>4</v>
      </c>
      <c r="G27" s="21">
        <v>10</v>
      </c>
      <c r="H27" s="21">
        <v>8</v>
      </c>
      <c r="I27" s="21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1" t="s">
        <v>171</v>
      </c>
      <c r="B28" s="21" t="s">
        <v>172</v>
      </c>
      <c r="C28" s="21">
        <v>3</v>
      </c>
      <c r="D28" s="21">
        <v>3</v>
      </c>
      <c r="E28" s="21">
        <v>2</v>
      </c>
      <c r="F28" s="21">
        <v>3</v>
      </c>
      <c r="G28" s="21">
        <v>6</v>
      </c>
      <c r="H28" s="21"/>
      <c r="I28" s="21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1" t="s">
        <v>173</v>
      </c>
      <c r="B29" s="21" t="s">
        <v>174</v>
      </c>
      <c r="C29" s="21">
        <v>4</v>
      </c>
      <c r="D29" s="21">
        <v>3</v>
      </c>
      <c r="E29" s="21">
        <v>3</v>
      </c>
      <c r="F29" s="21">
        <v>3</v>
      </c>
      <c r="G29" s="21">
        <v>10</v>
      </c>
      <c r="H29" s="21">
        <v>10</v>
      </c>
      <c r="I29" s="21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1" t="s">
        <v>175</v>
      </c>
      <c r="B30" s="21" t="s">
        <v>176</v>
      </c>
      <c r="C30" s="21">
        <v>4</v>
      </c>
      <c r="D30" s="21">
        <v>5</v>
      </c>
      <c r="E30" s="21">
        <v>5</v>
      </c>
      <c r="F30" s="21">
        <v>3</v>
      </c>
      <c r="G30" s="21">
        <v>10</v>
      </c>
      <c r="H30" s="21">
        <v>10</v>
      </c>
      <c r="I30" s="21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3" spans="1:3" x14ac:dyDescent="0.3">
      <c r="A33" s="29" t="s">
        <v>55</v>
      </c>
      <c r="B33" s="57" t="s">
        <v>56</v>
      </c>
      <c r="C33" s="58"/>
    </row>
    <row r="34" spans="1:3" x14ac:dyDescent="0.3">
      <c r="A34" s="30" t="s">
        <v>57</v>
      </c>
      <c r="B34" s="59" t="s">
        <v>58</v>
      </c>
      <c r="C34" s="58"/>
    </row>
    <row r="35" spans="1:3" x14ac:dyDescent="0.3">
      <c r="A35" s="31" t="s">
        <v>59</v>
      </c>
      <c r="B35" s="62" t="s">
        <v>60</v>
      </c>
      <c r="C35" s="58"/>
    </row>
    <row r="36" spans="1:3" x14ac:dyDescent="0.3">
      <c r="A36" s="32" t="s">
        <v>77</v>
      </c>
      <c r="B36" s="61" t="s">
        <v>78</v>
      </c>
      <c r="C36" s="58"/>
    </row>
    <row r="37" spans="1:3" x14ac:dyDescent="0.3">
      <c r="A37" s="33" t="s">
        <v>79</v>
      </c>
      <c r="B37" s="60" t="s">
        <v>80</v>
      </c>
      <c r="C37" s="58"/>
    </row>
  </sheetData>
  <sheetProtection sheet="1"/>
  <mergeCells count="7">
    <mergeCell ref="B1:I1"/>
    <mergeCell ref="B35:C35"/>
    <mergeCell ref="B9:I9"/>
    <mergeCell ref="B33:C33"/>
    <mergeCell ref="B34:C34"/>
    <mergeCell ref="B37:C37"/>
    <mergeCell ref="B36:C36"/>
  </mergeCells>
  <conditionalFormatting sqref="A11:I30">
    <cfRule type="expression" dxfId="44" priority="37">
      <formula>ISBLANK(A11)</formula>
    </cfRule>
  </conditionalFormatting>
  <conditionalFormatting sqref="C11:C30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COUNTIF(C11:C30, "&gt;="&amp;C4)=0</formula>
    </cfRule>
  </conditionalFormatting>
  <conditionalFormatting sqref="D11:D30">
    <cfRule type="expression" dxfId="36" priority="43">
      <formula>D11&gt;$D$3</formula>
    </cfRule>
  </conditionalFormatting>
  <conditionalFormatting sqref="E11:E30">
    <cfRule type="expression" dxfId="35" priority="48">
      <formula>E11&gt;$E$3</formula>
    </cfRule>
  </conditionalFormatting>
  <conditionalFormatting sqref="F11:F30">
    <cfRule type="expression" dxfId="34" priority="53">
      <formula>F11&gt;$F$3</formula>
    </cfRule>
  </conditionalFormatting>
  <conditionalFormatting sqref="G11:G30">
    <cfRule type="expression" dxfId="33" priority="58">
      <formula>G11&gt;$G$3</formula>
    </cfRule>
  </conditionalFormatting>
  <conditionalFormatting sqref="H11:H30">
    <cfRule type="expression" dxfId="32" priority="63">
      <formula>H11&gt;$H$3</formula>
    </cfRule>
  </conditionalFormatting>
  <conditionalFormatting sqref="I11:I30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topLeftCell="A13"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53" t="s">
        <v>53</v>
      </c>
      <c r="C1" s="53"/>
      <c r="D1" s="53"/>
      <c r="E1" s="53"/>
      <c r="F1" s="53"/>
    </row>
    <row r="2" spans="1:11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8" t="s">
        <v>24</v>
      </c>
      <c r="I2" s="28" t="s">
        <v>26</v>
      </c>
      <c r="J2" s="28" t="s">
        <v>29</v>
      </c>
      <c r="K2" s="28" t="s">
        <v>32</v>
      </c>
    </row>
    <row r="3" spans="1:11" x14ac:dyDescent="0.3">
      <c r="A3" s="3"/>
      <c r="B3" s="27" t="s">
        <v>69</v>
      </c>
      <c r="C3" s="21">
        <v>20</v>
      </c>
      <c r="D3" s="21">
        <v>20</v>
      </c>
      <c r="E3" s="21">
        <v>20</v>
      </c>
      <c r="F3" s="21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7" t="s">
        <v>70</v>
      </c>
      <c r="C4" s="21">
        <v>12</v>
      </c>
      <c r="D4" s="21">
        <v>12</v>
      </c>
      <c r="E4" s="21">
        <v>12</v>
      </c>
      <c r="F4" s="21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7" t="s">
        <v>71</v>
      </c>
      <c r="C5" s="21">
        <v>1</v>
      </c>
      <c r="D5" s="21">
        <v>2</v>
      </c>
      <c r="E5" s="21">
        <v>3</v>
      </c>
      <c r="F5" s="21">
        <v>4</v>
      </c>
    </row>
    <row r="6" spans="1:11" x14ac:dyDescent="0.3">
      <c r="A6" s="3"/>
      <c r="B6" s="27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7" t="s">
        <v>73</v>
      </c>
      <c r="C7" s="21"/>
      <c r="D7" s="21"/>
      <c r="E7" s="21"/>
      <c r="F7" s="21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51" t="s">
        <v>74</v>
      </c>
      <c r="C9" s="53"/>
      <c r="D9" s="53"/>
      <c r="E9" s="53"/>
      <c r="F9" s="53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8" t="s">
        <v>24</v>
      </c>
      <c r="I10" s="28" t="s">
        <v>26</v>
      </c>
      <c r="J10" s="28" t="s">
        <v>29</v>
      </c>
      <c r="K10" s="28" t="s">
        <v>32</v>
      </c>
    </row>
    <row r="11" spans="1:11" x14ac:dyDescent="0.3">
      <c r="A11" s="21" t="s">
        <v>137</v>
      </c>
      <c r="B11" s="21" t="s">
        <v>138</v>
      </c>
      <c r="C11" s="21">
        <v>14.66666666666667</v>
      </c>
      <c r="D11" s="21">
        <v>14.66666666666667</v>
      </c>
      <c r="E11" s="21">
        <v>14.66666666666667</v>
      </c>
      <c r="F11" s="21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1" t="s">
        <v>139</v>
      </c>
      <c r="B12" s="21" t="s">
        <v>140</v>
      </c>
      <c r="C12" s="21">
        <v>17</v>
      </c>
      <c r="D12" s="21">
        <v>17</v>
      </c>
      <c r="E12" s="21">
        <v>17</v>
      </c>
      <c r="F12" s="21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1" t="s">
        <v>141</v>
      </c>
      <c r="B13" s="21" t="s">
        <v>142</v>
      </c>
      <c r="C13" s="21">
        <v>18.666666666666661</v>
      </c>
      <c r="D13" s="21">
        <v>18.666666666666661</v>
      </c>
      <c r="E13" s="21">
        <v>18.666666666666661</v>
      </c>
      <c r="F13" s="21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1" t="s">
        <v>143</v>
      </c>
      <c r="B14" s="21" t="s">
        <v>144</v>
      </c>
      <c r="C14" s="21">
        <v>15</v>
      </c>
      <c r="D14" s="21">
        <v>15</v>
      </c>
      <c r="E14" s="21">
        <v>15</v>
      </c>
      <c r="F14" s="21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1" t="s">
        <v>145</v>
      </c>
      <c r="B15" s="21" t="s">
        <v>146</v>
      </c>
      <c r="C15" s="21">
        <v>17.666666666666661</v>
      </c>
      <c r="D15" s="21">
        <v>17.666666666666661</v>
      </c>
      <c r="E15" s="21">
        <v>17.666666666666661</v>
      </c>
      <c r="F15" s="21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1" t="s">
        <v>147</v>
      </c>
      <c r="B16" s="21" t="s">
        <v>148</v>
      </c>
      <c r="C16" s="21">
        <v>16</v>
      </c>
      <c r="D16" s="21">
        <v>16</v>
      </c>
      <c r="E16" s="21">
        <v>16</v>
      </c>
      <c r="F16" s="21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1" t="s">
        <v>149</v>
      </c>
      <c r="B17" s="21" t="s">
        <v>150</v>
      </c>
      <c r="C17" s="21">
        <v>14.66666666666667</v>
      </c>
      <c r="D17" s="21">
        <v>14.66666666666667</v>
      </c>
      <c r="E17" s="21">
        <v>14.66666666666667</v>
      </c>
      <c r="F17" s="21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1" t="s">
        <v>151</v>
      </c>
      <c r="B18" s="21" t="s">
        <v>152</v>
      </c>
      <c r="C18" s="21">
        <v>15</v>
      </c>
      <c r="D18" s="21">
        <v>15</v>
      </c>
      <c r="E18" s="21">
        <v>15</v>
      </c>
      <c r="F18" s="21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1" t="s">
        <v>153</v>
      </c>
      <c r="B19" s="21" t="s">
        <v>154</v>
      </c>
      <c r="C19" s="21">
        <v>14.33333333333333</v>
      </c>
      <c r="D19" s="21">
        <v>14.33333333333333</v>
      </c>
      <c r="E19" s="21">
        <v>14.33333333333333</v>
      </c>
      <c r="F19" s="21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1" t="s">
        <v>155</v>
      </c>
      <c r="B20" s="21" t="s">
        <v>156</v>
      </c>
      <c r="C20" s="21">
        <v>15.66666666666667</v>
      </c>
      <c r="D20" s="21">
        <v>15.66666666666667</v>
      </c>
      <c r="E20" s="21">
        <v>15.66666666666667</v>
      </c>
      <c r="F20" s="21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1" t="s">
        <v>157</v>
      </c>
      <c r="B21" s="21" t="s">
        <v>158</v>
      </c>
      <c r="C21" s="21">
        <v>16.333333333333329</v>
      </c>
      <c r="D21" s="21">
        <v>16.333333333333329</v>
      </c>
      <c r="E21" s="21">
        <v>16.333333333333329</v>
      </c>
      <c r="F21" s="21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1" t="s">
        <v>159</v>
      </c>
      <c r="B22" s="21" t="s">
        <v>160</v>
      </c>
      <c r="C22" s="21">
        <v>18</v>
      </c>
      <c r="D22" s="21">
        <v>18</v>
      </c>
      <c r="E22" s="21">
        <v>18</v>
      </c>
      <c r="F22" s="21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1" t="s">
        <v>161</v>
      </c>
      <c r="B23" s="21" t="s">
        <v>162</v>
      </c>
      <c r="C23" s="21">
        <v>14.33333333333333</v>
      </c>
      <c r="D23" s="21">
        <v>14.33333333333333</v>
      </c>
      <c r="E23" s="21">
        <v>14.33333333333333</v>
      </c>
      <c r="F23" s="21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1" t="s">
        <v>163</v>
      </c>
      <c r="B24" s="21" t="s">
        <v>164</v>
      </c>
      <c r="C24" s="21">
        <v>15</v>
      </c>
      <c r="D24" s="21">
        <v>15</v>
      </c>
      <c r="E24" s="21">
        <v>15</v>
      </c>
      <c r="F24" s="21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1" t="s">
        <v>165</v>
      </c>
      <c r="B25" s="21" t="s">
        <v>166</v>
      </c>
      <c r="C25" s="21">
        <v>17</v>
      </c>
      <c r="D25" s="21">
        <v>17</v>
      </c>
      <c r="E25" s="21">
        <v>17</v>
      </c>
      <c r="F25" s="21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1" t="s">
        <v>167</v>
      </c>
      <c r="B26" s="21" t="s">
        <v>168</v>
      </c>
      <c r="C26" s="21">
        <v>14.33333333333333</v>
      </c>
      <c r="D26" s="21">
        <v>14.33333333333333</v>
      </c>
      <c r="E26" s="21">
        <v>14.33333333333333</v>
      </c>
      <c r="F26" s="21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1" t="s">
        <v>169</v>
      </c>
      <c r="B27" s="21" t="s">
        <v>170</v>
      </c>
      <c r="C27" s="21">
        <v>15.66666666666667</v>
      </c>
      <c r="D27" s="21">
        <v>15.66666666666667</v>
      </c>
      <c r="E27" s="21">
        <v>15.66666666666667</v>
      </c>
      <c r="F27" s="21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1" t="s">
        <v>171</v>
      </c>
      <c r="B28" s="21" t="s">
        <v>172</v>
      </c>
      <c r="C28" s="21">
        <v>14</v>
      </c>
      <c r="D28" s="21">
        <v>14</v>
      </c>
      <c r="E28" s="21">
        <v>14</v>
      </c>
      <c r="F28" s="21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1" t="s">
        <v>173</v>
      </c>
      <c r="B29" s="21" t="s">
        <v>174</v>
      </c>
      <c r="C29" s="21">
        <v>15.66666666666667</v>
      </c>
      <c r="D29" s="21">
        <v>15.66666666666667</v>
      </c>
      <c r="E29" s="21">
        <v>15.66666666666667</v>
      </c>
      <c r="F29" s="21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1" t="s">
        <v>175</v>
      </c>
      <c r="B30" s="21" t="s">
        <v>176</v>
      </c>
      <c r="C30" s="21">
        <v>15.66666666666667</v>
      </c>
      <c r="D30" s="21">
        <v>15.66666666666667</v>
      </c>
      <c r="E30" s="21">
        <v>15.66666666666667</v>
      </c>
      <c r="F30" s="21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3" spans="1:3" x14ac:dyDescent="0.3">
      <c r="A33" s="29" t="s">
        <v>55</v>
      </c>
      <c r="B33" s="57" t="s">
        <v>56</v>
      </c>
      <c r="C33" s="58"/>
    </row>
    <row r="34" spans="1:3" x14ac:dyDescent="0.3">
      <c r="A34" s="30" t="s">
        <v>57</v>
      </c>
      <c r="B34" s="59" t="s">
        <v>58</v>
      </c>
      <c r="C34" s="58"/>
    </row>
    <row r="35" spans="1:3" x14ac:dyDescent="0.3">
      <c r="A35" s="31" t="s">
        <v>59</v>
      </c>
      <c r="B35" s="62" t="s">
        <v>60</v>
      </c>
      <c r="C35" s="58"/>
    </row>
    <row r="36" spans="1:3" x14ac:dyDescent="0.3">
      <c r="A36" s="32" t="s">
        <v>77</v>
      </c>
      <c r="B36" s="61" t="s">
        <v>78</v>
      </c>
      <c r="C36" s="58"/>
    </row>
    <row r="37" spans="1:3" x14ac:dyDescent="0.3">
      <c r="A37" s="33" t="s">
        <v>79</v>
      </c>
      <c r="B37" s="60" t="s">
        <v>80</v>
      </c>
      <c r="C37" s="58"/>
    </row>
  </sheetData>
  <sheetProtection shee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A11:F30">
    <cfRule type="expression" dxfId="30" priority="22">
      <formula>ISBLANK(A11)</formula>
    </cfRule>
  </conditionalFormatting>
  <conditionalFormatting sqref="C11:C30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COUNTIF(C11:C30, "&gt;="&amp;C4)=0</formula>
    </cfRule>
  </conditionalFormatting>
  <conditionalFormatting sqref="D11:D30">
    <cfRule type="expression" dxfId="22" priority="28">
      <formula>D11&gt;$D$3</formula>
    </cfRule>
  </conditionalFormatting>
  <conditionalFormatting sqref="E11:E30">
    <cfRule type="expression" dxfId="21" priority="33">
      <formula>E11&gt;$E$3</formula>
    </cfRule>
  </conditionalFormatting>
  <conditionalFormatting sqref="F11:F30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topLeftCell="J1" workbookViewId="0">
      <selection activeCell="A11" sqref="A11:O30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53" t="s">
        <v>54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20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8" t="s">
        <v>24</v>
      </c>
      <c r="R2" s="28" t="s">
        <v>26</v>
      </c>
      <c r="S2" s="28" t="s">
        <v>29</v>
      </c>
      <c r="T2" s="28" t="s">
        <v>32</v>
      </c>
    </row>
    <row r="3" spans="1:20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5</v>
      </c>
      <c r="H3" s="21">
        <v>5</v>
      </c>
      <c r="I3" s="21">
        <v>10</v>
      </c>
      <c r="J3" s="21">
        <v>10</v>
      </c>
      <c r="K3" s="21">
        <v>10</v>
      </c>
      <c r="L3" s="21">
        <v>10</v>
      </c>
      <c r="M3" s="21">
        <v>10</v>
      </c>
      <c r="N3" s="21">
        <v>10</v>
      </c>
      <c r="O3" s="21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3</v>
      </c>
      <c r="H4" s="21">
        <v>3</v>
      </c>
      <c r="I4" s="21">
        <v>6</v>
      </c>
      <c r="J4" s="21">
        <v>6</v>
      </c>
      <c r="K4" s="21">
        <v>6</v>
      </c>
      <c r="L4" s="21">
        <v>6</v>
      </c>
      <c r="M4" s="21">
        <v>6</v>
      </c>
      <c r="N4" s="21">
        <v>6</v>
      </c>
      <c r="O4" s="21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7" t="s">
        <v>71</v>
      </c>
      <c r="C5" s="21">
        <v>1</v>
      </c>
      <c r="D5" s="21">
        <v>1</v>
      </c>
      <c r="E5" s="21">
        <v>2</v>
      </c>
      <c r="F5" s="21">
        <v>2</v>
      </c>
      <c r="G5" s="21">
        <v>4</v>
      </c>
      <c r="H5" s="21">
        <v>4</v>
      </c>
      <c r="I5" s="21">
        <v>1</v>
      </c>
      <c r="J5" s="21">
        <v>1</v>
      </c>
      <c r="K5" s="21">
        <v>3</v>
      </c>
      <c r="L5" s="21">
        <v>3</v>
      </c>
      <c r="M5" s="21">
        <v>3</v>
      </c>
      <c r="N5" s="21">
        <v>3</v>
      </c>
      <c r="O5" s="21">
        <v>4</v>
      </c>
    </row>
    <row r="6" spans="1:20" x14ac:dyDescent="0.3">
      <c r="A6" s="3"/>
      <c r="B6" s="27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51" t="s">
        <v>74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8" t="s">
        <v>24</v>
      </c>
      <c r="R10" s="28" t="s">
        <v>26</v>
      </c>
      <c r="S10" s="28" t="s">
        <v>29</v>
      </c>
      <c r="T10" s="28" t="s">
        <v>32</v>
      </c>
    </row>
    <row r="11" spans="1:20" x14ac:dyDescent="0.3">
      <c r="A11" s="21" t="s">
        <v>137</v>
      </c>
      <c r="B11" s="21" t="s">
        <v>138</v>
      </c>
      <c r="C11" s="21">
        <v>5</v>
      </c>
      <c r="D11" s="21">
        <v>4</v>
      </c>
      <c r="E11" s="21">
        <v>4</v>
      </c>
      <c r="F11" s="21">
        <v>3</v>
      </c>
      <c r="G11" s="21">
        <v>3</v>
      </c>
      <c r="H11" s="21">
        <v>5</v>
      </c>
      <c r="I11" s="21">
        <v>4</v>
      </c>
      <c r="J11" s="21">
        <v>10</v>
      </c>
      <c r="K11" s="21">
        <v>9</v>
      </c>
      <c r="L11" s="21">
        <v>9</v>
      </c>
      <c r="M11" s="21">
        <v>7</v>
      </c>
      <c r="N11" s="21">
        <v>7</v>
      </c>
      <c r="O11" s="21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1" t="s">
        <v>139</v>
      </c>
      <c r="B12" s="21" t="s">
        <v>140</v>
      </c>
      <c r="C12" s="21">
        <v>3</v>
      </c>
      <c r="D12" s="21">
        <v>2</v>
      </c>
      <c r="E12" s="21">
        <v>5</v>
      </c>
      <c r="F12" s="21">
        <v>3</v>
      </c>
      <c r="G12" s="21">
        <v>3</v>
      </c>
      <c r="H12" s="21">
        <v>3</v>
      </c>
      <c r="I12" s="21">
        <v>8</v>
      </c>
      <c r="J12" s="21">
        <v>9</v>
      </c>
      <c r="K12" s="21">
        <v>9</v>
      </c>
      <c r="L12" s="21">
        <v>8</v>
      </c>
      <c r="M12" s="21">
        <v>0</v>
      </c>
      <c r="N12" s="21">
        <v>0</v>
      </c>
      <c r="O12" s="21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1" t="s">
        <v>141</v>
      </c>
      <c r="B13" s="21" t="s">
        <v>142</v>
      </c>
      <c r="C13" s="21">
        <v>5</v>
      </c>
      <c r="D13" s="21">
        <v>5</v>
      </c>
      <c r="E13" s="21">
        <v>2</v>
      </c>
      <c r="F13" s="21">
        <v>5</v>
      </c>
      <c r="G13" s="21">
        <v>4</v>
      </c>
      <c r="H13" s="21">
        <v>5</v>
      </c>
      <c r="I13" s="21">
        <v>10</v>
      </c>
      <c r="J13" s="21">
        <v>10</v>
      </c>
      <c r="K13" s="21">
        <v>8</v>
      </c>
      <c r="L13" s="21">
        <v>8</v>
      </c>
      <c r="M13" s="21">
        <v>10</v>
      </c>
      <c r="N13" s="21">
        <v>9</v>
      </c>
      <c r="O13" s="21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1" t="s">
        <v>143</v>
      </c>
      <c r="B14" s="21" t="s">
        <v>144</v>
      </c>
      <c r="C14" s="21">
        <v>3</v>
      </c>
      <c r="D14" s="21">
        <v>2</v>
      </c>
      <c r="E14" s="21">
        <v>4</v>
      </c>
      <c r="F14" s="21">
        <v>5</v>
      </c>
      <c r="G14" s="21">
        <v>3</v>
      </c>
      <c r="H14" s="21">
        <v>5</v>
      </c>
      <c r="I14" s="21">
        <v>9</v>
      </c>
      <c r="J14" s="21">
        <v>6</v>
      </c>
      <c r="K14" s="21">
        <v>2</v>
      </c>
      <c r="L14" s="21">
        <v>0</v>
      </c>
      <c r="M14" s="21">
        <v>7</v>
      </c>
      <c r="N14" s="21">
        <v>7</v>
      </c>
      <c r="O14" s="21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1" t="s">
        <v>145</v>
      </c>
      <c r="B15" s="21" t="s">
        <v>146</v>
      </c>
      <c r="C15" s="21">
        <v>5</v>
      </c>
      <c r="D15" s="21">
        <v>5</v>
      </c>
      <c r="E15" s="21">
        <v>5</v>
      </c>
      <c r="F15" s="21">
        <v>4</v>
      </c>
      <c r="G15" s="21">
        <v>4</v>
      </c>
      <c r="H15" s="21">
        <v>0</v>
      </c>
      <c r="I15" s="21">
        <v>10</v>
      </c>
      <c r="J15" s="21">
        <v>9</v>
      </c>
      <c r="K15" s="21">
        <v>9</v>
      </c>
      <c r="L15" s="21">
        <v>9</v>
      </c>
      <c r="M15" s="21">
        <v>0</v>
      </c>
      <c r="N15" s="21">
        <v>0</v>
      </c>
      <c r="O15" s="21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1" t="s">
        <v>147</v>
      </c>
      <c r="B16" s="21" t="s">
        <v>148</v>
      </c>
      <c r="C16" s="21">
        <v>4</v>
      </c>
      <c r="D16" s="21">
        <v>3</v>
      </c>
      <c r="E16" s="21">
        <v>4</v>
      </c>
      <c r="F16" s="21">
        <v>3</v>
      </c>
      <c r="G16" s="21">
        <v>3</v>
      </c>
      <c r="H16" s="21">
        <v>2</v>
      </c>
      <c r="I16" s="21">
        <v>8</v>
      </c>
      <c r="J16" s="21">
        <v>0</v>
      </c>
      <c r="K16" s="21">
        <v>9</v>
      </c>
      <c r="L16" s="21">
        <v>8</v>
      </c>
      <c r="M16" s="21">
        <v>0</v>
      </c>
      <c r="N16" s="21">
        <v>0</v>
      </c>
      <c r="O16" s="21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1" t="s">
        <v>149</v>
      </c>
      <c r="B17" s="21" t="s">
        <v>150</v>
      </c>
      <c r="C17" s="21">
        <v>0</v>
      </c>
      <c r="D17" s="21">
        <v>3</v>
      </c>
      <c r="E17" s="21">
        <v>0</v>
      </c>
      <c r="F17" s="21">
        <v>3</v>
      </c>
      <c r="G17" s="21">
        <v>3</v>
      </c>
      <c r="H17" s="21">
        <v>3</v>
      </c>
      <c r="I17" s="21">
        <v>0</v>
      </c>
      <c r="J17" s="21">
        <v>0</v>
      </c>
      <c r="K17" s="21">
        <v>8</v>
      </c>
      <c r="L17" s="21">
        <v>9</v>
      </c>
      <c r="M17" s="21">
        <v>8</v>
      </c>
      <c r="N17" s="21">
        <v>0</v>
      </c>
      <c r="O17" s="21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1" t="s">
        <v>151</v>
      </c>
      <c r="B18" s="21" t="s">
        <v>152</v>
      </c>
      <c r="C18" s="21">
        <v>5</v>
      </c>
      <c r="D18" s="21">
        <v>4</v>
      </c>
      <c r="E18" s="21">
        <v>5</v>
      </c>
      <c r="F18" s="21">
        <v>5</v>
      </c>
      <c r="G18" s="21">
        <v>3</v>
      </c>
      <c r="H18" s="21">
        <v>3</v>
      </c>
      <c r="I18" s="21">
        <v>8</v>
      </c>
      <c r="J18" s="21">
        <v>7</v>
      </c>
      <c r="K18" s="21">
        <v>9</v>
      </c>
      <c r="L18" s="21">
        <v>9</v>
      </c>
      <c r="M18" s="21">
        <v>0</v>
      </c>
      <c r="N18" s="21">
        <v>0</v>
      </c>
      <c r="O18" s="21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1" t="s">
        <v>153</v>
      </c>
      <c r="B19" s="21" t="s">
        <v>154</v>
      </c>
      <c r="C19" s="21">
        <v>5</v>
      </c>
      <c r="D19" s="21">
        <v>0</v>
      </c>
      <c r="E19" s="21">
        <v>3</v>
      </c>
      <c r="F19" s="21">
        <v>2</v>
      </c>
      <c r="G19" s="21">
        <v>2</v>
      </c>
      <c r="H19" s="21">
        <v>0</v>
      </c>
      <c r="I19" s="21">
        <v>4</v>
      </c>
      <c r="J19" s="21">
        <v>7</v>
      </c>
      <c r="K19" s="21">
        <v>8</v>
      </c>
      <c r="L19" s="21">
        <v>6</v>
      </c>
      <c r="M19" s="21">
        <v>5</v>
      </c>
      <c r="N19" s="21">
        <v>0</v>
      </c>
      <c r="O19" s="21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1" t="s">
        <v>155</v>
      </c>
      <c r="B20" s="21" t="s">
        <v>156</v>
      </c>
      <c r="C20" s="21">
        <v>5</v>
      </c>
      <c r="D20" s="21">
        <v>5</v>
      </c>
      <c r="E20" s="21">
        <v>5</v>
      </c>
      <c r="F20" s="21">
        <v>5</v>
      </c>
      <c r="G20" s="21">
        <v>3</v>
      </c>
      <c r="H20" s="21">
        <v>5</v>
      </c>
      <c r="I20" s="21">
        <v>10</v>
      </c>
      <c r="J20" s="21">
        <v>10</v>
      </c>
      <c r="K20" s="21">
        <v>9</v>
      </c>
      <c r="L20" s="21">
        <v>9</v>
      </c>
      <c r="M20" s="21">
        <v>8</v>
      </c>
      <c r="N20" s="21">
        <v>4</v>
      </c>
      <c r="O20" s="21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1" t="s">
        <v>157</v>
      </c>
      <c r="B21" s="21" t="s">
        <v>158</v>
      </c>
      <c r="C21" s="21">
        <v>5</v>
      </c>
      <c r="D21" s="21">
        <v>5</v>
      </c>
      <c r="E21" s="21">
        <v>5</v>
      </c>
      <c r="F21" s="21">
        <v>3</v>
      </c>
      <c r="G21" s="21">
        <v>3</v>
      </c>
      <c r="H21" s="21">
        <v>5</v>
      </c>
      <c r="I21" s="21">
        <v>10</v>
      </c>
      <c r="J21" s="21">
        <v>8</v>
      </c>
      <c r="K21" s="21">
        <v>8</v>
      </c>
      <c r="L21" s="21">
        <v>8</v>
      </c>
      <c r="M21" s="21">
        <v>8</v>
      </c>
      <c r="N21" s="21">
        <v>9</v>
      </c>
      <c r="O21" s="21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1" t="s">
        <v>159</v>
      </c>
      <c r="B22" s="21" t="s">
        <v>160</v>
      </c>
      <c r="C22" s="21">
        <v>3</v>
      </c>
      <c r="D22" s="21">
        <v>2</v>
      </c>
      <c r="E22" s="21">
        <v>4</v>
      </c>
      <c r="F22" s="21">
        <v>5</v>
      </c>
      <c r="G22" s="21">
        <v>5</v>
      </c>
      <c r="H22" s="21">
        <v>4</v>
      </c>
      <c r="I22" s="21">
        <v>10</v>
      </c>
      <c r="J22" s="21">
        <v>9</v>
      </c>
      <c r="K22" s="21">
        <v>9</v>
      </c>
      <c r="L22" s="21">
        <v>8</v>
      </c>
      <c r="M22" s="21">
        <v>7</v>
      </c>
      <c r="N22" s="21">
        <v>8</v>
      </c>
      <c r="O22" s="21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1" t="s">
        <v>161</v>
      </c>
      <c r="B23" s="21" t="s">
        <v>162</v>
      </c>
      <c r="C23" s="21">
        <v>5</v>
      </c>
      <c r="D23" s="21">
        <v>5</v>
      </c>
      <c r="E23" s="21">
        <v>4</v>
      </c>
      <c r="F23" s="21">
        <v>5</v>
      </c>
      <c r="G23" s="21">
        <v>4</v>
      </c>
      <c r="H23" s="21">
        <v>5</v>
      </c>
      <c r="I23" s="21">
        <v>10</v>
      </c>
      <c r="J23" s="21">
        <v>6</v>
      </c>
      <c r="K23" s="21">
        <v>8</v>
      </c>
      <c r="L23" s="21">
        <v>8</v>
      </c>
      <c r="M23" s="21">
        <v>2</v>
      </c>
      <c r="N23" s="21">
        <v>0</v>
      </c>
      <c r="O23" s="21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1" t="s">
        <v>163</v>
      </c>
      <c r="B24" s="21" t="s">
        <v>164</v>
      </c>
      <c r="C24" s="21">
        <v>5</v>
      </c>
      <c r="D24" s="21">
        <v>5</v>
      </c>
      <c r="E24" s="21">
        <v>4</v>
      </c>
      <c r="F24" s="21">
        <v>5</v>
      </c>
      <c r="G24" s="21">
        <v>3</v>
      </c>
      <c r="H24" s="21">
        <v>5</v>
      </c>
      <c r="I24" s="21">
        <v>9</v>
      </c>
      <c r="J24" s="21">
        <v>7</v>
      </c>
      <c r="K24" s="21">
        <v>8</v>
      </c>
      <c r="L24" s="21">
        <v>10</v>
      </c>
      <c r="M24" s="21">
        <v>7</v>
      </c>
      <c r="N24" s="21">
        <v>8</v>
      </c>
      <c r="O24" s="21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1" t="s">
        <v>165</v>
      </c>
      <c r="B25" s="21" t="s">
        <v>166</v>
      </c>
      <c r="C25" s="21">
        <v>4</v>
      </c>
      <c r="D25" s="21">
        <v>4</v>
      </c>
      <c r="E25" s="21">
        <v>4</v>
      </c>
      <c r="F25" s="21">
        <v>3</v>
      </c>
      <c r="G25" s="21">
        <v>4</v>
      </c>
      <c r="H25" s="21">
        <v>5</v>
      </c>
      <c r="I25" s="21">
        <v>8</v>
      </c>
      <c r="J25" s="21">
        <v>8</v>
      </c>
      <c r="K25" s="21">
        <v>9</v>
      </c>
      <c r="L25" s="21">
        <v>9</v>
      </c>
      <c r="M25" s="21">
        <v>0</v>
      </c>
      <c r="N25" s="21">
        <v>0</v>
      </c>
      <c r="O25" s="21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1" t="s">
        <v>167</v>
      </c>
      <c r="B26" s="21" t="s">
        <v>168</v>
      </c>
      <c r="C26" s="21">
        <v>5</v>
      </c>
      <c r="D26" s="21">
        <v>4</v>
      </c>
      <c r="E26" s="21">
        <v>4</v>
      </c>
      <c r="F26" s="21">
        <v>2</v>
      </c>
      <c r="G26" s="21">
        <v>2</v>
      </c>
      <c r="H26" s="21">
        <v>1</v>
      </c>
      <c r="I26" s="21">
        <v>8</v>
      </c>
      <c r="J26" s="21">
        <v>2</v>
      </c>
      <c r="K26" s="21">
        <v>8</v>
      </c>
      <c r="L26" s="21">
        <v>6</v>
      </c>
      <c r="M26" s="21">
        <v>0</v>
      </c>
      <c r="N26" s="21">
        <v>0</v>
      </c>
      <c r="O26" s="21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1" t="s">
        <v>169</v>
      </c>
      <c r="B27" s="21" t="s">
        <v>170</v>
      </c>
      <c r="C27" s="21">
        <v>0</v>
      </c>
      <c r="D27" s="21">
        <v>3</v>
      </c>
      <c r="E27" s="21">
        <v>5</v>
      </c>
      <c r="F27" s="21">
        <v>5</v>
      </c>
      <c r="G27" s="21">
        <v>3</v>
      </c>
      <c r="H27" s="21">
        <v>5</v>
      </c>
      <c r="I27" s="21">
        <v>10</v>
      </c>
      <c r="J27" s="21">
        <v>8</v>
      </c>
      <c r="K27" s="21">
        <v>8</v>
      </c>
      <c r="L27" s="21">
        <v>8</v>
      </c>
      <c r="M27" s="21">
        <v>8</v>
      </c>
      <c r="N27" s="21">
        <v>9</v>
      </c>
      <c r="O27" s="21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1" t="s">
        <v>171</v>
      </c>
      <c r="B28" s="21" t="s">
        <v>172</v>
      </c>
      <c r="C28" s="21">
        <v>3</v>
      </c>
      <c r="D28" s="21">
        <v>5</v>
      </c>
      <c r="E28" s="21">
        <v>0</v>
      </c>
      <c r="F28" s="21">
        <v>0</v>
      </c>
      <c r="G28" s="21">
        <v>0</v>
      </c>
      <c r="H28" s="21">
        <v>6</v>
      </c>
      <c r="I28" s="21">
        <v>7</v>
      </c>
      <c r="J28" s="21">
        <v>0</v>
      </c>
      <c r="K28" s="21">
        <v>8</v>
      </c>
      <c r="L28" s="21">
        <v>7</v>
      </c>
      <c r="M28" s="21">
        <v>3</v>
      </c>
      <c r="N28" s="21">
        <v>0</v>
      </c>
      <c r="O28" s="21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1" t="s">
        <v>173</v>
      </c>
      <c r="B29" s="21" t="s">
        <v>174</v>
      </c>
      <c r="C29" s="21">
        <v>4</v>
      </c>
      <c r="D29" s="21">
        <v>5</v>
      </c>
      <c r="E29" s="21">
        <v>5</v>
      </c>
      <c r="F29" s="21">
        <v>4</v>
      </c>
      <c r="G29" s="21">
        <v>3</v>
      </c>
      <c r="H29" s="21">
        <v>3</v>
      </c>
      <c r="I29" s="21">
        <v>9</v>
      </c>
      <c r="J29" s="21">
        <v>8</v>
      </c>
      <c r="K29" s="21">
        <v>9</v>
      </c>
      <c r="L29" s="21">
        <v>8</v>
      </c>
      <c r="M29" s="21">
        <v>8</v>
      </c>
      <c r="N29" s="21">
        <v>8</v>
      </c>
      <c r="O29" s="21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1" t="s">
        <v>175</v>
      </c>
      <c r="B30" s="21" t="s">
        <v>176</v>
      </c>
      <c r="C30" s="21">
        <v>5</v>
      </c>
      <c r="D30" s="21">
        <v>5</v>
      </c>
      <c r="E30" s="21">
        <v>5</v>
      </c>
      <c r="F30" s="21">
        <v>5</v>
      </c>
      <c r="G30" s="21">
        <v>3</v>
      </c>
      <c r="H30" s="21">
        <v>4</v>
      </c>
      <c r="I30" s="21">
        <v>7</v>
      </c>
      <c r="J30" s="21">
        <v>7</v>
      </c>
      <c r="K30" s="21">
        <v>10</v>
      </c>
      <c r="L30" s="21">
        <v>9</v>
      </c>
      <c r="M30" s="21">
        <v>6</v>
      </c>
      <c r="N30" s="21">
        <v>7</v>
      </c>
      <c r="O30" s="21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3" spans="1:3" x14ac:dyDescent="0.3">
      <c r="A33" s="29" t="s">
        <v>55</v>
      </c>
      <c r="B33" s="57" t="s">
        <v>56</v>
      </c>
      <c r="C33" s="58"/>
    </row>
    <row r="34" spans="1:3" x14ac:dyDescent="0.3">
      <c r="A34" s="30" t="s">
        <v>57</v>
      </c>
      <c r="B34" s="59" t="s">
        <v>58</v>
      </c>
      <c r="C34" s="58"/>
    </row>
    <row r="35" spans="1:3" x14ac:dyDescent="0.3">
      <c r="A35" s="31" t="s">
        <v>59</v>
      </c>
      <c r="B35" s="62" t="s">
        <v>60</v>
      </c>
      <c r="C35" s="58"/>
    </row>
    <row r="36" spans="1:3" x14ac:dyDescent="0.3">
      <c r="A36" s="32" t="s">
        <v>77</v>
      </c>
      <c r="B36" s="61" t="s">
        <v>78</v>
      </c>
      <c r="C36" s="58"/>
    </row>
    <row r="37" spans="1:3" x14ac:dyDescent="0.3">
      <c r="A37" s="33" t="s">
        <v>79</v>
      </c>
      <c r="B37" s="60" t="s">
        <v>80</v>
      </c>
      <c r="C37" s="58"/>
    </row>
  </sheetData>
  <sheetProtection shee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A11:O30">
    <cfRule type="expression" dxfId="19" priority="67">
      <formula>ISBLANK(A11)</formula>
    </cfRule>
  </conditionalFormatting>
  <conditionalFormatting sqref="C11:C30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COUNTIF(C11:C30, "&gt;="&amp;C4)=0</formula>
    </cfRule>
  </conditionalFormatting>
  <conditionalFormatting sqref="D11:D30">
    <cfRule type="expression" dxfId="11" priority="73">
      <formula>D11&gt;$D$3</formula>
    </cfRule>
  </conditionalFormatting>
  <conditionalFormatting sqref="E11:E30">
    <cfRule type="expression" dxfId="10" priority="78">
      <formula>E11&gt;$E$3</formula>
    </cfRule>
  </conditionalFormatting>
  <conditionalFormatting sqref="F11:F30">
    <cfRule type="expression" dxfId="9" priority="83">
      <formula>F11&gt;$F$3</formula>
    </cfRule>
  </conditionalFormatting>
  <conditionalFormatting sqref="G11:G30">
    <cfRule type="expression" dxfId="8" priority="88">
      <formula>G11&gt;$G$3</formula>
    </cfRule>
  </conditionalFormatting>
  <conditionalFormatting sqref="H11:H30">
    <cfRule type="expression" dxfId="7" priority="93">
      <formula>H11&gt;$H$3</formula>
    </cfRule>
  </conditionalFormatting>
  <conditionalFormatting sqref="I11:I30">
    <cfRule type="expression" dxfId="6" priority="98">
      <formula>I11&gt;$I$3</formula>
    </cfRule>
  </conditionalFormatting>
  <conditionalFormatting sqref="J11:J30">
    <cfRule type="expression" dxfId="5" priority="103">
      <formula>J11&gt;$J$3</formula>
    </cfRule>
  </conditionalFormatting>
  <conditionalFormatting sqref="K11:K30">
    <cfRule type="expression" dxfId="4" priority="108">
      <formula>K11&gt;$K$3</formula>
    </cfRule>
  </conditionalFormatting>
  <conditionalFormatting sqref="L11:L30">
    <cfRule type="expression" dxfId="3" priority="113">
      <formula>L11&gt;$L$3</formula>
    </cfRule>
  </conditionalFormatting>
  <conditionalFormatting sqref="M11:M30">
    <cfRule type="expression" dxfId="2" priority="118">
      <formula>M11&gt;$M$3</formula>
    </cfRule>
  </conditionalFormatting>
  <conditionalFormatting sqref="N11:N30">
    <cfRule type="expression" dxfId="1" priority="123">
      <formula>N11&gt;$N$3</formula>
    </cfRule>
  </conditionalFormatting>
  <conditionalFormatting sqref="O11:O30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workbookViewId="0"/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3" t="s">
        <v>52</v>
      </c>
      <c r="B1" s="52"/>
      <c r="C1" s="52"/>
      <c r="D1" s="52"/>
      <c r="F1" s="63" t="s">
        <v>53</v>
      </c>
      <c r="G1" s="52"/>
      <c r="H1" s="52"/>
      <c r="I1" s="52"/>
      <c r="K1" s="34"/>
      <c r="M1" s="63" t="s">
        <v>87</v>
      </c>
      <c r="N1" s="52"/>
      <c r="O1" s="52"/>
      <c r="P1" s="52"/>
    </row>
    <row r="2" spans="1:16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5" t="s">
        <v>24</v>
      </c>
      <c r="G2" s="35" t="s">
        <v>26</v>
      </c>
      <c r="H2" s="35" t="s">
        <v>29</v>
      </c>
      <c r="I2" s="35" t="s">
        <v>32</v>
      </c>
      <c r="K2" s="34"/>
      <c r="M2" s="36" t="s">
        <v>24</v>
      </c>
      <c r="N2" s="36" t="s">
        <v>26</v>
      </c>
      <c r="O2" s="36" t="s">
        <v>29</v>
      </c>
      <c r="P2" s="36" t="s">
        <v>32</v>
      </c>
    </row>
    <row r="3" spans="1:16" x14ac:dyDescent="0.3">
      <c r="A3" s="37">
        <f>B_P1_I!K3</f>
        <v>15</v>
      </c>
      <c r="B3" s="37">
        <f>B_P1_I!L3</f>
        <v>15</v>
      </c>
      <c r="C3" s="37">
        <f>B_P1_I!M3</f>
        <v>20</v>
      </c>
      <c r="D3" s="37">
        <f>B_P1_I!N3</f>
        <v>0</v>
      </c>
      <c r="F3" s="37">
        <f>B_CA_I!H3</f>
        <v>20</v>
      </c>
      <c r="G3" s="37">
        <f>B_CA_I!I3</f>
        <v>20</v>
      </c>
      <c r="H3" s="37">
        <f>B_CA_I!J3</f>
        <v>20</v>
      </c>
      <c r="I3" s="37">
        <f>B_CA_I!K3</f>
        <v>20</v>
      </c>
      <c r="K3" s="34"/>
      <c r="M3" s="38">
        <f t="shared" ref="M3:P4" si="0">SUM(A3,F3)</f>
        <v>35</v>
      </c>
      <c r="N3" s="38">
        <f t="shared" si="0"/>
        <v>35</v>
      </c>
      <c r="O3" s="38">
        <f t="shared" si="0"/>
        <v>40</v>
      </c>
      <c r="P3" s="38">
        <f t="shared" si="0"/>
        <v>20</v>
      </c>
    </row>
    <row r="4" spans="1:16" x14ac:dyDescent="0.3">
      <c r="A4" s="37">
        <f>B_P1_I!K4</f>
        <v>9</v>
      </c>
      <c r="B4" s="37">
        <f>B_P1_I!L4</f>
        <v>9</v>
      </c>
      <c r="C4" s="37">
        <f>B_P1_I!M4</f>
        <v>9</v>
      </c>
      <c r="D4" s="37">
        <f>B_P1_I!N4</f>
        <v>0</v>
      </c>
      <c r="F4" s="37">
        <f>B_CA_I!H4</f>
        <v>12</v>
      </c>
      <c r="G4" s="37">
        <f>B_CA_I!I4</f>
        <v>12</v>
      </c>
      <c r="H4" s="37">
        <f>B_CA_I!J4</f>
        <v>12</v>
      </c>
      <c r="I4" s="37">
        <f>B_CA_I!K4</f>
        <v>12</v>
      </c>
      <c r="K4" s="34"/>
      <c r="M4" s="38">
        <f t="shared" si="0"/>
        <v>21</v>
      </c>
      <c r="N4" s="38">
        <f t="shared" si="0"/>
        <v>21</v>
      </c>
      <c r="O4" s="38">
        <f t="shared" si="0"/>
        <v>21</v>
      </c>
      <c r="P4" s="38">
        <f t="shared" si="0"/>
        <v>12</v>
      </c>
    </row>
    <row r="5" spans="1:16" x14ac:dyDescent="0.3">
      <c r="K5" s="34"/>
    </row>
    <row r="6" spans="1:16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9" t="s">
        <v>24</v>
      </c>
      <c r="G6" s="39" t="s">
        <v>26</v>
      </c>
      <c r="H6" s="39" t="s">
        <v>29</v>
      </c>
      <c r="I6" s="39" t="s">
        <v>32</v>
      </c>
      <c r="K6" s="34"/>
      <c r="M6" s="36" t="s">
        <v>24</v>
      </c>
      <c r="N6" s="36" t="s">
        <v>26</v>
      </c>
      <c r="O6" s="36" t="s">
        <v>29</v>
      </c>
      <c r="P6" s="36" t="s">
        <v>32</v>
      </c>
    </row>
    <row r="7" spans="1:16" x14ac:dyDescent="0.3">
      <c r="A7" s="38">
        <f>B_P1_I!K11</f>
        <v>13</v>
      </c>
      <c r="B7" s="38">
        <f>B_P1_I!L11</f>
        <v>10</v>
      </c>
      <c r="C7" s="38">
        <f>B_P1_I!M11</f>
        <v>17</v>
      </c>
      <c r="D7" s="38">
        <f>B_P1_I!N11</f>
        <v>0</v>
      </c>
      <c r="F7" s="38">
        <f>B_CA_I!H11</f>
        <v>14.66666666666667</v>
      </c>
      <c r="G7" s="38">
        <f>B_CA_I!I11</f>
        <v>14.66666666666667</v>
      </c>
      <c r="H7" s="38">
        <f>B_CA_I!J11</f>
        <v>14.66666666666667</v>
      </c>
      <c r="I7" s="38">
        <f>B_CA_I!K11</f>
        <v>14.66666666666667</v>
      </c>
      <c r="K7" s="34"/>
      <c r="M7" s="38">
        <f t="shared" ref="M7:M26" si="1">SUM(A7,F7)</f>
        <v>27.666666666666671</v>
      </c>
      <c r="N7" s="38">
        <f t="shared" ref="N7:N26" si="2">SUM(B7,G7)</f>
        <v>24.666666666666671</v>
      </c>
      <c r="O7" s="38">
        <f t="shared" ref="O7:O26" si="3">SUM(C7,H7)</f>
        <v>31.666666666666671</v>
      </c>
      <c r="P7" s="38">
        <f t="shared" ref="P7:P26" si="4">SUM(D7,I7)</f>
        <v>14.66666666666667</v>
      </c>
    </row>
    <row r="8" spans="1:16" x14ac:dyDescent="0.3">
      <c r="A8" s="38">
        <f>B_P1_I!K12</f>
        <v>9</v>
      </c>
      <c r="B8" s="38">
        <f>B_P1_I!L12</f>
        <v>10</v>
      </c>
      <c r="C8" s="38">
        <f>B_P1_I!M12</f>
        <v>14</v>
      </c>
      <c r="D8" s="38">
        <f>B_P1_I!N12</f>
        <v>0</v>
      </c>
      <c r="F8" s="38">
        <f>B_CA_I!H12</f>
        <v>17</v>
      </c>
      <c r="G8" s="38">
        <f>B_CA_I!I12</f>
        <v>17</v>
      </c>
      <c r="H8" s="38">
        <f>B_CA_I!J12</f>
        <v>17</v>
      </c>
      <c r="I8" s="38">
        <f>B_CA_I!K12</f>
        <v>17</v>
      </c>
      <c r="K8" s="34"/>
      <c r="M8" s="38">
        <f t="shared" si="1"/>
        <v>26</v>
      </c>
      <c r="N8" s="38">
        <f t="shared" si="2"/>
        <v>27</v>
      </c>
      <c r="O8" s="38">
        <f t="shared" si="3"/>
        <v>31</v>
      </c>
      <c r="P8" s="38">
        <f t="shared" si="4"/>
        <v>17</v>
      </c>
    </row>
    <row r="9" spans="1:16" x14ac:dyDescent="0.3">
      <c r="A9" s="38">
        <f>B_P1_I!K13</f>
        <v>14</v>
      </c>
      <c r="B9" s="38">
        <f>B_P1_I!L13</f>
        <v>14</v>
      </c>
      <c r="C9" s="38">
        <f>B_P1_I!M13</f>
        <v>19</v>
      </c>
      <c r="D9" s="38">
        <f>B_P1_I!N13</f>
        <v>0</v>
      </c>
      <c r="F9" s="38">
        <f>B_CA_I!H13</f>
        <v>18.666666666666661</v>
      </c>
      <c r="G9" s="38">
        <f>B_CA_I!I13</f>
        <v>18.666666666666661</v>
      </c>
      <c r="H9" s="38">
        <f>B_CA_I!J13</f>
        <v>18.666666666666661</v>
      </c>
      <c r="I9" s="38">
        <f>B_CA_I!K13</f>
        <v>18.666666666666661</v>
      </c>
      <c r="K9" s="34"/>
      <c r="M9" s="38">
        <f t="shared" si="1"/>
        <v>32.666666666666657</v>
      </c>
      <c r="N9" s="38">
        <f t="shared" si="2"/>
        <v>32.666666666666657</v>
      </c>
      <c r="O9" s="38">
        <f t="shared" si="3"/>
        <v>37.666666666666657</v>
      </c>
      <c r="P9" s="38">
        <f t="shared" si="4"/>
        <v>18.666666666666661</v>
      </c>
    </row>
    <row r="10" spans="1:16" x14ac:dyDescent="0.3">
      <c r="A10" s="38">
        <f>B_P1_I!K14</f>
        <v>13</v>
      </c>
      <c r="B10" s="38">
        <f>B_P1_I!L14</f>
        <v>8</v>
      </c>
      <c r="C10" s="38">
        <f>B_P1_I!M14</f>
        <v>6</v>
      </c>
      <c r="D10" s="38">
        <f>B_P1_I!N14</f>
        <v>0</v>
      </c>
      <c r="F10" s="38">
        <f>B_CA_I!H14</f>
        <v>15</v>
      </c>
      <c r="G10" s="38">
        <f>B_CA_I!I14</f>
        <v>15</v>
      </c>
      <c r="H10" s="38">
        <f>B_CA_I!J14</f>
        <v>15</v>
      </c>
      <c r="I10" s="38">
        <f>B_CA_I!K14</f>
        <v>15</v>
      </c>
      <c r="K10" s="34"/>
      <c r="M10" s="38">
        <f t="shared" si="1"/>
        <v>28</v>
      </c>
      <c r="N10" s="38">
        <f t="shared" si="2"/>
        <v>23</v>
      </c>
      <c r="O10" s="38">
        <f t="shared" si="3"/>
        <v>21</v>
      </c>
      <c r="P10" s="38">
        <f t="shared" si="4"/>
        <v>15</v>
      </c>
    </row>
    <row r="11" spans="1:16" x14ac:dyDescent="0.3">
      <c r="A11" s="38">
        <f>B_P1_I!K15</f>
        <v>13</v>
      </c>
      <c r="B11" s="38">
        <f>B_P1_I!L15</f>
        <v>11</v>
      </c>
      <c r="C11" s="38">
        <f>B_P1_I!M15</f>
        <v>16</v>
      </c>
      <c r="D11" s="38">
        <f>B_P1_I!N15</f>
        <v>0</v>
      </c>
      <c r="F11" s="38">
        <f>B_CA_I!H15</f>
        <v>17.666666666666661</v>
      </c>
      <c r="G11" s="38">
        <f>B_CA_I!I15</f>
        <v>17.666666666666661</v>
      </c>
      <c r="H11" s="38">
        <f>B_CA_I!J15</f>
        <v>17.666666666666661</v>
      </c>
      <c r="I11" s="38">
        <f>B_CA_I!K15</f>
        <v>17.666666666666661</v>
      </c>
      <c r="K11" s="34"/>
      <c r="M11" s="38">
        <f t="shared" si="1"/>
        <v>30.666666666666661</v>
      </c>
      <c r="N11" s="38">
        <f t="shared" si="2"/>
        <v>28.666666666666661</v>
      </c>
      <c r="O11" s="38">
        <f t="shared" si="3"/>
        <v>33.666666666666657</v>
      </c>
      <c r="P11" s="38">
        <f t="shared" si="4"/>
        <v>17.666666666666661</v>
      </c>
    </row>
    <row r="12" spans="1:16" x14ac:dyDescent="0.3">
      <c r="A12" s="38">
        <f>B_P1_I!K16</f>
        <v>7</v>
      </c>
      <c r="B12" s="38">
        <f>B_P1_I!L16</f>
        <v>9</v>
      </c>
      <c r="C12" s="38">
        <f>B_P1_I!M16</f>
        <v>17</v>
      </c>
      <c r="D12" s="38">
        <f>B_P1_I!N16</f>
        <v>0</v>
      </c>
      <c r="F12" s="38">
        <f>B_CA_I!H16</f>
        <v>16</v>
      </c>
      <c r="G12" s="38">
        <f>B_CA_I!I16</f>
        <v>16</v>
      </c>
      <c r="H12" s="38">
        <f>B_CA_I!J16</f>
        <v>16</v>
      </c>
      <c r="I12" s="38">
        <f>B_CA_I!K16</f>
        <v>16</v>
      </c>
      <c r="K12" s="34"/>
      <c r="M12" s="38">
        <f t="shared" si="1"/>
        <v>23</v>
      </c>
      <c r="N12" s="38">
        <f t="shared" si="2"/>
        <v>25</v>
      </c>
      <c r="O12" s="38">
        <f t="shared" si="3"/>
        <v>33</v>
      </c>
      <c r="P12" s="38">
        <f t="shared" si="4"/>
        <v>16</v>
      </c>
    </row>
    <row r="13" spans="1:16" x14ac:dyDescent="0.3">
      <c r="A13" s="38">
        <f>B_P1_I!K17</f>
        <v>8</v>
      </c>
      <c r="B13" s="38">
        <f>B_P1_I!L17</f>
        <v>6</v>
      </c>
      <c r="C13" s="38">
        <f>B_P1_I!M17</f>
        <v>12</v>
      </c>
      <c r="D13" s="38">
        <f>B_P1_I!N17</f>
        <v>0</v>
      </c>
      <c r="F13" s="38">
        <f>B_CA_I!H17</f>
        <v>14.66666666666667</v>
      </c>
      <c r="G13" s="38">
        <f>B_CA_I!I17</f>
        <v>14.66666666666667</v>
      </c>
      <c r="H13" s="38">
        <f>B_CA_I!J17</f>
        <v>14.66666666666667</v>
      </c>
      <c r="I13" s="38">
        <f>B_CA_I!K17</f>
        <v>14.66666666666667</v>
      </c>
      <c r="K13" s="34"/>
      <c r="M13" s="38">
        <f t="shared" si="1"/>
        <v>22.666666666666671</v>
      </c>
      <c r="N13" s="38">
        <f t="shared" si="2"/>
        <v>20.666666666666671</v>
      </c>
      <c r="O13" s="38">
        <f t="shared" si="3"/>
        <v>26.666666666666671</v>
      </c>
      <c r="P13" s="38">
        <f t="shared" si="4"/>
        <v>14.66666666666667</v>
      </c>
    </row>
    <row r="14" spans="1:16" x14ac:dyDescent="0.3">
      <c r="A14" s="38">
        <f>B_P1_I!K18</f>
        <v>14</v>
      </c>
      <c r="B14" s="38">
        <f>B_P1_I!L18</f>
        <v>8</v>
      </c>
      <c r="C14" s="38">
        <f>B_P1_I!M18</f>
        <v>9</v>
      </c>
      <c r="D14" s="38">
        <f>B_P1_I!N18</f>
        <v>0</v>
      </c>
      <c r="F14" s="38">
        <f>B_CA_I!H18</f>
        <v>15</v>
      </c>
      <c r="G14" s="38">
        <f>B_CA_I!I18</f>
        <v>15</v>
      </c>
      <c r="H14" s="38">
        <f>B_CA_I!J18</f>
        <v>15</v>
      </c>
      <c r="I14" s="38">
        <f>B_CA_I!K18</f>
        <v>15</v>
      </c>
      <c r="K14" s="34"/>
      <c r="M14" s="38">
        <f t="shared" si="1"/>
        <v>29</v>
      </c>
      <c r="N14" s="38">
        <f t="shared" si="2"/>
        <v>23</v>
      </c>
      <c r="O14" s="38">
        <f t="shared" si="3"/>
        <v>24</v>
      </c>
      <c r="P14" s="38">
        <f t="shared" si="4"/>
        <v>15</v>
      </c>
    </row>
    <row r="15" spans="1:16" x14ac:dyDescent="0.3">
      <c r="A15" s="38">
        <f>B_P1_I!K19</f>
        <v>9</v>
      </c>
      <c r="B15" s="38">
        <f>B_P1_I!L19</f>
        <v>7</v>
      </c>
      <c r="C15" s="38">
        <f>B_P1_I!M19</f>
        <v>13</v>
      </c>
      <c r="D15" s="38">
        <f>B_P1_I!N19</f>
        <v>0</v>
      </c>
      <c r="F15" s="38">
        <f>B_CA_I!H19</f>
        <v>14.33333333333333</v>
      </c>
      <c r="G15" s="38">
        <f>B_CA_I!I19</f>
        <v>14.33333333333333</v>
      </c>
      <c r="H15" s="38">
        <f>B_CA_I!J19</f>
        <v>14.33333333333333</v>
      </c>
      <c r="I15" s="38">
        <f>B_CA_I!K19</f>
        <v>14.33333333333333</v>
      </c>
      <c r="K15" s="34"/>
      <c r="M15" s="38">
        <f t="shared" si="1"/>
        <v>23.333333333333329</v>
      </c>
      <c r="N15" s="38">
        <f t="shared" si="2"/>
        <v>21.333333333333329</v>
      </c>
      <c r="O15" s="38">
        <f t="shared" si="3"/>
        <v>27.333333333333329</v>
      </c>
      <c r="P15" s="38">
        <f t="shared" si="4"/>
        <v>14.33333333333333</v>
      </c>
    </row>
    <row r="16" spans="1:16" x14ac:dyDescent="0.3">
      <c r="A16" s="38">
        <f>B_P1_I!K20</f>
        <v>13</v>
      </c>
      <c r="B16" s="38">
        <f>B_P1_I!L20</f>
        <v>11</v>
      </c>
      <c r="C16" s="38">
        <f>B_P1_I!M20</f>
        <v>19</v>
      </c>
      <c r="D16" s="38">
        <f>B_P1_I!N20</f>
        <v>0</v>
      </c>
      <c r="F16" s="38">
        <f>B_CA_I!H20</f>
        <v>15.66666666666667</v>
      </c>
      <c r="G16" s="38">
        <f>B_CA_I!I20</f>
        <v>15.66666666666667</v>
      </c>
      <c r="H16" s="38">
        <f>B_CA_I!J20</f>
        <v>15.66666666666667</v>
      </c>
      <c r="I16" s="38">
        <f>B_CA_I!K20</f>
        <v>15.66666666666667</v>
      </c>
      <c r="K16" s="34"/>
      <c r="M16" s="38">
        <f t="shared" si="1"/>
        <v>28.666666666666671</v>
      </c>
      <c r="N16" s="38">
        <f t="shared" si="2"/>
        <v>26.666666666666671</v>
      </c>
      <c r="O16" s="38">
        <f t="shared" si="3"/>
        <v>34.666666666666671</v>
      </c>
      <c r="P16" s="38">
        <f t="shared" si="4"/>
        <v>15.66666666666667</v>
      </c>
    </row>
    <row r="17" spans="1:16" x14ac:dyDescent="0.3">
      <c r="A17" s="38">
        <f>B_P1_I!K21</f>
        <v>12</v>
      </c>
      <c r="B17" s="38">
        <f>B_P1_I!L21</f>
        <v>12</v>
      </c>
      <c r="C17" s="38">
        <f>B_P1_I!M21</f>
        <v>19</v>
      </c>
      <c r="D17" s="38">
        <f>B_P1_I!N21</f>
        <v>0</v>
      </c>
      <c r="F17" s="38">
        <f>B_CA_I!H21</f>
        <v>16.333333333333329</v>
      </c>
      <c r="G17" s="38">
        <f>B_CA_I!I21</f>
        <v>16.333333333333329</v>
      </c>
      <c r="H17" s="38">
        <f>B_CA_I!J21</f>
        <v>16.333333333333329</v>
      </c>
      <c r="I17" s="38">
        <f>B_CA_I!K21</f>
        <v>16.333333333333329</v>
      </c>
      <c r="K17" s="34"/>
      <c r="M17" s="38">
        <f t="shared" si="1"/>
        <v>28.333333333333329</v>
      </c>
      <c r="N17" s="38">
        <f t="shared" si="2"/>
        <v>28.333333333333329</v>
      </c>
      <c r="O17" s="38">
        <f t="shared" si="3"/>
        <v>35.333333333333329</v>
      </c>
      <c r="P17" s="38">
        <f t="shared" si="4"/>
        <v>16.333333333333329</v>
      </c>
    </row>
    <row r="18" spans="1:16" x14ac:dyDescent="0.3">
      <c r="A18" s="38">
        <f>B_P1_I!K22</f>
        <v>14</v>
      </c>
      <c r="B18" s="38">
        <f>B_P1_I!L22</f>
        <v>9</v>
      </c>
      <c r="C18" s="38">
        <f>B_P1_I!M22</f>
        <v>19</v>
      </c>
      <c r="D18" s="38">
        <f>B_P1_I!N22</f>
        <v>0</v>
      </c>
      <c r="F18" s="38">
        <f>B_CA_I!H22</f>
        <v>18</v>
      </c>
      <c r="G18" s="38">
        <f>B_CA_I!I22</f>
        <v>18</v>
      </c>
      <c r="H18" s="38">
        <f>B_CA_I!J22</f>
        <v>18</v>
      </c>
      <c r="I18" s="38">
        <f>B_CA_I!K22</f>
        <v>18</v>
      </c>
      <c r="K18" s="34"/>
      <c r="M18" s="38">
        <f t="shared" si="1"/>
        <v>32</v>
      </c>
      <c r="N18" s="38">
        <f t="shared" si="2"/>
        <v>27</v>
      </c>
      <c r="O18" s="38">
        <f t="shared" si="3"/>
        <v>37</v>
      </c>
      <c r="P18" s="38">
        <f t="shared" si="4"/>
        <v>18</v>
      </c>
    </row>
    <row r="19" spans="1:16" x14ac:dyDescent="0.3">
      <c r="A19" s="38">
        <f>B_P1_I!K23</f>
        <v>11</v>
      </c>
      <c r="B19" s="38">
        <f>B_P1_I!L23</f>
        <v>10</v>
      </c>
      <c r="C19" s="38">
        <f>B_P1_I!M23</f>
        <v>18</v>
      </c>
      <c r="D19" s="38">
        <f>B_P1_I!N23</f>
        <v>0</v>
      </c>
      <c r="F19" s="38">
        <f>B_CA_I!H23</f>
        <v>14.33333333333333</v>
      </c>
      <c r="G19" s="38">
        <f>B_CA_I!I23</f>
        <v>14.33333333333333</v>
      </c>
      <c r="H19" s="38">
        <f>B_CA_I!J23</f>
        <v>14.33333333333333</v>
      </c>
      <c r="I19" s="38">
        <f>B_CA_I!K23</f>
        <v>14.33333333333333</v>
      </c>
      <c r="K19" s="34"/>
      <c r="M19" s="38">
        <f t="shared" si="1"/>
        <v>25.333333333333329</v>
      </c>
      <c r="N19" s="38">
        <f t="shared" si="2"/>
        <v>24.333333333333329</v>
      </c>
      <c r="O19" s="38">
        <f t="shared" si="3"/>
        <v>32.333333333333329</v>
      </c>
      <c r="P19" s="38">
        <f t="shared" si="4"/>
        <v>14.33333333333333</v>
      </c>
    </row>
    <row r="20" spans="1:16" x14ac:dyDescent="0.3">
      <c r="A20" s="38">
        <f>B_P1_I!K24</f>
        <v>13</v>
      </c>
      <c r="B20" s="38">
        <f>B_P1_I!L24</f>
        <v>10</v>
      </c>
      <c r="C20" s="38">
        <f>B_P1_I!M24</f>
        <v>19</v>
      </c>
      <c r="D20" s="38">
        <f>B_P1_I!N24</f>
        <v>0</v>
      </c>
      <c r="F20" s="38">
        <f>B_CA_I!H24</f>
        <v>15</v>
      </c>
      <c r="G20" s="38">
        <f>B_CA_I!I24</f>
        <v>15</v>
      </c>
      <c r="H20" s="38">
        <f>B_CA_I!J24</f>
        <v>15</v>
      </c>
      <c r="I20" s="38">
        <f>B_CA_I!K24</f>
        <v>15</v>
      </c>
      <c r="K20" s="34"/>
      <c r="M20" s="38">
        <f t="shared" si="1"/>
        <v>28</v>
      </c>
      <c r="N20" s="38">
        <f t="shared" si="2"/>
        <v>25</v>
      </c>
      <c r="O20" s="38">
        <f t="shared" si="3"/>
        <v>34</v>
      </c>
      <c r="P20" s="38">
        <f t="shared" si="4"/>
        <v>15</v>
      </c>
    </row>
    <row r="21" spans="1:16" x14ac:dyDescent="0.3">
      <c r="A21" s="38">
        <f>B_P1_I!K25</f>
        <v>12</v>
      </c>
      <c r="B21" s="38">
        <f>B_P1_I!L25</f>
        <v>7</v>
      </c>
      <c r="C21" s="38">
        <f>B_P1_I!M25</f>
        <v>18</v>
      </c>
      <c r="D21" s="38">
        <f>B_P1_I!N25</f>
        <v>0</v>
      </c>
      <c r="F21" s="38">
        <f>B_CA_I!H25</f>
        <v>17</v>
      </c>
      <c r="G21" s="38">
        <f>B_CA_I!I25</f>
        <v>17</v>
      </c>
      <c r="H21" s="38">
        <f>B_CA_I!J25</f>
        <v>17</v>
      </c>
      <c r="I21" s="38">
        <f>B_CA_I!K25</f>
        <v>17</v>
      </c>
      <c r="K21" s="34"/>
      <c r="M21" s="38">
        <f t="shared" si="1"/>
        <v>29</v>
      </c>
      <c r="N21" s="38">
        <f t="shared" si="2"/>
        <v>24</v>
      </c>
      <c r="O21" s="38">
        <f t="shared" si="3"/>
        <v>35</v>
      </c>
      <c r="P21" s="38">
        <f t="shared" si="4"/>
        <v>17</v>
      </c>
    </row>
    <row r="22" spans="1:16" x14ac:dyDescent="0.3">
      <c r="A22" s="38">
        <f>B_P1_I!K26</f>
        <v>3</v>
      </c>
      <c r="B22" s="38">
        <f>B_P1_I!L26</f>
        <v>4</v>
      </c>
      <c r="C22" s="38">
        <f>B_P1_I!M26</f>
        <v>17</v>
      </c>
      <c r="D22" s="38">
        <f>B_P1_I!N26</f>
        <v>0</v>
      </c>
      <c r="F22" s="38">
        <f>B_CA_I!H26</f>
        <v>14.33333333333333</v>
      </c>
      <c r="G22" s="38">
        <f>B_CA_I!I26</f>
        <v>14.33333333333333</v>
      </c>
      <c r="H22" s="38">
        <f>B_CA_I!J26</f>
        <v>14.33333333333333</v>
      </c>
      <c r="I22" s="38">
        <f>B_CA_I!K26</f>
        <v>14.33333333333333</v>
      </c>
      <c r="K22" s="34"/>
      <c r="M22" s="38">
        <f t="shared" si="1"/>
        <v>17.333333333333329</v>
      </c>
      <c r="N22" s="38">
        <f t="shared" si="2"/>
        <v>18.333333333333329</v>
      </c>
      <c r="O22" s="38">
        <f t="shared" si="3"/>
        <v>31.333333333333329</v>
      </c>
      <c r="P22" s="38">
        <f t="shared" si="4"/>
        <v>14.33333333333333</v>
      </c>
    </row>
    <row r="23" spans="1:16" x14ac:dyDescent="0.3">
      <c r="A23" s="38">
        <f>B_P1_I!K27</f>
        <v>13</v>
      </c>
      <c r="B23" s="38">
        <f>B_P1_I!L27</f>
        <v>12</v>
      </c>
      <c r="C23" s="38">
        <f>B_P1_I!M27</f>
        <v>16</v>
      </c>
      <c r="D23" s="38">
        <f>B_P1_I!N27</f>
        <v>0</v>
      </c>
      <c r="F23" s="38">
        <f>B_CA_I!H27</f>
        <v>15.66666666666667</v>
      </c>
      <c r="G23" s="38">
        <f>B_CA_I!I27</f>
        <v>15.66666666666667</v>
      </c>
      <c r="H23" s="38">
        <f>B_CA_I!J27</f>
        <v>15.66666666666667</v>
      </c>
      <c r="I23" s="38">
        <f>B_CA_I!K27</f>
        <v>15.66666666666667</v>
      </c>
      <c r="K23" s="34"/>
      <c r="M23" s="38">
        <f t="shared" si="1"/>
        <v>28.666666666666671</v>
      </c>
      <c r="N23" s="38">
        <f t="shared" si="2"/>
        <v>27.666666666666671</v>
      </c>
      <c r="O23" s="38">
        <f t="shared" si="3"/>
        <v>31.666666666666671</v>
      </c>
      <c r="P23" s="38">
        <f t="shared" si="4"/>
        <v>15.66666666666667</v>
      </c>
    </row>
    <row r="24" spans="1:16" x14ac:dyDescent="0.3">
      <c r="A24" s="38">
        <f>B_P1_I!K28</f>
        <v>9</v>
      </c>
      <c r="B24" s="38">
        <f>B_P1_I!L28</f>
        <v>8</v>
      </c>
      <c r="C24" s="38">
        <f>B_P1_I!M28</f>
        <v>8</v>
      </c>
      <c r="D24" s="38">
        <f>B_P1_I!N28</f>
        <v>0</v>
      </c>
      <c r="F24" s="38">
        <f>B_CA_I!H28</f>
        <v>14</v>
      </c>
      <c r="G24" s="38">
        <f>B_CA_I!I28</f>
        <v>14</v>
      </c>
      <c r="H24" s="38">
        <f>B_CA_I!J28</f>
        <v>14</v>
      </c>
      <c r="I24" s="38">
        <f>B_CA_I!K28</f>
        <v>14</v>
      </c>
      <c r="K24" s="34"/>
      <c r="M24" s="38">
        <f t="shared" si="1"/>
        <v>23</v>
      </c>
      <c r="N24" s="38">
        <f t="shared" si="2"/>
        <v>22</v>
      </c>
      <c r="O24" s="38">
        <f t="shared" si="3"/>
        <v>22</v>
      </c>
      <c r="P24" s="38">
        <f t="shared" si="4"/>
        <v>14</v>
      </c>
    </row>
    <row r="25" spans="1:16" x14ac:dyDescent="0.3">
      <c r="A25" s="38">
        <f>B_P1_I!K29</f>
        <v>14</v>
      </c>
      <c r="B25" s="38">
        <f>B_P1_I!L29</f>
        <v>9</v>
      </c>
      <c r="C25" s="38">
        <f>B_P1_I!M29</f>
        <v>19</v>
      </c>
      <c r="D25" s="38">
        <f>B_P1_I!N29</f>
        <v>0</v>
      </c>
      <c r="F25" s="38">
        <f>B_CA_I!H29</f>
        <v>15.66666666666667</v>
      </c>
      <c r="G25" s="38">
        <f>B_CA_I!I29</f>
        <v>15.66666666666667</v>
      </c>
      <c r="H25" s="38">
        <f>B_CA_I!J29</f>
        <v>15.66666666666667</v>
      </c>
      <c r="I25" s="38">
        <f>B_CA_I!K29</f>
        <v>15.66666666666667</v>
      </c>
      <c r="K25" s="34"/>
      <c r="M25" s="38">
        <f t="shared" si="1"/>
        <v>29.666666666666671</v>
      </c>
      <c r="N25" s="38">
        <f t="shared" si="2"/>
        <v>24.666666666666671</v>
      </c>
      <c r="O25" s="38">
        <f t="shared" si="3"/>
        <v>34.666666666666671</v>
      </c>
      <c r="P25" s="38">
        <f t="shared" si="4"/>
        <v>15.66666666666667</v>
      </c>
    </row>
    <row r="26" spans="1:16" x14ac:dyDescent="0.3">
      <c r="A26" s="38">
        <f>B_P1_I!K30</f>
        <v>14</v>
      </c>
      <c r="B26" s="38">
        <f>B_P1_I!L30</f>
        <v>13</v>
      </c>
      <c r="C26" s="38">
        <f>B_P1_I!M30</f>
        <v>20</v>
      </c>
      <c r="D26" s="38">
        <f>B_P1_I!N30</f>
        <v>0</v>
      </c>
      <c r="F26" s="38">
        <f>B_CA_I!H30</f>
        <v>15.66666666666667</v>
      </c>
      <c r="G26" s="38">
        <f>B_CA_I!I30</f>
        <v>15.66666666666667</v>
      </c>
      <c r="H26" s="38">
        <f>B_CA_I!J30</f>
        <v>15.66666666666667</v>
      </c>
      <c r="I26" s="38">
        <f>B_CA_I!K30</f>
        <v>15.66666666666667</v>
      </c>
      <c r="K26" s="34"/>
      <c r="M26" s="38">
        <f t="shared" si="1"/>
        <v>29.666666666666671</v>
      </c>
      <c r="N26" s="38">
        <f t="shared" si="2"/>
        <v>28.666666666666671</v>
      </c>
      <c r="O26" s="38">
        <f t="shared" si="3"/>
        <v>35.666666666666671</v>
      </c>
      <c r="P26" s="38">
        <f t="shared" si="4"/>
        <v>15.66666666666667</v>
      </c>
    </row>
    <row r="27" spans="1:16" x14ac:dyDescent="0.3">
      <c r="K27" s="34"/>
    </row>
    <row r="28" spans="1:16" x14ac:dyDescent="0.3">
      <c r="K28" s="34"/>
      <c r="L28" s="40" t="s">
        <v>71</v>
      </c>
      <c r="M28" s="36" t="s">
        <v>24</v>
      </c>
      <c r="N28" s="36" t="s">
        <v>26</v>
      </c>
      <c r="O28" s="36" t="s">
        <v>29</v>
      </c>
      <c r="P28" s="36" t="s">
        <v>32</v>
      </c>
    </row>
    <row r="29" spans="1:16" x14ac:dyDescent="0.3">
      <c r="K29" s="34"/>
      <c r="L29" s="40" t="s">
        <v>88</v>
      </c>
      <c r="M29" s="41">
        <f>IF(SUM(M7:M26) &gt; 0, COUNTIF(M7:M26, "&gt;=" &amp; M4), "")</f>
        <v>19</v>
      </c>
      <c r="N29" s="41">
        <f>IF(SUM(N7:N26) &gt; 0, COUNTIF(N7:N26, "&gt;=" &amp; N4), "")</f>
        <v>18</v>
      </c>
      <c r="O29" s="41">
        <f>IF(SUM(O7:O26) &gt; 0, COUNTIF(O7:O26, "&gt;=" &amp; O4), "")</f>
        <v>20</v>
      </c>
      <c r="P29" s="41">
        <f>IF(SUM(P7:P26) &gt; 0, COUNTIF(P7:P26, "&gt;=" &amp; P4), "")</f>
        <v>20</v>
      </c>
    </row>
    <row r="30" spans="1:16" x14ac:dyDescent="0.3">
      <c r="K30" s="34"/>
      <c r="L30" s="40" t="s">
        <v>89</v>
      </c>
      <c r="M30" s="38">
        <v>20</v>
      </c>
      <c r="N30" s="38">
        <v>20</v>
      </c>
      <c r="O30" s="38">
        <v>20</v>
      </c>
      <c r="P30" s="38">
        <v>20</v>
      </c>
    </row>
    <row r="31" spans="1:16" x14ac:dyDescent="0.3">
      <c r="K31" s="34"/>
      <c r="L31" s="40" t="s">
        <v>90</v>
      </c>
      <c r="M31" s="41">
        <f>IF(SUM(M7:M26) &gt; 0, M29/M30*100, "0")</f>
        <v>95</v>
      </c>
      <c r="N31" s="41">
        <f>IF(SUM(N7:N26) &gt; 0, N29/N30*100, "0")</f>
        <v>90</v>
      </c>
      <c r="O31" s="41">
        <f>IF(SUM(O7:O26) &gt; 0, O29/O30*100, "0")</f>
        <v>100</v>
      </c>
      <c r="P31" s="41">
        <f>IF(SUM(P7:P26) &gt; 0, P29/P30*100,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tabSelected="1" workbookViewId="0">
      <selection activeCell="O10" sqref="O10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3" t="s">
        <v>54</v>
      </c>
      <c r="B1" s="52"/>
      <c r="C1" s="52"/>
      <c r="D1" s="52"/>
      <c r="F1" s="34"/>
      <c r="H1" s="63" t="s">
        <v>87</v>
      </c>
      <c r="I1" s="52"/>
      <c r="J1" s="52"/>
      <c r="K1" s="52"/>
    </row>
    <row r="2" spans="1:11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4"/>
      <c r="H2" s="36" t="s">
        <v>24</v>
      </c>
      <c r="I2" s="36" t="s">
        <v>26</v>
      </c>
      <c r="J2" s="36" t="s">
        <v>29</v>
      </c>
      <c r="K2" s="36" t="s">
        <v>32</v>
      </c>
    </row>
    <row r="3" spans="1:11" x14ac:dyDescent="0.3">
      <c r="A3" s="37">
        <f>B_EndSem_E!Q3</f>
        <v>30</v>
      </c>
      <c r="B3" s="37">
        <f>B_EndSem_E!R3</f>
        <v>10</v>
      </c>
      <c r="C3" s="37">
        <f>B_EndSem_E!S3</f>
        <v>40</v>
      </c>
      <c r="D3" s="37">
        <f>B_EndSem_E!T3</f>
        <v>20</v>
      </c>
      <c r="F3" s="34"/>
      <c r="H3" s="38">
        <f t="shared" ref="H3:K4" si="0">SUM(A3)</f>
        <v>30</v>
      </c>
      <c r="I3" s="38">
        <f t="shared" si="0"/>
        <v>10</v>
      </c>
      <c r="J3" s="38">
        <f t="shared" si="0"/>
        <v>40</v>
      </c>
      <c r="K3" s="38">
        <f t="shared" si="0"/>
        <v>20</v>
      </c>
    </row>
    <row r="4" spans="1:11" x14ac:dyDescent="0.3">
      <c r="A4" s="37">
        <f>B_EndSem_E!Q4</f>
        <v>18</v>
      </c>
      <c r="B4" s="37">
        <f>B_EndSem_E!R4</f>
        <v>6</v>
      </c>
      <c r="C4" s="37">
        <f>B_EndSem_E!S4</f>
        <v>24</v>
      </c>
      <c r="D4" s="37">
        <f>B_EndSem_E!T4</f>
        <v>12</v>
      </c>
      <c r="F4" s="34"/>
      <c r="H4" s="38">
        <f t="shared" si="0"/>
        <v>18</v>
      </c>
      <c r="I4" s="38">
        <f t="shared" si="0"/>
        <v>6</v>
      </c>
      <c r="J4" s="38">
        <f t="shared" si="0"/>
        <v>24</v>
      </c>
      <c r="K4" s="38">
        <f t="shared" si="0"/>
        <v>12</v>
      </c>
    </row>
    <row r="5" spans="1:11" x14ac:dyDescent="0.3">
      <c r="F5" s="34"/>
    </row>
    <row r="6" spans="1:11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4"/>
      <c r="H6" s="36" t="s">
        <v>24</v>
      </c>
      <c r="I6" s="36" t="s">
        <v>26</v>
      </c>
      <c r="J6" s="36" t="s">
        <v>29</v>
      </c>
      <c r="K6" s="36" t="s">
        <v>32</v>
      </c>
    </row>
    <row r="7" spans="1:11" x14ac:dyDescent="0.3">
      <c r="A7" s="38">
        <f>B_EndSem_E!Q11</f>
        <v>23</v>
      </c>
      <c r="B7" s="38">
        <f>B_EndSem_E!R11</f>
        <v>7</v>
      </c>
      <c r="C7" s="38">
        <f>B_EndSem_E!S11</f>
        <v>32</v>
      </c>
      <c r="D7" s="38">
        <f>B_EndSem_E!T11</f>
        <v>16</v>
      </c>
      <c r="F7" s="34"/>
      <c r="H7" s="38">
        <f t="shared" ref="H7:H26" si="1">SUM(A7)</f>
        <v>23</v>
      </c>
      <c r="I7" s="38">
        <f t="shared" ref="I7:I26" si="2">SUM(B7)</f>
        <v>7</v>
      </c>
      <c r="J7" s="38">
        <f t="shared" ref="J7:J26" si="3">SUM(C7)</f>
        <v>32</v>
      </c>
      <c r="K7" s="38">
        <f t="shared" ref="K7:K26" si="4">SUM(D7)</f>
        <v>16</v>
      </c>
    </row>
    <row r="8" spans="1:11" x14ac:dyDescent="0.3">
      <c r="A8" s="38">
        <f>B_EndSem_E!Q12</f>
        <v>22</v>
      </c>
      <c r="B8" s="38">
        <f>B_EndSem_E!R12</f>
        <v>8</v>
      </c>
      <c r="C8" s="38">
        <f>B_EndSem_E!S12</f>
        <v>17</v>
      </c>
      <c r="D8" s="38">
        <f>B_EndSem_E!T12</f>
        <v>10</v>
      </c>
      <c r="F8" s="34"/>
      <c r="H8" s="38">
        <f t="shared" si="1"/>
        <v>22</v>
      </c>
      <c r="I8" s="38">
        <f t="shared" si="2"/>
        <v>8</v>
      </c>
      <c r="J8" s="38">
        <f t="shared" si="3"/>
        <v>17</v>
      </c>
      <c r="K8" s="38">
        <f t="shared" si="4"/>
        <v>10</v>
      </c>
    </row>
    <row r="9" spans="1:11" x14ac:dyDescent="0.3">
      <c r="A9" s="38">
        <f>B_EndSem_E!Q13</f>
        <v>30</v>
      </c>
      <c r="B9" s="38">
        <f>B_EndSem_E!R13</f>
        <v>7</v>
      </c>
      <c r="C9" s="38">
        <f>B_EndSem_E!S13</f>
        <v>35</v>
      </c>
      <c r="D9" s="38">
        <f>B_EndSem_E!T13</f>
        <v>17</v>
      </c>
      <c r="F9" s="34"/>
      <c r="H9" s="38">
        <f t="shared" si="1"/>
        <v>30</v>
      </c>
      <c r="I9" s="38">
        <f t="shared" si="2"/>
        <v>7</v>
      </c>
      <c r="J9" s="38">
        <f t="shared" si="3"/>
        <v>35</v>
      </c>
      <c r="K9" s="38">
        <f t="shared" si="4"/>
        <v>17</v>
      </c>
    </row>
    <row r="10" spans="1:11" x14ac:dyDescent="0.3">
      <c r="A10" s="38">
        <f>B_EndSem_E!Q14</f>
        <v>20</v>
      </c>
      <c r="B10" s="38">
        <f>B_EndSem_E!R14</f>
        <v>9</v>
      </c>
      <c r="C10" s="38">
        <f>B_EndSem_E!S14</f>
        <v>16</v>
      </c>
      <c r="D10" s="38">
        <f>B_EndSem_E!T14</f>
        <v>16</v>
      </c>
      <c r="F10" s="34"/>
      <c r="H10" s="38">
        <f t="shared" si="1"/>
        <v>20</v>
      </c>
      <c r="I10" s="38">
        <f t="shared" si="2"/>
        <v>9</v>
      </c>
      <c r="J10" s="38">
        <f t="shared" si="3"/>
        <v>16</v>
      </c>
      <c r="K10" s="38">
        <f t="shared" si="4"/>
        <v>16</v>
      </c>
    </row>
    <row r="11" spans="1:11" x14ac:dyDescent="0.3">
      <c r="A11" s="38">
        <f>B_EndSem_E!Q15</f>
        <v>29</v>
      </c>
      <c r="B11" s="38">
        <f>B_EndSem_E!R15</f>
        <v>9</v>
      </c>
      <c r="C11" s="38">
        <f>B_EndSem_E!S15</f>
        <v>18</v>
      </c>
      <c r="D11" s="38">
        <f>B_EndSem_E!T15</f>
        <v>14</v>
      </c>
      <c r="F11" s="34"/>
      <c r="H11" s="38">
        <f t="shared" si="1"/>
        <v>29</v>
      </c>
      <c r="I11" s="38">
        <f t="shared" si="2"/>
        <v>9</v>
      </c>
      <c r="J11" s="38">
        <f t="shared" si="3"/>
        <v>18</v>
      </c>
      <c r="K11" s="38">
        <f t="shared" si="4"/>
        <v>14</v>
      </c>
    </row>
    <row r="12" spans="1:11" x14ac:dyDescent="0.3">
      <c r="A12" s="38">
        <f>B_EndSem_E!Q16</f>
        <v>15</v>
      </c>
      <c r="B12" s="38">
        <f>B_EndSem_E!R16</f>
        <v>7</v>
      </c>
      <c r="C12" s="38">
        <f>B_EndSem_E!S16</f>
        <v>17</v>
      </c>
      <c r="D12" s="38">
        <f>B_EndSem_E!T16</f>
        <v>13</v>
      </c>
      <c r="F12" s="34"/>
      <c r="H12" s="38">
        <f t="shared" si="1"/>
        <v>15</v>
      </c>
      <c r="I12" s="38">
        <f t="shared" si="2"/>
        <v>7</v>
      </c>
      <c r="J12" s="38">
        <f t="shared" si="3"/>
        <v>17</v>
      </c>
      <c r="K12" s="38">
        <f t="shared" si="4"/>
        <v>13</v>
      </c>
    </row>
    <row r="13" spans="1:11" x14ac:dyDescent="0.3">
      <c r="A13" s="38">
        <f>B_EndSem_E!Q17</f>
        <v>3</v>
      </c>
      <c r="B13" s="38">
        <f>B_EndSem_E!R17</f>
        <v>3</v>
      </c>
      <c r="C13" s="38">
        <f>B_EndSem_E!S17</f>
        <v>25</v>
      </c>
      <c r="D13" s="38">
        <f>B_EndSem_E!T17</f>
        <v>14</v>
      </c>
      <c r="F13" s="34"/>
      <c r="H13" s="38">
        <f t="shared" si="1"/>
        <v>3</v>
      </c>
      <c r="I13" s="38">
        <f t="shared" si="2"/>
        <v>3</v>
      </c>
      <c r="J13" s="38">
        <f t="shared" si="3"/>
        <v>25</v>
      </c>
      <c r="K13" s="38">
        <f t="shared" si="4"/>
        <v>14</v>
      </c>
    </row>
    <row r="14" spans="1:11" x14ac:dyDescent="0.3">
      <c r="A14" s="38">
        <f>B_EndSem_E!Q18</f>
        <v>24</v>
      </c>
      <c r="B14" s="38">
        <f>B_EndSem_E!R18</f>
        <v>10</v>
      </c>
      <c r="C14" s="38">
        <f>B_EndSem_E!S18</f>
        <v>18</v>
      </c>
      <c r="D14" s="38">
        <f>B_EndSem_E!T18</f>
        <v>6</v>
      </c>
      <c r="F14" s="34"/>
      <c r="H14" s="38">
        <f t="shared" si="1"/>
        <v>24</v>
      </c>
      <c r="I14" s="38">
        <f t="shared" si="2"/>
        <v>10</v>
      </c>
      <c r="J14" s="38">
        <f t="shared" si="3"/>
        <v>18</v>
      </c>
      <c r="K14" s="38">
        <f t="shared" si="4"/>
        <v>6</v>
      </c>
    </row>
    <row r="15" spans="1:11" x14ac:dyDescent="0.3">
      <c r="A15" s="38">
        <f>B_EndSem_E!Q19</f>
        <v>16</v>
      </c>
      <c r="B15" s="38">
        <f>B_EndSem_E!R19</f>
        <v>5</v>
      </c>
      <c r="C15" s="38">
        <f>B_EndSem_E!S19</f>
        <v>19</v>
      </c>
      <c r="D15" s="38">
        <f>B_EndSem_E!T19</f>
        <v>2</v>
      </c>
      <c r="F15" s="34"/>
      <c r="H15" s="38">
        <f t="shared" si="1"/>
        <v>16</v>
      </c>
      <c r="I15" s="38">
        <f t="shared" si="2"/>
        <v>5</v>
      </c>
      <c r="J15" s="38">
        <f t="shared" si="3"/>
        <v>19</v>
      </c>
      <c r="K15" s="38">
        <f t="shared" si="4"/>
        <v>2</v>
      </c>
    </row>
    <row r="16" spans="1:11" x14ac:dyDescent="0.3">
      <c r="A16" s="38">
        <f>B_EndSem_E!Q20</f>
        <v>30</v>
      </c>
      <c r="B16" s="38">
        <f>B_EndSem_E!R20</f>
        <v>10</v>
      </c>
      <c r="C16" s="38">
        <f>B_EndSem_E!S20</f>
        <v>30</v>
      </c>
      <c r="D16" s="38">
        <f>B_EndSem_E!T20</f>
        <v>17</v>
      </c>
      <c r="F16" s="34"/>
      <c r="H16" s="38">
        <f t="shared" si="1"/>
        <v>30</v>
      </c>
      <c r="I16" s="38">
        <f t="shared" si="2"/>
        <v>10</v>
      </c>
      <c r="J16" s="38">
        <f t="shared" si="3"/>
        <v>30</v>
      </c>
      <c r="K16" s="38">
        <f t="shared" si="4"/>
        <v>17</v>
      </c>
    </row>
    <row r="17" spans="1:11" x14ac:dyDescent="0.3">
      <c r="A17" s="38">
        <f>B_EndSem_E!Q21</f>
        <v>28</v>
      </c>
      <c r="B17" s="38">
        <f>B_EndSem_E!R21</f>
        <v>8</v>
      </c>
      <c r="C17" s="38">
        <f>B_EndSem_E!S21</f>
        <v>33</v>
      </c>
      <c r="D17" s="38">
        <f>B_EndSem_E!T21</f>
        <v>18</v>
      </c>
      <c r="F17" s="34"/>
      <c r="H17" s="38">
        <f t="shared" si="1"/>
        <v>28</v>
      </c>
      <c r="I17" s="38">
        <f t="shared" si="2"/>
        <v>8</v>
      </c>
      <c r="J17" s="38">
        <f t="shared" si="3"/>
        <v>33</v>
      </c>
      <c r="K17" s="38">
        <f t="shared" si="4"/>
        <v>18</v>
      </c>
    </row>
    <row r="18" spans="1:11" x14ac:dyDescent="0.3">
      <c r="A18" s="38">
        <f>B_EndSem_E!Q22</f>
        <v>24</v>
      </c>
      <c r="B18" s="38">
        <f>B_EndSem_E!R22</f>
        <v>9</v>
      </c>
      <c r="C18" s="38">
        <f>B_EndSem_E!S22</f>
        <v>32</v>
      </c>
      <c r="D18" s="38">
        <f>B_EndSem_E!T22</f>
        <v>17</v>
      </c>
      <c r="F18" s="34"/>
      <c r="H18" s="38">
        <f t="shared" si="1"/>
        <v>24</v>
      </c>
      <c r="I18" s="38">
        <f t="shared" si="2"/>
        <v>9</v>
      </c>
      <c r="J18" s="38">
        <f t="shared" si="3"/>
        <v>32</v>
      </c>
      <c r="K18" s="38">
        <f t="shared" si="4"/>
        <v>17</v>
      </c>
    </row>
    <row r="19" spans="1:11" x14ac:dyDescent="0.3">
      <c r="A19" s="38">
        <f>B_EndSem_E!Q23</f>
        <v>26</v>
      </c>
      <c r="B19" s="38">
        <f>B_EndSem_E!R23</f>
        <v>9</v>
      </c>
      <c r="C19" s="38">
        <f>B_EndSem_E!S23</f>
        <v>18</v>
      </c>
      <c r="D19" s="38">
        <f>B_EndSem_E!T23</f>
        <v>17</v>
      </c>
      <c r="F19" s="34"/>
      <c r="H19" s="38">
        <f t="shared" si="1"/>
        <v>26</v>
      </c>
      <c r="I19" s="38">
        <f t="shared" si="2"/>
        <v>9</v>
      </c>
      <c r="J19" s="38">
        <f t="shared" si="3"/>
        <v>18</v>
      </c>
      <c r="K19" s="38">
        <f t="shared" si="4"/>
        <v>17</v>
      </c>
    </row>
    <row r="20" spans="1:11" x14ac:dyDescent="0.3">
      <c r="A20" s="38">
        <f>B_EndSem_E!Q24</f>
        <v>26</v>
      </c>
      <c r="B20" s="38">
        <f>B_EndSem_E!R24</f>
        <v>9</v>
      </c>
      <c r="C20" s="38">
        <f>B_EndSem_E!S24</f>
        <v>33</v>
      </c>
      <c r="D20" s="38">
        <f>B_EndSem_E!T24</f>
        <v>17</v>
      </c>
      <c r="F20" s="34"/>
      <c r="H20" s="38">
        <f t="shared" si="1"/>
        <v>26</v>
      </c>
      <c r="I20" s="38">
        <f t="shared" si="2"/>
        <v>9</v>
      </c>
      <c r="J20" s="38">
        <f t="shared" si="3"/>
        <v>33</v>
      </c>
      <c r="K20" s="38">
        <f t="shared" si="4"/>
        <v>17</v>
      </c>
    </row>
    <row r="21" spans="1:11" x14ac:dyDescent="0.3">
      <c r="A21" s="38">
        <f>B_EndSem_E!Q25</f>
        <v>24</v>
      </c>
      <c r="B21" s="38">
        <f>B_EndSem_E!R25</f>
        <v>7</v>
      </c>
      <c r="C21" s="38">
        <f>B_EndSem_E!S25</f>
        <v>18</v>
      </c>
      <c r="D21" s="38">
        <f>B_EndSem_E!T25</f>
        <v>17</v>
      </c>
      <c r="F21" s="34"/>
      <c r="H21" s="38">
        <f t="shared" si="1"/>
        <v>24</v>
      </c>
      <c r="I21" s="38">
        <f t="shared" si="2"/>
        <v>7</v>
      </c>
      <c r="J21" s="38">
        <f t="shared" si="3"/>
        <v>18</v>
      </c>
      <c r="K21" s="38">
        <f t="shared" si="4"/>
        <v>17</v>
      </c>
    </row>
    <row r="22" spans="1:11" x14ac:dyDescent="0.3">
      <c r="A22" s="38">
        <f>B_EndSem_E!Q26</f>
        <v>19</v>
      </c>
      <c r="B22" s="38">
        <f>B_EndSem_E!R26</f>
        <v>6</v>
      </c>
      <c r="C22" s="38">
        <f>B_EndSem_E!S26</f>
        <v>14</v>
      </c>
      <c r="D22" s="38">
        <f>B_EndSem_E!T26</f>
        <v>12</v>
      </c>
      <c r="F22" s="34"/>
      <c r="H22" s="38">
        <f t="shared" si="1"/>
        <v>19</v>
      </c>
      <c r="I22" s="38">
        <f t="shared" si="2"/>
        <v>6</v>
      </c>
      <c r="J22" s="38">
        <f t="shared" si="3"/>
        <v>14</v>
      </c>
      <c r="K22" s="38">
        <f t="shared" si="4"/>
        <v>12</v>
      </c>
    </row>
    <row r="23" spans="1:11" x14ac:dyDescent="0.3">
      <c r="A23" s="38">
        <f>B_EndSem_E!Q27</f>
        <v>21</v>
      </c>
      <c r="B23" s="38">
        <f>B_EndSem_E!R27</f>
        <v>10</v>
      </c>
      <c r="C23" s="38">
        <f>B_EndSem_E!S27</f>
        <v>33</v>
      </c>
      <c r="D23" s="38">
        <f>B_EndSem_E!T27</f>
        <v>17</v>
      </c>
      <c r="F23" s="34"/>
      <c r="H23" s="38">
        <f t="shared" si="1"/>
        <v>21</v>
      </c>
      <c r="I23" s="38">
        <f t="shared" si="2"/>
        <v>10</v>
      </c>
      <c r="J23" s="38">
        <f t="shared" si="3"/>
        <v>33</v>
      </c>
      <c r="K23" s="38">
        <f t="shared" si="4"/>
        <v>17</v>
      </c>
    </row>
    <row r="24" spans="1:11" x14ac:dyDescent="0.3">
      <c r="A24" s="38">
        <f>B_EndSem_E!Q28</f>
        <v>15</v>
      </c>
      <c r="B24" s="38">
        <f>B_EndSem_E!R28</f>
        <v>0</v>
      </c>
      <c r="C24" s="38">
        <f>B_EndSem_E!S28</f>
        <v>18</v>
      </c>
      <c r="D24" s="38">
        <f>B_EndSem_E!T28</f>
        <v>13</v>
      </c>
      <c r="F24" s="34"/>
      <c r="H24" s="38">
        <f t="shared" si="1"/>
        <v>15</v>
      </c>
      <c r="I24" s="38">
        <f t="shared" si="2"/>
        <v>0</v>
      </c>
      <c r="J24" s="38">
        <f t="shared" si="3"/>
        <v>18</v>
      </c>
      <c r="K24" s="38">
        <f t="shared" si="4"/>
        <v>13</v>
      </c>
    </row>
    <row r="25" spans="1:11" x14ac:dyDescent="0.3">
      <c r="A25" s="38">
        <f>B_EndSem_E!Q29</f>
        <v>26</v>
      </c>
      <c r="B25" s="38">
        <f>B_EndSem_E!R29</f>
        <v>9</v>
      </c>
      <c r="C25" s="38">
        <f>B_EndSem_E!S29</f>
        <v>33</v>
      </c>
      <c r="D25" s="38">
        <f>B_EndSem_E!T29</f>
        <v>14</v>
      </c>
      <c r="F25" s="34"/>
      <c r="H25" s="38">
        <f t="shared" si="1"/>
        <v>26</v>
      </c>
      <c r="I25" s="38">
        <f t="shared" si="2"/>
        <v>9</v>
      </c>
      <c r="J25" s="38">
        <f t="shared" si="3"/>
        <v>33</v>
      </c>
      <c r="K25" s="38">
        <f t="shared" si="4"/>
        <v>14</v>
      </c>
    </row>
    <row r="26" spans="1:11" x14ac:dyDescent="0.3">
      <c r="A26" s="38">
        <f>B_EndSem_E!Q30</f>
        <v>24</v>
      </c>
      <c r="B26" s="38">
        <f>B_EndSem_E!R30</f>
        <v>10</v>
      </c>
      <c r="C26" s="38">
        <f>B_EndSem_E!S30</f>
        <v>32</v>
      </c>
      <c r="D26" s="38">
        <f>B_EndSem_E!T30</f>
        <v>16</v>
      </c>
      <c r="F26" s="34"/>
      <c r="H26" s="38">
        <f t="shared" si="1"/>
        <v>24</v>
      </c>
      <c r="I26" s="38">
        <f t="shared" si="2"/>
        <v>10</v>
      </c>
      <c r="J26" s="38">
        <f t="shared" si="3"/>
        <v>32</v>
      </c>
      <c r="K26" s="38">
        <f t="shared" si="4"/>
        <v>16</v>
      </c>
    </row>
    <row r="27" spans="1:11" x14ac:dyDescent="0.3">
      <c r="F27" s="34"/>
    </row>
    <row r="28" spans="1:11" x14ac:dyDescent="0.3">
      <c r="F28" s="34"/>
      <c r="G28" s="40" t="s">
        <v>71</v>
      </c>
      <c r="H28" s="36" t="s">
        <v>24</v>
      </c>
      <c r="I28" s="36" t="s">
        <v>26</v>
      </c>
      <c r="J28" s="36" t="s">
        <v>29</v>
      </c>
      <c r="K28" s="36" t="s">
        <v>32</v>
      </c>
    </row>
    <row r="29" spans="1:11" x14ac:dyDescent="0.3">
      <c r="F29" s="34"/>
      <c r="G29" s="40" t="s">
        <v>88</v>
      </c>
      <c r="H29" s="41">
        <f>IF(SUM(H7:H26) &gt; 0, COUNTIF(H7:H26, "&gt;=" &amp; H4), "")</f>
        <v>16</v>
      </c>
      <c r="I29" s="41">
        <f>IF(SUM(I7:I26) &gt; 0, COUNTIF(I7:I26, "&gt;=" &amp; I4), "")</f>
        <v>17</v>
      </c>
      <c r="J29" s="41">
        <f>IF(SUM(J7:J26) &gt; 0, COUNTIF(J7:J26, "&gt;=" &amp; J4), "")</f>
        <v>10</v>
      </c>
      <c r="K29" s="41">
        <f>IF(SUM(K7:K26) &gt; 0, COUNTIF(K7:K26, "&gt;=" &amp; K4), "")</f>
        <v>17</v>
      </c>
    </row>
    <row r="30" spans="1:11" x14ac:dyDescent="0.3">
      <c r="F30" s="34"/>
      <c r="G30" s="40" t="s">
        <v>89</v>
      </c>
      <c r="H30" s="38">
        <v>20</v>
      </c>
      <c r="I30" s="38">
        <v>20</v>
      </c>
      <c r="J30" s="38">
        <v>20</v>
      </c>
      <c r="K30" s="38">
        <v>20</v>
      </c>
    </row>
    <row r="31" spans="1:11" x14ac:dyDescent="0.3">
      <c r="F31" s="34"/>
      <c r="G31" s="40" t="s">
        <v>91</v>
      </c>
      <c r="H31" s="41">
        <f>IF(SUM(H7:H26) &gt; 0, H29/H30*100, "0")</f>
        <v>80</v>
      </c>
      <c r="I31" s="41">
        <f>IF(SUM(I7:I26) &gt; 0, I29/I30*100, "0")</f>
        <v>85</v>
      </c>
      <c r="J31" s="41">
        <f>IF(SUM(J7:J26) &gt; 0, J29/J30*100, "0")</f>
        <v>50</v>
      </c>
      <c r="K31" s="41">
        <f>IF(SUM(K7:K26) &gt; 0, K29/K30*100, "0")</f>
        <v>85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3"/>
  <sheetViews>
    <sheetView topLeftCell="A68" workbookViewId="0">
      <selection sqref="A1:A4"/>
    </sheetView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2" customWidth="1"/>
    <col min="5" max="5" width="14.109375" customWidth="1"/>
    <col min="6" max="6" width="12" customWidth="1"/>
    <col min="7" max="7" width="14.109375" customWidth="1"/>
    <col min="8" max="8" width="20.6640625" customWidth="1"/>
    <col min="9" max="9" width="12" customWidth="1"/>
    <col min="10" max="10" width="18.109375" customWidth="1"/>
    <col min="11" max="11" width="22.77734375" customWidth="1"/>
  </cols>
  <sheetData>
    <row r="1" spans="1:11" x14ac:dyDescent="0.3">
      <c r="A1" s="67" t="s">
        <v>92</v>
      </c>
      <c r="B1" s="67" t="s">
        <v>93</v>
      </c>
      <c r="C1" s="64"/>
      <c r="D1" s="67" t="s">
        <v>94</v>
      </c>
      <c r="E1" s="64"/>
      <c r="F1" s="64"/>
      <c r="G1" s="64"/>
      <c r="H1" s="64"/>
      <c r="I1" s="64"/>
      <c r="J1" s="64"/>
      <c r="K1" s="64"/>
    </row>
    <row r="2" spans="1:11" ht="28.8" x14ac:dyDescent="0.3">
      <c r="A2" s="64"/>
      <c r="B2" s="67" t="s">
        <v>95</v>
      </c>
      <c r="C2" s="42" t="s">
        <v>96</v>
      </c>
      <c r="D2" s="67" t="s">
        <v>97</v>
      </c>
      <c r="E2" s="64"/>
      <c r="F2" s="64"/>
      <c r="G2" s="64"/>
      <c r="H2" s="64"/>
      <c r="I2" s="67" t="s">
        <v>98</v>
      </c>
      <c r="J2" s="64"/>
      <c r="K2" s="67" t="s">
        <v>99</v>
      </c>
    </row>
    <row r="3" spans="1:11" x14ac:dyDescent="0.3">
      <c r="A3" s="64"/>
      <c r="B3" s="64"/>
      <c r="C3" s="70" t="s">
        <v>100</v>
      </c>
      <c r="D3" s="67" t="s">
        <v>101</v>
      </c>
      <c r="E3" s="64"/>
      <c r="F3" s="67" t="s">
        <v>102</v>
      </c>
      <c r="G3" s="64"/>
      <c r="H3" s="67" t="s">
        <v>103</v>
      </c>
      <c r="I3" s="67" t="s">
        <v>104</v>
      </c>
      <c r="J3" s="67" t="s">
        <v>105</v>
      </c>
      <c r="K3" s="64"/>
    </row>
    <row r="4" spans="1:11" ht="72" x14ac:dyDescent="0.3">
      <c r="A4" s="64"/>
      <c r="B4" s="64"/>
      <c r="C4" s="64"/>
      <c r="D4" s="42" t="s">
        <v>104</v>
      </c>
      <c r="E4" s="42" t="s">
        <v>106</v>
      </c>
      <c r="F4" s="42" t="s">
        <v>104</v>
      </c>
      <c r="G4" s="42" t="s">
        <v>106</v>
      </c>
      <c r="H4" s="64"/>
      <c r="I4" s="64"/>
      <c r="J4" s="64"/>
      <c r="K4" s="44" t="s">
        <v>107</v>
      </c>
    </row>
    <row r="5" spans="1:11" x14ac:dyDescent="0.3">
      <c r="A5" s="67" t="s">
        <v>24</v>
      </c>
      <c r="B5" s="43" t="str">
        <f>B_Input_Details!E2</f>
        <v xml:space="preserve">PO1   </v>
      </c>
      <c r="C5" s="43">
        <f>B_Input_Details!E3</f>
        <v>3</v>
      </c>
      <c r="D5" s="64">
        <f>IFERROR(B_Internal_Components!M31, 0)</f>
        <v>95</v>
      </c>
      <c r="E5" s="66">
        <f>IF(AND(D5&gt;=0,D5&lt;40),1,IF(AND(D5&gt;=40,D5&lt;60),2,IF(AND(D5&gt;=60,D5&lt;=100),3,"0")))</f>
        <v>3</v>
      </c>
      <c r="F5" s="64">
        <f>IFERROR(B_External_Components!H31, 0)</f>
        <v>80</v>
      </c>
      <c r="G5" s="66">
        <f>IF(AND(F5&gt;=0,F5&lt;40),1,IF(AND(F5&gt;=40,F5&lt;60),2,IF(AND(F5&gt;=60,F5&lt;=100),3,"0")))</f>
        <v>3</v>
      </c>
      <c r="H5" s="64">
        <f>E5*(B_Input_Details!B16/100)+G5*B_Input_Details!B15/100</f>
        <v>3</v>
      </c>
      <c r="I5" s="66">
        <f>IF(B_Input_Details!E11&gt;0,B_Input_Details!E11,"0")</f>
        <v>86.8</v>
      </c>
      <c r="J5" s="64">
        <f>IF(AND(I5&gt;=0,I5&lt;40),1,IF(AND(I5&gt;=40,I5&lt;60),2,IF(AND(I5&gt;=60,I5&lt;=100),3,"0")))</f>
        <v>3</v>
      </c>
      <c r="K5" s="66">
        <f>(H5*(B_Input_Details!B17/100))+(J5*(B_Input_Details!B18/100))</f>
        <v>3.0000000000000004</v>
      </c>
    </row>
    <row r="6" spans="1:11" x14ac:dyDescent="0.3">
      <c r="A6" s="65"/>
      <c r="B6" s="45" t="str">
        <f>B_Input_Details!F2</f>
        <v xml:space="preserve">PO2   </v>
      </c>
      <c r="C6" s="45">
        <f>B_Input_Details!F3</f>
        <v>2</v>
      </c>
      <c r="D6" s="65"/>
      <c r="E6" s="65"/>
      <c r="F6" s="65"/>
      <c r="G6" s="65"/>
      <c r="H6" s="65"/>
      <c r="I6" s="65"/>
      <c r="J6" s="65"/>
      <c r="K6" s="65"/>
    </row>
    <row r="7" spans="1:11" x14ac:dyDescent="0.3">
      <c r="A7" s="65"/>
      <c r="B7" s="43" t="str">
        <f>B_Input_Details!G2</f>
        <v xml:space="preserve">PO3   </v>
      </c>
      <c r="C7" s="43">
        <f>B_Input_Details!G3</f>
        <v>0</v>
      </c>
      <c r="D7" s="65"/>
      <c r="E7" s="65"/>
      <c r="F7" s="65"/>
      <c r="G7" s="65"/>
      <c r="H7" s="65"/>
      <c r="I7" s="65"/>
      <c r="J7" s="65"/>
      <c r="K7" s="65"/>
    </row>
    <row r="8" spans="1:11" x14ac:dyDescent="0.3">
      <c r="A8" s="65"/>
      <c r="B8" s="45" t="str">
        <f>B_Input_Details!H2</f>
        <v xml:space="preserve">PO4   </v>
      </c>
      <c r="C8" s="45">
        <f>B_Input_Details!H3</f>
        <v>0</v>
      </c>
      <c r="D8" s="65"/>
      <c r="E8" s="65"/>
      <c r="F8" s="65"/>
      <c r="G8" s="65"/>
      <c r="H8" s="65"/>
      <c r="I8" s="65"/>
      <c r="J8" s="65"/>
      <c r="K8" s="65"/>
    </row>
    <row r="9" spans="1:11" x14ac:dyDescent="0.3">
      <c r="A9" s="65"/>
      <c r="B9" s="43" t="str">
        <f>B_Input_Details!I2</f>
        <v xml:space="preserve">PO5   </v>
      </c>
      <c r="C9" s="43">
        <f>B_Input_Details!I3</f>
        <v>0</v>
      </c>
      <c r="D9" s="65"/>
      <c r="E9" s="65"/>
      <c r="F9" s="65"/>
      <c r="G9" s="65"/>
      <c r="H9" s="65"/>
      <c r="I9" s="65"/>
      <c r="J9" s="65"/>
      <c r="K9" s="65"/>
    </row>
    <row r="10" spans="1:11" x14ac:dyDescent="0.3">
      <c r="A10" s="65"/>
      <c r="B10" s="45" t="str">
        <f>B_Input_Details!J2</f>
        <v xml:space="preserve">PO6   </v>
      </c>
      <c r="C10" s="45">
        <f>B_Input_Details!J3</f>
        <v>0</v>
      </c>
      <c r="D10" s="65"/>
      <c r="E10" s="65"/>
      <c r="F10" s="65"/>
      <c r="G10" s="65"/>
      <c r="H10" s="65"/>
      <c r="I10" s="65"/>
      <c r="J10" s="65"/>
      <c r="K10" s="65"/>
    </row>
    <row r="11" spans="1:11" x14ac:dyDescent="0.3">
      <c r="A11" s="65"/>
      <c r="B11" s="43" t="str">
        <f>B_Input_Details!K2</f>
        <v xml:space="preserve">PO7   </v>
      </c>
      <c r="C11" s="43">
        <f>B_Input_Details!K3</f>
        <v>0</v>
      </c>
      <c r="D11" s="65"/>
      <c r="E11" s="65"/>
      <c r="F11" s="65"/>
      <c r="G11" s="65"/>
      <c r="H11" s="65"/>
      <c r="I11" s="65"/>
      <c r="J11" s="65"/>
      <c r="K11" s="65"/>
    </row>
    <row r="12" spans="1:11" x14ac:dyDescent="0.3">
      <c r="A12" s="65"/>
      <c r="B12" s="45" t="str">
        <f>B_Input_Details!L2</f>
        <v xml:space="preserve">PO8   </v>
      </c>
      <c r="C12" s="45">
        <f>B_Input_Details!L3</f>
        <v>0</v>
      </c>
      <c r="D12" s="65"/>
      <c r="E12" s="65"/>
      <c r="F12" s="65"/>
      <c r="G12" s="65"/>
      <c r="H12" s="65"/>
      <c r="I12" s="65"/>
      <c r="J12" s="65"/>
      <c r="K12" s="65"/>
    </row>
    <row r="13" spans="1:11" x14ac:dyDescent="0.3">
      <c r="A13" s="65"/>
      <c r="B13" s="43" t="str">
        <f>B_Input_Details!M2</f>
        <v xml:space="preserve">PO9   </v>
      </c>
      <c r="C13" s="43">
        <f>B_Input_Details!M3</f>
        <v>0</v>
      </c>
      <c r="D13" s="65"/>
      <c r="E13" s="65"/>
      <c r="F13" s="65"/>
      <c r="G13" s="65"/>
      <c r="H13" s="65"/>
      <c r="I13" s="65"/>
      <c r="J13" s="65"/>
      <c r="K13" s="65"/>
    </row>
    <row r="14" spans="1:11" x14ac:dyDescent="0.3">
      <c r="A14" s="65"/>
      <c r="B14" s="45" t="str">
        <f>B_Input_Details!N2</f>
        <v xml:space="preserve">PO10   </v>
      </c>
      <c r="C14" s="45">
        <f>B_Input_Details!N3</f>
        <v>0</v>
      </c>
      <c r="D14" s="65"/>
      <c r="E14" s="65"/>
      <c r="F14" s="65"/>
      <c r="G14" s="65"/>
      <c r="H14" s="65"/>
      <c r="I14" s="65"/>
      <c r="J14" s="65"/>
      <c r="K14" s="65"/>
    </row>
    <row r="15" spans="1:11" x14ac:dyDescent="0.3">
      <c r="A15" s="65"/>
      <c r="B15" s="43" t="str">
        <f>B_Input_Details!O2</f>
        <v xml:space="preserve">PO11   </v>
      </c>
      <c r="C15" s="43">
        <f>B_Input_Details!O3</f>
        <v>2</v>
      </c>
      <c r="D15" s="65"/>
      <c r="E15" s="65"/>
      <c r="F15" s="65"/>
      <c r="G15" s="65"/>
      <c r="H15" s="65"/>
      <c r="I15" s="65"/>
      <c r="J15" s="65"/>
      <c r="K15" s="65"/>
    </row>
    <row r="16" spans="1:11" x14ac:dyDescent="0.3">
      <c r="A16" s="65"/>
      <c r="B16" s="45" t="str">
        <f>B_Input_Details!P2</f>
        <v xml:space="preserve">PO12   </v>
      </c>
      <c r="C16" s="45">
        <f>B_Input_Details!P3</f>
        <v>2</v>
      </c>
      <c r="D16" s="65"/>
      <c r="E16" s="65"/>
      <c r="F16" s="65"/>
      <c r="G16" s="65"/>
      <c r="H16" s="65"/>
      <c r="I16" s="65"/>
      <c r="J16" s="65"/>
      <c r="K16" s="65"/>
    </row>
    <row r="17" spans="1:11" x14ac:dyDescent="0.3">
      <c r="A17" s="65"/>
      <c r="B17" s="43" t="str">
        <f>B_Input_Details!Q2</f>
        <v>PSO1</v>
      </c>
      <c r="C17" s="43">
        <f>B_Input_Details!Q3</f>
        <v>3</v>
      </c>
      <c r="D17" s="65"/>
      <c r="E17" s="65"/>
      <c r="F17" s="65"/>
      <c r="G17" s="65"/>
      <c r="H17" s="65"/>
      <c r="I17" s="65"/>
      <c r="J17" s="65"/>
      <c r="K17" s="65"/>
    </row>
    <row r="18" spans="1:11" x14ac:dyDescent="0.3">
      <c r="A18" s="65"/>
      <c r="B18" s="45" t="str">
        <f>B_Input_Details!R2</f>
        <v>PSO2</v>
      </c>
      <c r="C18" s="45">
        <f>B_Input_Details!R3</f>
        <v>0</v>
      </c>
      <c r="D18" s="65"/>
      <c r="E18" s="65"/>
      <c r="F18" s="65"/>
      <c r="G18" s="65"/>
      <c r="H18" s="65"/>
      <c r="I18" s="65"/>
      <c r="J18" s="65"/>
      <c r="K18" s="65"/>
    </row>
    <row r="19" spans="1:11" x14ac:dyDescent="0.3">
      <c r="A19" s="65"/>
      <c r="B19" s="43" t="str">
        <f>B_Input_Details!S2</f>
        <v>PSO3</v>
      </c>
      <c r="C19" s="43">
        <f>B_Input_Details!S3</f>
        <v>1</v>
      </c>
      <c r="D19" s="65"/>
      <c r="E19" s="65"/>
      <c r="F19" s="65"/>
      <c r="G19" s="65"/>
      <c r="H19" s="65"/>
      <c r="I19" s="65"/>
      <c r="J19" s="65"/>
      <c r="K19" s="65"/>
    </row>
    <row r="20" spans="1:11" x14ac:dyDescent="0.3">
      <c r="A20" s="65"/>
      <c r="B20" s="45" t="str">
        <f>B_Input_Details!T2</f>
        <v>PSO4</v>
      </c>
      <c r="C20" s="45">
        <f>B_Input_Details!T3</f>
        <v>0</v>
      </c>
      <c r="D20" s="65"/>
      <c r="E20" s="65"/>
      <c r="F20" s="65"/>
      <c r="G20" s="65"/>
      <c r="H20" s="65"/>
      <c r="I20" s="65"/>
      <c r="J20" s="65"/>
      <c r="K20" s="65"/>
    </row>
    <row r="21" spans="1:11" x14ac:dyDescent="0.3">
      <c r="A21" s="65"/>
      <c r="B21" s="43" t="str">
        <f>B_Input_Details!U2</f>
        <v>PSO5</v>
      </c>
      <c r="C21" s="43">
        <f>B_Input_Details!U3</f>
        <v>0</v>
      </c>
      <c r="D21" s="65"/>
      <c r="E21" s="65"/>
      <c r="F21" s="65"/>
      <c r="G21" s="65"/>
      <c r="H21" s="65"/>
      <c r="I21" s="65"/>
      <c r="J21" s="65"/>
      <c r="K21" s="65"/>
    </row>
    <row r="22" spans="1:11" x14ac:dyDescent="0.3">
      <c r="A22" s="70" t="s">
        <v>26</v>
      </c>
      <c r="B22" s="43" t="str">
        <f>B_Input_Details!E2</f>
        <v xml:space="preserve">PO1   </v>
      </c>
      <c r="C22" s="43">
        <f>B_Input_Details!E4</f>
        <v>3</v>
      </c>
      <c r="D22" s="64">
        <f>IFERROR(B_Internal_Components!N31, 0)</f>
        <v>90</v>
      </c>
      <c r="E22" s="66">
        <f>IF(AND(D22&gt;=0,D22&lt;40),1,IF(AND(D22&gt;=40,D22&lt;60),2,IF(AND(D22&gt;=60,D22&lt;=100),3,"0")))</f>
        <v>3</v>
      </c>
      <c r="F22" s="64">
        <f>IFERROR(B_External_Components!I31, 0)</f>
        <v>85</v>
      </c>
      <c r="G22" s="66">
        <f>IF(AND(F22&gt;=0,F22&lt;40),1,IF(AND(F22&gt;=40,F22&lt;60),2,IF(AND(F22&gt;=60,F22&lt;=100),3,"0")))</f>
        <v>3</v>
      </c>
      <c r="H22" s="64">
        <f>E22*(B_Input_Details!B16/100)+G22*B_Input_Details!B15/100</f>
        <v>3</v>
      </c>
      <c r="I22" s="66">
        <f>IF(B_Input_Details!E12&gt;0,B_Input_Details!E12,"0")</f>
        <v>88.91</v>
      </c>
      <c r="J22" s="64">
        <f>IF(AND(I22&gt;=0,I22&lt;40),1,IF(AND(I22&gt;=40,I22&lt;60),2,IF(AND(I22&gt;=60,I22&lt;=100),3,"0")))</f>
        <v>3</v>
      </c>
      <c r="K22" s="66">
        <f>(H22*(B_Input_Details!B17/100))+(J22*(B_Input_Details!B18/100))</f>
        <v>3.0000000000000004</v>
      </c>
    </row>
    <row r="23" spans="1:11" x14ac:dyDescent="0.3">
      <c r="A23" s="65"/>
      <c r="B23" s="45" t="str">
        <f>B_Input_Details!F2</f>
        <v xml:space="preserve">PO2   </v>
      </c>
      <c r="C23" s="45">
        <f>B_Input_Details!F4</f>
        <v>2</v>
      </c>
      <c r="D23" s="65"/>
      <c r="E23" s="65"/>
      <c r="F23" s="65"/>
      <c r="G23" s="65"/>
      <c r="H23" s="65"/>
      <c r="I23" s="65"/>
      <c r="J23" s="65"/>
      <c r="K23" s="65"/>
    </row>
    <row r="24" spans="1:11" x14ac:dyDescent="0.3">
      <c r="A24" s="65"/>
      <c r="B24" s="43" t="str">
        <f>B_Input_Details!G2</f>
        <v xml:space="preserve">PO3   </v>
      </c>
      <c r="C24" s="43">
        <f>B_Input_Details!G4</f>
        <v>0</v>
      </c>
      <c r="D24" s="65"/>
      <c r="E24" s="65"/>
      <c r="F24" s="65"/>
      <c r="G24" s="65"/>
      <c r="H24" s="65"/>
      <c r="I24" s="65"/>
      <c r="J24" s="65"/>
      <c r="K24" s="65"/>
    </row>
    <row r="25" spans="1:11" x14ac:dyDescent="0.3">
      <c r="A25" s="65"/>
      <c r="B25" s="45" t="str">
        <f>B_Input_Details!H2</f>
        <v xml:space="preserve">PO4   </v>
      </c>
      <c r="C25" s="45">
        <f>B_Input_Details!H4</f>
        <v>0</v>
      </c>
      <c r="D25" s="65"/>
      <c r="E25" s="65"/>
      <c r="F25" s="65"/>
      <c r="G25" s="65"/>
      <c r="H25" s="65"/>
      <c r="I25" s="65"/>
      <c r="J25" s="65"/>
      <c r="K25" s="65"/>
    </row>
    <row r="26" spans="1:11" x14ac:dyDescent="0.3">
      <c r="A26" s="65"/>
      <c r="B26" s="43" t="str">
        <f>B_Input_Details!I2</f>
        <v xml:space="preserve">PO5   </v>
      </c>
      <c r="C26" s="43">
        <f>B_Input_Details!I4</f>
        <v>0</v>
      </c>
      <c r="D26" s="65"/>
      <c r="E26" s="65"/>
      <c r="F26" s="65"/>
      <c r="G26" s="65"/>
      <c r="H26" s="65"/>
      <c r="I26" s="65"/>
      <c r="J26" s="65"/>
      <c r="K26" s="65"/>
    </row>
    <row r="27" spans="1:11" x14ac:dyDescent="0.3">
      <c r="A27" s="65"/>
      <c r="B27" s="45" t="str">
        <f>B_Input_Details!J2</f>
        <v xml:space="preserve">PO6   </v>
      </c>
      <c r="C27" s="45">
        <f>B_Input_Details!J4</f>
        <v>0</v>
      </c>
      <c r="D27" s="65"/>
      <c r="E27" s="65"/>
      <c r="F27" s="65"/>
      <c r="G27" s="65"/>
      <c r="H27" s="65"/>
      <c r="I27" s="65"/>
      <c r="J27" s="65"/>
      <c r="K27" s="65"/>
    </row>
    <row r="28" spans="1:11" x14ac:dyDescent="0.3">
      <c r="A28" s="65"/>
      <c r="B28" s="43" t="str">
        <f>B_Input_Details!K2</f>
        <v xml:space="preserve">PO7   </v>
      </c>
      <c r="C28" s="43">
        <f>B_Input_Details!K4</f>
        <v>0</v>
      </c>
      <c r="D28" s="65"/>
      <c r="E28" s="65"/>
      <c r="F28" s="65"/>
      <c r="G28" s="65"/>
      <c r="H28" s="65"/>
      <c r="I28" s="65"/>
      <c r="J28" s="65"/>
      <c r="K28" s="65"/>
    </row>
    <row r="29" spans="1:11" x14ac:dyDescent="0.3">
      <c r="A29" s="65"/>
      <c r="B29" s="45" t="str">
        <f>B_Input_Details!L2</f>
        <v xml:space="preserve">PO8   </v>
      </c>
      <c r="C29" s="45">
        <f>B_Input_Details!L4</f>
        <v>0</v>
      </c>
      <c r="D29" s="65"/>
      <c r="E29" s="65"/>
      <c r="F29" s="65"/>
      <c r="G29" s="65"/>
      <c r="H29" s="65"/>
      <c r="I29" s="65"/>
      <c r="J29" s="65"/>
      <c r="K29" s="65"/>
    </row>
    <row r="30" spans="1:11" x14ac:dyDescent="0.3">
      <c r="A30" s="65"/>
      <c r="B30" s="43" t="str">
        <f>B_Input_Details!M2</f>
        <v xml:space="preserve">PO9   </v>
      </c>
      <c r="C30" s="43">
        <f>B_Input_Details!M4</f>
        <v>0</v>
      </c>
      <c r="D30" s="65"/>
      <c r="E30" s="65"/>
      <c r="F30" s="65"/>
      <c r="G30" s="65"/>
      <c r="H30" s="65"/>
      <c r="I30" s="65"/>
      <c r="J30" s="65"/>
      <c r="K30" s="65"/>
    </row>
    <row r="31" spans="1:11" x14ac:dyDescent="0.3">
      <c r="A31" s="65"/>
      <c r="B31" s="45" t="str">
        <f>B_Input_Details!N2</f>
        <v xml:space="preserve">PO10   </v>
      </c>
      <c r="C31" s="45">
        <f>B_Input_Details!N4</f>
        <v>0</v>
      </c>
      <c r="D31" s="65"/>
      <c r="E31" s="65"/>
      <c r="F31" s="65"/>
      <c r="G31" s="65"/>
      <c r="H31" s="65"/>
      <c r="I31" s="65"/>
      <c r="J31" s="65"/>
      <c r="K31" s="65"/>
    </row>
    <row r="32" spans="1:11" x14ac:dyDescent="0.3">
      <c r="A32" s="65"/>
      <c r="B32" s="43" t="str">
        <f>B_Input_Details!O2</f>
        <v xml:space="preserve">PO11   </v>
      </c>
      <c r="C32" s="43">
        <f>B_Input_Details!O4</f>
        <v>2</v>
      </c>
      <c r="D32" s="65"/>
      <c r="E32" s="65"/>
      <c r="F32" s="65"/>
      <c r="G32" s="65"/>
      <c r="H32" s="65"/>
      <c r="I32" s="65"/>
      <c r="J32" s="65"/>
      <c r="K32" s="65"/>
    </row>
    <row r="33" spans="1:11" x14ac:dyDescent="0.3">
      <c r="A33" s="65"/>
      <c r="B33" s="45" t="str">
        <f>B_Input_Details!P2</f>
        <v xml:space="preserve">PO12   </v>
      </c>
      <c r="C33" s="45">
        <f>B_Input_Details!P4</f>
        <v>2</v>
      </c>
      <c r="D33" s="65"/>
      <c r="E33" s="65"/>
      <c r="F33" s="65"/>
      <c r="G33" s="65"/>
      <c r="H33" s="65"/>
      <c r="I33" s="65"/>
      <c r="J33" s="65"/>
      <c r="K33" s="65"/>
    </row>
    <row r="34" spans="1:11" x14ac:dyDescent="0.3">
      <c r="A34" s="65"/>
      <c r="B34" s="43" t="str">
        <f>B_Input_Details!Q2</f>
        <v>PSO1</v>
      </c>
      <c r="C34" s="43">
        <f>B_Input_Details!Q4</f>
        <v>3</v>
      </c>
      <c r="D34" s="65"/>
      <c r="E34" s="65"/>
      <c r="F34" s="65"/>
      <c r="G34" s="65"/>
      <c r="H34" s="65"/>
      <c r="I34" s="65"/>
      <c r="J34" s="65"/>
      <c r="K34" s="65"/>
    </row>
    <row r="35" spans="1:11" x14ac:dyDescent="0.3">
      <c r="A35" s="65"/>
      <c r="B35" s="45" t="str">
        <f>B_Input_Details!R2</f>
        <v>PSO2</v>
      </c>
      <c r="C35" s="45">
        <f>B_Input_Details!R4</f>
        <v>0</v>
      </c>
      <c r="D35" s="65"/>
      <c r="E35" s="65"/>
      <c r="F35" s="65"/>
      <c r="G35" s="65"/>
      <c r="H35" s="65"/>
      <c r="I35" s="65"/>
      <c r="J35" s="65"/>
      <c r="K35" s="65"/>
    </row>
    <row r="36" spans="1:11" x14ac:dyDescent="0.3">
      <c r="A36" s="65"/>
      <c r="B36" s="43" t="str">
        <f>B_Input_Details!S2</f>
        <v>PSO3</v>
      </c>
      <c r="C36" s="43">
        <f>B_Input_Details!S4</f>
        <v>1</v>
      </c>
      <c r="D36" s="65"/>
      <c r="E36" s="65"/>
      <c r="F36" s="65"/>
      <c r="G36" s="65"/>
      <c r="H36" s="65"/>
      <c r="I36" s="65"/>
      <c r="J36" s="65"/>
      <c r="K36" s="65"/>
    </row>
    <row r="37" spans="1:11" x14ac:dyDescent="0.3">
      <c r="A37" s="65"/>
      <c r="B37" s="45" t="str">
        <f>B_Input_Details!T2</f>
        <v>PSO4</v>
      </c>
      <c r="C37" s="45">
        <f>B_Input_Details!T4</f>
        <v>0</v>
      </c>
      <c r="D37" s="65"/>
      <c r="E37" s="65"/>
      <c r="F37" s="65"/>
      <c r="G37" s="65"/>
      <c r="H37" s="65"/>
      <c r="I37" s="65"/>
      <c r="J37" s="65"/>
      <c r="K37" s="65"/>
    </row>
    <row r="38" spans="1:11" x14ac:dyDescent="0.3">
      <c r="A38" s="65"/>
      <c r="B38" s="43" t="str">
        <f>B_Input_Details!U2</f>
        <v>PSO5</v>
      </c>
      <c r="C38" s="43">
        <f>B_Input_Details!U4</f>
        <v>0</v>
      </c>
      <c r="D38" s="65"/>
      <c r="E38" s="65"/>
      <c r="F38" s="65"/>
      <c r="G38" s="65"/>
      <c r="H38" s="65"/>
      <c r="I38" s="65"/>
      <c r="J38" s="65"/>
      <c r="K38" s="65"/>
    </row>
    <row r="39" spans="1:11" x14ac:dyDescent="0.3">
      <c r="A39" s="67" t="s">
        <v>29</v>
      </c>
      <c r="B39" s="43" t="str">
        <f>B_Input_Details!E2</f>
        <v xml:space="preserve">PO1   </v>
      </c>
      <c r="C39" s="43">
        <f>B_Input_Details!E5</f>
        <v>3</v>
      </c>
      <c r="D39" s="64">
        <f>IFERROR(B_Internal_Components!O31, 0)</f>
        <v>100</v>
      </c>
      <c r="E39" s="66">
        <f>IF(AND(D39&gt;=0,D39&lt;40),1,IF(AND(D39&gt;=40,D39&lt;60),2,IF(AND(D39&gt;=60,D39&lt;=100),3,"0")))</f>
        <v>3</v>
      </c>
      <c r="F39" s="64">
        <f>IFERROR(B_External_Components!J31, 0)</f>
        <v>50</v>
      </c>
      <c r="G39" s="66">
        <f>IF(AND(F39&gt;=0,F39&lt;40),1,IF(AND(F39&gt;=40,F39&lt;60),2,IF(AND(F39&gt;=60,F39&lt;=100),3,"0")))</f>
        <v>2</v>
      </c>
      <c r="H39" s="64">
        <f>E39*(B_Input_Details!B16/100)+G39*B_Input_Details!B15/100</f>
        <v>2.5</v>
      </c>
      <c r="I39" s="66">
        <f>IF(B_Input_Details!E13&gt;0,B_Input_Details!E13,"0")</f>
        <v>84.68</v>
      </c>
      <c r="J39" s="64">
        <f>IF(AND(I39&gt;=0,I39&lt;40),1,IF(AND(I39&gt;=40,I39&lt;60),2,IF(AND(I39&gt;=60,I39&lt;=100),3,"0")))</f>
        <v>3</v>
      </c>
      <c r="K39" s="66">
        <f>(H39*(B_Input_Details!B17/100))+(J39*(B_Input_Details!B18/100))</f>
        <v>2.6</v>
      </c>
    </row>
    <row r="40" spans="1:11" x14ac:dyDescent="0.3">
      <c r="A40" s="65"/>
      <c r="B40" s="45" t="str">
        <f>B_Input_Details!F2</f>
        <v xml:space="preserve">PO2   </v>
      </c>
      <c r="C40" s="45">
        <f>B_Input_Details!F5</f>
        <v>2</v>
      </c>
      <c r="D40" s="65"/>
      <c r="E40" s="65"/>
      <c r="F40" s="65"/>
      <c r="G40" s="65"/>
      <c r="H40" s="65"/>
      <c r="I40" s="65"/>
      <c r="J40" s="65"/>
      <c r="K40" s="65"/>
    </row>
    <row r="41" spans="1:11" x14ac:dyDescent="0.3">
      <c r="A41" s="65"/>
      <c r="B41" s="43" t="str">
        <f>B_Input_Details!G2</f>
        <v xml:space="preserve">PO3   </v>
      </c>
      <c r="C41" s="43">
        <f>B_Input_Details!G5</f>
        <v>0</v>
      </c>
      <c r="D41" s="65"/>
      <c r="E41" s="65"/>
      <c r="F41" s="65"/>
      <c r="G41" s="65"/>
      <c r="H41" s="65"/>
      <c r="I41" s="65"/>
      <c r="J41" s="65"/>
      <c r="K41" s="65"/>
    </row>
    <row r="42" spans="1:11" x14ac:dyDescent="0.3">
      <c r="A42" s="65"/>
      <c r="B42" s="45" t="str">
        <f>B_Input_Details!H2</f>
        <v xml:space="preserve">PO4   </v>
      </c>
      <c r="C42" s="45">
        <f>B_Input_Details!H5</f>
        <v>0</v>
      </c>
      <c r="D42" s="65"/>
      <c r="E42" s="65"/>
      <c r="F42" s="65"/>
      <c r="G42" s="65"/>
      <c r="H42" s="65"/>
      <c r="I42" s="65"/>
      <c r="J42" s="65"/>
      <c r="K42" s="65"/>
    </row>
    <row r="43" spans="1:11" x14ac:dyDescent="0.3">
      <c r="A43" s="65"/>
      <c r="B43" s="43" t="str">
        <f>B_Input_Details!I2</f>
        <v xml:space="preserve">PO5   </v>
      </c>
      <c r="C43" s="43">
        <f>B_Input_Details!I5</f>
        <v>0</v>
      </c>
      <c r="D43" s="65"/>
      <c r="E43" s="65"/>
      <c r="F43" s="65"/>
      <c r="G43" s="65"/>
      <c r="H43" s="65"/>
      <c r="I43" s="65"/>
      <c r="J43" s="65"/>
      <c r="K43" s="65"/>
    </row>
    <row r="44" spans="1:11" x14ac:dyDescent="0.3">
      <c r="A44" s="65"/>
      <c r="B44" s="45" t="str">
        <f>B_Input_Details!J2</f>
        <v xml:space="preserve">PO6   </v>
      </c>
      <c r="C44" s="45">
        <f>B_Input_Details!J5</f>
        <v>0</v>
      </c>
      <c r="D44" s="65"/>
      <c r="E44" s="65"/>
      <c r="F44" s="65"/>
      <c r="G44" s="65"/>
      <c r="H44" s="65"/>
      <c r="I44" s="65"/>
      <c r="J44" s="65"/>
      <c r="K44" s="65"/>
    </row>
    <row r="45" spans="1:11" x14ac:dyDescent="0.3">
      <c r="A45" s="65"/>
      <c r="B45" s="43" t="str">
        <f>B_Input_Details!K2</f>
        <v xml:space="preserve">PO7   </v>
      </c>
      <c r="C45" s="43">
        <f>B_Input_Details!K5</f>
        <v>0</v>
      </c>
      <c r="D45" s="65"/>
      <c r="E45" s="65"/>
      <c r="F45" s="65"/>
      <c r="G45" s="65"/>
      <c r="H45" s="65"/>
      <c r="I45" s="65"/>
      <c r="J45" s="65"/>
      <c r="K45" s="65"/>
    </row>
    <row r="46" spans="1:11" x14ac:dyDescent="0.3">
      <c r="A46" s="65"/>
      <c r="B46" s="45" t="str">
        <f>B_Input_Details!L2</f>
        <v xml:space="preserve">PO8   </v>
      </c>
      <c r="C46" s="45">
        <f>B_Input_Details!L5</f>
        <v>0</v>
      </c>
      <c r="D46" s="65"/>
      <c r="E46" s="65"/>
      <c r="F46" s="65"/>
      <c r="G46" s="65"/>
      <c r="H46" s="65"/>
      <c r="I46" s="65"/>
      <c r="J46" s="65"/>
      <c r="K46" s="65"/>
    </row>
    <row r="47" spans="1:11" x14ac:dyDescent="0.3">
      <c r="A47" s="65"/>
      <c r="B47" s="43" t="str">
        <f>B_Input_Details!M2</f>
        <v xml:space="preserve">PO9   </v>
      </c>
      <c r="C47" s="43">
        <f>B_Input_Details!M5</f>
        <v>0</v>
      </c>
      <c r="D47" s="65"/>
      <c r="E47" s="65"/>
      <c r="F47" s="65"/>
      <c r="G47" s="65"/>
      <c r="H47" s="65"/>
      <c r="I47" s="65"/>
      <c r="J47" s="65"/>
      <c r="K47" s="65"/>
    </row>
    <row r="48" spans="1:11" x14ac:dyDescent="0.3">
      <c r="A48" s="65"/>
      <c r="B48" s="45" t="str">
        <f>B_Input_Details!N2</f>
        <v xml:space="preserve">PO10   </v>
      </c>
      <c r="C48" s="45">
        <f>B_Input_Details!N5</f>
        <v>0</v>
      </c>
      <c r="D48" s="65"/>
      <c r="E48" s="65"/>
      <c r="F48" s="65"/>
      <c r="G48" s="65"/>
      <c r="H48" s="65"/>
      <c r="I48" s="65"/>
      <c r="J48" s="65"/>
      <c r="K48" s="65"/>
    </row>
    <row r="49" spans="1:11" x14ac:dyDescent="0.3">
      <c r="A49" s="65"/>
      <c r="B49" s="43" t="str">
        <f>B_Input_Details!O2</f>
        <v xml:space="preserve">PO11   </v>
      </c>
      <c r="C49" s="43">
        <f>B_Input_Details!O5</f>
        <v>2</v>
      </c>
      <c r="D49" s="65"/>
      <c r="E49" s="65"/>
      <c r="F49" s="65"/>
      <c r="G49" s="65"/>
      <c r="H49" s="65"/>
      <c r="I49" s="65"/>
      <c r="J49" s="65"/>
      <c r="K49" s="65"/>
    </row>
    <row r="50" spans="1:11" x14ac:dyDescent="0.3">
      <c r="A50" s="65"/>
      <c r="B50" s="45" t="str">
        <f>B_Input_Details!P2</f>
        <v xml:space="preserve">PO12   </v>
      </c>
      <c r="C50" s="45">
        <f>B_Input_Details!P5</f>
        <v>2</v>
      </c>
      <c r="D50" s="65"/>
      <c r="E50" s="65"/>
      <c r="F50" s="65"/>
      <c r="G50" s="65"/>
      <c r="H50" s="65"/>
      <c r="I50" s="65"/>
      <c r="J50" s="65"/>
      <c r="K50" s="65"/>
    </row>
    <row r="51" spans="1:11" x14ac:dyDescent="0.3">
      <c r="A51" s="65"/>
      <c r="B51" s="43" t="str">
        <f>B_Input_Details!Q2</f>
        <v>PSO1</v>
      </c>
      <c r="C51" s="43">
        <f>B_Input_Details!Q5</f>
        <v>3</v>
      </c>
      <c r="D51" s="65"/>
      <c r="E51" s="65"/>
      <c r="F51" s="65"/>
      <c r="G51" s="65"/>
      <c r="H51" s="65"/>
      <c r="I51" s="65"/>
      <c r="J51" s="65"/>
      <c r="K51" s="65"/>
    </row>
    <row r="52" spans="1:11" x14ac:dyDescent="0.3">
      <c r="A52" s="65"/>
      <c r="B52" s="45" t="str">
        <f>B_Input_Details!R2</f>
        <v>PSO2</v>
      </c>
      <c r="C52" s="45">
        <f>B_Input_Details!R5</f>
        <v>0</v>
      </c>
      <c r="D52" s="65"/>
      <c r="E52" s="65"/>
      <c r="F52" s="65"/>
      <c r="G52" s="65"/>
      <c r="H52" s="65"/>
      <c r="I52" s="65"/>
      <c r="J52" s="65"/>
      <c r="K52" s="65"/>
    </row>
    <row r="53" spans="1:11" x14ac:dyDescent="0.3">
      <c r="A53" s="65"/>
      <c r="B53" s="43" t="str">
        <f>B_Input_Details!S2</f>
        <v>PSO3</v>
      </c>
      <c r="C53" s="43">
        <f>B_Input_Details!S5</f>
        <v>1</v>
      </c>
      <c r="D53" s="65"/>
      <c r="E53" s="65"/>
      <c r="F53" s="65"/>
      <c r="G53" s="65"/>
      <c r="H53" s="65"/>
      <c r="I53" s="65"/>
      <c r="J53" s="65"/>
      <c r="K53" s="65"/>
    </row>
    <row r="54" spans="1:11" x14ac:dyDescent="0.3">
      <c r="A54" s="65"/>
      <c r="B54" s="45" t="str">
        <f>B_Input_Details!T2</f>
        <v>PSO4</v>
      </c>
      <c r="C54" s="45">
        <f>B_Input_Details!T5</f>
        <v>0</v>
      </c>
      <c r="D54" s="65"/>
      <c r="E54" s="65"/>
      <c r="F54" s="65"/>
      <c r="G54" s="65"/>
      <c r="H54" s="65"/>
      <c r="I54" s="65"/>
      <c r="J54" s="65"/>
      <c r="K54" s="65"/>
    </row>
    <row r="55" spans="1:11" x14ac:dyDescent="0.3">
      <c r="A55" s="65"/>
      <c r="B55" s="43" t="str">
        <f>B_Input_Details!U2</f>
        <v>PSO5</v>
      </c>
      <c r="C55" s="43">
        <f>B_Input_Details!U5</f>
        <v>0</v>
      </c>
      <c r="D55" s="65"/>
      <c r="E55" s="65"/>
      <c r="F55" s="65"/>
      <c r="G55" s="65"/>
      <c r="H55" s="65"/>
      <c r="I55" s="65"/>
      <c r="J55" s="65"/>
      <c r="K55" s="65"/>
    </row>
    <row r="56" spans="1:11" x14ac:dyDescent="0.3">
      <c r="A56" s="70" t="s">
        <v>32</v>
      </c>
      <c r="B56" s="43" t="str">
        <f>B_Input_Details!E2</f>
        <v xml:space="preserve">PO1   </v>
      </c>
      <c r="C56" s="43">
        <f>B_Input_Details!E6</f>
        <v>3</v>
      </c>
      <c r="D56" s="64">
        <f>IFERROR(B_Internal_Components!P31, 0)</f>
        <v>100</v>
      </c>
      <c r="E56" s="66">
        <f>IF(AND(D56&gt;=0,D56&lt;40),1,IF(AND(D56&gt;=40,D56&lt;60),2,IF(AND(D56&gt;=60,D56&lt;=100),3,"0")))</f>
        <v>3</v>
      </c>
      <c r="F56" s="64">
        <f>IFERROR(B_External_Components!K31, 0)</f>
        <v>85</v>
      </c>
      <c r="G56" s="66">
        <f>IF(AND(F56&gt;=0,F56&lt;40),1,IF(AND(F56&gt;=40,F56&lt;60),2,IF(AND(F56&gt;=60,F56&lt;=100),3,"0")))</f>
        <v>3</v>
      </c>
      <c r="H56" s="64">
        <f>E56*(B_Input_Details!B16/100)+G56*B_Input_Details!B15/100</f>
        <v>3</v>
      </c>
      <c r="I56" s="66">
        <f>IF(B_Input_Details!E14&gt;0,B_Input_Details!E14,"0")</f>
        <v>90.25</v>
      </c>
      <c r="J56" s="64">
        <f>IF(AND(I56&gt;=0,I56&lt;40),1,IF(AND(I56&gt;=40,I56&lt;60),2,IF(AND(I56&gt;=60,I56&lt;=100),3,"0")))</f>
        <v>3</v>
      </c>
      <c r="K56" s="66">
        <f>(H56*(B_Input_Details!B17/100))+(J56*(B_Input_Details!B18/100))</f>
        <v>3.0000000000000004</v>
      </c>
    </row>
    <row r="57" spans="1:11" x14ac:dyDescent="0.3">
      <c r="A57" s="65"/>
      <c r="B57" s="45" t="str">
        <f>B_Input_Details!F2</f>
        <v xml:space="preserve">PO2   </v>
      </c>
      <c r="C57" s="45">
        <f>B_Input_Details!F6</f>
        <v>2</v>
      </c>
      <c r="D57" s="65"/>
      <c r="E57" s="65"/>
      <c r="F57" s="65"/>
      <c r="G57" s="65"/>
      <c r="H57" s="65"/>
      <c r="I57" s="65"/>
      <c r="J57" s="65"/>
      <c r="K57" s="65"/>
    </row>
    <row r="58" spans="1:11" x14ac:dyDescent="0.3">
      <c r="A58" s="65"/>
      <c r="B58" s="43" t="str">
        <f>B_Input_Details!G2</f>
        <v xml:space="preserve">PO3   </v>
      </c>
      <c r="C58" s="43">
        <f>B_Input_Details!G6</f>
        <v>0</v>
      </c>
      <c r="D58" s="65"/>
      <c r="E58" s="65"/>
      <c r="F58" s="65"/>
      <c r="G58" s="65"/>
      <c r="H58" s="65"/>
      <c r="I58" s="65"/>
      <c r="J58" s="65"/>
      <c r="K58" s="65"/>
    </row>
    <row r="59" spans="1:11" x14ac:dyDescent="0.3">
      <c r="A59" s="65"/>
      <c r="B59" s="45" t="str">
        <f>B_Input_Details!H2</f>
        <v xml:space="preserve">PO4   </v>
      </c>
      <c r="C59" s="45">
        <f>B_Input_Details!H6</f>
        <v>0</v>
      </c>
      <c r="D59" s="65"/>
      <c r="E59" s="65"/>
      <c r="F59" s="65"/>
      <c r="G59" s="65"/>
      <c r="H59" s="65"/>
      <c r="I59" s="65"/>
      <c r="J59" s="65"/>
      <c r="K59" s="65"/>
    </row>
    <row r="60" spans="1:11" x14ac:dyDescent="0.3">
      <c r="A60" s="65"/>
      <c r="B60" s="43" t="str">
        <f>B_Input_Details!I2</f>
        <v xml:space="preserve">PO5   </v>
      </c>
      <c r="C60" s="43">
        <f>B_Input_Details!I6</f>
        <v>0</v>
      </c>
      <c r="D60" s="65"/>
      <c r="E60" s="65"/>
      <c r="F60" s="65"/>
      <c r="G60" s="65"/>
      <c r="H60" s="65"/>
      <c r="I60" s="65"/>
      <c r="J60" s="65"/>
      <c r="K60" s="65"/>
    </row>
    <row r="61" spans="1:11" x14ac:dyDescent="0.3">
      <c r="A61" s="65"/>
      <c r="B61" s="45" t="str">
        <f>B_Input_Details!J2</f>
        <v xml:space="preserve">PO6   </v>
      </c>
      <c r="C61" s="45">
        <f>B_Input_Details!J6</f>
        <v>0</v>
      </c>
      <c r="D61" s="65"/>
      <c r="E61" s="65"/>
      <c r="F61" s="65"/>
      <c r="G61" s="65"/>
      <c r="H61" s="65"/>
      <c r="I61" s="65"/>
      <c r="J61" s="65"/>
      <c r="K61" s="65"/>
    </row>
    <row r="62" spans="1:11" x14ac:dyDescent="0.3">
      <c r="A62" s="65"/>
      <c r="B62" s="43" t="str">
        <f>B_Input_Details!K2</f>
        <v xml:space="preserve">PO7   </v>
      </c>
      <c r="C62" s="43">
        <f>B_Input_Details!K6</f>
        <v>0</v>
      </c>
      <c r="D62" s="65"/>
      <c r="E62" s="65"/>
      <c r="F62" s="65"/>
      <c r="G62" s="65"/>
      <c r="H62" s="65"/>
      <c r="I62" s="65"/>
      <c r="J62" s="65"/>
      <c r="K62" s="65"/>
    </row>
    <row r="63" spans="1:11" x14ac:dyDescent="0.3">
      <c r="A63" s="65"/>
      <c r="B63" s="45" t="str">
        <f>B_Input_Details!L2</f>
        <v xml:space="preserve">PO8   </v>
      </c>
      <c r="C63" s="45">
        <f>B_Input_Details!L6</f>
        <v>0</v>
      </c>
      <c r="D63" s="65"/>
      <c r="E63" s="65"/>
      <c r="F63" s="65"/>
      <c r="G63" s="65"/>
      <c r="H63" s="65"/>
      <c r="I63" s="65"/>
      <c r="J63" s="65"/>
      <c r="K63" s="65"/>
    </row>
    <row r="64" spans="1:11" x14ac:dyDescent="0.3">
      <c r="A64" s="65"/>
      <c r="B64" s="43" t="str">
        <f>B_Input_Details!M2</f>
        <v xml:space="preserve">PO9   </v>
      </c>
      <c r="C64" s="43">
        <f>B_Input_Details!M6</f>
        <v>0</v>
      </c>
      <c r="D64" s="65"/>
      <c r="E64" s="65"/>
      <c r="F64" s="65"/>
      <c r="G64" s="65"/>
      <c r="H64" s="65"/>
      <c r="I64" s="65"/>
      <c r="J64" s="65"/>
      <c r="K64" s="65"/>
    </row>
    <row r="65" spans="1:21" x14ac:dyDescent="0.3">
      <c r="A65" s="65"/>
      <c r="B65" s="45" t="str">
        <f>B_Input_Details!N2</f>
        <v xml:space="preserve">PO10   </v>
      </c>
      <c r="C65" s="45">
        <f>B_Input_Details!N6</f>
        <v>0</v>
      </c>
      <c r="D65" s="65"/>
      <c r="E65" s="65"/>
      <c r="F65" s="65"/>
      <c r="G65" s="65"/>
      <c r="H65" s="65"/>
      <c r="I65" s="65"/>
      <c r="J65" s="65"/>
      <c r="K65" s="65"/>
    </row>
    <row r="66" spans="1:21" x14ac:dyDescent="0.3">
      <c r="A66" s="65"/>
      <c r="B66" s="43" t="str">
        <f>B_Input_Details!O2</f>
        <v xml:space="preserve">PO11   </v>
      </c>
      <c r="C66" s="43">
        <f>B_Input_Details!O6</f>
        <v>2</v>
      </c>
      <c r="D66" s="65"/>
      <c r="E66" s="65"/>
      <c r="F66" s="65"/>
      <c r="G66" s="65"/>
      <c r="H66" s="65"/>
      <c r="I66" s="65"/>
      <c r="J66" s="65"/>
      <c r="K66" s="65"/>
    </row>
    <row r="67" spans="1:21" x14ac:dyDescent="0.3">
      <c r="A67" s="65"/>
      <c r="B67" s="45" t="str">
        <f>B_Input_Details!P2</f>
        <v xml:space="preserve">PO12   </v>
      </c>
      <c r="C67" s="45">
        <f>B_Input_Details!P6</f>
        <v>2</v>
      </c>
      <c r="D67" s="65"/>
      <c r="E67" s="65"/>
      <c r="F67" s="65"/>
      <c r="G67" s="65"/>
      <c r="H67" s="65"/>
      <c r="I67" s="65"/>
      <c r="J67" s="65"/>
      <c r="K67" s="65"/>
    </row>
    <row r="68" spans="1:21" x14ac:dyDescent="0.3">
      <c r="A68" s="65"/>
      <c r="B68" s="43" t="str">
        <f>B_Input_Details!Q2</f>
        <v>PSO1</v>
      </c>
      <c r="C68" s="43">
        <f>B_Input_Details!Q6</f>
        <v>3</v>
      </c>
      <c r="D68" s="65"/>
      <c r="E68" s="65"/>
      <c r="F68" s="65"/>
      <c r="G68" s="65"/>
      <c r="H68" s="65"/>
      <c r="I68" s="65"/>
      <c r="J68" s="65"/>
      <c r="K68" s="65"/>
    </row>
    <row r="69" spans="1:21" x14ac:dyDescent="0.3">
      <c r="A69" s="65"/>
      <c r="B69" s="45" t="str">
        <f>B_Input_Details!R2</f>
        <v>PSO2</v>
      </c>
      <c r="C69" s="45">
        <f>B_Input_Details!R6</f>
        <v>0</v>
      </c>
      <c r="D69" s="65"/>
      <c r="E69" s="65"/>
      <c r="F69" s="65"/>
      <c r="G69" s="65"/>
      <c r="H69" s="65"/>
      <c r="I69" s="65"/>
      <c r="J69" s="65"/>
      <c r="K69" s="65"/>
    </row>
    <row r="70" spans="1:21" x14ac:dyDescent="0.3">
      <c r="A70" s="65"/>
      <c r="B70" s="43" t="str">
        <f>B_Input_Details!S2</f>
        <v>PSO3</v>
      </c>
      <c r="C70" s="43">
        <f>B_Input_Details!S6</f>
        <v>1</v>
      </c>
      <c r="D70" s="65"/>
      <c r="E70" s="65"/>
      <c r="F70" s="65"/>
      <c r="G70" s="65"/>
      <c r="H70" s="65"/>
      <c r="I70" s="65"/>
      <c r="J70" s="65"/>
      <c r="K70" s="65"/>
    </row>
    <row r="71" spans="1:21" x14ac:dyDescent="0.3">
      <c r="A71" s="65"/>
      <c r="B71" s="45" t="str">
        <f>B_Input_Details!T2</f>
        <v>PSO4</v>
      </c>
      <c r="C71" s="45">
        <f>B_Input_Details!T6</f>
        <v>0</v>
      </c>
      <c r="D71" s="65"/>
      <c r="E71" s="65"/>
      <c r="F71" s="65"/>
      <c r="G71" s="65"/>
      <c r="H71" s="65"/>
      <c r="I71" s="65"/>
      <c r="J71" s="65"/>
      <c r="K71" s="65"/>
    </row>
    <row r="72" spans="1:21" x14ac:dyDescent="0.3">
      <c r="A72" s="65"/>
      <c r="B72" s="43" t="str">
        <f>B_Input_Details!U2</f>
        <v>PSO5</v>
      </c>
      <c r="C72" s="43">
        <f>B_Input_Details!U6</f>
        <v>0</v>
      </c>
      <c r="D72" s="65"/>
      <c r="E72" s="65"/>
      <c r="F72" s="65"/>
      <c r="G72" s="65"/>
      <c r="H72" s="65"/>
      <c r="I72" s="65"/>
      <c r="J72" s="65"/>
      <c r="K72" s="65"/>
    </row>
    <row r="76" spans="1:21" x14ac:dyDescent="0.3">
      <c r="D76" s="68" t="s">
        <v>108</v>
      </c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</row>
    <row r="77" spans="1:21" x14ac:dyDescent="0.3">
      <c r="D77" s="28" t="s">
        <v>4</v>
      </c>
      <c r="E77" s="28" t="s">
        <v>109</v>
      </c>
      <c r="F77" s="28" t="s">
        <v>110</v>
      </c>
      <c r="G77" s="28" t="s">
        <v>111</v>
      </c>
      <c r="H77" s="28" t="s">
        <v>112</v>
      </c>
      <c r="I77" s="28" t="s">
        <v>113</v>
      </c>
      <c r="J77" s="28" t="s">
        <v>114</v>
      </c>
      <c r="K77" s="28" t="s">
        <v>115</v>
      </c>
      <c r="L77" s="28" t="s">
        <v>116</v>
      </c>
      <c r="M77" s="28" t="s">
        <v>117</v>
      </c>
      <c r="N77" s="28" t="s">
        <v>118</v>
      </c>
      <c r="O77" s="28" t="s">
        <v>119</v>
      </c>
      <c r="P77" s="28" t="s">
        <v>120</v>
      </c>
      <c r="Q77" s="28" t="s">
        <v>17</v>
      </c>
      <c r="R77" s="28" t="s">
        <v>18</v>
      </c>
      <c r="S77" s="28" t="s">
        <v>19</v>
      </c>
      <c r="T77" s="28" t="s">
        <v>20</v>
      </c>
      <c r="U77" s="28" t="s">
        <v>21</v>
      </c>
    </row>
    <row r="78" spans="1:21" x14ac:dyDescent="0.3">
      <c r="D78" s="28" t="s">
        <v>24</v>
      </c>
      <c r="E78" s="2">
        <f>C5*K5</f>
        <v>9.0000000000000018</v>
      </c>
      <c r="F78" s="2">
        <f>C6*K5</f>
        <v>6.0000000000000009</v>
      </c>
      <c r="G78" s="2">
        <f>C7*K5</f>
        <v>0</v>
      </c>
      <c r="H78" s="2">
        <f>C8*K5</f>
        <v>0</v>
      </c>
      <c r="I78" s="2">
        <f>C9*K5</f>
        <v>0</v>
      </c>
      <c r="J78" s="2">
        <f>C10*K5</f>
        <v>0</v>
      </c>
      <c r="K78" s="2">
        <f>C11*K5</f>
        <v>0</v>
      </c>
      <c r="L78" s="2">
        <f>C12*K5</f>
        <v>0</v>
      </c>
      <c r="M78" s="2">
        <f>C13*K5</f>
        <v>0</v>
      </c>
      <c r="N78" s="2">
        <f>C14*K5</f>
        <v>0</v>
      </c>
      <c r="O78" s="2">
        <f>C15*K5</f>
        <v>6.0000000000000009</v>
      </c>
      <c r="P78" s="2">
        <f>C16*K5</f>
        <v>6.0000000000000009</v>
      </c>
      <c r="Q78" s="2">
        <f>C17*K5</f>
        <v>9.0000000000000018</v>
      </c>
      <c r="R78" s="2">
        <f>C18*K5</f>
        <v>0</v>
      </c>
      <c r="S78" s="2">
        <f>C19*K5</f>
        <v>3.0000000000000004</v>
      </c>
      <c r="T78" s="2">
        <f>C20*K5</f>
        <v>0</v>
      </c>
      <c r="U78" s="2">
        <f>C21*K5</f>
        <v>0</v>
      </c>
    </row>
    <row r="79" spans="1:21" x14ac:dyDescent="0.3">
      <c r="D79" s="28" t="s">
        <v>26</v>
      </c>
      <c r="E79" s="2">
        <f>C22*K22</f>
        <v>9.0000000000000018</v>
      </c>
      <c r="F79" s="2">
        <f>C23*K22</f>
        <v>6.0000000000000009</v>
      </c>
      <c r="G79" s="2">
        <f>C24*K22</f>
        <v>0</v>
      </c>
      <c r="H79" s="2">
        <f>C25*K22</f>
        <v>0</v>
      </c>
      <c r="I79" s="2">
        <f>C26*K22</f>
        <v>0</v>
      </c>
      <c r="J79" s="2">
        <f>C27*K22</f>
        <v>0</v>
      </c>
      <c r="K79" s="2">
        <f>C28*K22</f>
        <v>0</v>
      </c>
      <c r="L79" s="2">
        <f>C29*K22</f>
        <v>0</v>
      </c>
      <c r="M79" s="2">
        <f>C30*K22</f>
        <v>0</v>
      </c>
      <c r="N79" s="2">
        <f>C31*K22</f>
        <v>0</v>
      </c>
      <c r="O79" s="2">
        <f>C32*K22</f>
        <v>6.0000000000000009</v>
      </c>
      <c r="P79" s="2">
        <f>C33*K22</f>
        <v>6.0000000000000009</v>
      </c>
      <c r="Q79" s="2">
        <f>C34*K22</f>
        <v>9.0000000000000018</v>
      </c>
      <c r="R79" s="2">
        <f>C35*K22</f>
        <v>0</v>
      </c>
      <c r="S79" s="2">
        <f>C36*K22</f>
        <v>3.0000000000000004</v>
      </c>
      <c r="T79" s="2">
        <f>C37*K22</f>
        <v>0</v>
      </c>
      <c r="U79" s="2">
        <f>C38*K22</f>
        <v>0</v>
      </c>
    </row>
    <row r="80" spans="1:21" x14ac:dyDescent="0.3">
      <c r="D80" s="28" t="s">
        <v>29</v>
      </c>
      <c r="E80" s="2">
        <f>C39*K39</f>
        <v>7.8000000000000007</v>
      </c>
      <c r="F80" s="2">
        <f>C40*K39</f>
        <v>5.2</v>
      </c>
      <c r="G80" s="2">
        <f>C41*K39</f>
        <v>0</v>
      </c>
      <c r="H80" s="2">
        <f>C42*K39</f>
        <v>0</v>
      </c>
      <c r="I80" s="2">
        <f>C43*K39</f>
        <v>0</v>
      </c>
      <c r="J80" s="2">
        <f>C44*K39</f>
        <v>0</v>
      </c>
      <c r="K80" s="2">
        <f>C45*K39</f>
        <v>0</v>
      </c>
      <c r="L80" s="2">
        <f>C46*K39</f>
        <v>0</v>
      </c>
      <c r="M80" s="2">
        <f>C47*K39</f>
        <v>0</v>
      </c>
      <c r="N80" s="2">
        <f>C48*K39</f>
        <v>0</v>
      </c>
      <c r="O80" s="2">
        <f>C49*K39</f>
        <v>5.2</v>
      </c>
      <c r="P80" s="2">
        <f>C50*K39</f>
        <v>5.2</v>
      </c>
      <c r="Q80" s="2">
        <f>C51*K39</f>
        <v>7.8000000000000007</v>
      </c>
      <c r="R80" s="2">
        <f>C52*K39</f>
        <v>0</v>
      </c>
      <c r="S80" s="2">
        <f>C53*K39</f>
        <v>2.6</v>
      </c>
      <c r="T80" s="2">
        <f>C54*K39</f>
        <v>0</v>
      </c>
      <c r="U80" s="2">
        <f>C55*K39</f>
        <v>0</v>
      </c>
    </row>
    <row r="81" spans="1:21" x14ac:dyDescent="0.3">
      <c r="D81" s="28" t="s">
        <v>32</v>
      </c>
      <c r="E81" s="2">
        <f>C56*K56</f>
        <v>9.0000000000000018</v>
      </c>
      <c r="F81" s="2">
        <f>C57*K56</f>
        <v>6.0000000000000009</v>
      </c>
      <c r="G81" s="2">
        <f>C58*K56</f>
        <v>0</v>
      </c>
      <c r="H81" s="2">
        <f>C59*K56</f>
        <v>0</v>
      </c>
      <c r="I81" s="2">
        <f>C60*K56</f>
        <v>0</v>
      </c>
      <c r="J81" s="2">
        <f>C61*K56</f>
        <v>0</v>
      </c>
      <c r="K81" s="2">
        <f>C62*K56</f>
        <v>0</v>
      </c>
      <c r="L81" s="2">
        <f>C63*K56</f>
        <v>0</v>
      </c>
      <c r="M81" s="2">
        <f>C64*K56</f>
        <v>0</v>
      </c>
      <c r="N81" s="2">
        <f>C65*K56</f>
        <v>0</v>
      </c>
      <c r="O81" s="2">
        <f>C66*K56</f>
        <v>6.0000000000000009</v>
      </c>
      <c r="P81" s="2">
        <f>C67*K56</f>
        <v>6.0000000000000009</v>
      </c>
      <c r="Q81" s="2">
        <f>C68*K56</f>
        <v>9.0000000000000018</v>
      </c>
      <c r="R81" s="2">
        <f>C69*K56</f>
        <v>0</v>
      </c>
      <c r="S81" s="2">
        <f>C70*K56</f>
        <v>3.0000000000000004</v>
      </c>
      <c r="T81" s="2">
        <f>C71*K56</f>
        <v>0</v>
      </c>
      <c r="U81" s="2">
        <f>C72*K56</f>
        <v>0</v>
      </c>
    </row>
    <row r="82" spans="1:21" x14ac:dyDescent="0.3">
      <c r="A82" s="46" t="s">
        <v>121</v>
      </c>
      <c r="B82" s="46" t="s">
        <v>37</v>
      </c>
      <c r="C82" s="46" t="s">
        <v>122</v>
      </c>
      <c r="D82" s="46" t="s">
        <v>123</v>
      </c>
      <c r="E82" s="69" t="s">
        <v>124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</row>
    <row r="83" spans="1:21" x14ac:dyDescent="0.3">
      <c r="A83" s="28" t="s">
        <v>23</v>
      </c>
      <c r="B83" s="28" t="s">
        <v>38</v>
      </c>
      <c r="C83" s="28" t="s">
        <v>31</v>
      </c>
      <c r="D83" s="28" t="s">
        <v>34</v>
      </c>
      <c r="E83" s="2">
        <f>IF(AND(SUM(E78:E81)&gt;0, SUM(B_Input_Details!E3:'B_Input_Details'!E6)&gt;0), SUM(E78:E81)/(SUM(B_Input_Details!E3:'B_Input_Details'!E6)), 0)</f>
        <v>2.9000000000000004</v>
      </c>
      <c r="F83" s="2">
        <f>IF(AND(SUM(F78:F81)&gt;0, SUM(B_Input_Details!F3:'B_Input_Details'!F6)&gt;0), SUM(F78:F81)/(SUM(B_Input_Details!F3:'B_Input_Details'!F6)), 0)</f>
        <v>2.9000000000000004</v>
      </c>
      <c r="G83" s="2">
        <f>IF(AND(SUM(G78:G81)&gt;0, SUM(B_Input_Details!G3:'B_Input_Details'!G6)&gt;0), SUM(G78:G81)/(SUM(B_Input_Details!G3:'B_Input_Details'!G6)), 0)</f>
        <v>0</v>
      </c>
      <c r="H83" s="2">
        <f>IF(AND(SUM(H78:H81)&gt;0, SUM(B_Input_Details!H3:'B_Input_Details'!H6)&gt;0), SUM(H78:H81)/(SUM(B_Input_Details!H3:'B_Input_Details'!H6)), 0)</f>
        <v>0</v>
      </c>
      <c r="I83" s="2">
        <f>IF(AND(SUM(I78:I81)&gt;0, SUM(B_Input_Details!I3:'B_Input_Details'!I6)&gt;0), SUM(I78:I81)/(SUM(B_Input_Details!I3:'B_Input_Details'!I6)), 0)</f>
        <v>0</v>
      </c>
      <c r="J83" s="2">
        <f>IF(AND(SUM(J78:J81)&gt;0, SUM(B_Input_Details!J3:'B_Input_Details'!J6)&gt;0), SUM(J78:J81)/(SUM(B_Input_Details!J3:'B_Input_Details'!J6)), 0)</f>
        <v>0</v>
      </c>
      <c r="K83" s="2">
        <f>IF(AND(SUM(K78:K81)&gt;0, SUM(B_Input_Details!K3:'B_Input_Details'!K6)&gt;0), SUM(K78:K81)/(SUM(B_Input_Details!K3:'B_Input_Details'!K6)), 0)</f>
        <v>0</v>
      </c>
      <c r="L83" s="2">
        <f>IF(AND(SUM(L78:L81)&gt;0, SUM(B_Input_Details!L3:'B_Input_Details'!L6)&gt;0), SUM(L78:L81)/(SUM(B_Input_Details!L3:'B_Input_Details'!L6)), 0)</f>
        <v>0</v>
      </c>
      <c r="M83" s="2">
        <f>IF(AND(SUM(M78:M81)&gt;0, SUM(B_Input_Details!M3:'B_Input_Details'!M6)&gt;0), SUM(M78:M81)/(SUM(B_Input_Details!M3:'B_Input_Details'!M6)), 0)</f>
        <v>0</v>
      </c>
      <c r="N83" s="2">
        <f>IF(AND(SUM(N78:N81)&gt;0, SUM(B_Input_Details!N3:'B_Input_Details'!N6)&gt;0), SUM(N78:N81)/(SUM(B_Input_Details!N3:'B_Input_Details'!N6)), 0)</f>
        <v>0</v>
      </c>
      <c r="O83" s="2">
        <f>IF(AND(SUM(O78:O81)&gt;0, SUM(B_Input_Details!O3:'B_Input_Details'!O6)&gt;0), SUM(O78:O81)/(SUM(B_Input_Details!O3:'B_Input_Details'!O6)), 0)</f>
        <v>2.9000000000000004</v>
      </c>
      <c r="P83" s="2">
        <f>IF(AND(SUM(P78:P81)&gt;0, SUM(B_Input_Details!P3:'B_Input_Details'!P6)&gt;0), SUM(P78:P81)/(SUM(B_Input_Details!P3:'B_Input_Details'!P6)), 0)</f>
        <v>2.9000000000000004</v>
      </c>
      <c r="Q83" s="2">
        <f>IF(AND(SUM(Q78:Q81)&gt;0, SUM(B_Input_Details!Q3:'B_Input_Details'!Q6)&gt;0), SUM(Q78:Q81)/(SUM(B_Input_Details!Q3:'B_Input_Details'!Q6)), 0)</f>
        <v>2.9000000000000004</v>
      </c>
      <c r="R83" s="2">
        <f>IF(AND(SUM(R78:R81)&gt;0, SUM(B_Input_Details!R3:'B_Input_Details'!R6)&gt;0), SUM(R78:R81)/(SUM(B_Input_Details!R3:'B_Input_Details'!R6)), 0)</f>
        <v>0</v>
      </c>
      <c r="S83" s="2">
        <f>IF(AND(SUM(S78:S81)&gt;0, SUM(B_Input_Details!S3:'B_Input_Details'!S6)&gt;0), SUM(S78:S81)/(SUM(B_Input_Details!S3:'B_Input_Details'!S6)), 0)</f>
        <v>2.9000000000000004</v>
      </c>
      <c r="T83" s="2">
        <f>IF(AND(SUM(T78:T81)&gt;0, SUM(B_Input_Details!T3:'B_Input_Details'!T6)&gt;0), SUM(T78:T81)/(SUM(B_Input_Details!T3:'B_Input_Details'!T6)), 0)</f>
        <v>0</v>
      </c>
      <c r="U83" s="2">
        <f>IF(AND(SUM(U78:U81)&gt;0, SUM(B_Input_Details!U3:'B_Input_Details'!U6)&gt;0), SUM(U78:U81)/(SUM(B_Input_Details!U3:'B_Input_Details'!U6)), 0)</f>
        <v>0</v>
      </c>
    </row>
  </sheetData>
  <sheetProtection sheet="1"/>
  <mergeCells count="51">
    <mergeCell ref="E82:U82"/>
    <mergeCell ref="H39:H55"/>
    <mergeCell ref="H56:H72"/>
    <mergeCell ref="I3:I4"/>
    <mergeCell ref="I56:I72"/>
    <mergeCell ref="K56:K72"/>
    <mergeCell ref="K2:K3"/>
    <mergeCell ref="I22:I38"/>
    <mergeCell ref="K22:K38"/>
    <mergeCell ref="I5:I21"/>
    <mergeCell ref="F56:F72"/>
    <mergeCell ref="H3:H4"/>
    <mergeCell ref="J3:J4"/>
    <mergeCell ref="D3:E3"/>
    <mergeCell ref="F22:F38"/>
    <mergeCell ref="G5:G21"/>
    <mergeCell ref="D76:U76"/>
    <mergeCell ref="A1:A4"/>
    <mergeCell ref="D22:D38"/>
    <mergeCell ref="F3:G3"/>
    <mergeCell ref="E39:E55"/>
    <mergeCell ref="F5:F21"/>
    <mergeCell ref="G39:G55"/>
    <mergeCell ref="D2:H2"/>
    <mergeCell ref="B1:C1"/>
    <mergeCell ref="A56:A72"/>
    <mergeCell ref="D56:D72"/>
    <mergeCell ref="B2:B4"/>
    <mergeCell ref="A5:A21"/>
    <mergeCell ref="H22:H38"/>
    <mergeCell ref="J22:J38"/>
    <mergeCell ref="D5:D21"/>
    <mergeCell ref="E56:E72"/>
    <mergeCell ref="D1:K1"/>
    <mergeCell ref="A39:A55"/>
    <mergeCell ref="I2:J2"/>
    <mergeCell ref="H5:H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  <mergeCell ref="F39:F55"/>
    <mergeCell ref="J5:J21"/>
    <mergeCell ref="E5:E21"/>
    <mergeCell ref="K5:K21"/>
    <mergeCell ref="J39:J5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>
      <selection sqref="A1:B1"/>
    </sheetView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4" t="s">
        <v>0</v>
      </c>
      <c r="B1" s="58"/>
      <c r="D1" s="73" t="s">
        <v>125</v>
      </c>
      <c r="E1" s="73" t="s">
        <v>126</v>
      </c>
      <c r="F1" s="71" t="s">
        <v>41</v>
      </c>
      <c r="G1" s="71" t="s">
        <v>127</v>
      </c>
      <c r="H1" s="58"/>
      <c r="I1" s="71" t="s">
        <v>128</v>
      </c>
      <c r="J1" s="58"/>
      <c r="K1" s="71" t="s">
        <v>97</v>
      </c>
      <c r="L1" s="58"/>
      <c r="M1" s="71" t="s">
        <v>98</v>
      </c>
      <c r="N1" s="58"/>
      <c r="O1" s="71" t="s">
        <v>129</v>
      </c>
      <c r="P1" s="58"/>
      <c r="Q1" s="23" t="s">
        <v>130</v>
      </c>
      <c r="R1" s="23" t="s">
        <v>131</v>
      </c>
    </row>
    <row r="2" spans="1:18" x14ac:dyDescent="0.3">
      <c r="A2" s="47" t="s">
        <v>2</v>
      </c>
      <c r="B2" s="47" t="s">
        <v>3</v>
      </c>
      <c r="D2" s="58"/>
      <c r="E2" s="58"/>
      <c r="F2" s="58"/>
      <c r="G2" s="71" t="s">
        <v>132</v>
      </c>
      <c r="H2" s="58"/>
      <c r="I2" s="71" t="s">
        <v>133</v>
      </c>
      <c r="J2" s="58"/>
      <c r="K2" s="71" t="str">
        <f>B15 &amp; " % of CIE + " &amp; B16 &amp; " % of SEE"</f>
        <v>50 % of CIE + 50 % of SEE</v>
      </c>
      <c r="L2" s="58"/>
      <c r="M2" s="58"/>
      <c r="N2" s="58"/>
      <c r="O2" s="71" t="str">
        <f>B17 &amp; " % of Direct + " &amp; B18 &amp; " % of Indirect"</f>
        <v>80 % of Direct + 20 % of Indirect</v>
      </c>
      <c r="P2" s="58"/>
      <c r="Q2" s="23" t="s">
        <v>134</v>
      </c>
      <c r="R2" s="23" t="s">
        <v>135</v>
      </c>
    </row>
    <row r="3" spans="1:18" x14ac:dyDescent="0.3">
      <c r="A3" s="4" t="s">
        <v>22</v>
      </c>
      <c r="B3" s="4" t="s">
        <v>23</v>
      </c>
      <c r="D3" s="58"/>
      <c r="E3" s="58"/>
      <c r="F3" s="58"/>
      <c r="G3" s="48" t="s">
        <v>104</v>
      </c>
      <c r="H3" s="48" t="s">
        <v>136</v>
      </c>
      <c r="I3" s="48" t="s">
        <v>104</v>
      </c>
      <c r="J3" s="48" t="s">
        <v>136</v>
      </c>
      <c r="K3" s="48" t="s">
        <v>104</v>
      </c>
      <c r="L3" s="48" t="s">
        <v>136</v>
      </c>
      <c r="M3" s="48" t="s">
        <v>104</v>
      </c>
      <c r="N3" s="48" t="s">
        <v>136</v>
      </c>
      <c r="O3" s="48" t="s">
        <v>104</v>
      </c>
      <c r="P3" s="48" t="s">
        <v>136</v>
      </c>
      <c r="Q3" s="49"/>
      <c r="R3" s="49"/>
    </row>
    <row r="4" spans="1:18" x14ac:dyDescent="0.3">
      <c r="A4" s="47" t="s">
        <v>25</v>
      </c>
      <c r="B4" s="47">
        <v>2019</v>
      </c>
      <c r="D4" s="72" t="s">
        <v>34</v>
      </c>
      <c r="E4" s="74" t="s">
        <v>31</v>
      </c>
      <c r="F4" s="50" t="s">
        <v>24</v>
      </c>
      <c r="G4" s="23">
        <f>B_Course_level_Attainment!D5</f>
        <v>95</v>
      </c>
      <c r="H4" s="23">
        <f>B_Course_level_Attainment!E5</f>
        <v>3</v>
      </c>
      <c r="I4" s="23">
        <f>B_Course_level_Attainment!F5</f>
        <v>80</v>
      </c>
      <c r="J4" s="23">
        <f>B_Course_level_Attainment!G5</f>
        <v>3</v>
      </c>
      <c r="K4" s="23">
        <f>G4*(B16/100)+I4*(B15/100)</f>
        <v>87.5</v>
      </c>
      <c r="L4" s="19">
        <f>B_Course_level_Attainment!H5</f>
        <v>3</v>
      </c>
      <c r="M4" s="23">
        <f>B_Course_level_Attainment!I5</f>
        <v>86.8</v>
      </c>
      <c r="N4" s="19">
        <f>B_Course_level_Attainment!J5</f>
        <v>3</v>
      </c>
      <c r="O4" s="23">
        <f>(K4*(B17/100))+(M4*(B18/100))</f>
        <v>87.36</v>
      </c>
      <c r="P4" s="19">
        <f>B_Course_level_Attainment!K5</f>
        <v>3.0000000000000004</v>
      </c>
      <c r="Q4" s="50">
        <f>B19</f>
        <v>95</v>
      </c>
      <c r="R4" s="23" t="str">
        <f>IF(K4&gt;=M4,"Yes","No")</f>
        <v>Yes</v>
      </c>
    </row>
    <row r="5" spans="1:18" x14ac:dyDescent="0.3">
      <c r="A5" s="4" t="s">
        <v>27</v>
      </c>
      <c r="B5" s="4" t="s">
        <v>28</v>
      </c>
      <c r="D5" s="58"/>
      <c r="E5" s="58"/>
      <c r="F5" s="23" t="s">
        <v>26</v>
      </c>
      <c r="G5" s="23">
        <f>B_Course_level_Attainment!D22</f>
        <v>90</v>
      </c>
      <c r="H5" s="23">
        <f>B_Course_level_Attainment!E22</f>
        <v>3</v>
      </c>
      <c r="I5" s="23">
        <f>B_Course_level_Attainment!F22</f>
        <v>85</v>
      </c>
      <c r="J5" s="23">
        <f>B_Course_level_Attainment!G22</f>
        <v>3</v>
      </c>
      <c r="K5" s="23">
        <f>G5*(B16/100)+I5*(B15/100)</f>
        <v>87.5</v>
      </c>
      <c r="L5" s="19">
        <f>B_Course_level_Attainment!H22</f>
        <v>3</v>
      </c>
      <c r="M5" s="23">
        <f>B_Course_level_Attainment!I22</f>
        <v>88.91</v>
      </c>
      <c r="N5" s="19">
        <f>B_Course_level_Attainment!J22</f>
        <v>3</v>
      </c>
      <c r="O5" s="23">
        <f>(K5*(B17/100))+(M5*(B18/100))</f>
        <v>87.781999999999996</v>
      </c>
      <c r="P5" s="19">
        <f>B_Course_level_Attainment!K22</f>
        <v>3.0000000000000004</v>
      </c>
      <c r="Q5" s="50">
        <f>B19</f>
        <v>95</v>
      </c>
      <c r="R5" s="23" t="str">
        <f>IF(K5&gt;=M5,"Yes","No")</f>
        <v>No</v>
      </c>
    </row>
    <row r="6" spans="1:18" x14ac:dyDescent="0.3">
      <c r="A6" s="47" t="s">
        <v>30</v>
      </c>
      <c r="B6" s="47" t="s">
        <v>31</v>
      </c>
      <c r="D6" s="58"/>
      <c r="E6" s="58"/>
      <c r="F6" s="50" t="s">
        <v>29</v>
      </c>
      <c r="G6" s="23">
        <f>B_Course_level_Attainment!D39</f>
        <v>100</v>
      </c>
      <c r="H6" s="23">
        <f>B_Course_level_Attainment!E39</f>
        <v>3</v>
      </c>
      <c r="I6" s="23">
        <f>B_Course_level_Attainment!F39</f>
        <v>50</v>
      </c>
      <c r="J6" s="23">
        <f>B_Course_level_Attainment!G39</f>
        <v>2</v>
      </c>
      <c r="K6" s="23">
        <f>G6*(B16/100)+I6*(B15/100)</f>
        <v>75</v>
      </c>
      <c r="L6" s="19">
        <f>B_Course_level_Attainment!H39</f>
        <v>2.5</v>
      </c>
      <c r="M6" s="23">
        <f>B_Course_level_Attainment!I39</f>
        <v>84.68</v>
      </c>
      <c r="N6" s="19">
        <f>B_Course_level_Attainment!J39</f>
        <v>3</v>
      </c>
      <c r="O6" s="23">
        <f>(K6*(B17/100))+(M6*(B18/100))</f>
        <v>76.936000000000007</v>
      </c>
      <c r="P6" s="19">
        <f>B_Course_level_Attainment!K39</f>
        <v>2.6</v>
      </c>
      <c r="Q6" s="50">
        <f>B19</f>
        <v>95</v>
      </c>
      <c r="R6" s="23" t="str">
        <f>IF(K6&gt;=M6,"Yes","No")</f>
        <v>No</v>
      </c>
    </row>
    <row r="7" spans="1:18" x14ac:dyDescent="0.3">
      <c r="A7" s="4" t="s">
        <v>33</v>
      </c>
      <c r="B7" s="4" t="s">
        <v>34</v>
      </c>
      <c r="D7" s="58"/>
      <c r="E7" s="58"/>
      <c r="F7" s="23" t="s">
        <v>32</v>
      </c>
      <c r="G7" s="23">
        <f>B_Course_level_Attainment!D56</f>
        <v>100</v>
      </c>
      <c r="H7" s="23">
        <f>B_Course_level_Attainment!E56</f>
        <v>3</v>
      </c>
      <c r="I7" s="23">
        <f>B_Course_level_Attainment!F56</f>
        <v>85</v>
      </c>
      <c r="J7" s="23">
        <f>B_Course_level_Attainment!G56</f>
        <v>3</v>
      </c>
      <c r="K7" s="23">
        <f>G7*(B16/100)+I7*(B15/100)</f>
        <v>92.5</v>
      </c>
      <c r="L7" s="19">
        <f>B_Course_level_Attainment!H56</f>
        <v>3</v>
      </c>
      <c r="M7" s="23">
        <f>B_Course_level_Attainment!I56</f>
        <v>90.25</v>
      </c>
      <c r="N7" s="19">
        <f>B_Course_level_Attainment!J56</f>
        <v>3</v>
      </c>
      <c r="O7" s="23">
        <f>(K7*(B17/100))+(M7*(B18/100))</f>
        <v>92.05</v>
      </c>
      <c r="P7" s="19">
        <f>B_Course_level_Attainment!K56</f>
        <v>3.0000000000000004</v>
      </c>
      <c r="Q7" s="50">
        <f>B19</f>
        <v>95</v>
      </c>
      <c r="R7" s="23" t="str">
        <f>IF(K7&gt;=M7,"Yes","No")</f>
        <v>Yes</v>
      </c>
    </row>
    <row r="8" spans="1:18" x14ac:dyDescent="0.3">
      <c r="A8" s="47" t="s">
        <v>35</v>
      </c>
      <c r="B8" s="47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7" t="s">
        <v>40</v>
      </c>
      <c r="B10" s="47">
        <v>20</v>
      </c>
    </row>
    <row r="11" spans="1:18" x14ac:dyDescent="0.3">
      <c r="A11" s="4" t="s">
        <v>43</v>
      </c>
      <c r="B11" s="4">
        <v>4</v>
      </c>
    </row>
    <row r="13" spans="1:18" x14ac:dyDescent="0.3">
      <c r="A13" s="54" t="s">
        <v>44</v>
      </c>
      <c r="B13" s="58"/>
    </row>
    <row r="14" spans="1:18" x14ac:dyDescent="0.3">
      <c r="A14" s="47" t="s">
        <v>45</v>
      </c>
      <c r="B14" s="47">
        <f>B_Input_Details!B14</f>
        <v>60</v>
      </c>
    </row>
    <row r="15" spans="1:18" x14ac:dyDescent="0.3">
      <c r="A15" s="4" t="s">
        <v>46</v>
      </c>
      <c r="B15" s="4">
        <f>B_Input_Details!B15</f>
        <v>50</v>
      </c>
    </row>
    <row r="16" spans="1:18" x14ac:dyDescent="0.3">
      <c r="A16" s="47" t="s">
        <v>47</v>
      </c>
      <c r="B16" s="47">
        <f>B_Input_Details!B16</f>
        <v>50</v>
      </c>
    </row>
    <row r="17" spans="1:2" x14ac:dyDescent="0.3">
      <c r="A17" s="4" t="s">
        <v>48</v>
      </c>
      <c r="B17" s="4">
        <f>B_Input_Details!B17</f>
        <v>80</v>
      </c>
    </row>
    <row r="18" spans="1:2" x14ac:dyDescent="0.3">
      <c r="A18" s="47" t="s">
        <v>42</v>
      </c>
      <c r="B18" s="47">
        <f>B_Input_Details!B18</f>
        <v>20</v>
      </c>
    </row>
    <row r="19" spans="1:2" x14ac:dyDescent="0.3">
      <c r="A19" s="4" t="s">
        <v>49</v>
      </c>
      <c r="B19" s="4">
        <f>B_Input_Details!B19</f>
        <v>95</v>
      </c>
    </row>
  </sheetData>
  <sheetProtection sheet="1"/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B_Input_Details</vt:lpstr>
      <vt:lpstr>B_P1_I</vt:lpstr>
      <vt:lpstr>B_CA_I</vt:lpstr>
      <vt:lpstr>B_EndSem_E</vt:lpstr>
      <vt:lpstr>B_Internal_Components</vt:lpstr>
      <vt:lpstr>B_External_Components</vt:lpstr>
      <vt:lpstr>B_Course_level_Attainment</vt:lpstr>
      <vt:lpstr>B_Printout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2024-02-06T12:03:23Z</dcterms:created>
  <dcterms:modified xsi:type="dcterms:W3CDTF">2024-02-06T12:08:31Z</dcterms:modified>
</cp:coreProperties>
</file>