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431 CNC Machines/"/>
    </mc:Choice>
  </mc:AlternateContent>
  <xr:revisionPtr revIDLastSave="45" documentId="11_83663941ABE06881645E1D76D55B4E1F5B3EA411" xr6:coauthVersionLast="47" xr6:coauthVersionMax="47" xr10:uidLastSave="{242AD750-418E-4D0A-9707-B846F9D0B248}"/>
  <bookViews>
    <workbookView xWindow="-108" yWindow="-108" windowWidth="23256" windowHeight="12456" firstSheet="5" activeTab="6" xr2:uid="{00000000-000D-0000-FFFF-FFFF00000000}"/>
  </bookViews>
  <sheets>
    <sheet name="Combined_Input_Details" sheetId="1" r:id="rId1"/>
    <sheet name="Combined_P1-I" sheetId="2" r:id="rId2"/>
    <sheet name="Combined_CA-I" sheetId="3" r:id="rId3"/>
    <sheet name="Combined_END_SEM-E" sheetId="4" r:id="rId4"/>
    <sheet name="Combined_Internal_Components" sheetId="5" r:id="rId5"/>
    <sheet name="Combined_External_Components" sheetId="6" r:id="rId6"/>
    <sheet name="Combined_Course_Attainment" sheetId="7" r:id="rId7"/>
    <sheet name="Combined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E71" i="7"/>
  <c r="F70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F51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F37" i="7"/>
  <c r="E37" i="7"/>
  <c r="F36" i="7"/>
  <c r="E36" i="7"/>
  <c r="E35" i="7"/>
  <c r="E34" i="7"/>
  <c r="E33" i="7"/>
  <c r="F32" i="7"/>
  <c r="E32" i="7"/>
  <c r="E31" i="7"/>
  <c r="F30" i="7"/>
  <c r="E30" i="7"/>
  <c r="E29" i="7"/>
  <c r="E28" i="7"/>
  <c r="E27" i="7"/>
  <c r="E26" i="7"/>
  <c r="F25" i="7"/>
  <c r="E25" i="7"/>
  <c r="F24" i="7"/>
  <c r="E24" i="7"/>
  <c r="E23" i="7"/>
  <c r="E22" i="7"/>
  <c r="E21" i="7"/>
  <c r="B19" i="7"/>
  <c r="B17" i="7"/>
  <c r="B15" i="7"/>
  <c r="B14" i="7"/>
  <c r="E12" i="7"/>
  <c r="M55" i="7" s="1"/>
  <c r="E11" i="7"/>
  <c r="M38" i="7" s="1"/>
  <c r="N38" i="7" s="1"/>
  <c r="N6" i="8" s="1"/>
  <c r="E10" i="7"/>
  <c r="M21" i="7" s="1"/>
  <c r="U5" i="7"/>
  <c r="F71" i="7" s="1"/>
  <c r="T5" i="7"/>
  <c r="S5" i="7"/>
  <c r="F69" i="7" s="1"/>
  <c r="R5" i="7"/>
  <c r="F68" i="7" s="1"/>
  <c r="Q5" i="7"/>
  <c r="F67" i="7" s="1"/>
  <c r="P5" i="7"/>
  <c r="F66" i="7" s="1"/>
  <c r="O5" i="7"/>
  <c r="F65" i="7" s="1"/>
  <c r="N5" i="7"/>
  <c r="F64" i="7" s="1"/>
  <c r="M5" i="7"/>
  <c r="F63" i="7" s="1"/>
  <c r="L5" i="7"/>
  <c r="F62" i="7" s="1"/>
  <c r="K5" i="7"/>
  <c r="F61" i="7" s="1"/>
  <c r="J5" i="7"/>
  <c r="F60" i="7" s="1"/>
  <c r="I5" i="7"/>
  <c r="F59" i="7" s="1"/>
  <c r="H5" i="7"/>
  <c r="F58" i="7" s="1"/>
  <c r="G5" i="7"/>
  <c r="F57" i="7" s="1"/>
  <c r="F5" i="7"/>
  <c r="F56" i="7" s="1"/>
  <c r="E5" i="7"/>
  <c r="F55" i="7" s="1"/>
  <c r="U4" i="7"/>
  <c r="F54" i="7" s="1"/>
  <c r="T4" i="7"/>
  <c r="F53" i="7" s="1"/>
  <c r="S4" i="7"/>
  <c r="F52" i="7" s="1"/>
  <c r="R4" i="7"/>
  <c r="Q4" i="7"/>
  <c r="F50" i="7" s="1"/>
  <c r="P4" i="7"/>
  <c r="F49" i="7" s="1"/>
  <c r="O4" i="7"/>
  <c r="F48" i="7" s="1"/>
  <c r="N4" i="7"/>
  <c r="F47" i="7" s="1"/>
  <c r="M4" i="7"/>
  <c r="F46" i="7" s="1"/>
  <c r="L4" i="7"/>
  <c r="F45" i="7" s="1"/>
  <c r="K4" i="7"/>
  <c r="F44" i="7" s="1"/>
  <c r="J4" i="7"/>
  <c r="F43" i="7" s="1"/>
  <c r="I4" i="7"/>
  <c r="F42" i="7" s="1"/>
  <c r="H4" i="7"/>
  <c r="F41" i="7" s="1"/>
  <c r="G4" i="7"/>
  <c r="F40" i="7" s="1"/>
  <c r="F4" i="7"/>
  <c r="F39" i="7" s="1"/>
  <c r="E4" i="7"/>
  <c r="F38" i="7" s="1"/>
  <c r="U3" i="7"/>
  <c r="T3" i="7"/>
  <c r="S3" i="7"/>
  <c r="F35" i="7" s="1"/>
  <c r="R3" i="7"/>
  <c r="F34" i="7" s="1"/>
  <c r="Q3" i="7"/>
  <c r="F33" i="7" s="1"/>
  <c r="P3" i="7"/>
  <c r="O3" i="7"/>
  <c r="F31" i="7" s="1"/>
  <c r="N3" i="7"/>
  <c r="M3" i="7"/>
  <c r="F29" i="7" s="1"/>
  <c r="L3" i="7"/>
  <c r="F28" i="7" s="1"/>
  <c r="K3" i="7"/>
  <c r="F27" i="7" s="1"/>
  <c r="J3" i="7"/>
  <c r="F26" i="7" s="1"/>
  <c r="I3" i="7"/>
  <c r="H3" i="7"/>
  <c r="G3" i="7"/>
  <c r="F23" i="7" s="1"/>
  <c r="F3" i="7"/>
  <c r="F22" i="7" s="1"/>
  <c r="E3" i="7"/>
  <c r="F21" i="7" s="1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G28" i="3"/>
  <c r="E24" i="5" s="1"/>
  <c r="E6" i="3"/>
  <c r="D6" i="3"/>
  <c r="C6" i="3"/>
  <c r="I46" i="3" s="1"/>
  <c r="G42" i="5" s="1"/>
  <c r="E4" i="3"/>
  <c r="D4" i="3"/>
  <c r="C4" i="3"/>
  <c r="O27" i="2"/>
  <c r="C23" i="5" s="1"/>
  <c r="K6" i="2"/>
  <c r="J6" i="2"/>
  <c r="I6" i="2"/>
  <c r="H6" i="2"/>
  <c r="G6" i="2"/>
  <c r="F6" i="2"/>
  <c r="O31" i="2" s="1"/>
  <c r="C27" i="5" s="1"/>
  <c r="E6" i="2"/>
  <c r="D6" i="2"/>
  <c r="C6" i="2"/>
  <c r="K4" i="2"/>
  <c r="J4" i="2"/>
  <c r="I4" i="2"/>
  <c r="H4" i="2"/>
  <c r="G4" i="2"/>
  <c r="F4" i="2"/>
  <c r="E4" i="2"/>
  <c r="D4" i="2"/>
  <c r="C4" i="2"/>
  <c r="O3" i="2"/>
  <c r="C3" i="5" s="1"/>
  <c r="B18" i="1"/>
  <c r="B16" i="1"/>
  <c r="W4" i="4" l="1"/>
  <c r="C4" i="6" s="1"/>
  <c r="I4" i="6" s="1"/>
  <c r="U39" i="4"/>
  <c r="A35" i="6" s="1"/>
  <c r="G35" i="6" s="1"/>
  <c r="V4" i="4"/>
  <c r="B4" i="6" s="1"/>
  <c r="H4" i="6" s="1"/>
  <c r="U3" i="4"/>
  <c r="A3" i="6" s="1"/>
  <c r="G3" i="6" s="1"/>
  <c r="U17" i="4"/>
  <c r="A13" i="6" s="1"/>
  <c r="G13" i="6" s="1"/>
  <c r="V23" i="4"/>
  <c r="B19" i="6" s="1"/>
  <c r="H19" i="6" s="1"/>
  <c r="U31" i="4"/>
  <c r="A27" i="6" s="1"/>
  <c r="G27" i="6" s="1"/>
  <c r="I4" i="3"/>
  <c r="G4" i="5" s="1"/>
  <c r="I16" i="3"/>
  <c r="G12" i="5" s="1"/>
  <c r="H34" i="3"/>
  <c r="F30" i="5" s="1"/>
  <c r="G38" i="3"/>
  <c r="E34" i="5" s="1"/>
  <c r="G18" i="3"/>
  <c r="E14" i="5" s="1"/>
  <c r="H38" i="3"/>
  <c r="F34" i="5" s="1"/>
  <c r="H18" i="3"/>
  <c r="F14" i="5" s="1"/>
  <c r="H40" i="3"/>
  <c r="F36" i="5" s="1"/>
  <c r="I44" i="3"/>
  <c r="G40" i="5" s="1"/>
  <c r="G11" i="3"/>
  <c r="E7" i="5" s="1"/>
  <c r="I20" i="3"/>
  <c r="G16" i="5" s="1"/>
  <c r="I17" i="3"/>
  <c r="G13" i="5" s="1"/>
  <c r="G12" i="3"/>
  <c r="E8" i="5" s="1"/>
  <c r="H21" i="3"/>
  <c r="F17" i="5" s="1"/>
  <c r="H3" i="3"/>
  <c r="F3" i="5" s="1"/>
  <c r="H12" i="3"/>
  <c r="F8" i="5" s="1"/>
  <c r="G23" i="3"/>
  <c r="E19" i="5" s="1"/>
  <c r="I3" i="3"/>
  <c r="G3" i="5" s="1"/>
  <c r="M3" i="5" s="1"/>
  <c r="I12" i="3"/>
  <c r="G8" i="5" s="1"/>
  <c r="H26" i="3"/>
  <c r="F22" i="5" s="1"/>
  <c r="H13" i="3"/>
  <c r="F9" i="5" s="1"/>
  <c r="I26" i="3"/>
  <c r="G22" i="5" s="1"/>
  <c r="I13" i="3"/>
  <c r="G9" i="5" s="1"/>
  <c r="G14" i="3"/>
  <c r="E10" i="5" s="1"/>
  <c r="H31" i="3"/>
  <c r="F27" i="5" s="1"/>
  <c r="H4" i="3"/>
  <c r="F4" i="5" s="1"/>
  <c r="H16" i="3"/>
  <c r="F12" i="5" s="1"/>
  <c r="G32" i="3"/>
  <c r="E28" i="5" s="1"/>
  <c r="M36" i="2"/>
  <c r="A32" i="5" s="1"/>
  <c r="O23" i="2"/>
  <c r="C19" i="5" s="1"/>
  <c r="O35" i="2"/>
  <c r="C31" i="5" s="1"/>
  <c r="O39" i="2"/>
  <c r="C35" i="5" s="1"/>
  <c r="O43" i="2"/>
  <c r="C39" i="5" s="1"/>
  <c r="O11" i="2"/>
  <c r="C7" i="5" s="1"/>
  <c r="O15" i="2"/>
  <c r="C11" i="5" s="1"/>
  <c r="O4" i="2"/>
  <c r="C4" i="5" s="1"/>
  <c r="O19" i="2"/>
  <c r="C15" i="5" s="1"/>
  <c r="Q5" i="8"/>
  <c r="Q6" i="8"/>
  <c r="N21" i="7"/>
  <c r="N5" i="8" s="1"/>
  <c r="M5" i="8"/>
  <c r="M44" i="2"/>
  <c r="A40" i="5" s="1"/>
  <c r="N12" i="2"/>
  <c r="B8" i="5" s="1"/>
  <c r="N16" i="2"/>
  <c r="B12" i="5" s="1"/>
  <c r="N20" i="2"/>
  <c r="B16" i="5" s="1"/>
  <c r="N24" i="2"/>
  <c r="B20" i="5" s="1"/>
  <c r="N28" i="2"/>
  <c r="B24" i="5" s="1"/>
  <c r="N32" i="2"/>
  <c r="B28" i="5" s="1"/>
  <c r="N36" i="2"/>
  <c r="B32" i="5" s="1"/>
  <c r="N40" i="2"/>
  <c r="B36" i="5" s="1"/>
  <c r="N44" i="2"/>
  <c r="B40" i="5" s="1"/>
  <c r="H17" i="3"/>
  <c r="F13" i="5" s="1"/>
  <c r="G22" i="3"/>
  <c r="E18" i="5" s="1"/>
  <c r="G27" i="3"/>
  <c r="E23" i="5" s="1"/>
  <c r="H32" i="3"/>
  <c r="F28" i="5" s="1"/>
  <c r="I38" i="3"/>
  <c r="G34" i="5" s="1"/>
  <c r="G46" i="3"/>
  <c r="E42" i="5" s="1"/>
  <c r="V46" i="4"/>
  <c r="B42" i="6" s="1"/>
  <c r="H42" i="6" s="1"/>
  <c r="V42" i="4"/>
  <c r="B38" i="6" s="1"/>
  <c r="H38" i="6" s="1"/>
  <c r="V38" i="4"/>
  <c r="B34" i="6" s="1"/>
  <c r="H34" i="6" s="1"/>
  <c r="V34" i="4"/>
  <c r="B30" i="6" s="1"/>
  <c r="H30" i="6" s="1"/>
  <c r="V30" i="4"/>
  <c r="B26" i="6" s="1"/>
  <c r="H26" i="6" s="1"/>
  <c r="V26" i="4"/>
  <c r="B22" i="6" s="1"/>
  <c r="H22" i="6" s="1"/>
  <c r="V22" i="4"/>
  <c r="B18" i="6" s="1"/>
  <c r="H18" i="6" s="1"/>
  <c r="V18" i="4"/>
  <c r="B14" i="6" s="1"/>
  <c r="H14" i="6" s="1"/>
  <c r="V14" i="4"/>
  <c r="B10" i="6" s="1"/>
  <c r="H10" i="6" s="1"/>
  <c r="W3" i="4"/>
  <c r="C3" i="6" s="1"/>
  <c r="I3" i="6" s="1"/>
  <c r="U46" i="4"/>
  <c r="A42" i="6" s="1"/>
  <c r="G42" i="6" s="1"/>
  <c r="W45" i="4"/>
  <c r="C41" i="6" s="1"/>
  <c r="I41" i="6" s="1"/>
  <c r="V45" i="4"/>
  <c r="B41" i="6" s="1"/>
  <c r="H41" i="6" s="1"/>
  <c r="U45" i="4"/>
  <c r="A41" i="6" s="1"/>
  <c r="G41" i="6" s="1"/>
  <c r="W44" i="4"/>
  <c r="C40" i="6" s="1"/>
  <c r="I40" i="6" s="1"/>
  <c r="W40" i="4"/>
  <c r="C36" i="6" s="1"/>
  <c r="I36" i="6" s="1"/>
  <c r="W36" i="4"/>
  <c r="C32" i="6" s="1"/>
  <c r="I32" i="6" s="1"/>
  <c r="W32" i="4"/>
  <c r="C28" i="6" s="1"/>
  <c r="I28" i="6" s="1"/>
  <c r="W28" i="4"/>
  <c r="C24" i="6" s="1"/>
  <c r="I24" i="6" s="1"/>
  <c r="V44" i="4"/>
  <c r="B40" i="6" s="1"/>
  <c r="H40" i="6" s="1"/>
  <c r="V40" i="4"/>
  <c r="B36" i="6" s="1"/>
  <c r="H36" i="6" s="1"/>
  <c r="V36" i="4"/>
  <c r="B32" i="6" s="1"/>
  <c r="H32" i="6" s="1"/>
  <c r="V32" i="4"/>
  <c r="B28" i="6" s="1"/>
  <c r="H28" i="6" s="1"/>
  <c r="V28" i="4"/>
  <c r="B24" i="6" s="1"/>
  <c r="H24" i="6" s="1"/>
  <c r="V24" i="4"/>
  <c r="B20" i="6" s="1"/>
  <c r="H20" i="6" s="1"/>
  <c r="V20" i="4"/>
  <c r="B16" i="6" s="1"/>
  <c r="H16" i="6" s="1"/>
  <c r="V16" i="4"/>
  <c r="B12" i="6" s="1"/>
  <c r="H12" i="6" s="1"/>
  <c r="V12" i="4"/>
  <c r="B8" i="6" s="1"/>
  <c r="H8" i="6" s="1"/>
  <c r="U4" i="4"/>
  <c r="A4" i="6" s="1"/>
  <c r="G4" i="6" s="1"/>
  <c r="U44" i="4"/>
  <c r="A40" i="6" s="1"/>
  <c r="G40" i="6" s="1"/>
  <c r="U40" i="4"/>
  <c r="A36" i="6" s="1"/>
  <c r="G36" i="6" s="1"/>
  <c r="U36" i="4"/>
  <c r="A32" i="6" s="1"/>
  <c r="G32" i="6" s="1"/>
  <c r="U32" i="4"/>
  <c r="A28" i="6" s="1"/>
  <c r="G28" i="6" s="1"/>
  <c r="U28" i="4"/>
  <c r="A24" i="6" s="1"/>
  <c r="G24" i="6" s="1"/>
  <c r="U24" i="4"/>
  <c r="A20" i="6" s="1"/>
  <c r="G20" i="6" s="1"/>
  <c r="U20" i="4"/>
  <c r="A16" i="6" s="1"/>
  <c r="G16" i="6" s="1"/>
  <c r="U16" i="4"/>
  <c r="A12" i="6" s="1"/>
  <c r="G12" i="6" s="1"/>
  <c r="U12" i="4"/>
  <c r="A8" i="6" s="1"/>
  <c r="G8" i="6" s="1"/>
  <c r="W43" i="4"/>
  <c r="C39" i="6" s="1"/>
  <c r="I39" i="6" s="1"/>
  <c r="W39" i="4"/>
  <c r="C35" i="6" s="1"/>
  <c r="I35" i="6" s="1"/>
  <c r="W35" i="4"/>
  <c r="C31" i="6" s="1"/>
  <c r="I31" i="6" s="1"/>
  <c r="W31" i="4"/>
  <c r="C27" i="6" s="1"/>
  <c r="I27" i="6" s="1"/>
  <c r="W27" i="4"/>
  <c r="C23" i="6" s="1"/>
  <c r="I23" i="6" s="1"/>
  <c r="W23" i="4"/>
  <c r="C19" i="6" s="1"/>
  <c r="I19" i="6" s="1"/>
  <c r="W19" i="4"/>
  <c r="C15" i="6" s="1"/>
  <c r="I15" i="6" s="1"/>
  <c r="W15" i="4"/>
  <c r="C11" i="6" s="1"/>
  <c r="I11" i="6" s="1"/>
  <c r="W11" i="4"/>
  <c r="C7" i="6" s="1"/>
  <c r="I7" i="6" s="1"/>
  <c r="V43" i="4"/>
  <c r="B39" i="6" s="1"/>
  <c r="H39" i="6" s="1"/>
  <c r="U43" i="4"/>
  <c r="A39" i="6" s="1"/>
  <c r="G39" i="6" s="1"/>
  <c r="W46" i="4"/>
  <c r="C42" i="6" s="1"/>
  <c r="I42" i="6" s="1"/>
  <c r="W42" i="4"/>
  <c r="C38" i="6" s="1"/>
  <c r="I38" i="6" s="1"/>
  <c r="W38" i="4"/>
  <c r="C34" i="6" s="1"/>
  <c r="I34" i="6" s="1"/>
  <c r="W34" i="4"/>
  <c r="C30" i="6" s="1"/>
  <c r="I30" i="6" s="1"/>
  <c r="W30" i="4"/>
  <c r="C26" i="6" s="1"/>
  <c r="I26" i="6" s="1"/>
  <c r="W26" i="4"/>
  <c r="C22" i="6" s="1"/>
  <c r="I22" i="6" s="1"/>
  <c r="W22" i="4"/>
  <c r="C18" i="6" s="1"/>
  <c r="I18" i="6" s="1"/>
  <c r="W18" i="4"/>
  <c r="C14" i="6" s="1"/>
  <c r="I14" i="6" s="1"/>
  <c r="W14" i="4"/>
  <c r="C10" i="6" s="1"/>
  <c r="I10" i="6" s="1"/>
  <c r="U15" i="4"/>
  <c r="A11" i="6" s="1"/>
  <c r="G11" i="6" s="1"/>
  <c r="W21" i="4"/>
  <c r="C17" i="6" s="1"/>
  <c r="I17" i="6" s="1"/>
  <c r="V29" i="4"/>
  <c r="B25" i="6" s="1"/>
  <c r="H25" i="6" s="1"/>
  <c r="V37" i="4"/>
  <c r="B33" i="6" s="1"/>
  <c r="H33" i="6" s="1"/>
  <c r="M24" i="2"/>
  <c r="A20" i="5" s="1"/>
  <c r="M32" i="2"/>
  <c r="A28" i="5" s="1"/>
  <c r="M40" i="2"/>
  <c r="A36" i="5" s="1"/>
  <c r="O12" i="2"/>
  <c r="C8" i="5" s="1"/>
  <c r="O16" i="2"/>
  <c r="C12" i="5" s="1"/>
  <c r="M12" i="5" s="1"/>
  <c r="O20" i="2"/>
  <c r="C16" i="5" s="1"/>
  <c r="O24" i="2"/>
  <c r="C20" i="5" s="1"/>
  <c r="O28" i="2"/>
  <c r="C24" i="5" s="1"/>
  <c r="O32" i="2"/>
  <c r="C28" i="5" s="1"/>
  <c r="O36" i="2"/>
  <c r="C32" i="5" s="1"/>
  <c r="O40" i="2"/>
  <c r="C36" i="5" s="1"/>
  <c r="O44" i="2"/>
  <c r="C40" i="5" s="1"/>
  <c r="H22" i="3"/>
  <c r="F18" i="5" s="1"/>
  <c r="H27" i="3"/>
  <c r="F23" i="5" s="1"/>
  <c r="I32" i="3"/>
  <c r="G28" i="5" s="1"/>
  <c r="G39" i="3"/>
  <c r="E35" i="5" s="1"/>
  <c r="H46" i="3"/>
  <c r="F42" i="5" s="1"/>
  <c r="V15" i="4"/>
  <c r="B11" i="6" s="1"/>
  <c r="H11" i="6" s="1"/>
  <c r="U22" i="4"/>
  <c r="A18" i="6" s="1"/>
  <c r="G18" i="6" s="1"/>
  <c r="W29" i="4"/>
  <c r="C25" i="6" s="1"/>
  <c r="I25" i="6" s="1"/>
  <c r="W37" i="4"/>
  <c r="C33" i="6" s="1"/>
  <c r="I33" i="6" s="1"/>
  <c r="M20" i="2"/>
  <c r="A16" i="5" s="1"/>
  <c r="M28" i="2"/>
  <c r="A24" i="5" s="1"/>
  <c r="K24" i="5" s="1"/>
  <c r="M13" i="2"/>
  <c r="A9" i="5" s="1"/>
  <c r="M17" i="2"/>
  <c r="A13" i="5" s="1"/>
  <c r="M21" i="2"/>
  <c r="A17" i="5" s="1"/>
  <c r="M25" i="2"/>
  <c r="A21" i="5" s="1"/>
  <c r="M29" i="2"/>
  <c r="A25" i="5" s="1"/>
  <c r="M33" i="2"/>
  <c r="A29" i="5" s="1"/>
  <c r="M37" i="2"/>
  <c r="A33" i="5" s="1"/>
  <c r="M41" i="2"/>
  <c r="A37" i="5" s="1"/>
  <c r="M45" i="2"/>
  <c r="A41" i="5" s="1"/>
  <c r="I22" i="3"/>
  <c r="G18" i="5" s="1"/>
  <c r="I27" i="3"/>
  <c r="G23" i="5" s="1"/>
  <c r="M23" i="5" s="1"/>
  <c r="G34" i="3"/>
  <c r="E30" i="5" s="1"/>
  <c r="H39" i="3"/>
  <c r="F35" i="5" s="1"/>
  <c r="W16" i="4"/>
  <c r="C12" i="6" s="1"/>
  <c r="I12" i="6" s="1"/>
  <c r="U23" i="4"/>
  <c r="A19" i="6" s="1"/>
  <c r="G19" i="6" s="1"/>
  <c r="U30" i="4"/>
  <c r="A26" i="6" s="1"/>
  <c r="G26" i="6" s="1"/>
  <c r="U38" i="4"/>
  <c r="A34" i="6" s="1"/>
  <c r="G34" i="6" s="1"/>
  <c r="N55" i="7"/>
  <c r="N7" i="8" s="1"/>
  <c r="M7" i="8"/>
  <c r="N21" i="2"/>
  <c r="B17" i="5" s="1"/>
  <c r="L17" i="5" s="1"/>
  <c r="O13" i="2"/>
  <c r="C9" i="5" s="1"/>
  <c r="O17" i="2"/>
  <c r="C13" i="5" s="1"/>
  <c r="M13" i="5" s="1"/>
  <c r="O21" i="2"/>
  <c r="C17" i="5" s="1"/>
  <c r="O25" i="2"/>
  <c r="C21" i="5" s="1"/>
  <c r="O29" i="2"/>
  <c r="C25" i="5" s="1"/>
  <c r="O33" i="2"/>
  <c r="C29" i="5" s="1"/>
  <c r="O37" i="2"/>
  <c r="C33" i="5" s="1"/>
  <c r="O41" i="2"/>
  <c r="C37" i="5" s="1"/>
  <c r="O45" i="2"/>
  <c r="C41" i="5" s="1"/>
  <c r="I43" i="3"/>
  <c r="G39" i="5" s="1"/>
  <c r="I39" i="3"/>
  <c r="G35" i="5" s="1"/>
  <c r="I35" i="3"/>
  <c r="G31" i="5" s="1"/>
  <c r="I31" i="3"/>
  <c r="G27" i="5" s="1"/>
  <c r="M27" i="5" s="1"/>
  <c r="I45" i="3"/>
  <c r="G41" i="5" s="1"/>
  <c r="I41" i="3"/>
  <c r="G37" i="5" s="1"/>
  <c r="I37" i="3"/>
  <c r="G33" i="5" s="1"/>
  <c r="I33" i="3"/>
  <c r="G29" i="5" s="1"/>
  <c r="I29" i="3"/>
  <c r="G25" i="5" s="1"/>
  <c r="I25" i="3"/>
  <c r="G21" i="5" s="1"/>
  <c r="I21" i="3"/>
  <c r="G17" i="5" s="1"/>
  <c r="H45" i="3"/>
  <c r="F41" i="5" s="1"/>
  <c r="H41" i="3"/>
  <c r="F37" i="5" s="1"/>
  <c r="H37" i="3"/>
  <c r="F33" i="5" s="1"/>
  <c r="H33" i="3"/>
  <c r="F29" i="5" s="1"/>
  <c r="H29" i="3"/>
  <c r="F25" i="5" s="1"/>
  <c r="H25" i="3"/>
  <c r="F21" i="5" s="1"/>
  <c r="G45" i="3"/>
  <c r="E41" i="5" s="1"/>
  <c r="G41" i="3"/>
  <c r="E37" i="5" s="1"/>
  <c r="G37" i="3"/>
  <c r="E33" i="5" s="1"/>
  <c r="G33" i="3"/>
  <c r="E29" i="5" s="1"/>
  <c r="G29" i="3"/>
  <c r="E25" i="5" s="1"/>
  <c r="G25" i="3"/>
  <c r="E21" i="5" s="1"/>
  <c r="G21" i="3"/>
  <c r="E17" i="5" s="1"/>
  <c r="G17" i="3"/>
  <c r="E13" i="5" s="1"/>
  <c r="G13" i="3"/>
  <c r="E9" i="5" s="1"/>
  <c r="G4" i="3"/>
  <c r="E4" i="5" s="1"/>
  <c r="G44" i="3"/>
  <c r="E40" i="5" s="1"/>
  <c r="G40" i="3"/>
  <c r="E36" i="5" s="1"/>
  <c r="H14" i="3"/>
  <c r="F10" i="5" s="1"/>
  <c r="I18" i="3"/>
  <c r="G14" i="5" s="1"/>
  <c r="H23" i="3"/>
  <c r="F19" i="5" s="1"/>
  <c r="H28" i="3"/>
  <c r="F24" i="5" s="1"/>
  <c r="I34" i="3"/>
  <c r="G30" i="5" s="1"/>
  <c r="I40" i="3"/>
  <c r="G36" i="5" s="1"/>
  <c r="V3" i="4"/>
  <c r="B3" i="6" s="1"/>
  <c r="H3" i="6" s="1"/>
  <c r="V17" i="4"/>
  <c r="B13" i="6" s="1"/>
  <c r="H13" i="6" s="1"/>
  <c r="W24" i="4"/>
  <c r="C20" i="6" s="1"/>
  <c r="I20" i="6" s="1"/>
  <c r="V31" i="4"/>
  <c r="B27" i="6" s="1"/>
  <c r="H27" i="6" s="1"/>
  <c r="V39" i="4"/>
  <c r="B35" i="6" s="1"/>
  <c r="H35" i="6" s="1"/>
  <c r="N13" i="2"/>
  <c r="B9" i="5" s="1"/>
  <c r="L9" i="5" s="1"/>
  <c r="N25" i="2"/>
  <c r="B21" i="5" s="1"/>
  <c r="N37" i="2"/>
  <c r="B33" i="5" s="1"/>
  <c r="N41" i="2"/>
  <c r="B37" i="5" s="1"/>
  <c r="M14" i="2"/>
  <c r="A10" i="5" s="1"/>
  <c r="K10" i="5" s="1"/>
  <c r="M18" i="2"/>
  <c r="A14" i="5" s="1"/>
  <c r="K14" i="5" s="1"/>
  <c r="M22" i="2"/>
  <c r="A18" i="5" s="1"/>
  <c r="M26" i="2"/>
  <c r="A22" i="5" s="1"/>
  <c r="M30" i="2"/>
  <c r="A26" i="5" s="1"/>
  <c r="M34" i="2"/>
  <c r="A30" i="5" s="1"/>
  <c r="M38" i="2"/>
  <c r="A34" i="5" s="1"/>
  <c r="M42" i="2"/>
  <c r="A38" i="5" s="1"/>
  <c r="M46" i="2"/>
  <c r="A42" i="5" s="1"/>
  <c r="K42" i="5" s="1"/>
  <c r="I14" i="3"/>
  <c r="G10" i="5" s="1"/>
  <c r="G19" i="3"/>
  <c r="E15" i="5" s="1"/>
  <c r="I23" i="3"/>
  <c r="G19" i="5" s="1"/>
  <c r="M19" i="5" s="1"/>
  <c r="I28" i="3"/>
  <c r="G24" i="5" s="1"/>
  <c r="G35" i="3"/>
  <c r="E31" i="5" s="1"/>
  <c r="G42" i="3"/>
  <c r="E38" i="5" s="1"/>
  <c r="U11" i="4"/>
  <c r="A7" i="6" s="1"/>
  <c r="G7" i="6" s="1"/>
  <c r="W17" i="4"/>
  <c r="C13" i="6" s="1"/>
  <c r="I13" i="6" s="1"/>
  <c r="U25" i="4"/>
  <c r="A21" i="6" s="1"/>
  <c r="G21" i="6" s="1"/>
  <c r="U33" i="4"/>
  <c r="A29" i="6" s="1"/>
  <c r="G29" i="6" s="1"/>
  <c r="U41" i="4"/>
  <c r="A37" i="6" s="1"/>
  <c r="G37" i="6" s="1"/>
  <c r="M12" i="2"/>
  <c r="A8" i="5" s="1"/>
  <c r="K8" i="5" s="1"/>
  <c r="N17" i="2"/>
  <c r="B13" i="5" s="1"/>
  <c r="L13" i="5" s="1"/>
  <c r="N29" i="2"/>
  <c r="B25" i="5" s="1"/>
  <c r="N45" i="2"/>
  <c r="B41" i="5" s="1"/>
  <c r="B16" i="8"/>
  <c r="K3" i="8" s="1"/>
  <c r="B16" i="7"/>
  <c r="K19" i="7" s="1"/>
  <c r="N14" i="2"/>
  <c r="B10" i="5" s="1"/>
  <c r="N18" i="2"/>
  <c r="B14" i="5" s="1"/>
  <c r="L14" i="5" s="1"/>
  <c r="N22" i="2"/>
  <c r="B18" i="5" s="1"/>
  <c r="N26" i="2"/>
  <c r="B22" i="5" s="1"/>
  <c r="L22" i="5" s="1"/>
  <c r="N30" i="2"/>
  <c r="B26" i="5" s="1"/>
  <c r="N34" i="2"/>
  <c r="B30" i="5" s="1"/>
  <c r="N38" i="2"/>
  <c r="B34" i="5" s="1"/>
  <c r="L34" i="5" s="1"/>
  <c r="N42" i="2"/>
  <c r="B38" i="5" s="1"/>
  <c r="N46" i="2"/>
  <c r="B42" i="5" s="1"/>
  <c r="L42" i="5" s="1"/>
  <c r="G15" i="3"/>
  <c r="E11" i="5" s="1"/>
  <c r="H19" i="3"/>
  <c r="F15" i="5" s="1"/>
  <c r="G24" i="3"/>
  <c r="E20" i="5" s="1"/>
  <c r="G30" i="3"/>
  <c r="E26" i="5" s="1"/>
  <c r="H35" i="3"/>
  <c r="F31" i="5" s="1"/>
  <c r="H42" i="3"/>
  <c r="F38" i="5" s="1"/>
  <c r="V11" i="4"/>
  <c r="B7" i="6" s="1"/>
  <c r="H7" i="6" s="1"/>
  <c r="U18" i="4"/>
  <c r="A14" i="6" s="1"/>
  <c r="G14" i="6" s="1"/>
  <c r="V25" i="4"/>
  <c r="B21" i="6" s="1"/>
  <c r="H21" i="6" s="1"/>
  <c r="V33" i="4"/>
  <c r="B29" i="6" s="1"/>
  <c r="H29" i="6" s="1"/>
  <c r="V41" i="4"/>
  <c r="B37" i="6" s="1"/>
  <c r="H37" i="6" s="1"/>
  <c r="N33" i="2"/>
  <c r="B29" i="5" s="1"/>
  <c r="B18" i="8"/>
  <c r="O3" i="8" s="1"/>
  <c r="B18" i="7"/>
  <c r="O18" i="2"/>
  <c r="C14" i="5" s="1"/>
  <c r="O26" i="2"/>
  <c r="C22" i="5" s="1"/>
  <c r="M22" i="5" s="1"/>
  <c r="O34" i="2"/>
  <c r="C30" i="5" s="1"/>
  <c r="O38" i="2"/>
  <c r="C34" i="5" s="1"/>
  <c r="O42" i="2"/>
  <c r="C38" i="5" s="1"/>
  <c r="O46" i="2"/>
  <c r="C42" i="5" s="1"/>
  <c r="M42" i="5" s="1"/>
  <c r="H15" i="3"/>
  <c r="F11" i="5" s="1"/>
  <c r="I19" i="3"/>
  <c r="G15" i="5" s="1"/>
  <c r="M15" i="5" s="1"/>
  <c r="H24" i="3"/>
  <c r="F20" i="5" s="1"/>
  <c r="H30" i="3"/>
  <c r="F26" i="5" s="1"/>
  <c r="G36" i="3"/>
  <c r="E32" i="5" s="1"/>
  <c r="K32" i="5" s="1"/>
  <c r="I42" i="3"/>
  <c r="G38" i="5" s="1"/>
  <c r="W12" i="4"/>
  <c r="C8" i="6" s="1"/>
  <c r="I8" i="6" s="1"/>
  <c r="U19" i="4"/>
  <c r="A15" i="6" s="1"/>
  <c r="G15" i="6" s="1"/>
  <c r="W25" i="4"/>
  <c r="C21" i="6" s="1"/>
  <c r="I21" i="6" s="1"/>
  <c r="W33" i="4"/>
  <c r="C29" i="6" s="1"/>
  <c r="I29" i="6" s="1"/>
  <c r="W41" i="4"/>
  <c r="C37" i="6" s="1"/>
  <c r="I37" i="6" s="1"/>
  <c r="O14" i="2"/>
  <c r="C10" i="5" s="1"/>
  <c r="O22" i="2"/>
  <c r="C18" i="5" s="1"/>
  <c r="O30" i="2"/>
  <c r="C26" i="5" s="1"/>
  <c r="M3" i="2"/>
  <c r="A3" i="5" s="1"/>
  <c r="M4" i="2"/>
  <c r="A4" i="5" s="1"/>
  <c r="M11" i="2"/>
  <c r="A7" i="5" s="1"/>
  <c r="K7" i="5" s="1"/>
  <c r="M15" i="2"/>
  <c r="A11" i="5" s="1"/>
  <c r="M19" i="2"/>
  <c r="A15" i="5" s="1"/>
  <c r="M23" i="2"/>
  <c r="A19" i="5" s="1"/>
  <c r="K19" i="5" s="1"/>
  <c r="M27" i="2"/>
  <c r="A23" i="5" s="1"/>
  <c r="K23" i="5" s="1"/>
  <c r="M31" i="2"/>
  <c r="A27" i="5" s="1"/>
  <c r="M35" i="2"/>
  <c r="A31" i="5" s="1"/>
  <c r="M39" i="2"/>
  <c r="A35" i="5" s="1"/>
  <c r="M43" i="2"/>
  <c r="A39" i="5" s="1"/>
  <c r="G3" i="3"/>
  <c r="E3" i="5" s="1"/>
  <c r="H11" i="3"/>
  <c r="F7" i="5" s="1"/>
  <c r="I15" i="3"/>
  <c r="G11" i="5" s="1"/>
  <c r="M11" i="5" s="1"/>
  <c r="G20" i="3"/>
  <c r="E16" i="5" s="1"/>
  <c r="I24" i="3"/>
  <c r="G20" i="5" s="1"/>
  <c r="I30" i="3"/>
  <c r="G26" i="5" s="1"/>
  <c r="H36" i="3"/>
  <c r="F32" i="5" s="1"/>
  <c r="G43" i="3"/>
  <c r="E39" i="5" s="1"/>
  <c r="U13" i="4"/>
  <c r="A9" i="6" s="1"/>
  <c r="G9" i="6" s="1"/>
  <c r="V19" i="4"/>
  <c r="B15" i="6" s="1"/>
  <c r="H15" i="6" s="1"/>
  <c r="U26" i="4"/>
  <c r="A22" i="6" s="1"/>
  <c r="G22" i="6" s="1"/>
  <c r="U34" i="4"/>
  <c r="A30" i="6" s="1"/>
  <c r="G30" i="6" s="1"/>
  <c r="U42" i="4"/>
  <c r="A38" i="6" s="1"/>
  <c r="G38" i="6" s="1"/>
  <c r="N3" i="2"/>
  <c r="B3" i="5" s="1"/>
  <c r="L3" i="5" s="1"/>
  <c r="N4" i="2"/>
  <c r="B4" i="5" s="1"/>
  <c r="L4" i="5" s="1"/>
  <c r="N11" i="2"/>
  <c r="B7" i="5" s="1"/>
  <c r="N15" i="2"/>
  <c r="B11" i="5" s="1"/>
  <c r="N19" i="2"/>
  <c r="B15" i="5" s="1"/>
  <c r="N23" i="2"/>
  <c r="B19" i="5" s="1"/>
  <c r="N27" i="2"/>
  <c r="B23" i="5" s="1"/>
  <c r="N31" i="2"/>
  <c r="B27" i="5" s="1"/>
  <c r="N35" i="2"/>
  <c r="B31" i="5" s="1"/>
  <c r="N39" i="2"/>
  <c r="B35" i="5" s="1"/>
  <c r="N43" i="2"/>
  <c r="B39" i="5" s="1"/>
  <c r="I11" i="3"/>
  <c r="G7" i="5" s="1"/>
  <c r="G16" i="3"/>
  <c r="E12" i="5" s="1"/>
  <c r="H20" i="3"/>
  <c r="F16" i="5" s="1"/>
  <c r="G26" i="3"/>
  <c r="E22" i="5" s="1"/>
  <c r="G31" i="3"/>
  <c r="E27" i="5" s="1"/>
  <c r="I36" i="3"/>
  <c r="G32" i="5" s="1"/>
  <c r="H43" i="3"/>
  <c r="F39" i="5" s="1"/>
  <c r="V13" i="4"/>
  <c r="B9" i="6" s="1"/>
  <c r="H9" i="6" s="1"/>
  <c r="W20" i="4"/>
  <c r="C16" i="6" s="1"/>
  <c r="I16" i="6" s="1"/>
  <c r="U27" i="4"/>
  <c r="A23" i="6" s="1"/>
  <c r="G23" i="6" s="1"/>
  <c r="U35" i="4"/>
  <c r="A31" i="6" s="1"/>
  <c r="G31" i="6" s="1"/>
  <c r="H44" i="3"/>
  <c r="F40" i="5" s="1"/>
  <c r="W13" i="4"/>
  <c r="C9" i="6" s="1"/>
  <c r="I9" i="6" s="1"/>
  <c r="U21" i="4"/>
  <c r="A17" i="6" s="1"/>
  <c r="G17" i="6" s="1"/>
  <c r="V27" i="4"/>
  <c r="B23" i="6" s="1"/>
  <c r="H23" i="6" s="1"/>
  <c r="V35" i="4"/>
  <c r="B31" i="6" s="1"/>
  <c r="H31" i="6" s="1"/>
  <c r="M16" i="2"/>
  <c r="A12" i="5" s="1"/>
  <c r="U14" i="4"/>
  <c r="A10" i="6" s="1"/>
  <c r="G10" i="6" s="1"/>
  <c r="V21" i="4"/>
  <c r="B17" i="6" s="1"/>
  <c r="H17" i="6" s="1"/>
  <c r="U29" i="4"/>
  <c r="A25" i="6" s="1"/>
  <c r="G25" i="6" s="1"/>
  <c r="U37" i="4"/>
  <c r="A33" i="6" s="1"/>
  <c r="G33" i="6" s="1"/>
  <c r="M6" i="8"/>
  <c r="L30" i="5" l="1"/>
  <c r="M18" i="5"/>
  <c r="L36" i="5"/>
  <c r="M8" i="5"/>
  <c r="M4" i="5"/>
  <c r="L29" i="5"/>
  <c r="L25" i="5"/>
  <c r="L38" i="5"/>
  <c r="L39" i="5"/>
  <c r="K39" i="5"/>
  <c r="L35" i="5"/>
  <c r="L27" i="5"/>
  <c r="K25" i="5"/>
  <c r="L23" i="5"/>
  <c r="K18" i="5"/>
  <c r="M40" i="5"/>
  <c r="M26" i="5"/>
  <c r="L12" i="5"/>
  <c r="L31" i="5"/>
  <c r="K34" i="5"/>
  <c r="M9" i="5"/>
  <c r="L8" i="5"/>
  <c r="M10" i="5"/>
  <c r="M34" i="5"/>
  <c r="M16" i="5"/>
  <c r="M37" i="5"/>
  <c r="L7" i="5"/>
  <c r="K28" i="5"/>
  <c r="K4" i="5"/>
  <c r="L15" i="5"/>
  <c r="K15" i="5"/>
  <c r="L10" i="5"/>
  <c r="K22" i="5"/>
  <c r="K29" i="5"/>
  <c r="L41" i="5"/>
  <c r="L28" i="5"/>
  <c r="M25" i="5"/>
  <c r="M21" i="5"/>
  <c r="K35" i="5"/>
  <c r="M32" i="5"/>
  <c r="M39" i="5"/>
  <c r="M38" i="5"/>
  <c r="M24" i="5"/>
  <c r="L18" i="5"/>
  <c r="K30" i="5"/>
  <c r="K31" i="5"/>
  <c r="L26" i="5"/>
  <c r="L19" i="5"/>
  <c r="M30" i="5"/>
  <c r="M7" i="5"/>
  <c r="M31" i="5"/>
  <c r="M35" i="5"/>
  <c r="K41" i="5"/>
  <c r="M36" i="5"/>
  <c r="L40" i="5"/>
  <c r="K37" i="5"/>
  <c r="K26" i="5"/>
  <c r="M17" i="5"/>
  <c r="K33" i="5"/>
  <c r="M28" i="5"/>
  <c r="L32" i="5"/>
  <c r="K3" i="5"/>
  <c r="M20" i="5"/>
  <c r="L24" i="5"/>
  <c r="M14" i="5"/>
  <c r="K21" i="5"/>
  <c r="L20" i="5"/>
  <c r="K17" i="5"/>
  <c r="L16" i="5"/>
  <c r="H45" i="6"/>
  <c r="H47" i="6" s="1"/>
  <c r="G38" i="7" s="1"/>
  <c r="K13" i="5"/>
  <c r="I45" i="6"/>
  <c r="I47" i="6" s="1"/>
  <c r="G55" i="7" s="1"/>
  <c r="L37" i="5"/>
  <c r="M41" i="5"/>
  <c r="K9" i="5"/>
  <c r="K36" i="5"/>
  <c r="K11" i="5"/>
  <c r="G45" i="6"/>
  <c r="G47" i="6" s="1"/>
  <c r="G21" i="7" s="1"/>
  <c r="K27" i="5"/>
  <c r="L33" i="5"/>
  <c r="K40" i="5"/>
  <c r="K12" i="5"/>
  <c r="L11" i="5"/>
  <c r="L21" i="5"/>
  <c r="M33" i="5"/>
  <c r="K16" i="5"/>
  <c r="K20" i="5"/>
  <c r="K38" i="5"/>
  <c r="M29" i="5"/>
  <c r="M45" i="5" l="1"/>
  <c r="M47" i="5" s="1"/>
  <c r="I55" i="7" s="1"/>
  <c r="K55" i="7" s="1"/>
  <c r="K45" i="5"/>
  <c r="K47" i="5" s="1"/>
  <c r="I21" i="7" s="1"/>
  <c r="H21" i="7"/>
  <c r="H5" i="8" s="1"/>
  <c r="G5" i="8"/>
  <c r="L45" i="5"/>
  <c r="L47" i="5" s="1"/>
  <c r="I38" i="7" s="1"/>
  <c r="G7" i="8"/>
  <c r="H55" i="7"/>
  <c r="H7" i="8" s="1"/>
  <c r="H38" i="7"/>
  <c r="H6" i="8" s="1"/>
  <c r="G6" i="8"/>
  <c r="J38" i="7" l="1"/>
  <c r="J6" i="8" s="1"/>
  <c r="K38" i="7"/>
  <c r="L38" i="7" s="1"/>
  <c r="L6" i="8" s="1"/>
  <c r="I6" i="8"/>
  <c r="K21" i="7"/>
  <c r="K5" i="8" s="1"/>
  <c r="I5" i="8"/>
  <c r="J21" i="7"/>
  <c r="J5" i="8" s="1"/>
  <c r="K7" i="8"/>
  <c r="O55" i="7"/>
  <c r="L55" i="7"/>
  <c r="L7" i="8" s="1"/>
  <c r="I7" i="8"/>
  <c r="J55" i="7"/>
  <c r="J7" i="8" s="1"/>
  <c r="K6" i="8" l="1"/>
  <c r="O38" i="7"/>
  <c r="O6" i="8" s="1"/>
  <c r="R6" i="8" s="1"/>
  <c r="L21" i="7"/>
  <c r="L5" i="8" s="1"/>
  <c r="O21" i="7"/>
  <c r="P21" i="7" s="1"/>
  <c r="P55" i="7"/>
  <c r="O7" i="8"/>
  <c r="R7" i="8" s="1"/>
  <c r="P38" i="7" l="1"/>
  <c r="G78" i="7" s="1"/>
  <c r="O5" i="8"/>
  <c r="R5" i="8" s="1"/>
  <c r="P7" i="8"/>
  <c r="N79" i="7"/>
  <c r="E79" i="7"/>
  <c r="Q79" i="7"/>
  <c r="T79" i="7"/>
  <c r="I79" i="7"/>
  <c r="U79" i="7"/>
  <c r="O79" i="7"/>
  <c r="M79" i="7"/>
  <c r="G79" i="7"/>
  <c r="H79" i="7"/>
  <c r="F79" i="7"/>
  <c r="J79" i="7"/>
  <c r="R79" i="7"/>
  <c r="K79" i="7"/>
  <c r="S79" i="7"/>
  <c r="L79" i="7"/>
  <c r="P79" i="7"/>
  <c r="N77" i="7"/>
  <c r="P5" i="8"/>
  <c r="U77" i="7"/>
  <c r="I77" i="7"/>
  <c r="M77" i="7"/>
  <c r="G77" i="7"/>
  <c r="S77" i="7"/>
  <c r="F77" i="7"/>
  <c r="J77" i="7"/>
  <c r="K77" i="7"/>
  <c r="E77" i="7"/>
  <c r="T77" i="7"/>
  <c r="L77" i="7"/>
  <c r="Q77" i="7"/>
  <c r="P77" i="7"/>
  <c r="H77" i="7"/>
  <c r="O77" i="7"/>
  <c r="R77" i="7"/>
  <c r="R78" i="7" l="1"/>
  <c r="R81" i="7" s="1"/>
  <c r="E78" i="7"/>
  <c r="E81" i="7" s="1"/>
  <c r="U78" i="7"/>
  <c r="U81" i="7" s="1"/>
  <c r="F78" i="7"/>
  <c r="F81" i="7" s="1"/>
  <c r="M78" i="7"/>
  <c r="M81" i="7" s="1"/>
  <c r="L78" i="7"/>
  <c r="L81" i="7" s="1"/>
  <c r="K78" i="7"/>
  <c r="K81" i="7" s="1"/>
  <c r="T78" i="7"/>
  <c r="T81" i="7" s="1"/>
  <c r="O78" i="7"/>
  <c r="O81" i="7" s="1"/>
  <c r="P78" i="7"/>
  <c r="P81" i="7" s="1"/>
  <c r="P6" i="8"/>
  <c r="S78" i="7"/>
  <c r="S81" i="7" s="1"/>
  <c r="N78" i="7"/>
  <c r="N81" i="7" s="1"/>
  <c r="H78" i="7"/>
  <c r="H81" i="7" s="1"/>
  <c r="J78" i="7"/>
  <c r="J81" i="7" s="1"/>
  <c r="Q78" i="7"/>
  <c r="Q81" i="7" s="1"/>
  <c r="I78" i="7"/>
  <c r="I81" i="7" s="1"/>
  <c r="G81" i="7"/>
</calcChain>
</file>

<file path=xl/sharedStrings.xml><?xml version="1.0" encoding="utf-8"?>
<sst xmlns="http://schemas.openxmlformats.org/spreadsheetml/2006/main" count="520" uniqueCount="175">
  <si>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</si>
  <si>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</si>
  <si>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</si>
  <si>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</si>
  <si>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</si>
  <si>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</si>
  <si>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</si>
  <si>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</si>
  <si>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</si>
  <si>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</si>
  <si>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</si>
  <si>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</si>
  <si>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</si>
  <si>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</si>
  <si>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</si>
  <si>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</si>
  <si>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</si>
  <si>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</si>
  <si>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</si>
  <si>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</si>
  <si>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</si>
  <si>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</si>
  <si>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</si>
  <si>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</si>
  <si>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</si>
  <si>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</si>
  <si>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</si>
  <si>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</si>
  <si>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</si>
  <si>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</si>
  <si>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</si>
  <si>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</si>
  <si>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Section</t>
  </si>
  <si>
    <t>Combined</t>
  </si>
  <si>
    <t>Subject_Code</t>
  </si>
  <si>
    <t>19MEE431</t>
  </si>
  <si>
    <t>Indirect CO Assessment</t>
  </si>
  <si>
    <t>Subject_Name</t>
  </si>
  <si>
    <t>CNC Machines</t>
  </si>
  <si>
    <t>COs</t>
  </si>
  <si>
    <t>Indirect %</t>
  </si>
  <si>
    <t>Number_of_Students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</si>
  <si>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</si>
  <si>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</si>
  <si>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</si>
  <si>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</si>
  <si>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</si>
  <si>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</si>
  <si>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</si>
  <si>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</si>
  <si>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</si>
  <si>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Combined_P1-I</t>
  </si>
  <si>
    <t>Combined_CA-I</t>
  </si>
  <si>
    <t>Combined_END_SEM-E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</si>
  <si>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</si>
  <si>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</si>
  <si>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</si>
  <si>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</si>
  <si>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</si>
  <si>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</si>
  <si>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</si>
  <si>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</si>
  <si>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</si>
  <si>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</si>
  <si>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</si>
  <si>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</si>
  <si>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</si>
  <si>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</si>
  <si>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</si>
  <si>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</si>
  <si>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</si>
  <si>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</si>
  <si>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</si>
  <si>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</si>
  <si>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</si>
  <si>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</si>
  <si>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</si>
  <si>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</si>
  <si>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</si>
  <si>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</si>
  <si>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</si>
  <si>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</si>
  <si>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Q10</t>
  </si>
  <si>
    <t>Q11</t>
  </si>
  <si>
    <t>Q12</t>
  </si>
  <si>
    <t>Q13</t>
  </si>
  <si>
    <t>Q14</t>
  </si>
  <si>
    <t>Q15</t>
  </si>
  <si>
    <t>Q16</t>
  </si>
  <si>
    <t>Q17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</si>
  <si>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</si>
  <si>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</si>
  <si>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</si>
  <si>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</si>
  <si>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</si>
  <si>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</si>
  <si>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</si>
  <si>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</si>
  <si>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</si>
  <si>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</si>
  <si>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</si>
  <si>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</si>
  <si>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</si>
  <si>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</si>
  <si>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</si>
  <si>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</si>
  <si>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</si>
  <si>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</si>
  <si>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</si>
  <si>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</si>
  <si>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</si>
  <si>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</si>
  <si>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</si>
  <si>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</si>
  <si>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</si>
  <si>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</si>
  <si>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</si>
  <si>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</si>
  <si>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</si>
  <si>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</si>
  <si>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</si>
  <si>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</si>
  <si>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</si>
  <si>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</si>
  <si>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</si>
  <si>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</si>
  <si>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Combined_2019_MEE_Even_19MEE431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</si>
  <si>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</si>
  <si>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</si>
  <si>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</si>
  <si>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</si>
  <si>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</si>
  <si>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</si>
  <si>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</si>
  <si>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</si>
  <si>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</si>
  <si>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</si>
  <si>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</si>
  <si>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</si>
  <si>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CB.EN.U4MEE19010</t>
  </si>
  <si>
    <t>CB.EN.U4MEE19012</t>
  </si>
  <si>
    <t>CB.EN.U4MEE19013</t>
  </si>
  <si>
    <t>CB.EN.U4MEE19018</t>
  </si>
  <si>
    <t>CB.EN.U4MEE19019</t>
  </si>
  <si>
    <t>CB.EN.U4MEE19022</t>
  </si>
  <si>
    <t>CB.EN.U4MEE19031</t>
  </si>
  <si>
    <t>CB.EN.U4MEE19032</t>
  </si>
  <si>
    <t>CB.EN.U4MEE19033</t>
  </si>
  <si>
    <t>CB.EN.U4MEE19036</t>
  </si>
  <si>
    <t>CB.EN.U4MEE19040</t>
  </si>
  <si>
    <t>CB.EN.U4MEE19043</t>
  </si>
  <si>
    <t>CB.EN.U4MEE19046</t>
  </si>
  <si>
    <t>CB.EN.U4MEE19051</t>
  </si>
  <si>
    <t>CB.EN.U4MEE19052</t>
  </si>
  <si>
    <t>CB.EN.U4MEE19054</t>
  </si>
  <si>
    <t>CB.EN.U4MEE19110</t>
  </si>
  <si>
    <t>CB.EN.U4MEE19111</t>
  </si>
  <si>
    <t>CB.EN.U4MEE19113</t>
  </si>
  <si>
    <t>CB.EN.U4MEE19116</t>
  </si>
  <si>
    <t>CB.EN.U4MEE19122</t>
  </si>
  <si>
    <t>CB.EN.U4MEE19126</t>
  </si>
  <si>
    <t>CB.EN.U4MEE19127</t>
  </si>
  <si>
    <t>CB.EN.U4MEE19129</t>
  </si>
  <si>
    <t>CB.EN.U4MEE19132</t>
  </si>
  <si>
    <t>CB.EN.U4MEE19133</t>
  </si>
  <si>
    <t>CB.EN.U4MEE19134</t>
  </si>
  <si>
    <t>CB.EN.U4MEE19136</t>
  </si>
  <si>
    <t>CB.EN.U4MEE19141</t>
  </si>
  <si>
    <t>CB.EN.U4MEE19148</t>
  </si>
  <si>
    <t>CB.EN.U4MEE19152</t>
  </si>
  <si>
    <t>CB.EN.U4MEE19220</t>
  </si>
  <si>
    <t>CB.EN.U4MEE19223</t>
  </si>
  <si>
    <t>CB.EN.U4MEE19228</t>
  </si>
  <si>
    <t>CB.EN.U4MEE19249</t>
  </si>
  <si>
    <t>CB.EN.U4MEE19254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</si>
</sst>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15" borderId="1" xfId="0" applyFill="1" applyBorder="1"/>
    <xf numFmtId="0" fontId="0" fillId="0" borderId="1" xfId="0" applyBorder="1"/>
    <xf numFmtId="0" fontId="0" fillId="7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8" xfId="1" xr:uid="{F40B3989-63B7-4EAD-A566-AA8932D715B2}"/>
  </cellStyles>
  <dxfs count="98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Component_Details" displayName="Combined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18" sqref="B18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>
        <v>1</v>
      </c>
      <c r="Q3" s="7">
        <v>2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2</v>
      </c>
      <c r="F4" s="9">
        <v>2</v>
      </c>
      <c r="G4" s="9">
        <v>2</v>
      </c>
      <c r="H4" s="9"/>
      <c r="I4" s="9">
        <v>1</v>
      </c>
      <c r="J4" s="9"/>
      <c r="K4" s="9"/>
      <c r="L4" s="9"/>
      <c r="M4" s="9"/>
      <c r="N4" s="9"/>
      <c r="O4" s="9"/>
      <c r="P4" s="9">
        <v>1</v>
      </c>
      <c r="Q4" s="9">
        <v>2</v>
      </c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2</v>
      </c>
      <c r="G5" s="7"/>
      <c r="H5" s="7"/>
      <c r="I5" s="7">
        <v>1</v>
      </c>
      <c r="J5" s="7"/>
      <c r="K5" s="7"/>
      <c r="L5" s="7"/>
      <c r="M5" s="7"/>
      <c r="N5" s="7"/>
      <c r="O5" s="7"/>
      <c r="P5" s="7">
        <v>1</v>
      </c>
      <c r="Q5" s="7">
        <v>2</v>
      </c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2"/>
      <c r="E6" s="2"/>
    </row>
    <row r="7" spans="1:21" x14ac:dyDescent="0.3">
      <c r="A7" s="5" t="s">
        <v>32</v>
      </c>
      <c r="B7" s="5" t="s">
        <v>33</v>
      </c>
      <c r="C7" s="2"/>
      <c r="D7" s="2"/>
      <c r="E7" s="2"/>
    </row>
    <row r="8" spans="1:21" x14ac:dyDescent="0.3">
      <c r="A8" s="3" t="s">
        <v>34</v>
      </c>
      <c r="B8" s="3" t="s">
        <v>35</v>
      </c>
      <c r="C8" s="2"/>
      <c r="D8" s="44" t="s">
        <v>36</v>
      </c>
      <c r="E8" s="44"/>
    </row>
    <row r="9" spans="1:21" x14ac:dyDescent="0.3">
      <c r="A9" s="5" t="s">
        <v>37</v>
      </c>
      <c r="B9" s="5" t="s">
        <v>38</v>
      </c>
      <c r="C9" s="2"/>
      <c r="D9" s="10" t="s">
        <v>39</v>
      </c>
      <c r="E9" s="10" t="s">
        <v>40</v>
      </c>
    </row>
    <row r="10" spans="1:21" x14ac:dyDescent="0.3">
      <c r="A10" s="3" t="s">
        <v>41</v>
      </c>
      <c r="B10" s="3">
        <v>36</v>
      </c>
      <c r="C10" s="2"/>
      <c r="D10" s="11" t="s">
        <v>24</v>
      </c>
      <c r="E10" s="12">
        <v>86.54</v>
      </c>
    </row>
    <row r="11" spans="1:21" x14ac:dyDescent="0.3">
      <c r="A11" s="5" t="s">
        <v>42</v>
      </c>
      <c r="B11" s="5">
        <v>3</v>
      </c>
      <c r="C11" s="2"/>
      <c r="D11" s="13" t="s">
        <v>27</v>
      </c>
      <c r="E11" s="14">
        <v>88.46</v>
      </c>
    </row>
    <row r="12" spans="1:21" x14ac:dyDescent="0.3">
      <c r="A12" s="2"/>
      <c r="B12" s="2"/>
      <c r="C12" s="2"/>
      <c r="D12" s="11" t="s">
        <v>30</v>
      </c>
      <c r="E12" s="12">
        <v>84.62</v>
      </c>
    </row>
    <row r="13" spans="1:21" x14ac:dyDescent="0.3">
      <c r="A13" s="44" t="s">
        <v>43</v>
      </c>
      <c r="B13" s="44"/>
      <c r="C13" s="2"/>
      <c r="D13" s="2"/>
      <c r="E13" s="2"/>
    </row>
    <row r="14" spans="1:21" x14ac:dyDescent="0.3">
      <c r="A14" s="3" t="s">
        <v>44</v>
      </c>
      <c r="B14" s="15">
        <v>60</v>
      </c>
      <c r="C14" s="2"/>
      <c r="D14" s="2"/>
      <c r="E14" s="2"/>
    </row>
    <row r="15" spans="1:21" x14ac:dyDescent="0.3">
      <c r="A15" s="5" t="s">
        <v>45</v>
      </c>
      <c r="B15" s="16">
        <v>50</v>
      </c>
      <c r="C15" s="2"/>
      <c r="D15" s="2"/>
      <c r="E15" s="2"/>
    </row>
    <row r="16" spans="1:21" x14ac:dyDescent="0.3">
      <c r="A16" s="3" t="s">
        <v>46</v>
      </c>
      <c r="B16" s="3">
        <f>100-B15</f>
        <v>50</v>
      </c>
      <c r="C16" s="2"/>
      <c r="D16" s="2"/>
      <c r="E16" s="2"/>
    </row>
    <row r="17" spans="1:5" x14ac:dyDescent="0.3">
      <c r="A17" s="5" t="s">
        <v>47</v>
      </c>
      <c r="B17" s="16">
        <v>80</v>
      </c>
      <c r="C17" s="2"/>
      <c r="D17" s="2"/>
      <c r="E17" s="2"/>
    </row>
    <row r="18" spans="1:5" x14ac:dyDescent="0.3">
      <c r="A18" s="3" t="s">
        <v>40</v>
      </c>
      <c r="B18" s="3">
        <f>100-B17</f>
        <v>20</v>
      </c>
      <c r="C18" s="2"/>
      <c r="D18" s="2"/>
      <c r="E18" s="2"/>
    </row>
    <row r="19" spans="1:5" x14ac:dyDescent="0.3">
      <c r="A19" s="5" t="s">
        <v>48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49</v>
      </c>
      <c r="B22" s="17" t="s">
        <v>50</v>
      </c>
      <c r="C22" s="2"/>
      <c r="D22" s="2"/>
      <c r="E22" s="2"/>
    </row>
    <row r="23" spans="1:5" x14ac:dyDescent="0.3">
      <c r="A23" s="18" t="s">
        <v>51</v>
      </c>
      <c r="B23" s="18">
        <v>9</v>
      </c>
      <c r="C23" s="2"/>
      <c r="D23" s="2"/>
      <c r="E23" s="2"/>
    </row>
    <row r="24" spans="1:5" x14ac:dyDescent="0.3">
      <c r="A24" s="18" t="s">
        <v>52</v>
      </c>
      <c r="B24" s="18">
        <v>3</v>
      </c>
      <c r="C24" s="2"/>
      <c r="D24" s="2"/>
      <c r="E24" s="2"/>
    </row>
    <row r="25" spans="1:5" x14ac:dyDescent="0.3">
      <c r="A25" s="18" t="s">
        <v>53</v>
      </c>
      <c r="B25" s="18">
        <v>17</v>
      </c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19" t="s">
        <v>54</v>
      </c>
      <c r="B27" s="19" t="s">
        <v>55</v>
      </c>
      <c r="C27" s="2"/>
      <c r="D27" s="2"/>
      <c r="E27" s="2"/>
    </row>
    <row r="28" spans="1:5" x14ac:dyDescent="0.3">
      <c r="A28" s="20" t="s">
        <v>56</v>
      </c>
      <c r="B28" s="20" t="s">
        <v>57</v>
      </c>
      <c r="C28" s="2"/>
      <c r="D28" s="2"/>
      <c r="E28" s="2"/>
    </row>
    <row r="29" spans="1:5" x14ac:dyDescent="0.3">
      <c r="A29" s="21" t="s">
        <v>58</v>
      </c>
      <c r="B29" s="21" t="s">
        <v>59</v>
      </c>
      <c r="C29" s="2"/>
      <c r="D29" s="2"/>
      <c r="E29" s="2"/>
    </row>
  </sheetData>
  <sheetProtection sheet="1"/>
  <mergeCells count="4">
    <mergeCell ref="D8:E8"/>
    <mergeCell ref="A13:B13"/>
    <mergeCell ref="A1:B1"/>
    <mergeCell ref="D1:U1"/>
  </mergeCells>
  <conditionalFormatting sqref="B14:B15">
    <cfRule type="expression" dxfId="97" priority="1">
      <formula>ISBLANK(B14)</formula>
    </cfRule>
    <cfRule type="expression" dxfId="96" priority="2">
      <formula>OR(B14&gt;100,B14&lt;0)</formula>
    </cfRule>
  </conditionalFormatting>
  <conditionalFormatting sqref="B17">
    <cfRule type="expression" dxfId="95" priority="5">
      <formula>ISBLANK(B17)</formula>
    </cfRule>
    <cfRule type="expression" dxfId="94" priority="6">
      <formula>OR(B17&gt;100,B17&lt;0)</formula>
    </cfRule>
  </conditionalFormatting>
  <conditionalFormatting sqref="B19">
    <cfRule type="expression" dxfId="93" priority="7">
      <formula>ISBLANK(B19)</formula>
    </cfRule>
    <cfRule type="expression" dxfId="92" priority="8">
      <formula>OR(B19&gt;100,B19&lt;0)</formula>
    </cfRule>
  </conditionalFormatting>
  <conditionalFormatting sqref="E10:E12">
    <cfRule type="expression" dxfId="91" priority="9">
      <formula>ISBLANK(E10)</formula>
    </cfRule>
    <cfRule type="expression" dxfId="90" priority="10">
      <formula>OR(E10&gt;100,E10&lt;0)</formula>
    </cfRule>
  </conditionalFormatting>
  <conditionalFormatting sqref="E3:U5">
    <cfRule type="expression" dxfId="89" priority="15">
      <formula>ISBLANK(E3)</formula>
    </cfRule>
    <cfRule type="expression" dxfId="88" priority="16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workbookViewId="0">
      <selection activeCell="A6" sqref="A6"/>
    </sheetView>
  </sheetViews>
  <sheetFormatPr defaultRowHeight="14.4" x14ac:dyDescent="0.3"/>
  <cols>
    <col min="1" max="1" width="20" customWidth="1"/>
    <col min="2" max="2" width="30" customWidth="1"/>
    <col min="3" max="11" width="36" customWidth="1"/>
  </cols>
  <sheetData>
    <row r="1" spans="1:15" x14ac:dyDescent="0.3">
      <c r="A1" s="2"/>
      <c r="B1" s="44" t="s">
        <v>51</v>
      </c>
      <c r="C1" s="44"/>
      <c r="D1" s="44"/>
      <c r="E1" s="44"/>
      <c r="F1" s="44"/>
      <c r="G1" s="44"/>
      <c r="H1" s="44"/>
      <c r="I1" s="44"/>
      <c r="J1" s="44"/>
      <c r="K1" s="44"/>
    </row>
    <row r="2" spans="1:15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G2" s="22" t="s">
        <v>65</v>
      </c>
      <c r="H2" s="22" t="s">
        <v>66</v>
      </c>
      <c r="I2" s="22" t="s">
        <v>67</v>
      </c>
      <c r="J2" s="22" t="s">
        <v>68</v>
      </c>
      <c r="K2" s="22" t="s">
        <v>69</v>
      </c>
      <c r="M2" s="23" t="s">
        <v>24</v>
      </c>
      <c r="N2" s="23" t="s">
        <v>27</v>
      </c>
      <c r="O2" s="23" t="s">
        <v>30</v>
      </c>
    </row>
    <row r="3" spans="1:15" x14ac:dyDescent="0.3">
      <c r="A3" s="2"/>
      <c r="B3" s="22" t="s">
        <v>70</v>
      </c>
      <c r="C3" s="24">
        <v>2</v>
      </c>
      <c r="D3" s="24">
        <v>2</v>
      </c>
      <c r="E3" s="24">
        <v>4</v>
      </c>
      <c r="F3" s="24">
        <v>5</v>
      </c>
      <c r="G3" s="24">
        <v>5</v>
      </c>
      <c r="H3" s="24">
        <v>5</v>
      </c>
      <c r="I3" s="24">
        <v>5</v>
      </c>
      <c r="J3" s="24">
        <v>10</v>
      </c>
      <c r="K3" s="24">
        <v>12</v>
      </c>
      <c r="M3" s="25">
        <f>SUMIFS(C3:K3, C6:K6, "19MEE431_CO1")</f>
        <v>18</v>
      </c>
      <c r="N3" s="25">
        <f>SUMIFS(C3:K3, C6:K6, "19MEE431_CO2")</f>
        <v>32</v>
      </c>
      <c r="O3" s="25">
        <f>SUMIFS(C3:K3, C6:K6, "19MEE431_CO3")</f>
        <v>0</v>
      </c>
    </row>
    <row r="4" spans="1:15" x14ac:dyDescent="0.3">
      <c r="A4" s="2"/>
      <c r="B4" s="22" t="s">
        <v>71</v>
      </c>
      <c r="C4" s="26">
        <f>Combined_Input_Details!B14/100*C3</f>
        <v>1.2</v>
      </c>
      <c r="D4" s="26">
        <f>Combined_Input_Details!B14/100*D3</f>
        <v>1.2</v>
      </c>
      <c r="E4" s="26">
        <f>Combined_Input_Details!B14/100*E3</f>
        <v>2.4</v>
      </c>
      <c r="F4" s="26">
        <f>Combined_Input_Details!B14/100*F3</f>
        <v>3</v>
      </c>
      <c r="G4" s="26">
        <f>Combined_Input_Details!B14/100*G3</f>
        <v>3</v>
      </c>
      <c r="H4" s="26">
        <f>Combined_Input_Details!B14/100*H3</f>
        <v>3</v>
      </c>
      <c r="I4" s="26">
        <f>Combined_Input_Details!B14/100*I3</f>
        <v>3</v>
      </c>
      <c r="J4" s="26">
        <f>Combined_Input_Details!B14/100*J3</f>
        <v>6</v>
      </c>
      <c r="K4" s="26">
        <f>Combined_Input_Details!B14/100*K3</f>
        <v>7.1999999999999993</v>
      </c>
      <c r="M4" s="25">
        <f>SUMIFS(C4:K4, C6:K6, "19MEE431_CO1")</f>
        <v>10.8</v>
      </c>
      <c r="N4" s="25">
        <f>SUMIFS(C4:K4, C6:K6, "19MEE431_CO2")</f>
        <v>19.2</v>
      </c>
      <c r="O4" s="25">
        <f>SUMIFS(C4:K4, C6:K6, "19MEE431_CO3")</f>
        <v>0</v>
      </c>
    </row>
    <row r="5" spans="1:15" x14ac:dyDescent="0.3">
      <c r="A5" s="2"/>
      <c r="B5" s="22" t="s">
        <v>72</v>
      </c>
      <c r="C5" s="24">
        <v>1</v>
      </c>
      <c r="D5" s="24">
        <v>1</v>
      </c>
      <c r="E5" s="24">
        <v>1</v>
      </c>
      <c r="F5" s="24">
        <v>1</v>
      </c>
      <c r="G5" s="24">
        <v>1</v>
      </c>
      <c r="H5" s="24">
        <v>2</v>
      </c>
      <c r="I5" s="24">
        <v>2</v>
      </c>
      <c r="J5" s="24">
        <v>2</v>
      </c>
      <c r="K5" s="24">
        <v>2</v>
      </c>
    </row>
    <row r="6" spans="1:15" x14ac:dyDescent="0.3">
      <c r="A6" s="2"/>
      <c r="B6" s="22" t="s">
        <v>73</v>
      </c>
      <c r="C6" s="5" t="str">
        <f t="shared" ref="C6:K6" si="0">CONCATENATE("19MEE431_CO", C5)</f>
        <v>19MEE431_CO1</v>
      </c>
      <c r="D6" s="5" t="str">
        <f t="shared" si="0"/>
        <v>19MEE431_CO1</v>
      </c>
      <c r="E6" s="5" t="str">
        <f t="shared" si="0"/>
        <v>19MEE431_CO1</v>
      </c>
      <c r="F6" s="5" t="str">
        <f t="shared" si="0"/>
        <v>19MEE431_CO1</v>
      </c>
      <c r="G6" s="5" t="str">
        <f t="shared" si="0"/>
        <v>19MEE431_CO1</v>
      </c>
      <c r="H6" s="5" t="str">
        <f t="shared" si="0"/>
        <v>19MEE431_CO2</v>
      </c>
      <c r="I6" s="5" t="str">
        <f t="shared" si="0"/>
        <v>19MEE431_CO2</v>
      </c>
      <c r="J6" s="5" t="str">
        <f t="shared" si="0"/>
        <v>19MEE431_CO2</v>
      </c>
      <c r="K6" s="5" t="str">
        <f t="shared" si="0"/>
        <v>19MEE431_CO2</v>
      </c>
    </row>
    <row r="7" spans="1:15" x14ac:dyDescent="0.3">
      <c r="A7" s="2"/>
      <c r="B7" s="22" t="s">
        <v>74</v>
      </c>
      <c r="C7" s="24"/>
      <c r="D7" s="24"/>
      <c r="E7" s="24"/>
      <c r="F7" s="24"/>
      <c r="G7" s="24"/>
      <c r="H7" s="24"/>
      <c r="I7" s="24"/>
      <c r="J7" s="24"/>
      <c r="K7" s="24"/>
    </row>
    <row r="8" spans="1:1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5" x14ac:dyDescent="0.3">
      <c r="A9" s="1"/>
      <c r="B9" s="44" t="s">
        <v>75</v>
      </c>
      <c r="C9" s="44"/>
      <c r="D9" s="44"/>
      <c r="E9" s="44"/>
      <c r="F9" s="44"/>
      <c r="G9" s="44"/>
      <c r="H9" s="44"/>
      <c r="I9" s="44"/>
      <c r="J9" s="44"/>
      <c r="K9" s="44"/>
    </row>
    <row r="10" spans="1:15" x14ac:dyDescent="0.3">
      <c r="A10" s="22" t="s">
        <v>76</v>
      </c>
      <c r="B10" s="22" t="s">
        <v>77</v>
      </c>
      <c r="C10" s="22" t="s">
        <v>61</v>
      </c>
      <c r="D10" s="22" t="s">
        <v>62</v>
      </c>
      <c r="E10" s="22" t="s">
        <v>63</v>
      </c>
      <c r="F10" s="22" t="s">
        <v>64</v>
      </c>
      <c r="G10" s="22" t="s">
        <v>65</v>
      </c>
      <c r="H10" s="22" t="s">
        <v>66</v>
      </c>
      <c r="I10" s="22" t="s">
        <v>67</v>
      </c>
      <c r="J10" s="22" t="s">
        <v>68</v>
      </c>
      <c r="K10" s="22" t="s">
        <v>69</v>
      </c>
      <c r="M10" s="23" t="s">
        <v>24</v>
      </c>
      <c r="N10" s="23" t="s">
        <v>27</v>
      </c>
      <c r="O10" s="23" t="s">
        <v>30</v>
      </c>
    </row>
    <row r="11" spans="1:15" x14ac:dyDescent="0.3">
      <c r="A11" s="24" t="s">
        <v>139</v>
      </c>
      <c r="B11" s="24"/>
      <c r="C11" s="24">
        <v>0.5</v>
      </c>
      <c r="D11" s="24">
        <v>1</v>
      </c>
      <c r="E11" s="24">
        <v>0</v>
      </c>
      <c r="F11" s="24">
        <v>0</v>
      </c>
      <c r="G11" s="24">
        <v>0.5</v>
      </c>
      <c r="H11" s="24">
        <v>0.5</v>
      </c>
      <c r="I11" s="24">
        <v>0</v>
      </c>
      <c r="J11" s="24">
        <v>0</v>
      </c>
      <c r="K11" s="24">
        <v>0</v>
      </c>
      <c r="M11" s="25">
        <f>SUMIFS(C11:K11, C6:K6, "19MEE431_CO1")</f>
        <v>2</v>
      </c>
      <c r="N11" s="25">
        <f>SUMIFS(C11:K11, C6:K6, "19MEE431_CO2")</f>
        <v>0.5</v>
      </c>
      <c r="O11" s="25">
        <f>SUMIFS(C11:K11, C6:K6, "19MEE431_CO3")</f>
        <v>0</v>
      </c>
    </row>
    <row r="12" spans="1:15" x14ac:dyDescent="0.3">
      <c r="A12" s="26" t="s">
        <v>140</v>
      </c>
      <c r="B12" s="26"/>
      <c r="C12" s="26">
        <v>0</v>
      </c>
      <c r="D12" s="26">
        <v>1.5</v>
      </c>
      <c r="E12" s="26">
        <v>3.5</v>
      </c>
      <c r="F12" s="26">
        <v>2.5</v>
      </c>
      <c r="G12" s="26">
        <v>2.5</v>
      </c>
      <c r="H12" s="26">
        <v>0</v>
      </c>
      <c r="I12" s="26">
        <v>2.5</v>
      </c>
      <c r="J12" s="26">
        <v>3</v>
      </c>
      <c r="K12" s="26">
        <v>0</v>
      </c>
      <c r="M12" s="25">
        <f>SUMIFS(C12:K12, C6:K6, "19MEE431_CO1")</f>
        <v>10</v>
      </c>
      <c r="N12" s="25">
        <f>SUMIFS(C12:K12, C6:K6, "19MEE431_CO2")</f>
        <v>5.5</v>
      </c>
      <c r="O12" s="25">
        <f>SUMIFS(C12:K12, C6:K6, "19MEE431_CO3")</f>
        <v>0</v>
      </c>
    </row>
    <row r="13" spans="1:15" x14ac:dyDescent="0.3">
      <c r="A13" s="24" t="s">
        <v>141</v>
      </c>
      <c r="B13" s="24"/>
      <c r="C13" s="24">
        <v>2</v>
      </c>
      <c r="D13" s="24">
        <v>2</v>
      </c>
      <c r="E13" s="24">
        <v>4</v>
      </c>
      <c r="F13" s="24">
        <v>4.5</v>
      </c>
      <c r="G13" s="24">
        <v>4.5</v>
      </c>
      <c r="H13" s="24">
        <v>3</v>
      </c>
      <c r="I13" s="24">
        <v>3</v>
      </c>
      <c r="J13" s="24">
        <v>2</v>
      </c>
      <c r="K13" s="24">
        <v>3</v>
      </c>
      <c r="M13" s="25">
        <f>SUMIFS(C13:K13, C6:K6, "19MEE431_CO1")</f>
        <v>17</v>
      </c>
      <c r="N13" s="25">
        <f>SUMIFS(C13:K13, C6:K6, "19MEE431_CO2")</f>
        <v>11</v>
      </c>
      <c r="O13" s="25">
        <f>SUMIFS(C13:K13, C6:K6, "19MEE431_CO3")</f>
        <v>0</v>
      </c>
    </row>
    <row r="14" spans="1:15" x14ac:dyDescent="0.3">
      <c r="A14" s="26" t="s">
        <v>142</v>
      </c>
      <c r="B14" s="26"/>
      <c r="C14" s="26">
        <v>1.5</v>
      </c>
      <c r="D14" s="26">
        <v>1.5</v>
      </c>
      <c r="E14" s="26">
        <v>3.5</v>
      </c>
      <c r="F14" s="26">
        <v>4</v>
      </c>
      <c r="G14" s="26">
        <v>5</v>
      </c>
      <c r="H14" s="26">
        <v>3.5</v>
      </c>
      <c r="I14" s="26">
        <v>4.5</v>
      </c>
      <c r="J14" s="26">
        <v>4</v>
      </c>
      <c r="K14" s="26">
        <v>5</v>
      </c>
      <c r="M14" s="25">
        <f>SUMIFS(C14:K14, C6:K6, "19MEE431_CO1")</f>
        <v>15.5</v>
      </c>
      <c r="N14" s="25">
        <f>SUMIFS(C14:K14, C6:K6, "19MEE431_CO2")</f>
        <v>17</v>
      </c>
      <c r="O14" s="25">
        <f>SUMIFS(C14:K14, C6:K6, "19MEE431_CO3")</f>
        <v>0</v>
      </c>
    </row>
    <row r="15" spans="1:15" x14ac:dyDescent="0.3">
      <c r="A15" s="24" t="s">
        <v>143</v>
      </c>
      <c r="B15" s="24"/>
      <c r="C15" s="24">
        <v>2</v>
      </c>
      <c r="D15" s="24">
        <v>1.5</v>
      </c>
      <c r="E15" s="24">
        <v>4</v>
      </c>
      <c r="F15" s="24">
        <v>4.5</v>
      </c>
      <c r="G15" s="24">
        <v>4.5</v>
      </c>
      <c r="H15" s="24">
        <v>3.5</v>
      </c>
      <c r="I15" s="24">
        <v>4</v>
      </c>
      <c r="J15" s="24">
        <v>2</v>
      </c>
      <c r="K15" s="24">
        <v>2</v>
      </c>
      <c r="M15" s="25">
        <f>SUMIFS(C15:K15, C6:K6, "19MEE431_CO1")</f>
        <v>16.5</v>
      </c>
      <c r="N15" s="25">
        <f>SUMIFS(C15:K15, C6:K6, "19MEE431_CO2")</f>
        <v>11.5</v>
      </c>
      <c r="O15" s="25">
        <f>SUMIFS(C15:K15, C6:K6, "19MEE431_CO3")</f>
        <v>0</v>
      </c>
    </row>
    <row r="16" spans="1:15" x14ac:dyDescent="0.3">
      <c r="A16" s="26" t="s">
        <v>144</v>
      </c>
      <c r="B16" s="26"/>
      <c r="C16" s="26">
        <v>1.5</v>
      </c>
      <c r="D16" s="26">
        <v>2</v>
      </c>
      <c r="E16" s="26">
        <v>4</v>
      </c>
      <c r="F16" s="26">
        <v>5</v>
      </c>
      <c r="G16" s="26">
        <v>5</v>
      </c>
      <c r="H16" s="26">
        <v>4</v>
      </c>
      <c r="I16" s="26">
        <v>3.5</v>
      </c>
      <c r="J16" s="26">
        <v>8</v>
      </c>
      <c r="K16" s="26">
        <v>9</v>
      </c>
      <c r="M16" s="25">
        <f>SUMIFS(C16:K16, C6:K6, "19MEE431_CO1")</f>
        <v>17.5</v>
      </c>
      <c r="N16" s="25">
        <f>SUMIFS(C16:K16, C6:K6, "19MEE431_CO2")</f>
        <v>24.5</v>
      </c>
      <c r="O16" s="25">
        <f>SUMIFS(C16:K16, C6:K6, "19MEE431_CO3")</f>
        <v>0</v>
      </c>
    </row>
    <row r="17" spans="1:15" x14ac:dyDescent="0.3">
      <c r="A17" s="24" t="s">
        <v>145</v>
      </c>
      <c r="B17" s="24"/>
      <c r="C17" s="24">
        <v>1</v>
      </c>
      <c r="D17" s="24">
        <v>1.5</v>
      </c>
      <c r="E17" s="24">
        <v>3.5</v>
      </c>
      <c r="F17" s="24">
        <v>0</v>
      </c>
      <c r="G17" s="24">
        <v>4</v>
      </c>
      <c r="H17" s="24">
        <v>3.5</v>
      </c>
      <c r="I17" s="24">
        <v>3.5</v>
      </c>
      <c r="J17" s="24">
        <v>4.5</v>
      </c>
      <c r="K17" s="24">
        <v>3.5</v>
      </c>
      <c r="M17" s="25">
        <f>SUMIFS(C17:K17, C6:K6, "19MEE431_CO1")</f>
        <v>10</v>
      </c>
      <c r="N17" s="25">
        <f>SUMIFS(C17:K17, C6:K6, "19MEE431_CO2")</f>
        <v>15</v>
      </c>
      <c r="O17" s="25">
        <f>SUMIFS(C17:K17, C6:K6, "19MEE431_CO3")</f>
        <v>0</v>
      </c>
    </row>
    <row r="18" spans="1:15" x14ac:dyDescent="0.3">
      <c r="A18" s="26" t="s">
        <v>146</v>
      </c>
      <c r="B18" s="26"/>
      <c r="C18" s="26">
        <v>0</v>
      </c>
      <c r="D18" s="26">
        <v>2</v>
      </c>
      <c r="E18" s="26">
        <v>2.5</v>
      </c>
      <c r="F18" s="26">
        <v>0</v>
      </c>
      <c r="G18" s="26">
        <v>1</v>
      </c>
      <c r="H18" s="26">
        <v>2.5</v>
      </c>
      <c r="I18" s="26">
        <v>1.5</v>
      </c>
      <c r="J18" s="26">
        <v>3</v>
      </c>
      <c r="K18" s="26">
        <v>3</v>
      </c>
      <c r="M18" s="25">
        <f>SUMIFS(C18:K18, C6:K6, "19MEE431_CO1")</f>
        <v>5.5</v>
      </c>
      <c r="N18" s="25">
        <f>SUMIFS(C18:K18, C6:K6, "19MEE431_CO2")</f>
        <v>10</v>
      </c>
      <c r="O18" s="25">
        <f>SUMIFS(C18:K18, C6:K6, "19MEE431_CO3")</f>
        <v>0</v>
      </c>
    </row>
    <row r="19" spans="1:15" x14ac:dyDescent="0.3">
      <c r="A19" s="24" t="s">
        <v>147</v>
      </c>
      <c r="B19" s="24"/>
      <c r="C19" s="24">
        <v>0</v>
      </c>
      <c r="D19" s="24">
        <v>0.5</v>
      </c>
      <c r="E19" s="24">
        <v>0</v>
      </c>
      <c r="F19" s="24">
        <v>0</v>
      </c>
      <c r="G19" s="24">
        <v>0</v>
      </c>
      <c r="H19" s="24">
        <v>0.5</v>
      </c>
      <c r="I19" s="24">
        <v>0</v>
      </c>
      <c r="J19" s="24">
        <v>0</v>
      </c>
      <c r="K19" s="24">
        <v>0</v>
      </c>
      <c r="M19" s="25">
        <f>SUMIFS(C19:K19, C6:K6, "19MEE431_CO1")</f>
        <v>0.5</v>
      </c>
      <c r="N19" s="25">
        <f>SUMIFS(C19:K19, C6:K6, "19MEE431_CO2")</f>
        <v>0.5</v>
      </c>
      <c r="O19" s="25">
        <f>SUMIFS(C19:K19, C6:K6, "19MEE431_CO3")</f>
        <v>0</v>
      </c>
    </row>
    <row r="20" spans="1:15" x14ac:dyDescent="0.3">
      <c r="A20" s="26" t="s">
        <v>148</v>
      </c>
      <c r="B20" s="26"/>
      <c r="C20" s="26">
        <v>0</v>
      </c>
      <c r="D20" s="26">
        <v>1.5</v>
      </c>
      <c r="E20" s="26">
        <v>2.5</v>
      </c>
      <c r="F20" s="26">
        <v>0</v>
      </c>
      <c r="G20" s="26">
        <v>1</v>
      </c>
      <c r="H20" s="26">
        <v>3.5</v>
      </c>
      <c r="I20" s="26">
        <v>0</v>
      </c>
      <c r="J20" s="26">
        <v>3.5</v>
      </c>
      <c r="K20" s="26">
        <v>3</v>
      </c>
      <c r="M20" s="25">
        <f>SUMIFS(C20:K20, C6:K6, "19MEE431_CO1")</f>
        <v>5</v>
      </c>
      <c r="N20" s="25">
        <f>SUMIFS(C20:K20, C6:K6, "19MEE431_CO2")</f>
        <v>10</v>
      </c>
      <c r="O20" s="25">
        <f>SUMIFS(C20:K20, C6:K6, "19MEE431_CO3")</f>
        <v>0</v>
      </c>
    </row>
    <row r="21" spans="1:15" x14ac:dyDescent="0.3">
      <c r="A21" s="24" t="s">
        <v>149</v>
      </c>
      <c r="B21" s="24"/>
      <c r="C21" s="24">
        <v>0</v>
      </c>
      <c r="D21" s="24">
        <v>2</v>
      </c>
      <c r="E21" s="24">
        <v>4</v>
      </c>
      <c r="F21" s="24">
        <v>0</v>
      </c>
      <c r="G21" s="24">
        <v>2</v>
      </c>
      <c r="H21" s="24">
        <v>4.5</v>
      </c>
      <c r="I21" s="24">
        <v>0</v>
      </c>
      <c r="J21" s="24">
        <v>3.5</v>
      </c>
      <c r="K21" s="24">
        <v>3.5</v>
      </c>
      <c r="M21" s="25">
        <f>SUMIFS(C21:K21, C6:K6, "19MEE431_CO1")</f>
        <v>8</v>
      </c>
      <c r="N21" s="25">
        <f>SUMIFS(C21:K21, C6:K6, "19MEE431_CO2")</f>
        <v>11.5</v>
      </c>
      <c r="O21" s="25">
        <f>SUMIFS(C21:K21, C6:K6, "19MEE431_CO3")</f>
        <v>0</v>
      </c>
    </row>
    <row r="22" spans="1:15" x14ac:dyDescent="0.3">
      <c r="A22" s="26" t="s">
        <v>150</v>
      </c>
      <c r="B22" s="26"/>
      <c r="C22" s="26">
        <v>1</v>
      </c>
      <c r="D22" s="26">
        <v>2</v>
      </c>
      <c r="E22" s="26">
        <v>2</v>
      </c>
      <c r="F22" s="26">
        <v>4</v>
      </c>
      <c r="G22" s="26">
        <v>3.5</v>
      </c>
      <c r="H22" s="26">
        <v>2.5</v>
      </c>
      <c r="I22" s="26">
        <v>0.5</v>
      </c>
      <c r="J22" s="26">
        <v>5</v>
      </c>
      <c r="K22" s="26">
        <v>4.5</v>
      </c>
      <c r="M22" s="25">
        <f>SUMIFS(C22:K22, C6:K6, "19MEE431_CO1")</f>
        <v>12.5</v>
      </c>
      <c r="N22" s="25">
        <f>SUMIFS(C22:K22, C6:K6, "19MEE431_CO2")</f>
        <v>12.5</v>
      </c>
      <c r="O22" s="25">
        <f>SUMIFS(C22:K22, C6:K6, "19MEE431_CO3")</f>
        <v>0</v>
      </c>
    </row>
    <row r="23" spans="1:15" x14ac:dyDescent="0.3">
      <c r="A23" s="24" t="s">
        <v>151</v>
      </c>
      <c r="B23" s="24"/>
      <c r="C23" s="24">
        <v>2</v>
      </c>
      <c r="D23" s="24">
        <v>2</v>
      </c>
      <c r="E23" s="24">
        <v>4</v>
      </c>
      <c r="F23" s="24">
        <v>0.5</v>
      </c>
      <c r="G23" s="24">
        <v>4.5</v>
      </c>
      <c r="H23" s="24">
        <v>3.5</v>
      </c>
      <c r="I23" s="24">
        <v>3.5</v>
      </c>
      <c r="J23" s="24">
        <v>8.5</v>
      </c>
      <c r="K23" s="24">
        <v>6.5</v>
      </c>
      <c r="M23" s="25">
        <f>SUMIFS(C23:K23, C6:K6, "19MEE431_CO1")</f>
        <v>13</v>
      </c>
      <c r="N23" s="25">
        <f>SUMIFS(C23:K23, C6:K6, "19MEE431_CO2")</f>
        <v>22</v>
      </c>
      <c r="O23" s="25">
        <f>SUMIFS(C23:K23, C6:K6, "19MEE431_CO3")</f>
        <v>0</v>
      </c>
    </row>
    <row r="24" spans="1:15" x14ac:dyDescent="0.3">
      <c r="A24" s="26" t="s">
        <v>152</v>
      </c>
      <c r="B24" s="26"/>
      <c r="C24" s="26">
        <v>0</v>
      </c>
      <c r="D24" s="26">
        <v>2</v>
      </c>
      <c r="E24" s="26">
        <v>4</v>
      </c>
      <c r="F24" s="26">
        <v>3.5</v>
      </c>
      <c r="G24" s="26">
        <v>2</v>
      </c>
      <c r="H24" s="26">
        <v>3.5</v>
      </c>
      <c r="I24" s="26">
        <v>0.5</v>
      </c>
      <c r="J24" s="26">
        <v>4</v>
      </c>
      <c r="K24" s="26">
        <v>5</v>
      </c>
      <c r="M24" s="25">
        <f>SUMIFS(C24:K24, C6:K6, "19MEE431_CO1")</f>
        <v>11.5</v>
      </c>
      <c r="N24" s="25">
        <f>SUMIFS(C24:K24, C6:K6, "19MEE431_CO2")</f>
        <v>13</v>
      </c>
      <c r="O24" s="25">
        <f>SUMIFS(C24:K24, C6:K6, "19MEE431_CO3")</f>
        <v>0</v>
      </c>
    </row>
    <row r="25" spans="1:15" x14ac:dyDescent="0.3">
      <c r="A25" s="24" t="s">
        <v>153</v>
      </c>
      <c r="B25" s="24"/>
      <c r="C25" s="24">
        <v>0</v>
      </c>
      <c r="D25" s="24">
        <v>2</v>
      </c>
      <c r="E25" s="24">
        <v>2.5</v>
      </c>
      <c r="F25" s="24">
        <v>0</v>
      </c>
      <c r="G25" s="24">
        <v>2.5</v>
      </c>
      <c r="H25" s="24">
        <v>3.5</v>
      </c>
      <c r="I25" s="24">
        <v>0</v>
      </c>
      <c r="J25" s="24">
        <v>4</v>
      </c>
      <c r="K25" s="24">
        <v>4</v>
      </c>
      <c r="M25" s="25">
        <f>SUMIFS(C25:K25, C6:K6, "19MEE431_CO1")</f>
        <v>7</v>
      </c>
      <c r="N25" s="25">
        <f>SUMIFS(C25:K25, C6:K6, "19MEE431_CO2")</f>
        <v>11.5</v>
      </c>
      <c r="O25" s="25">
        <f>SUMIFS(C25:K25, C6:K6, "19MEE431_CO3")</f>
        <v>0</v>
      </c>
    </row>
    <row r="26" spans="1:15" x14ac:dyDescent="0.3">
      <c r="A26" s="26" t="s">
        <v>154</v>
      </c>
      <c r="B26" s="26"/>
      <c r="C26" s="26">
        <v>0</v>
      </c>
      <c r="D26" s="26">
        <v>0</v>
      </c>
      <c r="E26" s="26">
        <v>1</v>
      </c>
      <c r="F26" s="26">
        <v>0</v>
      </c>
      <c r="G26" s="26">
        <v>2.5</v>
      </c>
      <c r="H26" s="26">
        <v>1.5</v>
      </c>
      <c r="I26" s="26">
        <v>0</v>
      </c>
      <c r="J26" s="26">
        <v>4.5</v>
      </c>
      <c r="K26" s="26">
        <v>3</v>
      </c>
      <c r="M26" s="25">
        <f>SUMIFS(C26:K26, C6:K6, "19MEE431_CO1")</f>
        <v>3.5</v>
      </c>
      <c r="N26" s="25">
        <f>SUMIFS(C26:K26, C6:K6, "19MEE431_CO2")</f>
        <v>9</v>
      </c>
      <c r="O26" s="25">
        <f>SUMIFS(C26:K26, C6:K6, "19MEE431_CO3")</f>
        <v>0</v>
      </c>
    </row>
    <row r="27" spans="1:15" x14ac:dyDescent="0.3">
      <c r="A27" s="24" t="s">
        <v>155</v>
      </c>
      <c r="B27" s="24"/>
      <c r="C27" s="24">
        <v>1</v>
      </c>
      <c r="D27" s="24">
        <v>1.5</v>
      </c>
      <c r="E27" s="24">
        <v>1.5</v>
      </c>
      <c r="F27" s="24">
        <v>0</v>
      </c>
      <c r="G27" s="24">
        <v>3.5</v>
      </c>
      <c r="H27" s="24">
        <v>2.5</v>
      </c>
      <c r="I27" s="24">
        <v>2.5</v>
      </c>
      <c r="J27" s="24">
        <v>5.5</v>
      </c>
      <c r="K27" s="24">
        <v>6.5</v>
      </c>
      <c r="M27" s="25">
        <f>SUMIFS(C27:K27, C6:K6, "19MEE431_CO1")</f>
        <v>7.5</v>
      </c>
      <c r="N27" s="25">
        <f>SUMIFS(C27:K27, C6:K6, "19MEE431_CO2")</f>
        <v>17</v>
      </c>
      <c r="O27" s="25">
        <f>SUMIFS(C27:K27, C6:K6, "19MEE431_CO3")</f>
        <v>0</v>
      </c>
    </row>
    <row r="28" spans="1:15" x14ac:dyDescent="0.3">
      <c r="A28" s="26" t="s">
        <v>156</v>
      </c>
      <c r="B28" s="26"/>
      <c r="C28" s="26">
        <v>0.5</v>
      </c>
      <c r="D28" s="26">
        <v>1.5</v>
      </c>
      <c r="E28" s="26">
        <v>2.5</v>
      </c>
      <c r="F28" s="26">
        <v>0</v>
      </c>
      <c r="G28" s="26">
        <v>2</v>
      </c>
      <c r="H28" s="26">
        <v>1</v>
      </c>
      <c r="I28" s="26">
        <v>1</v>
      </c>
      <c r="J28" s="26">
        <v>2</v>
      </c>
      <c r="K28" s="26">
        <v>2</v>
      </c>
      <c r="M28" s="25">
        <f>SUMIFS(C28:K28, C6:K6, "19MEE431_CO1")</f>
        <v>6.5</v>
      </c>
      <c r="N28" s="25">
        <f>SUMIFS(C28:K28, C6:K6, "19MEE431_CO2")</f>
        <v>6</v>
      </c>
      <c r="O28" s="25">
        <f>SUMIFS(C28:K28, C6:K6, "19MEE431_CO3")</f>
        <v>0</v>
      </c>
    </row>
    <row r="29" spans="1:15" x14ac:dyDescent="0.3">
      <c r="A29" s="24" t="s">
        <v>157</v>
      </c>
      <c r="B29" s="24"/>
      <c r="C29" s="24">
        <v>2</v>
      </c>
      <c r="D29" s="24">
        <v>0.5</v>
      </c>
      <c r="E29" s="24">
        <v>2</v>
      </c>
      <c r="F29" s="24">
        <v>3</v>
      </c>
      <c r="G29" s="24">
        <v>1</v>
      </c>
      <c r="H29" s="24">
        <v>0</v>
      </c>
      <c r="I29" s="24">
        <v>0</v>
      </c>
      <c r="J29" s="24">
        <v>5</v>
      </c>
      <c r="K29" s="24">
        <v>0</v>
      </c>
      <c r="M29" s="25">
        <f>SUMIFS(C29:K29, C6:K6, "19MEE431_CO1")</f>
        <v>8.5</v>
      </c>
      <c r="N29" s="25">
        <f>SUMIFS(C29:K29, C6:K6, "19MEE431_CO2")</f>
        <v>5</v>
      </c>
      <c r="O29" s="25">
        <f>SUMIFS(C29:K29, C6:K6, "19MEE431_CO3")</f>
        <v>0</v>
      </c>
    </row>
    <row r="30" spans="1:15" x14ac:dyDescent="0.3">
      <c r="A30" s="26" t="s">
        <v>158</v>
      </c>
      <c r="B30" s="26"/>
      <c r="C30" s="26">
        <v>1</v>
      </c>
      <c r="D30" s="26">
        <v>1</v>
      </c>
      <c r="E30" s="26">
        <v>0</v>
      </c>
      <c r="F30" s="26">
        <v>0</v>
      </c>
      <c r="G30" s="26">
        <v>1</v>
      </c>
      <c r="H30" s="26">
        <v>0</v>
      </c>
      <c r="I30" s="26">
        <v>1</v>
      </c>
      <c r="J30" s="26">
        <v>4</v>
      </c>
      <c r="K30" s="26">
        <v>0</v>
      </c>
      <c r="M30" s="25">
        <f>SUMIFS(C30:K30, C6:K6, "19MEE431_CO1")</f>
        <v>3</v>
      </c>
      <c r="N30" s="25">
        <f>SUMIFS(C30:K30, C6:K6, "19MEE431_CO2")</f>
        <v>5</v>
      </c>
      <c r="O30" s="25">
        <f>SUMIFS(C30:K30, C6:K6, "19MEE431_CO3")</f>
        <v>0</v>
      </c>
    </row>
    <row r="31" spans="1:15" x14ac:dyDescent="0.3">
      <c r="A31" s="24" t="s">
        <v>159</v>
      </c>
      <c r="B31" s="24"/>
      <c r="C31" s="24">
        <v>2</v>
      </c>
      <c r="D31" s="24">
        <v>1.5</v>
      </c>
      <c r="E31" s="24">
        <v>0</v>
      </c>
      <c r="F31" s="24">
        <v>2.5</v>
      </c>
      <c r="G31" s="24">
        <v>2</v>
      </c>
      <c r="H31" s="24">
        <v>1</v>
      </c>
      <c r="I31" s="24">
        <v>0</v>
      </c>
      <c r="J31" s="24">
        <v>3</v>
      </c>
      <c r="K31" s="24">
        <v>0</v>
      </c>
      <c r="M31" s="25">
        <f>SUMIFS(C31:K31, C6:K6, "19MEE431_CO1")</f>
        <v>8</v>
      </c>
      <c r="N31" s="25">
        <f>SUMIFS(C31:K31, C6:K6, "19MEE431_CO2")</f>
        <v>4</v>
      </c>
      <c r="O31" s="25">
        <f>SUMIFS(C31:K31, C6:K6, "19MEE431_CO3")</f>
        <v>0</v>
      </c>
    </row>
    <row r="32" spans="1:15" x14ac:dyDescent="0.3">
      <c r="A32" s="26" t="s">
        <v>160</v>
      </c>
      <c r="B32" s="26"/>
      <c r="C32" s="26">
        <v>1</v>
      </c>
      <c r="D32" s="26">
        <v>1.5</v>
      </c>
      <c r="E32" s="26">
        <v>3.5</v>
      </c>
      <c r="F32" s="26">
        <v>0.5</v>
      </c>
      <c r="G32" s="26">
        <v>2</v>
      </c>
      <c r="H32" s="26">
        <v>1.5</v>
      </c>
      <c r="I32" s="26">
        <v>0</v>
      </c>
      <c r="J32" s="26">
        <v>4</v>
      </c>
      <c r="K32" s="26">
        <v>7.5</v>
      </c>
      <c r="M32" s="25">
        <f>SUMIFS(C32:K32, C6:K6, "19MEE431_CO1")</f>
        <v>8.5</v>
      </c>
      <c r="N32" s="25">
        <f>SUMIFS(C32:K32, C6:K6, "19MEE431_CO2")</f>
        <v>13</v>
      </c>
      <c r="O32" s="25">
        <f>SUMIFS(C32:K32, C6:K6, "19MEE431_CO3")</f>
        <v>0</v>
      </c>
    </row>
    <row r="33" spans="1:15" x14ac:dyDescent="0.3">
      <c r="A33" s="24" t="s">
        <v>161</v>
      </c>
      <c r="B33" s="24"/>
      <c r="C33" s="24">
        <v>0</v>
      </c>
      <c r="D33" s="24">
        <v>1</v>
      </c>
      <c r="E33" s="24">
        <v>0</v>
      </c>
      <c r="F33" s="24">
        <v>3.5</v>
      </c>
      <c r="G33" s="24">
        <v>3</v>
      </c>
      <c r="H33" s="24">
        <v>2.5</v>
      </c>
      <c r="I33" s="24">
        <v>0</v>
      </c>
      <c r="J33" s="24">
        <v>5</v>
      </c>
      <c r="K33" s="24">
        <v>6</v>
      </c>
      <c r="M33" s="25">
        <f>SUMIFS(C33:K33, C6:K6, "19MEE431_CO1")</f>
        <v>7.5</v>
      </c>
      <c r="N33" s="25">
        <f>SUMIFS(C33:K33, C6:K6, "19MEE431_CO2")</f>
        <v>13.5</v>
      </c>
      <c r="O33" s="25">
        <f>SUMIFS(C33:K33, C6:K6, "19MEE431_CO3")</f>
        <v>0</v>
      </c>
    </row>
    <row r="34" spans="1:15" x14ac:dyDescent="0.3">
      <c r="A34" s="26" t="s">
        <v>162</v>
      </c>
      <c r="B34" s="26"/>
      <c r="C34" s="26">
        <v>0</v>
      </c>
      <c r="D34" s="26">
        <v>1.5</v>
      </c>
      <c r="E34" s="26">
        <v>3.5</v>
      </c>
      <c r="F34" s="26">
        <v>3.5</v>
      </c>
      <c r="G34" s="26">
        <v>3</v>
      </c>
      <c r="H34" s="26">
        <v>1.5</v>
      </c>
      <c r="I34" s="26">
        <v>2</v>
      </c>
      <c r="J34" s="26">
        <v>6</v>
      </c>
      <c r="K34" s="26">
        <v>6</v>
      </c>
      <c r="M34" s="25">
        <f>SUMIFS(C34:K34, C6:K6, "19MEE431_CO1")</f>
        <v>11.5</v>
      </c>
      <c r="N34" s="25">
        <f>SUMIFS(C34:K34, C6:K6, "19MEE431_CO2")</f>
        <v>15.5</v>
      </c>
      <c r="O34" s="25">
        <f>SUMIFS(C34:K34, C6:K6, "19MEE431_CO3")</f>
        <v>0</v>
      </c>
    </row>
    <row r="35" spans="1:15" x14ac:dyDescent="0.3">
      <c r="A35" s="24" t="s">
        <v>163</v>
      </c>
      <c r="B35" s="24"/>
      <c r="C35" s="24">
        <v>0.5</v>
      </c>
      <c r="D35" s="24">
        <v>1.5</v>
      </c>
      <c r="E35" s="24">
        <v>4</v>
      </c>
      <c r="F35" s="24">
        <v>1.5</v>
      </c>
      <c r="G35" s="24">
        <v>4</v>
      </c>
      <c r="H35" s="24">
        <v>1.5</v>
      </c>
      <c r="I35" s="24">
        <v>1.5</v>
      </c>
      <c r="J35" s="24">
        <v>4</v>
      </c>
      <c r="K35" s="24">
        <v>6</v>
      </c>
      <c r="M35" s="25">
        <f>SUMIFS(C35:K35, C6:K6, "19MEE431_CO1")</f>
        <v>11.5</v>
      </c>
      <c r="N35" s="25">
        <f>SUMIFS(C35:K35, C6:K6, "19MEE431_CO2")</f>
        <v>13</v>
      </c>
      <c r="O35" s="25">
        <f>SUMIFS(C35:K35, C6:K6, "19MEE431_CO3")</f>
        <v>0</v>
      </c>
    </row>
    <row r="36" spans="1:15" x14ac:dyDescent="0.3">
      <c r="A36" s="26" t="s">
        <v>164</v>
      </c>
      <c r="B36" s="26"/>
      <c r="C36" s="26">
        <v>1</v>
      </c>
      <c r="D36" s="26">
        <v>1</v>
      </c>
      <c r="E36" s="26">
        <v>2.5</v>
      </c>
      <c r="F36" s="26">
        <v>1.5</v>
      </c>
      <c r="G36" s="26">
        <v>2</v>
      </c>
      <c r="H36" s="26">
        <v>1</v>
      </c>
      <c r="I36" s="26">
        <v>2</v>
      </c>
      <c r="J36" s="26">
        <v>3</v>
      </c>
      <c r="K36" s="26">
        <v>0</v>
      </c>
      <c r="M36" s="25">
        <f>SUMIFS(C36:K36, C6:K6, "19MEE431_CO1")</f>
        <v>8</v>
      </c>
      <c r="N36" s="25">
        <f>SUMIFS(C36:K36, C6:K6, "19MEE431_CO2")</f>
        <v>6</v>
      </c>
      <c r="O36" s="25">
        <f>SUMIFS(C36:K36, C6:K6, "19MEE431_CO3")</f>
        <v>0</v>
      </c>
    </row>
    <row r="37" spans="1:15" x14ac:dyDescent="0.3">
      <c r="A37" s="24" t="s">
        <v>165</v>
      </c>
      <c r="B37" s="24"/>
      <c r="C37" s="24">
        <v>1</v>
      </c>
      <c r="D37" s="24">
        <v>2</v>
      </c>
      <c r="E37" s="24">
        <v>4</v>
      </c>
      <c r="F37" s="24">
        <v>5</v>
      </c>
      <c r="G37" s="24">
        <v>4.5</v>
      </c>
      <c r="H37" s="24">
        <v>4.5</v>
      </c>
      <c r="I37" s="24">
        <v>2.5</v>
      </c>
      <c r="J37" s="24">
        <v>6.5</v>
      </c>
      <c r="K37" s="24">
        <v>6.5</v>
      </c>
      <c r="M37" s="25">
        <f>SUMIFS(C37:K37, C6:K6, "19MEE431_CO1")</f>
        <v>16.5</v>
      </c>
      <c r="N37" s="25">
        <f>SUMIFS(C37:K37, C6:K6, "19MEE431_CO2")</f>
        <v>20</v>
      </c>
      <c r="O37" s="25">
        <f>SUMIFS(C37:K37, C6:K6, "19MEE431_CO3")</f>
        <v>0</v>
      </c>
    </row>
    <row r="38" spans="1:15" x14ac:dyDescent="0.3">
      <c r="A38" s="26" t="s">
        <v>166</v>
      </c>
      <c r="B38" s="26"/>
      <c r="C38" s="26">
        <v>0</v>
      </c>
      <c r="D38" s="26">
        <v>1</v>
      </c>
      <c r="E38" s="26">
        <v>0</v>
      </c>
      <c r="F38" s="26">
        <v>2.5</v>
      </c>
      <c r="G38" s="26">
        <v>3</v>
      </c>
      <c r="H38" s="26">
        <v>0</v>
      </c>
      <c r="I38" s="26">
        <v>1.5</v>
      </c>
      <c r="J38" s="26">
        <v>0</v>
      </c>
      <c r="K38" s="26">
        <v>5</v>
      </c>
      <c r="M38" s="25">
        <f>SUMIFS(C38:K38, C6:K6, "19MEE431_CO1")</f>
        <v>6.5</v>
      </c>
      <c r="N38" s="25">
        <f>SUMIFS(C38:K38, C6:K6, "19MEE431_CO2")</f>
        <v>6.5</v>
      </c>
      <c r="O38" s="25">
        <f>SUMIFS(C38:K38, C6:K6, "19MEE431_CO3")</f>
        <v>0</v>
      </c>
    </row>
    <row r="39" spans="1:15" x14ac:dyDescent="0.3">
      <c r="A39" s="24" t="s">
        <v>167</v>
      </c>
      <c r="B39" s="24"/>
      <c r="C39" s="24">
        <v>1</v>
      </c>
      <c r="D39" s="24">
        <v>1.5</v>
      </c>
      <c r="E39" s="24">
        <v>0</v>
      </c>
      <c r="F39" s="24">
        <v>4</v>
      </c>
      <c r="G39" s="24">
        <v>3</v>
      </c>
      <c r="H39" s="24">
        <v>0</v>
      </c>
      <c r="I39" s="24">
        <v>0</v>
      </c>
      <c r="J39" s="24">
        <v>3.5</v>
      </c>
      <c r="K39" s="24">
        <v>1</v>
      </c>
      <c r="M39" s="25">
        <f>SUMIFS(C39:K39, C6:K6, "19MEE431_CO1")</f>
        <v>9.5</v>
      </c>
      <c r="N39" s="25">
        <f>SUMIFS(C39:K39, C6:K6, "19MEE431_CO2")</f>
        <v>4.5</v>
      </c>
      <c r="O39" s="25">
        <f>SUMIFS(C39:K39, C6:K6, "19MEE431_CO3")</f>
        <v>0</v>
      </c>
    </row>
    <row r="40" spans="1:15" x14ac:dyDescent="0.3">
      <c r="A40" s="26" t="s">
        <v>168</v>
      </c>
      <c r="B40" s="26"/>
      <c r="C40" s="26">
        <v>1.5</v>
      </c>
      <c r="D40" s="26">
        <v>1.5</v>
      </c>
      <c r="E40" s="26">
        <v>0</v>
      </c>
      <c r="F40" s="26">
        <v>3</v>
      </c>
      <c r="G40" s="26">
        <v>2.5</v>
      </c>
      <c r="H40" s="26">
        <v>4.5</v>
      </c>
      <c r="I40" s="26">
        <v>3.5</v>
      </c>
      <c r="J40" s="26">
        <v>4.5</v>
      </c>
      <c r="K40" s="26">
        <v>0</v>
      </c>
      <c r="M40" s="25">
        <f>SUMIFS(C40:K40, C6:K6, "19MEE431_CO1")</f>
        <v>8.5</v>
      </c>
      <c r="N40" s="25">
        <f>SUMIFS(C40:K40, C6:K6, "19MEE431_CO2")</f>
        <v>12.5</v>
      </c>
      <c r="O40" s="25">
        <f>SUMIFS(C40:K40, C6:K6, "19MEE431_CO3")</f>
        <v>0</v>
      </c>
    </row>
    <row r="41" spans="1:15" x14ac:dyDescent="0.3">
      <c r="A41" s="24" t="s">
        <v>169</v>
      </c>
      <c r="B41" s="24"/>
      <c r="C41" s="24">
        <v>0</v>
      </c>
      <c r="D41" s="24">
        <v>2</v>
      </c>
      <c r="E41" s="24">
        <v>0</v>
      </c>
      <c r="F41" s="24">
        <v>1</v>
      </c>
      <c r="G41" s="24">
        <v>2.5</v>
      </c>
      <c r="H41" s="24">
        <v>0</v>
      </c>
      <c r="I41" s="24">
        <v>0</v>
      </c>
      <c r="J41" s="24">
        <v>4</v>
      </c>
      <c r="K41" s="24">
        <v>5.5</v>
      </c>
      <c r="M41" s="25">
        <f>SUMIFS(C41:K41, C6:K6, "19MEE431_CO1")</f>
        <v>5.5</v>
      </c>
      <c r="N41" s="25">
        <f>SUMIFS(C41:K41, C6:K6, "19MEE431_CO2")</f>
        <v>9.5</v>
      </c>
      <c r="O41" s="25">
        <f>SUMIFS(C41:K41, C6:K6, "19MEE431_CO3")</f>
        <v>0</v>
      </c>
    </row>
    <row r="42" spans="1:15" x14ac:dyDescent="0.3">
      <c r="A42" s="26" t="s">
        <v>170</v>
      </c>
      <c r="B42" s="26"/>
      <c r="C42" s="26">
        <v>1</v>
      </c>
      <c r="D42" s="26">
        <v>2</v>
      </c>
      <c r="E42" s="26">
        <v>3</v>
      </c>
      <c r="F42" s="26">
        <v>0</v>
      </c>
      <c r="G42" s="26">
        <v>1</v>
      </c>
      <c r="H42" s="26">
        <v>0</v>
      </c>
      <c r="I42" s="26">
        <v>0</v>
      </c>
      <c r="J42" s="26">
        <v>4.5</v>
      </c>
      <c r="K42" s="26">
        <v>5.5</v>
      </c>
      <c r="M42" s="25">
        <f>SUMIFS(C42:K42, C6:K6, "19MEE431_CO1")</f>
        <v>7</v>
      </c>
      <c r="N42" s="25">
        <f>SUMIFS(C42:K42, C6:K6, "19MEE431_CO2")</f>
        <v>10</v>
      </c>
      <c r="O42" s="25">
        <f>SUMIFS(C42:K42, C6:K6, "19MEE431_CO3")</f>
        <v>0</v>
      </c>
    </row>
    <row r="43" spans="1:15" x14ac:dyDescent="0.3">
      <c r="A43" s="24" t="s">
        <v>171</v>
      </c>
      <c r="B43" s="24"/>
      <c r="C43" s="24">
        <v>0</v>
      </c>
      <c r="D43" s="24">
        <v>2</v>
      </c>
      <c r="E43" s="24">
        <v>4</v>
      </c>
      <c r="F43" s="24">
        <v>3.5</v>
      </c>
      <c r="G43" s="24">
        <v>3.5</v>
      </c>
      <c r="H43" s="24">
        <v>2.5</v>
      </c>
      <c r="I43" s="24">
        <v>0</v>
      </c>
      <c r="J43" s="24">
        <v>4</v>
      </c>
      <c r="K43" s="24">
        <v>5</v>
      </c>
      <c r="M43" s="25">
        <f>SUMIFS(C43:K43, C6:K6, "19MEE431_CO1")</f>
        <v>13</v>
      </c>
      <c r="N43" s="25">
        <f>SUMIFS(C43:K43, C6:K6, "19MEE431_CO2")</f>
        <v>11.5</v>
      </c>
      <c r="O43" s="25">
        <f>SUMIFS(C43:K43, C6:K6, "19MEE431_CO3")</f>
        <v>0</v>
      </c>
    </row>
    <row r="44" spans="1:15" x14ac:dyDescent="0.3">
      <c r="A44" s="26" t="s">
        <v>172</v>
      </c>
      <c r="B44" s="26"/>
      <c r="C44" s="26">
        <v>1</v>
      </c>
      <c r="D44" s="26">
        <v>2</v>
      </c>
      <c r="E44" s="26">
        <v>4</v>
      </c>
      <c r="F44" s="26">
        <v>3.5</v>
      </c>
      <c r="G44" s="26">
        <v>3.5</v>
      </c>
      <c r="H44" s="26">
        <v>2.5</v>
      </c>
      <c r="I44" s="26">
        <v>3.5</v>
      </c>
      <c r="J44" s="26">
        <v>2</v>
      </c>
      <c r="K44" s="26">
        <v>0</v>
      </c>
      <c r="M44" s="25">
        <f>SUMIFS(C44:K44, C6:K6, "19MEE431_CO1")</f>
        <v>14</v>
      </c>
      <c r="N44" s="25">
        <f>SUMIFS(C44:K44, C6:K6, "19MEE431_CO2")</f>
        <v>8</v>
      </c>
      <c r="O44" s="25">
        <f>SUMIFS(C44:K44, C6:K6, "19MEE431_CO3")</f>
        <v>0</v>
      </c>
    </row>
    <row r="45" spans="1:15" x14ac:dyDescent="0.3">
      <c r="A45" s="24" t="s">
        <v>173</v>
      </c>
      <c r="B45" s="24"/>
      <c r="C45" s="24">
        <v>1</v>
      </c>
      <c r="D45" s="24">
        <v>2</v>
      </c>
      <c r="E45" s="24">
        <v>4</v>
      </c>
      <c r="F45" s="24">
        <v>2.5</v>
      </c>
      <c r="G45" s="24">
        <v>3</v>
      </c>
      <c r="H45" s="24">
        <v>0</v>
      </c>
      <c r="I45" s="24">
        <v>3</v>
      </c>
      <c r="J45" s="24">
        <v>3.5</v>
      </c>
      <c r="K45" s="24">
        <v>8.5</v>
      </c>
      <c r="M45" s="25">
        <f>SUMIFS(C45:K45, C6:K6, "19MEE431_CO1")</f>
        <v>12.5</v>
      </c>
      <c r="N45" s="25">
        <f>SUMIFS(C45:K45, C6:K6, "19MEE431_CO2")</f>
        <v>15</v>
      </c>
      <c r="O45" s="25">
        <f>SUMIFS(C45:K45, C6:K6, "19MEE431_CO3")</f>
        <v>0</v>
      </c>
    </row>
    <row r="46" spans="1:15" x14ac:dyDescent="0.3">
      <c r="A46" s="26" t="s">
        <v>174</v>
      </c>
      <c r="B46" s="26"/>
      <c r="C46" s="26">
        <v>1</v>
      </c>
      <c r="D46" s="26">
        <v>1.5</v>
      </c>
      <c r="E46" s="26">
        <v>2.5</v>
      </c>
      <c r="F46" s="26">
        <v>3.5</v>
      </c>
      <c r="G46" s="26">
        <v>3.5</v>
      </c>
      <c r="H46" s="26">
        <v>1</v>
      </c>
      <c r="I46" s="26">
        <v>1.5</v>
      </c>
      <c r="J46" s="26">
        <v>2</v>
      </c>
      <c r="K46" s="26">
        <v>0</v>
      </c>
      <c r="M46" s="25">
        <f>SUMIFS(C46:K46, C6:K6, "19MEE431_CO1")</f>
        <v>12</v>
      </c>
      <c r="N46" s="25">
        <f>SUMIFS(C46:K46, C6:K6, "19MEE431_CO2")</f>
        <v>4.5</v>
      </c>
      <c r="O46" s="25">
        <f>SUMIFS(C46:K46, C6:K6, "19MEE431_CO3")</f>
        <v>0</v>
      </c>
    </row>
    <row r="49" spans="1:3" x14ac:dyDescent="0.3">
      <c r="A49" s="27" t="s">
        <v>54</v>
      </c>
      <c r="B49" s="50" t="s">
        <v>55</v>
      </c>
      <c r="C49" s="47"/>
    </row>
    <row r="50" spans="1:3" x14ac:dyDescent="0.3">
      <c r="A50" s="28" t="s">
        <v>56</v>
      </c>
      <c r="B50" s="49" t="s">
        <v>57</v>
      </c>
      <c r="C50" s="47"/>
    </row>
    <row r="51" spans="1:3" x14ac:dyDescent="0.3">
      <c r="A51" s="29" t="s">
        <v>58</v>
      </c>
      <c r="B51" s="48" t="s">
        <v>59</v>
      </c>
      <c r="C51" s="47"/>
    </row>
    <row r="52" spans="1:3" x14ac:dyDescent="0.3">
      <c r="A52" s="30" t="s">
        <v>78</v>
      </c>
      <c r="B52" s="46" t="s">
        <v>79</v>
      </c>
      <c r="C52" s="47"/>
    </row>
    <row r="53" spans="1:3" x14ac:dyDescent="0.3">
      <c r="A53" s="31" t="s">
        <v>80</v>
      </c>
      <c r="B53" s="51" t="s">
        <v>81</v>
      </c>
      <c r="C53" s="47"/>
    </row>
  </sheetData>
  <sheetProtection sheet="1"/>
  <mergeCells count="7">
    <mergeCell ref="B53:C53"/>
    <mergeCell ref="B52:C52"/>
    <mergeCell ref="B1:K1"/>
    <mergeCell ref="B51:C51"/>
    <mergeCell ref="B9:K9"/>
    <mergeCell ref="B50:C50"/>
    <mergeCell ref="B49:C49"/>
  </mergeCells>
  <conditionalFormatting sqref="A11:K46">
    <cfRule type="expression" dxfId="87" priority="74">
      <formula>ISBLANK(A11)</formula>
    </cfRule>
  </conditionalFormatting>
  <conditionalFormatting sqref="C3">
    <cfRule type="expression" dxfId="86" priority="2">
      <formula>ISBLANK(C3)</formula>
    </cfRule>
  </conditionalFormatting>
  <conditionalFormatting sqref="C4">
    <cfRule type="expression" dxfId="85" priority="4">
      <formula>ISBLANK(C4)</formula>
    </cfRule>
  </conditionalFormatting>
  <conditionalFormatting sqref="C5">
    <cfRule type="expression" dxfId="84" priority="6">
      <formula>ISBLANK(C5)</formula>
    </cfRule>
  </conditionalFormatting>
  <conditionalFormatting sqref="C10">
    <cfRule type="expression" dxfId="83" priority="73">
      <formula>COUNTIF(C11:C46, "&gt;="&amp;$C$4)=0</formula>
    </cfRule>
  </conditionalFormatting>
  <conditionalFormatting sqref="C11:C46">
    <cfRule type="expression" dxfId="82" priority="75">
      <formula>C11&gt;$C$3</formula>
    </cfRule>
  </conditionalFormatting>
  <conditionalFormatting sqref="C3:K3">
    <cfRule type="expression" dxfId="81" priority="1">
      <formula>OR(C3&gt;100,C3&lt;0)</formula>
    </cfRule>
  </conditionalFormatting>
  <conditionalFormatting sqref="C4:K4">
    <cfRule type="expression" dxfId="80" priority="3">
      <formula>OR(C4&gt;max_marks_cell,C4&lt;0)</formula>
    </cfRule>
  </conditionalFormatting>
  <conditionalFormatting sqref="C5:K5">
    <cfRule type="expression" dxfId="79" priority="5">
      <formula>OR(C5&gt;3,C5&lt;0)</formula>
    </cfRule>
  </conditionalFormatting>
  <conditionalFormatting sqref="C7:K7">
    <cfRule type="expression" dxfId="78" priority="7">
      <formula>OR(C7&gt;100,C7&lt;0)</formula>
    </cfRule>
    <cfRule type="expression" dxfId="77" priority="8">
      <formula>ISBLANK(C7)</formula>
    </cfRule>
  </conditionalFormatting>
  <conditionalFormatting sqref="D10">
    <cfRule type="expression" dxfId="76" priority="78">
      <formula>COUNTIF(D11:D46, "&gt;="&amp;$D$4)=0</formula>
    </cfRule>
  </conditionalFormatting>
  <conditionalFormatting sqref="D11:D46">
    <cfRule type="expression" dxfId="75" priority="80">
      <formula>D11&gt;$D$3</formula>
    </cfRule>
  </conditionalFormatting>
  <conditionalFormatting sqref="D3:K5">
    <cfRule type="expression" dxfId="74" priority="10">
      <formula>ISBLANK(D3)</formula>
    </cfRule>
  </conditionalFormatting>
  <conditionalFormatting sqref="E10">
    <cfRule type="expression" dxfId="73" priority="83">
      <formula>COUNTIF(E11:E46, "&gt;="&amp;$E$4)=0</formula>
    </cfRule>
  </conditionalFormatting>
  <conditionalFormatting sqref="E11:E46">
    <cfRule type="expression" dxfId="72" priority="85">
      <formula>E11&gt;$E$3</formula>
    </cfRule>
  </conditionalFormatting>
  <conditionalFormatting sqref="F10">
    <cfRule type="expression" dxfId="71" priority="88">
      <formula>COUNTIF(F11:F46, "&gt;="&amp;$F$4)=0</formula>
    </cfRule>
  </conditionalFormatting>
  <conditionalFormatting sqref="F11:F46">
    <cfRule type="expression" dxfId="70" priority="90">
      <formula>F11&gt;$F$3</formula>
    </cfRule>
  </conditionalFormatting>
  <conditionalFormatting sqref="G10">
    <cfRule type="expression" dxfId="69" priority="93">
      <formula>COUNTIF(G11:G46, "&gt;="&amp;$G$4)=0</formula>
    </cfRule>
  </conditionalFormatting>
  <conditionalFormatting sqref="G11:G46">
    <cfRule type="expression" dxfId="68" priority="95">
      <formula>G11&gt;$G$3</formula>
    </cfRule>
  </conditionalFormatting>
  <conditionalFormatting sqref="H10">
    <cfRule type="expression" dxfId="67" priority="98">
      <formula>COUNTIF(H11:H46, "&gt;="&amp;$H$4)=0</formula>
    </cfRule>
  </conditionalFormatting>
  <conditionalFormatting sqref="H11:H46">
    <cfRule type="expression" dxfId="66" priority="100">
      <formula>H11&gt;$H$3</formula>
    </cfRule>
  </conditionalFormatting>
  <conditionalFormatting sqref="I10">
    <cfRule type="expression" dxfId="65" priority="103">
      <formula>COUNTIF(I11:I46, "&gt;="&amp;$I$4)=0</formula>
    </cfRule>
  </conditionalFormatting>
  <conditionalFormatting sqref="I11:I46">
    <cfRule type="expression" dxfId="64" priority="105">
      <formula>I11&gt;$I$3</formula>
    </cfRule>
  </conditionalFormatting>
  <conditionalFormatting sqref="J10">
    <cfRule type="expression" dxfId="63" priority="108">
      <formula>COUNTIF(J11:J46, "&gt;="&amp;$J$4)=0</formula>
    </cfRule>
  </conditionalFormatting>
  <conditionalFormatting sqref="J11:J46">
    <cfRule type="expression" dxfId="62" priority="110">
      <formula>J11&gt;$J$3</formula>
    </cfRule>
  </conditionalFormatting>
  <conditionalFormatting sqref="K10">
    <cfRule type="expression" dxfId="61" priority="113">
      <formula>COUNTIF(K11:K46, "&gt;="&amp;$K$4)=0</formula>
    </cfRule>
  </conditionalFormatting>
  <conditionalFormatting sqref="K11:K46">
    <cfRule type="expression" dxfId="60" priority="115">
      <formula>K11&gt;$K$3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5" width="36" customWidth="1"/>
  </cols>
  <sheetData>
    <row r="1" spans="1:9" x14ac:dyDescent="0.3">
      <c r="A1" s="2"/>
      <c r="B1" s="44" t="s">
        <v>52</v>
      </c>
      <c r="C1" s="44"/>
      <c r="D1" s="44"/>
      <c r="E1" s="44"/>
    </row>
    <row r="2" spans="1:9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70</v>
      </c>
      <c r="C3" s="24">
        <v>20</v>
      </c>
      <c r="D3" s="24">
        <v>20</v>
      </c>
      <c r="E3" s="24">
        <v>20</v>
      </c>
      <c r="G3" s="25">
        <f>SUMIFS(C3:E3, C6:E6, "19MEE431_CO1")</f>
        <v>20</v>
      </c>
      <c r="H3" s="25">
        <f>SUMIFS(C3:E3, C6:E6, "19MEE431_CO2")</f>
        <v>20</v>
      </c>
      <c r="I3" s="25">
        <f>SUMIFS(C3:E3, C6:E6, "19MEE431_CO3")</f>
        <v>20</v>
      </c>
    </row>
    <row r="4" spans="1:9" x14ac:dyDescent="0.3">
      <c r="A4" s="2"/>
      <c r="B4" s="22" t="s">
        <v>71</v>
      </c>
      <c r="C4" s="26">
        <f>Combined_Input_Details!B14/100*C3</f>
        <v>12</v>
      </c>
      <c r="D4" s="26">
        <f>Combined_Input_Details!B14/100*D3</f>
        <v>12</v>
      </c>
      <c r="E4" s="26">
        <f>Combined_Input_Details!B14/100*E3</f>
        <v>12</v>
      </c>
      <c r="G4" s="25">
        <f>SUMIFS(C4:E4, C6:E6, "19MEE431_CO1")</f>
        <v>12</v>
      </c>
      <c r="H4" s="25">
        <f>SUMIFS(C4:E4, C6:E6, "19MEE431_CO2")</f>
        <v>12</v>
      </c>
      <c r="I4" s="25">
        <f>SUMIFS(C4:E4, C6:E6, "19MEE431_CO3")</f>
        <v>12</v>
      </c>
    </row>
    <row r="5" spans="1:9" x14ac:dyDescent="0.3">
      <c r="A5" s="2"/>
      <c r="B5" s="22" t="s">
        <v>72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73</v>
      </c>
      <c r="C6" s="5" t="str">
        <f>CONCATENATE("19MEE431_CO", C5)</f>
        <v>19MEE431_CO1</v>
      </c>
      <c r="D6" s="5" t="str">
        <f>CONCATENATE("19MEE431_CO", D5)</f>
        <v>19MEE431_CO2</v>
      </c>
      <c r="E6" s="5" t="str">
        <f>CONCATENATE("19MEE431_CO", E5)</f>
        <v>19MEE431_CO3</v>
      </c>
    </row>
    <row r="7" spans="1:9" x14ac:dyDescent="0.3">
      <c r="A7" s="2"/>
      <c r="B7" s="22" t="s">
        <v>74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4" t="s">
        <v>75</v>
      </c>
      <c r="C9" s="44"/>
      <c r="D9" s="44"/>
      <c r="E9" s="44"/>
    </row>
    <row r="10" spans="1:9" x14ac:dyDescent="0.3">
      <c r="A10" s="22" t="s">
        <v>76</v>
      </c>
      <c r="B10" s="22" t="s">
        <v>77</v>
      </c>
      <c r="C10" s="22" t="s">
        <v>61</v>
      </c>
      <c r="D10" s="22" t="s">
        <v>62</v>
      </c>
      <c r="E10" s="22" t="s">
        <v>63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140</v>
      </c>
      <c r="B11" s="24"/>
      <c r="C11" s="24">
        <v>18</v>
      </c>
      <c r="D11" s="24">
        <v>18</v>
      </c>
      <c r="E11" s="24">
        <v>18</v>
      </c>
      <c r="G11" s="25">
        <f>SUMIFS(C11:E11, C6:E6, "19MEE431_CO1")</f>
        <v>18</v>
      </c>
      <c r="H11" s="25">
        <f>SUMIFS(C11:E11, C6:E6, "19MEE431_CO2")</f>
        <v>18</v>
      </c>
      <c r="I11" s="25">
        <f>SUMIFS(C11:E11, C6:E6, "19MEE431_CO3")</f>
        <v>18</v>
      </c>
    </row>
    <row r="12" spans="1:9" x14ac:dyDescent="0.3">
      <c r="A12" s="26" t="s">
        <v>141</v>
      </c>
      <c r="B12" s="26"/>
      <c r="C12" s="26">
        <v>18.833333333333332</v>
      </c>
      <c r="D12" s="26">
        <v>18.833333333333332</v>
      </c>
      <c r="E12" s="26">
        <v>18.8333333333333</v>
      </c>
      <c r="G12" s="25">
        <f>SUMIFS(C12:E12, C6:E6, "19MEE431_CO1")</f>
        <v>18.833333333333332</v>
      </c>
      <c r="H12" s="25">
        <f>SUMIFS(C12:E12, C6:E6, "19MEE431_CO2")</f>
        <v>18.833333333333332</v>
      </c>
      <c r="I12" s="25">
        <f>SUMIFS(C12:E12, C6:E6, "19MEE431_CO3")</f>
        <v>18.8333333333333</v>
      </c>
    </row>
    <row r="13" spans="1:9" x14ac:dyDescent="0.3">
      <c r="A13" s="24" t="s">
        <v>142</v>
      </c>
      <c r="B13" s="24"/>
      <c r="C13" s="24">
        <v>19.666666666666664</v>
      </c>
      <c r="D13" s="24">
        <v>19.666666666666664</v>
      </c>
      <c r="E13" s="24">
        <v>19.6666666666667</v>
      </c>
      <c r="G13" s="25">
        <f>SUMIFS(C13:E13, C6:E6, "19MEE431_CO1")</f>
        <v>19.666666666666664</v>
      </c>
      <c r="H13" s="25">
        <f>SUMIFS(C13:E13, C6:E6, "19MEE431_CO2")</f>
        <v>19.666666666666664</v>
      </c>
      <c r="I13" s="25">
        <f>SUMIFS(C13:E13, C6:E6, "19MEE431_CO3")</f>
        <v>19.6666666666667</v>
      </c>
    </row>
    <row r="14" spans="1:9" x14ac:dyDescent="0.3">
      <c r="A14" s="26" t="s">
        <v>143</v>
      </c>
      <c r="B14" s="26"/>
      <c r="C14" s="26">
        <v>19.333333333333336</v>
      </c>
      <c r="D14" s="26">
        <v>19.333333333333336</v>
      </c>
      <c r="E14" s="26">
        <v>19.3333333333333</v>
      </c>
      <c r="G14" s="25">
        <f>SUMIFS(C14:E14, C6:E6, "19MEE431_CO1")</f>
        <v>19.333333333333336</v>
      </c>
      <c r="H14" s="25">
        <f>SUMIFS(C14:E14, C6:E6, "19MEE431_CO2")</f>
        <v>19.333333333333336</v>
      </c>
      <c r="I14" s="25">
        <f>SUMIFS(C14:E14, C6:E6, "19MEE431_CO3")</f>
        <v>19.3333333333333</v>
      </c>
    </row>
    <row r="15" spans="1:9" x14ac:dyDescent="0.3">
      <c r="A15" s="24" t="s">
        <v>144</v>
      </c>
      <c r="B15" s="24"/>
      <c r="C15" s="24">
        <v>19.833333333333336</v>
      </c>
      <c r="D15" s="24">
        <v>19.833333333333336</v>
      </c>
      <c r="E15" s="24">
        <v>19.8333333333333</v>
      </c>
      <c r="G15" s="25">
        <f>SUMIFS(C15:E15, C6:E6, "19MEE431_CO1")</f>
        <v>19.833333333333336</v>
      </c>
      <c r="H15" s="25">
        <f>SUMIFS(C15:E15, C6:E6, "19MEE431_CO2")</f>
        <v>19.833333333333336</v>
      </c>
      <c r="I15" s="25">
        <f>SUMIFS(C15:E15, C6:E6, "19MEE431_CO3")</f>
        <v>19.8333333333333</v>
      </c>
    </row>
    <row r="16" spans="1:9" x14ac:dyDescent="0.3">
      <c r="A16" s="26" t="s">
        <v>145</v>
      </c>
      <c r="B16" s="26"/>
      <c r="C16" s="26">
        <v>19.333333333333336</v>
      </c>
      <c r="D16" s="26">
        <v>19.333333333333336</v>
      </c>
      <c r="E16" s="26">
        <v>19.3333333333333</v>
      </c>
      <c r="G16" s="25">
        <f>SUMIFS(C16:E16, C6:E6, "19MEE431_CO1")</f>
        <v>19.333333333333336</v>
      </c>
      <c r="H16" s="25">
        <f>SUMIFS(C16:E16, C6:E6, "19MEE431_CO2")</f>
        <v>19.333333333333336</v>
      </c>
      <c r="I16" s="25">
        <f>SUMIFS(C16:E16, C6:E6, "19MEE431_CO3")</f>
        <v>19.3333333333333</v>
      </c>
    </row>
    <row r="17" spans="1:9" x14ac:dyDescent="0.3">
      <c r="A17" s="24" t="s">
        <v>146</v>
      </c>
      <c r="B17" s="24"/>
      <c r="C17" s="24">
        <v>16.833333333333332</v>
      </c>
      <c r="D17" s="24">
        <v>16.833333333333332</v>
      </c>
      <c r="E17" s="24">
        <v>16.8333333333333</v>
      </c>
      <c r="G17" s="25">
        <f>SUMIFS(C17:E17, C6:E6, "19MEE431_CO1")</f>
        <v>16.833333333333332</v>
      </c>
      <c r="H17" s="25">
        <f>SUMIFS(C17:E17, C6:E6, "19MEE431_CO2")</f>
        <v>16.833333333333332</v>
      </c>
      <c r="I17" s="25">
        <f>SUMIFS(C17:E17, C6:E6, "19MEE431_CO3")</f>
        <v>16.8333333333333</v>
      </c>
    </row>
    <row r="18" spans="1:9" x14ac:dyDescent="0.3">
      <c r="A18" s="26" t="s">
        <v>147</v>
      </c>
      <c r="B18" s="26"/>
      <c r="C18" s="26">
        <v>17.5</v>
      </c>
      <c r="D18" s="26">
        <v>17.5</v>
      </c>
      <c r="E18" s="26">
        <v>17.5</v>
      </c>
      <c r="G18" s="25">
        <f>SUMIFS(C18:E18, C6:E6, "19MEE431_CO1")</f>
        <v>17.5</v>
      </c>
      <c r="H18" s="25">
        <f>SUMIFS(C18:E18, C6:E6, "19MEE431_CO2")</f>
        <v>17.5</v>
      </c>
      <c r="I18" s="25">
        <f>SUMIFS(C18:E18, C6:E6, "19MEE431_CO3")</f>
        <v>17.5</v>
      </c>
    </row>
    <row r="19" spans="1:9" x14ac:dyDescent="0.3">
      <c r="A19" s="24" t="s">
        <v>148</v>
      </c>
      <c r="B19" s="24"/>
      <c r="C19" s="24">
        <v>15.166666666666668</v>
      </c>
      <c r="D19" s="24">
        <v>15.166666666666668</v>
      </c>
      <c r="E19" s="24">
        <v>15.1666666666667</v>
      </c>
      <c r="G19" s="25">
        <f>SUMIFS(C19:E19, C6:E6, "19MEE431_CO1")</f>
        <v>15.166666666666668</v>
      </c>
      <c r="H19" s="25">
        <f>SUMIFS(C19:E19, C6:E6, "19MEE431_CO2")</f>
        <v>15.166666666666668</v>
      </c>
      <c r="I19" s="25">
        <f>SUMIFS(C19:E19, C6:E6, "19MEE431_CO3")</f>
        <v>15.1666666666667</v>
      </c>
    </row>
    <row r="20" spans="1:9" x14ac:dyDescent="0.3">
      <c r="A20" s="26" t="s">
        <v>149</v>
      </c>
      <c r="B20" s="26"/>
      <c r="C20" s="26">
        <v>16.833333333333332</v>
      </c>
      <c r="D20" s="26">
        <v>16.833333333333332</v>
      </c>
      <c r="E20" s="26">
        <v>16.8333333333333</v>
      </c>
      <c r="G20" s="25">
        <f>SUMIFS(C20:E20, C6:E6, "19MEE431_CO1")</f>
        <v>16.833333333333332</v>
      </c>
      <c r="H20" s="25">
        <f>SUMIFS(C20:E20, C6:E6, "19MEE431_CO2")</f>
        <v>16.833333333333332</v>
      </c>
      <c r="I20" s="25">
        <f>SUMIFS(C20:E20, C6:E6, "19MEE431_CO3")</f>
        <v>16.8333333333333</v>
      </c>
    </row>
    <row r="21" spans="1:9" x14ac:dyDescent="0.3">
      <c r="A21" s="24" t="s">
        <v>150</v>
      </c>
      <c r="B21" s="24"/>
      <c r="C21" s="24">
        <v>19.333333333333336</v>
      </c>
      <c r="D21" s="24">
        <v>19.333333333333336</v>
      </c>
      <c r="E21" s="24">
        <v>19.3333333333333</v>
      </c>
      <c r="G21" s="25">
        <f>SUMIFS(C21:E21, C6:E6, "19MEE431_CO1")</f>
        <v>19.333333333333336</v>
      </c>
      <c r="H21" s="25">
        <f>SUMIFS(C21:E21, C6:E6, "19MEE431_CO2")</f>
        <v>19.333333333333336</v>
      </c>
      <c r="I21" s="25">
        <f>SUMIFS(C21:E21, C6:E6, "19MEE431_CO3")</f>
        <v>19.3333333333333</v>
      </c>
    </row>
    <row r="22" spans="1:9" x14ac:dyDescent="0.3">
      <c r="A22" s="26" t="s">
        <v>151</v>
      </c>
      <c r="B22" s="26"/>
      <c r="C22" s="26">
        <v>20</v>
      </c>
      <c r="D22" s="26">
        <v>20</v>
      </c>
      <c r="E22" s="26">
        <v>20</v>
      </c>
      <c r="G22" s="25">
        <f>SUMIFS(C22:E22, C6:E6, "19MEE431_CO1")</f>
        <v>20</v>
      </c>
      <c r="H22" s="25">
        <f>SUMIFS(C22:E22, C6:E6, "19MEE431_CO2")</f>
        <v>20</v>
      </c>
      <c r="I22" s="25">
        <f>SUMIFS(C22:E22, C6:E6, "19MEE431_CO3")</f>
        <v>20</v>
      </c>
    </row>
    <row r="23" spans="1:9" x14ac:dyDescent="0.3">
      <c r="A23" s="24" t="s">
        <v>152</v>
      </c>
      <c r="B23" s="24"/>
      <c r="C23" s="24">
        <v>18.166666666666664</v>
      </c>
      <c r="D23" s="24">
        <v>18.166666666666664</v>
      </c>
      <c r="E23" s="24">
        <v>18.1666666666667</v>
      </c>
      <c r="G23" s="25">
        <f>SUMIFS(C23:E23, C6:E6, "19MEE431_CO1")</f>
        <v>18.166666666666664</v>
      </c>
      <c r="H23" s="25">
        <f>SUMIFS(C23:E23, C6:E6, "19MEE431_CO2")</f>
        <v>18.166666666666664</v>
      </c>
      <c r="I23" s="25">
        <f>SUMIFS(C23:E23, C6:E6, "19MEE431_CO3")</f>
        <v>18.1666666666667</v>
      </c>
    </row>
    <row r="24" spans="1:9" x14ac:dyDescent="0.3">
      <c r="A24" s="26" t="s">
        <v>153</v>
      </c>
      <c r="B24" s="26"/>
      <c r="C24" s="26">
        <v>16.833333333333332</v>
      </c>
      <c r="D24" s="26">
        <v>16.833333333333332</v>
      </c>
      <c r="E24" s="26">
        <v>16.8333333333333</v>
      </c>
      <c r="G24" s="25">
        <f>SUMIFS(C24:E24, C6:E6, "19MEE431_CO1")</f>
        <v>16.833333333333332</v>
      </c>
      <c r="H24" s="25">
        <f>SUMIFS(C24:E24, C6:E6, "19MEE431_CO2")</f>
        <v>16.833333333333332</v>
      </c>
      <c r="I24" s="25">
        <f>SUMIFS(C24:E24, C6:E6, "19MEE431_CO3")</f>
        <v>16.8333333333333</v>
      </c>
    </row>
    <row r="25" spans="1:9" x14ac:dyDescent="0.3">
      <c r="A25" s="24" t="s">
        <v>154</v>
      </c>
      <c r="B25" s="24"/>
      <c r="C25" s="24">
        <v>15.5</v>
      </c>
      <c r="D25" s="24">
        <v>15.5</v>
      </c>
      <c r="E25" s="24">
        <v>15.5</v>
      </c>
      <c r="G25" s="25">
        <f>SUMIFS(C25:E25, C6:E6, "19MEE431_CO1")</f>
        <v>15.5</v>
      </c>
      <c r="H25" s="25">
        <f>SUMIFS(C25:E25, C6:E6, "19MEE431_CO2")</f>
        <v>15.5</v>
      </c>
      <c r="I25" s="25">
        <f>SUMIFS(C25:E25, C6:E6, "19MEE431_CO3")</f>
        <v>15.5</v>
      </c>
    </row>
    <row r="26" spans="1:9" x14ac:dyDescent="0.3">
      <c r="A26" s="26" t="s">
        <v>155</v>
      </c>
      <c r="B26" s="26"/>
      <c r="C26" s="26">
        <v>14.166666666666668</v>
      </c>
      <c r="D26" s="26">
        <v>14.166666666666668</v>
      </c>
      <c r="E26" s="26">
        <v>14.1666666666667</v>
      </c>
      <c r="G26" s="25">
        <f>SUMIFS(C26:E26, C6:E6, "19MEE431_CO1")</f>
        <v>14.166666666666668</v>
      </c>
      <c r="H26" s="25">
        <f>SUMIFS(C26:E26, C6:E6, "19MEE431_CO2")</f>
        <v>14.166666666666668</v>
      </c>
      <c r="I26" s="25">
        <f>SUMIFS(C26:E26, C6:E6, "19MEE431_CO3")</f>
        <v>14.1666666666667</v>
      </c>
    </row>
    <row r="27" spans="1:9" x14ac:dyDescent="0.3">
      <c r="A27" s="24" t="s">
        <v>156</v>
      </c>
      <c r="B27" s="24"/>
      <c r="C27" s="24">
        <v>15.166666666666668</v>
      </c>
      <c r="D27" s="24">
        <v>15.166666666666668</v>
      </c>
      <c r="E27" s="24">
        <v>15.1666666666667</v>
      </c>
      <c r="G27" s="25">
        <f>SUMIFS(C27:E27, C6:E6, "19MEE431_CO1")</f>
        <v>15.166666666666668</v>
      </c>
      <c r="H27" s="25">
        <f>SUMIFS(C27:E27, C6:E6, "19MEE431_CO2")</f>
        <v>15.166666666666668</v>
      </c>
      <c r="I27" s="25">
        <f>SUMIFS(C27:E27, C6:E6, "19MEE431_CO3")</f>
        <v>15.1666666666667</v>
      </c>
    </row>
    <row r="28" spans="1:9" x14ac:dyDescent="0.3">
      <c r="A28" s="26" t="s">
        <v>157</v>
      </c>
      <c r="B28" s="26"/>
      <c r="C28" s="26">
        <v>16.5</v>
      </c>
      <c r="D28" s="26">
        <v>16.5</v>
      </c>
      <c r="E28" s="26">
        <v>16.5</v>
      </c>
      <c r="G28" s="25">
        <f>SUMIFS(C28:E28, C6:E6, "19MEE431_CO1")</f>
        <v>16.5</v>
      </c>
      <c r="H28" s="25">
        <f>SUMIFS(C28:E28, C6:E6, "19MEE431_CO2")</f>
        <v>16.5</v>
      </c>
      <c r="I28" s="25">
        <f>SUMIFS(C28:E28, C6:E6, "19MEE431_CO3")</f>
        <v>16.5</v>
      </c>
    </row>
    <row r="29" spans="1:9" x14ac:dyDescent="0.3">
      <c r="A29" s="24" t="s">
        <v>158</v>
      </c>
      <c r="B29" s="24"/>
      <c r="C29" s="24">
        <v>15</v>
      </c>
      <c r="D29" s="24">
        <v>15</v>
      </c>
      <c r="E29" s="24">
        <v>15</v>
      </c>
      <c r="G29" s="25">
        <f>SUMIFS(C29:E29, C6:E6, "19MEE431_CO1")</f>
        <v>15</v>
      </c>
      <c r="H29" s="25">
        <f>SUMIFS(C29:E29, C6:E6, "19MEE431_CO2")</f>
        <v>15</v>
      </c>
      <c r="I29" s="25">
        <f>SUMIFS(C29:E29, C6:E6, "19MEE431_CO3")</f>
        <v>15</v>
      </c>
    </row>
    <row r="30" spans="1:9" x14ac:dyDescent="0.3">
      <c r="A30" s="26" t="s">
        <v>159</v>
      </c>
      <c r="B30" s="26"/>
      <c r="C30" s="26">
        <v>17</v>
      </c>
      <c r="D30" s="26">
        <v>17</v>
      </c>
      <c r="E30" s="26">
        <v>17</v>
      </c>
      <c r="G30" s="25">
        <f>SUMIFS(C30:E30, C6:E6, "19MEE431_CO1")</f>
        <v>17</v>
      </c>
      <c r="H30" s="25">
        <f>SUMIFS(C30:E30, C6:E6, "19MEE431_CO2")</f>
        <v>17</v>
      </c>
      <c r="I30" s="25">
        <f>SUMIFS(C30:E30, C6:E6, "19MEE431_CO3")</f>
        <v>17</v>
      </c>
    </row>
    <row r="31" spans="1:9" x14ac:dyDescent="0.3">
      <c r="A31" s="24" t="s">
        <v>160</v>
      </c>
      <c r="B31" s="24"/>
      <c r="C31" s="24">
        <v>15.833333333333332</v>
      </c>
      <c r="D31" s="24">
        <v>15.833333333333332</v>
      </c>
      <c r="E31" s="24">
        <v>15.8333333333333</v>
      </c>
      <c r="G31" s="25">
        <f>SUMIFS(C31:E31, C6:E6, "19MEE431_CO1")</f>
        <v>15.833333333333332</v>
      </c>
      <c r="H31" s="25">
        <f>SUMIFS(C31:E31, C6:E6, "19MEE431_CO2")</f>
        <v>15.833333333333332</v>
      </c>
      <c r="I31" s="25">
        <f>SUMIFS(C31:E31, C6:E6, "19MEE431_CO3")</f>
        <v>15.8333333333333</v>
      </c>
    </row>
    <row r="32" spans="1:9" x14ac:dyDescent="0.3">
      <c r="A32" s="26" t="s">
        <v>161</v>
      </c>
      <c r="B32" s="26"/>
      <c r="C32" s="26">
        <v>19</v>
      </c>
      <c r="D32" s="26">
        <v>19</v>
      </c>
      <c r="E32" s="26">
        <v>19</v>
      </c>
      <c r="G32" s="25">
        <f>SUMIFS(C32:E32, C6:E6, "19MEE431_CO1")</f>
        <v>19</v>
      </c>
      <c r="H32" s="25">
        <f>SUMIFS(C32:E32, C6:E6, "19MEE431_CO2")</f>
        <v>19</v>
      </c>
      <c r="I32" s="25">
        <f>SUMIFS(C32:E32, C6:E6, "19MEE431_CO3")</f>
        <v>19</v>
      </c>
    </row>
    <row r="33" spans="1:9" x14ac:dyDescent="0.3">
      <c r="A33" s="24" t="s">
        <v>162</v>
      </c>
      <c r="B33" s="24"/>
      <c r="C33" s="24">
        <v>15.833333333333332</v>
      </c>
      <c r="D33" s="24">
        <v>15.833333333333332</v>
      </c>
      <c r="E33" s="24">
        <v>15.8333333333333</v>
      </c>
      <c r="G33" s="25">
        <f>SUMIFS(C33:E33, C6:E6, "19MEE431_CO1")</f>
        <v>15.833333333333332</v>
      </c>
      <c r="H33" s="25">
        <f>SUMIFS(C33:E33, C6:E6, "19MEE431_CO2")</f>
        <v>15.833333333333332</v>
      </c>
      <c r="I33" s="25">
        <f>SUMIFS(C33:E33, C6:E6, "19MEE431_CO3")</f>
        <v>15.8333333333333</v>
      </c>
    </row>
    <row r="34" spans="1:9" x14ac:dyDescent="0.3">
      <c r="A34" s="26" t="s">
        <v>163</v>
      </c>
      <c r="B34" s="26"/>
      <c r="C34" s="26">
        <v>17</v>
      </c>
      <c r="D34" s="26">
        <v>17</v>
      </c>
      <c r="E34" s="26">
        <v>17</v>
      </c>
      <c r="G34" s="25">
        <f>SUMIFS(C34:E34, C6:E6, "19MEE431_CO1")</f>
        <v>17</v>
      </c>
      <c r="H34" s="25">
        <f>SUMIFS(C34:E34, C6:E6, "19MEE431_CO2")</f>
        <v>17</v>
      </c>
      <c r="I34" s="25">
        <f>SUMIFS(C34:E34, C6:E6, "19MEE431_CO3")</f>
        <v>17</v>
      </c>
    </row>
    <row r="35" spans="1:9" x14ac:dyDescent="0.3">
      <c r="A35" s="24" t="s">
        <v>164</v>
      </c>
      <c r="B35" s="24"/>
      <c r="C35" s="24">
        <v>14.833333333333332</v>
      </c>
      <c r="D35" s="24">
        <v>14.833333333333332</v>
      </c>
      <c r="E35" s="24">
        <v>14.8333333333333</v>
      </c>
      <c r="G35" s="25">
        <f>SUMIFS(C35:E35, C6:E6, "19MEE431_CO1")</f>
        <v>14.833333333333332</v>
      </c>
      <c r="H35" s="25">
        <f>SUMIFS(C35:E35, C6:E6, "19MEE431_CO2")</f>
        <v>14.833333333333332</v>
      </c>
      <c r="I35" s="25">
        <f>SUMIFS(C35:E35, C6:E6, "19MEE431_CO3")</f>
        <v>14.8333333333333</v>
      </c>
    </row>
    <row r="36" spans="1:9" x14ac:dyDescent="0.3">
      <c r="A36" s="26" t="s">
        <v>165</v>
      </c>
      <c r="B36" s="26"/>
      <c r="C36" s="26">
        <v>16</v>
      </c>
      <c r="D36" s="26">
        <v>16</v>
      </c>
      <c r="E36" s="26">
        <v>16</v>
      </c>
      <c r="G36" s="25">
        <f>SUMIFS(C36:E36, C6:E6, "19MEE431_CO1")</f>
        <v>16</v>
      </c>
      <c r="H36" s="25">
        <f>SUMIFS(C36:E36, C6:E6, "19MEE431_CO2")</f>
        <v>16</v>
      </c>
      <c r="I36" s="25">
        <f>SUMIFS(C36:E36, C6:E6, "19MEE431_CO3")</f>
        <v>16</v>
      </c>
    </row>
    <row r="37" spans="1:9" x14ac:dyDescent="0.3">
      <c r="A37" s="24" t="s">
        <v>166</v>
      </c>
      <c r="B37" s="24"/>
      <c r="C37" s="24">
        <v>17.166666666666668</v>
      </c>
      <c r="D37" s="24">
        <v>17.166666666666668</v>
      </c>
      <c r="E37" s="24">
        <v>17.1666666666667</v>
      </c>
      <c r="G37" s="25">
        <f>SUMIFS(C37:E37, C6:E6, "19MEE431_CO1")</f>
        <v>17.166666666666668</v>
      </c>
      <c r="H37" s="25">
        <f>SUMIFS(C37:E37, C6:E6, "19MEE431_CO2")</f>
        <v>17.166666666666668</v>
      </c>
      <c r="I37" s="25">
        <f>SUMIFS(C37:E37, C6:E6, "19MEE431_CO3")</f>
        <v>17.1666666666667</v>
      </c>
    </row>
    <row r="38" spans="1:9" x14ac:dyDescent="0.3">
      <c r="A38" s="26" t="s">
        <v>167</v>
      </c>
      <c r="B38" s="26"/>
      <c r="C38" s="26">
        <v>15.333333333333332</v>
      </c>
      <c r="D38" s="26">
        <v>15.333333333333332</v>
      </c>
      <c r="E38" s="26">
        <v>15.3333333333333</v>
      </c>
      <c r="G38" s="25">
        <f>SUMIFS(C38:E38, C6:E6, "19MEE431_CO1")</f>
        <v>15.333333333333332</v>
      </c>
      <c r="H38" s="25">
        <f>SUMIFS(C38:E38, C6:E6, "19MEE431_CO2")</f>
        <v>15.333333333333332</v>
      </c>
      <c r="I38" s="25">
        <f>SUMIFS(C38:E38, C6:E6, "19MEE431_CO3")</f>
        <v>15.3333333333333</v>
      </c>
    </row>
    <row r="39" spans="1:9" x14ac:dyDescent="0.3">
      <c r="A39" s="24" t="s">
        <v>168</v>
      </c>
      <c r="B39" s="24"/>
      <c r="C39" s="24">
        <v>17.833333333333332</v>
      </c>
      <c r="D39" s="24">
        <v>17.833333333333332</v>
      </c>
      <c r="E39" s="24">
        <v>17.8333333333333</v>
      </c>
      <c r="G39" s="25">
        <f>SUMIFS(C39:E39, C6:E6, "19MEE431_CO1")</f>
        <v>17.833333333333332</v>
      </c>
      <c r="H39" s="25">
        <f>SUMIFS(C39:E39, C6:E6, "19MEE431_CO2")</f>
        <v>17.833333333333332</v>
      </c>
      <c r="I39" s="25">
        <f>SUMIFS(C39:E39, C6:E6, "19MEE431_CO3")</f>
        <v>17.8333333333333</v>
      </c>
    </row>
    <row r="40" spans="1:9" x14ac:dyDescent="0.3">
      <c r="A40" s="26" t="s">
        <v>169</v>
      </c>
      <c r="B40" s="26"/>
      <c r="C40" s="26">
        <v>16.666666666666668</v>
      </c>
      <c r="D40" s="26">
        <v>16.666666666666668</v>
      </c>
      <c r="E40" s="26">
        <v>16.6666666666667</v>
      </c>
      <c r="G40" s="25">
        <f>SUMIFS(C40:E40, C6:E6, "19MEE431_CO1")</f>
        <v>16.666666666666668</v>
      </c>
      <c r="H40" s="25">
        <f>SUMIFS(C40:E40, C6:E6, "19MEE431_CO2")</f>
        <v>16.666666666666668</v>
      </c>
      <c r="I40" s="25">
        <f>SUMIFS(C40:E40, C6:E6, "19MEE431_CO3")</f>
        <v>16.6666666666667</v>
      </c>
    </row>
    <row r="41" spans="1:9" x14ac:dyDescent="0.3">
      <c r="A41" s="24" t="s">
        <v>170</v>
      </c>
      <c r="B41" s="24"/>
      <c r="C41" s="24">
        <v>17.666666666666668</v>
      </c>
      <c r="D41" s="24">
        <v>17.666666666666668</v>
      </c>
      <c r="E41" s="24">
        <v>17.6666666666667</v>
      </c>
      <c r="G41" s="25">
        <f>SUMIFS(C41:E41, C6:E6, "19MEE431_CO1")</f>
        <v>17.666666666666668</v>
      </c>
      <c r="H41" s="25">
        <f>SUMIFS(C41:E41, C6:E6, "19MEE431_CO2")</f>
        <v>17.666666666666668</v>
      </c>
      <c r="I41" s="25">
        <f>SUMIFS(C41:E41, C6:E6, "19MEE431_CO3")</f>
        <v>17.6666666666667</v>
      </c>
    </row>
    <row r="42" spans="1:9" x14ac:dyDescent="0.3">
      <c r="A42" s="26" t="s">
        <v>171</v>
      </c>
      <c r="B42" s="26"/>
      <c r="C42" s="26">
        <v>17.5</v>
      </c>
      <c r="D42" s="26">
        <v>17.5</v>
      </c>
      <c r="E42" s="26">
        <v>17.5</v>
      </c>
      <c r="G42" s="25">
        <f>SUMIFS(C42:E42, C6:E6, "19MEE431_CO1")</f>
        <v>17.5</v>
      </c>
      <c r="H42" s="25">
        <f>SUMIFS(C42:E42, C6:E6, "19MEE431_CO2")</f>
        <v>17.5</v>
      </c>
      <c r="I42" s="25">
        <f>SUMIFS(C42:E42, C6:E6, "19MEE431_CO3")</f>
        <v>17.5</v>
      </c>
    </row>
    <row r="43" spans="1:9" x14ac:dyDescent="0.3">
      <c r="A43" s="24" t="s">
        <v>172</v>
      </c>
      <c r="B43" s="24"/>
      <c r="C43" s="24">
        <v>17.5</v>
      </c>
      <c r="D43" s="24">
        <v>17.5</v>
      </c>
      <c r="E43" s="24">
        <v>17.5</v>
      </c>
      <c r="G43" s="25">
        <f>SUMIFS(C43:E43, C6:E6, "19MEE431_CO1")</f>
        <v>17.5</v>
      </c>
      <c r="H43" s="25">
        <f>SUMIFS(C43:E43, C6:E6, "19MEE431_CO2")</f>
        <v>17.5</v>
      </c>
      <c r="I43" s="25">
        <f>SUMIFS(C43:E43, C6:E6, "19MEE431_CO3")</f>
        <v>17.5</v>
      </c>
    </row>
    <row r="44" spans="1:9" x14ac:dyDescent="0.3">
      <c r="A44" s="26" t="s">
        <v>173</v>
      </c>
      <c r="B44" s="26"/>
      <c r="C44" s="26">
        <v>19.333333333333336</v>
      </c>
      <c r="D44" s="26">
        <v>19.333333333333336</v>
      </c>
      <c r="E44" s="26">
        <v>19.3333333333333</v>
      </c>
      <c r="G44" s="25">
        <f>SUMIFS(C44:E44, C6:E6, "19MEE431_CO1")</f>
        <v>19.333333333333336</v>
      </c>
      <c r="H44" s="25">
        <f>SUMIFS(C44:E44, C6:E6, "19MEE431_CO2")</f>
        <v>19.333333333333336</v>
      </c>
      <c r="I44" s="25">
        <f>SUMIFS(C44:E44, C6:E6, "19MEE431_CO3")</f>
        <v>19.3333333333333</v>
      </c>
    </row>
    <row r="45" spans="1:9" x14ac:dyDescent="0.3">
      <c r="A45" s="24" t="s">
        <v>174</v>
      </c>
      <c r="B45" s="24"/>
      <c r="C45" s="24">
        <v>17.166666666666668</v>
      </c>
      <c r="D45" s="24">
        <v>17.166666666666668</v>
      </c>
      <c r="E45" s="24">
        <v>17.1666666666667</v>
      </c>
      <c r="G45" s="25">
        <f>SUMIFS(C45:E45, C6:E6, "19MEE431_CO1")</f>
        <v>17.166666666666668</v>
      </c>
      <c r="H45" s="25">
        <f>SUMIFS(C45:E45, C6:E6, "19MEE431_CO2")</f>
        <v>17.166666666666668</v>
      </c>
      <c r="I45" s="25">
        <f>SUMIFS(C45:E45, C6:E6, "19MEE431_CO3")</f>
        <v>17.1666666666667</v>
      </c>
    </row>
    <row r="46" spans="1:9" x14ac:dyDescent="0.3">
      <c r="A46" s="26"/>
      <c r="B46" s="26"/>
      <c r="C46" s="26"/>
      <c r="D46" s="26"/>
      <c r="E46" s="26"/>
      <c r="G46" s="25">
        <f>SUMIFS(C46:E46, C6:E6, "19MEE431_CO1")</f>
        <v>0</v>
      </c>
      <c r="H46" s="25">
        <f>SUMIFS(C46:E46, C6:E6, "19MEE431_CO2")</f>
        <v>0</v>
      </c>
      <c r="I46" s="25">
        <f>SUMIFS(C46:E46, C6:E6, "19MEE431_CO3")</f>
        <v>0</v>
      </c>
    </row>
    <row r="49" spans="1:3" x14ac:dyDescent="0.3">
      <c r="A49" s="27" t="s">
        <v>54</v>
      </c>
      <c r="B49" s="50" t="s">
        <v>55</v>
      </c>
      <c r="C49" s="47"/>
    </row>
    <row r="50" spans="1:3" x14ac:dyDescent="0.3">
      <c r="A50" s="28" t="s">
        <v>56</v>
      </c>
      <c r="B50" s="49" t="s">
        <v>57</v>
      </c>
      <c r="C50" s="47"/>
    </row>
    <row r="51" spans="1:3" x14ac:dyDescent="0.3">
      <c r="A51" s="29" t="s">
        <v>58</v>
      </c>
      <c r="B51" s="48" t="s">
        <v>59</v>
      </c>
      <c r="C51" s="47"/>
    </row>
    <row r="52" spans="1:3" x14ac:dyDescent="0.3">
      <c r="A52" s="30" t="s">
        <v>78</v>
      </c>
      <c r="B52" s="46" t="s">
        <v>79</v>
      </c>
      <c r="C52" s="47"/>
    </row>
    <row r="53" spans="1:3" x14ac:dyDescent="0.3">
      <c r="A53" s="31" t="s">
        <v>80</v>
      </c>
      <c r="B53" s="51" t="s">
        <v>81</v>
      </c>
      <c r="C53" s="47"/>
    </row>
  </sheetData>
  <sheetProtection sheet="1"/>
  <mergeCells count="7">
    <mergeCell ref="B53:C53"/>
    <mergeCell ref="B52:C52"/>
    <mergeCell ref="B9:E9"/>
    <mergeCell ref="B1:E1"/>
    <mergeCell ref="B51:C51"/>
    <mergeCell ref="B50:C50"/>
    <mergeCell ref="B49:C49"/>
  </mergeCells>
  <conditionalFormatting sqref="A11:E46">
    <cfRule type="expression" dxfId="59" priority="26">
      <formula>ISBLANK(A11)</formula>
    </cfRule>
  </conditionalFormatting>
  <conditionalFormatting sqref="C3">
    <cfRule type="expression" dxfId="58" priority="2">
      <formula>ISBLANK(C3)</formula>
    </cfRule>
  </conditionalFormatting>
  <conditionalFormatting sqref="C4">
    <cfRule type="expression" dxfId="57" priority="4">
      <formula>ISBLANK(C4)</formula>
    </cfRule>
  </conditionalFormatting>
  <conditionalFormatting sqref="C5">
    <cfRule type="expression" dxfId="56" priority="6">
      <formula>ISBLANK(C5)</formula>
    </cfRule>
  </conditionalFormatting>
  <conditionalFormatting sqref="C10">
    <cfRule type="expression" dxfId="55" priority="25">
      <formula>COUNTIF(C11:C46, "&gt;="&amp;$C$4)=0</formula>
    </cfRule>
  </conditionalFormatting>
  <conditionalFormatting sqref="C11:C46">
    <cfRule type="expression" dxfId="54" priority="27">
      <formula>C11&gt;$C$3</formula>
    </cfRule>
  </conditionalFormatting>
  <conditionalFormatting sqref="C3:E3">
    <cfRule type="expression" dxfId="53" priority="1">
      <formula>OR(C3&gt;100,C3&lt;0)</formula>
    </cfRule>
  </conditionalFormatting>
  <conditionalFormatting sqref="C4:E4">
    <cfRule type="expression" dxfId="52" priority="3">
      <formula>OR(C4&gt;max_marks_cell,C4&lt;0)</formula>
    </cfRule>
  </conditionalFormatting>
  <conditionalFormatting sqref="C5:E5">
    <cfRule type="expression" dxfId="51" priority="5">
      <formula>OR(C5&gt;3,C5&lt;0)</formula>
    </cfRule>
  </conditionalFormatting>
  <conditionalFormatting sqref="C7:E7">
    <cfRule type="expression" dxfId="50" priority="7">
      <formula>OR(C7&gt;100,C7&lt;0)</formula>
    </cfRule>
    <cfRule type="expression" dxfId="49" priority="8">
      <formula>ISBLANK(C7)</formula>
    </cfRule>
  </conditionalFormatting>
  <conditionalFormatting sqref="D10">
    <cfRule type="expression" dxfId="48" priority="30">
      <formula>COUNTIF(D11:D46, "&gt;="&amp;$D$4)=0</formula>
    </cfRule>
  </conditionalFormatting>
  <conditionalFormatting sqref="D11:D46">
    <cfRule type="expression" dxfId="47" priority="32">
      <formula>D11&gt;$D$3</formula>
    </cfRule>
  </conditionalFormatting>
  <conditionalFormatting sqref="D3:E5">
    <cfRule type="expression" dxfId="46" priority="10">
      <formula>ISBLANK(D3)</formula>
    </cfRule>
  </conditionalFormatting>
  <conditionalFormatting sqref="E10">
    <cfRule type="expression" dxfId="45" priority="35">
      <formula>COUNTIF(E11:E46, "&gt;="&amp;$E$4)=0</formula>
    </cfRule>
  </conditionalFormatting>
  <conditionalFormatting sqref="E11:E46">
    <cfRule type="expression" dxfId="44" priority="37">
      <formula>E11&gt;$E$3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3"/>
  <sheetViews>
    <sheetView workbookViewId="0">
      <selection activeCell="Q6" sqref="Q6"/>
    </sheetView>
  </sheetViews>
  <sheetFormatPr defaultRowHeight="14.4" x14ac:dyDescent="0.3"/>
  <cols>
    <col min="1" max="1" width="20" customWidth="1"/>
    <col min="2" max="2" width="30" customWidth="1"/>
    <col min="3" max="19" width="36" customWidth="1"/>
  </cols>
  <sheetData>
    <row r="1" spans="1:23" x14ac:dyDescent="0.3">
      <c r="A1" s="2"/>
      <c r="B1" s="44" t="s">
        <v>53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3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G2" s="22" t="s">
        <v>65</v>
      </c>
      <c r="H2" s="22" t="s">
        <v>66</v>
      </c>
      <c r="I2" s="22" t="s">
        <v>67</v>
      </c>
      <c r="J2" s="22" t="s">
        <v>68</v>
      </c>
      <c r="K2" s="22" t="s">
        <v>69</v>
      </c>
      <c r="L2" s="22" t="s">
        <v>82</v>
      </c>
      <c r="M2" s="22" t="s">
        <v>83</v>
      </c>
      <c r="N2" s="22" t="s">
        <v>84</v>
      </c>
      <c r="O2" s="22" t="s">
        <v>85</v>
      </c>
      <c r="P2" s="22" t="s">
        <v>86</v>
      </c>
      <c r="Q2" s="22" t="s">
        <v>87</v>
      </c>
      <c r="R2" s="22" t="s">
        <v>88</v>
      </c>
      <c r="S2" s="22" t="s">
        <v>89</v>
      </c>
      <c r="U2" s="23" t="s">
        <v>24</v>
      </c>
      <c r="V2" s="23" t="s">
        <v>27</v>
      </c>
      <c r="W2" s="23" t="s">
        <v>30</v>
      </c>
    </row>
    <row r="3" spans="1:23" x14ac:dyDescent="0.3">
      <c r="A3" s="2"/>
      <c r="B3" s="22" t="s">
        <v>70</v>
      </c>
      <c r="C3" s="24">
        <v>3</v>
      </c>
      <c r="D3" s="24">
        <v>3</v>
      </c>
      <c r="E3" s="24">
        <v>3</v>
      </c>
      <c r="F3" s="24">
        <v>3</v>
      </c>
      <c r="G3" s="24">
        <v>3</v>
      </c>
      <c r="H3" s="24">
        <v>3</v>
      </c>
      <c r="I3" s="24">
        <v>3</v>
      </c>
      <c r="J3" s="24">
        <v>3</v>
      </c>
      <c r="K3" s="24">
        <v>3</v>
      </c>
      <c r="L3" s="24">
        <v>3</v>
      </c>
      <c r="M3" s="24">
        <v>8</v>
      </c>
      <c r="N3" s="24">
        <v>8</v>
      </c>
      <c r="O3" s="24">
        <v>8</v>
      </c>
      <c r="P3" s="24">
        <v>8</v>
      </c>
      <c r="Q3" s="24">
        <v>8</v>
      </c>
      <c r="R3" s="24">
        <v>15</v>
      </c>
      <c r="S3" s="24">
        <v>15</v>
      </c>
      <c r="U3" s="25">
        <f>SUMIFS(C3:S3, C6:S6, "19MEE431_CO1")</f>
        <v>20</v>
      </c>
      <c r="V3" s="25">
        <f>SUMIFS(C3:S3, C6:S6, "19MEE431_CO2")</f>
        <v>61</v>
      </c>
      <c r="W3" s="25">
        <f>SUMIFS(C3:S3, C6:S6, "19MEE431_CO3")</f>
        <v>19</v>
      </c>
    </row>
    <row r="4" spans="1:23" x14ac:dyDescent="0.3">
      <c r="A4" s="2"/>
      <c r="B4" s="22" t="s">
        <v>71</v>
      </c>
      <c r="C4" s="26">
        <f>Combined_Input_Details!B14/100*C3</f>
        <v>1.7999999999999998</v>
      </c>
      <c r="D4" s="26">
        <f>Combined_Input_Details!B14/100*D3</f>
        <v>1.7999999999999998</v>
      </c>
      <c r="E4" s="26">
        <f>Combined_Input_Details!B14/100*E3</f>
        <v>1.7999999999999998</v>
      </c>
      <c r="F4" s="26">
        <f>Combined_Input_Details!B14/100*F3</f>
        <v>1.7999999999999998</v>
      </c>
      <c r="G4" s="26">
        <f>Combined_Input_Details!B14/100*G3</f>
        <v>1.7999999999999998</v>
      </c>
      <c r="H4" s="26">
        <f>Combined_Input_Details!B14/100*H3</f>
        <v>1.7999999999999998</v>
      </c>
      <c r="I4" s="26">
        <f>Combined_Input_Details!B14/100*I3</f>
        <v>1.7999999999999998</v>
      </c>
      <c r="J4" s="26">
        <f>Combined_Input_Details!B14/100*J3</f>
        <v>1.7999999999999998</v>
      </c>
      <c r="K4" s="26">
        <f>Combined_Input_Details!B14/100*K3</f>
        <v>1.7999999999999998</v>
      </c>
      <c r="L4" s="26">
        <f>Combined_Input_Details!B14/100*L3</f>
        <v>1.7999999999999998</v>
      </c>
      <c r="M4" s="26">
        <f>Combined_Input_Details!B14/100*M3</f>
        <v>4.8</v>
      </c>
      <c r="N4" s="26">
        <f>Combined_Input_Details!B14/100*N3</f>
        <v>4.8</v>
      </c>
      <c r="O4" s="26">
        <f>Combined_Input_Details!B14/100*O3</f>
        <v>4.8</v>
      </c>
      <c r="P4" s="26">
        <f>Combined_Input_Details!B14/100*P3</f>
        <v>4.8</v>
      </c>
      <c r="Q4" s="26">
        <f>Combined_Input_Details!B14/100*Q3</f>
        <v>4.8</v>
      </c>
      <c r="R4" s="26">
        <f>Combined_Input_Details!B14/100*R3</f>
        <v>9</v>
      </c>
      <c r="S4" s="26">
        <f>Combined_Input_Details!B14/100*S3</f>
        <v>9</v>
      </c>
      <c r="U4" s="25">
        <f>SUMIFS(C4:S4, C6:S6, "19MEE431_CO1")</f>
        <v>12</v>
      </c>
      <c r="V4" s="25">
        <f>SUMIFS(C4:S4, C6:S6, "19MEE431_CO2")</f>
        <v>36.6</v>
      </c>
      <c r="W4" s="25">
        <f>SUMIFS(C4:S4, C6:S6, "19MEE431_CO3")</f>
        <v>11.399999999999999</v>
      </c>
    </row>
    <row r="5" spans="1:23" x14ac:dyDescent="0.3">
      <c r="A5" s="2"/>
      <c r="B5" s="22" t="s">
        <v>72</v>
      </c>
      <c r="C5" s="24">
        <v>1</v>
      </c>
      <c r="D5" s="24">
        <v>1</v>
      </c>
      <c r="E5" s="24">
        <v>2</v>
      </c>
      <c r="F5" s="24">
        <v>2</v>
      </c>
      <c r="G5" s="24">
        <v>2</v>
      </c>
      <c r="H5" s="24">
        <v>1</v>
      </c>
      <c r="I5" s="24">
        <v>3</v>
      </c>
      <c r="J5" s="24">
        <v>1</v>
      </c>
      <c r="K5" s="24">
        <v>2</v>
      </c>
      <c r="L5" s="24">
        <v>2</v>
      </c>
      <c r="M5" s="24">
        <v>1</v>
      </c>
      <c r="N5" s="24">
        <v>2</v>
      </c>
      <c r="O5" s="24">
        <v>2</v>
      </c>
      <c r="P5" s="24">
        <v>3</v>
      </c>
      <c r="Q5" s="24">
        <v>3</v>
      </c>
      <c r="R5" s="24">
        <v>2</v>
      </c>
      <c r="S5" s="24">
        <v>2</v>
      </c>
    </row>
    <row r="6" spans="1:23" x14ac:dyDescent="0.3">
      <c r="A6" s="2"/>
      <c r="B6" s="22" t="s">
        <v>73</v>
      </c>
      <c r="C6" s="5" t="str">
        <f t="shared" ref="C6:S6" si="0">CONCATENATE("19MEE431_CO", C5)</f>
        <v>19MEE431_CO1</v>
      </c>
      <c r="D6" s="5" t="str">
        <f t="shared" si="0"/>
        <v>19MEE431_CO1</v>
      </c>
      <c r="E6" s="5" t="str">
        <f t="shared" si="0"/>
        <v>19MEE431_CO2</v>
      </c>
      <c r="F6" s="5" t="str">
        <f t="shared" si="0"/>
        <v>19MEE431_CO2</v>
      </c>
      <c r="G6" s="5" t="str">
        <f t="shared" si="0"/>
        <v>19MEE431_CO2</v>
      </c>
      <c r="H6" s="5" t="str">
        <f t="shared" si="0"/>
        <v>19MEE431_CO1</v>
      </c>
      <c r="I6" s="5" t="str">
        <f t="shared" si="0"/>
        <v>19MEE431_CO3</v>
      </c>
      <c r="J6" s="5" t="str">
        <f t="shared" si="0"/>
        <v>19MEE431_CO1</v>
      </c>
      <c r="K6" s="5" t="str">
        <f t="shared" si="0"/>
        <v>19MEE431_CO2</v>
      </c>
      <c r="L6" s="5" t="str">
        <f t="shared" si="0"/>
        <v>19MEE431_CO2</v>
      </c>
      <c r="M6" s="5" t="str">
        <f t="shared" si="0"/>
        <v>19MEE431_CO1</v>
      </c>
      <c r="N6" s="5" t="str">
        <f t="shared" si="0"/>
        <v>19MEE431_CO2</v>
      </c>
      <c r="O6" s="5" t="str">
        <f t="shared" si="0"/>
        <v>19MEE431_CO2</v>
      </c>
      <c r="P6" s="5" t="str">
        <f t="shared" si="0"/>
        <v>19MEE431_CO3</v>
      </c>
      <c r="Q6" s="5" t="str">
        <f t="shared" si="0"/>
        <v>19MEE431_CO3</v>
      </c>
      <c r="R6" s="5" t="str">
        <f t="shared" si="0"/>
        <v>19MEE431_CO2</v>
      </c>
      <c r="S6" s="5" t="str">
        <f t="shared" si="0"/>
        <v>19MEE431_CO2</v>
      </c>
    </row>
    <row r="7" spans="1:23" x14ac:dyDescent="0.3">
      <c r="A7" s="2"/>
      <c r="B7" s="22" t="s">
        <v>74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3" x14ac:dyDescent="0.3">
      <c r="A9" s="1"/>
      <c r="B9" s="44" t="s">
        <v>75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3" x14ac:dyDescent="0.3">
      <c r="A10" s="22" t="s">
        <v>76</v>
      </c>
      <c r="B10" s="22" t="s">
        <v>77</v>
      </c>
      <c r="C10" s="22" t="s">
        <v>61</v>
      </c>
      <c r="D10" s="22" t="s">
        <v>62</v>
      </c>
      <c r="E10" s="22" t="s">
        <v>63</v>
      </c>
      <c r="F10" s="22" t="s">
        <v>64</v>
      </c>
      <c r="G10" s="22" t="s">
        <v>65</v>
      </c>
      <c r="H10" s="22" t="s">
        <v>66</v>
      </c>
      <c r="I10" s="22" t="s">
        <v>67</v>
      </c>
      <c r="J10" s="22" t="s">
        <v>68</v>
      </c>
      <c r="K10" s="22" t="s">
        <v>69</v>
      </c>
      <c r="L10" s="22" t="s">
        <v>82</v>
      </c>
      <c r="M10" s="22" t="s">
        <v>83</v>
      </c>
      <c r="N10" s="22" t="s">
        <v>84</v>
      </c>
      <c r="O10" s="22" t="s">
        <v>85</v>
      </c>
      <c r="P10" s="22" t="s">
        <v>86</v>
      </c>
      <c r="Q10" s="22" t="s">
        <v>87</v>
      </c>
      <c r="R10" s="22" t="s">
        <v>88</v>
      </c>
      <c r="S10" s="22" t="s">
        <v>89</v>
      </c>
      <c r="U10" s="23" t="s">
        <v>24</v>
      </c>
      <c r="V10" s="23" t="s">
        <v>27</v>
      </c>
      <c r="W10" s="23" t="s">
        <v>30</v>
      </c>
    </row>
    <row r="11" spans="1:23" x14ac:dyDescent="0.3">
      <c r="A11" s="24" t="s">
        <v>139</v>
      </c>
      <c r="B11" s="24"/>
      <c r="C11" s="24">
        <v>3</v>
      </c>
      <c r="D11" s="24">
        <v>1</v>
      </c>
      <c r="E11" s="24"/>
      <c r="F11" s="24">
        <v>3</v>
      </c>
      <c r="G11" s="24">
        <v>3</v>
      </c>
      <c r="H11" s="24">
        <v>0</v>
      </c>
      <c r="I11" s="24">
        <v>0</v>
      </c>
      <c r="J11" s="24"/>
      <c r="K11" s="24">
        <v>2.5</v>
      </c>
      <c r="L11" s="24">
        <v>0.5</v>
      </c>
      <c r="M11" s="24">
        <v>5</v>
      </c>
      <c r="N11" s="24">
        <v>6.5</v>
      </c>
      <c r="O11" s="24">
        <v>4.5</v>
      </c>
      <c r="P11" s="24">
        <v>5.5</v>
      </c>
      <c r="Q11" s="24">
        <v>3.5</v>
      </c>
      <c r="R11" s="24">
        <v>4</v>
      </c>
      <c r="S11" s="24">
        <v>4</v>
      </c>
      <c r="U11" s="25">
        <f>SUMIFS(C11:S11, C6:S6, "19MEE431_CO1")</f>
        <v>9</v>
      </c>
      <c r="V11" s="25">
        <f>SUMIFS(C11:S11, C6:S6, "19MEE431_CO2")</f>
        <v>28</v>
      </c>
      <c r="W11" s="25">
        <f>SUMIFS(C11:S11, C6:S6, "19MEE431_CO3")</f>
        <v>9</v>
      </c>
    </row>
    <row r="12" spans="1:23" x14ac:dyDescent="0.3">
      <c r="A12" s="26" t="s">
        <v>140</v>
      </c>
      <c r="B12" s="26"/>
      <c r="C12" s="26"/>
      <c r="D12" s="26"/>
      <c r="E12" s="26">
        <v>2.5</v>
      </c>
      <c r="F12" s="26"/>
      <c r="G12" s="26">
        <v>2.5</v>
      </c>
      <c r="H12" s="26"/>
      <c r="I12" s="26"/>
      <c r="J12" s="26">
        <v>2.5</v>
      </c>
      <c r="K12" s="26">
        <v>0.5</v>
      </c>
      <c r="L12" s="26"/>
      <c r="M12" s="26">
        <v>5</v>
      </c>
      <c r="N12" s="26">
        <v>6.5</v>
      </c>
      <c r="O12" s="26">
        <v>6.5</v>
      </c>
      <c r="P12" s="26">
        <v>4.5</v>
      </c>
      <c r="Q12" s="26"/>
      <c r="R12" s="26"/>
      <c r="S12" s="26">
        <v>7.5</v>
      </c>
      <c r="U12" s="25">
        <f>SUMIFS(C12:S12, C6:S6, "19MEE431_CO1")</f>
        <v>7.5</v>
      </c>
      <c r="V12" s="25">
        <f>SUMIFS(C12:S12, C6:S6, "19MEE431_CO2")</f>
        <v>26</v>
      </c>
      <c r="W12" s="25">
        <f>SUMIFS(C12:S12, C6:S6, "19MEE431_CO3")</f>
        <v>4.5</v>
      </c>
    </row>
    <row r="13" spans="1:23" x14ac:dyDescent="0.3">
      <c r="A13" s="24" t="s">
        <v>141</v>
      </c>
      <c r="B13" s="24"/>
      <c r="C13" s="24">
        <v>2</v>
      </c>
      <c r="D13" s="24"/>
      <c r="E13" s="24">
        <v>2</v>
      </c>
      <c r="F13" s="24">
        <v>2.5</v>
      </c>
      <c r="G13" s="24">
        <v>0.5</v>
      </c>
      <c r="H13" s="24">
        <v>0</v>
      </c>
      <c r="I13" s="24">
        <v>1</v>
      </c>
      <c r="J13" s="24">
        <v>2.5</v>
      </c>
      <c r="K13" s="24">
        <v>2.5</v>
      </c>
      <c r="L13" s="24"/>
      <c r="M13" s="24">
        <v>6</v>
      </c>
      <c r="N13" s="24">
        <v>6.5</v>
      </c>
      <c r="O13" s="24">
        <v>3.5</v>
      </c>
      <c r="P13" s="24">
        <v>6.5</v>
      </c>
      <c r="Q13" s="24">
        <v>5</v>
      </c>
      <c r="R13" s="24">
        <v>2</v>
      </c>
      <c r="S13" s="24">
        <v>6.5</v>
      </c>
      <c r="U13" s="25">
        <f>SUMIFS(C13:S13, C6:S6, "19MEE431_CO1")</f>
        <v>10.5</v>
      </c>
      <c r="V13" s="25">
        <f>SUMIFS(C13:S13, C6:S6, "19MEE431_CO2")</f>
        <v>26</v>
      </c>
      <c r="W13" s="25">
        <f>SUMIFS(C13:S13, C6:S6, "19MEE431_CO3")</f>
        <v>12.5</v>
      </c>
    </row>
    <row r="14" spans="1:23" x14ac:dyDescent="0.3">
      <c r="A14" s="26" t="s">
        <v>142</v>
      </c>
      <c r="B14" s="26"/>
      <c r="C14" s="26">
        <v>3</v>
      </c>
      <c r="D14" s="26">
        <v>0</v>
      </c>
      <c r="E14" s="26">
        <v>3</v>
      </c>
      <c r="F14" s="26">
        <v>3</v>
      </c>
      <c r="G14" s="26">
        <v>3</v>
      </c>
      <c r="H14" s="26">
        <v>1</v>
      </c>
      <c r="I14" s="26">
        <v>3</v>
      </c>
      <c r="J14" s="26">
        <v>2.5</v>
      </c>
      <c r="K14" s="26">
        <v>2.5</v>
      </c>
      <c r="L14" s="26">
        <v>1</v>
      </c>
      <c r="M14" s="26">
        <v>7</v>
      </c>
      <c r="N14" s="26">
        <v>6.5</v>
      </c>
      <c r="O14" s="26">
        <v>2</v>
      </c>
      <c r="P14" s="26">
        <v>6.5</v>
      </c>
      <c r="Q14" s="26">
        <v>4</v>
      </c>
      <c r="R14" s="26">
        <v>10</v>
      </c>
      <c r="S14" s="26">
        <v>11.5</v>
      </c>
      <c r="U14" s="25">
        <f>SUMIFS(C14:S14, C6:S6, "19MEE431_CO1")</f>
        <v>13.5</v>
      </c>
      <c r="V14" s="25">
        <f>SUMIFS(C14:S14, C6:S6, "19MEE431_CO2")</f>
        <v>42.5</v>
      </c>
      <c r="W14" s="25">
        <f>SUMIFS(C14:S14, C6:S6, "19MEE431_CO3")</f>
        <v>13.5</v>
      </c>
    </row>
    <row r="15" spans="1:23" x14ac:dyDescent="0.3">
      <c r="A15" s="24" t="s">
        <v>143</v>
      </c>
      <c r="B15" s="24"/>
      <c r="C15" s="24">
        <v>3</v>
      </c>
      <c r="D15" s="24"/>
      <c r="E15" s="24">
        <v>2</v>
      </c>
      <c r="F15" s="24">
        <v>2.5</v>
      </c>
      <c r="G15" s="24">
        <v>3</v>
      </c>
      <c r="H15" s="24">
        <v>2.5</v>
      </c>
      <c r="I15" s="24">
        <v>2</v>
      </c>
      <c r="J15" s="24">
        <v>2</v>
      </c>
      <c r="K15" s="24">
        <v>2.5</v>
      </c>
      <c r="L15" s="24">
        <v>0</v>
      </c>
      <c r="M15" s="24">
        <v>7.5</v>
      </c>
      <c r="N15" s="24">
        <v>6.5</v>
      </c>
      <c r="O15" s="24">
        <v>2</v>
      </c>
      <c r="P15" s="24">
        <v>6.5</v>
      </c>
      <c r="Q15" s="24">
        <v>6</v>
      </c>
      <c r="R15" s="24">
        <v>7</v>
      </c>
      <c r="S15" s="24">
        <v>2</v>
      </c>
      <c r="U15" s="25">
        <f>SUMIFS(C15:S15, C6:S6, "19MEE431_CO1")</f>
        <v>15</v>
      </c>
      <c r="V15" s="25">
        <f>SUMIFS(C15:S15, C6:S6, "19MEE431_CO2")</f>
        <v>27.5</v>
      </c>
      <c r="W15" s="25">
        <f>SUMIFS(C15:S15, C6:S6, "19MEE431_CO3")</f>
        <v>14.5</v>
      </c>
    </row>
    <row r="16" spans="1:23" x14ac:dyDescent="0.3">
      <c r="A16" s="26" t="s">
        <v>144</v>
      </c>
      <c r="B16" s="26"/>
      <c r="C16" s="26">
        <v>3</v>
      </c>
      <c r="D16" s="26">
        <v>2</v>
      </c>
      <c r="E16" s="26">
        <v>3</v>
      </c>
      <c r="F16" s="26">
        <v>3</v>
      </c>
      <c r="G16" s="26">
        <v>3</v>
      </c>
      <c r="H16" s="26">
        <v>2.5</v>
      </c>
      <c r="I16" s="26">
        <v>2</v>
      </c>
      <c r="J16" s="26">
        <v>3</v>
      </c>
      <c r="K16" s="26">
        <v>2.5</v>
      </c>
      <c r="L16" s="26">
        <v>3</v>
      </c>
      <c r="M16" s="26">
        <v>7</v>
      </c>
      <c r="N16" s="26">
        <v>7.5</v>
      </c>
      <c r="O16" s="26">
        <v>2.5</v>
      </c>
      <c r="P16" s="26">
        <v>6.5</v>
      </c>
      <c r="Q16" s="26">
        <v>7</v>
      </c>
      <c r="R16" s="26">
        <v>14</v>
      </c>
      <c r="S16" s="26">
        <v>12</v>
      </c>
      <c r="U16" s="25">
        <f>SUMIFS(C16:S16, C6:S6, "19MEE431_CO1")</f>
        <v>17.5</v>
      </c>
      <c r="V16" s="25">
        <f>SUMIFS(C16:S16, C6:S6, "19MEE431_CO2")</f>
        <v>50.5</v>
      </c>
      <c r="W16" s="25">
        <f>SUMIFS(C16:S16, C6:S6, "19MEE431_CO3")</f>
        <v>15.5</v>
      </c>
    </row>
    <row r="17" spans="1:23" x14ac:dyDescent="0.3">
      <c r="A17" s="24" t="s">
        <v>145</v>
      </c>
      <c r="B17" s="24"/>
      <c r="C17" s="24">
        <v>2</v>
      </c>
      <c r="D17" s="24">
        <v>0</v>
      </c>
      <c r="E17" s="24">
        <v>1</v>
      </c>
      <c r="F17" s="24">
        <v>1.5</v>
      </c>
      <c r="G17" s="24">
        <v>1</v>
      </c>
      <c r="H17" s="24">
        <v>0</v>
      </c>
      <c r="I17" s="24">
        <v>1</v>
      </c>
      <c r="J17" s="24">
        <v>2</v>
      </c>
      <c r="K17" s="24">
        <v>1.5</v>
      </c>
      <c r="L17" s="24">
        <v>0</v>
      </c>
      <c r="M17" s="24">
        <v>5</v>
      </c>
      <c r="N17" s="24">
        <v>2</v>
      </c>
      <c r="O17" s="24">
        <v>3</v>
      </c>
      <c r="P17" s="24">
        <v>3.5</v>
      </c>
      <c r="Q17" s="24">
        <v>3.5</v>
      </c>
      <c r="R17" s="24"/>
      <c r="S17" s="24">
        <v>5.5</v>
      </c>
      <c r="U17" s="25">
        <f>SUMIFS(C17:S17, C6:S6, "19MEE431_CO1")</f>
        <v>9</v>
      </c>
      <c r="V17" s="25">
        <f>SUMIFS(C17:S17, C6:S6, "19MEE431_CO2")</f>
        <v>15.5</v>
      </c>
      <c r="W17" s="25">
        <f>SUMIFS(C17:S17, C6:S6, "19MEE431_CO3")</f>
        <v>8</v>
      </c>
    </row>
    <row r="18" spans="1:23" x14ac:dyDescent="0.3">
      <c r="A18" s="26" t="s">
        <v>146</v>
      </c>
      <c r="B18" s="26"/>
      <c r="C18" s="26">
        <v>1.5</v>
      </c>
      <c r="D18" s="26">
        <v>2</v>
      </c>
      <c r="E18" s="26">
        <v>1.5</v>
      </c>
      <c r="F18" s="26">
        <v>2.5</v>
      </c>
      <c r="G18" s="26">
        <v>2</v>
      </c>
      <c r="H18" s="26">
        <v>0</v>
      </c>
      <c r="I18" s="26">
        <v>1.5</v>
      </c>
      <c r="J18" s="26">
        <v>2.5</v>
      </c>
      <c r="K18" s="26">
        <v>1</v>
      </c>
      <c r="L18" s="26">
        <v>0</v>
      </c>
      <c r="M18" s="26">
        <v>6</v>
      </c>
      <c r="N18" s="26">
        <v>3</v>
      </c>
      <c r="O18" s="26"/>
      <c r="P18" s="26">
        <v>4</v>
      </c>
      <c r="Q18" s="26">
        <v>2.5</v>
      </c>
      <c r="R18" s="26">
        <v>8</v>
      </c>
      <c r="S18" s="26">
        <v>6</v>
      </c>
      <c r="U18" s="25">
        <f>SUMIFS(C18:S18, C6:S6, "19MEE431_CO1")</f>
        <v>12</v>
      </c>
      <c r="V18" s="25">
        <f>SUMIFS(C18:S18, C6:S6, "19MEE431_CO2")</f>
        <v>24</v>
      </c>
      <c r="W18" s="25">
        <f>SUMIFS(C18:S18, C6:S6, "19MEE431_CO3")</f>
        <v>8</v>
      </c>
    </row>
    <row r="19" spans="1:23" x14ac:dyDescent="0.3">
      <c r="A19" s="24" t="s">
        <v>147</v>
      </c>
      <c r="B19" s="24"/>
      <c r="C19" s="24"/>
      <c r="D19" s="24">
        <v>0</v>
      </c>
      <c r="E19" s="24">
        <v>0</v>
      </c>
      <c r="F19" s="24"/>
      <c r="G19" s="24">
        <v>1</v>
      </c>
      <c r="H19" s="24"/>
      <c r="I19" s="24"/>
      <c r="J19" s="24">
        <v>0.5</v>
      </c>
      <c r="K19" s="24">
        <v>1</v>
      </c>
      <c r="L19" s="24">
        <v>0</v>
      </c>
      <c r="M19" s="24">
        <v>5</v>
      </c>
      <c r="N19" s="24">
        <v>5</v>
      </c>
      <c r="O19" s="24">
        <v>1</v>
      </c>
      <c r="P19" s="24">
        <v>2.5</v>
      </c>
      <c r="Q19" s="24">
        <v>2.5</v>
      </c>
      <c r="R19" s="24">
        <v>2</v>
      </c>
      <c r="S19" s="24">
        <v>0</v>
      </c>
      <c r="U19" s="25">
        <f>SUMIFS(C19:S19, C6:S6, "19MEE431_CO1")</f>
        <v>5.5</v>
      </c>
      <c r="V19" s="25">
        <f>SUMIFS(C19:S19, C6:S6, "19MEE431_CO2")</f>
        <v>10</v>
      </c>
      <c r="W19" s="25">
        <f>SUMIFS(C19:S19, C6:S6, "19MEE431_CO3")</f>
        <v>5</v>
      </c>
    </row>
    <row r="20" spans="1:23" x14ac:dyDescent="0.3">
      <c r="A20" s="26" t="s">
        <v>148</v>
      </c>
      <c r="B20" s="26"/>
      <c r="C20" s="26">
        <v>1.5</v>
      </c>
      <c r="D20" s="26">
        <v>1</v>
      </c>
      <c r="E20" s="26">
        <v>0</v>
      </c>
      <c r="F20" s="26">
        <v>1</v>
      </c>
      <c r="G20" s="26">
        <v>2.5</v>
      </c>
      <c r="H20" s="26">
        <v>0.5</v>
      </c>
      <c r="I20" s="26">
        <v>0.5</v>
      </c>
      <c r="J20" s="26"/>
      <c r="K20" s="26">
        <v>0.5</v>
      </c>
      <c r="L20" s="26">
        <v>0</v>
      </c>
      <c r="M20" s="26">
        <v>3.5</v>
      </c>
      <c r="N20" s="26">
        <v>6</v>
      </c>
      <c r="O20" s="26">
        <v>2</v>
      </c>
      <c r="P20" s="26">
        <v>4.5</v>
      </c>
      <c r="Q20" s="26"/>
      <c r="R20" s="26">
        <v>2</v>
      </c>
      <c r="S20" s="26">
        <v>4</v>
      </c>
      <c r="U20" s="25">
        <f>SUMIFS(C20:S20, C6:S6, "19MEE431_CO1")</f>
        <v>6.5</v>
      </c>
      <c r="V20" s="25">
        <f>SUMIFS(C20:S20, C6:S6, "19MEE431_CO2")</f>
        <v>18</v>
      </c>
      <c r="W20" s="25">
        <f>SUMIFS(C20:S20, C6:S6, "19MEE431_CO3")</f>
        <v>5</v>
      </c>
    </row>
    <row r="21" spans="1:23" x14ac:dyDescent="0.3">
      <c r="A21" s="24" t="s">
        <v>149</v>
      </c>
      <c r="B21" s="24"/>
      <c r="C21" s="24">
        <v>2.5</v>
      </c>
      <c r="D21" s="24">
        <v>1.5</v>
      </c>
      <c r="E21" s="24">
        <v>0</v>
      </c>
      <c r="F21" s="24">
        <v>2</v>
      </c>
      <c r="G21" s="24">
        <v>2.5</v>
      </c>
      <c r="H21" s="24">
        <v>2</v>
      </c>
      <c r="I21" s="24">
        <v>1.5</v>
      </c>
      <c r="J21" s="24">
        <v>2.5</v>
      </c>
      <c r="K21" s="24">
        <v>2</v>
      </c>
      <c r="L21" s="24"/>
      <c r="M21" s="24">
        <v>3</v>
      </c>
      <c r="N21" s="24">
        <v>6.5</v>
      </c>
      <c r="O21" s="24">
        <v>3</v>
      </c>
      <c r="P21" s="24">
        <v>4.5</v>
      </c>
      <c r="Q21" s="24">
        <v>2.5</v>
      </c>
      <c r="R21" s="24">
        <v>5</v>
      </c>
      <c r="S21" s="24">
        <v>5</v>
      </c>
      <c r="U21" s="25">
        <f>SUMIFS(C21:S21, C6:S6, "19MEE431_CO1")</f>
        <v>11.5</v>
      </c>
      <c r="V21" s="25">
        <f>SUMIFS(C21:S21, C6:S6, "19MEE431_CO2")</f>
        <v>26</v>
      </c>
      <c r="W21" s="25">
        <f>SUMIFS(C21:S21, C6:S6, "19MEE431_CO3")</f>
        <v>8.5</v>
      </c>
    </row>
    <row r="22" spans="1:23" x14ac:dyDescent="0.3">
      <c r="A22" s="26" t="s">
        <v>150</v>
      </c>
      <c r="B22" s="26"/>
      <c r="C22" s="26">
        <v>1</v>
      </c>
      <c r="D22" s="26">
        <v>0</v>
      </c>
      <c r="E22" s="26">
        <v>1</v>
      </c>
      <c r="F22" s="26">
        <v>0</v>
      </c>
      <c r="G22" s="26">
        <v>1</v>
      </c>
      <c r="H22" s="26">
        <v>0</v>
      </c>
      <c r="I22" s="26">
        <v>1</v>
      </c>
      <c r="J22" s="26">
        <v>1</v>
      </c>
      <c r="K22" s="26">
        <v>0</v>
      </c>
      <c r="L22" s="26">
        <v>0</v>
      </c>
      <c r="M22" s="26">
        <v>3.5</v>
      </c>
      <c r="N22" s="26">
        <v>2.5</v>
      </c>
      <c r="O22" s="26">
        <v>3</v>
      </c>
      <c r="P22" s="26">
        <v>0</v>
      </c>
      <c r="Q22" s="26"/>
      <c r="R22" s="26">
        <v>4</v>
      </c>
      <c r="S22" s="26">
        <v>5</v>
      </c>
      <c r="U22" s="25">
        <f>SUMIFS(C22:S22, C6:S6, "19MEE431_CO1")</f>
        <v>5.5</v>
      </c>
      <c r="V22" s="25">
        <f>SUMIFS(C22:S22, C6:S6, "19MEE431_CO2")</f>
        <v>16.5</v>
      </c>
      <c r="W22" s="25">
        <f>SUMIFS(C22:S22, C6:S6, "19MEE431_CO3")</f>
        <v>1</v>
      </c>
    </row>
    <row r="23" spans="1:23" x14ac:dyDescent="0.3">
      <c r="A23" s="24" t="s">
        <v>151</v>
      </c>
      <c r="B23" s="24"/>
      <c r="C23" s="24">
        <v>2.5</v>
      </c>
      <c r="D23" s="24">
        <v>0</v>
      </c>
      <c r="E23" s="24">
        <v>2.5</v>
      </c>
      <c r="F23" s="24">
        <v>2</v>
      </c>
      <c r="G23" s="24">
        <v>3</v>
      </c>
      <c r="H23" s="24">
        <v>0</v>
      </c>
      <c r="I23" s="24">
        <v>2.5</v>
      </c>
      <c r="J23" s="24">
        <v>2.5</v>
      </c>
      <c r="K23" s="24">
        <v>2.5</v>
      </c>
      <c r="L23" s="24">
        <v>0.5</v>
      </c>
      <c r="M23" s="24">
        <v>7</v>
      </c>
      <c r="N23" s="24">
        <v>7</v>
      </c>
      <c r="O23" s="24">
        <v>4</v>
      </c>
      <c r="P23" s="24">
        <v>6.5</v>
      </c>
      <c r="Q23" s="24">
        <v>6</v>
      </c>
      <c r="R23" s="24">
        <v>9</v>
      </c>
      <c r="S23" s="24">
        <v>11.5</v>
      </c>
      <c r="U23" s="25">
        <f>SUMIFS(C23:S23, C6:S6, "19MEE431_CO1")</f>
        <v>12</v>
      </c>
      <c r="V23" s="25">
        <f>SUMIFS(C23:S23, C6:S6, "19MEE431_CO2")</f>
        <v>42</v>
      </c>
      <c r="W23" s="25">
        <f>SUMIFS(C23:S23, C6:S6, "19MEE431_CO3")</f>
        <v>15</v>
      </c>
    </row>
    <row r="24" spans="1:23" x14ac:dyDescent="0.3">
      <c r="A24" s="26" t="s">
        <v>152</v>
      </c>
      <c r="B24" s="26"/>
      <c r="C24" s="26">
        <v>0</v>
      </c>
      <c r="D24" s="26">
        <v>1</v>
      </c>
      <c r="E24" s="26">
        <v>1.5</v>
      </c>
      <c r="F24" s="26">
        <v>2.5</v>
      </c>
      <c r="G24" s="26">
        <v>2.5</v>
      </c>
      <c r="H24" s="26"/>
      <c r="I24" s="26"/>
      <c r="J24" s="26">
        <v>2.5</v>
      </c>
      <c r="K24" s="26">
        <v>2</v>
      </c>
      <c r="L24" s="26">
        <v>1</v>
      </c>
      <c r="M24" s="26">
        <v>7</v>
      </c>
      <c r="N24" s="26">
        <v>7</v>
      </c>
      <c r="O24" s="26"/>
      <c r="P24" s="26">
        <v>5</v>
      </c>
      <c r="Q24" s="26">
        <v>6.5</v>
      </c>
      <c r="R24" s="26">
        <v>7</v>
      </c>
      <c r="S24" s="26">
        <v>5</v>
      </c>
      <c r="U24" s="25">
        <f>SUMIFS(C24:S24, C6:S6, "19MEE431_CO1")</f>
        <v>10.5</v>
      </c>
      <c r="V24" s="25">
        <f>SUMIFS(C24:S24, C6:S6, "19MEE431_CO2")</f>
        <v>28.5</v>
      </c>
      <c r="W24" s="25">
        <f>SUMIFS(C24:S24, C6:S6, "19MEE431_CO3")</f>
        <v>11.5</v>
      </c>
    </row>
    <row r="25" spans="1:23" x14ac:dyDescent="0.3">
      <c r="A25" s="24" t="s">
        <v>153</v>
      </c>
      <c r="B25" s="24"/>
      <c r="C25" s="24">
        <v>1</v>
      </c>
      <c r="D25" s="24">
        <v>2</v>
      </c>
      <c r="E25" s="24">
        <v>0</v>
      </c>
      <c r="F25" s="24">
        <v>0.5</v>
      </c>
      <c r="G25" s="24">
        <v>1.5</v>
      </c>
      <c r="H25" s="24">
        <v>0</v>
      </c>
      <c r="I25" s="24">
        <v>0</v>
      </c>
      <c r="J25" s="24"/>
      <c r="K25" s="24">
        <v>2</v>
      </c>
      <c r="L25" s="24">
        <v>0</v>
      </c>
      <c r="M25" s="24">
        <v>7</v>
      </c>
      <c r="N25" s="24">
        <v>5</v>
      </c>
      <c r="O25" s="24">
        <v>1</v>
      </c>
      <c r="P25" s="24">
        <v>6</v>
      </c>
      <c r="Q25" s="24">
        <v>6.5</v>
      </c>
      <c r="R25" s="24">
        <v>4</v>
      </c>
      <c r="S25" s="24">
        <v>2</v>
      </c>
      <c r="U25" s="25">
        <f>SUMIFS(C25:S25, C6:S6, "19MEE431_CO1")</f>
        <v>10</v>
      </c>
      <c r="V25" s="25">
        <f>SUMIFS(C25:S25, C6:S6, "19MEE431_CO2")</f>
        <v>16</v>
      </c>
      <c r="W25" s="25">
        <f>SUMIFS(C25:S25, C6:S6, "19MEE431_CO3")</f>
        <v>12.5</v>
      </c>
    </row>
    <row r="26" spans="1:23" x14ac:dyDescent="0.3">
      <c r="A26" s="26" t="s">
        <v>154</v>
      </c>
      <c r="B26" s="26"/>
      <c r="C26" s="26"/>
      <c r="D26" s="26">
        <v>0</v>
      </c>
      <c r="E26" s="26"/>
      <c r="F26" s="26">
        <v>1.5</v>
      </c>
      <c r="G26" s="26">
        <v>3</v>
      </c>
      <c r="H26" s="26"/>
      <c r="I26" s="26"/>
      <c r="J26" s="26">
        <v>2</v>
      </c>
      <c r="K26" s="26">
        <v>1.5</v>
      </c>
      <c r="L26" s="26">
        <v>0.5</v>
      </c>
      <c r="M26" s="26">
        <v>3</v>
      </c>
      <c r="N26" s="26">
        <v>4</v>
      </c>
      <c r="O26" s="26">
        <v>3.5</v>
      </c>
      <c r="P26" s="26">
        <v>2.5</v>
      </c>
      <c r="Q26" s="26">
        <v>5</v>
      </c>
      <c r="R26" s="26">
        <v>6.5</v>
      </c>
      <c r="S26" s="26">
        <v>2.5</v>
      </c>
      <c r="U26" s="25">
        <f>SUMIFS(C26:S26, C6:S6, "19MEE431_CO1")</f>
        <v>5</v>
      </c>
      <c r="V26" s="25">
        <f>SUMIFS(C26:S26, C6:S6, "19MEE431_CO2")</f>
        <v>23</v>
      </c>
      <c r="W26" s="25">
        <f>SUMIFS(C26:S26, C6:S6, "19MEE431_CO3")</f>
        <v>7.5</v>
      </c>
    </row>
    <row r="27" spans="1:23" x14ac:dyDescent="0.3">
      <c r="A27" s="24" t="s">
        <v>155</v>
      </c>
      <c r="B27" s="24"/>
      <c r="C27" s="24">
        <v>2</v>
      </c>
      <c r="D27" s="24">
        <v>1.5</v>
      </c>
      <c r="E27" s="24">
        <v>1</v>
      </c>
      <c r="F27" s="24">
        <v>2</v>
      </c>
      <c r="G27" s="24">
        <v>3</v>
      </c>
      <c r="H27" s="24">
        <v>2</v>
      </c>
      <c r="I27" s="24">
        <v>2</v>
      </c>
      <c r="J27" s="24">
        <v>2</v>
      </c>
      <c r="K27" s="24">
        <v>1</v>
      </c>
      <c r="L27" s="24">
        <v>1</v>
      </c>
      <c r="M27" s="24">
        <v>5</v>
      </c>
      <c r="N27" s="24">
        <v>6.5</v>
      </c>
      <c r="O27" s="24">
        <v>5.5</v>
      </c>
      <c r="P27" s="24">
        <v>3</v>
      </c>
      <c r="Q27" s="24">
        <v>5</v>
      </c>
      <c r="R27" s="24">
        <v>7.5</v>
      </c>
      <c r="S27" s="24">
        <v>7.5</v>
      </c>
      <c r="U27" s="25">
        <f>SUMIFS(C27:S27, C6:S6, "19MEE431_CO1")</f>
        <v>12.5</v>
      </c>
      <c r="V27" s="25">
        <f>SUMIFS(C27:S27, C6:S6, "19MEE431_CO2")</f>
        <v>35</v>
      </c>
      <c r="W27" s="25">
        <f>SUMIFS(C27:S27, C6:S6, "19MEE431_CO3")</f>
        <v>10</v>
      </c>
    </row>
    <row r="28" spans="1:23" x14ac:dyDescent="0.3">
      <c r="A28" s="26" t="s">
        <v>156</v>
      </c>
      <c r="B28" s="26"/>
      <c r="C28" s="26">
        <v>1.5</v>
      </c>
      <c r="D28" s="26">
        <v>1</v>
      </c>
      <c r="E28" s="26">
        <v>0</v>
      </c>
      <c r="F28" s="26">
        <v>0</v>
      </c>
      <c r="G28" s="26">
        <v>0</v>
      </c>
      <c r="H28" s="26">
        <v>1</v>
      </c>
      <c r="I28" s="26">
        <v>2</v>
      </c>
      <c r="J28" s="26">
        <v>2.5</v>
      </c>
      <c r="K28" s="26">
        <v>2.5</v>
      </c>
      <c r="L28" s="26">
        <v>0</v>
      </c>
      <c r="M28" s="26">
        <v>4</v>
      </c>
      <c r="N28" s="26">
        <v>5</v>
      </c>
      <c r="O28" s="26">
        <v>3.5</v>
      </c>
      <c r="P28" s="26">
        <v>3.5</v>
      </c>
      <c r="Q28" s="26">
        <v>6</v>
      </c>
      <c r="R28" s="26">
        <v>7</v>
      </c>
      <c r="S28" s="26">
        <v>4</v>
      </c>
      <c r="U28" s="25">
        <f>SUMIFS(C28:S28, C6:S6, "19MEE431_CO1")</f>
        <v>10</v>
      </c>
      <c r="V28" s="25">
        <f>SUMIFS(C28:S28, C6:S6, "19MEE431_CO2")</f>
        <v>22</v>
      </c>
      <c r="W28" s="25">
        <f>SUMIFS(C28:S28, C6:S6, "19MEE431_CO3")</f>
        <v>11.5</v>
      </c>
    </row>
    <row r="29" spans="1:23" x14ac:dyDescent="0.3">
      <c r="A29" s="24" t="s">
        <v>157</v>
      </c>
      <c r="B29" s="24"/>
      <c r="C29" s="24">
        <v>3</v>
      </c>
      <c r="D29" s="24">
        <v>2</v>
      </c>
      <c r="E29" s="24">
        <v>0</v>
      </c>
      <c r="F29" s="24">
        <v>2.5</v>
      </c>
      <c r="G29" s="24">
        <v>3</v>
      </c>
      <c r="H29" s="24">
        <v>2.5</v>
      </c>
      <c r="I29" s="24">
        <v>2</v>
      </c>
      <c r="J29" s="24">
        <v>2</v>
      </c>
      <c r="K29" s="24">
        <v>1</v>
      </c>
      <c r="L29" s="24">
        <v>1</v>
      </c>
      <c r="M29" s="24">
        <v>4.5</v>
      </c>
      <c r="N29" s="24"/>
      <c r="O29" s="24">
        <v>4.5</v>
      </c>
      <c r="P29" s="24">
        <v>2.5</v>
      </c>
      <c r="Q29" s="24"/>
      <c r="R29" s="24">
        <v>1</v>
      </c>
      <c r="S29" s="24">
        <v>9</v>
      </c>
      <c r="U29" s="25">
        <f>SUMIFS(C29:S29, C6:S6, "19MEE431_CO1")</f>
        <v>14</v>
      </c>
      <c r="V29" s="25">
        <f>SUMIFS(C29:S29, C6:S6, "19MEE431_CO2")</f>
        <v>22</v>
      </c>
      <c r="W29" s="25">
        <f>SUMIFS(C29:S29, C6:S6, "19MEE431_CO3")</f>
        <v>4.5</v>
      </c>
    </row>
    <row r="30" spans="1:23" x14ac:dyDescent="0.3">
      <c r="A30" s="26" t="s">
        <v>158</v>
      </c>
      <c r="B30" s="26"/>
      <c r="C30" s="26">
        <v>1.5</v>
      </c>
      <c r="D30" s="26">
        <v>1</v>
      </c>
      <c r="E30" s="26">
        <v>0</v>
      </c>
      <c r="F30" s="26">
        <v>2</v>
      </c>
      <c r="G30" s="26">
        <v>3</v>
      </c>
      <c r="H30" s="26">
        <v>1</v>
      </c>
      <c r="I30" s="26">
        <v>1</v>
      </c>
      <c r="J30" s="26">
        <v>1.5</v>
      </c>
      <c r="K30" s="26">
        <v>0</v>
      </c>
      <c r="L30" s="26">
        <v>1</v>
      </c>
      <c r="M30" s="26">
        <v>1</v>
      </c>
      <c r="N30" s="26">
        <v>3.5</v>
      </c>
      <c r="O30" s="26">
        <v>6.5</v>
      </c>
      <c r="P30" s="26">
        <v>3.5</v>
      </c>
      <c r="Q30" s="26">
        <v>2</v>
      </c>
      <c r="R30" s="26">
        <v>4.5</v>
      </c>
      <c r="S30" s="26">
        <v>4.5</v>
      </c>
      <c r="U30" s="25">
        <f>SUMIFS(C30:S30, C6:S6, "19MEE431_CO1")</f>
        <v>6</v>
      </c>
      <c r="V30" s="25">
        <f>SUMIFS(C30:S30, C6:S6, "19MEE431_CO2")</f>
        <v>25</v>
      </c>
      <c r="W30" s="25">
        <f>SUMIFS(C30:S30, C6:S6, "19MEE431_CO3")</f>
        <v>6.5</v>
      </c>
    </row>
    <row r="31" spans="1:23" x14ac:dyDescent="0.3">
      <c r="A31" s="24" t="s">
        <v>159</v>
      </c>
      <c r="B31" s="24"/>
      <c r="C31" s="24"/>
      <c r="D31" s="24"/>
      <c r="E31" s="24">
        <v>2</v>
      </c>
      <c r="F31" s="24">
        <v>2</v>
      </c>
      <c r="G31" s="24">
        <v>3</v>
      </c>
      <c r="H31" s="24">
        <v>1</v>
      </c>
      <c r="I31" s="24"/>
      <c r="J31" s="24">
        <v>2.5</v>
      </c>
      <c r="K31" s="24">
        <v>1.5</v>
      </c>
      <c r="L31" s="24">
        <v>0</v>
      </c>
      <c r="M31" s="24">
        <v>4</v>
      </c>
      <c r="N31" s="24">
        <v>6.5</v>
      </c>
      <c r="O31" s="24">
        <v>4</v>
      </c>
      <c r="P31" s="24">
        <v>3</v>
      </c>
      <c r="Q31" s="24"/>
      <c r="R31" s="24">
        <v>9</v>
      </c>
      <c r="S31" s="24">
        <v>6.5</v>
      </c>
      <c r="U31" s="25">
        <f>SUMIFS(C31:S31, C6:S6, "19MEE431_CO1")</f>
        <v>7.5</v>
      </c>
      <c r="V31" s="25">
        <f>SUMIFS(C31:S31, C6:S6, "19MEE431_CO2")</f>
        <v>34.5</v>
      </c>
      <c r="W31" s="25">
        <f>SUMIFS(C31:S31, C6:S6, "19MEE431_CO3")</f>
        <v>3</v>
      </c>
    </row>
    <row r="32" spans="1:23" x14ac:dyDescent="0.3">
      <c r="A32" s="26" t="s">
        <v>160</v>
      </c>
      <c r="B32" s="26"/>
      <c r="C32" s="26">
        <v>2</v>
      </c>
      <c r="D32" s="26">
        <v>1</v>
      </c>
      <c r="E32" s="26">
        <v>1.5</v>
      </c>
      <c r="F32" s="26">
        <v>1</v>
      </c>
      <c r="G32" s="26">
        <v>3</v>
      </c>
      <c r="H32" s="26">
        <v>2</v>
      </c>
      <c r="I32" s="26"/>
      <c r="J32" s="26">
        <v>2</v>
      </c>
      <c r="K32" s="26">
        <v>1.5</v>
      </c>
      <c r="L32" s="26">
        <v>1</v>
      </c>
      <c r="M32" s="26">
        <v>0</v>
      </c>
      <c r="N32" s="26">
        <v>2</v>
      </c>
      <c r="O32" s="26">
        <v>6.5</v>
      </c>
      <c r="P32" s="26">
        <v>2</v>
      </c>
      <c r="Q32" s="26">
        <v>4</v>
      </c>
      <c r="R32" s="26">
        <v>6</v>
      </c>
      <c r="S32" s="26">
        <v>6</v>
      </c>
      <c r="U32" s="25">
        <f>SUMIFS(C32:S32, C6:S6, "19MEE431_CO1")</f>
        <v>7</v>
      </c>
      <c r="V32" s="25">
        <f>SUMIFS(C32:S32, C6:S6, "19MEE431_CO2")</f>
        <v>28.5</v>
      </c>
      <c r="W32" s="25">
        <f>SUMIFS(C32:S32, C6:S6, "19MEE431_CO3")</f>
        <v>6</v>
      </c>
    </row>
    <row r="33" spans="1:23" x14ac:dyDescent="0.3">
      <c r="A33" s="24" t="s">
        <v>161</v>
      </c>
      <c r="B33" s="24"/>
      <c r="C33" s="24">
        <v>1.5</v>
      </c>
      <c r="D33" s="24">
        <v>1</v>
      </c>
      <c r="E33" s="24">
        <v>1.5</v>
      </c>
      <c r="F33" s="24">
        <v>1.5</v>
      </c>
      <c r="G33" s="24">
        <v>3</v>
      </c>
      <c r="H33" s="24">
        <v>0</v>
      </c>
      <c r="I33" s="24">
        <v>1</v>
      </c>
      <c r="J33" s="24">
        <v>1</v>
      </c>
      <c r="K33" s="24">
        <v>1</v>
      </c>
      <c r="L33" s="24">
        <v>1</v>
      </c>
      <c r="M33" s="24">
        <v>5.5</v>
      </c>
      <c r="N33" s="24">
        <v>7</v>
      </c>
      <c r="O33" s="24">
        <v>0</v>
      </c>
      <c r="P33" s="24">
        <v>4</v>
      </c>
      <c r="Q33" s="24">
        <v>4.5</v>
      </c>
      <c r="R33" s="24">
        <v>6.5</v>
      </c>
      <c r="S33" s="24">
        <v>10</v>
      </c>
      <c r="U33" s="25">
        <f>SUMIFS(C33:S33, C6:S6, "19MEE431_CO1")</f>
        <v>9</v>
      </c>
      <c r="V33" s="25">
        <f>SUMIFS(C33:S33, C6:S6, "19MEE431_CO2")</f>
        <v>31.5</v>
      </c>
      <c r="W33" s="25">
        <f>SUMIFS(C33:S33, C6:S6, "19MEE431_CO3")</f>
        <v>9.5</v>
      </c>
    </row>
    <row r="34" spans="1:23" x14ac:dyDescent="0.3">
      <c r="A34" s="26" t="s">
        <v>162</v>
      </c>
      <c r="B34" s="26"/>
      <c r="C34" s="26">
        <v>0</v>
      </c>
      <c r="D34" s="26">
        <v>1</v>
      </c>
      <c r="E34" s="26">
        <v>2</v>
      </c>
      <c r="F34" s="26">
        <v>2</v>
      </c>
      <c r="G34" s="26">
        <v>3</v>
      </c>
      <c r="H34" s="26">
        <v>0</v>
      </c>
      <c r="I34" s="26">
        <v>2</v>
      </c>
      <c r="J34" s="26">
        <v>2</v>
      </c>
      <c r="K34" s="26">
        <v>1.5</v>
      </c>
      <c r="L34" s="26"/>
      <c r="M34" s="26">
        <v>3.5</v>
      </c>
      <c r="N34" s="26">
        <v>2</v>
      </c>
      <c r="O34" s="26"/>
      <c r="P34" s="26">
        <v>2</v>
      </c>
      <c r="Q34" s="26">
        <v>2</v>
      </c>
      <c r="R34" s="26">
        <v>4</v>
      </c>
      <c r="S34" s="26">
        <v>10</v>
      </c>
      <c r="U34" s="25">
        <f>SUMIFS(C34:S34, C6:S6, "19MEE431_CO1")</f>
        <v>6.5</v>
      </c>
      <c r="V34" s="25">
        <f>SUMIFS(C34:S34, C6:S6, "19MEE431_CO2")</f>
        <v>24.5</v>
      </c>
      <c r="W34" s="25">
        <f>SUMIFS(C34:S34, C6:S6, "19MEE431_CO3")</f>
        <v>6</v>
      </c>
    </row>
    <row r="35" spans="1:23" x14ac:dyDescent="0.3">
      <c r="A35" s="24" t="s">
        <v>163</v>
      </c>
      <c r="B35" s="24"/>
      <c r="C35" s="24">
        <v>3</v>
      </c>
      <c r="D35" s="24">
        <v>3</v>
      </c>
      <c r="E35" s="24">
        <v>2.5</v>
      </c>
      <c r="F35" s="24">
        <v>2</v>
      </c>
      <c r="G35" s="24">
        <v>2</v>
      </c>
      <c r="H35" s="24">
        <v>0</v>
      </c>
      <c r="I35" s="24">
        <v>1</v>
      </c>
      <c r="J35" s="24">
        <v>2</v>
      </c>
      <c r="K35" s="24">
        <v>1.5</v>
      </c>
      <c r="L35" s="24">
        <v>3</v>
      </c>
      <c r="M35" s="24">
        <v>6</v>
      </c>
      <c r="N35" s="24">
        <v>5.5</v>
      </c>
      <c r="O35" s="24">
        <v>4.5</v>
      </c>
      <c r="P35" s="24">
        <v>4</v>
      </c>
      <c r="Q35" s="24">
        <v>3</v>
      </c>
      <c r="R35" s="24">
        <v>3.5</v>
      </c>
      <c r="S35" s="24">
        <v>4</v>
      </c>
      <c r="U35" s="25">
        <f>SUMIFS(C35:S35, C6:S6, "19MEE431_CO1")</f>
        <v>14</v>
      </c>
      <c r="V35" s="25">
        <f>SUMIFS(C35:S35, C6:S6, "19MEE431_CO2")</f>
        <v>28.5</v>
      </c>
      <c r="W35" s="25">
        <f>SUMIFS(C35:S35, C6:S6, "19MEE431_CO3")</f>
        <v>8</v>
      </c>
    </row>
    <row r="36" spans="1:23" x14ac:dyDescent="0.3">
      <c r="A36" s="26" t="s">
        <v>164</v>
      </c>
      <c r="B36" s="26"/>
      <c r="C36" s="26">
        <v>1.5</v>
      </c>
      <c r="D36" s="26">
        <v>1.5</v>
      </c>
      <c r="E36" s="26">
        <v>1</v>
      </c>
      <c r="F36" s="26">
        <v>2</v>
      </c>
      <c r="G36" s="26">
        <v>0</v>
      </c>
      <c r="H36" s="26">
        <v>0</v>
      </c>
      <c r="I36" s="26">
        <v>2</v>
      </c>
      <c r="J36" s="26">
        <v>2</v>
      </c>
      <c r="K36" s="26">
        <v>1</v>
      </c>
      <c r="L36" s="26">
        <v>0</v>
      </c>
      <c r="M36" s="26">
        <v>3</v>
      </c>
      <c r="N36" s="26">
        <v>4</v>
      </c>
      <c r="O36" s="26"/>
      <c r="P36" s="26">
        <v>4</v>
      </c>
      <c r="Q36" s="26">
        <v>6.5</v>
      </c>
      <c r="R36" s="26">
        <v>5</v>
      </c>
      <c r="S36" s="26">
        <v>2</v>
      </c>
      <c r="U36" s="25">
        <f>SUMIFS(C36:S36, C6:S6, "19MEE431_CO1")</f>
        <v>8</v>
      </c>
      <c r="V36" s="25">
        <f>SUMIFS(C36:S36, C6:S6, "19MEE431_CO2")</f>
        <v>15</v>
      </c>
      <c r="W36" s="25">
        <f>SUMIFS(C36:S36, C6:S6, "19MEE431_CO3")</f>
        <v>12.5</v>
      </c>
    </row>
    <row r="37" spans="1:23" x14ac:dyDescent="0.3">
      <c r="A37" s="24" t="s">
        <v>165</v>
      </c>
      <c r="B37" s="24"/>
      <c r="C37" s="24">
        <v>2.5</v>
      </c>
      <c r="D37" s="24">
        <v>2.5</v>
      </c>
      <c r="E37" s="24">
        <v>3</v>
      </c>
      <c r="F37" s="24">
        <v>3</v>
      </c>
      <c r="G37" s="24">
        <v>3</v>
      </c>
      <c r="H37" s="24"/>
      <c r="I37" s="24">
        <v>2</v>
      </c>
      <c r="J37" s="24">
        <v>2.5</v>
      </c>
      <c r="K37" s="24">
        <v>3</v>
      </c>
      <c r="L37" s="24"/>
      <c r="M37" s="24">
        <v>7.5</v>
      </c>
      <c r="N37" s="24">
        <v>7.5</v>
      </c>
      <c r="O37" s="24">
        <v>1.5</v>
      </c>
      <c r="P37" s="24">
        <v>6</v>
      </c>
      <c r="Q37" s="24">
        <v>5.5</v>
      </c>
      <c r="R37" s="24">
        <v>7.5</v>
      </c>
      <c r="S37" s="24">
        <v>11</v>
      </c>
      <c r="U37" s="25">
        <f>SUMIFS(C37:S37, C6:S6, "19MEE431_CO1")</f>
        <v>15</v>
      </c>
      <c r="V37" s="25">
        <f>SUMIFS(C37:S37, C6:S6, "19MEE431_CO2")</f>
        <v>39.5</v>
      </c>
      <c r="W37" s="25">
        <f>SUMIFS(C37:S37, C6:S6, "19MEE431_CO3")</f>
        <v>13.5</v>
      </c>
    </row>
    <row r="38" spans="1:23" x14ac:dyDescent="0.3">
      <c r="A38" s="26" t="s">
        <v>166</v>
      </c>
      <c r="B38" s="26"/>
      <c r="C38" s="26">
        <v>2.5</v>
      </c>
      <c r="D38" s="26">
        <v>1</v>
      </c>
      <c r="E38" s="26">
        <v>2</v>
      </c>
      <c r="F38" s="26">
        <v>1.5</v>
      </c>
      <c r="G38" s="26">
        <v>2.5</v>
      </c>
      <c r="H38" s="26">
        <v>2.5</v>
      </c>
      <c r="I38" s="26">
        <v>2</v>
      </c>
      <c r="J38" s="26">
        <v>1.5</v>
      </c>
      <c r="K38" s="26">
        <v>2</v>
      </c>
      <c r="L38" s="26">
        <v>1.5</v>
      </c>
      <c r="M38" s="26">
        <v>4</v>
      </c>
      <c r="N38" s="26">
        <v>3</v>
      </c>
      <c r="O38" s="26">
        <v>4</v>
      </c>
      <c r="P38" s="26">
        <v>2.5</v>
      </c>
      <c r="Q38" s="26">
        <v>4.5</v>
      </c>
      <c r="R38" s="26">
        <v>5</v>
      </c>
      <c r="S38" s="26">
        <v>2</v>
      </c>
      <c r="U38" s="25">
        <f>SUMIFS(C38:S38, C6:S6, "19MEE431_CO1")</f>
        <v>11.5</v>
      </c>
      <c r="V38" s="25">
        <f>SUMIFS(C38:S38, C6:S6, "19MEE431_CO2")</f>
        <v>23.5</v>
      </c>
      <c r="W38" s="25">
        <f>SUMIFS(C38:S38, C6:S6, "19MEE431_CO3")</f>
        <v>9</v>
      </c>
    </row>
    <row r="39" spans="1:23" x14ac:dyDescent="0.3">
      <c r="A39" s="24" t="s">
        <v>167</v>
      </c>
      <c r="B39" s="24"/>
      <c r="C39" s="24">
        <v>1.5</v>
      </c>
      <c r="D39" s="24">
        <v>0</v>
      </c>
      <c r="E39" s="24">
        <v>1</v>
      </c>
      <c r="F39" s="24">
        <v>1.5</v>
      </c>
      <c r="G39" s="24">
        <v>2.5</v>
      </c>
      <c r="H39" s="24"/>
      <c r="I39" s="24">
        <v>2</v>
      </c>
      <c r="J39" s="24">
        <v>2</v>
      </c>
      <c r="K39" s="24">
        <v>2</v>
      </c>
      <c r="L39" s="24">
        <v>0</v>
      </c>
      <c r="M39" s="24">
        <v>4.5</v>
      </c>
      <c r="N39" s="24">
        <v>4</v>
      </c>
      <c r="O39" s="24">
        <v>3.5</v>
      </c>
      <c r="P39" s="24">
        <v>3</v>
      </c>
      <c r="Q39" s="24">
        <v>1.5</v>
      </c>
      <c r="R39" s="24">
        <v>7</v>
      </c>
      <c r="S39" s="24">
        <v>1</v>
      </c>
      <c r="U39" s="25">
        <f>SUMIFS(C39:S39, C6:S6, "19MEE431_CO1")</f>
        <v>8</v>
      </c>
      <c r="V39" s="25">
        <f>SUMIFS(C39:S39, C6:S6, "19MEE431_CO2")</f>
        <v>22.5</v>
      </c>
      <c r="W39" s="25">
        <f>SUMIFS(C39:S39, C6:S6, "19MEE431_CO3")</f>
        <v>6.5</v>
      </c>
    </row>
    <row r="40" spans="1:23" x14ac:dyDescent="0.3">
      <c r="A40" s="26" t="s">
        <v>168</v>
      </c>
      <c r="B40" s="26"/>
      <c r="C40" s="26">
        <v>1.5</v>
      </c>
      <c r="D40" s="26"/>
      <c r="E40" s="26">
        <v>2.5</v>
      </c>
      <c r="F40" s="26">
        <v>2</v>
      </c>
      <c r="G40" s="26"/>
      <c r="H40" s="26">
        <v>0</v>
      </c>
      <c r="I40" s="26">
        <v>0</v>
      </c>
      <c r="J40" s="26">
        <v>3</v>
      </c>
      <c r="K40" s="26">
        <v>1.5</v>
      </c>
      <c r="L40" s="26"/>
      <c r="M40" s="26">
        <v>4</v>
      </c>
      <c r="N40" s="26">
        <v>7</v>
      </c>
      <c r="O40" s="26">
        <v>6.5</v>
      </c>
      <c r="P40" s="26">
        <v>2.5</v>
      </c>
      <c r="Q40" s="26">
        <v>2</v>
      </c>
      <c r="R40" s="26"/>
      <c r="S40" s="26">
        <v>7</v>
      </c>
      <c r="U40" s="25">
        <f>SUMIFS(C40:S40, C6:S6, "19MEE431_CO1")</f>
        <v>8.5</v>
      </c>
      <c r="V40" s="25">
        <f>SUMIFS(C40:S40, C6:S6, "19MEE431_CO2")</f>
        <v>26.5</v>
      </c>
      <c r="W40" s="25">
        <f>SUMIFS(C40:S40, C6:S6, "19MEE431_CO3")</f>
        <v>4.5</v>
      </c>
    </row>
    <row r="41" spans="1:23" x14ac:dyDescent="0.3">
      <c r="A41" s="24" t="s">
        <v>169</v>
      </c>
      <c r="B41" s="24"/>
      <c r="C41" s="24">
        <v>1.5</v>
      </c>
      <c r="D41" s="24">
        <v>1</v>
      </c>
      <c r="E41" s="24">
        <v>0</v>
      </c>
      <c r="F41" s="24">
        <v>1</v>
      </c>
      <c r="G41" s="24">
        <v>2.5</v>
      </c>
      <c r="H41" s="24">
        <v>2</v>
      </c>
      <c r="I41" s="24"/>
      <c r="J41" s="24"/>
      <c r="K41" s="24">
        <v>1.5</v>
      </c>
      <c r="L41" s="24"/>
      <c r="M41" s="24">
        <v>4</v>
      </c>
      <c r="N41" s="24">
        <v>6.5</v>
      </c>
      <c r="O41" s="24">
        <v>4.5</v>
      </c>
      <c r="P41" s="24">
        <v>3</v>
      </c>
      <c r="Q41" s="24">
        <v>2</v>
      </c>
      <c r="R41" s="24">
        <v>3</v>
      </c>
      <c r="S41" s="24">
        <v>6.5</v>
      </c>
      <c r="U41" s="25">
        <f>SUMIFS(C41:S41, C6:S6, "19MEE431_CO1")</f>
        <v>8.5</v>
      </c>
      <c r="V41" s="25">
        <f>SUMIFS(C41:S41, C6:S6, "19MEE431_CO2")</f>
        <v>25.5</v>
      </c>
      <c r="W41" s="25">
        <f>SUMIFS(C41:S41, C6:S6, "19MEE431_CO3")</f>
        <v>5</v>
      </c>
    </row>
    <row r="42" spans="1:23" x14ac:dyDescent="0.3">
      <c r="A42" s="26" t="s">
        <v>170</v>
      </c>
      <c r="B42" s="26"/>
      <c r="C42" s="26">
        <v>2</v>
      </c>
      <c r="D42" s="26">
        <v>2</v>
      </c>
      <c r="E42" s="26">
        <v>2.5</v>
      </c>
      <c r="F42" s="26">
        <v>1.5</v>
      </c>
      <c r="G42" s="26">
        <v>3</v>
      </c>
      <c r="H42" s="26">
        <v>0</v>
      </c>
      <c r="I42" s="26">
        <v>2</v>
      </c>
      <c r="J42" s="26"/>
      <c r="K42" s="26">
        <v>1.5</v>
      </c>
      <c r="L42" s="26">
        <v>0</v>
      </c>
      <c r="M42" s="26">
        <v>5.5</v>
      </c>
      <c r="N42" s="26">
        <v>5.5</v>
      </c>
      <c r="O42" s="26">
        <v>0</v>
      </c>
      <c r="P42" s="26"/>
      <c r="Q42" s="26"/>
      <c r="R42" s="26">
        <v>6.5</v>
      </c>
      <c r="S42" s="26">
        <v>3</v>
      </c>
      <c r="U42" s="25">
        <f>SUMIFS(C42:S42, C6:S6, "19MEE431_CO1")</f>
        <v>9.5</v>
      </c>
      <c r="V42" s="25">
        <f>SUMIFS(C42:S42, C6:S6, "19MEE431_CO2")</f>
        <v>23.5</v>
      </c>
      <c r="W42" s="25">
        <f>SUMIFS(C42:S42, C6:S6, "19MEE431_CO3")</f>
        <v>2</v>
      </c>
    </row>
    <row r="43" spans="1:23" x14ac:dyDescent="0.3">
      <c r="A43" s="24" t="s">
        <v>171</v>
      </c>
      <c r="B43" s="24"/>
      <c r="C43" s="24">
        <v>3</v>
      </c>
      <c r="D43" s="24">
        <v>2</v>
      </c>
      <c r="E43" s="24">
        <v>3</v>
      </c>
      <c r="F43" s="24">
        <v>2</v>
      </c>
      <c r="G43" s="24">
        <v>3</v>
      </c>
      <c r="H43" s="24">
        <v>0</v>
      </c>
      <c r="I43" s="24">
        <v>2.5</v>
      </c>
      <c r="J43" s="24">
        <v>2.5</v>
      </c>
      <c r="K43" s="24">
        <v>1.5</v>
      </c>
      <c r="L43" s="24">
        <v>1</v>
      </c>
      <c r="M43" s="24">
        <v>4</v>
      </c>
      <c r="N43" s="24">
        <v>4</v>
      </c>
      <c r="O43" s="24">
        <v>4</v>
      </c>
      <c r="P43" s="24"/>
      <c r="Q43" s="24">
        <v>4</v>
      </c>
      <c r="R43" s="24">
        <v>5</v>
      </c>
      <c r="S43" s="24">
        <v>4</v>
      </c>
      <c r="U43" s="25">
        <f>SUMIFS(C43:S43, C6:S6, "19MEE431_CO1")</f>
        <v>11.5</v>
      </c>
      <c r="V43" s="25">
        <f>SUMIFS(C43:S43, C6:S6, "19MEE431_CO2")</f>
        <v>27.5</v>
      </c>
      <c r="W43" s="25">
        <f>SUMIFS(C43:S43, C6:S6, "19MEE431_CO3")</f>
        <v>6.5</v>
      </c>
    </row>
    <row r="44" spans="1:23" x14ac:dyDescent="0.3">
      <c r="A44" s="26" t="s">
        <v>172</v>
      </c>
      <c r="B44" s="26"/>
      <c r="C44" s="26">
        <v>2.5</v>
      </c>
      <c r="D44" s="26">
        <v>1.5</v>
      </c>
      <c r="E44" s="26">
        <v>1.5</v>
      </c>
      <c r="F44" s="26">
        <v>2.5</v>
      </c>
      <c r="G44" s="26">
        <v>3</v>
      </c>
      <c r="H44" s="26">
        <v>2.5</v>
      </c>
      <c r="I44" s="26">
        <v>1</v>
      </c>
      <c r="J44" s="26">
        <v>1.5</v>
      </c>
      <c r="K44" s="26">
        <v>1.5</v>
      </c>
      <c r="L44" s="26">
        <v>1.5</v>
      </c>
      <c r="M44" s="26">
        <v>6</v>
      </c>
      <c r="N44" s="26">
        <v>6.5</v>
      </c>
      <c r="O44" s="26">
        <v>2</v>
      </c>
      <c r="P44" s="26">
        <v>3.5</v>
      </c>
      <c r="Q44" s="26">
        <v>4</v>
      </c>
      <c r="R44" s="26">
        <v>8</v>
      </c>
      <c r="S44" s="26">
        <v>9.5</v>
      </c>
      <c r="U44" s="25">
        <f>SUMIFS(C44:S44, C6:S6, "19MEE431_CO1")</f>
        <v>14</v>
      </c>
      <c r="V44" s="25">
        <f>SUMIFS(C44:S44, C6:S6, "19MEE431_CO2")</f>
        <v>36</v>
      </c>
      <c r="W44" s="25">
        <f>SUMIFS(C44:S44, C6:S6, "19MEE431_CO3")</f>
        <v>8.5</v>
      </c>
    </row>
    <row r="45" spans="1:23" x14ac:dyDescent="0.3">
      <c r="A45" s="24" t="s">
        <v>173</v>
      </c>
      <c r="B45" s="24"/>
      <c r="C45" s="24">
        <v>3</v>
      </c>
      <c r="D45" s="24">
        <v>1</v>
      </c>
      <c r="E45" s="24">
        <v>3</v>
      </c>
      <c r="F45" s="24">
        <v>2.5</v>
      </c>
      <c r="G45" s="24">
        <v>3</v>
      </c>
      <c r="H45" s="24">
        <v>0</v>
      </c>
      <c r="I45" s="24"/>
      <c r="J45" s="24">
        <v>3</v>
      </c>
      <c r="K45" s="24">
        <v>2</v>
      </c>
      <c r="L45" s="24"/>
      <c r="M45" s="24">
        <v>5.5</v>
      </c>
      <c r="N45" s="24">
        <v>7.5</v>
      </c>
      <c r="O45" s="24"/>
      <c r="P45" s="24">
        <v>5.5</v>
      </c>
      <c r="Q45" s="24">
        <v>6.5</v>
      </c>
      <c r="R45" s="24">
        <v>11</v>
      </c>
      <c r="S45" s="24"/>
      <c r="U45" s="25">
        <f>SUMIFS(C45:S45, C6:S6, "19MEE431_CO1")</f>
        <v>12.5</v>
      </c>
      <c r="V45" s="25">
        <f>SUMIFS(C45:S45, C6:S6, "19MEE431_CO2")</f>
        <v>29</v>
      </c>
      <c r="W45" s="25">
        <f>SUMIFS(C45:S45, C6:S6, "19MEE431_CO3")</f>
        <v>12</v>
      </c>
    </row>
    <row r="46" spans="1:23" x14ac:dyDescent="0.3">
      <c r="A46" s="26" t="s">
        <v>174</v>
      </c>
      <c r="B46" s="26"/>
      <c r="C46" s="26">
        <v>1.5</v>
      </c>
      <c r="D46" s="26">
        <v>1</v>
      </c>
      <c r="E46" s="26">
        <v>1</v>
      </c>
      <c r="F46" s="26">
        <v>2</v>
      </c>
      <c r="G46" s="26">
        <v>1.5</v>
      </c>
      <c r="H46" s="26">
        <v>0</v>
      </c>
      <c r="I46" s="26">
        <v>1</v>
      </c>
      <c r="J46" s="26">
        <v>2.5</v>
      </c>
      <c r="K46" s="26">
        <v>1</v>
      </c>
      <c r="L46" s="26">
        <v>1</v>
      </c>
      <c r="M46" s="26">
        <v>3</v>
      </c>
      <c r="N46" s="26">
        <v>6</v>
      </c>
      <c r="O46" s="26">
        <v>3</v>
      </c>
      <c r="P46" s="26">
        <v>2.5</v>
      </c>
      <c r="Q46" s="26">
        <v>5</v>
      </c>
      <c r="R46" s="26">
        <v>2</v>
      </c>
      <c r="S46" s="26">
        <v>2</v>
      </c>
      <c r="U46" s="25">
        <f>SUMIFS(C46:S46, C6:S6, "19MEE431_CO1")</f>
        <v>8</v>
      </c>
      <c r="V46" s="25">
        <f>SUMIFS(C46:S46, C6:S6, "19MEE431_CO2")</f>
        <v>19.5</v>
      </c>
      <c r="W46" s="25">
        <f>SUMIFS(C46:S46, C6:S6, "19MEE431_CO3")</f>
        <v>8.5</v>
      </c>
    </row>
    <row r="49" spans="1:3" x14ac:dyDescent="0.3">
      <c r="A49" s="27" t="s">
        <v>54</v>
      </c>
      <c r="B49" s="50" t="s">
        <v>55</v>
      </c>
      <c r="C49" s="47"/>
    </row>
    <row r="50" spans="1:3" x14ac:dyDescent="0.3">
      <c r="A50" s="28" t="s">
        <v>56</v>
      </c>
      <c r="B50" s="49" t="s">
        <v>57</v>
      </c>
      <c r="C50" s="47"/>
    </row>
    <row r="51" spans="1:3" x14ac:dyDescent="0.3">
      <c r="A51" s="29" t="s">
        <v>58</v>
      </c>
      <c r="B51" s="48" t="s">
        <v>59</v>
      </c>
      <c r="C51" s="47"/>
    </row>
    <row r="52" spans="1:3" x14ac:dyDescent="0.3">
      <c r="A52" s="30" t="s">
        <v>78</v>
      </c>
      <c r="B52" s="46" t="s">
        <v>79</v>
      </c>
      <c r="C52" s="47"/>
    </row>
    <row r="53" spans="1:3" x14ac:dyDescent="0.3">
      <c r="A53" s="31" t="s">
        <v>80</v>
      </c>
      <c r="B53" s="51" t="s">
        <v>81</v>
      </c>
      <c r="C53" s="47"/>
    </row>
  </sheetData>
  <sheetProtection sheet="1"/>
  <mergeCells count="7">
    <mergeCell ref="B53:C53"/>
    <mergeCell ref="B52:C52"/>
    <mergeCell ref="B51:C51"/>
    <mergeCell ref="B50:C50"/>
    <mergeCell ref="B9:S9"/>
    <mergeCell ref="B1:S1"/>
    <mergeCell ref="B49:C49"/>
  </mergeCells>
  <conditionalFormatting sqref="A11:S46">
    <cfRule type="expression" dxfId="43" priority="138">
      <formula>ISBLANK(A11)</formula>
    </cfRule>
  </conditionalFormatting>
  <conditionalFormatting sqref="C3">
    <cfRule type="expression" dxfId="42" priority="2">
      <formula>ISBLANK(C3)</formula>
    </cfRule>
  </conditionalFormatting>
  <conditionalFormatting sqref="C4">
    <cfRule type="expression" dxfId="41" priority="4">
      <formula>ISBLANK(C4)</formula>
    </cfRule>
  </conditionalFormatting>
  <conditionalFormatting sqref="C5">
    <cfRule type="expression" dxfId="40" priority="6">
      <formula>ISBLANK(C5)</formula>
    </cfRule>
  </conditionalFormatting>
  <conditionalFormatting sqref="C10">
    <cfRule type="expression" dxfId="39" priority="137">
      <formula>COUNTIF(C11:C46, "&gt;="&amp;$C$4)=0</formula>
    </cfRule>
  </conditionalFormatting>
  <conditionalFormatting sqref="C11:C46">
    <cfRule type="expression" dxfId="38" priority="139">
      <formula>C11&gt;$C$3</formula>
    </cfRule>
  </conditionalFormatting>
  <conditionalFormatting sqref="C3:S3">
    <cfRule type="expression" dxfId="37" priority="1">
      <formula>OR(C3&gt;100,C3&lt;0)</formula>
    </cfRule>
  </conditionalFormatting>
  <conditionalFormatting sqref="C4:S4">
    <cfRule type="expression" dxfId="36" priority="3">
      <formula>OR(C4&gt;max_marks_cell,C4&lt;0)</formula>
    </cfRule>
  </conditionalFormatting>
  <conditionalFormatting sqref="C5:S5">
    <cfRule type="expression" dxfId="35" priority="5">
      <formula>OR(C5&gt;3,C5&lt;0)</formula>
    </cfRule>
  </conditionalFormatting>
  <conditionalFormatting sqref="C7:S7">
    <cfRule type="expression" dxfId="34" priority="7">
      <formula>OR(C7&gt;100,C7&lt;0)</formula>
    </cfRule>
    <cfRule type="expression" dxfId="33" priority="8">
      <formula>ISBLANK(C7)</formula>
    </cfRule>
  </conditionalFormatting>
  <conditionalFormatting sqref="D10">
    <cfRule type="expression" dxfId="32" priority="142">
      <formula>COUNTIF(D11:D46, "&gt;="&amp;$D$4)=0</formula>
    </cfRule>
  </conditionalFormatting>
  <conditionalFormatting sqref="D11:D46">
    <cfRule type="expression" dxfId="31" priority="144">
      <formula>D11&gt;$D$3</formula>
    </cfRule>
  </conditionalFormatting>
  <conditionalFormatting sqref="D3:S5">
    <cfRule type="expression" dxfId="30" priority="10">
      <formula>ISBLANK(D3)</formula>
    </cfRule>
  </conditionalFormatting>
  <conditionalFormatting sqref="E10">
    <cfRule type="expression" dxfId="29" priority="147">
      <formula>COUNTIF(E11:E46, "&gt;="&amp;$E$4)=0</formula>
    </cfRule>
  </conditionalFormatting>
  <conditionalFormatting sqref="E11:E46">
    <cfRule type="expression" dxfId="28" priority="149">
      <formula>E11&gt;$E$3</formula>
    </cfRule>
  </conditionalFormatting>
  <conditionalFormatting sqref="F10">
    <cfRule type="expression" dxfId="27" priority="152">
      <formula>COUNTIF(F11:F46, "&gt;="&amp;$F$4)=0</formula>
    </cfRule>
  </conditionalFormatting>
  <conditionalFormatting sqref="F11:F46">
    <cfRule type="expression" dxfId="26" priority="154">
      <formula>F11&gt;$F$3</formula>
    </cfRule>
  </conditionalFormatting>
  <conditionalFormatting sqref="G10">
    <cfRule type="expression" dxfId="25" priority="157">
      <formula>COUNTIF(G11:G46, "&gt;="&amp;$G$4)=0</formula>
    </cfRule>
  </conditionalFormatting>
  <conditionalFormatting sqref="G11:G46">
    <cfRule type="expression" dxfId="24" priority="159">
      <formula>G11&gt;$G$3</formula>
    </cfRule>
  </conditionalFormatting>
  <conditionalFormatting sqref="H10">
    <cfRule type="expression" dxfId="23" priority="162">
      <formula>COUNTIF(H11:H46, "&gt;="&amp;$H$4)=0</formula>
    </cfRule>
  </conditionalFormatting>
  <conditionalFormatting sqref="H11:H46">
    <cfRule type="expression" dxfId="22" priority="164">
      <formula>H11&gt;$H$3</formula>
    </cfRule>
  </conditionalFormatting>
  <conditionalFormatting sqref="I10">
    <cfRule type="expression" dxfId="21" priority="167">
      <formula>COUNTIF(I11:I46, "&gt;="&amp;$I$4)=0</formula>
    </cfRule>
  </conditionalFormatting>
  <conditionalFormatting sqref="I11:I46">
    <cfRule type="expression" dxfId="20" priority="169">
      <formula>I11&gt;$I$3</formula>
    </cfRule>
  </conditionalFormatting>
  <conditionalFormatting sqref="J10">
    <cfRule type="expression" dxfId="19" priority="172">
      <formula>COUNTIF(J11:J46, "&gt;="&amp;$J$4)=0</formula>
    </cfRule>
  </conditionalFormatting>
  <conditionalFormatting sqref="J11:J46">
    <cfRule type="expression" dxfId="18" priority="174">
      <formula>J11&gt;$J$3</formula>
    </cfRule>
  </conditionalFormatting>
  <conditionalFormatting sqref="K10">
    <cfRule type="expression" dxfId="17" priority="177">
      <formula>COUNTIF(K11:K46, "&gt;="&amp;$K$4)=0</formula>
    </cfRule>
  </conditionalFormatting>
  <conditionalFormatting sqref="K11:K46">
    <cfRule type="expression" dxfId="16" priority="179">
      <formula>K11&gt;$K$3</formula>
    </cfRule>
  </conditionalFormatting>
  <conditionalFormatting sqref="L10">
    <cfRule type="expression" dxfId="15" priority="182">
      <formula>COUNTIF(L11:L46, "&gt;="&amp;$L$4)=0</formula>
    </cfRule>
  </conditionalFormatting>
  <conditionalFormatting sqref="L11:L46">
    <cfRule type="expression" dxfId="14" priority="184">
      <formula>L11&gt;$L$3</formula>
    </cfRule>
  </conditionalFormatting>
  <conditionalFormatting sqref="M10">
    <cfRule type="expression" dxfId="13" priority="187">
      <formula>COUNTIF(M11:M46, "&gt;="&amp;$M$4)=0</formula>
    </cfRule>
  </conditionalFormatting>
  <conditionalFormatting sqref="M11:M46">
    <cfRule type="expression" dxfId="12" priority="189">
      <formula>M11&gt;$M$3</formula>
    </cfRule>
  </conditionalFormatting>
  <conditionalFormatting sqref="N10">
    <cfRule type="expression" dxfId="11" priority="192">
      <formula>COUNTIF(N11:N46, "&gt;="&amp;$N$4)=0</formula>
    </cfRule>
  </conditionalFormatting>
  <conditionalFormatting sqref="N11:N46">
    <cfRule type="expression" dxfId="10" priority="194">
      <formula>N11&gt;$N$3</formula>
    </cfRule>
  </conditionalFormatting>
  <conditionalFormatting sqref="O10">
    <cfRule type="expression" dxfId="9" priority="197">
      <formula>COUNTIF(O11:O46, "&gt;="&amp;$O$4)=0</formula>
    </cfRule>
  </conditionalFormatting>
  <conditionalFormatting sqref="O11:O46">
    <cfRule type="expression" dxfId="8" priority="199">
      <formula>O11&gt;$O$3</formula>
    </cfRule>
  </conditionalFormatting>
  <conditionalFormatting sqref="P10">
    <cfRule type="expression" dxfId="7" priority="202">
      <formula>COUNTIF(P11:P46, "&gt;="&amp;$P$4)=0</formula>
    </cfRule>
  </conditionalFormatting>
  <conditionalFormatting sqref="P11:P46">
    <cfRule type="expression" dxfId="6" priority="204">
      <formula>P11&gt;$P$3</formula>
    </cfRule>
  </conditionalFormatting>
  <conditionalFormatting sqref="Q10">
    <cfRule type="expression" dxfId="5" priority="207">
      <formula>COUNTIF(Q11:Q46, "&gt;="&amp;$Q$4)=0</formula>
    </cfRule>
  </conditionalFormatting>
  <conditionalFormatting sqref="Q11:Q46">
    <cfRule type="expression" dxfId="4" priority="209">
      <formula>Q11&gt;$Q$3</formula>
    </cfRule>
  </conditionalFormatting>
  <conditionalFormatting sqref="R10">
    <cfRule type="expression" dxfId="3" priority="212">
      <formula>COUNTIF(R11:R46, "&gt;="&amp;$R$4)=0</formula>
    </cfRule>
  </conditionalFormatting>
  <conditionalFormatting sqref="R11:R46">
    <cfRule type="expression" dxfId="2" priority="214">
      <formula>R11&gt;$R$3</formula>
    </cfRule>
  </conditionalFormatting>
  <conditionalFormatting sqref="S10">
    <cfRule type="expression" dxfId="1" priority="217">
      <formula>COUNTIF(S11:S46, "&gt;="&amp;$S$4)=0</formula>
    </cfRule>
  </conditionalFormatting>
  <conditionalFormatting sqref="S11:S46">
    <cfRule type="expression" dxfId="0" priority="219">
      <formula>S11&gt;$S$3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7"/>
  <sheetViews>
    <sheetView workbookViewId="0">
      <selection sqref="A1:C1"/>
    </sheetView>
  </sheetViews>
  <sheetFormatPr defaultRowHeight="14.4" x14ac:dyDescent="0.3"/>
  <cols>
    <col min="9" max="9" width="2.44140625" customWidth="1"/>
    <col min="10" max="10" width="14.33203125" customWidth="1"/>
  </cols>
  <sheetData>
    <row r="1" spans="1:13" ht="15.6" x14ac:dyDescent="0.3">
      <c r="A1" s="52" t="s">
        <v>51</v>
      </c>
      <c r="B1" s="52"/>
      <c r="C1" s="52"/>
      <c r="E1" s="52" t="s">
        <v>52</v>
      </c>
      <c r="F1" s="52"/>
      <c r="G1" s="52"/>
      <c r="I1" s="32"/>
      <c r="K1" s="53" t="s">
        <v>90</v>
      </c>
      <c r="L1" s="53"/>
      <c r="M1" s="53"/>
    </row>
    <row r="2" spans="1:13" x14ac:dyDescent="0.3">
      <c r="A2" s="33" t="s">
        <v>24</v>
      </c>
      <c r="B2" s="33" t="s">
        <v>27</v>
      </c>
      <c r="C2" s="33" t="s">
        <v>30</v>
      </c>
      <c r="E2" s="33" t="s">
        <v>24</v>
      </c>
      <c r="F2" s="33" t="s">
        <v>27</v>
      </c>
      <c r="G2" s="33" t="s">
        <v>30</v>
      </c>
      <c r="I2" s="32"/>
      <c r="K2" s="34" t="s">
        <v>24</v>
      </c>
      <c r="L2" s="34" t="s">
        <v>27</v>
      </c>
      <c r="M2" s="34" t="s">
        <v>30</v>
      </c>
    </row>
    <row r="3" spans="1:13" x14ac:dyDescent="0.3">
      <c r="A3" s="18">
        <f>'Combined_P1-I'!M3</f>
        <v>18</v>
      </c>
      <c r="B3" s="18">
        <f>'Combined_P1-I'!N3</f>
        <v>32</v>
      </c>
      <c r="C3" s="18">
        <f>'Combined_P1-I'!O3</f>
        <v>0</v>
      </c>
      <c r="E3" s="18">
        <f>'Combined_CA-I'!G3</f>
        <v>20</v>
      </c>
      <c r="F3" s="18">
        <f>'Combined_CA-I'!H3</f>
        <v>20</v>
      </c>
      <c r="G3" s="18">
        <f>'Combined_CA-I'!I3</f>
        <v>20</v>
      </c>
      <c r="I3" s="32"/>
      <c r="K3" s="18">
        <f t="shared" ref="K3:M4" si="0">SUM(A3,E3)</f>
        <v>38</v>
      </c>
      <c r="L3" s="18">
        <f t="shared" si="0"/>
        <v>52</v>
      </c>
      <c r="M3" s="18">
        <f t="shared" si="0"/>
        <v>20</v>
      </c>
    </row>
    <row r="4" spans="1:13" x14ac:dyDescent="0.3">
      <c r="A4" s="18">
        <f>'Combined_P1-I'!M4</f>
        <v>10.8</v>
      </c>
      <c r="B4" s="18">
        <f>'Combined_P1-I'!N4</f>
        <v>19.2</v>
      </c>
      <c r="C4" s="18">
        <f>'Combined_P1-I'!O4</f>
        <v>0</v>
      </c>
      <c r="E4" s="18">
        <f>'Combined_CA-I'!G4</f>
        <v>12</v>
      </c>
      <c r="F4" s="18">
        <f>'Combined_CA-I'!H4</f>
        <v>12</v>
      </c>
      <c r="G4" s="18">
        <f>'Combined_CA-I'!I4</f>
        <v>12</v>
      </c>
      <c r="I4" s="32"/>
      <c r="K4" s="18">
        <f t="shared" si="0"/>
        <v>22.8</v>
      </c>
      <c r="L4" s="18">
        <f t="shared" si="0"/>
        <v>31.2</v>
      </c>
      <c r="M4" s="18">
        <f t="shared" si="0"/>
        <v>12</v>
      </c>
    </row>
    <row r="5" spans="1:13" x14ac:dyDescent="0.3">
      <c r="I5" s="32"/>
    </row>
    <row r="6" spans="1:13" x14ac:dyDescent="0.3">
      <c r="A6" s="33" t="s">
        <v>24</v>
      </c>
      <c r="B6" s="33" t="s">
        <v>27</v>
      </c>
      <c r="C6" s="33" t="s">
        <v>30</v>
      </c>
      <c r="E6" s="33" t="s">
        <v>24</v>
      </c>
      <c r="F6" s="33" t="s">
        <v>27</v>
      </c>
      <c r="G6" s="33" t="s">
        <v>30</v>
      </c>
      <c r="I6" s="32"/>
      <c r="K6" s="34" t="s">
        <v>24</v>
      </c>
      <c r="L6" s="34" t="s">
        <v>27</v>
      </c>
      <c r="M6" s="34" t="s">
        <v>30</v>
      </c>
    </row>
    <row r="7" spans="1:13" x14ac:dyDescent="0.3">
      <c r="A7" s="18">
        <f>'Combined_P1-I'!M11</f>
        <v>2</v>
      </c>
      <c r="B7" s="18">
        <f>'Combined_P1-I'!N11</f>
        <v>0.5</v>
      </c>
      <c r="C7" s="18">
        <f>'Combined_P1-I'!O11</f>
        <v>0</v>
      </c>
      <c r="E7" s="18">
        <f>'Combined_CA-I'!G11</f>
        <v>18</v>
      </c>
      <c r="F7" s="18">
        <f>'Combined_CA-I'!H11</f>
        <v>18</v>
      </c>
      <c r="G7" s="18">
        <f>'Combined_CA-I'!I11</f>
        <v>18</v>
      </c>
      <c r="I7" s="32"/>
      <c r="K7" s="18">
        <f t="shared" ref="K7:K42" si="1">SUM(A7,E7)</f>
        <v>20</v>
      </c>
      <c r="L7" s="18">
        <f t="shared" ref="L7:L42" si="2">SUM(B7,F7)</f>
        <v>18.5</v>
      </c>
      <c r="M7" s="18">
        <f t="shared" ref="M7:M42" si="3">SUM(C7,G7)</f>
        <v>18</v>
      </c>
    </row>
    <row r="8" spans="1:13" x14ac:dyDescent="0.3">
      <c r="A8" s="18">
        <f>'Combined_P1-I'!M12</f>
        <v>10</v>
      </c>
      <c r="B8" s="18">
        <f>'Combined_P1-I'!N12</f>
        <v>5.5</v>
      </c>
      <c r="C8" s="18">
        <f>'Combined_P1-I'!O12</f>
        <v>0</v>
      </c>
      <c r="E8" s="18">
        <f>'Combined_CA-I'!G12</f>
        <v>18.833333333333332</v>
      </c>
      <c r="F8" s="18">
        <f>'Combined_CA-I'!H12</f>
        <v>18.833333333333332</v>
      </c>
      <c r="G8" s="18">
        <f>'Combined_CA-I'!I12</f>
        <v>18.8333333333333</v>
      </c>
      <c r="I8" s="32"/>
      <c r="K8" s="18">
        <f t="shared" si="1"/>
        <v>28.833333333333332</v>
      </c>
      <c r="L8" s="18">
        <f t="shared" si="2"/>
        <v>24.333333333333332</v>
      </c>
      <c r="M8" s="18">
        <f t="shared" si="3"/>
        <v>18.8333333333333</v>
      </c>
    </row>
    <row r="9" spans="1:13" x14ac:dyDescent="0.3">
      <c r="A9" s="18">
        <f>'Combined_P1-I'!M13</f>
        <v>17</v>
      </c>
      <c r="B9" s="18">
        <f>'Combined_P1-I'!N13</f>
        <v>11</v>
      </c>
      <c r="C9" s="18">
        <f>'Combined_P1-I'!O13</f>
        <v>0</v>
      </c>
      <c r="E9" s="18">
        <f>'Combined_CA-I'!G13</f>
        <v>19.666666666666664</v>
      </c>
      <c r="F9" s="18">
        <f>'Combined_CA-I'!H13</f>
        <v>19.666666666666664</v>
      </c>
      <c r="G9" s="18">
        <f>'Combined_CA-I'!I13</f>
        <v>19.6666666666667</v>
      </c>
      <c r="I9" s="32"/>
      <c r="K9" s="18">
        <f t="shared" si="1"/>
        <v>36.666666666666664</v>
      </c>
      <c r="L9" s="18">
        <f t="shared" si="2"/>
        <v>30.666666666666664</v>
      </c>
      <c r="M9" s="18">
        <f t="shared" si="3"/>
        <v>19.6666666666667</v>
      </c>
    </row>
    <row r="10" spans="1:13" x14ac:dyDescent="0.3">
      <c r="A10" s="18">
        <f>'Combined_P1-I'!M14</f>
        <v>15.5</v>
      </c>
      <c r="B10" s="18">
        <f>'Combined_P1-I'!N14</f>
        <v>17</v>
      </c>
      <c r="C10" s="18">
        <f>'Combined_P1-I'!O14</f>
        <v>0</v>
      </c>
      <c r="E10" s="18">
        <f>'Combined_CA-I'!G14</f>
        <v>19.333333333333336</v>
      </c>
      <c r="F10" s="18">
        <f>'Combined_CA-I'!H14</f>
        <v>19.333333333333336</v>
      </c>
      <c r="G10" s="18">
        <f>'Combined_CA-I'!I14</f>
        <v>19.3333333333333</v>
      </c>
      <c r="I10" s="32"/>
      <c r="K10" s="18">
        <f t="shared" si="1"/>
        <v>34.833333333333336</v>
      </c>
      <c r="L10" s="18">
        <f t="shared" si="2"/>
        <v>36.333333333333336</v>
      </c>
      <c r="M10" s="18">
        <f t="shared" si="3"/>
        <v>19.3333333333333</v>
      </c>
    </row>
    <row r="11" spans="1:13" x14ac:dyDescent="0.3">
      <c r="A11" s="18">
        <f>'Combined_P1-I'!M15</f>
        <v>16.5</v>
      </c>
      <c r="B11" s="18">
        <f>'Combined_P1-I'!N15</f>
        <v>11.5</v>
      </c>
      <c r="C11" s="18">
        <f>'Combined_P1-I'!O15</f>
        <v>0</v>
      </c>
      <c r="E11" s="18">
        <f>'Combined_CA-I'!G15</f>
        <v>19.833333333333336</v>
      </c>
      <c r="F11" s="18">
        <f>'Combined_CA-I'!H15</f>
        <v>19.833333333333336</v>
      </c>
      <c r="G11" s="18">
        <f>'Combined_CA-I'!I15</f>
        <v>19.8333333333333</v>
      </c>
      <c r="I11" s="32"/>
      <c r="K11" s="18">
        <f t="shared" si="1"/>
        <v>36.333333333333336</v>
      </c>
      <c r="L11" s="18">
        <f t="shared" si="2"/>
        <v>31.333333333333336</v>
      </c>
      <c r="M11" s="18">
        <f t="shared" si="3"/>
        <v>19.8333333333333</v>
      </c>
    </row>
    <row r="12" spans="1:13" x14ac:dyDescent="0.3">
      <c r="A12" s="18">
        <f>'Combined_P1-I'!M16</f>
        <v>17.5</v>
      </c>
      <c r="B12" s="18">
        <f>'Combined_P1-I'!N16</f>
        <v>24.5</v>
      </c>
      <c r="C12" s="18">
        <f>'Combined_P1-I'!O16</f>
        <v>0</v>
      </c>
      <c r="E12" s="18">
        <f>'Combined_CA-I'!G16</f>
        <v>19.333333333333336</v>
      </c>
      <c r="F12" s="18">
        <f>'Combined_CA-I'!H16</f>
        <v>19.333333333333336</v>
      </c>
      <c r="G12" s="18">
        <f>'Combined_CA-I'!I16</f>
        <v>19.3333333333333</v>
      </c>
      <c r="I12" s="32"/>
      <c r="K12" s="18">
        <f t="shared" si="1"/>
        <v>36.833333333333336</v>
      </c>
      <c r="L12" s="18">
        <f t="shared" si="2"/>
        <v>43.833333333333336</v>
      </c>
      <c r="M12" s="18">
        <f t="shared" si="3"/>
        <v>19.3333333333333</v>
      </c>
    </row>
    <row r="13" spans="1:13" x14ac:dyDescent="0.3">
      <c r="A13" s="18">
        <f>'Combined_P1-I'!M17</f>
        <v>10</v>
      </c>
      <c r="B13" s="18">
        <f>'Combined_P1-I'!N17</f>
        <v>15</v>
      </c>
      <c r="C13" s="18">
        <f>'Combined_P1-I'!O17</f>
        <v>0</v>
      </c>
      <c r="E13" s="18">
        <f>'Combined_CA-I'!G17</f>
        <v>16.833333333333332</v>
      </c>
      <c r="F13" s="18">
        <f>'Combined_CA-I'!H17</f>
        <v>16.833333333333332</v>
      </c>
      <c r="G13" s="18">
        <f>'Combined_CA-I'!I17</f>
        <v>16.8333333333333</v>
      </c>
      <c r="I13" s="32"/>
      <c r="K13" s="18">
        <f t="shared" si="1"/>
        <v>26.833333333333332</v>
      </c>
      <c r="L13" s="18">
        <f t="shared" si="2"/>
        <v>31.833333333333332</v>
      </c>
      <c r="M13" s="18">
        <f t="shared" si="3"/>
        <v>16.8333333333333</v>
      </c>
    </row>
    <row r="14" spans="1:13" x14ac:dyDescent="0.3">
      <c r="A14" s="18">
        <f>'Combined_P1-I'!M18</f>
        <v>5.5</v>
      </c>
      <c r="B14" s="18">
        <f>'Combined_P1-I'!N18</f>
        <v>10</v>
      </c>
      <c r="C14" s="18">
        <f>'Combined_P1-I'!O18</f>
        <v>0</v>
      </c>
      <c r="E14" s="18">
        <f>'Combined_CA-I'!G18</f>
        <v>17.5</v>
      </c>
      <c r="F14" s="18">
        <f>'Combined_CA-I'!H18</f>
        <v>17.5</v>
      </c>
      <c r="G14" s="18">
        <f>'Combined_CA-I'!I18</f>
        <v>17.5</v>
      </c>
      <c r="I14" s="32"/>
      <c r="K14" s="18">
        <f t="shared" si="1"/>
        <v>23</v>
      </c>
      <c r="L14" s="18">
        <f t="shared" si="2"/>
        <v>27.5</v>
      </c>
      <c r="M14" s="18">
        <f t="shared" si="3"/>
        <v>17.5</v>
      </c>
    </row>
    <row r="15" spans="1:13" x14ac:dyDescent="0.3">
      <c r="A15" s="18">
        <f>'Combined_P1-I'!M19</f>
        <v>0.5</v>
      </c>
      <c r="B15" s="18">
        <f>'Combined_P1-I'!N19</f>
        <v>0.5</v>
      </c>
      <c r="C15" s="18">
        <f>'Combined_P1-I'!O19</f>
        <v>0</v>
      </c>
      <c r="E15" s="18">
        <f>'Combined_CA-I'!G19</f>
        <v>15.166666666666668</v>
      </c>
      <c r="F15" s="18">
        <f>'Combined_CA-I'!H19</f>
        <v>15.166666666666668</v>
      </c>
      <c r="G15" s="18">
        <f>'Combined_CA-I'!I19</f>
        <v>15.1666666666667</v>
      </c>
      <c r="I15" s="32"/>
      <c r="K15" s="18">
        <f t="shared" si="1"/>
        <v>15.666666666666668</v>
      </c>
      <c r="L15" s="18">
        <f t="shared" si="2"/>
        <v>15.666666666666668</v>
      </c>
      <c r="M15" s="18">
        <f t="shared" si="3"/>
        <v>15.1666666666667</v>
      </c>
    </row>
    <row r="16" spans="1:13" x14ac:dyDescent="0.3">
      <c r="A16" s="18">
        <f>'Combined_P1-I'!M20</f>
        <v>5</v>
      </c>
      <c r="B16" s="18">
        <f>'Combined_P1-I'!N20</f>
        <v>10</v>
      </c>
      <c r="C16" s="18">
        <f>'Combined_P1-I'!O20</f>
        <v>0</v>
      </c>
      <c r="E16" s="18">
        <f>'Combined_CA-I'!G20</f>
        <v>16.833333333333332</v>
      </c>
      <c r="F16" s="18">
        <f>'Combined_CA-I'!H20</f>
        <v>16.833333333333332</v>
      </c>
      <c r="G16" s="18">
        <f>'Combined_CA-I'!I20</f>
        <v>16.8333333333333</v>
      </c>
      <c r="I16" s="32"/>
      <c r="K16" s="18">
        <f t="shared" si="1"/>
        <v>21.833333333333332</v>
      </c>
      <c r="L16" s="18">
        <f t="shared" si="2"/>
        <v>26.833333333333332</v>
      </c>
      <c r="M16" s="18">
        <f t="shared" si="3"/>
        <v>16.8333333333333</v>
      </c>
    </row>
    <row r="17" spans="1:13" x14ac:dyDescent="0.3">
      <c r="A17" s="18">
        <f>'Combined_P1-I'!M21</f>
        <v>8</v>
      </c>
      <c r="B17" s="18">
        <f>'Combined_P1-I'!N21</f>
        <v>11.5</v>
      </c>
      <c r="C17" s="18">
        <f>'Combined_P1-I'!O21</f>
        <v>0</v>
      </c>
      <c r="E17" s="18">
        <f>'Combined_CA-I'!G21</f>
        <v>19.333333333333336</v>
      </c>
      <c r="F17" s="18">
        <f>'Combined_CA-I'!H21</f>
        <v>19.333333333333336</v>
      </c>
      <c r="G17" s="18">
        <f>'Combined_CA-I'!I21</f>
        <v>19.3333333333333</v>
      </c>
      <c r="I17" s="32"/>
      <c r="K17" s="18">
        <f t="shared" si="1"/>
        <v>27.333333333333336</v>
      </c>
      <c r="L17" s="18">
        <f t="shared" si="2"/>
        <v>30.833333333333336</v>
      </c>
      <c r="M17" s="18">
        <f t="shared" si="3"/>
        <v>19.3333333333333</v>
      </c>
    </row>
    <row r="18" spans="1:13" x14ac:dyDescent="0.3">
      <c r="A18" s="18">
        <f>'Combined_P1-I'!M22</f>
        <v>12.5</v>
      </c>
      <c r="B18" s="18">
        <f>'Combined_P1-I'!N22</f>
        <v>12.5</v>
      </c>
      <c r="C18" s="18">
        <f>'Combined_P1-I'!O22</f>
        <v>0</v>
      </c>
      <c r="E18" s="18">
        <f>'Combined_CA-I'!G22</f>
        <v>20</v>
      </c>
      <c r="F18" s="18">
        <f>'Combined_CA-I'!H22</f>
        <v>20</v>
      </c>
      <c r="G18" s="18">
        <f>'Combined_CA-I'!I22</f>
        <v>20</v>
      </c>
      <c r="I18" s="32"/>
      <c r="K18" s="18">
        <f t="shared" si="1"/>
        <v>32.5</v>
      </c>
      <c r="L18" s="18">
        <f t="shared" si="2"/>
        <v>32.5</v>
      </c>
      <c r="M18" s="18">
        <f t="shared" si="3"/>
        <v>20</v>
      </c>
    </row>
    <row r="19" spans="1:13" x14ac:dyDescent="0.3">
      <c r="A19" s="18">
        <f>'Combined_P1-I'!M23</f>
        <v>13</v>
      </c>
      <c r="B19" s="18">
        <f>'Combined_P1-I'!N23</f>
        <v>22</v>
      </c>
      <c r="C19" s="18">
        <f>'Combined_P1-I'!O23</f>
        <v>0</v>
      </c>
      <c r="E19" s="18">
        <f>'Combined_CA-I'!G23</f>
        <v>18.166666666666664</v>
      </c>
      <c r="F19" s="18">
        <f>'Combined_CA-I'!H23</f>
        <v>18.166666666666664</v>
      </c>
      <c r="G19" s="18">
        <f>'Combined_CA-I'!I23</f>
        <v>18.1666666666667</v>
      </c>
      <c r="I19" s="32"/>
      <c r="K19" s="18">
        <f t="shared" si="1"/>
        <v>31.166666666666664</v>
      </c>
      <c r="L19" s="18">
        <f t="shared" si="2"/>
        <v>40.166666666666664</v>
      </c>
      <c r="M19" s="18">
        <f t="shared" si="3"/>
        <v>18.1666666666667</v>
      </c>
    </row>
    <row r="20" spans="1:13" x14ac:dyDescent="0.3">
      <c r="A20" s="18">
        <f>'Combined_P1-I'!M24</f>
        <v>11.5</v>
      </c>
      <c r="B20" s="18">
        <f>'Combined_P1-I'!N24</f>
        <v>13</v>
      </c>
      <c r="C20" s="18">
        <f>'Combined_P1-I'!O24</f>
        <v>0</v>
      </c>
      <c r="E20" s="18">
        <f>'Combined_CA-I'!G24</f>
        <v>16.833333333333332</v>
      </c>
      <c r="F20" s="18">
        <f>'Combined_CA-I'!H24</f>
        <v>16.833333333333332</v>
      </c>
      <c r="G20" s="18">
        <f>'Combined_CA-I'!I24</f>
        <v>16.8333333333333</v>
      </c>
      <c r="I20" s="32"/>
      <c r="K20" s="18">
        <f t="shared" si="1"/>
        <v>28.333333333333332</v>
      </c>
      <c r="L20" s="18">
        <f t="shared" si="2"/>
        <v>29.833333333333332</v>
      </c>
      <c r="M20" s="18">
        <f t="shared" si="3"/>
        <v>16.8333333333333</v>
      </c>
    </row>
    <row r="21" spans="1:13" x14ac:dyDescent="0.3">
      <c r="A21" s="18">
        <f>'Combined_P1-I'!M25</f>
        <v>7</v>
      </c>
      <c r="B21" s="18">
        <f>'Combined_P1-I'!N25</f>
        <v>11.5</v>
      </c>
      <c r="C21" s="18">
        <f>'Combined_P1-I'!O25</f>
        <v>0</v>
      </c>
      <c r="E21" s="18">
        <f>'Combined_CA-I'!G25</f>
        <v>15.5</v>
      </c>
      <c r="F21" s="18">
        <f>'Combined_CA-I'!H25</f>
        <v>15.5</v>
      </c>
      <c r="G21" s="18">
        <f>'Combined_CA-I'!I25</f>
        <v>15.5</v>
      </c>
      <c r="I21" s="32"/>
      <c r="K21" s="18">
        <f t="shared" si="1"/>
        <v>22.5</v>
      </c>
      <c r="L21" s="18">
        <f t="shared" si="2"/>
        <v>27</v>
      </c>
      <c r="M21" s="18">
        <f t="shared" si="3"/>
        <v>15.5</v>
      </c>
    </row>
    <row r="22" spans="1:13" x14ac:dyDescent="0.3">
      <c r="A22" s="18">
        <f>'Combined_P1-I'!M26</f>
        <v>3.5</v>
      </c>
      <c r="B22" s="18">
        <f>'Combined_P1-I'!N26</f>
        <v>9</v>
      </c>
      <c r="C22" s="18">
        <f>'Combined_P1-I'!O26</f>
        <v>0</v>
      </c>
      <c r="E22" s="18">
        <f>'Combined_CA-I'!G26</f>
        <v>14.166666666666668</v>
      </c>
      <c r="F22" s="18">
        <f>'Combined_CA-I'!H26</f>
        <v>14.166666666666668</v>
      </c>
      <c r="G22" s="18">
        <f>'Combined_CA-I'!I26</f>
        <v>14.1666666666667</v>
      </c>
      <c r="I22" s="32"/>
      <c r="K22" s="18">
        <f t="shared" si="1"/>
        <v>17.666666666666668</v>
      </c>
      <c r="L22" s="18">
        <f t="shared" si="2"/>
        <v>23.166666666666668</v>
      </c>
      <c r="M22" s="18">
        <f t="shared" si="3"/>
        <v>14.1666666666667</v>
      </c>
    </row>
    <row r="23" spans="1:13" x14ac:dyDescent="0.3">
      <c r="A23" s="18">
        <f>'Combined_P1-I'!M27</f>
        <v>7.5</v>
      </c>
      <c r="B23" s="18">
        <f>'Combined_P1-I'!N27</f>
        <v>17</v>
      </c>
      <c r="C23" s="18">
        <f>'Combined_P1-I'!O27</f>
        <v>0</v>
      </c>
      <c r="E23" s="18">
        <f>'Combined_CA-I'!G27</f>
        <v>15.166666666666668</v>
      </c>
      <c r="F23" s="18">
        <f>'Combined_CA-I'!H27</f>
        <v>15.166666666666668</v>
      </c>
      <c r="G23" s="18">
        <f>'Combined_CA-I'!I27</f>
        <v>15.1666666666667</v>
      </c>
      <c r="I23" s="32"/>
      <c r="K23" s="18">
        <f t="shared" si="1"/>
        <v>22.666666666666668</v>
      </c>
      <c r="L23" s="18">
        <f t="shared" si="2"/>
        <v>32.166666666666671</v>
      </c>
      <c r="M23" s="18">
        <f t="shared" si="3"/>
        <v>15.1666666666667</v>
      </c>
    </row>
    <row r="24" spans="1:13" x14ac:dyDescent="0.3">
      <c r="A24" s="18">
        <f>'Combined_P1-I'!M28</f>
        <v>6.5</v>
      </c>
      <c r="B24" s="18">
        <f>'Combined_P1-I'!N28</f>
        <v>6</v>
      </c>
      <c r="C24" s="18">
        <f>'Combined_P1-I'!O28</f>
        <v>0</v>
      </c>
      <c r="E24" s="18">
        <f>'Combined_CA-I'!G28</f>
        <v>16.5</v>
      </c>
      <c r="F24" s="18">
        <f>'Combined_CA-I'!H28</f>
        <v>16.5</v>
      </c>
      <c r="G24" s="18">
        <f>'Combined_CA-I'!I28</f>
        <v>16.5</v>
      </c>
      <c r="I24" s="32"/>
      <c r="K24" s="18">
        <f t="shared" si="1"/>
        <v>23</v>
      </c>
      <c r="L24" s="18">
        <f t="shared" si="2"/>
        <v>22.5</v>
      </c>
      <c r="M24" s="18">
        <f t="shared" si="3"/>
        <v>16.5</v>
      </c>
    </row>
    <row r="25" spans="1:13" x14ac:dyDescent="0.3">
      <c r="A25" s="18">
        <f>'Combined_P1-I'!M29</f>
        <v>8.5</v>
      </c>
      <c r="B25" s="18">
        <f>'Combined_P1-I'!N29</f>
        <v>5</v>
      </c>
      <c r="C25" s="18">
        <f>'Combined_P1-I'!O29</f>
        <v>0</v>
      </c>
      <c r="E25" s="18">
        <f>'Combined_CA-I'!G29</f>
        <v>15</v>
      </c>
      <c r="F25" s="18">
        <f>'Combined_CA-I'!H29</f>
        <v>15</v>
      </c>
      <c r="G25" s="18">
        <f>'Combined_CA-I'!I29</f>
        <v>15</v>
      </c>
      <c r="I25" s="32"/>
      <c r="K25" s="18">
        <f t="shared" si="1"/>
        <v>23.5</v>
      </c>
      <c r="L25" s="18">
        <f t="shared" si="2"/>
        <v>20</v>
      </c>
      <c r="M25" s="18">
        <f t="shared" si="3"/>
        <v>15</v>
      </c>
    </row>
    <row r="26" spans="1:13" x14ac:dyDescent="0.3">
      <c r="A26" s="18">
        <f>'Combined_P1-I'!M30</f>
        <v>3</v>
      </c>
      <c r="B26" s="18">
        <f>'Combined_P1-I'!N30</f>
        <v>5</v>
      </c>
      <c r="C26" s="18">
        <f>'Combined_P1-I'!O30</f>
        <v>0</v>
      </c>
      <c r="E26" s="18">
        <f>'Combined_CA-I'!G30</f>
        <v>17</v>
      </c>
      <c r="F26" s="18">
        <f>'Combined_CA-I'!H30</f>
        <v>17</v>
      </c>
      <c r="G26" s="18">
        <f>'Combined_CA-I'!I30</f>
        <v>17</v>
      </c>
      <c r="I26" s="32"/>
      <c r="K26" s="18">
        <f t="shared" si="1"/>
        <v>20</v>
      </c>
      <c r="L26" s="18">
        <f t="shared" si="2"/>
        <v>22</v>
      </c>
      <c r="M26" s="18">
        <f t="shared" si="3"/>
        <v>17</v>
      </c>
    </row>
    <row r="27" spans="1:13" x14ac:dyDescent="0.3">
      <c r="A27" s="18">
        <f>'Combined_P1-I'!M31</f>
        <v>8</v>
      </c>
      <c r="B27" s="18">
        <f>'Combined_P1-I'!N31</f>
        <v>4</v>
      </c>
      <c r="C27" s="18">
        <f>'Combined_P1-I'!O31</f>
        <v>0</v>
      </c>
      <c r="E27" s="18">
        <f>'Combined_CA-I'!G31</f>
        <v>15.833333333333332</v>
      </c>
      <c r="F27" s="18">
        <f>'Combined_CA-I'!H31</f>
        <v>15.833333333333332</v>
      </c>
      <c r="G27" s="18">
        <f>'Combined_CA-I'!I31</f>
        <v>15.8333333333333</v>
      </c>
      <c r="I27" s="32"/>
      <c r="K27" s="18">
        <f t="shared" si="1"/>
        <v>23.833333333333332</v>
      </c>
      <c r="L27" s="18">
        <f t="shared" si="2"/>
        <v>19.833333333333332</v>
      </c>
      <c r="M27" s="18">
        <f t="shared" si="3"/>
        <v>15.8333333333333</v>
      </c>
    </row>
    <row r="28" spans="1:13" x14ac:dyDescent="0.3">
      <c r="A28" s="18">
        <f>'Combined_P1-I'!M32</f>
        <v>8.5</v>
      </c>
      <c r="B28" s="18">
        <f>'Combined_P1-I'!N32</f>
        <v>13</v>
      </c>
      <c r="C28" s="18">
        <f>'Combined_P1-I'!O32</f>
        <v>0</v>
      </c>
      <c r="E28" s="18">
        <f>'Combined_CA-I'!G32</f>
        <v>19</v>
      </c>
      <c r="F28" s="18">
        <f>'Combined_CA-I'!H32</f>
        <v>19</v>
      </c>
      <c r="G28" s="18">
        <f>'Combined_CA-I'!I32</f>
        <v>19</v>
      </c>
      <c r="I28" s="32"/>
      <c r="K28" s="18">
        <f t="shared" si="1"/>
        <v>27.5</v>
      </c>
      <c r="L28" s="18">
        <f t="shared" si="2"/>
        <v>32</v>
      </c>
      <c r="M28" s="18">
        <f t="shared" si="3"/>
        <v>19</v>
      </c>
    </row>
    <row r="29" spans="1:13" x14ac:dyDescent="0.3">
      <c r="A29" s="18">
        <f>'Combined_P1-I'!M33</f>
        <v>7.5</v>
      </c>
      <c r="B29" s="18">
        <f>'Combined_P1-I'!N33</f>
        <v>13.5</v>
      </c>
      <c r="C29" s="18">
        <f>'Combined_P1-I'!O33</f>
        <v>0</v>
      </c>
      <c r="E29" s="18">
        <f>'Combined_CA-I'!G33</f>
        <v>15.833333333333332</v>
      </c>
      <c r="F29" s="18">
        <f>'Combined_CA-I'!H33</f>
        <v>15.833333333333332</v>
      </c>
      <c r="G29" s="18">
        <f>'Combined_CA-I'!I33</f>
        <v>15.8333333333333</v>
      </c>
      <c r="I29" s="32"/>
      <c r="K29" s="18">
        <f t="shared" si="1"/>
        <v>23.333333333333332</v>
      </c>
      <c r="L29" s="18">
        <f t="shared" si="2"/>
        <v>29.333333333333332</v>
      </c>
      <c r="M29" s="18">
        <f t="shared" si="3"/>
        <v>15.8333333333333</v>
      </c>
    </row>
    <row r="30" spans="1:13" x14ac:dyDescent="0.3">
      <c r="A30" s="18">
        <f>'Combined_P1-I'!M34</f>
        <v>11.5</v>
      </c>
      <c r="B30" s="18">
        <f>'Combined_P1-I'!N34</f>
        <v>15.5</v>
      </c>
      <c r="C30" s="18">
        <f>'Combined_P1-I'!O34</f>
        <v>0</v>
      </c>
      <c r="E30" s="18">
        <f>'Combined_CA-I'!G34</f>
        <v>17</v>
      </c>
      <c r="F30" s="18">
        <f>'Combined_CA-I'!H34</f>
        <v>17</v>
      </c>
      <c r="G30" s="18">
        <f>'Combined_CA-I'!I34</f>
        <v>17</v>
      </c>
      <c r="I30" s="32"/>
      <c r="K30" s="18">
        <f t="shared" si="1"/>
        <v>28.5</v>
      </c>
      <c r="L30" s="18">
        <f t="shared" si="2"/>
        <v>32.5</v>
      </c>
      <c r="M30" s="18">
        <f t="shared" si="3"/>
        <v>17</v>
      </c>
    </row>
    <row r="31" spans="1:13" x14ac:dyDescent="0.3">
      <c r="A31" s="18">
        <f>'Combined_P1-I'!M35</f>
        <v>11.5</v>
      </c>
      <c r="B31" s="18">
        <f>'Combined_P1-I'!N35</f>
        <v>13</v>
      </c>
      <c r="C31" s="18">
        <f>'Combined_P1-I'!O35</f>
        <v>0</v>
      </c>
      <c r="E31" s="18">
        <f>'Combined_CA-I'!G35</f>
        <v>14.833333333333332</v>
      </c>
      <c r="F31" s="18">
        <f>'Combined_CA-I'!H35</f>
        <v>14.833333333333332</v>
      </c>
      <c r="G31" s="18">
        <f>'Combined_CA-I'!I35</f>
        <v>14.8333333333333</v>
      </c>
      <c r="I31" s="32"/>
      <c r="K31" s="18">
        <f t="shared" si="1"/>
        <v>26.333333333333332</v>
      </c>
      <c r="L31" s="18">
        <f t="shared" si="2"/>
        <v>27.833333333333332</v>
      </c>
      <c r="M31" s="18">
        <f t="shared" si="3"/>
        <v>14.8333333333333</v>
      </c>
    </row>
    <row r="32" spans="1:13" x14ac:dyDescent="0.3">
      <c r="A32" s="18">
        <f>'Combined_P1-I'!M36</f>
        <v>8</v>
      </c>
      <c r="B32" s="18">
        <f>'Combined_P1-I'!N36</f>
        <v>6</v>
      </c>
      <c r="C32" s="18">
        <f>'Combined_P1-I'!O36</f>
        <v>0</v>
      </c>
      <c r="E32" s="18">
        <f>'Combined_CA-I'!G36</f>
        <v>16</v>
      </c>
      <c r="F32" s="18">
        <f>'Combined_CA-I'!H36</f>
        <v>16</v>
      </c>
      <c r="G32" s="18">
        <f>'Combined_CA-I'!I36</f>
        <v>16</v>
      </c>
      <c r="I32" s="32"/>
      <c r="K32" s="18">
        <f t="shared" si="1"/>
        <v>24</v>
      </c>
      <c r="L32" s="18">
        <f t="shared" si="2"/>
        <v>22</v>
      </c>
      <c r="M32" s="18">
        <f t="shared" si="3"/>
        <v>16</v>
      </c>
    </row>
    <row r="33" spans="1:13" x14ac:dyDescent="0.3">
      <c r="A33" s="18">
        <f>'Combined_P1-I'!M37</f>
        <v>16.5</v>
      </c>
      <c r="B33" s="18">
        <f>'Combined_P1-I'!N37</f>
        <v>20</v>
      </c>
      <c r="C33" s="18">
        <f>'Combined_P1-I'!O37</f>
        <v>0</v>
      </c>
      <c r="E33" s="18">
        <f>'Combined_CA-I'!G37</f>
        <v>17.166666666666668</v>
      </c>
      <c r="F33" s="18">
        <f>'Combined_CA-I'!H37</f>
        <v>17.166666666666668</v>
      </c>
      <c r="G33" s="18">
        <f>'Combined_CA-I'!I37</f>
        <v>17.1666666666667</v>
      </c>
      <c r="I33" s="32"/>
      <c r="K33" s="18">
        <f t="shared" si="1"/>
        <v>33.666666666666671</v>
      </c>
      <c r="L33" s="18">
        <f t="shared" si="2"/>
        <v>37.166666666666671</v>
      </c>
      <c r="M33" s="18">
        <f t="shared" si="3"/>
        <v>17.1666666666667</v>
      </c>
    </row>
    <row r="34" spans="1:13" x14ac:dyDescent="0.3">
      <c r="A34" s="18">
        <f>'Combined_P1-I'!M38</f>
        <v>6.5</v>
      </c>
      <c r="B34" s="18">
        <f>'Combined_P1-I'!N38</f>
        <v>6.5</v>
      </c>
      <c r="C34" s="18">
        <f>'Combined_P1-I'!O38</f>
        <v>0</v>
      </c>
      <c r="E34" s="18">
        <f>'Combined_CA-I'!G38</f>
        <v>15.333333333333332</v>
      </c>
      <c r="F34" s="18">
        <f>'Combined_CA-I'!H38</f>
        <v>15.333333333333332</v>
      </c>
      <c r="G34" s="18">
        <f>'Combined_CA-I'!I38</f>
        <v>15.3333333333333</v>
      </c>
      <c r="I34" s="32"/>
      <c r="K34" s="18">
        <f t="shared" si="1"/>
        <v>21.833333333333332</v>
      </c>
      <c r="L34" s="18">
        <f t="shared" si="2"/>
        <v>21.833333333333332</v>
      </c>
      <c r="M34" s="18">
        <f t="shared" si="3"/>
        <v>15.3333333333333</v>
      </c>
    </row>
    <row r="35" spans="1:13" x14ac:dyDescent="0.3">
      <c r="A35" s="18">
        <f>'Combined_P1-I'!M39</f>
        <v>9.5</v>
      </c>
      <c r="B35" s="18">
        <f>'Combined_P1-I'!N39</f>
        <v>4.5</v>
      </c>
      <c r="C35" s="18">
        <f>'Combined_P1-I'!O39</f>
        <v>0</v>
      </c>
      <c r="E35" s="18">
        <f>'Combined_CA-I'!G39</f>
        <v>17.833333333333332</v>
      </c>
      <c r="F35" s="18">
        <f>'Combined_CA-I'!H39</f>
        <v>17.833333333333332</v>
      </c>
      <c r="G35" s="18">
        <f>'Combined_CA-I'!I39</f>
        <v>17.8333333333333</v>
      </c>
      <c r="I35" s="32"/>
      <c r="K35" s="18">
        <f t="shared" si="1"/>
        <v>27.333333333333332</v>
      </c>
      <c r="L35" s="18">
        <f t="shared" si="2"/>
        <v>22.333333333333332</v>
      </c>
      <c r="M35" s="18">
        <f t="shared" si="3"/>
        <v>17.8333333333333</v>
      </c>
    </row>
    <row r="36" spans="1:13" x14ac:dyDescent="0.3">
      <c r="A36" s="18">
        <f>'Combined_P1-I'!M40</f>
        <v>8.5</v>
      </c>
      <c r="B36" s="18">
        <f>'Combined_P1-I'!N40</f>
        <v>12.5</v>
      </c>
      <c r="C36" s="18">
        <f>'Combined_P1-I'!O40</f>
        <v>0</v>
      </c>
      <c r="E36" s="18">
        <f>'Combined_CA-I'!G40</f>
        <v>16.666666666666668</v>
      </c>
      <c r="F36" s="18">
        <f>'Combined_CA-I'!H40</f>
        <v>16.666666666666668</v>
      </c>
      <c r="G36" s="18">
        <f>'Combined_CA-I'!I40</f>
        <v>16.6666666666667</v>
      </c>
      <c r="I36" s="32"/>
      <c r="K36" s="18">
        <f t="shared" si="1"/>
        <v>25.166666666666668</v>
      </c>
      <c r="L36" s="18">
        <f t="shared" si="2"/>
        <v>29.166666666666668</v>
      </c>
      <c r="M36" s="18">
        <f t="shared" si="3"/>
        <v>16.6666666666667</v>
      </c>
    </row>
    <row r="37" spans="1:13" x14ac:dyDescent="0.3">
      <c r="A37" s="18">
        <f>'Combined_P1-I'!M41</f>
        <v>5.5</v>
      </c>
      <c r="B37" s="18">
        <f>'Combined_P1-I'!N41</f>
        <v>9.5</v>
      </c>
      <c r="C37" s="18">
        <f>'Combined_P1-I'!O41</f>
        <v>0</v>
      </c>
      <c r="E37" s="18">
        <f>'Combined_CA-I'!G41</f>
        <v>17.666666666666668</v>
      </c>
      <c r="F37" s="18">
        <f>'Combined_CA-I'!H41</f>
        <v>17.666666666666668</v>
      </c>
      <c r="G37" s="18">
        <f>'Combined_CA-I'!I41</f>
        <v>17.6666666666667</v>
      </c>
      <c r="I37" s="32"/>
      <c r="K37" s="18">
        <f t="shared" si="1"/>
        <v>23.166666666666668</v>
      </c>
      <c r="L37" s="18">
        <f t="shared" si="2"/>
        <v>27.166666666666668</v>
      </c>
      <c r="M37" s="18">
        <f t="shared" si="3"/>
        <v>17.6666666666667</v>
      </c>
    </row>
    <row r="38" spans="1:13" x14ac:dyDescent="0.3">
      <c r="A38" s="18">
        <f>'Combined_P1-I'!M42</f>
        <v>7</v>
      </c>
      <c r="B38" s="18">
        <f>'Combined_P1-I'!N42</f>
        <v>10</v>
      </c>
      <c r="C38" s="18">
        <f>'Combined_P1-I'!O42</f>
        <v>0</v>
      </c>
      <c r="E38" s="18">
        <f>'Combined_CA-I'!G42</f>
        <v>17.5</v>
      </c>
      <c r="F38" s="18">
        <f>'Combined_CA-I'!H42</f>
        <v>17.5</v>
      </c>
      <c r="G38" s="18">
        <f>'Combined_CA-I'!I42</f>
        <v>17.5</v>
      </c>
      <c r="I38" s="32"/>
      <c r="K38" s="18">
        <f t="shared" si="1"/>
        <v>24.5</v>
      </c>
      <c r="L38" s="18">
        <f t="shared" si="2"/>
        <v>27.5</v>
      </c>
      <c r="M38" s="18">
        <f t="shared" si="3"/>
        <v>17.5</v>
      </c>
    </row>
    <row r="39" spans="1:13" x14ac:dyDescent="0.3">
      <c r="A39" s="18">
        <f>'Combined_P1-I'!M43</f>
        <v>13</v>
      </c>
      <c r="B39" s="18">
        <f>'Combined_P1-I'!N43</f>
        <v>11.5</v>
      </c>
      <c r="C39" s="18">
        <f>'Combined_P1-I'!O43</f>
        <v>0</v>
      </c>
      <c r="E39" s="18">
        <f>'Combined_CA-I'!G43</f>
        <v>17.5</v>
      </c>
      <c r="F39" s="18">
        <f>'Combined_CA-I'!H43</f>
        <v>17.5</v>
      </c>
      <c r="G39" s="18">
        <f>'Combined_CA-I'!I43</f>
        <v>17.5</v>
      </c>
      <c r="I39" s="32"/>
      <c r="K39" s="18">
        <f t="shared" si="1"/>
        <v>30.5</v>
      </c>
      <c r="L39" s="18">
        <f t="shared" si="2"/>
        <v>29</v>
      </c>
      <c r="M39" s="18">
        <f t="shared" si="3"/>
        <v>17.5</v>
      </c>
    </row>
    <row r="40" spans="1:13" x14ac:dyDescent="0.3">
      <c r="A40" s="18">
        <f>'Combined_P1-I'!M44</f>
        <v>14</v>
      </c>
      <c r="B40" s="18">
        <f>'Combined_P1-I'!N44</f>
        <v>8</v>
      </c>
      <c r="C40" s="18">
        <f>'Combined_P1-I'!O44</f>
        <v>0</v>
      </c>
      <c r="E40" s="18">
        <f>'Combined_CA-I'!G44</f>
        <v>19.333333333333336</v>
      </c>
      <c r="F40" s="18">
        <f>'Combined_CA-I'!H44</f>
        <v>19.333333333333336</v>
      </c>
      <c r="G40" s="18">
        <f>'Combined_CA-I'!I44</f>
        <v>19.3333333333333</v>
      </c>
      <c r="I40" s="32"/>
      <c r="K40" s="18">
        <f t="shared" si="1"/>
        <v>33.333333333333336</v>
      </c>
      <c r="L40" s="18">
        <f t="shared" si="2"/>
        <v>27.333333333333336</v>
      </c>
      <c r="M40" s="18">
        <f t="shared" si="3"/>
        <v>19.3333333333333</v>
      </c>
    </row>
    <row r="41" spans="1:13" x14ac:dyDescent="0.3">
      <c r="A41" s="18">
        <f>'Combined_P1-I'!M45</f>
        <v>12.5</v>
      </c>
      <c r="B41" s="18">
        <f>'Combined_P1-I'!N45</f>
        <v>15</v>
      </c>
      <c r="C41" s="18">
        <f>'Combined_P1-I'!O45</f>
        <v>0</v>
      </c>
      <c r="E41" s="18">
        <f>'Combined_CA-I'!G45</f>
        <v>17.166666666666668</v>
      </c>
      <c r="F41" s="18">
        <f>'Combined_CA-I'!H45</f>
        <v>17.166666666666668</v>
      </c>
      <c r="G41" s="18">
        <f>'Combined_CA-I'!I45</f>
        <v>17.1666666666667</v>
      </c>
      <c r="I41" s="32"/>
      <c r="K41" s="18">
        <f t="shared" si="1"/>
        <v>29.666666666666668</v>
      </c>
      <c r="L41" s="18">
        <f t="shared" si="2"/>
        <v>32.166666666666671</v>
      </c>
      <c r="M41" s="18">
        <f t="shared" si="3"/>
        <v>17.1666666666667</v>
      </c>
    </row>
    <row r="42" spans="1:13" x14ac:dyDescent="0.3">
      <c r="A42" s="18">
        <f>'Combined_P1-I'!M46</f>
        <v>12</v>
      </c>
      <c r="B42" s="18">
        <f>'Combined_P1-I'!N46</f>
        <v>4.5</v>
      </c>
      <c r="C42" s="18">
        <f>'Combined_P1-I'!O46</f>
        <v>0</v>
      </c>
      <c r="E42" s="18">
        <f>'Combined_CA-I'!G46</f>
        <v>0</v>
      </c>
      <c r="F42" s="18">
        <f>'Combined_CA-I'!H46</f>
        <v>0</v>
      </c>
      <c r="G42" s="18">
        <f>'Combined_CA-I'!I46</f>
        <v>0</v>
      </c>
      <c r="I42" s="32"/>
      <c r="K42" s="18">
        <f t="shared" si="1"/>
        <v>12</v>
      </c>
      <c r="L42" s="18">
        <f t="shared" si="2"/>
        <v>4.5</v>
      </c>
      <c r="M42" s="18">
        <f t="shared" si="3"/>
        <v>0</v>
      </c>
    </row>
    <row r="43" spans="1:13" x14ac:dyDescent="0.3">
      <c r="I43" s="32"/>
    </row>
    <row r="44" spans="1:13" x14ac:dyDescent="0.3">
      <c r="I44" s="32"/>
      <c r="J44" s="19" t="s">
        <v>72</v>
      </c>
      <c r="K44" s="34" t="s">
        <v>24</v>
      </c>
      <c r="L44" s="34" t="s">
        <v>27</v>
      </c>
      <c r="M44" s="34" t="s">
        <v>30</v>
      </c>
    </row>
    <row r="45" spans="1:13" x14ac:dyDescent="0.3">
      <c r="I45" s="32"/>
      <c r="J45" s="19" t="s">
        <v>91</v>
      </c>
      <c r="K45" s="8">
        <f>IF(SUM(K7:K42) &gt; 0, COUNTIF(K7:K42, "&gt;=" &amp; K4), "")</f>
        <v>27</v>
      </c>
      <c r="L45" s="8">
        <f>IF(SUM(L7:L42) &gt; 0, COUNTIF(L7:L42, "&gt;=" &amp; L4), "")</f>
        <v>11</v>
      </c>
      <c r="M45" s="8">
        <f>IF(SUM(M7:M42) &gt; 0, COUNTIF(M7:M42, "&gt;=" &amp; M4), "")</f>
        <v>35</v>
      </c>
    </row>
    <row r="46" spans="1:13" x14ac:dyDescent="0.3">
      <c r="I46" s="32"/>
      <c r="J46" s="19" t="s">
        <v>92</v>
      </c>
      <c r="K46" s="35">
        <v>36</v>
      </c>
      <c r="L46" s="35">
        <v>36</v>
      </c>
      <c r="M46" s="35">
        <v>36</v>
      </c>
    </row>
    <row r="47" spans="1:13" x14ac:dyDescent="0.3">
      <c r="I47" s="32"/>
      <c r="J47" s="19" t="s">
        <v>93</v>
      </c>
      <c r="K47" s="8">
        <f>IF(SUM(K7:K42) &gt; 0, K45/K46*100, "0")</f>
        <v>75</v>
      </c>
      <c r="L47" s="8">
        <f>IF(SUM(L7:L42) &gt; 0, L45/L46*100, "0")</f>
        <v>30.555555555555557</v>
      </c>
      <c r="M47" s="8">
        <f>IF(SUM(M7:M42) &gt; 0, M45/M46*100, "0")</f>
        <v>97.222222222222214</v>
      </c>
    </row>
  </sheetData>
  <sheetProtection sheet="1"/>
  <mergeCells count="3">
    <mergeCell ref="A1:C1"/>
    <mergeCell ref="E1:G1"/>
    <mergeCell ref="K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workbookViewId="0">
      <selection sqref="A1:C1"/>
    </sheetView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2" t="s">
        <v>53</v>
      </c>
      <c r="B1" s="52"/>
      <c r="C1" s="52"/>
      <c r="E1" s="32"/>
      <c r="G1" s="53" t="s">
        <v>90</v>
      </c>
      <c r="H1" s="53"/>
      <c r="I1" s="53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f>'Combined_END_SEM-E'!U3</f>
        <v>20</v>
      </c>
      <c r="B3" s="18">
        <f>'Combined_END_SEM-E'!V3</f>
        <v>61</v>
      </c>
      <c r="C3" s="18">
        <f>'Combined_END_SEM-E'!W3</f>
        <v>19</v>
      </c>
      <c r="E3" s="32"/>
      <c r="G3" s="18">
        <f t="shared" ref="G3:I4" si="0">SUM(A3)</f>
        <v>20</v>
      </c>
      <c r="H3" s="18">
        <f t="shared" si="0"/>
        <v>61</v>
      </c>
      <c r="I3" s="18">
        <f t="shared" si="0"/>
        <v>19</v>
      </c>
    </row>
    <row r="4" spans="1:9" x14ac:dyDescent="0.3">
      <c r="A4" s="18">
        <f>'Combined_END_SEM-E'!U4</f>
        <v>12</v>
      </c>
      <c r="B4" s="18">
        <f>'Combined_END_SEM-E'!V4</f>
        <v>36.6</v>
      </c>
      <c r="C4" s="18">
        <f>'Combined_END_SEM-E'!W4</f>
        <v>11.399999999999999</v>
      </c>
      <c r="E4" s="32"/>
      <c r="G4" s="18">
        <f t="shared" si="0"/>
        <v>12</v>
      </c>
      <c r="H4" s="18">
        <f t="shared" si="0"/>
        <v>36.6</v>
      </c>
      <c r="I4" s="18">
        <f t="shared" si="0"/>
        <v>11.399999999999999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f>'Combined_END_SEM-E'!U11</f>
        <v>9</v>
      </c>
      <c r="B7" s="18">
        <f>'Combined_END_SEM-E'!V11</f>
        <v>28</v>
      </c>
      <c r="C7" s="18">
        <f>'Combined_END_SEM-E'!W11</f>
        <v>9</v>
      </c>
      <c r="E7" s="32"/>
      <c r="G7" s="18">
        <f t="shared" ref="G7:G42" si="1">SUM(A7)</f>
        <v>9</v>
      </c>
      <c r="H7" s="18">
        <f t="shared" ref="H7:H42" si="2">SUM(B7)</f>
        <v>28</v>
      </c>
      <c r="I7" s="18">
        <f t="shared" ref="I7:I42" si="3">SUM(C7)</f>
        <v>9</v>
      </c>
    </row>
    <row r="8" spans="1:9" x14ac:dyDescent="0.3">
      <c r="A8" s="18">
        <f>'Combined_END_SEM-E'!U12</f>
        <v>7.5</v>
      </c>
      <c r="B8" s="18">
        <f>'Combined_END_SEM-E'!V12</f>
        <v>26</v>
      </c>
      <c r="C8" s="18">
        <f>'Combined_END_SEM-E'!W12</f>
        <v>4.5</v>
      </c>
      <c r="E8" s="32"/>
      <c r="G8" s="18">
        <f t="shared" si="1"/>
        <v>7.5</v>
      </c>
      <c r="H8" s="18">
        <f t="shared" si="2"/>
        <v>26</v>
      </c>
      <c r="I8" s="18">
        <f t="shared" si="3"/>
        <v>4.5</v>
      </c>
    </row>
    <row r="9" spans="1:9" x14ac:dyDescent="0.3">
      <c r="A9" s="18">
        <f>'Combined_END_SEM-E'!U13</f>
        <v>10.5</v>
      </c>
      <c r="B9" s="18">
        <f>'Combined_END_SEM-E'!V13</f>
        <v>26</v>
      </c>
      <c r="C9" s="18">
        <f>'Combined_END_SEM-E'!W13</f>
        <v>12.5</v>
      </c>
      <c r="E9" s="32"/>
      <c r="G9" s="18">
        <f t="shared" si="1"/>
        <v>10.5</v>
      </c>
      <c r="H9" s="18">
        <f t="shared" si="2"/>
        <v>26</v>
      </c>
      <c r="I9" s="18">
        <f t="shared" si="3"/>
        <v>12.5</v>
      </c>
    </row>
    <row r="10" spans="1:9" x14ac:dyDescent="0.3">
      <c r="A10" s="18">
        <f>'Combined_END_SEM-E'!U14</f>
        <v>13.5</v>
      </c>
      <c r="B10" s="18">
        <f>'Combined_END_SEM-E'!V14</f>
        <v>42.5</v>
      </c>
      <c r="C10" s="18">
        <f>'Combined_END_SEM-E'!W14</f>
        <v>13.5</v>
      </c>
      <c r="E10" s="32"/>
      <c r="G10" s="18">
        <f t="shared" si="1"/>
        <v>13.5</v>
      </c>
      <c r="H10" s="18">
        <f t="shared" si="2"/>
        <v>42.5</v>
      </c>
      <c r="I10" s="18">
        <f t="shared" si="3"/>
        <v>13.5</v>
      </c>
    </row>
    <row r="11" spans="1:9" x14ac:dyDescent="0.3">
      <c r="A11" s="18">
        <f>'Combined_END_SEM-E'!U15</f>
        <v>15</v>
      </c>
      <c r="B11" s="18">
        <f>'Combined_END_SEM-E'!V15</f>
        <v>27.5</v>
      </c>
      <c r="C11" s="18">
        <f>'Combined_END_SEM-E'!W15</f>
        <v>14.5</v>
      </c>
      <c r="E11" s="32"/>
      <c r="G11" s="18">
        <f t="shared" si="1"/>
        <v>15</v>
      </c>
      <c r="H11" s="18">
        <f t="shared" si="2"/>
        <v>27.5</v>
      </c>
      <c r="I11" s="18">
        <f t="shared" si="3"/>
        <v>14.5</v>
      </c>
    </row>
    <row r="12" spans="1:9" x14ac:dyDescent="0.3">
      <c r="A12" s="18">
        <f>'Combined_END_SEM-E'!U16</f>
        <v>17.5</v>
      </c>
      <c r="B12" s="18">
        <f>'Combined_END_SEM-E'!V16</f>
        <v>50.5</v>
      </c>
      <c r="C12" s="18">
        <f>'Combined_END_SEM-E'!W16</f>
        <v>15.5</v>
      </c>
      <c r="E12" s="32"/>
      <c r="G12" s="18">
        <f t="shared" si="1"/>
        <v>17.5</v>
      </c>
      <c r="H12" s="18">
        <f t="shared" si="2"/>
        <v>50.5</v>
      </c>
      <c r="I12" s="18">
        <f t="shared" si="3"/>
        <v>15.5</v>
      </c>
    </row>
    <row r="13" spans="1:9" x14ac:dyDescent="0.3">
      <c r="A13" s="18">
        <f>'Combined_END_SEM-E'!U17</f>
        <v>9</v>
      </c>
      <c r="B13" s="18">
        <f>'Combined_END_SEM-E'!V17</f>
        <v>15.5</v>
      </c>
      <c r="C13" s="18">
        <f>'Combined_END_SEM-E'!W17</f>
        <v>8</v>
      </c>
      <c r="E13" s="32"/>
      <c r="G13" s="18">
        <f t="shared" si="1"/>
        <v>9</v>
      </c>
      <c r="H13" s="18">
        <f t="shared" si="2"/>
        <v>15.5</v>
      </c>
      <c r="I13" s="18">
        <f t="shared" si="3"/>
        <v>8</v>
      </c>
    </row>
    <row r="14" spans="1:9" x14ac:dyDescent="0.3">
      <c r="A14" s="18">
        <f>'Combined_END_SEM-E'!U18</f>
        <v>12</v>
      </c>
      <c r="B14" s="18">
        <f>'Combined_END_SEM-E'!V18</f>
        <v>24</v>
      </c>
      <c r="C14" s="18">
        <f>'Combined_END_SEM-E'!W18</f>
        <v>8</v>
      </c>
      <c r="E14" s="32"/>
      <c r="G14" s="18">
        <f t="shared" si="1"/>
        <v>12</v>
      </c>
      <c r="H14" s="18">
        <f t="shared" si="2"/>
        <v>24</v>
      </c>
      <c r="I14" s="18">
        <f t="shared" si="3"/>
        <v>8</v>
      </c>
    </row>
    <row r="15" spans="1:9" x14ac:dyDescent="0.3">
      <c r="A15" s="18">
        <f>'Combined_END_SEM-E'!U19</f>
        <v>5.5</v>
      </c>
      <c r="B15" s="18">
        <f>'Combined_END_SEM-E'!V19</f>
        <v>10</v>
      </c>
      <c r="C15" s="18">
        <f>'Combined_END_SEM-E'!W19</f>
        <v>5</v>
      </c>
      <c r="E15" s="32"/>
      <c r="G15" s="18">
        <f t="shared" si="1"/>
        <v>5.5</v>
      </c>
      <c r="H15" s="18">
        <f t="shared" si="2"/>
        <v>10</v>
      </c>
      <c r="I15" s="18">
        <f t="shared" si="3"/>
        <v>5</v>
      </c>
    </row>
    <row r="16" spans="1:9" x14ac:dyDescent="0.3">
      <c r="A16" s="18">
        <f>'Combined_END_SEM-E'!U20</f>
        <v>6.5</v>
      </c>
      <c r="B16" s="18">
        <f>'Combined_END_SEM-E'!V20</f>
        <v>18</v>
      </c>
      <c r="C16" s="18">
        <f>'Combined_END_SEM-E'!W20</f>
        <v>5</v>
      </c>
      <c r="E16" s="32"/>
      <c r="G16" s="18">
        <f t="shared" si="1"/>
        <v>6.5</v>
      </c>
      <c r="H16" s="18">
        <f t="shared" si="2"/>
        <v>18</v>
      </c>
      <c r="I16" s="18">
        <f t="shared" si="3"/>
        <v>5</v>
      </c>
    </row>
    <row r="17" spans="1:9" x14ac:dyDescent="0.3">
      <c r="A17" s="18">
        <f>'Combined_END_SEM-E'!U21</f>
        <v>11.5</v>
      </c>
      <c r="B17" s="18">
        <f>'Combined_END_SEM-E'!V21</f>
        <v>26</v>
      </c>
      <c r="C17" s="18">
        <f>'Combined_END_SEM-E'!W21</f>
        <v>8.5</v>
      </c>
      <c r="E17" s="32"/>
      <c r="G17" s="18">
        <f t="shared" si="1"/>
        <v>11.5</v>
      </c>
      <c r="H17" s="18">
        <f t="shared" si="2"/>
        <v>26</v>
      </c>
      <c r="I17" s="18">
        <f t="shared" si="3"/>
        <v>8.5</v>
      </c>
    </row>
    <row r="18" spans="1:9" x14ac:dyDescent="0.3">
      <c r="A18" s="18">
        <f>'Combined_END_SEM-E'!U22</f>
        <v>5.5</v>
      </c>
      <c r="B18" s="18">
        <f>'Combined_END_SEM-E'!V22</f>
        <v>16.5</v>
      </c>
      <c r="C18" s="18">
        <f>'Combined_END_SEM-E'!W22</f>
        <v>1</v>
      </c>
      <c r="E18" s="32"/>
      <c r="G18" s="18">
        <f t="shared" si="1"/>
        <v>5.5</v>
      </c>
      <c r="H18" s="18">
        <f t="shared" si="2"/>
        <v>16.5</v>
      </c>
      <c r="I18" s="18">
        <f t="shared" si="3"/>
        <v>1</v>
      </c>
    </row>
    <row r="19" spans="1:9" x14ac:dyDescent="0.3">
      <c r="A19" s="18">
        <f>'Combined_END_SEM-E'!U23</f>
        <v>12</v>
      </c>
      <c r="B19" s="18">
        <f>'Combined_END_SEM-E'!V23</f>
        <v>42</v>
      </c>
      <c r="C19" s="18">
        <f>'Combined_END_SEM-E'!W23</f>
        <v>15</v>
      </c>
      <c r="E19" s="32"/>
      <c r="G19" s="18">
        <f t="shared" si="1"/>
        <v>12</v>
      </c>
      <c r="H19" s="18">
        <f t="shared" si="2"/>
        <v>42</v>
      </c>
      <c r="I19" s="18">
        <f t="shared" si="3"/>
        <v>15</v>
      </c>
    </row>
    <row r="20" spans="1:9" x14ac:dyDescent="0.3">
      <c r="A20" s="18">
        <f>'Combined_END_SEM-E'!U24</f>
        <v>10.5</v>
      </c>
      <c r="B20" s="18">
        <f>'Combined_END_SEM-E'!V24</f>
        <v>28.5</v>
      </c>
      <c r="C20" s="18">
        <f>'Combined_END_SEM-E'!W24</f>
        <v>11.5</v>
      </c>
      <c r="E20" s="32"/>
      <c r="G20" s="18">
        <f t="shared" si="1"/>
        <v>10.5</v>
      </c>
      <c r="H20" s="18">
        <f t="shared" si="2"/>
        <v>28.5</v>
      </c>
      <c r="I20" s="18">
        <f t="shared" si="3"/>
        <v>11.5</v>
      </c>
    </row>
    <row r="21" spans="1:9" x14ac:dyDescent="0.3">
      <c r="A21" s="18">
        <f>'Combined_END_SEM-E'!U25</f>
        <v>10</v>
      </c>
      <c r="B21" s="18">
        <f>'Combined_END_SEM-E'!V25</f>
        <v>16</v>
      </c>
      <c r="C21" s="18">
        <f>'Combined_END_SEM-E'!W25</f>
        <v>12.5</v>
      </c>
      <c r="E21" s="32"/>
      <c r="G21" s="18">
        <f t="shared" si="1"/>
        <v>10</v>
      </c>
      <c r="H21" s="18">
        <f t="shared" si="2"/>
        <v>16</v>
      </c>
      <c r="I21" s="18">
        <f t="shared" si="3"/>
        <v>12.5</v>
      </c>
    </row>
    <row r="22" spans="1:9" x14ac:dyDescent="0.3">
      <c r="A22" s="18">
        <f>'Combined_END_SEM-E'!U26</f>
        <v>5</v>
      </c>
      <c r="B22" s="18">
        <f>'Combined_END_SEM-E'!V26</f>
        <v>23</v>
      </c>
      <c r="C22" s="18">
        <f>'Combined_END_SEM-E'!W26</f>
        <v>7.5</v>
      </c>
      <c r="E22" s="32"/>
      <c r="G22" s="18">
        <f t="shared" si="1"/>
        <v>5</v>
      </c>
      <c r="H22" s="18">
        <f t="shared" si="2"/>
        <v>23</v>
      </c>
      <c r="I22" s="18">
        <f t="shared" si="3"/>
        <v>7.5</v>
      </c>
    </row>
    <row r="23" spans="1:9" x14ac:dyDescent="0.3">
      <c r="A23" s="18">
        <f>'Combined_END_SEM-E'!U27</f>
        <v>12.5</v>
      </c>
      <c r="B23" s="18">
        <f>'Combined_END_SEM-E'!V27</f>
        <v>35</v>
      </c>
      <c r="C23" s="18">
        <f>'Combined_END_SEM-E'!W27</f>
        <v>10</v>
      </c>
      <c r="E23" s="32"/>
      <c r="G23" s="18">
        <f t="shared" si="1"/>
        <v>12.5</v>
      </c>
      <c r="H23" s="18">
        <f t="shared" si="2"/>
        <v>35</v>
      </c>
      <c r="I23" s="18">
        <f t="shared" si="3"/>
        <v>10</v>
      </c>
    </row>
    <row r="24" spans="1:9" x14ac:dyDescent="0.3">
      <c r="A24" s="18">
        <f>'Combined_END_SEM-E'!U28</f>
        <v>10</v>
      </c>
      <c r="B24" s="18">
        <f>'Combined_END_SEM-E'!V28</f>
        <v>22</v>
      </c>
      <c r="C24" s="18">
        <f>'Combined_END_SEM-E'!W28</f>
        <v>11.5</v>
      </c>
      <c r="E24" s="32"/>
      <c r="G24" s="18">
        <f t="shared" si="1"/>
        <v>10</v>
      </c>
      <c r="H24" s="18">
        <f t="shared" si="2"/>
        <v>22</v>
      </c>
      <c r="I24" s="18">
        <f t="shared" si="3"/>
        <v>11.5</v>
      </c>
    </row>
    <row r="25" spans="1:9" x14ac:dyDescent="0.3">
      <c r="A25" s="18">
        <f>'Combined_END_SEM-E'!U29</f>
        <v>14</v>
      </c>
      <c r="B25" s="18">
        <f>'Combined_END_SEM-E'!V29</f>
        <v>22</v>
      </c>
      <c r="C25" s="18">
        <f>'Combined_END_SEM-E'!W29</f>
        <v>4.5</v>
      </c>
      <c r="E25" s="32"/>
      <c r="G25" s="18">
        <f t="shared" si="1"/>
        <v>14</v>
      </c>
      <c r="H25" s="18">
        <f t="shared" si="2"/>
        <v>22</v>
      </c>
      <c r="I25" s="18">
        <f t="shared" si="3"/>
        <v>4.5</v>
      </c>
    </row>
    <row r="26" spans="1:9" x14ac:dyDescent="0.3">
      <c r="A26" s="18">
        <f>'Combined_END_SEM-E'!U30</f>
        <v>6</v>
      </c>
      <c r="B26" s="18">
        <f>'Combined_END_SEM-E'!V30</f>
        <v>25</v>
      </c>
      <c r="C26" s="18">
        <f>'Combined_END_SEM-E'!W30</f>
        <v>6.5</v>
      </c>
      <c r="E26" s="32"/>
      <c r="G26" s="18">
        <f t="shared" si="1"/>
        <v>6</v>
      </c>
      <c r="H26" s="18">
        <f t="shared" si="2"/>
        <v>25</v>
      </c>
      <c r="I26" s="18">
        <f t="shared" si="3"/>
        <v>6.5</v>
      </c>
    </row>
    <row r="27" spans="1:9" x14ac:dyDescent="0.3">
      <c r="A27" s="18">
        <f>'Combined_END_SEM-E'!U31</f>
        <v>7.5</v>
      </c>
      <c r="B27" s="18">
        <f>'Combined_END_SEM-E'!V31</f>
        <v>34.5</v>
      </c>
      <c r="C27" s="18">
        <f>'Combined_END_SEM-E'!W31</f>
        <v>3</v>
      </c>
      <c r="E27" s="32"/>
      <c r="G27" s="18">
        <f t="shared" si="1"/>
        <v>7.5</v>
      </c>
      <c r="H27" s="18">
        <f t="shared" si="2"/>
        <v>34.5</v>
      </c>
      <c r="I27" s="18">
        <f t="shared" si="3"/>
        <v>3</v>
      </c>
    </row>
    <row r="28" spans="1:9" x14ac:dyDescent="0.3">
      <c r="A28" s="18">
        <f>'Combined_END_SEM-E'!U32</f>
        <v>7</v>
      </c>
      <c r="B28" s="18">
        <f>'Combined_END_SEM-E'!V32</f>
        <v>28.5</v>
      </c>
      <c r="C28" s="18">
        <f>'Combined_END_SEM-E'!W32</f>
        <v>6</v>
      </c>
      <c r="E28" s="32"/>
      <c r="G28" s="18">
        <f t="shared" si="1"/>
        <v>7</v>
      </c>
      <c r="H28" s="18">
        <f t="shared" si="2"/>
        <v>28.5</v>
      </c>
      <c r="I28" s="18">
        <f t="shared" si="3"/>
        <v>6</v>
      </c>
    </row>
    <row r="29" spans="1:9" x14ac:dyDescent="0.3">
      <c r="A29" s="18">
        <f>'Combined_END_SEM-E'!U33</f>
        <v>9</v>
      </c>
      <c r="B29" s="18">
        <f>'Combined_END_SEM-E'!V33</f>
        <v>31.5</v>
      </c>
      <c r="C29" s="18">
        <f>'Combined_END_SEM-E'!W33</f>
        <v>9.5</v>
      </c>
      <c r="E29" s="32"/>
      <c r="G29" s="18">
        <f t="shared" si="1"/>
        <v>9</v>
      </c>
      <c r="H29" s="18">
        <f t="shared" si="2"/>
        <v>31.5</v>
      </c>
      <c r="I29" s="18">
        <f t="shared" si="3"/>
        <v>9.5</v>
      </c>
    </row>
    <row r="30" spans="1:9" x14ac:dyDescent="0.3">
      <c r="A30" s="18">
        <f>'Combined_END_SEM-E'!U34</f>
        <v>6.5</v>
      </c>
      <c r="B30" s="18">
        <f>'Combined_END_SEM-E'!V34</f>
        <v>24.5</v>
      </c>
      <c r="C30" s="18">
        <f>'Combined_END_SEM-E'!W34</f>
        <v>6</v>
      </c>
      <c r="E30" s="32"/>
      <c r="G30" s="18">
        <f t="shared" si="1"/>
        <v>6.5</v>
      </c>
      <c r="H30" s="18">
        <f t="shared" si="2"/>
        <v>24.5</v>
      </c>
      <c r="I30" s="18">
        <f t="shared" si="3"/>
        <v>6</v>
      </c>
    </row>
    <row r="31" spans="1:9" x14ac:dyDescent="0.3">
      <c r="A31" s="18">
        <f>'Combined_END_SEM-E'!U35</f>
        <v>14</v>
      </c>
      <c r="B31" s="18">
        <f>'Combined_END_SEM-E'!V35</f>
        <v>28.5</v>
      </c>
      <c r="C31" s="18">
        <f>'Combined_END_SEM-E'!W35</f>
        <v>8</v>
      </c>
      <c r="E31" s="32"/>
      <c r="G31" s="18">
        <f t="shared" si="1"/>
        <v>14</v>
      </c>
      <c r="H31" s="18">
        <f t="shared" si="2"/>
        <v>28.5</v>
      </c>
      <c r="I31" s="18">
        <f t="shared" si="3"/>
        <v>8</v>
      </c>
    </row>
    <row r="32" spans="1:9" x14ac:dyDescent="0.3">
      <c r="A32" s="18">
        <f>'Combined_END_SEM-E'!U36</f>
        <v>8</v>
      </c>
      <c r="B32" s="18">
        <f>'Combined_END_SEM-E'!V36</f>
        <v>15</v>
      </c>
      <c r="C32" s="18">
        <f>'Combined_END_SEM-E'!W36</f>
        <v>12.5</v>
      </c>
      <c r="E32" s="32"/>
      <c r="G32" s="18">
        <f t="shared" si="1"/>
        <v>8</v>
      </c>
      <c r="H32" s="18">
        <f t="shared" si="2"/>
        <v>15</v>
      </c>
      <c r="I32" s="18">
        <f t="shared" si="3"/>
        <v>12.5</v>
      </c>
    </row>
    <row r="33" spans="1:9" x14ac:dyDescent="0.3">
      <c r="A33" s="18">
        <f>'Combined_END_SEM-E'!U37</f>
        <v>15</v>
      </c>
      <c r="B33" s="18">
        <f>'Combined_END_SEM-E'!V37</f>
        <v>39.5</v>
      </c>
      <c r="C33" s="18">
        <f>'Combined_END_SEM-E'!W37</f>
        <v>13.5</v>
      </c>
      <c r="E33" s="32"/>
      <c r="G33" s="18">
        <f t="shared" si="1"/>
        <v>15</v>
      </c>
      <c r="H33" s="18">
        <f t="shared" si="2"/>
        <v>39.5</v>
      </c>
      <c r="I33" s="18">
        <f t="shared" si="3"/>
        <v>13.5</v>
      </c>
    </row>
    <row r="34" spans="1:9" x14ac:dyDescent="0.3">
      <c r="A34" s="18">
        <f>'Combined_END_SEM-E'!U38</f>
        <v>11.5</v>
      </c>
      <c r="B34" s="18">
        <f>'Combined_END_SEM-E'!V38</f>
        <v>23.5</v>
      </c>
      <c r="C34" s="18">
        <f>'Combined_END_SEM-E'!W38</f>
        <v>9</v>
      </c>
      <c r="E34" s="32"/>
      <c r="G34" s="18">
        <f t="shared" si="1"/>
        <v>11.5</v>
      </c>
      <c r="H34" s="18">
        <f t="shared" si="2"/>
        <v>23.5</v>
      </c>
      <c r="I34" s="18">
        <f t="shared" si="3"/>
        <v>9</v>
      </c>
    </row>
    <row r="35" spans="1:9" x14ac:dyDescent="0.3">
      <c r="A35" s="18">
        <f>'Combined_END_SEM-E'!U39</f>
        <v>8</v>
      </c>
      <c r="B35" s="18">
        <f>'Combined_END_SEM-E'!V39</f>
        <v>22.5</v>
      </c>
      <c r="C35" s="18">
        <f>'Combined_END_SEM-E'!W39</f>
        <v>6.5</v>
      </c>
      <c r="E35" s="32"/>
      <c r="G35" s="18">
        <f t="shared" si="1"/>
        <v>8</v>
      </c>
      <c r="H35" s="18">
        <f t="shared" si="2"/>
        <v>22.5</v>
      </c>
      <c r="I35" s="18">
        <f t="shared" si="3"/>
        <v>6.5</v>
      </c>
    </row>
    <row r="36" spans="1:9" x14ac:dyDescent="0.3">
      <c r="A36" s="18">
        <f>'Combined_END_SEM-E'!U40</f>
        <v>8.5</v>
      </c>
      <c r="B36" s="18">
        <f>'Combined_END_SEM-E'!V40</f>
        <v>26.5</v>
      </c>
      <c r="C36" s="18">
        <f>'Combined_END_SEM-E'!W40</f>
        <v>4.5</v>
      </c>
      <c r="E36" s="32"/>
      <c r="G36" s="18">
        <f t="shared" si="1"/>
        <v>8.5</v>
      </c>
      <c r="H36" s="18">
        <f t="shared" si="2"/>
        <v>26.5</v>
      </c>
      <c r="I36" s="18">
        <f t="shared" si="3"/>
        <v>4.5</v>
      </c>
    </row>
    <row r="37" spans="1:9" x14ac:dyDescent="0.3">
      <c r="A37" s="18">
        <f>'Combined_END_SEM-E'!U41</f>
        <v>8.5</v>
      </c>
      <c r="B37" s="18">
        <f>'Combined_END_SEM-E'!V41</f>
        <v>25.5</v>
      </c>
      <c r="C37" s="18">
        <f>'Combined_END_SEM-E'!W41</f>
        <v>5</v>
      </c>
      <c r="E37" s="32"/>
      <c r="G37" s="18">
        <f t="shared" si="1"/>
        <v>8.5</v>
      </c>
      <c r="H37" s="18">
        <f t="shared" si="2"/>
        <v>25.5</v>
      </c>
      <c r="I37" s="18">
        <f t="shared" si="3"/>
        <v>5</v>
      </c>
    </row>
    <row r="38" spans="1:9" x14ac:dyDescent="0.3">
      <c r="A38" s="18">
        <f>'Combined_END_SEM-E'!U42</f>
        <v>9.5</v>
      </c>
      <c r="B38" s="18">
        <f>'Combined_END_SEM-E'!V42</f>
        <v>23.5</v>
      </c>
      <c r="C38" s="18">
        <f>'Combined_END_SEM-E'!W42</f>
        <v>2</v>
      </c>
      <c r="E38" s="32"/>
      <c r="G38" s="18">
        <f t="shared" si="1"/>
        <v>9.5</v>
      </c>
      <c r="H38" s="18">
        <f t="shared" si="2"/>
        <v>23.5</v>
      </c>
      <c r="I38" s="18">
        <f t="shared" si="3"/>
        <v>2</v>
      </c>
    </row>
    <row r="39" spans="1:9" x14ac:dyDescent="0.3">
      <c r="A39" s="18">
        <f>'Combined_END_SEM-E'!U43</f>
        <v>11.5</v>
      </c>
      <c r="B39" s="18">
        <f>'Combined_END_SEM-E'!V43</f>
        <v>27.5</v>
      </c>
      <c r="C39" s="18">
        <f>'Combined_END_SEM-E'!W43</f>
        <v>6.5</v>
      </c>
      <c r="E39" s="32"/>
      <c r="G39" s="18">
        <f t="shared" si="1"/>
        <v>11.5</v>
      </c>
      <c r="H39" s="18">
        <f t="shared" si="2"/>
        <v>27.5</v>
      </c>
      <c r="I39" s="18">
        <f t="shared" si="3"/>
        <v>6.5</v>
      </c>
    </row>
    <row r="40" spans="1:9" x14ac:dyDescent="0.3">
      <c r="A40" s="18">
        <f>'Combined_END_SEM-E'!U44</f>
        <v>14</v>
      </c>
      <c r="B40" s="18">
        <f>'Combined_END_SEM-E'!V44</f>
        <v>36</v>
      </c>
      <c r="C40" s="18">
        <f>'Combined_END_SEM-E'!W44</f>
        <v>8.5</v>
      </c>
      <c r="E40" s="32"/>
      <c r="G40" s="18">
        <f t="shared" si="1"/>
        <v>14</v>
      </c>
      <c r="H40" s="18">
        <f t="shared" si="2"/>
        <v>36</v>
      </c>
      <c r="I40" s="18">
        <f t="shared" si="3"/>
        <v>8.5</v>
      </c>
    </row>
    <row r="41" spans="1:9" x14ac:dyDescent="0.3">
      <c r="A41" s="18">
        <f>'Combined_END_SEM-E'!U45</f>
        <v>12.5</v>
      </c>
      <c r="B41" s="18">
        <f>'Combined_END_SEM-E'!V45</f>
        <v>29</v>
      </c>
      <c r="C41" s="18">
        <f>'Combined_END_SEM-E'!W45</f>
        <v>12</v>
      </c>
      <c r="E41" s="32"/>
      <c r="G41" s="18">
        <f t="shared" si="1"/>
        <v>12.5</v>
      </c>
      <c r="H41" s="18">
        <f t="shared" si="2"/>
        <v>29</v>
      </c>
      <c r="I41" s="18">
        <f t="shared" si="3"/>
        <v>12</v>
      </c>
    </row>
    <row r="42" spans="1:9" x14ac:dyDescent="0.3">
      <c r="A42" s="18">
        <f>'Combined_END_SEM-E'!U46</f>
        <v>8</v>
      </c>
      <c r="B42" s="18">
        <f>'Combined_END_SEM-E'!V46</f>
        <v>19.5</v>
      </c>
      <c r="C42" s="18">
        <f>'Combined_END_SEM-E'!W46</f>
        <v>8.5</v>
      </c>
      <c r="E42" s="32"/>
      <c r="G42" s="18">
        <f t="shared" si="1"/>
        <v>8</v>
      </c>
      <c r="H42" s="18">
        <f t="shared" si="2"/>
        <v>19.5</v>
      </c>
      <c r="I42" s="18">
        <f t="shared" si="3"/>
        <v>8.5</v>
      </c>
    </row>
    <row r="43" spans="1:9" x14ac:dyDescent="0.3">
      <c r="E43" s="32"/>
    </row>
    <row r="44" spans="1:9" x14ac:dyDescent="0.3">
      <c r="E44" s="32"/>
      <c r="F44" s="19" t="s">
        <v>72</v>
      </c>
      <c r="G44" s="34" t="s">
        <v>24</v>
      </c>
      <c r="H44" s="34" t="s">
        <v>27</v>
      </c>
      <c r="I44" s="34" t="s">
        <v>30</v>
      </c>
    </row>
    <row r="45" spans="1:9" x14ac:dyDescent="0.3">
      <c r="E45" s="32"/>
      <c r="F45" s="19" t="s">
        <v>91</v>
      </c>
      <c r="G45" s="8">
        <f>IF(SUM(G7:G42) &gt; 0, COUNTIF(G7:G42, "&gt;=" &amp; G4), "")</f>
        <v>11</v>
      </c>
      <c r="H45" s="8">
        <f>IF(SUM(H7:H42) &gt; 0, COUNTIF(H7:H42, "&gt;=" &amp; H4), "")</f>
        <v>4</v>
      </c>
      <c r="I45" s="8">
        <f>IF(SUM(I7:I42) &gt; 0, COUNTIF(I7:I42, "&gt;=" &amp; I4), "")</f>
        <v>11</v>
      </c>
    </row>
    <row r="46" spans="1:9" x14ac:dyDescent="0.3">
      <c r="E46" s="32"/>
      <c r="F46" s="19" t="s">
        <v>92</v>
      </c>
      <c r="G46" s="35">
        <v>36</v>
      </c>
      <c r="H46" s="35">
        <v>36</v>
      </c>
      <c r="I46" s="35">
        <v>36</v>
      </c>
    </row>
    <row r="47" spans="1:9" x14ac:dyDescent="0.3">
      <c r="E47" s="32"/>
      <c r="F47" s="19" t="s">
        <v>94</v>
      </c>
      <c r="G47" s="8">
        <f>IF(SUM(G7:G42) &gt; 0, G45/G46*100, "0")</f>
        <v>30.555555555555557</v>
      </c>
      <c r="H47" s="8">
        <f>IF(SUM(H7:H42) &gt; 0, H45/H46*100, "0")</f>
        <v>11.111111111111111</v>
      </c>
      <c r="I47" s="8">
        <f>IF(SUM(I7:I42) &gt; 0, I45/I46*100, "0")</f>
        <v>30.555555555555557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1"/>
  <sheetViews>
    <sheetView tabSelected="1" topLeftCell="E65" workbookViewId="0">
      <selection sqref="A1:B1"/>
    </sheetView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2</v>
      </c>
      <c r="F3" s="6">
        <f>Combined_Input_Details!F3</f>
        <v>0</v>
      </c>
      <c r="G3" s="6">
        <f>Combined_Input_Details!G3</f>
        <v>0</v>
      </c>
      <c r="H3" s="6">
        <f>Combined_Input_Details!H3</f>
        <v>0</v>
      </c>
      <c r="I3" s="6">
        <f>Combined_Input_Details!I3</f>
        <v>0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0</v>
      </c>
      <c r="P3" s="6">
        <f>Combined_Input_Details!P3</f>
        <v>1</v>
      </c>
      <c r="Q3" s="6">
        <f>Combined_Input_Details!Q3</f>
        <v>2</v>
      </c>
      <c r="R3" s="6">
        <f>Combined_Input_Details!R3</f>
        <v>0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2</v>
      </c>
      <c r="F4" s="8">
        <f>Combined_Input_Details!F4</f>
        <v>2</v>
      </c>
      <c r="G4" s="8">
        <f>Combined_Input_Details!G4</f>
        <v>2</v>
      </c>
      <c r="H4" s="8">
        <f>Combined_Input_Details!H4</f>
        <v>0</v>
      </c>
      <c r="I4" s="8">
        <f>Combined_Input_Details!I4</f>
        <v>1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0</v>
      </c>
      <c r="N4" s="8">
        <f>Combined_Input_Details!N4</f>
        <v>0</v>
      </c>
      <c r="O4" s="8">
        <f>Combined_Input_Details!O4</f>
        <v>0</v>
      </c>
      <c r="P4" s="8">
        <f>Combined_Input_Details!P4</f>
        <v>1</v>
      </c>
      <c r="Q4" s="8">
        <f>Combined_Input_Details!Q4</f>
        <v>2</v>
      </c>
      <c r="R4" s="8">
        <f>Combined_Input_Details!R4</f>
        <v>0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2</v>
      </c>
      <c r="F5" s="6">
        <f>Combined_Input_Details!F5</f>
        <v>2</v>
      </c>
      <c r="G5" s="6">
        <f>Combined_Input_Details!G5</f>
        <v>0</v>
      </c>
      <c r="H5" s="6">
        <f>Combined_Input_Details!H5</f>
        <v>0</v>
      </c>
      <c r="I5" s="6">
        <f>Combined_Input_Details!I5</f>
        <v>1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0</v>
      </c>
      <c r="N5" s="6">
        <f>Combined_Input_Details!N5</f>
        <v>0</v>
      </c>
      <c r="O5" s="6">
        <f>Combined_Input_Details!O5</f>
        <v>0</v>
      </c>
      <c r="P5" s="6">
        <f>Combined_Input_Details!P5</f>
        <v>1</v>
      </c>
      <c r="Q5" s="6">
        <f>Combined_Input_Details!Q5</f>
        <v>2</v>
      </c>
      <c r="R5" s="6">
        <f>Combined_Input_Details!R5</f>
        <v>0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</row>
    <row r="7" spans="1:21" x14ac:dyDescent="0.3">
      <c r="A7" s="5" t="s">
        <v>32</v>
      </c>
      <c r="B7" s="5" t="s">
        <v>33</v>
      </c>
    </row>
    <row r="8" spans="1:21" x14ac:dyDescent="0.3">
      <c r="A8" s="3" t="s">
        <v>34</v>
      </c>
      <c r="B8" s="3" t="s">
        <v>35</v>
      </c>
      <c r="D8" s="44" t="s">
        <v>36</v>
      </c>
      <c r="E8" s="44"/>
    </row>
    <row r="9" spans="1:21" x14ac:dyDescent="0.3">
      <c r="A9" s="5" t="s">
        <v>37</v>
      </c>
      <c r="B9" s="5" t="s">
        <v>38</v>
      </c>
      <c r="D9" s="10" t="s">
        <v>39</v>
      </c>
      <c r="E9" s="10" t="s">
        <v>40</v>
      </c>
    </row>
    <row r="10" spans="1:21" x14ac:dyDescent="0.3">
      <c r="A10" s="3" t="s">
        <v>41</v>
      </c>
      <c r="B10" s="3">
        <v>36</v>
      </c>
      <c r="D10" s="11" t="s">
        <v>24</v>
      </c>
      <c r="E10" s="11">
        <f>Combined_Input_Details!E10</f>
        <v>86.54</v>
      </c>
    </row>
    <row r="11" spans="1:21" x14ac:dyDescent="0.3">
      <c r="A11" s="5" t="s">
        <v>42</v>
      </c>
      <c r="B11" s="5">
        <v>3</v>
      </c>
      <c r="D11" s="13" t="s">
        <v>27</v>
      </c>
      <c r="E11" s="13">
        <f>Combined_Input_Details!E11</f>
        <v>88.46</v>
      </c>
    </row>
    <row r="12" spans="1:21" x14ac:dyDescent="0.3">
      <c r="A12" s="2"/>
      <c r="B12" s="2"/>
      <c r="D12" s="11" t="s">
        <v>30</v>
      </c>
      <c r="E12" s="11">
        <f>Combined_Input_Details!E12</f>
        <v>84.62</v>
      </c>
    </row>
    <row r="13" spans="1:21" x14ac:dyDescent="0.3">
      <c r="A13" s="44" t="s">
        <v>43</v>
      </c>
      <c r="B13" s="44"/>
    </row>
    <row r="14" spans="1:21" x14ac:dyDescent="0.3">
      <c r="A14" s="3" t="s">
        <v>44</v>
      </c>
      <c r="B14" s="3">
        <f>Combined_Input_Details!B14</f>
        <v>60</v>
      </c>
      <c r="D14" s="44" t="s">
        <v>95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1" x14ac:dyDescent="0.3">
      <c r="A15" s="5" t="s">
        <v>45</v>
      </c>
      <c r="B15" s="5">
        <f>Combined_Input_Details!B15</f>
        <v>50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1" x14ac:dyDescent="0.3">
      <c r="A16" s="3" t="s">
        <v>46</v>
      </c>
      <c r="B16" s="3">
        <f>Combined_Input_Details!B16</f>
        <v>50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47</v>
      </c>
      <c r="B17" s="5">
        <f>Combined_Input_Details!B17</f>
        <v>80</v>
      </c>
      <c r="D17" s="57" t="s">
        <v>96</v>
      </c>
      <c r="E17" s="57" t="s">
        <v>97</v>
      </c>
      <c r="F17" s="57"/>
      <c r="G17" s="57" t="s">
        <v>98</v>
      </c>
      <c r="H17" s="57"/>
      <c r="I17" s="57"/>
      <c r="J17" s="57"/>
      <c r="K17" s="57"/>
      <c r="L17" s="57"/>
      <c r="M17" s="57"/>
      <c r="N17" s="57"/>
      <c r="O17" s="57"/>
      <c r="P17" s="57"/>
    </row>
    <row r="18" spans="1:16" ht="28.8" x14ac:dyDescent="0.3">
      <c r="A18" s="3" t="s">
        <v>40</v>
      </c>
      <c r="B18" s="3">
        <f>Combined_Input_Details!B18</f>
        <v>20</v>
      </c>
      <c r="D18" s="57"/>
      <c r="E18" s="57" t="s">
        <v>99</v>
      </c>
      <c r="F18" s="36" t="s">
        <v>100</v>
      </c>
      <c r="G18" s="57" t="s">
        <v>101</v>
      </c>
      <c r="H18" s="57"/>
      <c r="I18" s="57"/>
      <c r="J18" s="57"/>
      <c r="K18" s="57"/>
      <c r="L18" s="57"/>
      <c r="M18" s="57" t="s">
        <v>102</v>
      </c>
      <c r="N18" s="57"/>
      <c r="O18" s="58" t="s">
        <v>103</v>
      </c>
      <c r="P18" s="57"/>
    </row>
    <row r="19" spans="1:16" ht="52.05" customHeight="1" x14ac:dyDescent="0.3">
      <c r="A19" s="5" t="s">
        <v>48</v>
      </c>
      <c r="B19" s="5">
        <f>Combined_Input_Details!B19</f>
        <v>60</v>
      </c>
      <c r="D19" s="57"/>
      <c r="E19" s="57"/>
      <c r="F19" s="58" t="s">
        <v>104</v>
      </c>
      <c r="G19" s="57" t="s">
        <v>105</v>
      </c>
      <c r="H19" s="57"/>
      <c r="I19" s="57" t="s">
        <v>106</v>
      </c>
      <c r="J19" s="57"/>
      <c r="K19" s="58" t="str">
        <f>"Weighted Level of Attainment (" &amp; B16 &amp; " SEE + " &amp; B15 &amp; " CIE)"</f>
        <v>Weighted Level of Attainment (50 SEE + 50 CIE)</v>
      </c>
      <c r="L19" s="57"/>
      <c r="M19" s="57" t="s">
        <v>107</v>
      </c>
      <c r="N19" s="57" t="s">
        <v>108</v>
      </c>
      <c r="O19" s="57"/>
      <c r="P19" s="57"/>
    </row>
    <row r="20" spans="1:16" ht="72" x14ac:dyDescent="0.3">
      <c r="D20" s="57"/>
      <c r="E20" s="57"/>
      <c r="F20" s="57"/>
      <c r="G20" s="36" t="s">
        <v>107</v>
      </c>
      <c r="H20" s="36" t="s">
        <v>108</v>
      </c>
      <c r="I20" s="36" t="s">
        <v>107</v>
      </c>
      <c r="J20" s="36" t="s">
        <v>108</v>
      </c>
      <c r="K20" s="37" t="s">
        <v>107</v>
      </c>
      <c r="L20" s="37" t="s">
        <v>108</v>
      </c>
      <c r="M20" s="57"/>
      <c r="N20" s="57"/>
      <c r="O20" s="37" t="s">
        <v>107</v>
      </c>
      <c r="P20" s="37" t="s">
        <v>108</v>
      </c>
    </row>
    <row r="21" spans="1:16" x14ac:dyDescent="0.3">
      <c r="D21" s="57" t="s">
        <v>24</v>
      </c>
      <c r="E21" s="38" t="str">
        <f>E2</f>
        <v xml:space="preserve">PO1   </v>
      </c>
      <c r="F21" s="38">
        <f>E3</f>
        <v>2</v>
      </c>
      <c r="G21" s="56">
        <f>Combined_External_Components!G47</f>
        <v>30.555555555555557</v>
      </c>
      <c r="H21" s="54">
        <f>IF(AND(G21&gt;0,G21&lt;40),1,IF(AND(G21&gt;=40,G21&lt;60),2,IF(AND(G21&gt;=60,G21&lt;=100),3,"0")))</f>
        <v>1</v>
      </c>
      <c r="I21" s="56">
        <f>Combined_Internal_Components!K47</f>
        <v>75</v>
      </c>
      <c r="J21" s="54">
        <f>IF(AND(I21&gt;0,I21&lt;40),1,IF(AND(I21&gt;=40,I21&lt;60),2,IF(AND(I21&gt;=60,I21&lt;=100),3,"0")))</f>
        <v>3</v>
      </c>
      <c r="K21" s="56">
        <f>G21*(B16/100)+I21*(B15/100)</f>
        <v>52.777777777777779</v>
      </c>
      <c r="L21" s="54">
        <f>IF(AND(K21&gt;0,K21&lt;40),1,IF(AND(K21&gt;=40,K21&lt;60),2,IF(AND(K21&gt;=60,K21&lt;=100),3,"0")))</f>
        <v>2</v>
      </c>
      <c r="M21" s="56">
        <f>E10</f>
        <v>86.54</v>
      </c>
      <c r="N21" s="54">
        <f>IF(AND(M21&gt;0,M21&lt;40),1,IF(AND(M21&gt;=40,M21&lt;60),2,IF(AND(M21&gt;=60,M21&lt;=100),3,"0")))</f>
        <v>3</v>
      </c>
      <c r="O21" s="56">
        <f>K21*(B17/100)+M21*(B18/100)</f>
        <v>59.530222222222235</v>
      </c>
      <c r="P21" s="54">
        <f>IF(AND(O21&gt;0,O21&lt;40),1,IF(AND(O21&gt;=40,O21&lt;60),2,IF(AND(O21&gt;=60,O21&lt;=100),3,"0")))</f>
        <v>2</v>
      </c>
    </row>
    <row r="22" spans="1:16" x14ac:dyDescent="0.3">
      <c r="D22" s="55"/>
      <c r="E22" s="39" t="str">
        <f>F2</f>
        <v xml:space="preserve">PO2   </v>
      </c>
      <c r="F22" s="39">
        <f>F3</f>
        <v>0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</row>
    <row r="23" spans="1:16" x14ac:dyDescent="0.3">
      <c r="D23" s="55"/>
      <c r="E23" s="38" t="str">
        <f>G2</f>
        <v xml:space="preserve">PO3   </v>
      </c>
      <c r="F23" s="38">
        <f>G3</f>
        <v>0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</row>
    <row r="24" spans="1:16" x14ac:dyDescent="0.3">
      <c r="D24" s="55"/>
      <c r="E24" s="39" t="str">
        <f>H2</f>
        <v xml:space="preserve">PO4   </v>
      </c>
      <c r="F24" s="39">
        <f>H3</f>
        <v>0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6" x14ac:dyDescent="0.3">
      <c r="D25" s="55"/>
      <c r="E25" s="38" t="str">
        <f>I2</f>
        <v xml:space="preserve">PO5   </v>
      </c>
      <c r="F25" s="38">
        <f>I3</f>
        <v>0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x14ac:dyDescent="0.3">
      <c r="D26" s="55"/>
      <c r="E26" s="39" t="str">
        <f>J2</f>
        <v xml:space="preserve">PO6   </v>
      </c>
      <c r="F26" s="39">
        <f>J3</f>
        <v>0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K2</f>
        <v xml:space="preserve">PO7   </v>
      </c>
      <c r="F27" s="38">
        <f>K3</f>
        <v>0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L2</f>
        <v xml:space="preserve">PO8   </v>
      </c>
      <c r="F28" s="39">
        <f>L3</f>
        <v>0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M2</f>
        <v xml:space="preserve">PO9   </v>
      </c>
      <c r="F29" s="38">
        <f>M3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N2</f>
        <v xml:space="preserve">PO10   </v>
      </c>
      <c r="F30" s="39">
        <f>N3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O2</f>
        <v xml:space="preserve">PO11   </v>
      </c>
      <c r="F31" s="38">
        <f>O3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P2</f>
        <v xml:space="preserve">PO12   </v>
      </c>
      <c r="F32" s="39">
        <f>P3</f>
        <v>1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Q2</f>
        <v>PSO1</v>
      </c>
      <c r="F33" s="38">
        <f>Q3</f>
        <v>2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R2</f>
        <v>PSO2</v>
      </c>
      <c r="F34" s="39">
        <f>R3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S2</f>
        <v>PSO3</v>
      </c>
      <c r="F35" s="38">
        <f>S3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T2</f>
        <v>PSO4</v>
      </c>
      <c r="F36" s="39">
        <f>T3</f>
        <v>0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U2</f>
        <v>PSO5</v>
      </c>
      <c r="F37" s="38">
        <f>U3</f>
        <v>0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8" t="s">
        <v>27</v>
      </c>
      <c r="E38" s="38" t="str">
        <f>E2</f>
        <v xml:space="preserve">PO1   </v>
      </c>
      <c r="F38" s="38">
        <f>E4</f>
        <v>2</v>
      </c>
      <c r="G38" s="56">
        <f>Combined_External_Components!H47</f>
        <v>11.111111111111111</v>
      </c>
      <c r="H38" s="54">
        <f>IF(AND(G38&gt;0,G38&lt;40),1,IF(AND(G38&gt;=40,G38&lt;60),2,IF(AND(G38&gt;=60,G38&lt;=100),3,"0")))</f>
        <v>1</v>
      </c>
      <c r="I38" s="56">
        <f>Combined_Internal_Components!L47</f>
        <v>30.555555555555557</v>
      </c>
      <c r="J38" s="54">
        <f>IF(AND(I38&gt;0,I38&lt;40),1,IF(AND(I38&gt;=40,I38&lt;60),2,IF(AND(I38&gt;=60,I38&lt;=100),3,"0")))</f>
        <v>1</v>
      </c>
      <c r="K38" s="56">
        <f>G38*(B16/100)+I38*(B15/100)</f>
        <v>20.833333333333336</v>
      </c>
      <c r="L38" s="54">
        <f>IF(AND(K38&gt;0,K38&lt;40),1,IF(AND(K38&gt;=40,K38&lt;60),2,IF(AND(K38&gt;=60,K38&lt;=100),3,"0")))</f>
        <v>1</v>
      </c>
      <c r="M38" s="56">
        <f>E11</f>
        <v>88.46</v>
      </c>
      <c r="N38" s="54">
        <f>IF(AND(M38&gt;0,M38&lt;40),1,IF(AND(M38&gt;=40,M38&lt;60),2,IF(AND(M38&gt;=60,M38&lt;=100),3,"0")))</f>
        <v>3</v>
      </c>
      <c r="O38" s="56">
        <f>K38*(B17/100)+M38*(B18/100)</f>
        <v>34.358666666666664</v>
      </c>
      <c r="P38" s="54">
        <f>IF(AND(O38&gt;0,O38&lt;40),1,IF(AND(O38&gt;=40,O38&lt;60),2,IF(AND(O38&gt;=60,O38&lt;=100),3,"0")))</f>
        <v>1</v>
      </c>
    </row>
    <row r="39" spans="4:16" x14ac:dyDescent="0.3">
      <c r="D39" s="55"/>
      <c r="E39" s="39" t="str">
        <f>F2</f>
        <v xml:space="preserve">PO2   </v>
      </c>
      <c r="F39" s="39">
        <f>F4</f>
        <v>2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8" t="str">
        <f>G2</f>
        <v xml:space="preserve">PO3   </v>
      </c>
      <c r="F40" s="38">
        <f>G4</f>
        <v>2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9" t="str">
        <f>H2</f>
        <v xml:space="preserve">PO4   </v>
      </c>
      <c r="F41" s="39">
        <f>H4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5"/>
      <c r="E42" s="38" t="str">
        <f>I2</f>
        <v xml:space="preserve">PO5   </v>
      </c>
      <c r="F42" s="38">
        <f>I4</f>
        <v>1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4:16" x14ac:dyDescent="0.3">
      <c r="D43" s="55"/>
      <c r="E43" s="39" t="str">
        <f>J2</f>
        <v xml:space="preserve">PO6   </v>
      </c>
      <c r="F43" s="39">
        <f>J4</f>
        <v>0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K2</f>
        <v xml:space="preserve">PO7   </v>
      </c>
      <c r="F44" s="38">
        <f>K4</f>
        <v>0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L2</f>
        <v xml:space="preserve">PO8   </v>
      </c>
      <c r="F45" s="39">
        <f>L4</f>
        <v>0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M2</f>
        <v xml:space="preserve">PO9   </v>
      </c>
      <c r="F46" s="38">
        <f>M4</f>
        <v>0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N2</f>
        <v xml:space="preserve">PO10   </v>
      </c>
      <c r="F47" s="39">
        <f>N4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O2</f>
        <v xml:space="preserve">PO11   </v>
      </c>
      <c r="F48" s="38">
        <f>O4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P2</f>
        <v xml:space="preserve">PO12   </v>
      </c>
      <c r="F49" s="39">
        <f>P4</f>
        <v>1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Q2</f>
        <v>PSO1</v>
      </c>
      <c r="F50" s="38">
        <f>Q4</f>
        <v>2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R2</f>
        <v>PSO2</v>
      </c>
      <c r="F51" s="39">
        <f>R4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S2</f>
        <v>PSO3</v>
      </c>
      <c r="F52" s="38">
        <f>S4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T2</f>
        <v>PSO4</v>
      </c>
      <c r="F53" s="39">
        <f>T4</f>
        <v>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U2</f>
        <v>PSO5</v>
      </c>
      <c r="F54" s="38">
        <f>U4</f>
        <v>0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7" t="s">
        <v>30</v>
      </c>
      <c r="E55" s="38" t="str">
        <f>E2</f>
        <v xml:space="preserve">PO1   </v>
      </c>
      <c r="F55" s="38">
        <f>E5</f>
        <v>2</v>
      </c>
      <c r="G55" s="56">
        <f>Combined_External_Components!I47</f>
        <v>30.555555555555557</v>
      </c>
      <c r="H55" s="54">
        <f>IF(AND(G55&gt;0,G55&lt;40),1,IF(AND(G55&gt;=40,G55&lt;60),2,IF(AND(G55&gt;=60,G55&lt;=100),3,"0")))</f>
        <v>1</v>
      </c>
      <c r="I55" s="56">
        <f>Combined_Internal_Components!M47</f>
        <v>97.222222222222214</v>
      </c>
      <c r="J55" s="54">
        <f>IF(AND(I55&gt;0,I55&lt;40),1,IF(AND(I55&gt;=40,I55&lt;60),2,IF(AND(I55&gt;=60,I55&lt;=100),3,"0")))</f>
        <v>3</v>
      </c>
      <c r="K55" s="56">
        <f>G55*(B16/100)+I55*(B15/100)</f>
        <v>63.888888888888886</v>
      </c>
      <c r="L55" s="54">
        <f>IF(AND(K55&gt;0,K55&lt;40),1,IF(AND(K55&gt;=40,K55&lt;60),2,IF(AND(K55&gt;=60,K55&lt;=100),3,"0")))</f>
        <v>3</v>
      </c>
      <c r="M55" s="56">
        <f>E12</f>
        <v>84.62</v>
      </c>
      <c r="N55" s="54">
        <f>IF(AND(M55&gt;0,M55&lt;40),1,IF(AND(M55&gt;=40,M55&lt;60),2,IF(AND(M55&gt;=60,M55&lt;=100),3,"0")))</f>
        <v>3</v>
      </c>
      <c r="O55" s="56">
        <f>K55*(B17/100)+M55*(B18/100)</f>
        <v>68.035111111111121</v>
      </c>
      <c r="P55" s="54">
        <f>IF(AND(O55&gt;0,O55&lt;40),1,IF(AND(O55&gt;=40,O55&lt;60),2,IF(AND(O55&gt;=60,O55&lt;=100),3,"0")))</f>
        <v>3</v>
      </c>
    </row>
    <row r="56" spans="4:16" x14ac:dyDescent="0.3">
      <c r="D56" s="55"/>
      <c r="E56" s="39" t="str">
        <f>F2</f>
        <v xml:space="preserve">PO2   </v>
      </c>
      <c r="F56" s="39">
        <f>F5</f>
        <v>2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8" t="str">
        <f>G2</f>
        <v xml:space="preserve">PO3   </v>
      </c>
      <c r="F57" s="38">
        <f>G5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9" t="str">
        <f>H2</f>
        <v xml:space="preserve">PO4   </v>
      </c>
      <c r="F58" s="39">
        <f>H5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5"/>
      <c r="E59" s="38" t="str">
        <f>I2</f>
        <v xml:space="preserve">PO5   </v>
      </c>
      <c r="F59" s="38">
        <f>I5</f>
        <v>1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4:16" x14ac:dyDescent="0.3">
      <c r="D60" s="55"/>
      <c r="E60" s="39" t="str">
        <f>J2</f>
        <v xml:space="preserve">PO6   </v>
      </c>
      <c r="F60" s="39">
        <f>J5</f>
        <v>0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K2</f>
        <v xml:space="preserve">PO7   </v>
      </c>
      <c r="F61" s="38">
        <f>K5</f>
        <v>0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L2</f>
        <v xml:space="preserve">PO8   </v>
      </c>
      <c r="F62" s="39">
        <f>L5</f>
        <v>0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M2</f>
        <v xml:space="preserve">PO9   </v>
      </c>
      <c r="F63" s="38">
        <f>M5</f>
        <v>0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N2</f>
        <v xml:space="preserve">PO10   </v>
      </c>
      <c r="F64" s="39">
        <f>N5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1:21" x14ac:dyDescent="0.3">
      <c r="D65" s="55"/>
      <c r="E65" s="38" t="str">
        <f>O2</f>
        <v xml:space="preserve">PO11   </v>
      </c>
      <c r="F65" s="38">
        <f>O5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1:21" x14ac:dyDescent="0.3">
      <c r="D66" s="55"/>
      <c r="E66" s="39" t="str">
        <f>P2</f>
        <v xml:space="preserve">PO12   </v>
      </c>
      <c r="F66" s="39">
        <f>P5</f>
        <v>1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1:21" x14ac:dyDescent="0.3">
      <c r="D67" s="55"/>
      <c r="E67" s="38" t="str">
        <f>Q2</f>
        <v>PSO1</v>
      </c>
      <c r="F67" s="38">
        <f>Q5</f>
        <v>2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1:21" x14ac:dyDescent="0.3">
      <c r="D68" s="55"/>
      <c r="E68" s="39" t="str">
        <f>R2</f>
        <v>PSO2</v>
      </c>
      <c r="F68" s="39">
        <f>R5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1:21" x14ac:dyDescent="0.3">
      <c r="D69" s="55"/>
      <c r="E69" s="38" t="str">
        <f>S2</f>
        <v>PSO3</v>
      </c>
      <c r="F69" s="38">
        <f>S5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1:21" x14ac:dyDescent="0.3">
      <c r="D70" s="55"/>
      <c r="E70" s="39" t="str">
        <f>T2</f>
        <v>PSO4</v>
      </c>
      <c r="F70" s="39">
        <f>T5</f>
        <v>0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1:21" x14ac:dyDescent="0.3">
      <c r="D71" s="55"/>
      <c r="E71" s="38" t="str">
        <f>U2</f>
        <v>PSO5</v>
      </c>
      <c r="F71" s="38">
        <f>U5</f>
        <v>0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5" spans="1:21" x14ac:dyDescent="0.3">
      <c r="D75" s="44" t="s">
        <v>109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x14ac:dyDescent="0.3">
      <c r="D76" s="23" t="s">
        <v>4</v>
      </c>
      <c r="E76" s="23" t="s">
        <v>110</v>
      </c>
      <c r="F76" s="23" t="s">
        <v>111</v>
      </c>
      <c r="G76" s="23" t="s">
        <v>112</v>
      </c>
      <c r="H76" s="23" t="s">
        <v>113</v>
      </c>
      <c r="I76" s="23" t="s">
        <v>114</v>
      </c>
      <c r="J76" s="23" t="s">
        <v>115</v>
      </c>
      <c r="K76" s="23" t="s">
        <v>116</v>
      </c>
      <c r="L76" s="23" t="s">
        <v>117</v>
      </c>
      <c r="M76" s="23" t="s">
        <v>118</v>
      </c>
      <c r="N76" s="23" t="s">
        <v>119</v>
      </c>
      <c r="O76" s="23" t="s">
        <v>120</v>
      </c>
      <c r="P76" s="23" t="s">
        <v>121</v>
      </c>
      <c r="Q76" s="23" t="s">
        <v>17</v>
      </c>
      <c r="R76" s="23" t="s">
        <v>18</v>
      </c>
      <c r="S76" s="23" t="s">
        <v>19</v>
      </c>
      <c r="T76" s="23" t="s">
        <v>20</v>
      </c>
      <c r="U76" s="23" t="s">
        <v>21</v>
      </c>
    </row>
    <row r="77" spans="1:21" x14ac:dyDescent="0.3">
      <c r="D77" s="23" t="s">
        <v>24</v>
      </c>
      <c r="E77" s="25">
        <f>F21*P21</f>
        <v>4</v>
      </c>
      <c r="F77" s="25">
        <f>F22*P21</f>
        <v>0</v>
      </c>
      <c r="G77" s="25">
        <f>F23*P21</f>
        <v>0</v>
      </c>
      <c r="H77" s="25">
        <f>F24*P21</f>
        <v>0</v>
      </c>
      <c r="I77" s="25">
        <f>F25*P21</f>
        <v>0</v>
      </c>
      <c r="J77" s="25">
        <f>F26*P21</f>
        <v>0</v>
      </c>
      <c r="K77" s="25">
        <f>F27*P21</f>
        <v>0</v>
      </c>
      <c r="L77" s="25">
        <f>F28*P21</f>
        <v>0</v>
      </c>
      <c r="M77" s="25">
        <f>F29*P21</f>
        <v>0</v>
      </c>
      <c r="N77" s="25">
        <f>F30*P21</f>
        <v>0</v>
      </c>
      <c r="O77" s="25">
        <f>F31*P21</f>
        <v>0</v>
      </c>
      <c r="P77" s="25">
        <f>F32*P21</f>
        <v>2</v>
      </c>
      <c r="Q77" s="25">
        <f>F33*P21</f>
        <v>4</v>
      </c>
      <c r="R77" s="25">
        <f>F34*P21</f>
        <v>0</v>
      </c>
      <c r="S77" s="25">
        <f>F35*P21</f>
        <v>0</v>
      </c>
      <c r="T77" s="25">
        <f>F36*P21</f>
        <v>0</v>
      </c>
      <c r="U77" s="25">
        <f>F37*P21</f>
        <v>0</v>
      </c>
    </row>
    <row r="78" spans="1:21" x14ac:dyDescent="0.3">
      <c r="D78" s="23" t="s">
        <v>27</v>
      </c>
      <c r="E78" s="25">
        <f>F38*P38</f>
        <v>2</v>
      </c>
      <c r="F78" s="25">
        <f>F39*P38</f>
        <v>2</v>
      </c>
      <c r="G78" s="25">
        <f>F40*P38</f>
        <v>2</v>
      </c>
      <c r="H78" s="25">
        <f>F41*P38</f>
        <v>0</v>
      </c>
      <c r="I78" s="25">
        <f>F42*P38</f>
        <v>1</v>
      </c>
      <c r="J78" s="25">
        <f>F43*P38</f>
        <v>0</v>
      </c>
      <c r="K78" s="25">
        <f>F44*P38</f>
        <v>0</v>
      </c>
      <c r="L78" s="25">
        <f>F45*P38</f>
        <v>0</v>
      </c>
      <c r="M78" s="25">
        <f>F46*P38</f>
        <v>0</v>
      </c>
      <c r="N78" s="25">
        <f>F47*P38</f>
        <v>0</v>
      </c>
      <c r="O78" s="25">
        <f>F48*P38</f>
        <v>0</v>
      </c>
      <c r="P78" s="25">
        <f>F49*P38</f>
        <v>1</v>
      </c>
      <c r="Q78" s="25">
        <f>F50*P38</f>
        <v>2</v>
      </c>
      <c r="R78" s="25">
        <f>F51*P38</f>
        <v>0</v>
      </c>
      <c r="S78" s="25">
        <f>F52*P38</f>
        <v>0</v>
      </c>
      <c r="T78" s="25">
        <f>F53*P38</f>
        <v>0</v>
      </c>
      <c r="U78" s="25">
        <f>F54*P38</f>
        <v>0</v>
      </c>
    </row>
    <row r="79" spans="1:21" x14ac:dyDescent="0.3">
      <c r="D79" s="23" t="s">
        <v>30</v>
      </c>
      <c r="E79" s="25">
        <f>F55*P55</f>
        <v>6</v>
      </c>
      <c r="F79" s="25">
        <f>F56*P55</f>
        <v>6</v>
      </c>
      <c r="G79" s="25">
        <f>F57*P55</f>
        <v>0</v>
      </c>
      <c r="H79" s="25">
        <f>F58*P55</f>
        <v>0</v>
      </c>
      <c r="I79" s="25">
        <f>F59*P55</f>
        <v>3</v>
      </c>
      <c r="J79" s="25">
        <f>F60*P55</f>
        <v>0</v>
      </c>
      <c r="K79" s="25">
        <f>F61*P55</f>
        <v>0</v>
      </c>
      <c r="L79" s="25">
        <f>F62*P55</f>
        <v>0</v>
      </c>
      <c r="M79" s="25">
        <f>F63*P55</f>
        <v>0</v>
      </c>
      <c r="N79" s="25">
        <f>F64*P55</f>
        <v>0</v>
      </c>
      <c r="O79" s="25">
        <f>F65*P55</f>
        <v>0</v>
      </c>
      <c r="P79" s="25">
        <f>F66*P55</f>
        <v>3</v>
      </c>
      <c r="Q79" s="25">
        <f>F67*P55</f>
        <v>6</v>
      </c>
      <c r="R79" s="25">
        <f>F68*P55</f>
        <v>0</v>
      </c>
      <c r="S79" s="25">
        <f>F69*P55</f>
        <v>0</v>
      </c>
      <c r="T79" s="25">
        <f>F70*P55</f>
        <v>0</v>
      </c>
      <c r="U79" s="25">
        <f>F71*P55</f>
        <v>0</v>
      </c>
    </row>
    <row r="80" spans="1:21" x14ac:dyDescent="0.3">
      <c r="A80" s="1" t="s">
        <v>122</v>
      </c>
      <c r="B80" s="1" t="s">
        <v>25</v>
      </c>
      <c r="C80" s="1" t="s">
        <v>123</v>
      </c>
      <c r="D80" s="1" t="s">
        <v>124</v>
      </c>
      <c r="E80" s="44" t="s">
        <v>125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1:21" x14ac:dyDescent="0.3">
      <c r="A81" s="23" t="s">
        <v>23</v>
      </c>
      <c r="B81" s="23" t="s">
        <v>26</v>
      </c>
      <c r="C81" s="23" t="s">
        <v>38</v>
      </c>
      <c r="D81" s="23" t="s">
        <v>35</v>
      </c>
      <c r="E81" s="18">
        <f t="shared" ref="E81:U81" si="0">IF(AND(SUM(E77:E79)&gt;0, SUM(E3:E5)&gt;0), SUM(E77:E79)/(SUM(E3:E5)), 0)</f>
        <v>2</v>
      </c>
      <c r="F81" s="18">
        <f t="shared" si="0"/>
        <v>2</v>
      </c>
      <c r="G81" s="18">
        <f t="shared" si="0"/>
        <v>1</v>
      </c>
      <c r="H81" s="18">
        <f t="shared" si="0"/>
        <v>0</v>
      </c>
      <c r="I81" s="18">
        <f t="shared" si="0"/>
        <v>2</v>
      </c>
      <c r="J81" s="18">
        <f t="shared" si="0"/>
        <v>0</v>
      </c>
      <c r="K81" s="18">
        <f t="shared" si="0"/>
        <v>0</v>
      </c>
      <c r="L81" s="18">
        <f t="shared" si="0"/>
        <v>0</v>
      </c>
      <c r="M81" s="18">
        <f t="shared" si="0"/>
        <v>0</v>
      </c>
      <c r="N81" s="18">
        <f t="shared" si="0"/>
        <v>0</v>
      </c>
      <c r="O81" s="18">
        <f t="shared" si="0"/>
        <v>0</v>
      </c>
      <c r="P81" s="18">
        <f t="shared" si="0"/>
        <v>2</v>
      </c>
      <c r="Q81" s="18">
        <f t="shared" si="0"/>
        <v>2</v>
      </c>
      <c r="R81" s="18">
        <f t="shared" si="0"/>
        <v>0</v>
      </c>
      <c r="S81" s="18">
        <f t="shared" si="0"/>
        <v>0</v>
      </c>
      <c r="T81" s="18">
        <f t="shared" si="0"/>
        <v>0</v>
      </c>
      <c r="U81" s="18">
        <f t="shared" si="0"/>
        <v>0</v>
      </c>
    </row>
  </sheetData>
  <sheetProtection sheet="1"/>
  <mergeCells count="53">
    <mergeCell ref="E80:U80"/>
    <mergeCell ref="D8:E8"/>
    <mergeCell ref="M21:M37"/>
    <mergeCell ref="F19:F20"/>
    <mergeCell ref="N55:N71"/>
    <mergeCell ref="O21:O37"/>
    <mergeCell ref="I38:I54"/>
    <mergeCell ref="I19:J19"/>
    <mergeCell ref="M19:M20"/>
    <mergeCell ref="J21:J37"/>
    <mergeCell ref="K19:L19"/>
    <mergeCell ref="L21:L37"/>
    <mergeCell ref="K38:K54"/>
    <mergeCell ref="M38:M54"/>
    <mergeCell ref="O38:O54"/>
    <mergeCell ref="D55:D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P38:P54"/>
    <mergeCell ref="A1:B1"/>
    <mergeCell ref="K55:K71"/>
    <mergeCell ref="E17:F17"/>
    <mergeCell ref="M55:M71"/>
    <mergeCell ref="G17:P17"/>
    <mergeCell ref="L38:L54"/>
    <mergeCell ref="O55:O71"/>
    <mergeCell ref="N38:N54"/>
    <mergeCell ref="M18:N18"/>
    <mergeCell ref="O18:P19"/>
    <mergeCell ref="G55:G71"/>
    <mergeCell ref="I55:I71"/>
    <mergeCell ref="D1:U1"/>
    <mergeCell ref="A13:B13"/>
    <mergeCell ref="P55:P71"/>
    <mergeCell ref="H38:H54"/>
    <mergeCell ref="G21:G37"/>
    <mergeCell ref="G18:L18"/>
    <mergeCell ref="D38:D54"/>
    <mergeCell ref="J38:J5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126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127</v>
      </c>
      <c r="E2" s="59" t="s">
        <v>128</v>
      </c>
      <c r="F2" s="59" t="s">
        <v>39</v>
      </c>
      <c r="G2" s="59" t="s">
        <v>129</v>
      </c>
      <c r="H2" s="59"/>
      <c r="I2" s="59" t="s">
        <v>130</v>
      </c>
      <c r="J2" s="59"/>
      <c r="K2" s="59" t="s">
        <v>101</v>
      </c>
      <c r="L2" s="59"/>
      <c r="M2" s="59" t="s">
        <v>102</v>
      </c>
      <c r="N2" s="59"/>
      <c r="O2" s="59" t="s">
        <v>131</v>
      </c>
      <c r="P2" s="59"/>
      <c r="Q2" s="40" t="s">
        <v>132</v>
      </c>
      <c r="R2" s="40" t="s">
        <v>133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134</v>
      </c>
      <c r="H3" s="59"/>
      <c r="I3" s="59" t="s">
        <v>135</v>
      </c>
      <c r="J3" s="59"/>
      <c r="K3" s="59" t="str">
        <f>B15 &amp; " % of CIE + " &amp; B16 &amp; " % of SEE"</f>
        <v>50 % of CIE + 50 %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136</v>
      </c>
      <c r="R3" s="40" t="s">
        <v>137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107</v>
      </c>
      <c r="H4" s="41" t="s">
        <v>138</v>
      </c>
      <c r="I4" s="41" t="s">
        <v>107</v>
      </c>
      <c r="J4" s="41" t="s">
        <v>138</v>
      </c>
      <c r="K4" s="41" t="s">
        <v>107</v>
      </c>
      <c r="L4" s="41" t="s">
        <v>138</v>
      </c>
      <c r="M4" s="41" t="s">
        <v>107</v>
      </c>
      <c r="N4" s="41" t="s">
        <v>138</v>
      </c>
      <c r="O4" s="41" t="s">
        <v>107</v>
      </c>
      <c r="P4" s="41" t="s">
        <v>138</v>
      </c>
      <c r="Q4" s="41"/>
      <c r="R4" s="41"/>
    </row>
    <row r="5" spans="1:18" x14ac:dyDescent="0.3">
      <c r="A5" s="5" t="s">
        <v>28</v>
      </c>
      <c r="B5" s="5" t="s">
        <v>29</v>
      </c>
      <c r="D5" s="61" t="s">
        <v>35</v>
      </c>
      <c r="E5" s="62" t="s">
        <v>38</v>
      </c>
      <c r="F5" s="42" t="s">
        <v>24</v>
      </c>
      <c r="G5" s="40">
        <f>Combined_Course_Attainment!G21</f>
        <v>30.555555555555557</v>
      </c>
      <c r="H5" s="43">
        <f>Combined_Course_Attainment!H21</f>
        <v>1</v>
      </c>
      <c r="I5" s="40">
        <f>Combined_Course_Attainment!I21</f>
        <v>75</v>
      </c>
      <c r="J5" s="43">
        <f>Combined_Course_Attainment!J21</f>
        <v>3</v>
      </c>
      <c r="K5" s="40">
        <f>Combined_Course_Attainment!K21</f>
        <v>52.777777777777779</v>
      </c>
      <c r="L5" s="43">
        <f>Combined_Course_Attainment!L21</f>
        <v>2</v>
      </c>
      <c r="M5" s="40">
        <f>Combined_Course_Attainment!M21</f>
        <v>86.54</v>
      </c>
      <c r="N5" s="43">
        <f>Combined_Course_Attainment!N21</f>
        <v>3</v>
      </c>
      <c r="O5" s="40">
        <f>Combined_Course_Attainment!O21</f>
        <v>59.530222222222235</v>
      </c>
      <c r="P5" s="43">
        <f>Combined_Course_Attainment!P21</f>
        <v>2</v>
      </c>
      <c r="Q5" s="42">
        <f>B19</f>
        <v>60</v>
      </c>
      <c r="R5" s="40" t="str">
        <f>IF(O5&gt;=B19,"Yes","No")</f>
        <v>No</v>
      </c>
    </row>
    <row r="6" spans="1:18" x14ac:dyDescent="0.3">
      <c r="A6" s="3" t="s">
        <v>31</v>
      </c>
      <c r="B6" s="3">
        <v>2019</v>
      </c>
      <c r="D6" s="59"/>
      <c r="E6" s="59"/>
      <c r="F6" s="40" t="s">
        <v>27</v>
      </c>
      <c r="G6" s="40">
        <f>Combined_Course_Attainment!G38</f>
        <v>11.111111111111111</v>
      </c>
      <c r="H6" s="43">
        <f>Combined_Course_Attainment!H38</f>
        <v>1</v>
      </c>
      <c r="I6" s="40">
        <f>Combined_Course_Attainment!I38</f>
        <v>30.555555555555557</v>
      </c>
      <c r="J6" s="43">
        <f>Combined_Course_Attainment!J38</f>
        <v>1</v>
      </c>
      <c r="K6" s="40">
        <f>Combined_Course_Attainment!K38</f>
        <v>20.833333333333336</v>
      </c>
      <c r="L6" s="43">
        <f>Combined_Course_Attainment!L38</f>
        <v>1</v>
      </c>
      <c r="M6" s="40">
        <f>Combined_Course_Attainment!M38</f>
        <v>88.46</v>
      </c>
      <c r="N6" s="43">
        <f>Combined_Course_Attainment!N38</f>
        <v>3</v>
      </c>
      <c r="O6" s="40">
        <f>Combined_Course_Attainment!O38</f>
        <v>34.358666666666664</v>
      </c>
      <c r="P6" s="43">
        <f>Combined_Course_Attainment!P38</f>
        <v>1</v>
      </c>
      <c r="Q6" s="42">
        <f>B19</f>
        <v>60</v>
      </c>
      <c r="R6" s="40" t="str">
        <f>IF(O6&gt;=B19,"Yes","No")</f>
        <v>No</v>
      </c>
    </row>
    <row r="7" spans="1:18" x14ac:dyDescent="0.3">
      <c r="A7" s="5" t="s">
        <v>32</v>
      </c>
      <c r="B7" s="5" t="s">
        <v>33</v>
      </c>
      <c r="D7" s="59"/>
      <c r="E7" s="59"/>
      <c r="F7" s="42" t="s">
        <v>30</v>
      </c>
      <c r="G7" s="40">
        <f>Combined_Course_Attainment!G55</f>
        <v>30.555555555555557</v>
      </c>
      <c r="H7" s="43">
        <f>Combined_Course_Attainment!H55</f>
        <v>1</v>
      </c>
      <c r="I7" s="40">
        <f>Combined_Course_Attainment!I55</f>
        <v>97.222222222222214</v>
      </c>
      <c r="J7" s="43">
        <f>Combined_Course_Attainment!J55</f>
        <v>3</v>
      </c>
      <c r="K7" s="40">
        <f>Combined_Course_Attainment!K55</f>
        <v>63.888888888888886</v>
      </c>
      <c r="L7" s="43">
        <f>Combined_Course_Attainment!L55</f>
        <v>3</v>
      </c>
      <c r="M7" s="40">
        <f>Combined_Course_Attainment!M55</f>
        <v>84.62</v>
      </c>
      <c r="N7" s="43">
        <f>Combined_Course_Attainment!N55</f>
        <v>3</v>
      </c>
      <c r="O7" s="40">
        <f>Combined_Course_Attainment!O55</f>
        <v>68.035111111111121</v>
      </c>
      <c r="P7" s="43">
        <f>Combined_Course_Attainment!P55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34</v>
      </c>
      <c r="B8" s="3" t="s">
        <v>35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41</v>
      </c>
      <c r="B10" s="3">
        <v>36</v>
      </c>
    </row>
    <row r="11" spans="1:18" x14ac:dyDescent="0.3">
      <c r="A11" s="5" t="s">
        <v>42</v>
      </c>
      <c r="B11" s="5">
        <v>3</v>
      </c>
    </row>
    <row r="12" spans="1:18" x14ac:dyDescent="0.3">
      <c r="A12" s="2"/>
      <c r="B12" s="2"/>
    </row>
    <row r="13" spans="1:18" x14ac:dyDescent="0.3">
      <c r="A13" s="44" t="s">
        <v>43</v>
      </c>
      <c r="B13" s="44"/>
    </row>
    <row r="14" spans="1:18" x14ac:dyDescent="0.3">
      <c r="A14" s="3" t="s">
        <v>44</v>
      </c>
      <c r="B14" s="3">
        <f>Combined_Input_Details!B14</f>
        <v>60</v>
      </c>
    </row>
    <row r="15" spans="1:18" x14ac:dyDescent="0.3">
      <c r="A15" s="5" t="s">
        <v>45</v>
      </c>
      <c r="B15" s="5">
        <f>Combined_Input_Details!B15</f>
        <v>50</v>
      </c>
    </row>
    <row r="16" spans="1:18" x14ac:dyDescent="0.3">
      <c r="A16" s="3" t="s">
        <v>46</v>
      </c>
      <c r="B16" s="3">
        <f>Combined_Input_Details!B16</f>
        <v>50</v>
      </c>
    </row>
    <row r="17" spans="1:2" x14ac:dyDescent="0.3">
      <c r="A17" s="5" t="s">
        <v>47</v>
      </c>
      <c r="B17" s="5">
        <f>Combined_Input_Details!B17</f>
        <v>80</v>
      </c>
    </row>
    <row r="18" spans="1:2" x14ac:dyDescent="0.3">
      <c r="A18" s="3" t="s">
        <v>40</v>
      </c>
      <c r="B18" s="3">
        <f>Combined_Input_Details!B18</f>
        <v>20</v>
      </c>
    </row>
    <row r="19" spans="1:2" x14ac:dyDescent="0.3">
      <c r="A19" s="5" t="s">
        <v>48</v>
      </c>
      <c r="B19" s="5">
        <f>Combined_Input_Details!B19</f>
        <v>60</v>
      </c>
    </row>
  </sheetData>
  <sheetProtection sheet="1"/>
  <mergeCells count="17">
    <mergeCell ref="A13:B13"/>
    <mergeCell ref="A1:B1"/>
    <mergeCell ref="E5:E7"/>
    <mergeCell ref="D2:D4"/>
    <mergeCell ref="G3:H3"/>
    <mergeCell ref="E2:E4"/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Combined_Input_Details</vt:lpstr>
      <vt:lpstr>Combined_P1-I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2024-03-15T09:44:01Z</dcterms:created>
  <dcterms:modified xsi:type="dcterms:W3CDTF">2024-03-15T09:47:47Z</dcterms:modified>
</cp:coreProperties>
</file>