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X19MEE314 Introduction to FEM/"/>
    </mc:Choice>
  </mc:AlternateContent>
  <xr:revisionPtr revIDLastSave="35" documentId="11_5DD4B68C5F35B02FEF96AEA7C565B098EC71F38C" xr6:coauthVersionLast="47" xr6:coauthVersionMax="47" xr10:uidLastSave="{96C07B9E-E592-486A-ADEB-045834DD4653}"/>
  <bookViews>
    <workbookView xWindow="-108" yWindow="-108" windowWidth="23256" windowHeight="12456" firstSheet="4" activeTab="8" xr2:uid="{00000000-000D-0000-FFFF-FFFF00000000}"/>
  </bookViews>
  <sheets>
    <sheet name="C_Input_Details" sheetId="1" r:id="rId1"/>
    <sheet name="C_P1-I" sheetId="2" r:id="rId2"/>
    <sheet name="C_P2-I" sheetId="3" r:id="rId3"/>
    <sheet name="C_CA-I" sheetId="4" r:id="rId4"/>
    <sheet name="C_END_SEM-E" sheetId="5" r:id="rId5"/>
    <sheet name="C_Internal_Components" sheetId="6" r:id="rId6"/>
    <sheet name="C_External_Components" sheetId="7" r:id="rId7"/>
    <sheet name="C_Course_Attainment" sheetId="8" r:id="rId8"/>
    <sheet name="C_Printou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9" l="1"/>
  <c r="Q9" i="9" s="1"/>
  <c r="B17" i="9"/>
  <c r="B15" i="9"/>
  <c r="B14" i="9"/>
  <c r="E109" i="8"/>
  <c r="E108" i="8"/>
  <c r="E107" i="8"/>
  <c r="E106" i="8"/>
  <c r="E105" i="8"/>
  <c r="E104" i="8"/>
  <c r="E103" i="8"/>
  <c r="E102" i="8"/>
  <c r="E101" i="8"/>
  <c r="E100" i="8"/>
  <c r="F99" i="8"/>
  <c r="E99" i="8"/>
  <c r="E98" i="8"/>
  <c r="E97" i="8"/>
  <c r="E96" i="8"/>
  <c r="E95" i="8"/>
  <c r="E94" i="8"/>
  <c r="E93" i="8"/>
  <c r="F92" i="8"/>
  <c r="E92" i="8"/>
  <c r="E91" i="8"/>
  <c r="E90" i="8"/>
  <c r="F89" i="8"/>
  <c r="E89" i="8"/>
  <c r="E88" i="8"/>
  <c r="E87" i="8"/>
  <c r="F86" i="8"/>
  <c r="E86" i="8"/>
  <c r="E85" i="8"/>
  <c r="E84" i="8"/>
  <c r="E83" i="8"/>
  <c r="E82" i="8"/>
  <c r="E81" i="8"/>
  <c r="F80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F67" i="8"/>
  <c r="E67" i="8"/>
  <c r="E66" i="8"/>
  <c r="E65" i="8"/>
  <c r="F64" i="8"/>
  <c r="E64" i="8"/>
  <c r="E63" i="8"/>
  <c r="E62" i="8"/>
  <c r="E61" i="8"/>
  <c r="E60" i="8"/>
  <c r="E59" i="8"/>
  <c r="E58" i="8"/>
  <c r="E57" i="8"/>
  <c r="E56" i="8"/>
  <c r="E55" i="8"/>
  <c r="F54" i="8"/>
  <c r="E54" i="8"/>
  <c r="E53" i="8"/>
  <c r="E52" i="8"/>
  <c r="E51" i="8"/>
  <c r="E50" i="8"/>
  <c r="E49" i="8"/>
  <c r="E48" i="8"/>
  <c r="F47" i="8"/>
  <c r="E47" i="8"/>
  <c r="E46" i="8"/>
  <c r="E45" i="8"/>
  <c r="E44" i="8"/>
  <c r="E43" i="8"/>
  <c r="E42" i="8"/>
  <c r="F41" i="8"/>
  <c r="E41" i="8"/>
  <c r="F40" i="8"/>
  <c r="E40" i="8"/>
  <c r="E39" i="8"/>
  <c r="E38" i="8"/>
  <c r="E37" i="8"/>
  <c r="E36" i="8"/>
  <c r="E35" i="8"/>
  <c r="E34" i="8"/>
  <c r="E33" i="8"/>
  <c r="F32" i="8"/>
  <c r="E32" i="8"/>
  <c r="E31" i="8"/>
  <c r="E30" i="8"/>
  <c r="F29" i="8"/>
  <c r="E29" i="8"/>
  <c r="E28" i="8"/>
  <c r="E27" i="8"/>
  <c r="E26" i="8"/>
  <c r="F25" i="8"/>
  <c r="E25" i="8"/>
  <c r="B19" i="8"/>
  <c r="B17" i="8"/>
  <c r="E16" i="8"/>
  <c r="M93" i="8" s="1"/>
  <c r="E15" i="8"/>
  <c r="M76" i="8" s="1"/>
  <c r="B15" i="8"/>
  <c r="E14" i="8"/>
  <c r="M59" i="8" s="1"/>
  <c r="N59" i="8" s="1"/>
  <c r="N7" i="9" s="1"/>
  <c r="B14" i="8"/>
  <c r="E13" i="8"/>
  <c r="M42" i="8" s="1"/>
  <c r="N42" i="8" s="1"/>
  <c r="N6" i="9" s="1"/>
  <c r="E12" i="8"/>
  <c r="M25" i="8" s="1"/>
  <c r="U7" i="8"/>
  <c r="F109" i="8" s="1"/>
  <c r="T7" i="8"/>
  <c r="F108" i="8" s="1"/>
  <c r="S7" i="8"/>
  <c r="F107" i="8" s="1"/>
  <c r="R7" i="8"/>
  <c r="F106" i="8" s="1"/>
  <c r="Q7" i="8"/>
  <c r="F105" i="8" s="1"/>
  <c r="P7" i="8"/>
  <c r="F104" i="8" s="1"/>
  <c r="O7" i="8"/>
  <c r="F103" i="8" s="1"/>
  <c r="N7" i="8"/>
  <c r="F102" i="8" s="1"/>
  <c r="M7" i="8"/>
  <c r="F101" i="8" s="1"/>
  <c r="L7" i="8"/>
  <c r="F100" i="8" s="1"/>
  <c r="K7" i="8"/>
  <c r="J7" i="8"/>
  <c r="F98" i="8" s="1"/>
  <c r="I7" i="8"/>
  <c r="F97" i="8" s="1"/>
  <c r="H7" i="8"/>
  <c r="F96" i="8" s="1"/>
  <c r="G7" i="8"/>
  <c r="F95" i="8" s="1"/>
  <c r="F7" i="8"/>
  <c r="F94" i="8" s="1"/>
  <c r="E7" i="8"/>
  <c r="F93" i="8" s="1"/>
  <c r="U6" i="8"/>
  <c r="T6" i="8"/>
  <c r="F91" i="8" s="1"/>
  <c r="S6" i="8"/>
  <c r="F90" i="8" s="1"/>
  <c r="R6" i="8"/>
  <c r="Q6" i="8"/>
  <c r="F88" i="8" s="1"/>
  <c r="P6" i="8"/>
  <c r="F87" i="8" s="1"/>
  <c r="O6" i="8"/>
  <c r="N6" i="8"/>
  <c r="F85" i="8" s="1"/>
  <c r="M6" i="8"/>
  <c r="F84" i="8" s="1"/>
  <c r="L6" i="8"/>
  <c r="F83" i="8" s="1"/>
  <c r="K6" i="8"/>
  <c r="F82" i="8" s="1"/>
  <c r="J6" i="8"/>
  <c r="F81" i="8" s="1"/>
  <c r="I6" i="8"/>
  <c r="H6" i="8"/>
  <c r="F79" i="8" s="1"/>
  <c r="G6" i="8"/>
  <c r="F78" i="8" s="1"/>
  <c r="F6" i="8"/>
  <c r="F77" i="8" s="1"/>
  <c r="E6" i="8"/>
  <c r="F76" i="8" s="1"/>
  <c r="U5" i="8"/>
  <c r="F75" i="8" s="1"/>
  <c r="T5" i="8"/>
  <c r="F74" i="8" s="1"/>
  <c r="S5" i="8"/>
  <c r="F73" i="8" s="1"/>
  <c r="R5" i="8"/>
  <c r="F72" i="8" s="1"/>
  <c r="Q5" i="8"/>
  <c r="F71" i="8" s="1"/>
  <c r="P5" i="8"/>
  <c r="F70" i="8" s="1"/>
  <c r="O5" i="8"/>
  <c r="F69" i="8" s="1"/>
  <c r="N5" i="8"/>
  <c r="F68" i="8" s="1"/>
  <c r="M5" i="8"/>
  <c r="L5" i="8"/>
  <c r="F66" i="8" s="1"/>
  <c r="K5" i="8"/>
  <c r="F65" i="8" s="1"/>
  <c r="J5" i="8"/>
  <c r="I5" i="8"/>
  <c r="F63" i="8" s="1"/>
  <c r="H5" i="8"/>
  <c r="F62" i="8" s="1"/>
  <c r="G5" i="8"/>
  <c r="F61" i="8" s="1"/>
  <c r="F5" i="8"/>
  <c r="F60" i="8" s="1"/>
  <c r="E5" i="8"/>
  <c r="F59" i="8" s="1"/>
  <c r="U4" i="8"/>
  <c r="F58" i="8" s="1"/>
  <c r="T4" i="8"/>
  <c r="F57" i="8" s="1"/>
  <c r="S4" i="8"/>
  <c r="F56" i="8" s="1"/>
  <c r="R4" i="8"/>
  <c r="F55" i="8" s="1"/>
  <c r="Q4" i="8"/>
  <c r="P4" i="8"/>
  <c r="F53" i="8" s="1"/>
  <c r="O4" i="8"/>
  <c r="F52" i="8" s="1"/>
  <c r="N4" i="8"/>
  <c r="F51" i="8" s="1"/>
  <c r="M4" i="8"/>
  <c r="F50" i="8" s="1"/>
  <c r="L4" i="8"/>
  <c r="F49" i="8" s="1"/>
  <c r="K4" i="8"/>
  <c r="F48" i="8" s="1"/>
  <c r="J4" i="8"/>
  <c r="I4" i="8"/>
  <c r="F46" i="8" s="1"/>
  <c r="H4" i="8"/>
  <c r="F45" i="8" s="1"/>
  <c r="G4" i="8"/>
  <c r="F44" i="8" s="1"/>
  <c r="F4" i="8"/>
  <c r="F43" i="8" s="1"/>
  <c r="E4" i="8"/>
  <c r="F42" i="8" s="1"/>
  <c r="U3" i="8"/>
  <c r="T3" i="8"/>
  <c r="S3" i="8"/>
  <c r="F39" i="8" s="1"/>
  <c r="R3" i="8"/>
  <c r="F38" i="8" s="1"/>
  <c r="Q3" i="8"/>
  <c r="F37" i="8" s="1"/>
  <c r="P3" i="8"/>
  <c r="F36" i="8" s="1"/>
  <c r="O3" i="8"/>
  <c r="F35" i="8" s="1"/>
  <c r="N3" i="8"/>
  <c r="F34" i="8" s="1"/>
  <c r="M3" i="8"/>
  <c r="F33" i="8" s="1"/>
  <c r="L3" i="8"/>
  <c r="K3" i="8"/>
  <c r="F31" i="8" s="1"/>
  <c r="J3" i="8"/>
  <c r="F30" i="8" s="1"/>
  <c r="I3" i="8"/>
  <c r="H3" i="8"/>
  <c r="F28" i="8" s="1"/>
  <c r="G3" i="8"/>
  <c r="F27" i="8" s="1"/>
  <c r="F3" i="8"/>
  <c r="F26" i="8" s="1"/>
  <c r="E3" i="8"/>
  <c r="I53" i="5"/>
  <c r="C49" i="7" s="1"/>
  <c r="K49" i="7" s="1"/>
  <c r="H41" i="5"/>
  <c r="B37" i="7" s="1"/>
  <c r="J37" i="7" s="1"/>
  <c r="G39" i="5"/>
  <c r="A35" i="7" s="1"/>
  <c r="I35" i="7" s="1"/>
  <c r="J24" i="5"/>
  <c r="D20" i="7" s="1"/>
  <c r="L20" i="7" s="1"/>
  <c r="E6" i="5"/>
  <c r="D6" i="5"/>
  <c r="C6" i="5"/>
  <c r="G60" i="5" s="1"/>
  <c r="A56" i="7" s="1"/>
  <c r="I56" i="7" s="1"/>
  <c r="E4" i="5"/>
  <c r="D4" i="5"/>
  <c r="C4" i="5"/>
  <c r="G6" i="4"/>
  <c r="F6" i="4"/>
  <c r="E6" i="4"/>
  <c r="D6" i="4"/>
  <c r="C6" i="4"/>
  <c r="J56" i="4" s="1"/>
  <c r="N52" i="6" s="1"/>
  <c r="G4" i="4"/>
  <c r="F4" i="4"/>
  <c r="E4" i="4"/>
  <c r="D4" i="4"/>
  <c r="C4" i="4"/>
  <c r="G6" i="3"/>
  <c r="F6" i="3"/>
  <c r="E6" i="3"/>
  <c r="D6" i="3"/>
  <c r="C6" i="3"/>
  <c r="I60" i="3" s="1"/>
  <c r="G56" i="6" s="1"/>
  <c r="G4" i="3"/>
  <c r="F4" i="3"/>
  <c r="E4" i="3"/>
  <c r="D4" i="3"/>
  <c r="C4" i="3"/>
  <c r="L3" i="3"/>
  <c r="J3" i="6" s="1"/>
  <c r="J11" i="2"/>
  <c r="B7" i="6" s="1"/>
  <c r="G6" i="2"/>
  <c r="K16" i="2" s="1"/>
  <c r="C12" i="6" s="1"/>
  <c r="F6" i="2"/>
  <c r="E6" i="2"/>
  <c r="D6" i="2"/>
  <c r="C6" i="2"/>
  <c r="G4" i="2"/>
  <c r="F4" i="2"/>
  <c r="E4" i="2"/>
  <c r="D4" i="2"/>
  <c r="C4" i="2"/>
  <c r="B18" i="1"/>
  <c r="B16" i="1"/>
  <c r="I41" i="5" l="1"/>
  <c r="C37" i="7" s="1"/>
  <c r="K37" i="7" s="1"/>
  <c r="K55" i="5"/>
  <c r="E51" i="7" s="1"/>
  <c r="M51" i="7" s="1"/>
  <c r="G27" i="5"/>
  <c r="A23" i="7" s="1"/>
  <c r="I23" i="7" s="1"/>
  <c r="G3" i="5"/>
  <c r="A3" i="7" s="1"/>
  <c r="I3" i="7" s="1"/>
  <c r="K14" i="5"/>
  <c r="E10" i="7" s="1"/>
  <c r="M10" i="7" s="1"/>
  <c r="H29" i="5"/>
  <c r="B25" i="7" s="1"/>
  <c r="J25" i="7" s="1"/>
  <c r="J43" i="5"/>
  <c r="D39" i="7" s="1"/>
  <c r="L39" i="7" s="1"/>
  <c r="G58" i="5"/>
  <c r="A54" i="7" s="1"/>
  <c r="I54" i="7" s="1"/>
  <c r="K43" i="5"/>
  <c r="E39" i="7" s="1"/>
  <c r="M39" i="7" s="1"/>
  <c r="H58" i="5"/>
  <c r="B54" i="7" s="1"/>
  <c r="J54" i="7" s="1"/>
  <c r="I12" i="5"/>
  <c r="C8" i="7" s="1"/>
  <c r="K8" i="7" s="1"/>
  <c r="I29" i="5"/>
  <c r="C25" i="7" s="1"/>
  <c r="K25" i="7" s="1"/>
  <c r="H17" i="5"/>
  <c r="B13" i="7" s="1"/>
  <c r="J13" i="7" s="1"/>
  <c r="J31" i="5"/>
  <c r="D27" i="7" s="1"/>
  <c r="L27" i="7" s="1"/>
  <c r="G46" i="5"/>
  <c r="A42" i="7" s="1"/>
  <c r="I42" i="7" s="1"/>
  <c r="I60" i="5"/>
  <c r="C56" i="7" s="1"/>
  <c r="K56" i="7" s="1"/>
  <c r="J55" i="5"/>
  <c r="D51" i="7" s="1"/>
  <c r="L51" i="7" s="1"/>
  <c r="G15" i="5"/>
  <c r="A11" i="7" s="1"/>
  <c r="I11" i="7" s="1"/>
  <c r="I17" i="5"/>
  <c r="C13" i="7" s="1"/>
  <c r="K13" i="7" s="1"/>
  <c r="K31" i="5"/>
  <c r="E27" i="7" s="1"/>
  <c r="M27" i="7" s="1"/>
  <c r="H46" i="5"/>
  <c r="B42" i="7" s="1"/>
  <c r="J42" i="7" s="1"/>
  <c r="J60" i="5"/>
  <c r="D56" i="7" s="1"/>
  <c r="L56" i="7" s="1"/>
  <c r="J12" i="5"/>
  <c r="D8" i="7" s="1"/>
  <c r="L8" i="7" s="1"/>
  <c r="J19" i="5"/>
  <c r="D15" i="7" s="1"/>
  <c r="L15" i="7" s="1"/>
  <c r="G34" i="5"/>
  <c r="A30" i="7" s="1"/>
  <c r="I30" i="7" s="1"/>
  <c r="I48" i="5"/>
  <c r="C44" i="7" s="1"/>
  <c r="K44" i="7" s="1"/>
  <c r="K26" i="5"/>
  <c r="E22" i="7" s="1"/>
  <c r="M22" i="7" s="1"/>
  <c r="H3" i="5"/>
  <c r="B3" i="7" s="1"/>
  <c r="J3" i="7" s="1"/>
  <c r="J4" i="5"/>
  <c r="D4" i="7" s="1"/>
  <c r="L4" i="7" s="1"/>
  <c r="K19" i="5"/>
  <c r="E15" i="7" s="1"/>
  <c r="M15" i="7" s="1"/>
  <c r="H34" i="5"/>
  <c r="B30" i="7" s="1"/>
  <c r="J30" i="7" s="1"/>
  <c r="J48" i="5"/>
  <c r="D44" i="7" s="1"/>
  <c r="L44" i="7" s="1"/>
  <c r="K4" i="5"/>
  <c r="E4" i="7" s="1"/>
  <c r="M4" i="7" s="1"/>
  <c r="G22" i="5"/>
  <c r="A18" i="7" s="1"/>
  <c r="I18" i="7" s="1"/>
  <c r="I36" i="5"/>
  <c r="C32" i="7" s="1"/>
  <c r="K32" i="7" s="1"/>
  <c r="K50" i="5"/>
  <c r="E46" i="7" s="1"/>
  <c r="M46" i="7" s="1"/>
  <c r="H22" i="5"/>
  <c r="B18" i="7" s="1"/>
  <c r="J18" i="7" s="1"/>
  <c r="J36" i="5"/>
  <c r="D32" i="7" s="1"/>
  <c r="L32" i="7" s="1"/>
  <c r="G51" i="5"/>
  <c r="A47" i="7" s="1"/>
  <c r="I47" i="7" s="1"/>
  <c r="I24" i="5"/>
  <c r="C20" i="7" s="1"/>
  <c r="K20" i="7" s="1"/>
  <c r="K38" i="5"/>
  <c r="E34" i="7" s="1"/>
  <c r="M34" i="7" s="1"/>
  <c r="H53" i="5"/>
  <c r="B49" i="7" s="1"/>
  <c r="J49" i="7" s="1"/>
  <c r="K14" i="4"/>
  <c r="O10" i="6" s="1"/>
  <c r="M34" i="4"/>
  <c r="Q30" i="6" s="1"/>
  <c r="K51" i="4"/>
  <c r="O47" i="6" s="1"/>
  <c r="I11" i="4"/>
  <c r="M7" i="6" s="1"/>
  <c r="M15" i="4"/>
  <c r="Q11" i="6" s="1"/>
  <c r="I21" i="4"/>
  <c r="M17" i="6" s="1"/>
  <c r="M26" i="4"/>
  <c r="Q22" i="6" s="1"/>
  <c r="I35" i="4"/>
  <c r="M31" i="6" s="1"/>
  <c r="L53" i="4"/>
  <c r="P49" i="6" s="1"/>
  <c r="J21" i="4"/>
  <c r="N17" i="6" s="1"/>
  <c r="M28" i="4"/>
  <c r="Q24" i="6" s="1"/>
  <c r="L35" i="4"/>
  <c r="P31" i="6" s="1"/>
  <c r="M53" i="4"/>
  <c r="Q49" i="6" s="1"/>
  <c r="J11" i="4"/>
  <c r="N7" i="6" s="1"/>
  <c r="I16" i="4"/>
  <c r="M12" i="6" s="1"/>
  <c r="K11" i="4"/>
  <c r="O7" i="6" s="1"/>
  <c r="J16" i="4"/>
  <c r="N12" i="6" s="1"/>
  <c r="K21" i="4"/>
  <c r="O17" i="6" s="1"/>
  <c r="I29" i="4"/>
  <c r="M25" i="6" s="1"/>
  <c r="J36" i="4"/>
  <c r="N32" i="6" s="1"/>
  <c r="I23" i="4"/>
  <c r="M19" i="6" s="1"/>
  <c r="M36" i="4"/>
  <c r="Q32" i="6" s="1"/>
  <c r="L26" i="4"/>
  <c r="P22" i="6" s="1"/>
  <c r="L11" i="4"/>
  <c r="P7" i="6" s="1"/>
  <c r="J29" i="4"/>
  <c r="N25" i="6" s="1"/>
  <c r="J4" i="4"/>
  <c r="N4" i="6" s="1"/>
  <c r="M11" i="4"/>
  <c r="Q7" i="6" s="1"/>
  <c r="L16" i="4"/>
  <c r="P12" i="6" s="1"/>
  <c r="K23" i="4"/>
  <c r="O19" i="6" s="1"/>
  <c r="L29" i="4"/>
  <c r="P25" i="6" s="1"/>
  <c r="K40" i="4"/>
  <c r="O36" i="6" s="1"/>
  <c r="K4" i="4"/>
  <c r="O4" i="6" s="1"/>
  <c r="J18" i="4"/>
  <c r="N14" i="6" s="1"/>
  <c r="L23" i="4"/>
  <c r="P19" i="6" s="1"/>
  <c r="M29" i="4"/>
  <c r="Q25" i="6" s="1"/>
  <c r="L41" i="4"/>
  <c r="P37" i="6" s="1"/>
  <c r="M20" i="4"/>
  <c r="Q16" i="6" s="1"/>
  <c r="I4" i="4"/>
  <c r="M4" i="6" s="1"/>
  <c r="K16" i="4"/>
  <c r="O12" i="6" s="1"/>
  <c r="I12" i="4"/>
  <c r="M8" i="6" s="1"/>
  <c r="L4" i="4"/>
  <c r="P4" i="6" s="1"/>
  <c r="K13" i="4"/>
  <c r="O9" i="6" s="1"/>
  <c r="K18" i="4"/>
  <c r="O14" i="6" s="1"/>
  <c r="M23" i="4"/>
  <c r="Q19" i="6" s="1"/>
  <c r="L31" i="4"/>
  <c r="P27" i="6" s="1"/>
  <c r="M41" i="4"/>
  <c r="Q37" i="6" s="1"/>
  <c r="L18" i="4"/>
  <c r="P14" i="6" s="1"/>
  <c r="I32" i="4"/>
  <c r="M28" i="6" s="1"/>
  <c r="I42" i="4"/>
  <c r="M38" i="6" s="1"/>
  <c r="M13" i="4"/>
  <c r="Q9" i="6" s="1"/>
  <c r="I26" i="4"/>
  <c r="M22" i="6" s="1"/>
  <c r="J32" i="4"/>
  <c r="N28" i="6" s="1"/>
  <c r="I44" i="4"/>
  <c r="M40" i="6" s="1"/>
  <c r="L13" i="4"/>
  <c r="P9" i="6" s="1"/>
  <c r="I24" i="4"/>
  <c r="M20" i="6" s="1"/>
  <c r="I3" i="4"/>
  <c r="M3" i="6" s="1"/>
  <c r="M18" i="4"/>
  <c r="Q14" i="6" s="1"/>
  <c r="J3" i="4"/>
  <c r="N3" i="6" s="1"/>
  <c r="I14" i="4"/>
  <c r="M10" i="6" s="1"/>
  <c r="I19" i="4"/>
  <c r="M15" i="6" s="1"/>
  <c r="J26" i="4"/>
  <c r="N22" i="6" s="1"/>
  <c r="K32" i="4"/>
  <c r="O28" i="6" s="1"/>
  <c r="J49" i="4"/>
  <c r="N45" i="6" s="1"/>
  <c r="I13" i="4"/>
  <c r="M9" i="6" s="1"/>
  <c r="J14" i="4"/>
  <c r="N10" i="6" s="1"/>
  <c r="L20" i="4"/>
  <c r="P16" i="6" s="1"/>
  <c r="K26" i="4"/>
  <c r="O22" i="6" s="1"/>
  <c r="L32" i="4"/>
  <c r="P28" i="6" s="1"/>
  <c r="J51" i="4"/>
  <c r="N47" i="6" s="1"/>
  <c r="J45" i="2"/>
  <c r="B41" i="6" s="1"/>
  <c r="K18" i="2"/>
  <c r="C14" i="6" s="1"/>
  <c r="I23" i="2"/>
  <c r="A19" i="6" s="1"/>
  <c r="J28" i="2"/>
  <c r="B24" i="6" s="1"/>
  <c r="M58" i="2"/>
  <c r="E54" i="6" s="1"/>
  <c r="I57" i="2"/>
  <c r="A53" i="6" s="1"/>
  <c r="K11" i="2"/>
  <c r="C7" i="6" s="1"/>
  <c r="L16" i="2"/>
  <c r="D12" i="6" s="1"/>
  <c r="J23" i="2"/>
  <c r="B19" i="6" s="1"/>
  <c r="K28" i="2"/>
  <c r="C24" i="6" s="1"/>
  <c r="I35" i="2"/>
  <c r="A31" i="6" s="1"/>
  <c r="J40" i="2"/>
  <c r="B36" i="6" s="1"/>
  <c r="K45" i="2"/>
  <c r="C41" i="6" s="1"/>
  <c r="I52" i="2"/>
  <c r="A48" i="6" s="1"/>
  <c r="J57" i="2"/>
  <c r="B53" i="6" s="1"/>
  <c r="L11" i="2"/>
  <c r="D7" i="6" s="1"/>
  <c r="J18" i="2"/>
  <c r="B14" i="6" s="1"/>
  <c r="K23" i="2"/>
  <c r="C19" i="6" s="1"/>
  <c r="L28" i="2"/>
  <c r="D24" i="6" s="1"/>
  <c r="J35" i="2"/>
  <c r="B31" i="6" s="1"/>
  <c r="K40" i="2"/>
  <c r="C36" i="6" s="1"/>
  <c r="I47" i="2"/>
  <c r="A43" i="6" s="1"/>
  <c r="J52" i="2"/>
  <c r="B48" i="6" s="1"/>
  <c r="K57" i="2"/>
  <c r="C53" i="6" s="1"/>
  <c r="L40" i="2"/>
  <c r="D36" i="6" s="1"/>
  <c r="J47" i="2"/>
  <c r="B43" i="6" s="1"/>
  <c r="K52" i="2"/>
  <c r="C48" i="6" s="1"/>
  <c r="I59" i="2"/>
  <c r="A55" i="6" s="1"/>
  <c r="I4" i="2"/>
  <c r="A4" i="6" s="1"/>
  <c r="K35" i="2"/>
  <c r="C31" i="6" s="1"/>
  <c r="J4" i="2"/>
  <c r="B4" i="6" s="1"/>
  <c r="K13" i="2"/>
  <c r="C9" i="6" s="1"/>
  <c r="L18" i="2"/>
  <c r="D14" i="6" s="1"/>
  <c r="M23" i="2"/>
  <c r="E19" i="6" s="1"/>
  <c r="K30" i="2"/>
  <c r="C26" i="6" s="1"/>
  <c r="L35" i="2"/>
  <c r="D31" i="6" s="1"/>
  <c r="J42" i="2"/>
  <c r="B38" i="6" s="1"/>
  <c r="K47" i="2"/>
  <c r="C43" i="6" s="1"/>
  <c r="L52" i="2"/>
  <c r="D48" i="6" s="1"/>
  <c r="J59" i="2"/>
  <c r="B55" i="6" s="1"/>
  <c r="I40" i="2"/>
  <c r="A36" i="6" s="1"/>
  <c r="L23" i="2"/>
  <c r="D19" i="6" s="1"/>
  <c r="L13" i="2"/>
  <c r="D9" i="6" s="1"/>
  <c r="M18" i="2"/>
  <c r="E14" i="6" s="1"/>
  <c r="K25" i="2"/>
  <c r="C21" i="6" s="1"/>
  <c r="L30" i="2"/>
  <c r="D26" i="6" s="1"/>
  <c r="M35" i="2"/>
  <c r="E31" i="6" s="1"/>
  <c r="K42" i="2"/>
  <c r="C38" i="6" s="1"/>
  <c r="L47" i="2"/>
  <c r="D43" i="6" s="1"/>
  <c r="J54" i="2"/>
  <c r="B50" i="6" s="1"/>
  <c r="K59" i="2"/>
  <c r="C55" i="6" s="1"/>
  <c r="M13" i="2"/>
  <c r="E9" i="6" s="1"/>
  <c r="I19" i="2"/>
  <c r="A15" i="6" s="1"/>
  <c r="L25" i="2"/>
  <c r="D21" i="6" s="1"/>
  <c r="M30" i="2"/>
  <c r="E26" i="6" s="1"/>
  <c r="K37" i="2"/>
  <c r="C33" i="6" s="1"/>
  <c r="L42" i="2"/>
  <c r="D38" i="6" s="1"/>
  <c r="M47" i="2"/>
  <c r="E43" i="6" s="1"/>
  <c r="K54" i="2"/>
  <c r="C50" i="6" s="1"/>
  <c r="L59" i="2"/>
  <c r="D55" i="6" s="1"/>
  <c r="M11" i="2"/>
  <c r="E7" i="6" s="1"/>
  <c r="J30" i="2"/>
  <c r="B26" i="6" s="1"/>
  <c r="K4" i="2"/>
  <c r="C4" i="6" s="1"/>
  <c r="I14" i="2"/>
  <c r="A10" i="6" s="1"/>
  <c r="L20" i="2"/>
  <c r="D16" i="6" s="1"/>
  <c r="M25" i="2"/>
  <c r="E21" i="6" s="1"/>
  <c r="I31" i="2"/>
  <c r="A27" i="6" s="1"/>
  <c r="L37" i="2"/>
  <c r="D33" i="6" s="1"/>
  <c r="M42" i="2"/>
  <c r="E38" i="6" s="1"/>
  <c r="K49" i="2"/>
  <c r="C45" i="6" s="1"/>
  <c r="L54" i="2"/>
  <c r="D50" i="6" s="1"/>
  <c r="M59" i="2"/>
  <c r="E55" i="6" s="1"/>
  <c r="K33" i="2"/>
  <c r="C29" i="6" s="1"/>
  <c r="L15" i="2"/>
  <c r="D11" i="6" s="1"/>
  <c r="J14" i="2"/>
  <c r="B10" i="6" s="1"/>
  <c r="M20" i="2"/>
  <c r="E16" i="6" s="1"/>
  <c r="I26" i="2"/>
  <c r="A22" i="6" s="1"/>
  <c r="L32" i="2"/>
  <c r="D28" i="6" s="1"/>
  <c r="M37" i="2"/>
  <c r="E33" i="6" s="1"/>
  <c r="I43" i="2"/>
  <c r="A39" i="6" s="1"/>
  <c r="L49" i="2"/>
  <c r="D45" i="6" s="1"/>
  <c r="M54" i="2"/>
  <c r="E50" i="6" s="1"/>
  <c r="M32" i="2"/>
  <c r="E28" i="6" s="1"/>
  <c r="I38" i="2"/>
  <c r="A34" i="6" s="1"/>
  <c r="L44" i="2"/>
  <c r="D40" i="6" s="1"/>
  <c r="M49" i="2"/>
  <c r="E45" i="6" s="1"/>
  <c r="I55" i="2"/>
  <c r="A51" i="6" s="1"/>
  <c r="M51" i="2"/>
  <c r="E47" i="6" s="1"/>
  <c r="M15" i="2"/>
  <c r="E11" i="6" s="1"/>
  <c r="J26" i="2"/>
  <c r="B22" i="6" s="1"/>
  <c r="J13" i="2"/>
  <c r="B9" i="6" s="1"/>
  <c r="I16" i="2"/>
  <c r="A12" i="6" s="1"/>
  <c r="J21" i="2"/>
  <c r="B17" i="6" s="1"/>
  <c r="M27" i="2"/>
  <c r="E23" i="6" s="1"/>
  <c r="I33" i="2"/>
  <c r="A29" i="6" s="1"/>
  <c r="J38" i="2"/>
  <c r="B34" i="6" s="1"/>
  <c r="M44" i="2"/>
  <c r="E40" i="6" s="1"/>
  <c r="I50" i="2"/>
  <c r="A46" i="6" s="1"/>
  <c r="L56" i="2"/>
  <c r="D52" i="6" s="1"/>
  <c r="I3" i="2"/>
  <c r="A3" i="6" s="1"/>
  <c r="I21" i="2"/>
  <c r="A17" i="6" s="1"/>
  <c r="I11" i="2"/>
  <c r="A7" i="6" s="1"/>
  <c r="J16" i="2"/>
  <c r="B12" i="6" s="1"/>
  <c r="K21" i="2"/>
  <c r="C17" i="6" s="1"/>
  <c r="I28" i="2"/>
  <c r="A24" i="6" s="1"/>
  <c r="J33" i="2"/>
  <c r="B29" i="6" s="1"/>
  <c r="M39" i="2"/>
  <c r="E35" i="6" s="1"/>
  <c r="I45" i="2"/>
  <c r="A41" i="6" s="1"/>
  <c r="J50" i="2"/>
  <c r="B46" i="6" s="1"/>
  <c r="M56" i="2"/>
  <c r="E52" i="6" s="1"/>
  <c r="K3" i="3"/>
  <c r="I3" i="6" s="1"/>
  <c r="M4" i="3"/>
  <c r="K4" i="6" s="1"/>
  <c r="J12" i="3"/>
  <c r="H8" i="6" s="1"/>
  <c r="L14" i="3"/>
  <c r="J10" i="6" s="1"/>
  <c r="I17" i="3"/>
  <c r="G13" i="6" s="1"/>
  <c r="K19" i="3"/>
  <c r="I15" i="6" s="1"/>
  <c r="M21" i="3"/>
  <c r="K17" i="6" s="1"/>
  <c r="J24" i="3"/>
  <c r="H20" i="6" s="1"/>
  <c r="L26" i="3"/>
  <c r="J22" i="6" s="1"/>
  <c r="I29" i="3"/>
  <c r="G25" i="6" s="1"/>
  <c r="K31" i="3"/>
  <c r="I27" i="6" s="1"/>
  <c r="M33" i="3"/>
  <c r="K29" i="6" s="1"/>
  <c r="J36" i="3"/>
  <c r="H32" i="6" s="1"/>
  <c r="L38" i="3"/>
  <c r="J34" i="6" s="1"/>
  <c r="I41" i="3"/>
  <c r="G37" i="6" s="1"/>
  <c r="K43" i="3"/>
  <c r="I39" i="6" s="1"/>
  <c r="M45" i="3"/>
  <c r="K41" i="6" s="1"/>
  <c r="J48" i="3"/>
  <c r="H44" i="6" s="1"/>
  <c r="L50" i="3"/>
  <c r="J46" i="6" s="1"/>
  <c r="I53" i="3"/>
  <c r="G49" i="6" s="1"/>
  <c r="K55" i="3"/>
  <c r="I51" i="6" s="1"/>
  <c r="M57" i="3"/>
  <c r="K53" i="6" s="1"/>
  <c r="J60" i="3"/>
  <c r="H56" i="6" s="1"/>
  <c r="J17" i="3"/>
  <c r="H13" i="6" s="1"/>
  <c r="I46" i="3"/>
  <c r="G42" i="6" s="1"/>
  <c r="M3" i="3"/>
  <c r="K3" i="6" s="1"/>
  <c r="K17" i="3"/>
  <c r="I13" i="6" s="1"/>
  <c r="K29" i="3"/>
  <c r="I25" i="6" s="1"/>
  <c r="J58" i="3"/>
  <c r="H54" i="6" s="1"/>
  <c r="M14" i="3"/>
  <c r="K10" i="6" s="1"/>
  <c r="I34" i="3"/>
  <c r="G30" i="6" s="1"/>
  <c r="B16" i="9"/>
  <c r="B16" i="8"/>
  <c r="K23" i="8" s="1"/>
  <c r="I39" i="3"/>
  <c r="G35" i="6" s="1"/>
  <c r="M12" i="3"/>
  <c r="K8" i="6" s="1"/>
  <c r="K22" i="3"/>
  <c r="I18" i="6" s="1"/>
  <c r="K34" i="3"/>
  <c r="I30" i="6" s="1"/>
  <c r="I44" i="3"/>
  <c r="G40" i="6" s="1"/>
  <c r="K58" i="3"/>
  <c r="I54" i="6" s="1"/>
  <c r="K15" i="3"/>
  <c r="I11" i="6" s="1"/>
  <c r="M17" i="3"/>
  <c r="K13" i="6" s="1"/>
  <c r="J20" i="3"/>
  <c r="H16" i="6" s="1"/>
  <c r="L22" i="3"/>
  <c r="J18" i="6" s="1"/>
  <c r="I25" i="3"/>
  <c r="G21" i="6" s="1"/>
  <c r="K27" i="3"/>
  <c r="I23" i="6" s="1"/>
  <c r="M29" i="3"/>
  <c r="K25" i="6" s="1"/>
  <c r="J32" i="3"/>
  <c r="H28" i="6" s="1"/>
  <c r="L34" i="3"/>
  <c r="J30" i="6" s="1"/>
  <c r="I37" i="3"/>
  <c r="G33" i="6" s="1"/>
  <c r="K39" i="3"/>
  <c r="I35" i="6" s="1"/>
  <c r="M41" i="3"/>
  <c r="K37" i="6" s="1"/>
  <c r="J44" i="3"/>
  <c r="H40" i="6" s="1"/>
  <c r="L46" i="3"/>
  <c r="J42" i="6" s="1"/>
  <c r="I49" i="3"/>
  <c r="G45" i="6" s="1"/>
  <c r="K51" i="3"/>
  <c r="I47" i="6" s="1"/>
  <c r="M53" i="3"/>
  <c r="K49" i="6" s="1"/>
  <c r="J56" i="3"/>
  <c r="H52" i="6" s="1"/>
  <c r="L58" i="3"/>
  <c r="J54" i="6" s="1"/>
  <c r="I58" i="3"/>
  <c r="G54" i="6" s="1"/>
  <c r="L24" i="3"/>
  <c r="J20" i="6" s="1"/>
  <c r="I20" i="3"/>
  <c r="G16" i="6" s="1"/>
  <c r="M36" i="3"/>
  <c r="K32" i="6" s="1"/>
  <c r="L53" i="3"/>
  <c r="J49" i="6" s="1"/>
  <c r="K14" i="2"/>
  <c r="C10" i="6" s="1"/>
  <c r="L21" i="2"/>
  <c r="D17" i="6" s="1"/>
  <c r="I24" i="2"/>
  <c r="A20" i="6" s="1"/>
  <c r="K26" i="2"/>
  <c r="C22" i="6" s="1"/>
  <c r="M28" i="2"/>
  <c r="E24" i="6" s="1"/>
  <c r="J31" i="2"/>
  <c r="B27" i="6" s="1"/>
  <c r="L33" i="2"/>
  <c r="D29" i="6" s="1"/>
  <c r="I36" i="2"/>
  <c r="A32" i="6" s="1"/>
  <c r="K38" i="2"/>
  <c r="C34" i="6" s="1"/>
  <c r="M40" i="2"/>
  <c r="E36" i="6" s="1"/>
  <c r="J43" i="2"/>
  <c r="B39" i="6" s="1"/>
  <c r="L45" i="2"/>
  <c r="D41" i="6" s="1"/>
  <c r="I48" i="2"/>
  <c r="A44" i="6" s="1"/>
  <c r="K50" i="2"/>
  <c r="C46" i="6" s="1"/>
  <c r="M52" i="2"/>
  <c r="E48" i="6" s="1"/>
  <c r="J55" i="2"/>
  <c r="B51" i="6" s="1"/>
  <c r="L57" i="2"/>
  <c r="D53" i="6" s="1"/>
  <c r="I60" i="2"/>
  <c r="A56" i="6" s="1"/>
  <c r="J13" i="3"/>
  <c r="H9" i="6" s="1"/>
  <c r="L15" i="3"/>
  <c r="J11" i="6" s="1"/>
  <c r="I18" i="3"/>
  <c r="G14" i="6" s="1"/>
  <c r="K20" i="3"/>
  <c r="I16" i="6" s="1"/>
  <c r="M22" i="3"/>
  <c r="K18" i="6" s="1"/>
  <c r="J25" i="3"/>
  <c r="H21" i="6" s="1"/>
  <c r="L27" i="3"/>
  <c r="J23" i="6" s="1"/>
  <c r="I30" i="3"/>
  <c r="G26" i="6" s="1"/>
  <c r="K32" i="3"/>
  <c r="I28" i="6" s="1"/>
  <c r="M34" i="3"/>
  <c r="K30" i="6" s="1"/>
  <c r="J37" i="3"/>
  <c r="H33" i="6" s="1"/>
  <c r="L39" i="3"/>
  <c r="J35" i="6" s="1"/>
  <c r="I42" i="3"/>
  <c r="G38" i="6" s="1"/>
  <c r="K44" i="3"/>
  <c r="I40" i="6" s="1"/>
  <c r="M46" i="3"/>
  <c r="K42" i="6" s="1"/>
  <c r="J49" i="3"/>
  <c r="H45" i="6" s="1"/>
  <c r="L51" i="3"/>
  <c r="J47" i="6" s="1"/>
  <c r="I54" i="3"/>
  <c r="G50" i="6" s="1"/>
  <c r="K56" i="3"/>
  <c r="I52" i="6" s="1"/>
  <c r="M58" i="3"/>
  <c r="K54" i="6" s="1"/>
  <c r="M16" i="4"/>
  <c r="Q12" i="6" s="1"/>
  <c r="J19" i="4"/>
  <c r="N15" i="6" s="1"/>
  <c r="L21" i="4"/>
  <c r="P17" i="6" s="1"/>
  <c r="J24" i="4"/>
  <c r="N20" i="6" s="1"/>
  <c r="J27" i="4"/>
  <c r="N23" i="6" s="1"/>
  <c r="I30" i="4"/>
  <c r="M26" i="6" s="1"/>
  <c r="I33" i="4"/>
  <c r="M29" i="6" s="1"/>
  <c r="I37" i="4"/>
  <c r="M33" i="6" s="1"/>
  <c r="J44" i="4"/>
  <c r="N40" i="6" s="1"/>
  <c r="I56" i="4"/>
  <c r="M52" i="6" s="1"/>
  <c r="K24" i="3"/>
  <c r="I20" i="6" s="1"/>
  <c r="K48" i="3"/>
  <c r="I44" i="6" s="1"/>
  <c r="J34" i="3"/>
  <c r="H30" i="6" s="1"/>
  <c r="I12" i="2"/>
  <c r="A8" i="6" s="1"/>
  <c r="J19" i="2"/>
  <c r="B15" i="6" s="1"/>
  <c r="K3" i="2"/>
  <c r="C3" i="6" s="1"/>
  <c r="M4" i="2"/>
  <c r="E4" i="6" s="1"/>
  <c r="J12" i="2"/>
  <c r="B8" i="6" s="1"/>
  <c r="L14" i="2"/>
  <c r="D10" i="6" s="1"/>
  <c r="I17" i="2"/>
  <c r="A13" i="6" s="1"/>
  <c r="K19" i="2"/>
  <c r="C15" i="6" s="1"/>
  <c r="M21" i="2"/>
  <c r="E17" i="6" s="1"/>
  <c r="J24" i="2"/>
  <c r="B20" i="6" s="1"/>
  <c r="L26" i="2"/>
  <c r="D22" i="6" s="1"/>
  <c r="I29" i="2"/>
  <c r="A25" i="6" s="1"/>
  <c r="U25" i="6" s="1"/>
  <c r="K31" i="2"/>
  <c r="C27" i="6" s="1"/>
  <c r="M33" i="2"/>
  <c r="E29" i="6" s="1"/>
  <c r="J36" i="2"/>
  <c r="B32" i="6" s="1"/>
  <c r="L38" i="2"/>
  <c r="D34" i="6" s="1"/>
  <c r="I41" i="2"/>
  <c r="A37" i="6" s="1"/>
  <c r="K43" i="2"/>
  <c r="C39" i="6" s="1"/>
  <c r="M45" i="2"/>
  <c r="E41" i="6" s="1"/>
  <c r="J48" i="2"/>
  <c r="B44" i="6" s="1"/>
  <c r="L50" i="2"/>
  <c r="D46" i="6" s="1"/>
  <c r="I53" i="2"/>
  <c r="A49" i="6" s="1"/>
  <c r="K55" i="2"/>
  <c r="C51" i="6" s="1"/>
  <c r="M57" i="2"/>
  <c r="E53" i="6" s="1"/>
  <c r="J60" i="2"/>
  <c r="B56" i="6" s="1"/>
  <c r="I11" i="3"/>
  <c r="G7" i="6" s="1"/>
  <c r="K13" i="3"/>
  <c r="I9" i="6" s="1"/>
  <c r="M15" i="3"/>
  <c r="K11" i="6" s="1"/>
  <c r="J18" i="3"/>
  <c r="H14" i="6" s="1"/>
  <c r="L20" i="3"/>
  <c r="J16" i="6" s="1"/>
  <c r="I23" i="3"/>
  <c r="G19" i="6" s="1"/>
  <c r="U19" i="6" s="1"/>
  <c r="K25" i="3"/>
  <c r="I21" i="6" s="1"/>
  <c r="M27" i="3"/>
  <c r="K23" i="6" s="1"/>
  <c r="J30" i="3"/>
  <c r="H26" i="6" s="1"/>
  <c r="L32" i="3"/>
  <c r="J28" i="6" s="1"/>
  <c r="I35" i="3"/>
  <c r="G31" i="6" s="1"/>
  <c r="K37" i="3"/>
  <c r="I33" i="6" s="1"/>
  <c r="M39" i="3"/>
  <c r="K35" i="6" s="1"/>
  <c r="J42" i="3"/>
  <c r="H38" i="6" s="1"/>
  <c r="L44" i="3"/>
  <c r="J40" i="6" s="1"/>
  <c r="I47" i="3"/>
  <c r="G43" i="6" s="1"/>
  <c r="K49" i="3"/>
  <c r="I45" i="6" s="1"/>
  <c r="M51" i="3"/>
  <c r="K47" i="6" s="1"/>
  <c r="J54" i="3"/>
  <c r="H50" i="6" s="1"/>
  <c r="L56" i="3"/>
  <c r="J52" i="6" s="1"/>
  <c r="I59" i="3"/>
  <c r="G55" i="6" s="1"/>
  <c r="K3" i="4"/>
  <c r="O3" i="6" s="1"/>
  <c r="M4" i="4"/>
  <c r="Q4" i="6" s="1"/>
  <c r="J12" i="4"/>
  <c r="N8" i="6" s="1"/>
  <c r="L14" i="4"/>
  <c r="P10" i="6" s="1"/>
  <c r="I17" i="4"/>
  <c r="M13" i="6" s="1"/>
  <c r="K19" i="4"/>
  <c r="O15" i="6" s="1"/>
  <c r="M21" i="4"/>
  <c r="Q17" i="6" s="1"/>
  <c r="K24" i="4"/>
  <c r="O20" i="6" s="1"/>
  <c r="K27" i="4"/>
  <c r="O23" i="6" s="1"/>
  <c r="J30" i="4"/>
  <c r="N26" i="6" s="1"/>
  <c r="J33" i="4"/>
  <c r="N29" i="6" s="1"/>
  <c r="J37" i="4"/>
  <c r="N33" i="6" s="1"/>
  <c r="K44" i="4"/>
  <c r="O40" i="6" s="1"/>
  <c r="I22" i="3"/>
  <c r="G18" i="6" s="1"/>
  <c r="L31" i="3"/>
  <c r="J27" i="6" s="1"/>
  <c r="J53" i="3"/>
  <c r="H49" i="6" s="1"/>
  <c r="M19" i="3"/>
  <c r="K15" i="6" s="1"/>
  <c r="I27" i="3"/>
  <c r="G23" i="6" s="1"/>
  <c r="M43" i="3"/>
  <c r="K39" i="6" s="1"/>
  <c r="I51" i="3"/>
  <c r="G47" i="6" s="1"/>
  <c r="K53" i="3"/>
  <c r="I49" i="6" s="1"/>
  <c r="L60" i="3"/>
  <c r="J56" i="6" s="1"/>
  <c r="L17" i="3"/>
  <c r="J13" i="6" s="1"/>
  <c r="L29" i="3"/>
  <c r="J25" i="6" s="1"/>
  <c r="J51" i="3"/>
  <c r="H47" i="6" s="1"/>
  <c r="L4" i="2"/>
  <c r="D4" i="6" s="1"/>
  <c r="L3" i="2"/>
  <c r="D3" i="6" s="1"/>
  <c r="M14" i="2"/>
  <c r="E10" i="6" s="1"/>
  <c r="L19" i="2"/>
  <c r="D15" i="6" s="1"/>
  <c r="K24" i="2"/>
  <c r="C20" i="6" s="1"/>
  <c r="M26" i="2"/>
  <c r="E22" i="6" s="1"/>
  <c r="J29" i="2"/>
  <c r="B25" i="6" s="1"/>
  <c r="L31" i="2"/>
  <c r="D27" i="6" s="1"/>
  <c r="I34" i="2"/>
  <c r="A30" i="6" s="1"/>
  <c r="K36" i="2"/>
  <c r="C32" i="6" s="1"/>
  <c r="M38" i="2"/>
  <c r="E34" i="6" s="1"/>
  <c r="J41" i="2"/>
  <c r="B37" i="6" s="1"/>
  <c r="L43" i="2"/>
  <c r="D39" i="6" s="1"/>
  <c r="I46" i="2"/>
  <c r="A42" i="6" s="1"/>
  <c r="K48" i="2"/>
  <c r="C44" i="6" s="1"/>
  <c r="M50" i="2"/>
  <c r="E46" i="6" s="1"/>
  <c r="J53" i="2"/>
  <c r="B49" i="6" s="1"/>
  <c r="L55" i="2"/>
  <c r="D51" i="6" s="1"/>
  <c r="I58" i="2"/>
  <c r="A54" i="6" s="1"/>
  <c r="K60" i="2"/>
  <c r="C56" i="6" s="1"/>
  <c r="J11" i="3"/>
  <c r="H7" i="6" s="1"/>
  <c r="L13" i="3"/>
  <c r="J9" i="6" s="1"/>
  <c r="I16" i="3"/>
  <c r="G12" i="6" s="1"/>
  <c r="U12" i="6" s="1"/>
  <c r="K18" i="3"/>
  <c r="I14" i="6" s="1"/>
  <c r="W14" i="6" s="1"/>
  <c r="M20" i="3"/>
  <c r="K16" i="6" s="1"/>
  <c r="J23" i="3"/>
  <c r="H19" i="6" s="1"/>
  <c r="L25" i="3"/>
  <c r="J21" i="6" s="1"/>
  <c r="I28" i="3"/>
  <c r="G24" i="6" s="1"/>
  <c r="K30" i="3"/>
  <c r="I26" i="6" s="1"/>
  <c r="M32" i="3"/>
  <c r="K28" i="6" s="1"/>
  <c r="J35" i="3"/>
  <c r="H31" i="6" s="1"/>
  <c r="L37" i="3"/>
  <c r="J33" i="6" s="1"/>
  <c r="I40" i="3"/>
  <c r="G36" i="6" s="1"/>
  <c r="K42" i="3"/>
  <c r="I38" i="6" s="1"/>
  <c r="M44" i="3"/>
  <c r="K40" i="6" s="1"/>
  <c r="J47" i="3"/>
  <c r="H43" i="6" s="1"/>
  <c r="L49" i="3"/>
  <c r="J45" i="6" s="1"/>
  <c r="I52" i="3"/>
  <c r="G48" i="6" s="1"/>
  <c r="K54" i="3"/>
  <c r="I50" i="6" s="1"/>
  <c r="M56" i="3"/>
  <c r="K52" i="6" s="1"/>
  <c r="J59" i="3"/>
  <c r="H55" i="6" s="1"/>
  <c r="L3" i="4"/>
  <c r="P3" i="6" s="1"/>
  <c r="K60" i="4"/>
  <c r="O56" i="6" s="1"/>
  <c r="I58" i="4"/>
  <c r="M54" i="6" s="1"/>
  <c r="L55" i="4"/>
  <c r="P51" i="6" s="1"/>
  <c r="J53" i="4"/>
  <c r="N49" i="6" s="1"/>
  <c r="M50" i="4"/>
  <c r="Q46" i="6" s="1"/>
  <c r="K48" i="4"/>
  <c r="O44" i="6" s="1"/>
  <c r="I46" i="4"/>
  <c r="M42" i="6" s="1"/>
  <c r="L43" i="4"/>
  <c r="P39" i="6" s="1"/>
  <c r="J41" i="4"/>
  <c r="N37" i="6" s="1"/>
  <c r="M38" i="4"/>
  <c r="Q34" i="6" s="1"/>
  <c r="K36" i="4"/>
  <c r="O32" i="6" s="1"/>
  <c r="J60" i="4"/>
  <c r="N56" i="6" s="1"/>
  <c r="M57" i="4"/>
  <c r="Q53" i="6" s="1"/>
  <c r="K55" i="4"/>
  <c r="O51" i="6" s="1"/>
  <c r="I53" i="4"/>
  <c r="M49" i="6" s="1"/>
  <c r="L50" i="4"/>
  <c r="P46" i="6" s="1"/>
  <c r="J48" i="4"/>
  <c r="N44" i="6" s="1"/>
  <c r="M45" i="4"/>
  <c r="Q41" i="6" s="1"/>
  <c r="K43" i="4"/>
  <c r="O39" i="6" s="1"/>
  <c r="I41" i="4"/>
  <c r="M37" i="6" s="1"/>
  <c r="I60" i="4"/>
  <c r="M56" i="6" s="1"/>
  <c r="L57" i="4"/>
  <c r="P53" i="6" s="1"/>
  <c r="J55" i="4"/>
  <c r="N51" i="6" s="1"/>
  <c r="M52" i="4"/>
  <c r="Q48" i="6" s="1"/>
  <c r="K50" i="4"/>
  <c r="O46" i="6" s="1"/>
  <c r="I48" i="4"/>
  <c r="M44" i="6" s="1"/>
  <c r="L45" i="4"/>
  <c r="P41" i="6" s="1"/>
  <c r="J43" i="4"/>
  <c r="N39" i="6" s="1"/>
  <c r="M40" i="4"/>
  <c r="Q36" i="6" s="1"/>
  <c r="K38" i="4"/>
  <c r="O34" i="6" s="1"/>
  <c r="I36" i="4"/>
  <c r="M32" i="6" s="1"/>
  <c r="L33" i="4"/>
  <c r="P29" i="6" s="1"/>
  <c r="M59" i="4"/>
  <c r="Q55" i="6" s="1"/>
  <c r="K57" i="4"/>
  <c r="O53" i="6" s="1"/>
  <c r="I55" i="4"/>
  <c r="M51" i="6" s="1"/>
  <c r="L52" i="4"/>
  <c r="P48" i="6" s="1"/>
  <c r="J50" i="4"/>
  <c r="N46" i="6" s="1"/>
  <c r="M47" i="4"/>
  <c r="Q43" i="6" s="1"/>
  <c r="K45" i="4"/>
  <c r="O41" i="6" s="1"/>
  <c r="I43" i="4"/>
  <c r="M39" i="6" s="1"/>
  <c r="L40" i="4"/>
  <c r="P36" i="6" s="1"/>
  <c r="J38" i="4"/>
  <c r="N34" i="6" s="1"/>
  <c r="M35" i="4"/>
  <c r="Q31" i="6" s="1"/>
  <c r="L59" i="4"/>
  <c r="P55" i="6" s="1"/>
  <c r="J57" i="4"/>
  <c r="N53" i="6" s="1"/>
  <c r="M54" i="4"/>
  <c r="Q50" i="6" s="1"/>
  <c r="K52" i="4"/>
  <c r="O48" i="6" s="1"/>
  <c r="I50" i="4"/>
  <c r="M46" i="6" s="1"/>
  <c r="L47" i="4"/>
  <c r="P43" i="6" s="1"/>
  <c r="J45" i="4"/>
  <c r="N41" i="6" s="1"/>
  <c r="M42" i="4"/>
  <c r="Q38" i="6" s="1"/>
  <c r="K59" i="4"/>
  <c r="O55" i="6" s="1"/>
  <c r="I57" i="4"/>
  <c r="M53" i="6" s="1"/>
  <c r="L54" i="4"/>
  <c r="P50" i="6" s="1"/>
  <c r="J52" i="4"/>
  <c r="N48" i="6" s="1"/>
  <c r="M49" i="4"/>
  <c r="Q45" i="6" s="1"/>
  <c r="K47" i="4"/>
  <c r="O43" i="6" s="1"/>
  <c r="I45" i="4"/>
  <c r="M41" i="6" s="1"/>
  <c r="L42" i="4"/>
  <c r="P38" i="6" s="1"/>
  <c r="J40" i="4"/>
  <c r="N36" i="6" s="1"/>
  <c r="M37" i="4"/>
  <c r="Q33" i="6" s="1"/>
  <c r="K35" i="4"/>
  <c r="O31" i="6" s="1"/>
  <c r="J59" i="4"/>
  <c r="N55" i="6" s="1"/>
  <c r="M56" i="4"/>
  <c r="Q52" i="6" s="1"/>
  <c r="K54" i="4"/>
  <c r="O50" i="6" s="1"/>
  <c r="I52" i="4"/>
  <c r="M48" i="6" s="1"/>
  <c r="L49" i="4"/>
  <c r="P45" i="6" s="1"/>
  <c r="J47" i="4"/>
  <c r="N43" i="6" s="1"/>
  <c r="M44" i="4"/>
  <c r="Q40" i="6" s="1"/>
  <c r="Y40" i="6" s="1"/>
  <c r="K42" i="4"/>
  <c r="O38" i="6" s="1"/>
  <c r="I40" i="4"/>
  <c r="M36" i="6" s="1"/>
  <c r="L37" i="4"/>
  <c r="P33" i="6" s="1"/>
  <c r="J35" i="4"/>
  <c r="N31" i="6" s="1"/>
  <c r="M32" i="4"/>
  <c r="Q28" i="6" s="1"/>
  <c r="Y28" i="6" s="1"/>
  <c r="K30" i="4"/>
  <c r="O26" i="6" s="1"/>
  <c r="W26" i="6" s="1"/>
  <c r="I28" i="4"/>
  <c r="M24" i="6" s="1"/>
  <c r="L25" i="4"/>
  <c r="P21" i="6" s="1"/>
  <c r="J23" i="4"/>
  <c r="N19" i="6" s="1"/>
  <c r="I59" i="4"/>
  <c r="M55" i="6" s="1"/>
  <c r="L56" i="4"/>
  <c r="P52" i="6" s="1"/>
  <c r="J54" i="4"/>
  <c r="N50" i="6" s="1"/>
  <c r="M51" i="4"/>
  <c r="Q47" i="6" s="1"/>
  <c r="K49" i="4"/>
  <c r="O45" i="6" s="1"/>
  <c r="I47" i="4"/>
  <c r="M43" i="6" s="1"/>
  <c r="L44" i="4"/>
  <c r="P40" i="6" s="1"/>
  <c r="J42" i="4"/>
  <c r="N38" i="6" s="1"/>
  <c r="M39" i="4"/>
  <c r="Q35" i="6" s="1"/>
  <c r="K37" i="4"/>
  <c r="O33" i="6" s="1"/>
  <c r="M58" i="4"/>
  <c r="Q54" i="6" s="1"/>
  <c r="K56" i="4"/>
  <c r="O52" i="6" s="1"/>
  <c r="I54" i="4"/>
  <c r="M50" i="6" s="1"/>
  <c r="L51" i="4"/>
  <c r="P47" i="6" s="1"/>
  <c r="L60" i="4"/>
  <c r="P56" i="6" s="1"/>
  <c r="J58" i="4"/>
  <c r="N54" i="6" s="1"/>
  <c r="M55" i="4"/>
  <c r="Q51" i="6" s="1"/>
  <c r="K53" i="4"/>
  <c r="O49" i="6" s="1"/>
  <c r="I51" i="4"/>
  <c r="M47" i="6" s="1"/>
  <c r="L48" i="4"/>
  <c r="P44" i="6" s="1"/>
  <c r="J46" i="4"/>
  <c r="N42" i="6" s="1"/>
  <c r="M43" i="4"/>
  <c r="Q39" i="6" s="1"/>
  <c r="K41" i="4"/>
  <c r="O37" i="6" s="1"/>
  <c r="I39" i="4"/>
  <c r="M35" i="6" s="1"/>
  <c r="L36" i="4"/>
  <c r="P32" i="6" s="1"/>
  <c r="J34" i="4"/>
  <c r="N30" i="6" s="1"/>
  <c r="M31" i="4"/>
  <c r="Q27" i="6" s="1"/>
  <c r="K29" i="4"/>
  <c r="O25" i="6" s="1"/>
  <c r="I27" i="4"/>
  <c r="M23" i="6" s="1"/>
  <c r="L24" i="4"/>
  <c r="P20" i="6" s="1"/>
  <c r="K12" i="4"/>
  <c r="O8" i="6" s="1"/>
  <c r="M14" i="4"/>
  <c r="Q10" i="6" s="1"/>
  <c r="J17" i="4"/>
  <c r="N13" i="6" s="1"/>
  <c r="L19" i="4"/>
  <c r="P15" i="6" s="1"/>
  <c r="I22" i="4"/>
  <c r="M18" i="6" s="1"/>
  <c r="M24" i="4"/>
  <c r="Q20" i="6" s="1"/>
  <c r="L27" i="4"/>
  <c r="P23" i="6" s="1"/>
  <c r="L30" i="4"/>
  <c r="P26" i="6" s="1"/>
  <c r="K33" i="4"/>
  <c r="O29" i="6" s="1"/>
  <c r="I38" i="4"/>
  <c r="M34" i="6" s="1"/>
  <c r="K46" i="4"/>
  <c r="O42" i="6" s="1"/>
  <c r="K58" i="4"/>
  <c r="O54" i="6" s="1"/>
  <c r="M38" i="3"/>
  <c r="K34" i="6" s="1"/>
  <c r="K41" i="3"/>
  <c r="I37" i="6" s="1"/>
  <c r="M16" i="2"/>
  <c r="E12" i="6" s="1"/>
  <c r="K12" i="2"/>
  <c r="C8" i="6" s="1"/>
  <c r="J17" i="2"/>
  <c r="B13" i="6" s="1"/>
  <c r="I22" i="2"/>
  <c r="A18" i="6" s="1"/>
  <c r="M3" i="2"/>
  <c r="E3" i="6" s="1"/>
  <c r="L12" i="2"/>
  <c r="D8" i="6" s="1"/>
  <c r="I15" i="2"/>
  <c r="A11" i="6" s="1"/>
  <c r="K17" i="2"/>
  <c r="C13" i="6" s="1"/>
  <c r="M19" i="2"/>
  <c r="E15" i="6" s="1"/>
  <c r="J22" i="2"/>
  <c r="B18" i="6" s="1"/>
  <c r="L24" i="2"/>
  <c r="D20" i="6" s="1"/>
  <c r="I27" i="2"/>
  <c r="A23" i="6" s="1"/>
  <c r="K29" i="2"/>
  <c r="C25" i="6" s="1"/>
  <c r="M31" i="2"/>
  <c r="E27" i="6" s="1"/>
  <c r="J34" i="2"/>
  <c r="B30" i="6" s="1"/>
  <c r="L36" i="2"/>
  <c r="D32" i="6" s="1"/>
  <c r="I39" i="2"/>
  <c r="A35" i="6" s="1"/>
  <c r="K41" i="2"/>
  <c r="C37" i="6" s="1"/>
  <c r="M43" i="2"/>
  <c r="E39" i="6" s="1"/>
  <c r="J46" i="2"/>
  <c r="B42" i="6" s="1"/>
  <c r="L48" i="2"/>
  <c r="D44" i="6" s="1"/>
  <c r="I51" i="2"/>
  <c r="A47" i="6" s="1"/>
  <c r="K53" i="2"/>
  <c r="C49" i="6" s="1"/>
  <c r="M55" i="2"/>
  <c r="E51" i="6" s="1"/>
  <c r="J58" i="2"/>
  <c r="B54" i="6" s="1"/>
  <c r="L60" i="2"/>
  <c r="D56" i="6" s="1"/>
  <c r="I4" i="3"/>
  <c r="G4" i="6" s="1"/>
  <c r="U4" i="6" s="1"/>
  <c r="K11" i="3"/>
  <c r="I7" i="6" s="1"/>
  <c r="W7" i="6" s="1"/>
  <c r="M13" i="3"/>
  <c r="K9" i="6" s="1"/>
  <c r="Y9" i="6" s="1"/>
  <c r="J16" i="3"/>
  <c r="H12" i="6" s="1"/>
  <c r="V12" i="6" s="1"/>
  <c r="L18" i="3"/>
  <c r="J14" i="6" s="1"/>
  <c r="X14" i="6" s="1"/>
  <c r="I21" i="3"/>
  <c r="G17" i="6" s="1"/>
  <c r="K23" i="3"/>
  <c r="I19" i="6" s="1"/>
  <c r="W19" i="6" s="1"/>
  <c r="M25" i="3"/>
  <c r="K21" i="6" s="1"/>
  <c r="J28" i="3"/>
  <c r="H24" i="6" s="1"/>
  <c r="L30" i="3"/>
  <c r="J26" i="6" s="1"/>
  <c r="I33" i="3"/>
  <c r="G29" i="6" s="1"/>
  <c r="K35" i="3"/>
  <c r="I31" i="6" s="1"/>
  <c r="M37" i="3"/>
  <c r="K33" i="6" s="1"/>
  <c r="Y33" i="6" s="1"/>
  <c r="J40" i="3"/>
  <c r="H36" i="6" s="1"/>
  <c r="L42" i="3"/>
  <c r="J38" i="6" s="1"/>
  <c r="I45" i="3"/>
  <c r="G41" i="6" s="1"/>
  <c r="K47" i="3"/>
  <c r="I43" i="6" s="1"/>
  <c r="M49" i="3"/>
  <c r="K45" i="6" s="1"/>
  <c r="Y45" i="6" s="1"/>
  <c r="J52" i="3"/>
  <c r="H48" i="6" s="1"/>
  <c r="L54" i="3"/>
  <c r="J50" i="6" s="1"/>
  <c r="I57" i="3"/>
  <c r="G53" i="6" s="1"/>
  <c r="K59" i="3"/>
  <c r="I55" i="6" s="1"/>
  <c r="W55" i="6" s="1"/>
  <c r="M3" i="4"/>
  <c r="Q3" i="6" s="1"/>
  <c r="L12" i="4"/>
  <c r="P8" i="6" s="1"/>
  <c r="I15" i="4"/>
  <c r="M11" i="6" s="1"/>
  <c r="K17" i="4"/>
  <c r="O13" i="6" s="1"/>
  <c r="M19" i="4"/>
  <c r="Q15" i="6" s="1"/>
  <c r="J22" i="4"/>
  <c r="N18" i="6" s="1"/>
  <c r="I25" i="4"/>
  <c r="M21" i="6" s="1"/>
  <c r="M27" i="4"/>
  <c r="Q23" i="6" s="1"/>
  <c r="M30" i="4"/>
  <c r="Q26" i="6" s="1"/>
  <c r="M33" i="4"/>
  <c r="Q29" i="6" s="1"/>
  <c r="L38" i="4"/>
  <c r="P34" i="6" s="1"/>
  <c r="L46" i="4"/>
  <c r="P42" i="6" s="1"/>
  <c r="L58" i="4"/>
  <c r="P54" i="6" s="1"/>
  <c r="K12" i="3"/>
  <c r="I8" i="6" s="1"/>
  <c r="M26" i="3"/>
  <c r="K22" i="6" s="1"/>
  <c r="K36" i="3"/>
  <c r="I32" i="6" s="1"/>
  <c r="L43" i="3"/>
  <c r="J39" i="6" s="1"/>
  <c r="L55" i="3"/>
  <c r="J51" i="6" s="1"/>
  <c r="L12" i="3"/>
  <c r="J8" i="6" s="1"/>
  <c r="J22" i="3"/>
  <c r="H18" i="6" s="1"/>
  <c r="L36" i="3"/>
  <c r="J32" i="6" s="1"/>
  <c r="J46" i="3"/>
  <c r="H42" i="6" s="1"/>
  <c r="M55" i="3"/>
  <c r="K51" i="6" s="1"/>
  <c r="B18" i="9"/>
  <c r="O3" i="9" s="1"/>
  <c r="B18" i="8"/>
  <c r="M24" i="3"/>
  <c r="K20" i="6" s="1"/>
  <c r="J39" i="3"/>
  <c r="H35" i="6" s="1"/>
  <c r="K46" i="3"/>
  <c r="I42" i="6" s="1"/>
  <c r="M48" i="3"/>
  <c r="K44" i="6" s="1"/>
  <c r="M60" i="3"/>
  <c r="K56" i="6" s="1"/>
  <c r="I13" i="3"/>
  <c r="G9" i="6" s="1"/>
  <c r="M12" i="2"/>
  <c r="E8" i="6" s="1"/>
  <c r="J15" i="2"/>
  <c r="B11" i="6" s="1"/>
  <c r="L17" i="2"/>
  <c r="D13" i="6" s="1"/>
  <c r="I20" i="2"/>
  <c r="A16" i="6" s="1"/>
  <c r="K22" i="2"/>
  <c r="C18" i="6" s="1"/>
  <c r="M24" i="2"/>
  <c r="E20" i="6" s="1"/>
  <c r="J27" i="2"/>
  <c r="B23" i="6" s="1"/>
  <c r="L29" i="2"/>
  <c r="D25" i="6" s="1"/>
  <c r="I32" i="2"/>
  <c r="A28" i="6" s="1"/>
  <c r="K34" i="2"/>
  <c r="C30" i="6" s="1"/>
  <c r="M36" i="2"/>
  <c r="E32" i="6" s="1"/>
  <c r="J39" i="2"/>
  <c r="B35" i="6" s="1"/>
  <c r="L41" i="2"/>
  <c r="D37" i="6" s="1"/>
  <c r="I44" i="2"/>
  <c r="A40" i="6" s="1"/>
  <c r="U40" i="6" s="1"/>
  <c r="K46" i="2"/>
  <c r="C42" i="6" s="1"/>
  <c r="M48" i="2"/>
  <c r="E44" i="6" s="1"/>
  <c r="J51" i="2"/>
  <c r="B47" i="6" s="1"/>
  <c r="V47" i="6" s="1"/>
  <c r="L53" i="2"/>
  <c r="D49" i="6" s="1"/>
  <c r="X49" i="6" s="1"/>
  <c r="I56" i="2"/>
  <c r="A52" i="6" s="1"/>
  <c r="K58" i="2"/>
  <c r="C54" i="6" s="1"/>
  <c r="M60" i="2"/>
  <c r="E56" i="6" s="1"/>
  <c r="J4" i="3"/>
  <c r="H4" i="6" s="1"/>
  <c r="V4" i="6" s="1"/>
  <c r="L11" i="3"/>
  <c r="J7" i="6" s="1"/>
  <c r="X7" i="6" s="1"/>
  <c r="I14" i="3"/>
  <c r="G10" i="6" s="1"/>
  <c r="K16" i="3"/>
  <c r="I12" i="6" s="1"/>
  <c r="W12" i="6" s="1"/>
  <c r="M18" i="3"/>
  <c r="K14" i="6" s="1"/>
  <c r="Y14" i="6" s="1"/>
  <c r="J21" i="3"/>
  <c r="H17" i="6" s="1"/>
  <c r="V17" i="6" s="1"/>
  <c r="L23" i="3"/>
  <c r="J19" i="6" s="1"/>
  <c r="X19" i="6" s="1"/>
  <c r="I26" i="3"/>
  <c r="G22" i="6" s="1"/>
  <c r="U22" i="6" s="1"/>
  <c r="K28" i="3"/>
  <c r="I24" i="6" s="1"/>
  <c r="M30" i="3"/>
  <c r="K26" i="6" s="1"/>
  <c r="J33" i="3"/>
  <c r="H29" i="6" s="1"/>
  <c r="L35" i="3"/>
  <c r="J31" i="6" s="1"/>
  <c r="X31" i="6" s="1"/>
  <c r="I38" i="3"/>
  <c r="G34" i="6" s="1"/>
  <c r="K40" i="3"/>
  <c r="I36" i="6" s="1"/>
  <c r="W36" i="6" s="1"/>
  <c r="M42" i="3"/>
  <c r="K38" i="6" s="1"/>
  <c r="J45" i="3"/>
  <c r="H41" i="6" s="1"/>
  <c r="L47" i="3"/>
  <c r="J43" i="6" s="1"/>
  <c r="I50" i="3"/>
  <c r="G46" i="6" s="1"/>
  <c r="U46" i="6" s="1"/>
  <c r="K52" i="3"/>
  <c r="I48" i="6" s="1"/>
  <c r="M54" i="3"/>
  <c r="K50" i="6" s="1"/>
  <c r="J57" i="3"/>
  <c r="H53" i="6" s="1"/>
  <c r="L59" i="3"/>
  <c r="J55" i="6" s="1"/>
  <c r="M12" i="4"/>
  <c r="Q8" i="6" s="1"/>
  <c r="J15" i="4"/>
  <c r="N11" i="6" s="1"/>
  <c r="L17" i="4"/>
  <c r="P13" i="6" s="1"/>
  <c r="I20" i="4"/>
  <c r="M16" i="6" s="1"/>
  <c r="K22" i="4"/>
  <c r="O18" i="6" s="1"/>
  <c r="J25" i="4"/>
  <c r="N21" i="6" s="1"/>
  <c r="J28" i="4"/>
  <c r="N24" i="6" s="1"/>
  <c r="I31" i="4"/>
  <c r="M27" i="6" s="1"/>
  <c r="I34" i="4"/>
  <c r="M30" i="6" s="1"/>
  <c r="J39" i="4"/>
  <c r="N35" i="6" s="1"/>
  <c r="M46" i="4"/>
  <c r="Q42" i="6" s="1"/>
  <c r="M60" i="4"/>
  <c r="Q56" i="6" s="1"/>
  <c r="V7" i="6"/>
  <c r="L19" i="3"/>
  <c r="J15" i="6" s="1"/>
  <c r="J29" i="3"/>
  <c r="H25" i="6" s="1"/>
  <c r="J41" i="3"/>
  <c r="H37" i="6" s="1"/>
  <c r="M50" i="3"/>
  <c r="K46" i="6" s="1"/>
  <c r="K60" i="3"/>
  <c r="I56" i="6" s="1"/>
  <c r="X50" i="6"/>
  <c r="I15" i="3"/>
  <c r="G11" i="6" s="1"/>
  <c r="L48" i="3"/>
  <c r="J44" i="6" s="1"/>
  <c r="J15" i="3"/>
  <c r="H11" i="6" s="1"/>
  <c r="J27" i="3"/>
  <c r="H23" i="6" s="1"/>
  <c r="L41" i="3"/>
  <c r="J37" i="6" s="1"/>
  <c r="I56" i="3"/>
  <c r="G52" i="6" s="1"/>
  <c r="J3" i="2"/>
  <c r="B3" i="6" s="1"/>
  <c r="I13" i="2"/>
  <c r="A9" i="6" s="1"/>
  <c r="K15" i="2"/>
  <c r="C11" i="6" s="1"/>
  <c r="M17" i="2"/>
  <c r="E13" i="6" s="1"/>
  <c r="J20" i="2"/>
  <c r="B16" i="6" s="1"/>
  <c r="L22" i="2"/>
  <c r="D18" i="6" s="1"/>
  <c r="I25" i="2"/>
  <c r="A21" i="6" s="1"/>
  <c r="K27" i="2"/>
  <c r="C23" i="6" s="1"/>
  <c r="M29" i="2"/>
  <c r="E25" i="6" s="1"/>
  <c r="Y25" i="6" s="1"/>
  <c r="J32" i="2"/>
  <c r="B28" i="6" s="1"/>
  <c r="V28" i="6" s="1"/>
  <c r="L34" i="2"/>
  <c r="D30" i="6" s="1"/>
  <c r="I37" i="2"/>
  <c r="A33" i="6" s="1"/>
  <c r="U33" i="6" s="1"/>
  <c r="K39" i="2"/>
  <c r="C35" i="6" s="1"/>
  <c r="M41" i="2"/>
  <c r="E37" i="6" s="1"/>
  <c r="Y37" i="6" s="1"/>
  <c r="J44" i="2"/>
  <c r="B40" i="6" s="1"/>
  <c r="V40" i="6" s="1"/>
  <c r="L46" i="2"/>
  <c r="D42" i="6" s="1"/>
  <c r="I49" i="2"/>
  <c r="A45" i="6" s="1"/>
  <c r="K51" i="2"/>
  <c r="C47" i="6" s="1"/>
  <c r="W47" i="6" s="1"/>
  <c r="M53" i="2"/>
  <c r="E49" i="6" s="1"/>
  <c r="J56" i="2"/>
  <c r="B52" i="6" s="1"/>
  <c r="V52" i="6" s="1"/>
  <c r="L58" i="2"/>
  <c r="D54" i="6" s="1"/>
  <c r="I3" i="3"/>
  <c r="G3" i="6" s="1"/>
  <c r="K4" i="3"/>
  <c r="I4" i="6" s="1"/>
  <c r="W4" i="6" s="1"/>
  <c r="M11" i="3"/>
  <c r="K7" i="6" s="1"/>
  <c r="Y7" i="6" s="1"/>
  <c r="J14" i="3"/>
  <c r="H10" i="6" s="1"/>
  <c r="V10" i="6" s="1"/>
  <c r="L16" i="3"/>
  <c r="J12" i="6" s="1"/>
  <c r="X12" i="6" s="1"/>
  <c r="I19" i="3"/>
  <c r="G15" i="6" s="1"/>
  <c r="U15" i="6" s="1"/>
  <c r="K21" i="3"/>
  <c r="I17" i="6" s="1"/>
  <c r="M23" i="3"/>
  <c r="K19" i="6" s="1"/>
  <c r="Y19" i="6" s="1"/>
  <c r="J26" i="3"/>
  <c r="H22" i="6" s="1"/>
  <c r="L28" i="3"/>
  <c r="J24" i="6" s="1"/>
  <c r="I31" i="3"/>
  <c r="G27" i="6" s="1"/>
  <c r="K33" i="3"/>
  <c r="I29" i="6" s="1"/>
  <c r="M35" i="3"/>
  <c r="K31" i="6" s="1"/>
  <c r="Y31" i="6" s="1"/>
  <c r="J38" i="3"/>
  <c r="H34" i="6" s="1"/>
  <c r="V34" i="6" s="1"/>
  <c r="L40" i="3"/>
  <c r="J36" i="6" s="1"/>
  <c r="X36" i="6" s="1"/>
  <c r="I43" i="3"/>
  <c r="G39" i="6" s="1"/>
  <c r="K45" i="3"/>
  <c r="I41" i="6" s="1"/>
  <c r="W41" i="6" s="1"/>
  <c r="M47" i="3"/>
  <c r="K43" i="6" s="1"/>
  <c r="Y43" i="6" s="1"/>
  <c r="J50" i="3"/>
  <c r="H46" i="6" s="1"/>
  <c r="L52" i="3"/>
  <c r="J48" i="6" s="1"/>
  <c r="X48" i="6" s="1"/>
  <c r="I55" i="3"/>
  <c r="G51" i="6" s="1"/>
  <c r="K57" i="3"/>
  <c r="I53" i="6" s="1"/>
  <c r="M59" i="3"/>
  <c r="K55" i="6" s="1"/>
  <c r="K15" i="4"/>
  <c r="O11" i="6" s="1"/>
  <c r="M17" i="4"/>
  <c r="Q13" i="6" s="1"/>
  <c r="J20" i="4"/>
  <c r="N16" i="6" s="1"/>
  <c r="L22" i="4"/>
  <c r="P18" i="6" s="1"/>
  <c r="K25" i="4"/>
  <c r="O21" i="6" s="1"/>
  <c r="K28" i="4"/>
  <c r="O24" i="6" s="1"/>
  <c r="J31" i="4"/>
  <c r="N27" i="6" s="1"/>
  <c r="K34" i="4"/>
  <c r="O30" i="6" s="1"/>
  <c r="K39" i="4"/>
  <c r="O35" i="6" s="1"/>
  <c r="M48" i="4"/>
  <c r="Q44" i="6" s="1"/>
  <c r="X9" i="6"/>
  <c r="M31" i="3"/>
  <c r="K27" i="6" s="1"/>
  <c r="I32" i="3"/>
  <c r="G28" i="6" s="1"/>
  <c r="I18" i="2"/>
  <c r="A14" i="6" s="1"/>
  <c r="K20" i="2"/>
  <c r="C16" i="6" s="1"/>
  <c r="M22" i="2"/>
  <c r="E18" i="6" s="1"/>
  <c r="J25" i="2"/>
  <c r="B21" i="6" s="1"/>
  <c r="L27" i="2"/>
  <c r="D23" i="6" s="1"/>
  <c r="I30" i="2"/>
  <c r="A26" i="6" s="1"/>
  <c r="U26" i="6" s="1"/>
  <c r="K32" i="2"/>
  <c r="C28" i="6" s="1"/>
  <c r="W28" i="6" s="1"/>
  <c r="M34" i="2"/>
  <c r="E30" i="6" s="1"/>
  <c r="Y30" i="6" s="1"/>
  <c r="J37" i="2"/>
  <c r="B33" i="6" s="1"/>
  <c r="L39" i="2"/>
  <c r="D35" i="6" s="1"/>
  <c r="I42" i="2"/>
  <c r="A38" i="6" s="1"/>
  <c r="K44" i="2"/>
  <c r="C40" i="6" s="1"/>
  <c r="W40" i="6" s="1"/>
  <c r="M46" i="2"/>
  <c r="E42" i="6" s="1"/>
  <c r="J49" i="2"/>
  <c r="B45" i="6" s="1"/>
  <c r="V45" i="6" s="1"/>
  <c r="L51" i="2"/>
  <c r="D47" i="6" s="1"/>
  <c r="I54" i="2"/>
  <c r="A50" i="6" s="1"/>
  <c r="K56" i="2"/>
  <c r="C52" i="6" s="1"/>
  <c r="W52" i="6" s="1"/>
  <c r="J3" i="3"/>
  <c r="H3" i="6" s="1"/>
  <c r="L4" i="3"/>
  <c r="J4" i="6" s="1"/>
  <c r="I12" i="3"/>
  <c r="G8" i="6" s="1"/>
  <c r="K14" i="3"/>
  <c r="I10" i="6" s="1"/>
  <c r="M16" i="3"/>
  <c r="K12" i="6" s="1"/>
  <c r="J19" i="3"/>
  <c r="H15" i="6" s="1"/>
  <c r="L21" i="3"/>
  <c r="J17" i="6" s="1"/>
  <c r="I24" i="3"/>
  <c r="G20" i="6" s="1"/>
  <c r="K26" i="3"/>
  <c r="I22" i="6" s="1"/>
  <c r="M28" i="3"/>
  <c r="K24" i="6" s="1"/>
  <c r="J31" i="3"/>
  <c r="H27" i="6" s="1"/>
  <c r="L33" i="3"/>
  <c r="J29" i="6" s="1"/>
  <c r="I36" i="3"/>
  <c r="G32" i="6" s="1"/>
  <c r="K38" i="3"/>
  <c r="I34" i="6" s="1"/>
  <c r="M40" i="3"/>
  <c r="K36" i="6" s="1"/>
  <c r="J43" i="3"/>
  <c r="H39" i="6" s="1"/>
  <c r="L45" i="3"/>
  <c r="J41" i="6" s="1"/>
  <c r="I48" i="3"/>
  <c r="G44" i="6" s="1"/>
  <c r="K50" i="3"/>
  <c r="I46" i="6" s="1"/>
  <c r="M52" i="3"/>
  <c r="K48" i="6" s="1"/>
  <c r="J55" i="3"/>
  <c r="H51" i="6" s="1"/>
  <c r="L57" i="3"/>
  <c r="J53" i="6" s="1"/>
  <c r="J13" i="4"/>
  <c r="N9" i="6" s="1"/>
  <c r="V9" i="6" s="1"/>
  <c r="L15" i="4"/>
  <c r="P11" i="6" s="1"/>
  <c r="I18" i="4"/>
  <c r="M14" i="6" s="1"/>
  <c r="K20" i="4"/>
  <c r="O16" i="6" s="1"/>
  <c r="M22" i="4"/>
  <c r="Q18" i="6" s="1"/>
  <c r="M25" i="4"/>
  <c r="Q21" i="6" s="1"/>
  <c r="L28" i="4"/>
  <c r="P24" i="6" s="1"/>
  <c r="K31" i="4"/>
  <c r="O27" i="6" s="1"/>
  <c r="L34" i="4"/>
  <c r="P30" i="6" s="1"/>
  <c r="L39" i="4"/>
  <c r="P35" i="6" s="1"/>
  <c r="I49" i="4"/>
  <c r="M45" i="6" s="1"/>
  <c r="I4" i="5"/>
  <c r="C4" i="7" s="1"/>
  <c r="K4" i="7" s="1"/>
  <c r="H12" i="5"/>
  <c r="B8" i="7" s="1"/>
  <c r="J8" i="7" s="1"/>
  <c r="J14" i="5"/>
  <c r="D10" i="7" s="1"/>
  <c r="L10" i="7" s="1"/>
  <c r="G17" i="5"/>
  <c r="A13" i="7" s="1"/>
  <c r="I13" i="7" s="1"/>
  <c r="I19" i="5"/>
  <c r="C15" i="7" s="1"/>
  <c r="K15" i="7" s="1"/>
  <c r="K21" i="5"/>
  <c r="E17" i="7" s="1"/>
  <c r="M17" i="7" s="1"/>
  <c r="H24" i="5"/>
  <c r="B20" i="7" s="1"/>
  <c r="J20" i="7" s="1"/>
  <c r="J26" i="5"/>
  <c r="D22" i="7" s="1"/>
  <c r="L22" i="7" s="1"/>
  <c r="G29" i="5"/>
  <c r="A25" i="7" s="1"/>
  <c r="I25" i="7" s="1"/>
  <c r="I31" i="5"/>
  <c r="C27" i="7" s="1"/>
  <c r="K27" i="7" s="1"/>
  <c r="K33" i="5"/>
  <c r="E29" i="7" s="1"/>
  <c r="M29" i="7" s="1"/>
  <c r="H36" i="5"/>
  <c r="B32" i="7" s="1"/>
  <c r="J32" i="7" s="1"/>
  <c r="J38" i="5"/>
  <c r="D34" i="7" s="1"/>
  <c r="L34" i="7" s="1"/>
  <c r="G41" i="5"/>
  <c r="A37" i="7" s="1"/>
  <c r="I37" i="7" s="1"/>
  <c r="I43" i="5"/>
  <c r="C39" i="7" s="1"/>
  <c r="K39" i="7" s="1"/>
  <c r="K45" i="5"/>
  <c r="E41" i="7" s="1"/>
  <c r="M41" i="7" s="1"/>
  <c r="H48" i="5"/>
  <c r="B44" i="7" s="1"/>
  <c r="J44" i="7" s="1"/>
  <c r="J50" i="5"/>
  <c r="D46" i="7" s="1"/>
  <c r="L46" i="7" s="1"/>
  <c r="G53" i="5"/>
  <c r="A49" i="7" s="1"/>
  <c r="I49" i="7" s="1"/>
  <c r="I55" i="5"/>
  <c r="C51" i="7" s="1"/>
  <c r="K51" i="7" s="1"/>
  <c r="K57" i="5"/>
  <c r="E53" i="7" s="1"/>
  <c r="M53" i="7" s="1"/>
  <c r="H60" i="5"/>
  <c r="B56" i="7" s="1"/>
  <c r="J56" i="7" s="1"/>
  <c r="K12" i="5"/>
  <c r="E8" i="7" s="1"/>
  <c r="M8" i="7" s="1"/>
  <c r="H15" i="5"/>
  <c r="B11" i="7" s="1"/>
  <c r="J11" i="7" s="1"/>
  <c r="J17" i="5"/>
  <c r="D13" i="7" s="1"/>
  <c r="L13" i="7" s="1"/>
  <c r="G20" i="5"/>
  <c r="A16" i="7" s="1"/>
  <c r="I16" i="7" s="1"/>
  <c r="I22" i="5"/>
  <c r="C18" i="7" s="1"/>
  <c r="K18" i="7" s="1"/>
  <c r="K24" i="5"/>
  <c r="E20" i="7" s="1"/>
  <c r="M20" i="7" s="1"/>
  <c r="H27" i="5"/>
  <c r="B23" i="7" s="1"/>
  <c r="J23" i="7" s="1"/>
  <c r="J29" i="5"/>
  <c r="D25" i="7" s="1"/>
  <c r="L25" i="7" s="1"/>
  <c r="G32" i="5"/>
  <c r="A28" i="7" s="1"/>
  <c r="I28" i="7" s="1"/>
  <c r="I34" i="5"/>
  <c r="C30" i="7" s="1"/>
  <c r="K30" i="7" s="1"/>
  <c r="K36" i="5"/>
  <c r="E32" i="7" s="1"/>
  <c r="M32" i="7" s="1"/>
  <c r="H39" i="5"/>
  <c r="B35" i="7" s="1"/>
  <c r="J35" i="7" s="1"/>
  <c r="J41" i="5"/>
  <c r="D37" i="7" s="1"/>
  <c r="L37" i="7" s="1"/>
  <c r="G44" i="5"/>
  <c r="A40" i="7" s="1"/>
  <c r="I40" i="7" s="1"/>
  <c r="I46" i="5"/>
  <c r="C42" i="7" s="1"/>
  <c r="K42" i="7" s="1"/>
  <c r="K48" i="5"/>
  <c r="E44" i="7" s="1"/>
  <c r="M44" i="7" s="1"/>
  <c r="H51" i="5"/>
  <c r="B47" i="7" s="1"/>
  <c r="J47" i="7" s="1"/>
  <c r="J53" i="5"/>
  <c r="D49" i="7" s="1"/>
  <c r="L49" i="7" s="1"/>
  <c r="G56" i="5"/>
  <c r="A52" i="7" s="1"/>
  <c r="I52" i="7" s="1"/>
  <c r="I58" i="5"/>
  <c r="C54" i="7" s="1"/>
  <c r="K54" i="7" s="1"/>
  <c r="K60" i="5"/>
  <c r="E56" i="7" s="1"/>
  <c r="M56" i="7" s="1"/>
  <c r="I3" i="5"/>
  <c r="C3" i="7" s="1"/>
  <c r="K3" i="7" s="1"/>
  <c r="G13" i="5"/>
  <c r="A9" i="7" s="1"/>
  <c r="I9" i="7" s="1"/>
  <c r="I15" i="5"/>
  <c r="C11" i="7" s="1"/>
  <c r="K11" i="7" s="1"/>
  <c r="K17" i="5"/>
  <c r="E13" i="7" s="1"/>
  <c r="M13" i="7" s="1"/>
  <c r="H20" i="5"/>
  <c r="B16" i="7" s="1"/>
  <c r="J16" i="7" s="1"/>
  <c r="J22" i="5"/>
  <c r="D18" i="7" s="1"/>
  <c r="L18" i="7" s="1"/>
  <c r="G25" i="5"/>
  <c r="A21" i="7" s="1"/>
  <c r="I21" i="7" s="1"/>
  <c r="I27" i="5"/>
  <c r="C23" i="7" s="1"/>
  <c r="K23" i="7" s="1"/>
  <c r="K29" i="5"/>
  <c r="E25" i="7" s="1"/>
  <c r="M25" i="7" s="1"/>
  <c r="H32" i="5"/>
  <c r="B28" i="7" s="1"/>
  <c r="J28" i="7" s="1"/>
  <c r="J34" i="5"/>
  <c r="D30" i="7" s="1"/>
  <c r="L30" i="7" s="1"/>
  <c r="G37" i="5"/>
  <c r="A33" i="7" s="1"/>
  <c r="I33" i="7" s="1"/>
  <c r="I39" i="5"/>
  <c r="C35" i="7" s="1"/>
  <c r="K35" i="7" s="1"/>
  <c r="K41" i="5"/>
  <c r="E37" i="7" s="1"/>
  <c r="M37" i="7" s="1"/>
  <c r="H44" i="5"/>
  <c r="B40" i="7" s="1"/>
  <c r="J40" i="7" s="1"/>
  <c r="J46" i="5"/>
  <c r="D42" i="7" s="1"/>
  <c r="L42" i="7" s="1"/>
  <c r="G49" i="5"/>
  <c r="A45" i="7" s="1"/>
  <c r="I45" i="7" s="1"/>
  <c r="I51" i="5"/>
  <c r="C47" i="7" s="1"/>
  <c r="K47" i="7" s="1"/>
  <c r="K53" i="5"/>
  <c r="E49" i="7" s="1"/>
  <c r="M49" i="7" s="1"/>
  <c r="H56" i="5"/>
  <c r="B52" i="7" s="1"/>
  <c r="J52" i="7" s="1"/>
  <c r="J58" i="5"/>
  <c r="D54" i="7" s="1"/>
  <c r="L54" i="7" s="1"/>
  <c r="J3" i="5"/>
  <c r="D3" i="7" s="1"/>
  <c r="L3" i="7" s="1"/>
  <c r="H13" i="5"/>
  <c r="B9" i="7" s="1"/>
  <c r="J9" i="7" s="1"/>
  <c r="J15" i="5"/>
  <c r="D11" i="7" s="1"/>
  <c r="L11" i="7" s="1"/>
  <c r="G18" i="5"/>
  <c r="A14" i="7" s="1"/>
  <c r="I14" i="7" s="1"/>
  <c r="I20" i="5"/>
  <c r="C16" i="7" s="1"/>
  <c r="K16" i="7" s="1"/>
  <c r="K22" i="5"/>
  <c r="E18" i="7" s="1"/>
  <c r="M18" i="7" s="1"/>
  <c r="H25" i="5"/>
  <c r="B21" i="7" s="1"/>
  <c r="J21" i="7" s="1"/>
  <c r="J27" i="5"/>
  <c r="D23" i="7" s="1"/>
  <c r="L23" i="7" s="1"/>
  <c r="G30" i="5"/>
  <c r="A26" i="7" s="1"/>
  <c r="I26" i="7" s="1"/>
  <c r="I32" i="5"/>
  <c r="C28" i="7" s="1"/>
  <c r="K28" i="7" s="1"/>
  <c r="K34" i="5"/>
  <c r="E30" i="7" s="1"/>
  <c r="M30" i="7" s="1"/>
  <c r="H37" i="5"/>
  <c r="B33" i="7" s="1"/>
  <c r="J33" i="7" s="1"/>
  <c r="J39" i="5"/>
  <c r="D35" i="7" s="1"/>
  <c r="L35" i="7" s="1"/>
  <c r="G42" i="5"/>
  <c r="A38" i="7" s="1"/>
  <c r="I38" i="7" s="1"/>
  <c r="I44" i="5"/>
  <c r="C40" i="7" s="1"/>
  <c r="K40" i="7" s="1"/>
  <c r="K46" i="5"/>
  <c r="E42" i="7" s="1"/>
  <c r="M42" i="7" s="1"/>
  <c r="H49" i="5"/>
  <c r="B45" i="7" s="1"/>
  <c r="J45" i="7" s="1"/>
  <c r="J51" i="5"/>
  <c r="D47" i="7" s="1"/>
  <c r="L47" i="7" s="1"/>
  <c r="G54" i="5"/>
  <c r="A50" i="7" s="1"/>
  <c r="I50" i="7" s="1"/>
  <c r="I56" i="5"/>
  <c r="C52" i="7" s="1"/>
  <c r="K52" i="7" s="1"/>
  <c r="K58" i="5"/>
  <c r="E54" i="7" s="1"/>
  <c r="M54" i="7" s="1"/>
  <c r="K3" i="5"/>
  <c r="E3" i="7" s="1"/>
  <c r="M3" i="7" s="1"/>
  <c r="G11" i="5"/>
  <c r="A7" i="7" s="1"/>
  <c r="I7" i="7" s="1"/>
  <c r="I13" i="5"/>
  <c r="C9" i="7" s="1"/>
  <c r="K9" i="7" s="1"/>
  <c r="K15" i="5"/>
  <c r="E11" i="7" s="1"/>
  <c r="M11" i="7" s="1"/>
  <c r="H18" i="5"/>
  <c r="B14" i="7" s="1"/>
  <c r="J14" i="7" s="1"/>
  <c r="J20" i="5"/>
  <c r="D16" i="7" s="1"/>
  <c r="L16" i="7" s="1"/>
  <c r="G23" i="5"/>
  <c r="A19" i="7" s="1"/>
  <c r="I19" i="7" s="1"/>
  <c r="I25" i="5"/>
  <c r="C21" i="7" s="1"/>
  <c r="K21" i="7" s="1"/>
  <c r="K27" i="5"/>
  <c r="E23" i="7" s="1"/>
  <c r="M23" i="7" s="1"/>
  <c r="H30" i="5"/>
  <c r="B26" i="7" s="1"/>
  <c r="J26" i="7" s="1"/>
  <c r="J32" i="5"/>
  <c r="D28" i="7" s="1"/>
  <c r="L28" i="7" s="1"/>
  <c r="G35" i="5"/>
  <c r="A31" i="7" s="1"/>
  <c r="I31" i="7" s="1"/>
  <c r="I37" i="5"/>
  <c r="C33" i="7" s="1"/>
  <c r="K33" i="7" s="1"/>
  <c r="K39" i="5"/>
  <c r="E35" i="7" s="1"/>
  <c r="M35" i="7" s="1"/>
  <c r="H42" i="5"/>
  <c r="B38" i="7" s="1"/>
  <c r="J38" i="7" s="1"/>
  <c r="J44" i="5"/>
  <c r="D40" i="7" s="1"/>
  <c r="L40" i="7" s="1"/>
  <c r="G47" i="5"/>
  <c r="A43" i="7" s="1"/>
  <c r="I43" i="7" s="1"/>
  <c r="I49" i="5"/>
  <c r="C45" i="7" s="1"/>
  <c r="K45" i="7" s="1"/>
  <c r="K51" i="5"/>
  <c r="E47" i="7" s="1"/>
  <c r="M47" i="7" s="1"/>
  <c r="H54" i="5"/>
  <c r="B50" i="7" s="1"/>
  <c r="J50" i="7" s="1"/>
  <c r="J56" i="5"/>
  <c r="D52" i="7" s="1"/>
  <c r="L52" i="7" s="1"/>
  <c r="G59" i="5"/>
  <c r="A55" i="7" s="1"/>
  <c r="I55" i="7" s="1"/>
  <c r="H11" i="5"/>
  <c r="B7" i="7" s="1"/>
  <c r="J7" i="7" s="1"/>
  <c r="J13" i="5"/>
  <c r="D9" i="7" s="1"/>
  <c r="L9" i="7" s="1"/>
  <c r="G16" i="5"/>
  <c r="A12" i="7" s="1"/>
  <c r="I12" i="7" s="1"/>
  <c r="I18" i="5"/>
  <c r="C14" i="7" s="1"/>
  <c r="K14" i="7" s="1"/>
  <c r="K20" i="5"/>
  <c r="E16" i="7" s="1"/>
  <c r="M16" i="7" s="1"/>
  <c r="H23" i="5"/>
  <c r="B19" i="7" s="1"/>
  <c r="J19" i="7" s="1"/>
  <c r="J25" i="5"/>
  <c r="D21" i="7" s="1"/>
  <c r="L21" i="7" s="1"/>
  <c r="G28" i="5"/>
  <c r="A24" i="7" s="1"/>
  <c r="I24" i="7" s="1"/>
  <c r="I30" i="5"/>
  <c r="C26" i="7" s="1"/>
  <c r="K26" i="7" s="1"/>
  <c r="K32" i="5"/>
  <c r="E28" i="7" s="1"/>
  <c r="M28" i="7" s="1"/>
  <c r="H35" i="5"/>
  <c r="B31" i="7" s="1"/>
  <c r="J31" i="7" s="1"/>
  <c r="J37" i="5"/>
  <c r="D33" i="7" s="1"/>
  <c r="L33" i="7" s="1"/>
  <c r="G40" i="5"/>
  <c r="A36" i="7" s="1"/>
  <c r="I36" i="7" s="1"/>
  <c r="I42" i="5"/>
  <c r="C38" i="7" s="1"/>
  <c r="K38" i="7" s="1"/>
  <c r="K44" i="5"/>
  <c r="E40" i="7" s="1"/>
  <c r="M40" i="7" s="1"/>
  <c r="H47" i="5"/>
  <c r="B43" i="7" s="1"/>
  <c r="J43" i="7" s="1"/>
  <c r="J49" i="5"/>
  <c r="D45" i="7" s="1"/>
  <c r="L45" i="7" s="1"/>
  <c r="G52" i="5"/>
  <c r="A48" i="7" s="1"/>
  <c r="I48" i="7" s="1"/>
  <c r="I54" i="5"/>
  <c r="C50" i="7" s="1"/>
  <c r="K50" i="7" s="1"/>
  <c r="K56" i="5"/>
  <c r="E52" i="7" s="1"/>
  <c r="M52" i="7" s="1"/>
  <c r="H59" i="5"/>
  <c r="B55" i="7" s="1"/>
  <c r="J55" i="7" s="1"/>
  <c r="I11" i="5"/>
  <c r="C7" i="7" s="1"/>
  <c r="K7" i="7" s="1"/>
  <c r="K13" i="5"/>
  <c r="E9" i="7" s="1"/>
  <c r="M9" i="7" s="1"/>
  <c r="H16" i="5"/>
  <c r="B12" i="7" s="1"/>
  <c r="J12" i="7" s="1"/>
  <c r="J18" i="5"/>
  <c r="D14" i="7" s="1"/>
  <c r="L14" i="7" s="1"/>
  <c r="G21" i="5"/>
  <c r="A17" i="7" s="1"/>
  <c r="I17" i="7" s="1"/>
  <c r="I23" i="5"/>
  <c r="C19" i="7" s="1"/>
  <c r="K19" i="7" s="1"/>
  <c r="K25" i="5"/>
  <c r="E21" i="7" s="1"/>
  <c r="M21" i="7" s="1"/>
  <c r="H28" i="5"/>
  <c r="B24" i="7" s="1"/>
  <c r="J24" i="7" s="1"/>
  <c r="J30" i="5"/>
  <c r="D26" i="7" s="1"/>
  <c r="L26" i="7" s="1"/>
  <c r="G33" i="5"/>
  <c r="A29" i="7" s="1"/>
  <c r="I29" i="7" s="1"/>
  <c r="I35" i="5"/>
  <c r="C31" i="7" s="1"/>
  <c r="K31" i="7" s="1"/>
  <c r="K37" i="5"/>
  <c r="E33" i="7" s="1"/>
  <c r="M33" i="7" s="1"/>
  <c r="H40" i="5"/>
  <c r="B36" i="7" s="1"/>
  <c r="J36" i="7" s="1"/>
  <c r="J42" i="5"/>
  <c r="D38" i="7" s="1"/>
  <c r="L38" i="7" s="1"/>
  <c r="G45" i="5"/>
  <c r="A41" i="7" s="1"/>
  <c r="I41" i="7" s="1"/>
  <c r="I47" i="5"/>
  <c r="C43" i="7" s="1"/>
  <c r="K43" i="7" s="1"/>
  <c r="K49" i="5"/>
  <c r="E45" i="7" s="1"/>
  <c r="M45" i="7" s="1"/>
  <c r="H52" i="5"/>
  <c r="B48" i="7" s="1"/>
  <c r="J48" i="7" s="1"/>
  <c r="J54" i="5"/>
  <c r="D50" i="7" s="1"/>
  <c r="L50" i="7" s="1"/>
  <c r="G57" i="5"/>
  <c r="A53" i="7" s="1"/>
  <c r="I53" i="7" s="1"/>
  <c r="I59" i="5"/>
  <c r="C55" i="7" s="1"/>
  <c r="K55" i="7" s="1"/>
  <c r="J11" i="5"/>
  <c r="D7" i="7" s="1"/>
  <c r="L7" i="7" s="1"/>
  <c r="G14" i="5"/>
  <c r="A10" i="7" s="1"/>
  <c r="I10" i="7" s="1"/>
  <c r="I16" i="5"/>
  <c r="C12" i="7" s="1"/>
  <c r="K12" i="7" s="1"/>
  <c r="K18" i="5"/>
  <c r="E14" i="7" s="1"/>
  <c r="M14" i="7" s="1"/>
  <c r="H21" i="5"/>
  <c r="B17" i="7" s="1"/>
  <c r="J17" i="7" s="1"/>
  <c r="J23" i="5"/>
  <c r="D19" i="7" s="1"/>
  <c r="L19" i="7" s="1"/>
  <c r="G26" i="5"/>
  <c r="A22" i="7" s="1"/>
  <c r="I22" i="7" s="1"/>
  <c r="I28" i="5"/>
  <c r="C24" i="7" s="1"/>
  <c r="K24" i="7" s="1"/>
  <c r="K30" i="5"/>
  <c r="E26" i="7" s="1"/>
  <c r="M26" i="7" s="1"/>
  <c r="H33" i="5"/>
  <c r="B29" i="7" s="1"/>
  <c r="J29" i="7" s="1"/>
  <c r="J35" i="5"/>
  <c r="D31" i="7" s="1"/>
  <c r="L31" i="7" s="1"/>
  <c r="G38" i="5"/>
  <c r="A34" i="7" s="1"/>
  <c r="I34" i="7" s="1"/>
  <c r="I40" i="5"/>
  <c r="C36" i="7" s="1"/>
  <c r="K36" i="7" s="1"/>
  <c r="K42" i="5"/>
  <c r="E38" i="7" s="1"/>
  <c r="M38" i="7" s="1"/>
  <c r="H45" i="5"/>
  <c r="B41" i="7" s="1"/>
  <c r="J41" i="7" s="1"/>
  <c r="J47" i="5"/>
  <c r="D43" i="7" s="1"/>
  <c r="L43" i="7" s="1"/>
  <c r="G50" i="5"/>
  <c r="A46" i="7" s="1"/>
  <c r="I46" i="7" s="1"/>
  <c r="I52" i="5"/>
  <c r="C48" i="7" s="1"/>
  <c r="K48" i="7" s="1"/>
  <c r="K54" i="5"/>
  <c r="E50" i="7" s="1"/>
  <c r="M50" i="7" s="1"/>
  <c r="H57" i="5"/>
  <c r="B53" i="7" s="1"/>
  <c r="J53" i="7" s="1"/>
  <c r="J59" i="5"/>
  <c r="D55" i="7" s="1"/>
  <c r="L55" i="7" s="1"/>
  <c r="G4" i="5"/>
  <c r="A4" i="7" s="1"/>
  <c r="I4" i="7" s="1"/>
  <c r="K11" i="5"/>
  <c r="E7" i="7" s="1"/>
  <c r="M7" i="7" s="1"/>
  <c r="H14" i="5"/>
  <c r="B10" i="7" s="1"/>
  <c r="J10" i="7" s="1"/>
  <c r="J16" i="5"/>
  <c r="D12" i="7" s="1"/>
  <c r="L12" i="7" s="1"/>
  <c r="G19" i="5"/>
  <c r="A15" i="7" s="1"/>
  <c r="I15" i="7" s="1"/>
  <c r="I21" i="5"/>
  <c r="C17" i="7" s="1"/>
  <c r="K17" i="7" s="1"/>
  <c r="K23" i="5"/>
  <c r="E19" i="7" s="1"/>
  <c r="M19" i="7" s="1"/>
  <c r="H26" i="5"/>
  <c r="B22" i="7" s="1"/>
  <c r="J22" i="7" s="1"/>
  <c r="J28" i="5"/>
  <c r="D24" i="7" s="1"/>
  <c r="L24" i="7" s="1"/>
  <c r="G31" i="5"/>
  <c r="A27" i="7" s="1"/>
  <c r="I27" i="7" s="1"/>
  <c r="I33" i="5"/>
  <c r="C29" i="7" s="1"/>
  <c r="K29" i="7" s="1"/>
  <c r="K35" i="5"/>
  <c r="E31" i="7" s="1"/>
  <c r="M31" i="7" s="1"/>
  <c r="H38" i="5"/>
  <c r="B34" i="7" s="1"/>
  <c r="J34" i="7" s="1"/>
  <c r="J40" i="5"/>
  <c r="D36" i="7" s="1"/>
  <c r="L36" i="7" s="1"/>
  <c r="G43" i="5"/>
  <c r="A39" i="7" s="1"/>
  <c r="I39" i="7" s="1"/>
  <c r="I45" i="5"/>
  <c r="C41" i="7" s="1"/>
  <c r="K41" i="7" s="1"/>
  <c r="K47" i="5"/>
  <c r="E43" i="7" s="1"/>
  <c r="M43" i="7" s="1"/>
  <c r="H50" i="5"/>
  <c r="B46" i="7" s="1"/>
  <c r="J46" i="7" s="1"/>
  <c r="J52" i="5"/>
  <c r="D48" i="7" s="1"/>
  <c r="L48" i="7" s="1"/>
  <c r="G55" i="5"/>
  <c r="A51" i="7" s="1"/>
  <c r="I51" i="7" s="1"/>
  <c r="I57" i="5"/>
  <c r="C53" i="7" s="1"/>
  <c r="K53" i="7" s="1"/>
  <c r="K59" i="5"/>
  <c r="E55" i="7" s="1"/>
  <c r="M55" i="7" s="1"/>
  <c r="H4" i="5"/>
  <c r="B4" i="7" s="1"/>
  <c r="J4" i="7" s="1"/>
  <c r="G12" i="5"/>
  <c r="A8" i="7" s="1"/>
  <c r="I8" i="7" s="1"/>
  <c r="I14" i="5"/>
  <c r="C10" i="7" s="1"/>
  <c r="K10" i="7" s="1"/>
  <c r="K16" i="5"/>
  <c r="E12" i="7" s="1"/>
  <c r="M12" i="7" s="1"/>
  <c r="H19" i="5"/>
  <c r="B15" i="7" s="1"/>
  <c r="J15" i="7" s="1"/>
  <c r="J21" i="5"/>
  <c r="D17" i="7" s="1"/>
  <c r="L17" i="7" s="1"/>
  <c r="G24" i="5"/>
  <c r="A20" i="7" s="1"/>
  <c r="I20" i="7" s="1"/>
  <c r="I26" i="5"/>
  <c r="C22" i="7" s="1"/>
  <c r="K22" i="7" s="1"/>
  <c r="K28" i="5"/>
  <c r="E24" i="7" s="1"/>
  <c r="M24" i="7" s="1"/>
  <c r="H31" i="5"/>
  <c r="B27" i="7" s="1"/>
  <c r="J27" i="7" s="1"/>
  <c r="J33" i="5"/>
  <c r="D29" i="7" s="1"/>
  <c r="L29" i="7" s="1"/>
  <c r="G36" i="5"/>
  <c r="A32" i="7" s="1"/>
  <c r="I32" i="7" s="1"/>
  <c r="I38" i="5"/>
  <c r="C34" i="7" s="1"/>
  <c r="K34" i="7" s="1"/>
  <c r="K40" i="5"/>
  <c r="E36" i="7" s="1"/>
  <c r="M36" i="7" s="1"/>
  <c r="H43" i="5"/>
  <c r="B39" i="7" s="1"/>
  <c r="J39" i="7" s="1"/>
  <c r="J45" i="5"/>
  <c r="D41" i="7" s="1"/>
  <c r="L41" i="7" s="1"/>
  <c r="G48" i="5"/>
  <c r="A44" i="7" s="1"/>
  <c r="I44" i="7" s="1"/>
  <c r="I50" i="5"/>
  <c r="C46" i="7" s="1"/>
  <c r="K46" i="7" s="1"/>
  <c r="K52" i="5"/>
  <c r="E48" i="7" s="1"/>
  <c r="M48" i="7" s="1"/>
  <c r="H55" i="5"/>
  <c r="B51" i="7" s="1"/>
  <c r="J51" i="7" s="1"/>
  <c r="J57" i="5"/>
  <c r="D53" i="7" s="1"/>
  <c r="L53" i="7" s="1"/>
  <c r="N93" i="8"/>
  <c r="N9" i="9" s="1"/>
  <c r="M9" i="9"/>
  <c r="N25" i="8"/>
  <c r="N5" i="9" s="1"/>
  <c r="M5" i="9"/>
  <c r="N76" i="8"/>
  <c r="N8" i="9" s="1"/>
  <c r="M8" i="9"/>
  <c r="K3" i="9"/>
  <c r="M6" i="9"/>
  <c r="M7" i="9"/>
  <c r="Q5" i="9"/>
  <c r="Q6" i="9"/>
  <c r="Q7" i="9"/>
  <c r="Q8" i="9"/>
  <c r="X3" i="6" l="1"/>
  <c r="X43" i="6"/>
  <c r="V46" i="6"/>
  <c r="V36" i="6"/>
  <c r="X28" i="6"/>
  <c r="U29" i="6"/>
  <c r="U53" i="6"/>
  <c r="V48" i="6"/>
  <c r="U50" i="6"/>
  <c r="W9" i="6"/>
  <c r="V21" i="6"/>
  <c r="W54" i="6"/>
  <c r="X20" i="6"/>
  <c r="V16" i="6"/>
  <c r="V41" i="6"/>
  <c r="X40" i="6"/>
  <c r="W13" i="6"/>
  <c r="V38" i="6"/>
  <c r="W11" i="6"/>
  <c r="W50" i="6"/>
  <c r="W44" i="6"/>
  <c r="U35" i="6"/>
  <c r="Y16" i="6"/>
  <c r="U31" i="6"/>
  <c r="Y17" i="6"/>
  <c r="X54" i="6"/>
  <c r="U41" i="6"/>
  <c r="U48" i="6"/>
  <c r="V19" i="6"/>
  <c r="W33" i="6"/>
  <c r="V56" i="6"/>
  <c r="Y18" i="6"/>
  <c r="X38" i="6"/>
  <c r="X45" i="6"/>
  <c r="X55" i="6"/>
  <c r="Y26" i="6"/>
  <c r="V43" i="6"/>
  <c r="Y54" i="6"/>
  <c r="U14" i="6"/>
  <c r="V53" i="6"/>
  <c r="W24" i="6"/>
  <c r="V30" i="6"/>
  <c r="V13" i="6"/>
  <c r="U34" i="6"/>
  <c r="W29" i="6"/>
  <c r="Y50" i="6"/>
  <c r="W38" i="6"/>
  <c r="Y55" i="6"/>
  <c r="U27" i="6"/>
  <c r="W48" i="6"/>
  <c r="U36" i="6"/>
  <c r="V50" i="6"/>
  <c r="W21" i="6"/>
  <c r="W15" i="6"/>
  <c r="W30" i="6"/>
  <c r="W43" i="6"/>
  <c r="X26" i="6"/>
  <c r="U23" i="6"/>
  <c r="Y47" i="6"/>
  <c r="Y41" i="6"/>
  <c r="U13" i="6"/>
  <c r="U51" i="6"/>
  <c r="V24" i="6"/>
  <c r="W45" i="6"/>
  <c r="W53" i="6"/>
  <c r="X24" i="6"/>
  <c r="Y8" i="6"/>
  <c r="Y21" i="6"/>
  <c r="U21" i="6"/>
  <c r="Y49" i="6"/>
  <c r="V33" i="6"/>
  <c r="Y44" i="6"/>
  <c r="V32" i="6"/>
  <c r="W42" i="6"/>
  <c r="W49" i="6"/>
  <c r="U47" i="6"/>
  <c r="X47" i="6"/>
  <c r="Y32" i="6"/>
  <c r="W3" i="6"/>
  <c r="Y3" i="6"/>
  <c r="Y35" i="6"/>
  <c r="Y20" i="6"/>
  <c r="W17" i="6"/>
  <c r="V31" i="6"/>
  <c r="W32" i="6"/>
  <c r="V20" i="6"/>
  <c r="W31" i="6"/>
  <c r="W56" i="6"/>
  <c r="X27" i="6"/>
  <c r="U17" i="6"/>
  <c r="Y11" i="6"/>
  <c r="V18" i="6"/>
  <c r="U38" i="6"/>
  <c r="V42" i="6"/>
  <c r="W34" i="6"/>
  <c r="Y46" i="6"/>
  <c r="V29" i="6"/>
  <c r="V14" i="6"/>
  <c r="U39" i="6"/>
  <c r="Y38" i="6"/>
  <c r="U10" i="6"/>
  <c r="U24" i="6"/>
  <c r="U43" i="6"/>
  <c r="X11" i="6"/>
  <c r="V55" i="6"/>
  <c r="U55" i="6"/>
  <c r="U3" i="6"/>
  <c r="V22" i="6"/>
  <c r="X21" i="6"/>
  <c r="U7" i="6"/>
  <c r="Y52" i="6"/>
  <c r="X16" i="6"/>
  <c r="X33" i="6"/>
  <c r="V26" i="6"/>
  <c r="X52" i="6"/>
  <c r="Y23" i="6"/>
  <c r="M59" i="7"/>
  <c r="M61" i="7"/>
  <c r="G93" i="8" s="1"/>
  <c r="J59" i="7"/>
  <c r="J61" i="7" s="1"/>
  <c r="G42" i="8" s="1"/>
  <c r="I59" i="7"/>
  <c r="I61" i="7" s="1"/>
  <c r="G25" i="8" s="1"/>
  <c r="X35" i="6"/>
  <c r="X42" i="6"/>
  <c r="Y13" i="6"/>
  <c r="U52" i="6"/>
  <c r="V23" i="6"/>
  <c r="Y51" i="6"/>
  <c r="V49" i="6"/>
  <c r="W20" i="6"/>
  <c r="X34" i="6"/>
  <c r="Y4" i="6"/>
  <c r="V51" i="6"/>
  <c r="W22" i="6"/>
  <c r="X15" i="6"/>
  <c r="Y48" i="6"/>
  <c r="U20" i="6"/>
  <c r="U9" i="6"/>
  <c r="W18" i="6"/>
  <c r="Y10" i="6"/>
  <c r="Y29" i="6"/>
  <c r="V15" i="6"/>
  <c r="W46" i="6"/>
  <c r="X17" i="6"/>
  <c r="W35" i="6"/>
  <c r="V3" i="6"/>
  <c r="U16" i="6"/>
  <c r="X44" i="6"/>
  <c r="Y15" i="6"/>
  <c r="U42" i="6"/>
  <c r="W27" i="6"/>
  <c r="U8" i="6"/>
  <c r="U44" i="6"/>
  <c r="W10" i="6"/>
  <c r="X39" i="6"/>
  <c r="X4" i="6"/>
  <c r="Y53" i="6"/>
  <c r="X41" i="6"/>
  <c r="X13" i="6"/>
  <c r="L59" i="7"/>
  <c r="L61" i="7"/>
  <c r="G76" i="8" s="1"/>
  <c r="X23" i="6"/>
  <c r="X30" i="6"/>
  <c r="V11" i="6"/>
  <c r="Y39" i="6"/>
  <c r="U11" i="6"/>
  <c r="V37" i="6"/>
  <c r="W51" i="6"/>
  <c r="X22" i="6"/>
  <c r="V39" i="6"/>
  <c r="X37" i="6"/>
  <c r="W37" i="6"/>
  <c r="X8" i="6"/>
  <c r="Y34" i="6"/>
  <c r="U49" i="6"/>
  <c r="Y36" i="6"/>
  <c r="V35" i="6"/>
  <c r="X46" i="6"/>
  <c r="W16" i="6"/>
  <c r="W23" i="6"/>
  <c r="X32" i="6"/>
  <c r="U18" i="6"/>
  <c r="U30" i="6"/>
  <c r="V44" i="6"/>
  <c r="U32" i="6"/>
  <c r="X29" i="6"/>
  <c r="K59" i="7"/>
  <c r="K61" i="7" s="1"/>
  <c r="G59" i="8" s="1"/>
  <c r="X18" i="6"/>
  <c r="Y56" i="6"/>
  <c r="U28" i="6"/>
  <c r="X56" i="6"/>
  <c r="Y27" i="6"/>
  <c r="W8" i="6"/>
  <c r="U54" i="6"/>
  <c r="V25" i="6"/>
  <c r="W39" i="6"/>
  <c r="X10" i="6"/>
  <c r="U56" i="6"/>
  <c r="V27" i="6"/>
  <c r="Y42" i="6"/>
  <c r="U45" i="6"/>
  <c r="X25" i="6"/>
  <c r="V54" i="6"/>
  <c r="W25" i="6"/>
  <c r="Y12" i="6"/>
  <c r="X51" i="6"/>
  <c r="Y22" i="6"/>
  <c r="U37" i="6"/>
  <c r="V8" i="6"/>
  <c r="X53" i="6"/>
  <c r="Y24" i="6"/>
  <c r="Y59" i="6" l="1"/>
  <c r="U59" i="6"/>
  <c r="U61" i="6" s="1"/>
  <c r="I25" i="8" s="1"/>
  <c r="K25" i="8" s="1"/>
  <c r="V59" i="6"/>
  <c r="V61" i="6" s="1"/>
  <c r="I42" i="8" s="1"/>
  <c r="K42" i="8" s="1"/>
  <c r="X59" i="6"/>
  <c r="X61" i="6" s="1"/>
  <c r="I76" i="8" s="1"/>
  <c r="K76" i="8" s="1"/>
  <c r="G7" i="9"/>
  <c r="H59" i="8"/>
  <c r="H7" i="9" s="1"/>
  <c r="W59" i="6"/>
  <c r="W61" i="6" s="1"/>
  <c r="I59" i="8" s="1"/>
  <c r="J59" i="8" s="1"/>
  <c r="J7" i="9" s="1"/>
  <c r="H76" i="8"/>
  <c r="H8" i="9" s="1"/>
  <c r="G8" i="9"/>
  <c r="Y61" i="6"/>
  <c r="I93" i="8" s="1"/>
  <c r="K93" i="8" s="1"/>
  <c r="G6" i="9"/>
  <c r="H42" i="8"/>
  <c r="H6" i="9" s="1"/>
  <c r="H25" i="8"/>
  <c r="H5" i="9" s="1"/>
  <c r="G5" i="9"/>
  <c r="G9" i="9"/>
  <c r="H93" i="8"/>
  <c r="H9" i="9" s="1"/>
  <c r="K59" i="8" l="1"/>
  <c r="K7" i="9" s="1"/>
  <c r="J42" i="8"/>
  <c r="J6" i="9" s="1"/>
  <c r="I6" i="9"/>
  <c r="I7" i="9"/>
  <c r="J25" i="8"/>
  <c r="J5" i="9" s="1"/>
  <c r="I5" i="9"/>
  <c r="K5" i="9"/>
  <c r="O25" i="8"/>
  <c r="L25" i="8"/>
  <c r="L5" i="9" s="1"/>
  <c r="K9" i="9"/>
  <c r="L93" i="8"/>
  <c r="L9" i="9" s="1"/>
  <c r="O93" i="8"/>
  <c r="J76" i="8"/>
  <c r="J8" i="9" s="1"/>
  <c r="I8" i="9"/>
  <c r="K8" i="9"/>
  <c r="O76" i="8"/>
  <c r="L76" i="8"/>
  <c r="L8" i="9" s="1"/>
  <c r="K6" i="9"/>
  <c r="L42" i="8"/>
  <c r="L6" i="9" s="1"/>
  <c r="O42" i="8"/>
  <c r="I9" i="9"/>
  <c r="J93" i="8"/>
  <c r="J9" i="9" s="1"/>
  <c r="L59" i="8" l="1"/>
  <c r="L7" i="9" s="1"/>
  <c r="O59" i="8"/>
  <c r="P59" i="8" s="1"/>
  <c r="P93" i="8"/>
  <c r="O9" i="9"/>
  <c r="R9" i="9" s="1"/>
  <c r="P25" i="8"/>
  <c r="O5" i="9"/>
  <c r="R5" i="9" s="1"/>
  <c r="P42" i="8"/>
  <c r="O6" i="9"/>
  <c r="R6" i="9" s="1"/>
  <c r="P76" i="8"/>
  <c r="O8" i="9"/>
  <c r="R8" i="9" s="1"/>
  <c r="O7" i="9" l="1"/>
  <c r="R7" i="9" s="1"/>
  <c r="P8" i="9"/>
  <c r="R118" i="8"/>
  <c r="F118" i="8"/>
  <c r="E118" i="8"/>
  <c r="S118" i="8"/>
  <c r="T118" i="8"/>
  <c r="O118" i="8"/>
  <c r="H118" i="8"/>
  <c r="K118" i="8"/>
  <c r="M118" i="8"/>
  <c r="U118" i="8"/>
  <c r="P118" i="8"/>
  <c r="Q118" i="8"/>
  <c r="J118" i="8"/>
  <c r="G118" i="8"/>
  <c r="I118" i="8"/>
  <c r="N118" i="8"/>
  <c r="L118" i="8"/>
  <c r="P6" i="9"/>
  <c r="P116" i="8"/>
  <c r="F116" i="8"/>
  <c r="R116" i="8"/>
  <c r="K116" i="8"/>
  <c r="H116" i="8"/>
  <c r="O116" i="8"/>
  <c r="T116" i="8"/>
  <c r="E116" i="8"/>
  <c r="M116" i="8"/>
  <c r="Q116" i="8"/>
  <c r="G116" i="8"/>
  <c r="J116" i="8"/>
  <c r="L116" i="8"/>
  <c r="S116" i="8"/>
  <c r="I116" i="8"/>
  <c r="U116" i="8"/>
  <c r="N116" i="8"/>
  <c r="P9" i="9"/>
  <c r="N119" i="8"/>
  <c r="Q119" i="8"/>
  <c r="I119" i="8"/>
  <c r="E119" i="8"/>
  <c r="F119" i="8"/>
  <c r="H119" i="8"/>
  <c r="R119" i="8"/>
  <c r="T119" i="8"/>
  <c r="L119" i="8"/>
  <c r="M119" i="8"/>
  <c r="K119" i="8"/>
  <c r="G119" i="8"/>
  <c r="J119" i="8"/>
  <c r="S119" i="8"/>
  <c r="P119" i="8"/>
  <c r="U119" i="8"/>
  <c r="O119" i="8"/>
  <c r="P5" i="9"/>
  <c r="T115" i="8"/>
  <c r="H115" i="8"/>
  <c r="O115" i="8"/>
  <c r="P115" i="8"/>
  <c r="N115" i="8"/>
  <c r="U115" i="8"/>
  <c r="S115" i="8"/>
  <c r="I115" i="8"/>
  <c r="M115" i="8"/>
  <c r="Q115" i="8"/>
  <c r="F115" i="8"/>
  <c r="R115" i="8"/>
  <c r="J115" i="8"/>
  <c r="E115" i="8"/>
  <c r="L115" i="8"/>
  <c r="K115" i="8"/>
  <c r="G115" i="8"/>
  <c r="P7" i="9"/>
  <c r="J117" i="8"/>
  <c r="N117" i="8"/>
  <c r="F117" i="8"/>
  <c r="R117" i="8"/>
  <c r="I117" i="8"/>
  <c r="L117" i="8"/>
  <c r="Q117" i="8"/>
  <c r="T117" i="8"/>
  <c r="U117" i="8"/>
  <c r="G117" i="8"/>
  <c r="K117" i="8"/>
  <c r="O117" i="8"/>
  <c r="S117" i="8"/>
  <c r="M117" i="8"/>
  <c r="H117" i="8"/>
  <c r="E117" i="8"/>
  <c r="P117" i="8"/>
  <c r="L121" i="8" l="1"/>
  <c r="J121" i="8"/>
  <c r="O121" i="8"/>
  <c r="T121" i="8"/>
  <c r="G121" i="8"/>
  <c r="F121" i="8"/>
  <c r="E121" i="8"/>
  <c r="H121" i="8"/>
  <c r="P121" i="8"/>
  <c r="R121" i="8"/>
  <c r="N121" i="8"/>
  <c r="Q121" i="8"/>
  <c r="K121" i="8"/>
  <c r="M121" i="8"/>
  <c r="I121" i="8"/>
  <c r="S121" i="8"/>
  <c r="U121" i="8"/>
</calcChain>
</file>

<file path=xl/sharedStrings.xml><?xml version="1.0" encoding="utf-8"?>
<sst xmlns="http://schemas.openxmlformats.org/spreadsheetml/2006/main" count="809" uniqueCount="230">
  <si>
    <t>Constants</t>
  </si>
  <si>
    <t>CO-PO Mapping</t>
  </si>
  <si>
    <t>Teacher</t>
  </si>
  <si>
    <t>MEE C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</si>
  <si>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</si>
  <si>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</si>
  <si>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</si>
  <si>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</si>
  <si>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</si>
  <si>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</si>
  <si>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</si>
  <si>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</si>
  <si>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</si>
  <si>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</si>
  <si>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</si>
  <si>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</si>
  <si>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</si>
  <si>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</si>
  <si>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</si>
  <si>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</si>
  <si>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</si>
  <si>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</si>
  <si>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</si>
  <si>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2021-2022</t>
  </si>
  <si>
    <t>CO1</t>
  </si>
  <si>
    <t>Semester</t>
  </si>
  <si>
    <t>Even</t>
  </si>
  <si>
    <t>CO2</t>
  </si>
  <si>
    <t>Branch</t>
  </si>
  <si>
    <t>MEE</t>
  </si>
  <si>
    <t>CO3</t>
  </si>
  <si>
    <t>Batch</t>
  </si>
  <si>
    <t>CO4</t>
  </si>
  <si>
    <t>Section</t>
  </si>
  <si>
    <t>C</t>
  </si>
  <si>
    <t>CO5</t>
  </si>
  <si>
    <t>Subject_Code</t>
  </si>
  <si>
    <t>19MEE314</t>
  </si>
  <si>
    <t>Subject_Name</t>
  </si>
  <si>
    <t>Introduction to FEM</t>
  </si>
  <si>
    <t>Number_of_Students</t>
  </si>
  <si>
    <t>Indirect CO Assessment</t>
  </si>
  <si>
    <t>Number_of_COs</t>
  </si>
  <si>
    <t>COs</t>
  </si>
  <si>
    <t>Indirect %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</si>
  <si>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</si>
  <si>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</si>
  <si>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</si>
  <si>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</si>
  <si>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</si>
  <si>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</si>
  <si>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</si>
  <si>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</si>
  <si>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C_P1-I</t>
  </si>
  <si>
    <t>C_P2-I</t>
  </si>
  <si>
    <t>C_CA-I</t>
  </si>
  <si>
    <t>C_END_SEM-E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</si>
  <si>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</si>
  <si>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</si>
  <si>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</si>
  <si>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</si>
  <si>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</si>
  <si>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</si>
  <si>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</si>
  <si>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</si>
  <si>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</si>
  <si>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</si>
  <si>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</si>
  <si>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</si>
  <si>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</si>
  <si>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</si>
  <si>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</si>
  <si>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</si>
  <si>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</si>
  <si>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</si>
  <si>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</si>
  <si>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</si>
  <si>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</si>
  <si>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</si>
  <si>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</si>
  <si>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</si>
  <si>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</si>
  <si>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</si>
  <si>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</si>
  <si>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</si>
  <si>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</si>
  <si>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</si>
  <si>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</si>
  <si>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</si>
  <si>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</si>
  <si>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</si>
  <si>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</si>
  <si>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</si>
  <si>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</si>
  <si>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</si>
  <si>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</si>
  <si>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</si>
  <si>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</si>
  <si>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</si>
  <si>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</si>
  <si>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</si>
  <si>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</si>
  <si>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</si>
  <si>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</si>
  <si>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</si>
  <si>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</si>
  <si>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</si>
  <si>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</si>
  <si>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</si>
  <si>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</si>
  <si>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</si>
  <si>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</si>
  <si>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</si>
  <si>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</si>
  <si>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</si>
  <si>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</si>
  <si>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</si>
  <si>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C_2019_MEE_Even_19MEE314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</si>
  <si>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</si>
  <si>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</si>
  <si>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</si>
  <si>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</si>
  <si>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</si>
  <si>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</si>
  <si>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</si>
  <si>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</si>
  <si>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</si>
  <si>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</si>
  <si>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</si>
  <si>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</si>
  <si>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CB.EN.U4MEE19201</t>
  </si>
  <si>
    <t>Ajay Vamsi Krishna V</t>
  </si>
  <si>
    <t>CB.EN.U4MEE19202</t>
  </si>
  <si>
    <t>ANANTHA KISHAN A S</t>
  </si>
  <si>
    <t>CB.EN.U4MEE19204</t>
  </si>
  <si>
    <t>Arjun K</t>
  </si>
  <si>
    <t>CB.EN.U4MEE19205</t>
  </si>
  <si>
    <t>B K SREEJITH</t>
  </si>
  <si>
    <t>CB.EN.U4MEE19206</t>
  </si>
  <si>
    <t>Balakrishnan Anand</t>
  </si>
  <si>
    <t>CB.EN.U4MEE19207</t>
  </si>
  <si>
    <t>Barath Krushna T</t>
  </si>
  <si>
    <t>CB.EN.U4MEE19208</t>
  </si>
  <si>
    <t>C. Devadershan</t>
  </si>
  <si>
    <t>CB.EN.U4MEE19209</t>
  </si>
  <si>
    <t>CHINTHALA JEEVAN REDDY</t>
  </si>
  <si>
    <t>CB.EN.U4MEE19210</t>
  </si>
  <si>
    <t>D ANIRUDHA</t>
  </si>
  <si>
    <t>CB.EN.U4MEE19211</t>
  </si>
  <si>
    <t>GHIRIDHARAN S</t>
  </si>
  <si>
    <t>CB.EN.U4MEE19212</t>
  </si>
  <si>
    <t>Hari Krishna P</t>
  </si>
  <si>
    <t>CB.EN.U4MEE19213</t>
  </si>
  <si>
    <t xml:space="preserve">J Sathgurunathan </t>
  </si>
  <si>
    <t>CB.EN.U4MEE19214</t>
  </si>
  <si>
    <t>JAIMIN JOSHI</t>
  </si>
  <si>
    <t>CB.EN.U4MEE19215</t>
  </si>
  <si>
    <t>K. R. Shivadharshan</t>
  </si>
  <si>
    <t>CB.EN.U4MEE19216</t>
  </si>
  <si>
    <t>Kakani Sambasiva Rao</t>
  </si>
  <si>
    <t>CB.EN.U4MEE19217</t>
  </si>
  <si>
    <t>Kavinmaran R</t>
  </si>
  <si>
    <t>CB.EN.U4MEE19218</t>
  </si>
  <si>
    <t>Kothapelli Varun Krishna</t>
  </si>
  <si>
    <t>CB.EN.U4MEE19219</t>
  </si>
  <si>
    <t>M N S HAREESWAR</t>
  </si>
  <si>
    <t>CB.EN.U4MEE19220</t>
  </si>
  <si>
    <t>Makkena Bala Anush Choudhary</t>
  </si>
  <si>
    <t>CB.EN.U4MEE19221</t>
  </si>
  <si>
    <t xml:space="preserve">MATHESH V </t>
  </si>
  <si>
    <t>CB.EN.U4MEE19222</t>
  </si>
  <si>
    <t>Mithesh E.</t>
  </si>
  <si>
    <t>CB.EN.U4MEE19223</t>
  </si>
  <si>
    <t>Modugapalam Shiva Teja</t>
  </si>
  <si>
    <t>CB.EN.U4MEE19224</t>
  </si>
  <si>
    <t>Mukhil Sarvesh S</t>
  </si>
  <si>
    <t>CB.EN.U4MEE19225</t>
  </si>
  <si>
    <t>Mukthinuthalapati Vishnu Teja</t>
  </si>
  <si>
    <t>CB.EN.U4MEE19226</t>
  </si>
  <si>
    <t>Muthukrishnan.M</t>
  </si>
  <si>
    <t>CB.EN.U4MEE19227</t>
  </si>
  <si>
    <t>Naren Karthikeyan . S</t>
  </si>
  <si>
    <t>CB.EN.U4MEE19228</t>
  </si>
  <si>
    <t xml:space="preserve">PADIRI GAGAN SHYAM REDDY </t>
  </si>
  <si>
    <t>CB.EN.U4MEE19229</t>
  </si>
  <si>
    <t xml:space="preserve">PAVILAN P </t>
  </si>
  <si>
    <t>CB.EN.U4MEE19230</t>
  </si>
  <si>
    <t>Pranav Vikirtan Dhayanithi</t>
  </si>
  <si>
    <t>CB.EN.U4MEE19232</t>
  </si>
  <si>
    <t>Reddipalli Kaushik Dora</t>
  </si>
  <si>
    <t>CB.EN.U4MEE19233</t>
  </si>
  <si>
    <t>RISHIKESH R</t>
  </si>
  <si>
    <t>CB.EN.U4MEE19234</t>
  </si>
  <si>
    <t>S SABBAREESUWAR</t>
  </si>
  <si>
    <t>CB.EN.U4MEE19235</t>
  </si>
  <si>
    <t>S. Dinesh Shri Hari</t>
  </si>
  <si>
    <t>CB.EN.U4MEE19236</t>
  </si>
  <si>
    <t>S.Y. NADISH</t>
  </si>
  <si>
    <t>CB.EN.U4MEE19237</t>
  </si>
  <si>
    <t>Sandeep Kumar R</t>
  </si>
  <si>
    <t>CB.EN.U4MEE19238</t>
  </si>
  <si>
    <t>SARATH.A.MENON</t>
  </si>
  <si>
    <t>CB.EN.U4MEE19239</t>
  </si>
  <si>
    <t>SATHYENDRA V</t>
  </si>
  <si>
    <t>CB.EN.U4MEE19240</t>
  </si>
  <si>
    <t>Shyam Sundar J G</t>
  </si>
  <si>
    <t>CB.EN.U4MEE19241</t>
  </si>
  <si>
    <t>Siddhanth Madhavan</t>
  </si>
  <si>
    <t>CB.EN.U4MEE19242</t>
  </si>
  <si>
    <t>Sri Sai Nitish Kumar Gandikota</t>
  </si>
  <si>
    <t>CB.EN.U4MEE19243</t>
  </si>
  <si>
    <t>Sriram S</t>
  </si>
  <si>
    <t>CB.EN.U4MEE19244</t>
  </si>
  <si>
    <t>TADIKONDA VISHNU  VARDHAN</t>
  </si>
  <si>
    <t>CB.EN.U4MEE19245</t>
  </si>
  <si>
    <t>Turlapati P V Srichakri</t>
  </si>
  <si>
    <t>CB.EN.U4MEE19246</t>
  </si>
  <si>
    <t xml:space="preserve">V DEVADHARSHAN </t>
  </si>
  <si>
    <t>CB.EN.U4MEE19247</t>
  </si>
  <si>
    <t>Vaysakh M</t>
  </si>
  <si>
    <t>CB.EN.U4MEE19249</t>
  </si>
  <si>
    <t>Vikram Krishna Kurlagonda</t>
  </si>
  <si>
    <t>CB.EN.U4MEE19250</t>
  </si>
  <si>
    <t>Vishal S K</t>
  </si>
  <si>
    <t>CB.EN.U4MEE19252</t>
  </si>
  <si>
    <t>R S S S S G Nrusimha Krishna</t>
  </si>
  <si>
    <t>CB.EN.U4MEE19253</t>
  </si>
  <si>
    <t>Rongala Lakshman Kumar</t>
  </si>
  <si>
    <t>CB.EN.U4MEE19254</t>
  </si>
  <si>
    <t>Pravin Kumar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</si>
</sst>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rgb="FFFCD5B4"/>
        <bgColor rgb="FFFCD5B4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14" borderId="1" xfId="0" applyFill="1" applyBorder="1"/>
    <xf numFmtId="0" fontId="0" fillId="15" borderId="1" xfId="0" applyFill="1" applyBorder="1"/>
    <xf numFmtId="0" fontId="1" fillId="0" borderId="1" xfId="0" applyFont="1" applyBorder="1"/>
    <xf numFmtId="0" fontId="0" fillId="7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textRotation="90" wrapText="1"/>
    </xf>
    <xf numFmtId="0" fontId="5" fillId="21" borderId="1" xfId="0" applyFont="1" applyFill="1" applyBorder="1" applyAlignment="1">
      <alignment horizontal="center" vertical="center"/>
    </xf>
  </cellXfs>
  <cellStyles count="2">
    <cellStyle name="Normal" xfId="0" builtinId="0"/>
    <cellStyle name="Normal 8" xfId="1" xr:uid="{2CF24AB9-7A6D-45F9-A1D1-00F452ED3C86}"/>
  </cellStyles>
  <dxfs count="86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_Component_Details" displayName="C_Component_Details" ref="A22:B26">
  <autoFilter ref="A22:B26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workbookViewId="0">
      <selection activeCell="C20" sqref="C20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1</v>
      </c>
      <c r="G3" s="7">
        <v>2</v>
      </c>
      <c r="H3" s="7">
        <v>2</v>
      </c>
      <c r="I3" s="7"/>
      <c r="J3" s="7"/>
      <c r="K3" s="7"/>
      <c r="L3" s="7"/>
      <c r="M3" s="7"/>
      <c r="N3" s="7"/>
      <c r="O3" s="7"/>
      <c r="P3" s="7">
        <v>3</v>
      </c>
      <c r="Q3" s="7">
        <v>3</v>
      </c>
      <c r="R3" s="7"/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1</v>
      </c>
      <c r="G4" s="9">
        <v>2</v>
      </c>
      <c r="H4" s="9">
        <v>1</v>
      </c>
      <c r="I4" s="9"/>
      <c r="J4" s="9"/>
      <c r="K4" s="9"/>
      <c r="L4" s="9"/>
      <c r="M4" s="9"/>
      <c r="N4" s="9"/>
      <c r="O4" s="9"/>
      <c r="P4" s="9">
        <v>1</v>
      </c>
      <c r="Q4" s="9">
        <v>3</v>
      </c>
      <c r="R4" s="9"/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1</v>
      </c>
      <c r="G5" s="7">
        <v>3</v>
      </c>
      <c r="H5" s="7">
        <v>1</v>
      </c>
      <c r="I5" s="7">
        <v>2</v>
      </c>
      <c r="J5" s="7"/>
      <c r="K5" s="7"/>
      <c r="L5" s="7"/>
      <c r="M5" s="7">
        <v>2</v>
      </c>
      <c r="N5" s="7"/>
      <c r="O5" s="7"/>
      <c r="P5" s="7">
        <v>1</v>
      </c>
      <c r="Q5" s="7">
        <v>3</v>
      </c>
      <c r="R5" s="7"/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>
        <v>2</v>
      </c>
      <c r="H6" s="9">
        <v>2</v>
      </c>
      <c r="I6" s="9">
        <v>2</v>
      </c>
      <c r="J6" s="9"/>
      <c r="K6" s="9"/>
      <c r="L6" s="9"/>
      <c r="M6" s="9">
        <v>2</v>
      </c>
      <c r="N6" s="9"/>
      <c r="O6" s="9"/>
      <c r="P6" s="9">
        <v>2</v>
      </c>
      <c r="Q6" s="9">
        <v>3</v>
      </c>
      <c r="R6" s="9"/>
      <c r="S6" s="9"/>
      <c r="T6" s="9"/>
      <c r="U6" s="9"/>
    </row>
    <row r="7" spans="1:21" x14ac:dyDescent="0.3">
      <c r="A7" s="5" t="s">
        <v>33</v>
      </c>
      <c r="B7" s="5" t="s">
        <v>34</v>
      </c>
      <c r="C7" s="2"/>
      <c r="D7" s="6" t="s">
        <v>35</v>
      </c>
      <c r="E7" s="7">
        <v>3</v>
      </c>
      <c r="F7" s="7">
        <v>3</v>
      </c>
      <c r="G7" s="7">
        <v>3</v>
      </c>
      <c r="H7" s="7">
        <v>3</v>
      </c>
      <c r="I7" s="7">
        <v>3</v>
      </c>
      <c r="J7" s="7"/>
      <c r="K7" s="7"/>
      <c r="L7" s="7"/>
      <c r="M7" s="7">
        <v>3</v>
      </c>
      <c r="N7" s="7"/>
      <c r="O7" s="7"/>
      <c r="P7" s="7">
        <v>3</v>
      </c>
      <c r="Q7" s="7">
        <v>3</v>
      </c>
      <c r="R7" s="7"/>
      <c r="S7" s="7"/>
      <c r="T7" s="7"/>
      <c r="U7" s="7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39</v>
      </c>
      <c r="C9" s="2"/>
      <c r="D9" s="2"/>
      <c r="E9" s="2"/>
    </row>
    <row r="10" spans="1:21" x14ac:dyDescent="0.3">
      <c r="A10" s="3" t="s">
        <v>40</v>
      </c>
      <c r="B10" s="3">
        <v>50</v>
      </c>
      <c r="C10" s="2"/>
      <c r="D10" s="44" t="s">
        <v>41</v>
      </c>
      <c r="E10" s="44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12">
        <v>91</v>
      </c>
    </row>
    <row r="13" spans="1:21" x14ac:dyDescent="0.3">
      <c r="A13" s="44" t="s">
        <v>45</v>
      </c>
      <c r="B13" s="44"/>
      <c r="C13" s="2"/>
      <c r="D13" s="13" t="s">
        <v>27</v>
      </c>
      <c r="E13" s="14">
        <v>90.5</v>
      </c>
    </row>
    <row r="14" spans="1:21" x14ac:dyDescent="0.3">
      <c r="A14" s="3" t="s">
        <v>46</v>
      </c>
      <c r="B14" s="15">
        <v>60</v>
      </c>
      <c r="C14" s="2"/>
      <c r="D14" s="11" t="s">
        <v>30</v>
      </c>
      <c r="E14" s="12">
        <v>91.5</v>
      </c>
    </row>
    <row r="15" spans="1:21" x14ac:dyDescent="0.3">
      <c r="A15" s="5" t="s">
        <v>47</v>
      </c>
      <c r="B15" s="16">
        <v>65</v>
      </c>
      <c r="C15" s="2"/>
      <c r="D15" s="13" t="s">
        <v>32</v>
      </c>
      <c r="E15" s="14">
        <v>92</v>
      </c>
    </row>
    <row r="16" spans="1:21" x14ac:dyDescent="0.3">
      <c r="A16" s="3" t="s">
        <v>48</v>
      </c>
      <c r="B16" s="3">
        <f>100-B15</f>
        <v>35</v>
      </c>
      <c r="C16" s="2"/>
      <c r="D16" s="11" t="s">
        <v>35</v>
      </c>
      <c r="E16" s="12">
        <v>90</v>
      </c>
    </row>
    <row r="17" spans="1:5" x14ac:dyDescent="0.3">
      <c r="A17" s="5" t="s">
        <v>49</v>
      </c>
      <c r="B17" s="16">
        <v>80</v>
      </c>
      <c r="C17" s="2"/>
      <c r="D17" s="2"/>
      <c r="E17" s="2"/>
    </row>
    <row r="18" spans="1:5" x14ac:dyDescent="0.3">
      <c r="A18" s="3" t="s">
        <v>44</v>
      </c>
      <c r="B18" s="3">
        <f>100-B17</f>
        <v>20</v>
      </c>
      <c r="C18" s="2"/>
      <c r="D18" s="2"/>
      <c r="E18" s="2"/>
    </row>
    <row r="19" spans="1:5" x14ac:dyDescent="0.3">
      <c r="A19" s="5" t="s">
        <v>50</v>
      </c>
      <c r="B19" s="16">
        <v>60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51</v>
      </c>
      <c r="B22" s="17" t="s">
        <v>52</v>
      </c>
      <c r="C22" s="2"/>
      <c r="D22" s="2"/>
      <c r="E22" s="2"/>
    </row>
    <row r="23" spans="1:5" x14ac:dyDescent="0.3">
      <c r="A23" s="18" t="s">
        <v>53</v>
      </c>
      <c r="B23" s="18">
        <v>5</v>
      </c>
      <c r="C23" s="2"/>
      <c r="D23" s="2"/>
      <c r="E23" s="2"/>
    </row>
    <row r="24" spans="1:5" x14ac:dyDescent="0.3">
      <c r="A24" s="18" t="s">
        <v>54</v>
      </c>
      <c r="B24" s="18">
        <v>5</v>
      </c>
      <c r="C24" s="2"/>
      <c r="D24" s="2"/>
      <c r="E24" s="2"/>
    </row>
    <row r="25" spans="1:5" x14ac:dyDescent="0.3">
      <c r="A25" s="18" t="s">
        <v>55</v>
      </c>
      <c r="B25" s="18">
        <v>5</v>
      </c>
      <c r="C25" s="2"/>
      <c r="D25" s="2"/>
      <c r="E25" s="2"/>
    </row>
    <row r="26" spans="1:5" x14ac:dyDescent="0.3">
      <c r="A26" s="18" t="s">
        <v>56</v>
      </c>
      <c r="B26" s="18">
        <v>3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19" t="s">
        <v>57</v>
      </c>
      <c r="B28" s="19" t="s">
        <v>58</v>
      </c>
      <c r="C28" s="2"/>
      <c r="D28" s="2"/>
      <c r="E28" s="2"/>
    </row>
    <row r="29" spans="1:5" x14ac:dyDescent="0.3">
      <c r="A29" s="20" t="s">
        <v>59</v>
      </c>
      <c r="B29" s="20" t="s">
        <v>60</v>
      </c>
      <c r="C29" s="2"/>
      <c r="D29" s="2"/>
      <c r="E29" s="2"/>
    </row>
    <row r="30" spans="1:5" x14ac:dyDescent="0.3">
      <c r="A30" s="21" t="s">
        <v>61</v>
      </c>
      <c r="B30" s="21" t="s">
        <v>62</v>
      </c>
      <c r="C30" s="2"/>
      <c r="D30" s="2"/>
      <c r="E30" s="2"/>
    </row>
  </sheetData>
  <sheetProtection sheet="1"/>
  <mergeCells count="4">
    <mergeCell ref="D1:U1"/>
    <mergeCell ref="A13:B13"/>
    <mergeCell ref="D10:E10"/>
    <mergeCell ref="A1:B1"/>
  </mergeCells>
  <conditionalFormatting sqref="B14:B15">
    <cfRule type="expression" dxfId="85" priority="1">
      <formula>ISBLANK(B14)</formula>
    </cfRule>
    <cfRule type="expression" dxfId="84" priority="2">
      <formula>OR(B14&gt;100,B14&lt;0)</formula>
    </cfRule>
  </conditionalFormatting>
  <conditionalFormatting sqref="B17">
    <cfRule type="expression" dxfId="83" priority="5">
      <formula>ISBLANK(B17)</formula>
    </cfRule>
    <cfRule type="expression" dxfId="82" priority="6">
      <formula>OR(B17&gt;100,B17&lt;0)</formula>
    </cfRule>
  </conditionalFormatting>
  <conditionalFormatting sqref="B19">
    <cfRule type="expression" dxfId="81" priority="7">
      <formula>ISBLANK(B19)</formula>
    </cfRule>
    <cfRule type="expression" dxfId="80" priority="8">
      <formula>OR(B19&gt;100,B19&lt;0)</formula>
    </cfRule>
  </conditionalFormatting>
  <conditionalFormatting sqref="E12:E16">
    <cfRule type="expression" dxfId="79" priority="9">
      <formula>ISBLANK(E12)</formula>
    </cfRule>
    <cfRule type="expression" dxfId="78" priority="10">
      <formula>OR(E12&gt;100,E12&lt;0)</formula>
    </cfRule>
  </conditionalFormatting>
  <conditionalFormatting sqref="E3:U7">
    <cfRule type="expression" dxfId="77" priority="19">
      <formula>ISBLANK(E3)</formula>
    </cfRule>
    <cfRule type="expression" dxfId="76" priority="20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7"/>
  <sheetViews>
    <sheetView topLeftCell="B1" workbookViewId="0">
      <selection activeCell="G5" sqref="G5"/>
    </sheetView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4" t="s">
        <v>53</v>
      </c>
      <c r="C1" s="44"/>
      <c r="D1" s="44"/>
      <c r="E1" s="44"/>
      <c r="F1" s="44"/>
      <c r="G1" s="44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69</v>
      </c>
      <c r="C3" s="24">
        <v>7</v>
      </c>
      <c r="D3" s="24">
        <v>10</v>
      </c>
      <c r="E3" s="24">
        <v>5</v>
      </c>
      <c r="F3" s="24">
        <v>14</v>
      </c>
      <c r="G3" s="24">
        <v>14</v>
      </c>
      <c r="I3" s="25">
        <f>SUMIFS(C3:G3, C6:G6, "19MEE314_CO1")</f>
        <v>7</v>
      </c>
      <c r="J3" s="25">
        <f>SUMIFS(C3:G3, C6:G6, "19MEE314_CO2")</f>
        <v>29</v>
      </c>
      <c r="K3" s="25">
        <f>SUMIFS(C3:G3, C6:G6, "19MEE314_CO3")</f>
        <v>14</v>
      </c>
      <c r="L3" s="25">
        <f>SUMIFS(C3:G3, C6:G6, "19MEE314_CO4")</f>
        <v>0</v>
      </c>
      <c r="M3" s="25">
        <f>SUMIFS(C3:G3, C6:G6, "19MEE314_CO5")</f>
        <v>0</v>
      </c>
    </row>
    <row r="4" spans="1:13" x14ac:dyDescent="0.3">
      <c r="A4" s="2"/>
      <c r="B4" s="22" t="s">
        <v>70</v>
      </c>
      <c r="C4" s="26">
        <f>C_Input_Details!B14/100*C3</f>
        <v>4.2</v>
      </c>
      <c r="D4" s="26">
        <f>C_Input_Details!B14/100*D3</f>
        <v>6</v>
      </c>
      <c r="E4" s="26">
        <f>C_Input_Details!B14/100*E3</f>
        <v>3</v>
      </c>
      <c r="F4" s="26">
        <f>C_Input_Details!B14/100*F3</f>
        <v>8.4</v>
      </c>
      <c r="G4" s="26">
        <f>C_Input_Details!B14/100*G3</f>
        <v>8.4</v>
      </c>
      <c r="I4" s="25">
        <f>SUMIFS(C4:G4, C6:G6, "19MEE314_CO1")</f>
        <v>4.2</v>
      </c>
      <c r="J4" s="25">
        <f>SUMIFS(C4:G4, C6:G6, "19MEE314_CO2")</f>
        <v>17.399999999999999</v>
      </c>
      <c r="K4" s="25">
        <f>SUMIFS(C4:G4, C6:G6, "19MEE314_CO3")</f>
        <v>8.4</v>
      </c>
      <c r="L4" s="25">
        <f>SUMIFS(C4:G4, C6:G6, "19MEE314_CO4")</f>
        <v>0</v>
      </c>
      <c r="M4" s="25">
        <f>SUMIFS(C4:G4, C6:G6, "19MEE314_CO5")</f>
        <v>0</v>
      </c>
    </row>
    <row r="5" spans="1:13" x14ac:dyDescent="0.3">
      <c r="A5" s="2"/>
      <c r="B5" s="22" t="s">
        <v>71</v>
      </c>
      <c r="C5" s="24">
        <v>1</v>
      </c>
      <c r="D5" s="24">
        <v>2</v>
      </c>
      <c r="E5" s="24">
        <v>2</v>
      </c>
      <c r="F5" s="24">
        <v>2</v>
      </c>
      <c r="G5" s="24">
        <v>3</v>
      </c>
    </row>
    <row r="6" spans="1:13" x14ac:dyDescent="0.3">
      <c r="A6" s="2"/>
      <c r="B6" s="22" t="s">
        <v>72</v>
      </c>
      <c r="C6" s="5" t="str">
        <f>CONCATENATE("19MEE314_CO", C5)</f>
        <v>19MEE314_CO1</v>
      </c>
      <c r="D6" s="5" t="str">
        <f>CONCATENATE("19MEE314_CO", D5)</f>
        <v>19MEE314_CO2</v>
      </c>
      <c r="E6" s="5" t="str">
        <f>CONCATENATE("19MEE314_CO", E5)</f>
        <v>19MEE314_CO2</v>
      </c>
      <c r="F6" s="5" t="str">
        <f>CONCATENATE("19MEE314_CO", F5)</f>
        <v>19MEE314_CO2</v>
      </c>
      <c r="G6" s="5" t="str">
        <f>CONCATENATE("19MEE314_CO", G5)</f>
        <v>19MEE314_CO3</v>
      </c>
    </row>
    <row r="7" spans="1:13" x14ac:dyDescent="0.3">
      <c r="A7" s="2"/>
      <c r="B7" s="22" t="s">
        <v>73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74</v>
      </c>
      <c r="C9" s="44"/>
      <c r="D9" s="44"/>
      <c r="E9" s="44"/>
      <c r="F9" s="44"/>
      <c r="G9" s="44"/>
    </row>
    <row r="10" spans="1:13" x14ac:dyDescent="0.3">
      <c r="A10" s="22" t="s">
        <v>75</v>
      </c>
      <c r="B10" s="22" t="s">
        <v>76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130</v>
      </c>
      <c r="B11" s="24" t="s">
        <v>131</v>
      </c>
      <c r="C11" s="24">
        <v>7</v>
      </c>
      <c r="D11" s="24">
        <v>1</v>
      </c>
      <c r="E11" s="24">
        <v>7</v>
      </c>
      <c r="F11" s="24">
        <v>5</v>
      </c>
      <c r="G11" s="24">
        <v>7</v>
      </c>
      <c r="I11" s="25">
        <f>SUMIFS(C11:G11, C6:G6, "19MEE314_CO1")</f>
        <v>7</v>
      </c>
      <c r="J11" s="25">
        <f>SUMIFS(C11:G11, C6:G6, "19MEE314_CO2")</f>
        <v>13</v>
      </c>
      <c r="K11" s="25">
        <f>SUMIFS(C11:G11, C6:G6, "19MEE314_CO3")</f>
        <v>7</v>
      </c>
      <c r="L11" s="25">
        <f>SUMIFS(C11:G11, C6:G6, "19MEE314_CO4")</f>
        <v>0</v>
      </c>
      <c r="M11" s="25">
        <f>SUMIFS(C11:G11, C6:G6, "19MEE314_CO5")</f>
        <v>0</v>
      </c>
    </row>
    <row r="12" spans="1:13" x14ac:dyDescent="0.3">
      <c r="A12" s="26" t="s">
        <v>132</v>
      </c>
      <c r="B12" s="26" t="s">
        <v>133</v>
      </c>
      <c r="C12" s="26">
        <v>7</v>
      </c>
      <c r="D12" s="26">
        <v>5</v>
      </c>
      <c r="E12" s="26">
        <v>2.5</v>
      </c>
      <c r="F12" s="26">
        <v>14</v>
      </c>
      <c r="G12" s="26">
        <v>12</v>
      </c>
      <c r="I12" s="25">
        <f>SUMIFS(C12:G12, C6:G6, "19MEE314_CO1")</f>
        <v>7</v>
      </c>
      <c r="J12" s="25">
        <f>SUMIFS(C12:G12, C6:G6, "19MEE314_CO2")</f>
        <v>21.5</v>
      </c>
      <c r="K12" s="25">
        <f>SUMIFS(C12:G12, C6:G6, "19MEE314_CO3")</f>
        <v>12</v>
      </c>
      <c r="L12" s="25">
        <f>SUMIFS(C12:G12, C6:G6, "19MEE314_CO4")</f>
        <v>0</v>
      </c>
      <c r="M12" s="25">
        <f>SUMIFS(C12:G12, C6:G6, "19MEE314_CO5")</f>
        <v>0</v>
      </c>
    </row>
    <row r="13" spans="1:13" x14ac:dyDescent="0.3">
      <c r="A13" s="24" t="s">
        <v>134</v>
      </c>
      <c r="B13" s="24" t="s">
        <v>135</v>
      </c>
      <c r="C13" s="24">
        <v>7</v>
      </c>
      <c r="D13" s="24">
        <v>0</v>
      </c>
      <c r="E13" s="24">
        <v>2.5</v>
      </c>
      <c r="F13" s="24">
        <v>5</v>
      </c>
      <c r="G13" s="24">
        <v>6</v>
      </c>
      <c r="I13" s="25">
        <f>SUMIFS(C13:G13, C6:G6, "19MEE314_CO1")</f>
        <v>7</v>
      </c>
      <c r="J13" s="25">
        <f>SUMIFS(C13:G13, C6:G6, "19MEE314_CO2")</f>
        <v>7.5</v>
      </c>
      <c r="K13" s="25">
        <f>SUMIFS(C13:G13, C6:G6, "19MEE314_CO3")</f>
        <v>6</v>
      </c>
      <c r="L13" s="25">
        <f>SUMIFS(C13:G13, C6:G6, "19MEE314_CO4")</f>
        <v>0</v>
      </c>
      <c r="M13" s="25">
        <f>SUMIFS(C13:G13, C6:G6, "19MEE314_CO5")</f>
        <v>0</v>
      </c>
    </row>
    <row r="14" spans="1:13" x14ac:dyDescent="0.3">
      <c r="A14" s="26" t="s">
        <v>136</v>
      </c>
      <c r="B14" s="26" t="s">
        <v>137</v>
      </c>
      <c r="C14" s="26">
        <v>0</v>
      </c>
      <c r="D14" s="26">
        <v>4</v>
      </c>
      <c r="E14" s="26">
        <v>1.5</v>
      </c>
      <c r="F14" s="26">
        <v>3</v>
      </c>
      <c r="G14" s="26">
        <v>3</v>
      </c>
      <c r="I14" s="25">
        <f>SUMIFS(C14:G14, C6:G6, "19MEE314_CO1")</f>
        <v>0</v>
      </c>
      <c r="J14" s="25">
        <f>SUMIFS(C14:G14, C6:G6, "19MEE314_CO2")</f>
        <v>8.5</v>
      </c>
      <c r="K14" s="25">
        <f>SUMIFS(C14:G14, C6:G6, "19MEE314_CO3")</f>
        <v>3</v>
      </c>
      <c r="L14" s="25">
        <f>SUMIFS(C14:G14, C6:G6, "19MEE314_CO4")</f>
        <v>0</v>
      </c>
      <c r="M14" s="25">
        <f>SUMIFS(C14:G14, C6:G6, "19MEE314_CO5")</f>
        <v>0</v>
      </c>
    </row>
    <row r="15" spans="1:13" x14ac:dyDescent="0.3">
      <c r="A15" s="24" t="s">
        <v>138</v>
      </c>
      <c r="B15" s="24" t="s">
        <v>139</v>
      </c>
      <c r="C15" s="24">
        <v>6</v>
      </c>
      <c r="D15" s="24">
        <v>0</v>
      </c>
      <c r="E15" s="24">
        <v>2.5</v>
      </c>
      <c r="F15" s="24">
        <v>2</v>
      </c>
      <c r="G15" s="24">
        <v>4</v>
      </c>
      <c r="I15" s="25">
        <f>SUMIFS(C15:G15, C6:G6, "19MEE314_CO1")</f>
        <v>6</v>
      </c>
      <c r="J15" s="25">
        <f>SUMIFS(C15:G15, C6:G6, "19MEE314_CO2")</f>
        <v>4.5</v>
      </c>
      <c r="K15" s="25">
        <f>SUMIFS(C15:G15, C6:G6, "19MEE314_CO3")</f>
        <v>4</v>
      </c>
      <c r="L15" s="25">
        <f>SUMIFS(C15:G15, C6:G6, "19MEE314_CO4")</f>
        <v>0</v>
      </c>
      <c r="M15" s="25">
        <f>SUMIFS(C15:G15, C6:G6, "19MEE314_CO5")</f>
        <v>0</v>
      </c>
    </row>
    <row r="16" spans="1:13" x14ac:dyDescent="0.3">
      <c r="A16" s="26" t="s">
        <v>140</v>
      </c>
      <c r="B16" s="26" t="s">
        <v>141</v>
      </c>
      <c r="C16" s="26">
        <v>6</v>
      </c>
      <c r="D16" s="26">
        <v>8</v>
      </c>
      <c r="E16" s="26">
        <v>2.5</v>
      </c>
      <c r="F16" s="26">
        <v>11</v>
      </c>
      <c r="G16" s="26">
        <v>4</v>
      </c>
      <c r="I16" s="25">
        <f>SUMIFS(C16:G16, C6:G6, "19MEE314_CO1")</f>
        <v>6</v>
      </c>
      <c r="J16" s="25">
        <f>SUMIFS(C16:G16, C6:G6, "19MEE314_CO2")</f>
        <v>21.5</v>
      </c>
      <c r="K16" s="25">
        <f>SUMIFS(C16:G16, C6:G6, "19MEE314_CO3")</f>
        <v>4</v>
      </c>
      <c r="L16" s="25">
        <f>SUMIFS(C16:G16, C6:G6, "19MEE314_CO4")</f>
        <v>0</v>
      </c>
      <c r="M16" s="25">
        <f>SUMIFS(C16:G16, C6:G6, "19MEE314_CO5")</f>
        <v>0</v>
      </c>
    </row>
    <row r="17" spans="1:13" x14ac:dyDescent="0.3">
      <c r="A17" s="24" t="s">
        <v>142</v>
      </c>
      <c r="B17" s="24" t="s">
        <v>143</v>
      </c>
      <c r="C17" s="24">
        <v>7</v>
      </c>
      <c r="D17" s="24">
        <v>0</v>
      </c>
      <c r="E17" s="24">
        <v>5</v>
      </c>
      <c r="F17" s="24">
        <v>2</v>
      </c>
      <c r="G17" s="24">
        <v>6</v>
      </c>
      <c r="I17" s="25">
        <f>SUMIFS(C17:G17, C6:G6, "19MEE314_CO1")</f>
        <v>7</v>
      </c>
      <c r="J17" s="25">
        <f>SUMIFS(C17:G17, C6:G6, "19MEE314_CO2")</f>
        <v>7</v>
      </c>
      <c r="K17" s="25">
        <f>SUMIFS(C17:G17, C6:G6, "19MEE314_CO3")</f>
        <v>6</v>
      </c>
      <c r="L17" s="25">
        <f>SUMIFS(C17:G17, C6:G6, "19MEE314_CO4")</f>
        <v>0</v>
      </c>
      <c r="M17" s="25">
        <f>SUMIFS(C17:G17, C6:G6, "19MEE314_CO5")</f>
        <v>0</v>
      </c>
    </row>
    <row r="18" spans="1:13" x14ac:dyDescent="0.3">
      <c r="A18" s="26" t="s">
        <v>144</v>
      </c>
      <c r="B18" s="26" t="s">
        <v>145</v>
      </c>
      <c r="C18" s="26">
        <v>3</v>
      </c>
      <c r="D18" s="26">
        <v>7</v>
      </c>
      <c r="E18" s="26">
        <v>4.5</v>
      </c>
      <c r="F18" s="26">
        <v>10</v>
      </c>
      <c r="G18" s="26">
        <v>5</v>
      </c>
      <c r="I18" s="25">
        <f>SUMIFS(C18:G18, C6:G6, "19MEE314_CO1")</f>
        <v>3</v>
      </c>
      <c r="J18" s="25">
        <f>SUMIFS(C18:G18, C6:G6, "19MEE314_CO2")</f>
        <v>21.5</v>
      </c>
      <c r="K18" s="25">
        <f>SUMIFS(C18:G18, C6:G6, "19MEE314_CO3")</f>
        <v>5</v>
      </c>
      <c r="L18" s="25">
        <f>SUMIFS(C18:G18, C6:G6, "19MEE314_CO4")</f>
        <v>0</v>
      </c>
      <c r="M18" s="25">
        <f>SUMIFS(C18:G18, C6:G6, "19MEE314_CO5")</f>
        <v>0</v>
      </c>
    </row>
    <row r="19" spans="1:13" x14ac:dyDescent="0.3">
      <c r="A19" s="24" t="s">
        <v>146</v>
      </c>
      <c r="B19" s="24" t="s">
        <v>147</v>
      </c>
      <c r="C19" s="24">
        <v>6</v>
      </c>
      <c r="D19" s="24">
        <v>0</v>
      </c>
      <c r="E19" s="24">
        <v>2.5</v>
      </c>
      <c r="F19" s="24">
        <v>10</v>
      </c>
      <c r="G19" s="24">
        <v>5</v>
      </c>
      <c r="I19" s="25">
        <f>SUMIFS(C19:G19, C6:G6, "19MEE314_CO1")</f>
        <v>6</v>
      </c>
      <c r="J19" s="25">
        <f>SUMIFS(C19:G19, C6:G6, "19MEE314_CO2")</f>
        <v>12.5</v>
      </c>
      <c r="K19" s="25">
        <f>SUMIFS(C19:G19, C6:G6, "19MEE314_CO3")</f>
        <v>5</v>
      </c>
      <c r="L19" s="25">
        <f>SUMIFS(C19:G19, C6:G6, "19MEE314_CO4")</f>
        <v>0</v>
      </c>
      <c r="M19" s="25">
        <f>SUMIFS(C19:G19, C6:G6, "19MEE314_CO5")</f>
        <v>0</v>
      </c>
    </row>
    <row r="20" spans="1:13" x14ac:dyDescent="0.3">
      <c r="A20" s="26" t="s">
        <v>148</v>
      </c>
      <c r="B20" s="26" t="s">
        <v>149</v>
      </c>
      <c r="C20" s="26">
        <v>6</v>
      </c>
      <c r="D20" s="26">
        <v>8</v>
      </c>
      <c r="E20" s="26">
        <v>2.5</v>
      </c>
      <c r="F20" s="26">
        <v>7</v>
      </c>
      <c r="G20" s="26">
        <v>5</v>
      </c>
      <c r="I20" s="25">
        <f>SUMIFS(C20:G20, C6:G6, "19MEE314_CO1")</f>
        <v>6</v>
      </c>
      <c r="J20" s="25">
        <f>SUMIFS(C20:G20, C6:G6, "19MEE314_CO2")</f>
        <v>17.5</v>
      </c>
      <c r="K20" s="25">
        <f>SUMIFS(C20:G20, C6:G6, "19MEE314_CO3")</f>
        <v>5</v>
      </c>
      <c r="L20" s="25">
        <f>SUMIFS(C20:G20, C6:G6, "19MEE314_CO4")</f>
        <v>0</v>
      </c>
      <c r="M20" s="25">
        <f>SUMIFS(C20:G20, C6:G6, "19MEE314_CO5")</f>
        <v>0</v>
      </c>
    </row>
    <row r="21" spans="1:13" x14ac:dyDescent="0.3">
      <c r="A21" s="24" t="s">
        <v>150</v>
      </c>
      <c r="B21" s="24" t="s">
        <v>151</v>
      </c>
      <c r="C21" s="24">
        <v>1</v>
      </c>
      <c r="D21" s="24">
        <v>6</v>
      </c>
      <c r="E21" s="24">
        <v>2.5</v>
      </c>
      <c r="F21" s="24">
        <v>9</v>
      </c>
      <c r="G21" s="24">
        <v>6</v>
      </c>
      <c r="I21" s="25">
        <f>SUMIFS(C21:G21, C6:G6, "19MEE314_CO1")</f>
        <v>1</v>
      </c>
      <c r="J21" s="25">
        <f>SUMIFS(C21:G21, C6:G6, "19MEE314_CO2")</f>
        <v>17.5</v>
      </c>
      <c r="K21" s="25">
        <f>SUMIFS(C21:G21, C6:G6, "19MEE314_CO3")</f>
        <v>6</v>
      </c>
      <c r="L21" s="25">
        <f>SUMIFS(C21:G21, C6:G6, "19MEE314_CO4")</f>
        <v>0</v>
      </c>
      <c r="M21" s="25">
        <f>SUMIFS(C21:G21, C6:G6, "19MEE314_CO5")</f>
        <v>0</v>
      </c>
    </row>
    <row r="22" spans="1:13" x14ac:dyDescent="0.3">
      <c r="A22" s="26" t="s">
        <v>152</v>
      </c>
      <c r="B22" s="26" t="s">
        <v>153</v>
      </c>
      <c r="C22" s="26">
        <v>2</v>
      </c>
      <c r="D22" s="26">
        <v>4</v>
      </c>
      <c r="E22" s="26">
        <v>2.5</v>
      </c>
      <c r="F22" s="26">
        <v>6</v>
      </c>
      <c r="G22" s="26">
        <v>5</v>
      </c>
      <c r="I22" s="25">
        <f>SUMIFS(C22:G22, C6:G6, "19MEE314_CO1")</f>
        <v>2</v>
      </c>
      <c r="J22" s="25">
        <f>SUMIFS(C22:G22, C6:G6, "19MEE314_CO2")</f>
        <v>12.5</v>
      </c>
      <c r="K22" s="25">
        <f>SUMIFS(C22:G22, C6:G6, "19MEE314_CO3")</f>
        <v>5</v>
      </c>
      <c r="L22" s="25">
        <f>SUMIFS(C22:G22, C6:G6, "19MEE314_CO4")</f>
        <v>0</v>
      </c>
      <c r="M22" s="25">
        <f>SUMIFS(C22:G22, C6:G6, "19MEE314_CO5")</f>
        <v>0</v>
      </c>
    </row>
    <row r="23" spans="1:13" x14ac:dyDescent="0.3">
      <c r="A23" s="24" t="s">
        <v>154</v>
      </c>
      <c r="B23" s="24" t="s">
        <v>155</v>
      </c>
      <c r="C23" s="24">
        <v>6</v>
      </c>
      <c r="D23" s="24">
        <v>6</v>
      </c>
      <c r="E23" s="24">
        <v>2.5</v>
      </c>
      <c r="F23" s="24">
        <v>2</v>
      </c>
      <c r="G23" s="24">
        <v>7</v>
      </c>
      <c r="I23" s="25">
        <f>SUMIFS(C23:G23, C6:G6, "19MEE314_CO1")</f>
        <v>6</v>
      </c>
      <c r="J23" s="25">
        <f>SUMIFS(C23:G23, C6:G6, "19MEE314_CO2")</f>
        <v>10.5</v>
      </c>
      <c r="K23" s="25">
        <f>SUMIFS(C23:G23, C6:G6, "19MEE314_CO3")</f>
        <v>7</v>
      </c>
      <c r="L23" s="25">
        <f>SUMIFS(C23:G23, C6:G6, "19MEE314_CO4")</f>
        <v>0</v>
      </c>
      <c r="M23" s="25">
        <f>SUMIFS(C23:G23, C6:G6, "19MEE314_CO5")</f>
        <v>0</v>
      </c>
    </row>
    <row r="24" spans="1:13" x14ac:dyDescent="0.3">
      <c r="A24" s="26" t="s">
        <v>156</v>
      </c>
      <c r="B24" s="26" t="s">
        <v>157</v>
      </c>
      <c r="C24" s="26">
        <v>2</v>
      </c>
      <c r="D24" s="26">
        <v>2</v>
      </c>
      <c r="E24" s="26">
        <v>0</v>
      </c>
      <c r="F24" s="26">
        <v>5</v>
      </c>
      <c r="G24" s="26">
        <v>5</v>
      </c>
      <c r="I24" s="25">
        <f>SUMIFS(C24:G24, C6:G6, "19MEE314_CO1")</f>
        <v>2</v>
      </c>
      <c r="J24" s="25">
        <f>SUMIFS(C24:G24, C6:G6, "19MEE314_CO2")</f>
        <v>7</v>
      </c>
      <c r="K24" s="25">
        <f>SUMIFS(C24:G24, C6:G6, "19MEE314_CO3")</f>
        <v>5</v>
      </c>
      <c r="L24" s="25">
        <f>SUMIFS(C24:G24, C6:G6, "19MEE314_CO4")</f>
        <v>0</v>
      </c>
      <c r="M24" s="25">
        <f>SUMIFS(C24:G24, C6:G6, "19MEE314_CO5")</f>
        <v>0</v>
      </c>
    </row>
    <row r="25" spans="1:13" x14ac:dyDescent="0.3">
      <c r="A25" s="24" t="s">
        <v>158</v>
      </c>
      <c r="B25" s="24" t="s">
        <v>159</v>
      </c>
      <c r="C25" s="24">
        <v>5</v>
      </c>
      <c r="D25" s="24">
        <v>5</v>
      </c>
      <c r="E25" s="24">
        <v>2.5</v>
      </c>
      <c r="F25" s="24">
        <v>11</v>
      </c>
      <c r="G25" s="24">
        <v>4</v>
      </c>
      <c r="I25" s="25">
        <f>SUMIFS(C25:G25, C6:G6, "19MEE314_CO1")</f>
        <v>5</v>
      </c>
      <c r="J25" s="25">
        <f>SUMIFS(C25:G25, C6:G6, "19MEE314_CO2")</f>
        <v>18.5</v>
      </c>
      <c r="K25" s="25">
        <f>SUMIFS(C25:G25, C6:G6, "19MEE314_CO3")</f>
        <v>4</v>
      </c>
      <c r="L25" s="25">
        <f>SUMIFS(C25:G25, C6:G6, "19MEE314_CO4")</f>
        <v>0</v>
      </c>
      <c r="M25" s="25">
        <f>SUMIFS(C25:G25, C6:G6, "19MEE314_CO5")</f>
        <v>0</v>
      </c>
    </row>
    <row r="26" spans="1:13" x14ac:dyDescent="0.3">
      <c r="A26" s="26" t="s">
        <v>160</v>
      </c>
      <c r="B26" s="26" t="s">
        <v>161</v>
      </c>
      <c r="C26" s="26">
        <v>0</v>
      </c>
      <c r="D26" s="26">
        <v>0</v>
      </c>
      <c r="E26" s="26">
        <v>0</v>
      </c>
      <c r="F26" s="26">
        <v>7</v>
      </c>
      <c r="G26" s="26">
        <v>0</v>
      </c>
      <c r="I26" s="25">
        <f>SUMIFS(C26:G26, C6:G6, "19MEE314_CO1")</f>
        <v>0</v>
      </c>
      <c r="J26" s="25">
        <f>SUMIFS(C26:G26, C6:G6, "19MEE314_CO2")</f>
        <v>7</v>
      </c>
      <c r="K26" s="25">
        <f>SUMIFS(C26:G26, C6:G6, "19MEE314_CO3")</f>
        <v>0</v>
      </c>
      <c r="L26" s="25">
        <f>SUMIFS(C26:G26, C6:G6, "19MEE314_CO4")</f>
        <v>0</v>
      </c>
      <c r="M26" s="25">
        <f>SUMIFS(C26:G26, C6:G6, "19MEE314_CO5")</f>
        <v>0</v>
      </c>
    </row>
    <row r="27" spans="1:13" x14ac:dyDescent="0.3">
      <c r="A27" s="24" t="s">
        <v>162</v>
      </c>
      <c r="B27" s="24" t="s">
        <v>163</v>
      </c>
      <c r="C27" s="24">
        <v>7</v>
      </c>
      <c r="D27" s="24">
        <v>5</v>
      </c>
      <c r="E27" s="24">
        <v>0</v>
      </c>
      <c r="F27" s="24">
        <v>14</v>
      </c>
      <c r="G27" s="24">
        <v>6</v>
      </c>
      <c r="I27" s="25">
        <f>SUMIFS(C27:G27, C6:G6, "19MEE314_CO1")</f>
        <v>7</v>
      </c>
      <c r="J27" s="25">
        <f>SUMIFS(C27:G27, C6:G6, "19MEE314_CO2")</f>
        <v>19</v>
      </c>
      <c r="K27" s="25">
        <f>SUMIFS(C27:G27, C6:G6, "19MEE314_CO3")</f>
        <v>6</v>
      </c>
      <c r="L27" s="25">
        <f>SUMIFS(C27:G27, C6:G6, "19MEE314_CO4")</f>
        <v>0</v>
      </c>
      <c r="M27" s="25">
        <f>SUMIFS(C27:G27, C6:G6, "19MEE314_CO5")</f>
        <v>0</v>
      </c>
    </row>
    <row r="28" spans="1:13" x14ac:dyDescent="0.3">
      <c r="A28" s="26" t="s">
        <v>164</v>
      </c>
      <c r="B28" s="26" t="s">
        <v>165</v>
      </c>
      <c r="C28" s="26">
        <v>3</v>
      </c>
      <c r="D28" s="26">
        <v>0</v>
      </c>
      <c r="E28" s="26">
        <v>0</v>
      </c>
      <c r="F28" s="26">
        <v>1</v>
      </c>
      <c r="G28" s="26">
        <v>7</v>
      </c>
      <c r="I28" s="25">
        <f>SUMIFS(C28:G28, C6:G6, "19MEE314_CO1")</f>
        <v>3</v>
      </c>
      <c r="J28" s="25">
        <f>SUMIFS(C28:G28, C6:G6, "19MEE314_CO2")</f>
        <v>1</v>
      </c>
      <c r="K28" s="25">
        <f>SUMIFS(C28:G28, C6:G6, "19MEE314_CO3")</f>
        <v>7</v>
      </c>
      <c r="L28" s="25">
        <f>SUMIFS(C28:G28, C6:G6, "19MEE314_CO4")</f>
        <v>0</v>
      </c>
      <c r="M28" s="25">
        <f>SUMIFS(C28:G28, C6:G6, "19MEE314_CO5")</f>
        <v>0</v>
      </c>
    </row>
    <row r="29" spans="1:13" x14ac:dyDescent="0.3">
      <c r="A29" s="24" t="s">
        <v>166</v>
      </c>
      <c r="B29" s="24" t="s">
        <v>167</v>
      </c>
      <c r="C29" s="24">
        <v>6</v>
      </c>
      <c r="D29" s="24">
        <v>5</v>
      </c>
      <c r="E29" s="24">
        <v>2.5</v>
      </c>
      <c r="F29" s="24">
        <v>9.5</v>
      </c>
      <c r="G29" s="24">
        <v>2</v>
      </c>
      <c r="I29" s="25">
        <f>SUMIFS(C29:G29, C6:G6, "19MEE314_CO1")</f>
        <v>6</v>
      </c>
      <c r="J29" s="25">
        <f>SUMIFS(C29:G29, C6:G6, "19MEE314_CO2")</f>
        <v>17</v>
      </c>
      <c r="K29" s="25">
        <f>SUMIFS(C29:G29, C6:G6, "19MEE314_CO3")</f>
        <v>2</v>
      </c>
      <c r="L29" s="25">
        <f>SUMIFS(C29:G29, C6:G6, "19MEE314_CO4")</f>
        <v>0</v>
      </c>
      <c r="M29" s="25">
        <f>SUMIFS(C29:G29, C6:G6, "19MEE314_CO5")</f>
        <v>0</v>
      </c>
    </row>
    <row r="30" spans="1:13" x14ac:dyDescent="0.3">
      <c r="A30" s="26" t="s">
        <v>168</v>
      </c>
      <c r="B30" s="26" t="s">
        <v>169</v>
      </c>
      <c r="C30" s="26">
        <v>0</v>
      </c>
      <c r="D30" s="26">
        <v>0</v>
      </c>
      <c r="E30" s="26">
        <v>0</v>
      </c>
      <c r="F30" s="26">
        <v>6</v>
      </c>
      <c r="G30" s="26">
        <v>0</v>
      </c>
      <c r="I30" s="25">
        <f>SUMIFS(C30:G30, C6:G6, "19MEE314_CO1")</f>
        <v>0</v>
      </c>
      <c r="J30" s="25">
        <f>SUMIFS(C30:G30, C6:G6, "19MEE314_CO2")</f>
        <v>6</v>
      </c>
      <c r="K30" s="25">
        <f>SUMIFS(C30:G30, C6:G6, "19MEE314_CO3")</f>
        <v>0</v>
      </c>
      <c r="L30" s="25">
        <f>SUMIFS(C30:G30, C6:G6, "19MEE314_CO4")</f>
        <v>0</v>
      </c>
      <c r="M30" s="25">
        <f>SUMIFS(C30:G30, C6:G6, "19MEE314_CO5")</f>
        <v>0</v>
      </c>
    </row>
    <row r="31" spans="1:13" x14ac:dyDescent="0.3">
      <c r="A31" s="24" t="s">
        <v>170</v>
      </c>
      <c r="B31" s="24" t="s">
        <v>171</v>
      </c>
      <c r="C31" s="24">
        <v>6</v>
      </c>
      <c r="D31" s="24">
        <v>6</v>
      </c>
      <c r="E31" s="24">
        <v>2.5</v>
      </c>
      <c r="F31" s="24">
        <v>3</v>
      </c>
      <c r="G31" s="24">
        <v>5</v>
      </c>
      <c r="I31" s="25">
        <f>SUMIFS(C31:G31, C6:G6, "19MEE314_CO1")</f>
        <v>6</v>
      </c>
      <c r="J31" s="25">
        <f>SUMIFS(C31:G31, C6:G6, "19MEE314_CO2")</f>
        <v>11.5</v>
      </c>
      <c r="K31" s="25">
        <f>SUMIFS(C31:G31, C6:G6, "19MEE314_CO3")</f>
        <v>5</v>
      </c>
      <c r="L31" s="25">
        <f>SUMIFS(C31:G31, C6:G6, "19MEE314_CO4")</f>
        <v>0</v>
      </c>
      <c r="M31" s="25">
        <f>SUMIFS(C31:G31, C6:G6, "19MEE314_CO5")</f>
        <v>0</v>
      </c>
    </row>
    <row r="32" spans="1:13" x14ac:dyDescent="0.3">
      <c r="A32" s="26" t="s">
        <v>172</v>
      </c>
      <c r="B32" s="26" t="s">
        <v>173</v>
      </c>
      <c r="C32" s="26">
        <v>5</v>
      </c>
      <c r="D32" s="26">
        <v>6</v>
      </c>
      <c r="E32" s="26">
        <v>1.5</v>
      </c>
      <c r="F32" s="26">
        <v>11</v>
      </c>
      <c r="G32" s="26">
        <v>2</v>
      </c>
      <c r="I32" s="25">
        <f>SUMIFS(C32:G32, C6:G6, "19MEE314_CO1")</f>
        <v>5</v>
      </c>
      <c r="J32" s="25">
        <f>SUMIFS(C32:G32, C6:G6, "19MEE314_CO2")</f>
        <v>18.5</v>
      </c>
      <c r="K32" s="25">
        <f>SUMIFS(C32:G32, C6:G6, "19MEE314_CO3")</f>
        <v>2</v>
      </c>
      <c r="L32" s="25">
        <f>SUMIFS(C32:G32, C6:G6, "19MEE314_CO4")</f>
        <v>0</v>
      </c>
      <c r="M32" s="25">
        <f>SUMIFS(C32:G32, C6:G6, "19MEE314_CO5")</f>
        <v>0</v>
      </c>
    </row>
    <row r="33" spans="1:13" x14ac:dyDescent="0.3">
      <c r="A33" s="24" t="s">
        <v>174</v>
      </c>
      <c r="B33" s="24" t="s">
        <v>175</v>
      </c>
      <c r="C33" s="24">
        <v>6</v>
      </c>
      <c r="D33" s="24">
        <v>0</v>
      </c>
      <c r="E33" s="24">
        <v>3.5</v>
      </c>
      <c r="F33" s="24">
        <v>12</v>
      </c>
      <c r="G33" s="24">
        <v>6</v>
      </c>
      <c r="I33" s="25">
        <f>SUMIFS(C33:G33, C6:G6, "19MEE314_CO1")</f>
        <v>6</v>
      </c>
      <c r="J33" s="25">
        <f>SUMIFS(C33:G33, C6:G6, "19MEE314_CO2")</f>
        <v>15.5</v>
      </c>
      <c r="K33" s="25">
        <f>SUMIFS(C33:G33, C6:G6, "19MEE314_CO3")</f>
        <v>6</v>
      </c>
      <c r="L33" s="25">
        <f>SUMIFS(C33:G33, C6:G6, "19MEE314_CO4")</f>
        <v>0</v>
      </c>
      <c r="M33" s="25">
        <f>SUMIFS(C33:G33, C6:G6, "19MEE314_CO5")</f>
        <v>0</v>
      </c>
    </row>
    <row r="34" spans="1:13" x14ac:dyDescent="0.3">
      <c r="A34" s="26" t="s">
        <v>176</v>
      </c>
      <c r="B34" s="26" t="s">
        <v>177</v>
      </c>
      <c r="C34" s="26">
        <v>4</v>
      </c>
      <c r="D34" s="26">
        <v>0</v>
      </c>
      <c r="E34" s="26">
        <v>2.5</v>
      </c>
      <c r="F34" s="26">
        <v>10</v>
      </c>
      <c r="G34" s="26">
        <v>3</v>
      </c>
      <c r="I34" s="25">
        <f>SUMIFS(C34:G34, C6:G6, "19MEE314_CO1")</f>
        <v>4</v>
      </c>
      <c r="J34" s="25">
        <f>SUMIFS(C34:G34, C6:G6, "19MEE314_CO2")</f>
        <v>12.5</v>
      </c>
      <c r="K34" s="25">
        <f>SUMIFS(C34:G34, C6:G6, "19MEE314_CO3")</f>
        <v>3</v>
      </c>
      <c r="L34" s="25">
        <f>SUMIFS(C34:G34, C6:G6, "19MEE314_CO4")</f>
        <v>0</v>
      </c>
      <c r="M34" s="25">
        <f>SUMIFS(C34:G34, C6:G6, "19MEE314_CO5")</f>
        <v>0</v>
      </c>
    </row>
    <row r="35" spans="1:13" x14ac:dyDescent="0.3">
      <c r="A35" s="24" t="s">
        <v>178</v>
      </c>
      <c r="B35" s="24" t="s">
        <v>179</v>
      </c>
      <c r="C35" s="24">
        <v>5</v>
      </c>
      <c r="D35" s="24">
        <v>7</v>
      </c>
      <c r="E35" s="24">
        <v>2.5</v>
      </c>
      <c r="F35" s="24">
        <v>9</v>
      </c>
      <c r="G35" s="24">
        <v>5</v>
      </c>
      <c r="I35" s="25">
        <f>SUMIFS(C35:G35, C6:G6, "19MEE314_CO1")</f>
        <v>5</v>
      </c>
      <c r="J35" s="25">
        <f>SUMIFS(C35:G35, C6:G6, "19MEE314_CO2")</f>
        <v>18.5</v>
      </c>
      <c r="K35" s="25">
        <f>SUMIFS(C35:G35, C6:G6, "19MEE314_CO3")</f>
        <v>5</v>
      </c>
      <c r="L35" s="25">
        <f>SUMIFS(C35:G35, C6:G6, "19MEE314_CO4")</f>
        <v>0</v>
      </c>
      <c r="M35" s="25">
        <f>SUMIFS(C35:G35, C6:G6, "19MEE314_CO5")</f>
        <v>0</v>
      </c>
    </row>
    <row r="36" spans="1:13" x14ac:dyDescent="0.3">
      <c r="A36" s="26" t="s">
        <v>180</v>
      </c>
      <c r="B36" s="26" t="s">
        <v>181</v>
      </c>
      <c r="C36" s="26">
        <v>5</v>
      </c>
      <c r="D36" s="26">
        <v>1</v>
      </c>
      <c r="E36" s="26">
        <v>1</v>
      </c>
      <c r="F36" s="26">
        <v>10</v>
      </c>
      <c r="G36" s="26">
        <v>0</v>
      </c>
      <c r="I36" s="25">
        <f>SUMIFS(C36:G36, C6:G6, "19MEE314_CO1")</f>
        <v>5</v>
      </c>
      <c r="J36" s="25">
        <f>SUMIFS(C36:G36, C6:G6, "19MEE314_CO2")</f>
        <v>12</v>
      </c>
      <c r="K36" s="25">
        <f>SUMIFS(C36:G36, C6:G6, "19MEE314_CO3")</f>
        <v>0</v>
      </c>
      <c r="L36" s="25">
        <f>SUMIFS(C36:G36, C6:G6, "19MEE314_CO4")</f>
        <v>0</v>
      </c>
      <c r="M36" s="25">
        <f>SUMIFS(C36:G36, C6:G6, "19MEE314_CO5")</f>
        <v>0</v>
      </c>
    </row>
    <row r="37" spans="1:13" x14ac:dyDescent="0.3">
      <c r="A37" s="24" t="s">
        <v>182</v>
      </c>
      <c r="B37" s="24" t="s">
        <v>183</v>
      </c>
      <c r="C37" s="24">
        <v>2</v>
      </c>
      <c r="D37" s="24">
        <v>5</v>
      </c>
      <c r="E37" s="24">
        <v>0</v>
      </c>
      <c r="F37" s="24">
        <v>5</v>
      </c>
      <c r="G37" s="24">
        <v>11</v>
      </c>
      <c r="I37" s="25">
        <f>SUMIFS(C37:G37, C6:G6, "19MEE314_CO1")</f>
        <v>2</v>
      </c>
      <c r="J37" s="25">
        <f>SUMIFS(C37:G37, C6:G6, "19MEE314_CO2")</f>
        <v>10</v>
      </c>
      <c r="K37" s="25">
        <f>SUMIFS(C37:G37, C6:G6, "19MEE314_CO3")</f>
        <v>11</v>
      </c>
      <c r="L37" s="25">
        <f>SUMIFS(C37:G37, C6:G6, "19MEE314_CO4")</f>
        <v>0</v>
      </c>
      <c r="M37" s="25">
        <f>SUMIFS(C37:G37, C6:G6, "19MEE314_CO5")</f>
        <v>0</v>
      </c>
    </row>
    <row r="38" spans="1:13" x14ac:dyDescent="0.3">
      <c r="A38" s="26" t="s">
        <v>184</v>
      </c>
      <c r="B38" s="26" t="s">
        <v>185</v>
      </c>
      <c r="C38" s="26">
        <v>13</v>
      </c>
      <c r="D38" s="26">
        <v>4</v>
      </c>
      <c r="E38" s="26">
        <v>3</v>
      </c>
      <c r="F38" s="26">
        <v>0</v>
      </c>
      <c r="G38" s="26">
        <v>0</v>
      </c>
      <c r="I38" s="25">
        <f>SUMIFS(C38:G38, C6:G6, "19MEE314_CO1")</f>
        <v>13</v>
      </c>
      <c r="J38" s="25">
        <f>SUMIFS(C38:G38, C6:G6, "19MEE314_CO2")</f>
        <v>7</v>
      </c>
      <c r="K38" s="25">
        <f>SUMIFS(C38:G38, C6:G6, "19MEE314_CO3")</f>
        <v>0</v>
      </c>
      <c r="L38" s="25">
        <f>SUMIFS(C38:G38, C6:G6, "19MEE314_CO4")</f>
        <v>0</v>
      </c>
      <c r="M38" s="25">
        <f>SUMIFS(C38:G38, C6:G6, "19MEE314_CO5")</f>
        <v>0</v>
      </c>
    </row>
    <row r="39" spans="1:13" x14ac:dyDescent="0.3">
      <c r="A39" s="24" t="s">
        <v>186</v>
      </c>
      <c r="B39" s="24" t="s">
        <v>187</v>
      </c>
      <c r="C39" s="24">
        <v>5</v>
      </c>
      <c r="D39" s="24">
        <v>0</v>
      </c>
      <c r="E39" s="24">
        <v>2.5</v>
      </c>
      <c r="F39" s="24">
        <v>3</v>
      </c>
      <c r="G39" s="24">
        <v>4</v>
      </c>
      <c r="I39" s="25">
        <f>SUMIFS(C39:G39, C6:G6, "19MEE314_CO1")</f>
        <v>5</v>
      </c>
      <c r="J39" s="25">
        <f>SUMIFS(C39:G39, C6:G6, "19MEE314_CO2")</f>
        <v>5.5</v>
      </c>
      <c r="K39" s="25">
        <f>SUMIFS(C39:G39, C6:G6, "19MEE314_CO3")</f>
        <v>4</v>
      </c>
      <c r="L39" s="25">
        <f>SUMIFS(C39:G39, C6:G6, "19MEE314_CO4")</f>
        <v>0</v>
      </c>
      <c r="M39" s="25">
        <f>SUMIFS(C39:G39, C6:G6, "19MEE314_CO5")</f>
        <v>0</v>
      </c>
    </row>
    <row r="40" spans="1:13" x14ac:dyDescent="0.3">
      <c r="A40" s="26" t="s">
        <v>188</v>
      </c>
      <c r="B40" s="26" t="s">
        <v>189</v>
      </c>
      <c r="C40" s="26">
        <v>5</v>
      </c>
      <c r="D40" s="26">
        <v>0</v>
      </c>
      <c r="E40" s="26">
        <v>1</v>
      </c>
      <c r="F40" s="26">
        <v>7.5</v>
      </c>
      <c r="G40" s="26">
        <v>0</v>
      </c>
      <c r="I40" s="25">
        <f>SUMIFS(C40:G40, C6:G6, "19MEE314_CO1")</f>
        <v>5</v>
      </c>
      <c r="J40" s="25">
        <f>SUMIFS(C40:G40, C6:G6, "19MEE314_CO2")</f>
        <v>8.5</v>
      </c>
      <c r="K40" s="25">
        <f>SUMIFS(C40:G40, C6:G6, "19MEE314_CO3")</f>
        <v>0</v>
      </c>
      <c r="L40" s="25">
        <f>SUMIFS(C40:G40, C6:G6, "19MEE314_CO4")</f>
        <v>0</v>
      </c>
      <c r="M40" s="25">
        <f>SUMIFS(C40:G40, C6:G6, "19MEE314_CO5")</f>
        <v>0</v>
      </c>
    </row>
    <row r="41" spans="1:13" x14ac:dyDescent="0.3">
      <c r="A41" s="24" t="s">
        <v>190</v>
      </c>
      <c r="B41" s="24" t="s">
        <v>191</v>
      </c>
      <c r="C41" s="24">
        <v>7</v>
      </c>
      <c r="D41" s="24">
        <v>5</v>
      </c>
      <c r="E41" s="24">
        <v>0</v>
      </c>
      <c r="F41" s="24">
        <v>14</v>
      </c>
      <c r="G41" s="24">
        <v>12</v>
      </c>
      <c r="I41" s="25">
        <f>SUMIFS(C41:G41, C6:G6, "19MEE314_CO1")</f>
        <v>7</v>
      </c>
      <c r="J41" s="25">
        <f>SUMIFS(C41:G41, C6:G6, "19MEE314_CO2")</f>
        <v>19</v>
      </c>
      <c r="K41" s="25">
        <f>SUMIFS(C41:G41, C6:G6, "19MEE314_CO3")</f>
        <v>12</v>
      </c>
      <c r="L41" s="25">
        <f>SUMIFS(C41:G41, C6:G6, "19MEE314_CO4")</f>
        <v>0</v>
      </c>
      <c r="M41" s="25">
        <f>SUMIFS(C41:G41, C6:G6, "19MEE314_CO5")</f>
        <v>0</v>
      </c>
    </row>
    <row r="42" spans="1:13" x14ac:dyDescent="0.3">
      <c r="A42" s="26" t="s">
        <v>192</v>
      </c>
      <c r="B42" s="26" t="s">
        <v>193</v>
      </c>
      <c r="C42" s="26">
        <v>1</v>
      </c>
      <c r="D42" s="26">
        <v>5</v>
      </c>
      <c r="E42" s="26">
        <v>0.5</v>
      </c>
      <c r="F42" s="26">
        <v>5</v>
      </c>
      <c r="G42" s="26">
        <v>6</v>
      </c>
      <c r="I42" s="25">
        <f>SUMIFS(C42:G42, C6:G6, "19MEE314_CO1")</f>
        <v>1</v>
      </c>
      <c r="J42" s="25">
        <f>SUMIFS(C42:G42, C6:G6, "19MEE314_CO2")</f>
        <v>10.5</v>
      </c>
      <c r="K42" s="25">
        <f>SUMIFS(C42:G42, C6:G6, "19MEE314_CO3")</f>
        <v>6</v>
      </c>
      <c r="L42" s="25">
        <f>SUMIFS(C42:G42, C6:G6, "19MEE314_CO4")</f>
        <v>0</v>
      </c>
      <c r="M42" s="25">
        <f>SUMIFS(C42:G42, C6:G6, "19MEE314_CO5")</f>
        <v>0</v>
      </c>
    </row>
    <row r="43" spans="1:13" x14ac:dyDescent="0.3">
      <c r="A43" s="24" t="s">
        <v>194</v>
      </c>
      <c r="B43" s="24" t="s">
        <v>195</v>
      </c>
      <c r="C43" s="24">
        <v>6</v>
      </c>
      <c r="D43" s="24">
        <v>0</v>
      </c>
      <c r="E43" s="24">
        <v>0</v>
      </c>
      <c r="F43" s="24">
        <v>0</v>
      </c>
      <c r="G43" s="24">
        <v>0</v>
      </c>
      <c r="I43" s="25">
        <f>SUMIFS(C43:G43, C6:G6, "19MEE314_CO1")</f>
        <v>6</v>
      </c>
      <c r="J43" s="25">
        <f>SUMIFS(C43:G43, C6:G6, "19MEE314_CO2")</f>
        <v>0</v>
      </c>
      <c r="K43" s="25">
        <f>SUMIFS(C43:G43, C6:G6, "19MEE314_CO3")</f>
        <v>0</v>
      </c>
      <c r="L43" s="25">
        <f>SUMIFS(C43:G43, C6:G6, "19MEE314_CO4")</f>
        <v>0</v>
      </c>
      <c r="M43" s="25">
        <f>SUMIFS(C43:G43, C6:G6, "19MEE314_CO5")</f>
        <v>0</v>
      </c>
    </row>
    <row r="44" spans="1:13" x14ac:dyDescent="0.3">
      <c r="A44" s="26" t="s">
        <v>196</v>
      </c>
      <c r="B44" s="26" t="s">
        <v>197</v>
      </c>
      <c r="C44" s="26">
        <v>7</v>
      </c>
      <c r="D44" s="26">
        <v>4</v>
      </c>
      <c r="E44" s="26">
        <v>0</v>
      </c>
      <c r="F44" s="26">
        <v>14</v>
      </c>
      <c r="G44" s="26">
        <v>8.5</v>
      </c>
      <c r="I44" s="25">
        <f>SUMIFS(C44:G44, C6:G6, "19MEE314_CO1")</f>
        <v>7</v>
      </c>
      <c r="J44" s="25">
        <f>SUMIFS(C44:G44, C6:G6, "19MEE314_CO2")</f>
        <v>18</v>
      </c>
      <c r="K44" s="25">
        <f>SUMIFS(C44:G44, C6:G6, "19MEE314_CO3")</f>
        <v>8.5</v>
      </c>
      <c r="L44" s="25">
        <f>SUMIFS(C44:G44, C6:G6, "19MEE314_CO4")</f>
        <v>0</v>
      </c>
      <c r="M44" s="25">
        <f>SUMIFS(C44:G44, C6:G6, "19MEE314_CO5")</f>
        <v>0</v>
      </c>
    </row>
    <row r="45" spans="1:13" x14ac:dyDescent="0.3">
      <c r="A45" s="24" t="s">
        <v>198</v>
      </c>
      <c r="B45" s="24" t="s">
        <v>199</v>
      </c>
      <c r="C45" s="24">
        <v>5</v>
      </c>
      <c r="D45" s="24">
        <v>2</v>
      </c>
      <c r="E45" s="24">
        <v>0</v>
      </c>
      <c r="F45" s="24">
        <v>14</v>
      </c>
      <c r="G45" s="24">
        <v>7</v>
      </c>
      <c r="I45" s="25">
        <f>SUMIFS(C45:G45, C6:G6, "19MEE314_CO1")</f>
        <v>5</v>
      </c>
      <c r="J45" s="25">
        <f>SUMIFS(C45:G45, C6:G6, "19MEE314_CO2")</f>
        <v>16</v>
      </c>
      <c r="K45" s="25">
        <f>SUMIFS(C45:G45, C6:G6, "19MEE314_CO3")</f>
        <v>7</v>
      </c>
      <c r="L45" s="25">
        <f>SUMIFS(C45:G45, C6:G6, "19MEE314_CO4")</f>
        <v>0</v>
      </c>
      <c r="M45" s="25">
        <f>SUMIFS(C45:G45, C6:G6, "19MEE314_CO5")</f>
        <v>0</v>
      </c>
    </row>
    <row r="46" spans="1:13" x14ac:dyDescent="0.3">
      <c r="A46" s="26" t="s">
        <v>200</v>
      </c>
      <c r="B46" s="26" t="s">
        <v>201</v>
      </c>
      <c r="C46" s="26">
        <v>6</v>
      </c>
      <c r="D46" s="26">
        <v>3</v>
      </c>
      <c r="E46" s="26">
        <v>0</v>
      </c>
      <c r="F46" s="26">
        <v>8</v>
      </c>
      <c r="G46" s="26">
        <v>3</v>
      </c>
      <c r="I46" s="25">
        <f>SUMIFS(C46:G46, C6:G6, "19MEE314_CO1")</f>
        <v>6</v>
      </c>
      <c r="J46" s="25">
        <f>SUMIFS(C46:G46, C6:G6, "19MEE314_CO2")</f>
        <v>11</v>
      </c>
      <c r="K46" s="25">
        <f>SUMIFS(C46:G46, C6:G6, "19MEE314_CO3")</f>
        <v>3</v>
      </c>
      <c r="L46" s="25">
        <f>SUMIFS(C46:G46, C6:G6, "19MEE314_CO4")</f>
        <v>0</v>
      </c>
      <c r="M46" s="25">
        <f>SUMIFS(C46:G46, C6:G6, "19MEE314_CO5")</f>
        <v>0</v>
      </c>
    </row>
    <row r="47" spans="1:13" x14ac:dyDescent="0.3">
      <c r="A47" s="24" t="s">
        <v>202</v>
      </c>
      <c r="B47" s="24" t="s">
        <v>203</v>
      </c>
      <c r="C47" s="24">
        <v>6</v>
      </c>
      <c r="D47" s="24">
        <v>5</v>
      </c>
      <c r="E47" s="24">
        <v>1</v>
      </c>
      <c r="F47" s="24">
        <v>12.5</v>
      </c>
      <c r="G47" s="24">
        <v>5</v>
      </c>
      <c r="I47" s="25">
        <f>SUMIFS(C47:G47, C6:G6, "19MEE314_CO1")</f>
        <v>6</v>
      </c>
      <c r="J47" s="25">
        <f>SUMIFS(C47:G47, C6:G6, "19MEE314_CO2")</f>
        <v>18.5</v>
      </c>
      <c r="K47" s="25">
        <f>SUMIFS(C47:G47, C6:G6, "19MEE314_CO3")</f>
        <v>5</v>
      </c>
      <c r="L47" s="25">
        <f>SUMIFS(C47:G47, C6:G6, "19MEE314_CO4")</f>
        <v>0</v>
      </c>
      <c r="M47" s="25">
        <f>SUMIFS(C47:G47, C6:G6, "19MEE314_CO5")</f>
        <v>0</v>
      </c>
    </row>
    <row r="48" spans="1:13" x14ac:dyDescent="0.3">
      <c r="A48" s="26" t="s">
        <v>204</v>
      </c>
      <c r="B48" s="26" t="s">
        <v>205</v>
      </c>
      <c r="C48" s="26">
        <v>7</v>
      </c>
      <c r="D48" s="26">
        <v>2</v>
      </c>
      <c r="E48" s="26">
        <v>0</v>
      </c>
      <c r="F48" s="26">
        <v>11</v>
      </c>
      <c r="G48" s="26">
        <v>4</v>
      </c>
      <c r="I48" s="25">
        <f>SUMIFS(C48:G48, C6:G6, "19MEE314_CO1")</f>
        <v>7</v>
      </c>
      <c r="J48" s="25">
        <f>SUMIFS(C48:G48, C6:G6, "19MEE314_CO2")</f>
        <v>13</v>
      </c>
      <c r="K48" s="25">
        <f>SUMIFS(C48:G48, C6:G6, "19MEE314_CO3")</f>
        <v>4</v>
      </c>
      <c r="L48" s="25">
        <f>SUMIFS(C48:G48, C6:G6, "19MEE314_CO4")</f>
        <v>0</v>
      </c>
      <c r="M48" s="25">
        <f>SUMIFS(C48:G48, C6:G6, "19MEE314_CO5")</f>
        <v>0</v>
      </c>
    </row>
    <row r="49" spans="1:13" x14ac:dyDescent="0.3">
      <c r="A49" s="24" t="s">
        <v>206</v>
      </c>
      <c r="B49" s="24" t="s">
        <v>207</v>
      </c>
      <c r="C49" s="24">
        <v>5</v>
      </c>
      <c r="D49" s="24">
        <v>5</v>
      </c>
      <c r="E49" s="24">
        <v>2.5</v>
      </c>
      <c r="F49" s="24">
        <v>8</v>
      </c>
      <c r="G49" s="24">
        <v>7</v>
      </c>
      <c r="I49" s="25">
        <f>SUMIFS(C49:G49, C6:G6, "19MEE314_CO1")</f>
        <v>5</v>
      </c>
      <c r="J49" s="25">
        <f>SUMIFS(C49:G49, C6:G6, "19MEE314_CO2")</f>
        <v>15.5</v>
      </c>
      <c r="K49" s="25">
        <f>SUMIFS(C49:G49, C6:G6, "19MEE314_CO3")</f>
        <v>7</v>
      </c>
      <c r="L49" s="25">
        <f>SUMIFS(C49:G49, C6:G6, "19MEE314_CO4")</f>
        <v>0</v>
      </c>
      <c r="M49" s="25">
        <f>SUMIFS(C49:G49, C6:G6, "19MEE314_CO5")</f>
        <v>0</v>
      </c>
    </row>
    <row r="50" spans="1:13" x14ac:dyDescent="0.3">
      <c r="A50" s="26" t="s">
        <v>208</v>
      </c>
      <c r="B50" s="26" t="s">
        <v>209</v>
      </c>
      <c r="C50" s="26">
        <v>6</v>
      </c>
      <c r="D50" s="26">
        <v>3</v>
      </c>
      <c r="E50" s="26">
        <v>2.5</v>
      </c>
      <c r="F50" s="26">
        <v>14</v>
      </c>
      <c r="G50" s="26">
        <v>5</v>
      </c>
      <c r="I50" s="25">
        <f>SUMIFS(C50:G50, C6:G6, "19MEE314_CO1")</f>
        <v>6</v>
      </c>
      <c r="J50" s="25">
        <f>SUMIFS(C50:G50, C6:G6, "19MEE314_CO2")</f>
        <v>19.5</v>
      </c>
      <c r="K50" s="25">
        <f>SUMIFS(C50:G50, C6:G6, "19MEE314_CO3")</f>
        <v>5</v>
      </c>
      <c r="L50" s="25">
        <f>SUMIFS(C50:G50, C6:G6, "19MEE314_CO4")</f>
        <v>0</v>
      </c>
      <c r="M50" s="25">
        <f>SUMIFS(C50:G50, C6:G6, "19MEE314_CO5")</f>
        <v>0</v>
      </c>
    </row>
    <row r="51" spans="1:13" x14ac:dyDescent="0.3">
      <c r="A51" s="24" t="s">
        <v>210</v>
      </c>
      <c r="B51" s="24" t="s">
        <v>211</v>
      </c>
      <c r="C51" s="24">
        <v>7</v>
      </c>
      <c r="D51" s="24">
        <v>9</v>
      </c>
      <c r="E51" s="24">
        <v>2.5</v>
      </c>
      <c r="F51" s="24">
        <v>12</v>
      </c>
      <c r="G51" s="24">
        <v>12</v>
      </c>
      <c r="I51" s="25">
        <f>SUMIFS(C51:G51, C6:G6, "19MEE314_CO1")</f>
        <v>7</v>
      </c>
      <c r="J51" s="25">
        <f>SUMIFS(C51:G51, C6:G6, "19MEE314_CO2")</f>
        <v>23.5</v>
      </c>
      <c r="K51" s="25">
        <f>SUMIFS(C51:G51, C6:G6, "19MEE314_CO3")</f>
        <v>12</v>
      </c>
      <c r="L51" s="25">
        <f>SUMIFS(C51:G51, C6:G6, "19MEE314_CO4")</f>
        <v>0</v>
      </c>
      <c r="M51" s="25">
        <f>SUMIFS(C51:G51, C6:G6, "19MEE314_CO5")</f>
        <v>0</v>
      </c>
    </row>
    <row r="52" spans="1:13" x14ac:dyDescent="0.3">
      <c r="A52" s="26" t="s">
        <v>212</v>
      </c>
      <c r="B52" s="26" t="s">
        <v>213</v>
      </c>
      <c r="C52" s="26">
        <v>6</v>
      </c>
      <c r="D52" s="26">
        <v>5</v>
      </c>
      <c r="E52" s="26">
        <v>1.5</v>
      </c>
      <c r="F52" s="26">
        <v>14</v>
      </c>
      <c r="G52" s="26">
        <v>10</v>
      </c>
      <c r="I52" s="25">
        <f>SUMIFS(C52:G52, C6:G6, "19MEE314_CO1")</f>
        <v>6</v>
      </c>
      <c r="J52" s="25">
        <f>SUMIFS(C52:G52, C6:G6, "19MEE314_CO2")</f>
        <v>20.5</v>
      </c>
      <c r="K52" s="25">
        <f>SUMIFS(C52:G52, C6:G6, "19MEE314_CO3")</f>
        <v>10</v>
      </c>
      <c r="L52" s="25">
        <f>SUMIFS(C52:G52, C6:G6, "19MEE314_CO4")</f>
        <v>0</v>
      </c>
      <c r="M52" s="25">
        <f>SUMIFS(C52:G52, C6:G6, "19MEE314_CO5")</f>
        <v>0</v>
      </c>
    </row>
    <row r="53" spans="1:13" x14ac:dyDescent="0.3">
      <c r="A53" s="24" t="s">
        <v>214</v>
      </c>
      <c r="B53" s="24" t="s">
        <v>215</v>
      </c>
      <c r="C53" s="24">
        <v>7</v>
      </c>
      <c r="D53" s="24">
        <v>0</v>
      </c>
      <c r="E53" s="24">
        <v>5</v>
      </c>
      <c r="F53" s="24">
        <v>12</v>
      </c>
      <c r="G53" s="24">
        <v>7</v>
      </c>
      <c r="I53" s="25">
        <f>SUMIFS(C53:G53, C6:G6, "19MEE314_CO1")</f>
        <v>7</v>
      </c>
      <c r="J53" s="25">
        <f>SUMIFS(C53:G53, C6:G6, "19MEE314_CO2")</f>
        <v>17</v>
      </c>
      <c r="K53" s="25">
        <f>SUMIFS(C53:G53, C6:G6, "19MEE314_CO3")</f>
        <v>7</v>
      </c>
      <c r="L53" s="25">
        <f>SUMIFS(C53:G53, C6:G6, "19MEE314_CO4")</f>
        <v>0</v>
      </c>
      <c r="M53" s="25">
        <f>SUMIFS(C53:G53, C6:G6, "19MEE314_CO5")</f>
        <v>0</v>
      </c>
    </row>
    <row r="54" spans="1:13" x14ac:dyDescent="0.3">
      <c r="A54" s="26" t="s">
        <v>216</v>
      </c>
      <c r="B54" s="26" t="s">
        <v>217</v>
      </c>
      <c r="C54" s="26">
        <v>4</v>
      </c>
      <c r="D54" s="26">
        <v>5</v>
      </c>
      <c r="E54" s="26">
        <v>2</v>
      </c>
      <c r="F54" s="26">
        <v>10</v>
      </c>
      <c r="G54" s="26">
        <v>8.5</v>
      </c>
      <c r="I54" s="25">
        <f>SUMIFS(C54:G54, C6:G6, "19MEE314_CO1")</f>
        <v>4</v>
      </c>
      <c r="J54" s="25">
        <f>SUMIFS(C54:G54, C6:G6, "19MEE314_CO2")</f>
        <v>17</v>
      </c>
      <c r="K54" s="25">
        <f>SUMIFS(C54:G54, C6:G6, "19MEE314_CO3")</f>
        <v>8.5</v>
      </c>
      <c r="L54" s="25">
        <f>SUMIFS(C54:G54, C6:G6, "19MEE314_CO4")</f>
        <v>0</v>
      </c>
      <c r="M54" s="25">
        <f>SUMIFS(C54:G54, C6:G6, "19MEE314_CO5")</f>
        <v>0</v>
      </c>
    </row>
    <row r="55" spans="1:13" x14ac:dyDescent="0.3">
      <c r="A55" s="24" t="s">
        <v>218</v>
      </c>
      <c r="B55" s="24" t="s">
        <v>219</v>
      </c>
      <c r="C55" s="24">
        <v>6</v>
      </c>
      <c r="D55" s="24">
        <v>5</v>
      </c>
      <c r="E55" s="24">
        <v>1.5</v>
      </c>
      <c r="F55" s="24">
        <v>1.5</v>
      </c>
      <c r="G55" s="24">
        <v>6</v>
      </c>
      <c r="I55" s="25">
        <f>SUMIFS(C55:G55, C6:G6, "19MEE314_CO1")</f>
        <v>6</v>
      </c>
      <c r="J55" s="25">
        <f>SUMIFS(C55:G55, C6:G6, "19MEE314_CO2")</f>
        <v>8</v>
      </c>
      <c r="K55" s="25">
        <f>SUMIFS(C55:G55, C6:G6, "19MEE314_CO3")</f>
        <v>6</v>
      </c>
      <c r="L55" s="25">
        <f>SUMIFS(C55:G55, C6:G6, "19MEE314_CO4")</f>
        <v>0</v>
      </c>
      <c r="M55" s="25">
        <f>SUMIFS(C55:G55, C6:G6, "19MEE314_CO5")</f>
        <v>0</v>
      </c>
    </row>
    <row r="56" spans="1:13" x14ac:dyDescent="0.3">
      <c r="A56" s="26" t="s">
        <v>220</v>
      </c>
      <c r="B56" s="26" t="s">
        <v>221</v>
      </c>
      <c r="C56" s="26">
        <v>7</v>
      </c>
      <c r="D56" s="26">
        <v>6</v>
      </c>
      <c r="E56" s="26">
        <v>2.5</v>
      </c>
      <c r="F56" s="26">
        <v>7.5</v>
      </c>
      <c r="G56" s="26">
        <v>6</v>
      </c>
      <c r="I56" s="25">
        <f>SUMIFS(C56:G56, C6:G6, "19MEE314_CO1")</f>
        <v>7</v>
      </c>
      <c r="J56" s="25">
        <f>SUMIFS(C56:G56, C6:G6, "19MEE314_CO2")</f>
        <v>16</v>
      </c>
      <c r="K56" s="25">
        <f>SUMIFS(C56:G56, C6:G6, "19MEE314_CO3")</f>
        <v>6</v>
      </c>
      <c r="L56" s="25">
        <f>SUMIFS(C56:G56, C6:G6, "19MEE314_CO4")</f>
        <v>0</v>
      </c>
      <c r="M56" s="25">
        <f>SUMIFS(C56:G56, C6:G6, "19MEE314_CO5")</f>
        <v>0</v>
      </c>
    </row>
    <row r="57" spans="1:13" x14ac:dyDescent="0.3">
      <c r="A57" s="24" t="s">
        <v>222</v>
      </c>
      <c r="B57" s="24" t="s">
        <v>223</v>
      </c>
      <c r="C57" s="24">
        <v>2</v>
      </c>
      <c r="D57" s="24">
        <v>10</v>
      </c>
      <c r="E57" s="24">
        <v>2.5</v>
      </c>
      <c r="F57" s="24">
        <v>11</v>
      </c>
      <c r="G57" s="24">
        <v>5</v>
      </c>
      <c r="I57" s="25">
        <f>SUMIFS(C57:G57, C6:G6, "19MEE314_CO1")</f>
        <v>2</v>
      </c>
      <c r="J57" s="25">
        <f>SUMIFS(C57:G57, C6:G6, "19MEE314_CO2")</f>
        <v>23.5</v>
      </c>
      <c r="K57" s="25">
        <f>SUMIFS(C57:G57, C6:G6, "19MEE314_CO3")</f>
        <v>5</v>
      </c>
      <c r="L57" s="25">
        <f>SUMIFS(C57:G57, C6:G6, "19MEE314_CO4")</f>
        <v>0</v>
      </c>
      <c r="M57" s="25">
        <f>SUMIFS(C57:G57, C6:G6, "19MEE314_CO5")</f>
        <v>0</v>
      </c>
    </row>
    <row r="58" spans="1:13" x14ac:dyDescent="0.3">
      <c r="A58" s="26" t="s">
        <v>224</v>
      </c>
      <c r="B58" s="26" t="s">
        <v>225</v>
      </c>
      <c r="C58" s="26">
        <v>0</v>
      </c>
      <c r="D58" s="26">
        <v>0</v>
      </c>
      <c r="E58" s="26">
        <v>1.5</v>
      </c>
      <c r="F58" s="26">
        <v>5</v>
      </c>
      <c r="G58" s="26">
        <v>3</v>
      </c>
      <c r="I58" s="25">
        <f>SUMIFS(C58:G58, C6:G6, "19MEE314_CO1")</f>
        <v>0</v>
      </c>
      <c r="J58" s="25">
        <f>SUMIFS(C58:G58, C6:G6, "19MEE314_CO2")</f>
        <v>6.5</v>
      </c>
      <c r="K58" s="25">
        <f>SUMIFS(C58:G58, C6:G6, "19MEE314_CO3")</f>
        <v>3</v>
      </c>
      <c r="L58" s="25">
        <f>SUMIFS(C58:G58, C6:G6, "19MEE314_CO4")</f>
        <v>0</v>
      </c>
      <c r="M58" s="25">
        <f>SUMIFS(C58:G58, C6:G6, "19MEE314_CO5")</f>
        <v>0</v>
      </c>
    </row>
    <row r="59" spans="1:13" x14ac:dyDescent="0.3">
      <c r="A59" s="24" t="s">
        <v>226</v>
      </c>
      <c r="B59" s="24" t="s">
        <v>227</v>
      </c>
      <c r="C59" s="24">
        <v>2</v>
      </c>
      <c r="D59" s="24">
        <v>0</v>
      </c>
      <c r="E59" s="24">
        <v>0</v>
      </c>
      <c r="F59" s="24">
        <v>7</v>
      </c>
      <c r="G59" s="24">
        <v>1</v>
      </c>
      <c r="I59" s="25">
        <f>SUMIFS(C59:G59, C6:G6, "19MEE314_CO1")</f>
        <v>2</v>
      </c>
      <c r="J59" s="25">
        <f>SUMIFS(C59:G59, C6:G6, "19MEE314_CO2")</f>
        <v>7</v>
      </c>
      <c r="K59" s="25">
        <f>SUMIFS(C59:G59, C6:G6, "19MEE314_CO3")</f>
        <v>1</v>
      </c>
      <c r="L59" s="25">
        <f>SUMIFS(C59:G59, C6:G6, "19MEE314_CO4")</f>
        <v>0</v>
      </c>
      <c r="M59" s="25">
        <f>SUMIFS(C59:G59, C6:G6, "19MEE314_CO5")</f>
        <v>0</v>
      </c>
    </row>
    <row r="60" spans="1:13" x14ac:dyDescent="0.3">
      <c r="A60" s="26" t="s">
        <v>228</v>
      </c>
      <c r="B60" s="26" t="s">
        <v>229</v>
      </c>
      <c r="C60" s="26">
        <v>9</v>
      </c>
      <c r="D60" s="26">
        <v>0</v>
      </c>
      <c r="E60" s="26">
        <v>1</v>
      </c>
      <c r="F60" s="26">
        <v>1</v>
      </c>
      <c r="G60" s="26">
        <v>0</v>
      </c>
      <c r="I60" s="25">
        <f>SUMIFS(C60:G60, C6:G6, "19MEE314_CO1")</f>
        <v>9</v>
      </c>
      <c r="J60" s="25">
        <f>SUMIFS(C60:G60, C6:G6, "19MEE314_CO2")</f>
        <v>2</v>
      </c>
      <c r="K60" s="25">
        <f>SUMIFS(C60:G60, C6:G6, "19MEE314_CO3")</f>
        <v>0</v>
      </c>
      <c r="L60" s="25">
        <f>SUMIFS(C60:G60, C6:G6, "19MEE314_CO4")</f>
        <v>0</v>
      </c>
      <c r="M60" s="25">
        <f>SUMIFS(C60:G60, C6:G6, "19MEE314_CO5")</f>
        <v>0</v>
      </c>
    </row>
    <row r="63" spans="1:13" x14ac:dyDescent="0.3">
      <c r="A63" s="27" t="s">
        <v>57</v>
      </c>
      <c r="B63" s="50" t="s">
        <v>58</v>
      </c>
      <c r="C63" s="47"/>
    </row>
    <row r="64" spans="1:13" x14ac:dyDescent="0.3">
      <c r="A64" s="28" t="s">
        <v>59</v>
      </c>
      <c r="B64" s="46" t="s">
        <v>60</v>
      </c>
      <c r="C64" s="47"/>
    </row>
    <row r="65" spans="1:3" x14ac:dyDescent="0.3">
      <c r="A65" s="29" t="s">
        <v>61</v>
      </c>
      <c r="B65" s="51" t="s">
        <v>62</v>
      </c>
      <c r="C65" s="47"/>
    </row>
    <row r="66" spans="1:3" x14ac:dyDescent="0.3">
      <c r="A66" s="30" t="s">
        <v>77</v>
      </c>
      <c r="B66" s="49" t="s">
        <v>78</v>
      </c>
      <c r="C66" s="47"/>
    </row>
    <row r="67" spans="1:3" x14ac:dyDescent="0.3">
      <c r="A67" s="31" t="s">
        <v>79</v>
      </c>
      <c r="B67" s="48" t="s">
        <v>80</v>
      </c>
      <c r="C67" s="47"/>
    </row>
  </sheetData>
  <sheetProtection sheet="1"/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A11:G60">
    <cfRule type="expression" dxfId="75" priority="42">
      <formula>ISBLANK(A11)</formula>
    </cfRule>
  </conditionalFormatting>
  <conditionalFormatting sqref="C3">
    <cfRule type="expression" dxfId="74" priority="2">
      <formula>ISBLANK(C3)</formula>
    </cfRule>
  </conditionalFormatting>
  <conditionalFormatting sqref="C4">
    <cfRule type="expression" dxfId="73" priority="4">
      <formula>ISBLANK(C4)</formula>
    </cfRule>
  </conditionalFormatting>
  <conditionalFormatting sqref="C5">
    <cfRule type="expression" dxfId="72" priority="6">
      <formula>ISBLANK(C5)</formula>
    </cfRule>
  </conditionalFormatting>
  <conditionalFormatting sqref="C10">
    <cfRule type="expression" dxfId="71" priority="41">
      <formula>COUNTIF(C11:C60, "&gt;="&amp;$C$4)=0</formula>
    </cfRule>
  </conditionalFormatting>
  <conditionalFormatting sqref="C11:C60">
    <cfRule type="expression" dxfId="70" priority="43">
      <formula>C11&gt;$C$3</formula>
    </cfRule>
  </conditionalFormatting>
  <conditionalFormatting sqref="C3:G3">
    <cfRule type="expression" dxfId="69" priority="1">
      <formula>OR(C3&gt;100,C3&lt;0)</formula>
    </cfRule>
  </conditionalFormatting>
  <conditionalFormatting sqref="C4:G4">
    <cfRule type="expression" dxfId="68" priority="3">
      <formula>OR(C4&gt;max_marks_cell,C4&lt;0)</formula>
    </cfRule>
  </conditionalFormatting>
  <conditionalFormatting sqref="C5:G5">
    <cfRule type="expression" dxfId="67" priority="5">
      <formula>OR(C5&gt;5,C5&lt;0)</formula>
    </cfRule>
  </conditionalFormatting>
  <conditionalFormatting sqref="C7:G7">
    <cfRule type="expression" dxfId="66" priority="7">
      <formula>OR(C7&gt;100,C7&lt;0)</formula>
    </cfRule>
    <cfRule type="expression" dxfId="65" priority="8">
      <formula>ISBLANK(C7)</formula>
    </cfRule>
  </conditionalFormatting>
  <conditionalFormatting sqref="D10">
    <cfRule type="expression" dxfId="64" priority="46">
      <formula>COUNTIF(D11:D60, "&gt;="&amp;$D$4)=0</formula>
    </cfRule>
  </conditionalFormatting>
  <conditionalFormatting sqref="D11:D60">
    <cfRule type="expression" dxfId="63" priority="48">
      <formula>D11&gt;$D$3</formula>
    </cfRule>
  </conditionalFormatting>
  <conditionalFormatting sqref="D3:G5">
    <cfRule type="expression" dxfId="62" priority="10">
      <formula>ISBLANK(D3)</formula>
    </cfRule>
  </conditionalFormatting>
  <conditionalFormatting sqref="E10">
    <cfRule type="expression" dxfId="61" priority="51">
      <formula>COUNTIF(E11:E60, "&gt;="&amp;$E$4)=0</formula>
    </cfRule>
  </conditionalFormatting>
  <conditionalFormatting sqref="E11:E60">
    <cfRule type="expression" dxfId="60" priority="53">
      <formula>E11&gt;$E$3</formula>
    </cfRule>
  </conditionalFormatting>
  <conditionalFormatting sqref="F10">
    <cfRule type="expression" dxfId="59" priority="56">
      <formula>COUNTIF(F11:F60, "&gt;="&amp;$F$4)=0</formula>
    </cfRule>
  </conditionalFormatting>
  <conditionalFormatting sqref="F11:F60">
    <cfRule type="expression" dxfId="58" priority="58">
      <formula>F11&gt;$F$3</formula>
    </cfRule>
  </conditionalFormatting>
  <conditionalFormatting sqref="G10">
    <cfRule type="expression" dxfId="57" priority="61">
      <formula>COUNTIF(G11:G60, "&gt;="&amp;$G$4)=0</formula>
    </cfRule>
  </conditionalFormatting>
  <conditionalFormatting sqref="G11:G60">
    <cfRule type="expression" dxfId="56" priority="63">
      <formula>G11&gt;$G$3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B1" workbookViewId="0">
      <selection activeCell="F6" sqref="F6"/>
    </sheetView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4" t="s">
        <v>54</v>
      </c>
      <c r="C1" s="44"/>
      <c r="D1" s="44"/>
      <c r="E1" s="44"/>
      <c r="F1" s="44"/>
      <c r="G1" s="44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69</v>
      </c>
      <c r="C3" s="24">
        <v>7</v>
      </c>
      <c r="D3" s="24">
        <v>10</v>
      </c>
      <c r="E3" s="24">
        <v>5</v>
      </c>
      <c r="F3" s="24">
        <v>14</v>
      </c>
      <c r="G3" s="24">
        <v>14</v>
      </c>
      <c r="I3" s="25">
        <f>SUMIFS(C3:G3, C6:G6, "19MEE314_CO1")</f>
        <v>7</v>
      </c>
      <c r="J3" s="25">
        <f>SUMIFS(C3:G3, C6:G6, "19MEE314_CO2")</f>
        <v>29</v>
      </c>
      <c r="K3" s="25">
        <f>SUMIFS(C3:G3, C6:G6, "19MEE314_CO3")</f>
        <v>14</v>
      </c>
      <c r="L3" s="25">
        <f>SUMIFS(C3:G3, C6:G6, "19MEE314_CO4")</f>
        <v>0</v>
      </c>
      <c r="M3" s="25">
        <f>SUMIFS(C3:G3, C6:G6, "19MEE314_CO5")</f>
        <v>0</v>
      </c>
    </row>
    <row r="4" spans="1:13" x14ac:dyDescent="0.3">
      <c r="A4" s="2"/>
      <c r="B4" s="22" t="s">
        <v>70</v>
      </c>
      <c r="C4" s="26">
        <f>C_Input_Details!B14/100*C3</f>
        <v>4.2</v>
      </c>
      <c r="D4" s="26">
        <f>C_Input_Details!B14/100*D3</f>
        <v>6</v>
      </c>
      <c r="E4" s="26">
        <f>C_Input_Details!B14/100*E3</f>
        <v>3</v>
      </c>
      <c r="F4" s="26">
        <f>C_Input_Details!B14/100*F3</f>
        <v>8.4</v>
      </c>
      <c r="G4" s="26">
        <f>C_Input_Details!B14/100*G3</f>
        <v>8.4</v>
      </c>
      <c r="I4" s="25">
        <f>SUMIFS(C4:G4, C6:G6, "19MEE314_CO1")</f>
        <v>4.2</v>
      </c>
      <c r="J4" s="25">
        <f>SUMIFS(C4:G4, C6:G6, "19MEE314_CO2")</f>
        <v>17.399999999999999</v>
      </c>
      <c r="K4" s="25">
        <f>SUMIFS(C4:G4, C6:G6, "19MEE314_CO3")</f>
        <v>8.4</v>
      </c>
      <c r="L4" s="25">
        <f>SUMIFS(C4:G4, C6:G6, "19MEE314_CO4")</f>
        <v>0</v>
      </c>
      <c r="M4" s="25">
        <f>SUMIFS(C4:G4, C6:G6, "19MEE314_CO5")</f>
        <v>0</v>
      </c>
    </row>
    <row r="5" spans="1:13" x14ac:dyDescent="0.3">
      <c r="A5" s="2"/>
      <c r="B5" s="22" t="s">
        <v>71</v>
      </c>
      <c r="C5" s="24">
        <v>1</v>
      </c>
      <c r="D5" s="24">
        <v>2</v>
      </c>
      <c r="E5" s="24">
        <v>2</v>
      </c>
      <c r="F5" s="24">
        <v>2</v>
      </c>
      <c r="G5" s="24">
        <v>3</v>
      </c>
    </row>
    <row r="6" spans="1:13" x14ac:dyDescent="0.3">
      <c r="A6" s="2"/>
      <c r="B6" s="22" t="s">
        <v>72</v>
      </c>
      <c r="C6" s="5" t="str">
        <f>CONCATENATE("19MEE314_CO", C5)</f>
        <v>19MEE314_CO1</v>
      </c>
      <c r="D6" s="5" t="str">
        <f>CONCATENATE("19MEE314_CO", D5)</f>
        <v>19MEE314_CO2</v>
      </c>
      <c r="E6" s="5" t="str">
        <f>CONCATENATE("19MEE314_CO", E5)</f>
        <v>19MEE314_CO2</v>
      </c>
      <c r="F6" s="5" t="str">
        <f>CONCATENATE("19MEE314_CO", F5)</f>
        <v>19MEE314_CO2</v>
      </c>
      <c r="G6" s="5" t="str">
        <f>CONCATENATE("19MEE314_CO", G5)</f>
        <v>19MEE314_CO3</v>
      </c>
    </row>
    <row r="7" spans="1:13" x14ac:dyDescent="0.3">
      <c r="A7" s="2"/>
      <c r="B7" s="22" t="s">
        <v>73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74</v>
      </c>
      <c r="C9" s="44"/>
      <c r="D9" s="44"/>
      <c r="E9" s="44"/>
      <c r="F9" s="44"/>
      <c r="G9" s="44"/>
    </row>
    <row r="10" spans="1:13" x14ac:dyDescent="0.3">
      <c r="A10" s="22" t="s">
        <v>75</v>
      </c>
      <c r="B10" s="22" t="s">
        <v>76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130</v>
      </c>
      <c r="B11" s="24" t="s">
        <v>131</v>
      </c>
      <c r="C11" s="24">
        <v>7</v>
      </c>
      <c r="D11" s="24">
        <v>1</v>
      </c>
      <c r="E11" s="24">
        <v>7</v>
      </c>
      <c r="F11" s="24">
        <v>5</v>
      </c>
      <c r="G11" s="24">
        <v>7</v>
      </c>
      <c r="I11" s="25">
        <f>SUMIFS(C11:G11, C6:G6, "19MEE314_CO1")</f>
        <v>7</v>
      </c>
      <c r="J11" s="25">
        <f>SUMIFS(C11:G11, C6:G6, "19MEE314_CO2")</f>
        <v>13</v>
      </c>
      <c r="K11" s="25">
        <f>SUMIFS(C11:G11, C6:G6, "19MEE314_CO3")</f>
        <v>7</v>
      </c>
      <c r="L11" s="25">
        <f>SUMIFS(C11:G11, C6:G6, "19MEE314_CO4")</f>
        <v>0</v>
      </c>
      <c r="M11" s="25">
        <f>SUMIFS(C11:G11, C6:G6, "19MEE314_CO5")</f>
        <v>0</v>
      </c>
    </row>
    <row r="12" spans="1:13" x14ac:dyDescent="0.3">
      <c r="A12" s="26" t="s">
        <v>132</v>
      </c>
      <c r="B12" s="26" t="s">
        <v>133</v>
      </c>
      <c r="C12" s="26">
        <v>7</v>
      </c>
      <c r="D12" s="26">
        <v>5</v>
      </c>
      <c r="E12" s="26">
        <v>2.5</v>
      </c>
      <c r="F12" s="26">
        <v>14</v>
      </c>
      <c r="G12" s="26">
        <v>12</v>
      </c>
      <c r="I12" s="25">
        <f>SUMIFS(C12:G12, C6:G6, "19MEE314_CO1")</f>
        <v>7</v>
      </c>
      <c r="J12" s="25">
        <f>SUMIFS(C12:G12, C6:G6, "19MEE314_CO2")</f>
        <v>21.5</v>
      </c>
      <c r="K12" s="25">
        <f>SUMIFS(C12:G12, C6:G6, "19MEE314_CO3")</f>
        <v>12</v>
      </c>
      <c r="L12" s="25">
        <f>SUMIFS(C12:G12, C6:G6, "19MEE314_CO4")</f>
        <v>0</v>
      </c>
      <c r="M12" s="25">
        <f>SUMIFS(C12:G12, C6:G6, "19MEE314_CO5")</f>
        <v>0</v>
      </c>
    </row>
    <row r="13" spans="1:13" x14ac:dyDescent="0.3">
      <c r="A13" s="24" t="s">
        <v>134</v>
      </c>
      <c r="B13" s="24" t="s">
        <v>135</v>
      </c>
      <c r="C13" s="24">
        <v>7</v>
      </c>
      <c r="D13" s="24">
        <v>0</v>
      </c>
      <c r="E13" s="24">
        <v>2.5</v>
      </c>
      <c r="F13" s="24">
        <v>5</v>
      </c>
      <c r="G13" s="24">
        <v>6</v>
      </c>
      <c r="I13" s="25">
        <f>SUMIFS(C13:G13, C6:G6, "19MEE314_CO1")</f>
        <v>7</v>
      </c>
      <c r="J13" s="25">
        <f>SUMIFS(C13:G13, C6:G6, "19MEE314_CO2")</f>
        <v>7.5</v>
      </c>
      <c r="K13" s="25">
        <f>SUMIFS(C13:G13, C6:G6, "19MEE314_CO3")</f>
        <v>6</v>
      </c>
      <c r="L13" s="25">
        <f>SUMIFS(C13:G13, C6:G6, "19MEE314_CO4")</f>
        <v>0</v>
      </c>
      <c r="M13" s="25">
        <f>SUMIFS(C13:G13, C6:G6, "19MEE314_CO5")</f>
        <v>0</v>
      </c>
    </row>
    <row r="14" spans="1:13" x14ac:dyDescent="0.3">
      <c r="A14" s="26" t="s">
        <v>136</v>
      </c>
      <c r="B14" s="26" t="s">
        <v>137</v>
      </c>
      <c r="C14" s="26">
        <v>0</v>
      </c>
      <c r="D14" s="26">
        <v>4</v>
      </c>
      <c r="E14" s="26">
        <v>1.5</v>
      </c>
      <c r="F14" s="26">
        <v>3</v>
      </c>
      <c r="G14" s="26">
        <v>3</v>
      </c>
      <c r="I14" s="25">
        <f>SUMIFS(C14:G14, C6:G6, "19MEE314_CO1")</f>
        <v>0</v>
      </c>
      <c r="J14" s="25">
        <f>SUMIFS(C14:G14, C6:G6, "19MEE314_CO2")</f>
        <v>8.5</v>
      </c>
      <c r="K14" s="25">
        <f>SUMIFS(C14:G14, C6:G6, "19MEE314_CO3")</f>
        <v>3</v>
      </c>
      <c r="L14" s="25">
        <f>SUMIFS(C14:G14, C6:G6, "19MEE314_CO4")</f>
        <v>0</v>
      </c>
      <c r="M14" s="25">
        <f>SUMIFS(C14:G14, C6:G6, "19MEE314_CO5")</f>
        <v>0</v>
      </c>
    </row>
    <row r="15" spans="1:13" x14ac:dyDescent="0.3">
      <c r="A15" s="24" t="s">
        <v>138</v>
      </c>
      <c r="B15" s="24" t="s">
        <v>139</v>
      </c>
      <c r="C15" s="24">
        <v>6</v>
      </c>
      <c r="D15" s="24">
        <v>0</v>
      </c>
      <c r="E15" s="24">
        <v>2.5</v>
      </c>
      <c r="F15" s="24">
        <v>2</v>
      </c>
      <c r="G15" s="24">
        <v>4</v>
      </c>
      <c r="I15" s="25">
        <f>SUMIFS(C15:G15, C6:G6, "19MEE314_CO1")</f>
        <v>6</v>
      </c>
      <c r="J15" s="25">
        <f>SUMIFS(C15:G15, C6:G6, "19MEE314_CO2")</f>
        <v>4.5</v>
      </c>
      <c r="K15" s="25">
        <f>SUMIFS(C15:G15, C6:G6, "19MEE314_CO3")</f>
        <v>4</v>
      </c>
      <c r="L15" s="25">
        <f>SUMIFS(C15:G15, C6:G6, "19MEE314_CO4")</f>
        <v>0</v>
      </c>
      <c r="M15" s="25">
        <f>SUMIFS(C15:G15, C6:G6, "19MEE314_CO5")</f>
        <v>0</v>
      </c>
    </row>
    <row r="16" spans="1:13" x14ac:dyDescent="0.3">
      <c r="A16" s="26" t="s">
        <v>140</v>
      </c>
      <c r="B16" s="26" t="s">
        <v>141</v>
      </c>
      <c r="C16" s="26">
        <v>6</v>
      </c>
      <c r="D16" s="26">
        <v>8</v>
      </c>
      <c r="E16" s="26">
        <v>2.5</v>
      </c>
      <c r="F16" s="26">
        <v>11</v>
      </c>
      <c r="G16" s="26">
        <v>4</v>
      </c>
      <c r="I16" s="25">
        <f>SUMIFS(C16:G16, C6:G6, "19MEE314_CO1")</f>
        <v>6</v>
      </c>
      <c r="J16" s="25">
        <f>SUMIFS(C16:G16, C6:G6, "19MEE314_CO2")</f>
        <v>21.5</v>
      </c>
      <c r="K16" s="25">
        <f>SUMIFS(C16:G16, C6:G6, "19MEE314_CO3")</f>
        <v>4</v>
      </c>
      <c r="L16" s="25">
        <f>SUMIFS(C16:G16, C6:G6, "19MEE314_CO4")</f>
        <v>0</v>
      </c>
      <c r="M16" s="25">
        <f>SUMIFS(C16:G16, C6:G6, "19MEE314_CO5")</f>
        <v>0</v>
      </c>
    </row>
    <row r="17" spans="1:13" x14ac:dyDescent="0.3">
      <c r="A17" s="24" t="s">
        <v>142</v>
      </c>
      <c r="B17" s="24" t="s">
        <v>143</v>
      </c>
      <c r="C17" s="24">
        <v>7</v>
      </c>
      <c r="D17" s="24">
        <v>0</v>
      </c>
      <c r="E17" s="24">
        <v>5</v>
      </c>
      <c r="F17" s="24">
        <v>2</v>
      </c>
      <c r="G17" s="24">
        <v>6</v>
      </c>
      <c r="I17" s="25">
        <f>SUMIFS(C17:G17, C6:G6, "19MEE314_CO1")</f>
        <v>7</v>
      </c>
      <c r="J17" s="25">
        <f>SUMIFS(C17:G17, C6:G6, "19MEE314_CO2")</f>
        <v>7</v>
      </c>
      <c r="K17" s="25">
        <f>SUMIFS(C17:G17, C6:G6, "19MEE314_CO3")</f>
        <v>6</v>
      </c>
      <c r="L17" s="25">
        <f>SUMIFS(C17:G17, C6:G6, "19MEE314_CO4")</f>
        <v>0</v>
      </c>
      <c r="M17" s="25">
        <f>SUMIFS(C17:G17, C6:G6, "19MEE314_CO5")</f>
        <v>0</v>
      </c>
    </row>
    <row r="18" spans="1:13" x14ac:dyDescent="0.3">
      <c r="A18" s="26" t="s">
        <v>144</v>
      </c>
      <c r="B18" s="26" t="s">
        <v>145</v>
      </c>
      <c r="C18" s="26">
        <v>3</v>
      </c>
      <c r="D18" s="26">
        <v>7</v>
      </c>
      <c r="E18" s="26">
        <v>4.5</v>
      </c>
      <c r="F18" s="26">
        <v>10</v>
      </c>
      <c r="G18" s="26">
        <v>5</v>
      </c>
      <c r="I18" s="25">
        <f>SUMIFS(C18:G18, C6:G6, "19MEE314_CO1")</f>
        <v>3</v>
      </c>
      <c r="J18" s="25">
        <f>SUMIFS(C18:G18, C6:G6, "19MEE314_CO2")</f>
        <v>21.5</v>
      </c>
      <c r="K18" s="25">
        <f>SUMIFS(C18:G18, C6:G6, "19MEE314_CO3")</f>
        <v>5</v>
      </c>
      <c r="L18" s="25">
        <f>SUMIFS(C18:G18, C6:G6, "19MEE314_CO4")</f>
        <v>0</v>
      </c>
      <c r="M18" s="25">
        <f>SUMIFS(C18:G18, C6:G6, "19MEE314_CO5")</f>
        <v>0</v>
      </c>
    </row>
    <row r="19" spans="1:13" x14ac:dyDescent="0.3">
      <c r="A19" s="24" t="s">
        <v>146</v>
      </c>
      <c r="B19" s="24" t="s">
        <v>147</v>
      </c>
      <c r="C19" s="24">
        <v>6</v>
      </c>
      <c r="D19" s="24">
        <v>0</v>
      </c>
      <c r="E19" s="24">
        <v>2.5</v>
      </c>
      <c r="F19" s="24">
        <v>10</v>
      </c>
      <c r="G19" s="24">
        <v>5</v>
      </c>
      <c r="I19" s="25">
        <f>SUMIFS(C19:G19, C6:G6, "19MEE314_CO1")</f>
        <v>6</v>
      </c>
      <c r="J19" s="25">
        <f>SUMIFS(C19:G19, C6:G6, "19MEE314_CO2")</f>
        <v>12.5</v>
      </c>
      <c r="K19" s="25">
        <f>SUMIFS(C19:G19, C6:G6, "19MEE314_CO3")</f>
        <v>5</v>
      </c>
      <c r="L19" s="25">
        <f>SUMIFS(C19:G19, C6:G6, "19MEE314_CO4")</f>
        <v>0</v>
      </c>
      <c r="M19" s="25">
        <f>SUMIFS(C19:G19, C6:G6, "19MEE314_CO5")</f>
        <v>0</v>
      </c>
    </row>
    <row r="20" spans="1:13" x14ac:dyDescent="0.3">
      <c r="A20" s="26" t="s">
        <v>148</v>
      </c>
      <c r="B20" s="26" t="s">
        <v>149</v>
      </c>
      <c r="C20" s="26">
        <v>6</v>
      </c>
      <c r="D20" s="26">
        <v>8</v>
      </c>
      <c r="E20" s="26">
        <v>2.5</v>
      </c>
      <c r="F20" s="26">
        <v>7</v>
      </c>
      <c r="G20" s="26">
        <v>5</v>
      </c>
      <c r="I20" s="25">
        <f>SUMIFS(C20:G20, C6:G6, "19MEE314_CO1")</f>
        <v>6</v>
      </c>
      <c r="J20" s="25">
        <f>SUMIFS(C20:G20, C6:G6, "19MEE314_CO2")</f>
        <v>17.5</v>
      </c>
      <c r="K20" s="25">
        <f>SUMIFS(C20:G20, C6:G6, "19MEE314_CO3")</f>
        <v>5</v>
      </c>
      <c r="L20" s="25">
        <f>SUMIFS(C20:G20, C6:G6, "19MEE314_CO4")</f>
        <v>0</v>
      </c>
      <c r="M20" s="25">
        <f>SUMIFS(C20:G20, C6:G6, "19MEE314_CO5")</f>
        <v>0</v>
      </c>
    </row>
    <row r="21" spans="1:13" x14ac:dyDescent="0.3">
      <c r="A21" s="24" t="s">
        <v>150</v>
      </c>
      <c r="B21" s="24" t="s">
        <v>151</v>
      </c>
      <c r="C21" s="24">
        <v>1</v>
      </c>
      <c r="D21" s="24">
        <v>6</v>
      </c>
      <c r="E21" s="24">
        <v>2.5</v>
      </c>
      <c r="F21" s="24">
        <v>9</v>
      </c>
      <c r="G21" s="24">
        <v>6</v>
      </c>
      <c r="I21" s="25">
        <f>SUMIFS(C21:G21, C6:G6, "19MEE314_CO1")</f>
        <v>1</v>
      </c>
      <c r="J21" s="25">
        <f>SUMIFS(C21:G21, C6:G6, "19MEE314_CO2")</f>
        <v>17.5</v>
      </c>
      <c r="K21" s="25">
        <f>SUMIFS(C21:G21, C6:G6, "19MEE314_CO3")</f>
        <v>6</v>
      </c>
      <c r="L21" s="25">
        <f>SUMIFS(C21:G21, C6:G6, "19MEE314_CO4")</f>
        <v>0</v>
      </c>
      <c r="M21" s="25">
        <f>SUMIFS(C21:G21, C6:G6, "19MEE314_CO5")</f>
        <v>0</v>
      </c>
    </row>
    <row r="22" spans="1:13" x14ac:dyDescent="0.3">
      <c r="A22" s="26" t="s">
        <v>152</v>
      </c>
      <c r="B22" s="26" t="s">
        <v>153</v>
      </c>
      <c r="C22" s="26">
        <v>2</v>
      </c>
      <c r="D22" s="26">
        <v>4</v>
      </c>
      <c r="E22" s="26">
        <v>2.5</v>
      </c>
      <c r="F22" s="26">
        <v>6</v>
      </c>
      <c r="G22" s="26">
        <v>5</v>
      </c>
      <c r="I22" s="25">
        <f>SUMIFS(C22:G22, C6:G6, "19MEE314_CO1")</f>
        <v>2</v>
      </c>
      <c r="J22" s="25">
        <f>SUMIFS(C22:G22, C6:G6, "19MEE314_CO2")</f>
        <v>12.5</v>
      </c>
      <c r="K22" s="25">
        <f>SUMIFS(C22:G22, C6:G6, "19MEE314_CO3")</f>
        <v>5</v>
      </c>
      <c r="L22" s="25">
        <f>SUMIFS(C22:G22, C6:G6, "19MEE314_CO4")</f>
        <v>0</v>
      </c>
      <c r="M22" s="25">
        <f>SUMIFS(C22:G22, C6:G6, "19MEE314_CO5")</f>
        <v>0</v>
      </c>
    </row>
    <row r="23" spans="1:13" x14ac:dyDescent="0.3">
      <c r="A23" s="24" t="s">
        <v>154</v>
      </c>
      <c r="B23" s="24" t="s">
        <v>155</v>
      </c>
      <c r="C23" s="24">
        <v>6</v>
      </c>
      <c r="D23" s="24">
        <v>6</v>
      </c>
      <c r="E23" s="24">
        <v>2.5</v>
      </c>
      <c r="F23" s="24">
        <v>2</v>
      </c>
      <c r="G23" s="24">
        <v>7</v>
      </c>
      <c r="I23" s="25">
        <f>SUMIFS(C23:G23, C6:G6, "19MEE314_CO1")</f>
        <v>6</v>
      </c>
      <c r="J23" s="25">
        <f>SUMIFS(C23:G23, C6:G6, "19MEE314_CO2")</f>
        <v>10.5</v>
      </c>
      <c r="K23" s="25">
        <f>SUMIFS(C23:G23, C6:G6, "19MEE314_CO3")</f>
        <v>7</v>
      </c>
      <c r="L23" s="25">
        <f>SUMIFS(C23:G23, C6:G6, "19MEE314_CO4")</f>
        <v>0</v>
      </c>
      <c r="M23" s="25">
        <f>SUMIFS(C23:G23, C6:G6, "19MEE314_CO5")</f>
        <v>0</v>
      </c>
    </row>
    <row r="24" spans="1:13" x14ac:dyDescent="0.3">
      <c r="A24" s="26" t="s">
        <v>156</v>
      </c>
      <c r="B24" s="26" t="s">
        <v>157</v>
      </c>
      <c r="C24" s="26">
        <v>2</v>
      </c>
      <c r="D24" s="26">
        <v>2</v>
      </c>
      <c r="E24" s="26">
        <v>0</v>
      </c>
      <c r="F24" s="26">
        <v>5</v>
      </c>
      <c r="G24" s="26">
        <v>5</v>
      </c>
      <c r="I24" s="25">
        <f>SUMIFS(C24:G24, C6:G6, "19MEE314_CO1")</f>
        <v>2</v>
      </c>
      <c r="J24" s="25">
        <f>SUMIFS(C24:G24, C6:G6, "19MEE314_CO2")</f>
        <v>7</v>
      </c>
      <c r="K24" s="25">
        <f>SUMIFS(C24:G24, C6:G6, "19MEE314_CO3")</f>
        <v>5</v>
      </c>
      <c r="L24" s="25">
        <f>SUMIFS(C24:G24, C6:G6, "19MEE314_CO4")</f>
        <v>0</v>
      </c>
      <c r="M24" s="25">
        <f>SUMIFS(C24:G24, C6:G6, "19MEE314_CO5")</f>
        <v>0</v>
      </c>
    </row>
    <row r="25" spans="1:13" x14ac:dyDescent="0.3">
      <c r="A25" s="24" t="s">
        <v>158</v>
      </c>
      <c r="B25" s="24" t="s">
        <v>159</v>
      </c>
      <c r="C25" s="24">
        <v>5</v>
      </c>
      <c r="D25" s="24">
        <v>5</v>
      </c>
      <c r="E25" s="24">
        <v>2.5</v>
      </c>
      <c r="F25" s="24">
        <v>11</v>
      </c>
      <c r="G25" s="24">
        <v>4</v>
      </c>
      <c r="I25" s="25">
        <f>SUMIFS(C25:G25, C6:G6, "19MEE314_CO1")</f>
        <v>5</v>
      </c>
      <c r="J25" s="25">
        <f>SUMIFS(C25:G25, C6:G6, "19MEE314_CO2")</f>
        <v>18.5</v>
      </c>
      <c r="K25" s="25">
        <f>SUMIFS(C25:G25, C6:G6, "19MEE314_CO3")</f>
        <v>4</v>
      </c>
      <c r="L25" s="25">
        <f>SUMIFS(C25:G25, C6:G6, "19MEE314_CO4")</f>
        <v>0</v>
      </c>
      <c r="M25" s="25">
        <f>SUMIFS(C25:G25, C6:G6, "19MEE314_CO5")</f>
        <v>0</v>
      </c>
    </row>
    <row r="26" spans="1:13" x14ac:dyDescent="0.3">
      <c r="A26" s="26" t="s">
        <v>160</v>
      </c>
      <c r="B26" s="26" t="s">
        <v>161</v>
      </c>
      <c r="C26" s="26">
        <v>0</v>
      </c>
      <c r="D26" s="26">
        <v>0</v>
      </c>
      <c r="E26" s="26">
        <v>0</v>
      </c>
      <c r="F26" s="26">
        <v>7</v>
      </c>
      <c r="G26" s="26">
        <v>0</v>
      </c>
      <c r="I26" s="25">
        <f>SUMIFS(C26:G26, C6:G6, "19MEE314_CO1")</f>
        <v>0</v>
      </c>
      <c r="J26" s="25">
        <f>SUMIFS(C26:G26, C6:G6, "19MEE314_CO2")</f>
        <v>7</v>
      </c>
      <c r="K26" s="25">
        <f>SUMIFS(C26:G26, C6:G6, "19MEE314_CO3")</f>
        <v>0</v>
      </c>
      <c r="L26" s="25">
        <f>SUMIFS(C26:G26, C6:G6, "19MEE314_CO4")</f>
        <v>0</v>
      </c>
      <c r="M26" s="25">
        <f>SUMIFS(C26:G26, C6:G6, "19MEE314_CO5")</f>
        <v>0</v>
      </c>
    </row>
    <row r="27" spans="1:13" x14ac:dyDescent="0.3">
      <c r="A27" s="24" t="s">
        <v>162</v>
      </c>
      <c r="B27" s="24" t="s">
        <v>163</v>
      </c>
      <c r="C27" s="24">
        <v>7</v>
      </c>
      <c r="D27" s="24">
        <v>5</v>
      </c>
      <c r="E27" s="24">
        <v>0</v>
      </c>
      <c r="F27" s="24">
        <v>14</v>
      </c>
      <c r="G27" s="24">
        <v>6</v>
      </c>
      <c r="I27" s="25">
        <f>SUMIFS(C27:G27, C6:G6, "19MEE314_CO1")</f>
        <v>7</v>
      </c>
      <c r="J27" s="25">
        <f>SUMIFS(C27:G27, C6:G6, "19MEE314_CO2")</f>
        <v>19</v>
      </c>
      <c r="K27" s="25">
        <f>SUMIFS(C27:G27, C6:G6, "19MEE314_CO3")</f>
        <v>6</v>
      </c>
      <c r="L27" s="25">
        <f>SUMIFS(C27:G27, C6:G6, "19MEE314_CO4")</f>
        <v>0</v>
      </c>
      <c r="M27" s="25">
        <f>SUMIFS(C27:G27, C6:G6, "19MEE314_CO5")</f>
        <v>0</v>
      </c>
    </row>
    <row r="28" spans="1:13" x14ac:dyDescent="0.3">
      <c r="A28" s="26" t="s">
        <v>164</v>
      </c>
      <c r="B28" s="26" t="s">
        <v>165</v>
      </c>
      <c r="C28" s="26">
        <v>3</v>
      </c>
      <c r="D28" s="26">
        <v>0</v>
      </c>
      <c r="E28" s="26">
        <v>0</v>
      </c>
      <c r="F28" s="26">
        <v>1</v>
      </c>
      <c r="G28" s="26">
        <v>7</v>
      </c>
      <c r="I28" s="25">
        <f>SUMIFS(C28:G28, C6:G6, "19MEE314_CO1")</f>
        <v>3</v>
      </c>
      <c r="J28" s="25">
        <f>SUMIFS(C28:G28, C6:G6, "19MEE314_CO2")</f>
        <v>1</v>
      </c>
      <c r="K28" s="25">
        <f>SUMIFS(C28:G28, C6:G6, "19MEE314_CO3")</f>
        <v>7</v>
      </c>
      <c r="L28" s="25">
        <f>SUMIFS(C28:G28, C6:G6, "19MEE314_CO4")</f>
        <v>0</v>
      </c>
      <c r="M28" s="25">
        <f>SUMIFS(C28:G28, C6:G6, "19MEE314_CO5")</f>
        <v>0</v>
      </c>
    </row>
    <row r="29" spans="1:13" x14ac:dyDescent="0.3">
      <c r="A29" s="24" t="s">
        <v>166</v>
      </c>
      <c r="B29" s="24" t="s">
        <v>167</v>
      </c>
      <c r="C29" s="24">
        <v>6</v>
      </c>
      <c r="D29" s="24">
        <v>5</v>
      </c>
      <c r="E29" s="24">
        <v>2.5</v>
      </c>
      <c r="F29" s="24">
        <v>9.5</v>
      </c>
      <c r="G29" s="24">
        <v>2</v>
      </c>
      <c r="I29" s="25">
        <f>SUMIFS(C29:G29, C6:G6, "19MEE314_CO1")</f>
        <v>6</v>
      </c>
      <c r="J29" s="25">
        <f>SUMIFS(C29:G29, C6:G6, "19MEE314_CO2")</f>
        <v>17</v>
      </c>
      <c r="K29" s="25">
        <f>SUMIFS(C29:G29, C6:G6, "19MEE314_CO3")</f>
        <v>2</v>
      </c>
      <c r="L29" s="25">
        <f>SUMIFS(C29:G29, C6:G6, "19MEE314_CO4")</f>
        <v>0</v>
      </c>
      <c r="M29" s="25">
        <f>SUMIFS(C29:G29, C6:G6, "19MEE314_CO5")</f>
        <v>0</v>
      </c>
    </row>
    <row r="30" spans="1:13" x14ac:dyDescent="0.3">
      <c r="A30" s="26" t="s">
        <v>168</v>
      </c>
      <c r="B30" s="26" t="s">
        <v>169</v>
      </c>
      <c r="C30" s="26">
        <v>0</v>
      </c>
      <c r="D30" s="26">
        <v>0</v>
      </c>
      <c r="E30" s="26">
        <v>0</v>
      </c>
      <c r="F30" s="26">
        <v>6</v>
      </c>
      <c r="G30" s="26">
        <v>0</v>
      </c>
      <c r="I30" s="25">
        <f>SUMIFS(C30:G30, C6:G6, "19MEE314_CO1")</f>
        <v>0</v>
      </c>
      <c r="J30" s="25">
        <f>SUMIFS(C30:G30, C6:G6, "19MEE314_CO2")</f>
        <v>6</v>
      </c>
      <c r="K30" s="25">
        <f>SUMIFS(C30:G30, C6:G6, "19MEE314_CO3")</f>
        <v>0</v>
      </c>
      <c r="L30" s="25">
        <f>SUMIFS(C30:G30, C6:G6, "19MEE314_CO4")</f>
        <v>0</v>
      </c>
      <c r="M30" s="25">
        <f>SUMIFS(C30:G30, C6:G6, "19MEE314_CO5")</f>
        <v>0</v>
      </c>
    </row>
    <row r="31" spans="1:13" x14ac:dyDescent="0.3">
      <c r="A31" s="24" t="s">
        <v>170</v>
      </c>
      <c r="B31" s="24" t="s">
        <v>171</v>
      </c>
      <c r="C31" s="24">
        <v>6</v>
      </c>
      <c r="D31" s="24">
        <v>6</v>
      </c>
      <c r="E31" s="24">
        <v>2.5</v>
      </c>
      <c r="F31" s="24">
        <v>3</v>
      </c>
      <c r="G31" s="24">
        <v>5</v>
      </c>
      <c r="I31" s="25">
        <f>SUMIFS(C31:G31, C6:G6, "19MEE314_CO1")</f>
        <v>6</v>
      </c>
      <c r="J31" s="25">
        <f>SUMIFS(C31:G31, C6:G6, "19MEE314_CO2")</f>
        <v>11.5</v>
      </c>
      <c r="K31" s="25">
        <f>SUMIFS(C31:G31, C6:G6, "19MEE314_CO3")</f>
        <v>5</v>
      </c>
      <c r="L31" s="25">
        <f>SUMIFS(C31:G31, C6:G6, "19MEE314_CO4")</f>
        <v>0</v>
      </c>
      <c r="M31" s="25">
        <f>SUMIFS(C31:G31, C6:G6, "19MEE314_CO5")</f>
        <v>0</v>
      </c>
    </row>
    <row r="32" spans="1:13" x14ac:dyDescent="0.3">
      <c r="A32" s="26" t="s">
        <v>172</v>
      </c>
      <c r="B32" s="26" t="s">
        <v>173</v>
      </c>
      <c r="C32" s="26">
        <v>5</v>
      </c>
      <c r="D32" s="26">
        <v>6</v>
      </c>
      <c r="E32" s="26">
        <v>1.5</v>
      </c>
      <c r="F32" s="26">
        <v>11</v>
      </c>
      <c r="G32" s="26">
        <v>2</v>
      </c>
      <c r="I32" s="25">
        <f>SUMIFS(C32:G32, C6:G6, "19MEE314_CO1")</f>
        <v>5</v>
      </c>
      <c r="J32" s="25">
        <f>SUMIFS(C32:G32, C6:G6, "19MEE314_CO2")</f>
        <v>18.5</v>
      </c>
      <c r="K32" s="25">
        <f>SUMIFS(C32:G32, C6:G6, "19MEE314_CO3")</f>
        <v>2</v>
      </c>
      <c r="L32" s="25">
        <f>SUMIFS(C32:G32, C6:G6, "19MEE314_CO4")</f>
        <v>0</v>
      </c>
      <c r="M32" s="25">
        <f>SUMIFS(C32:G32, C6:G6, "19MEE314_CO5")</f>
        <v>0</v>
      </c>
    </row>
    <row r="33" spans="1:13" x14ac:dyDescent="0.3">
      <c r="A33" s="24" t="s">
        <v>174</v>
      </c>
      <c r="B33" s="24" t="s">
        <v>175</v>
      </c>
      <c r="C33" s="24">
        <v>6</v>
      </c>
      <c r="D33" s="24">
        <v>0</v>
      </c>
      <c r="E33" s="24">
        <v>3.5</v>
      </c>
      <c r="F33" s="24">
        <v>12</v>
      </c>
      <c r="G33" s="24">
        <v>6</v>
      </c>
      <c r="I33" s="25">
        <f>SUMIFS(C33:G33, C6:G6, "19MEE314_CO1")</f>
        <v>6</v>
      </c>
      <c r="J33" s="25">
        <f>SUMIFS(C33:G33, C6:G6, "19MEE314_CO2")</f>
        <v>15.5</v>
      </c>
      <c r="K33" s="25">
        <f>SUMIFS(C33:G33, C6:G6, "19MEE314_CO3")</f>
        <v>6</v>
      </c>
      <c r="L33" s="25">
        <f>SUMIFS(C33:G33, C6:G6, "19MEE314_CO4")</f>
        <v>0</v>
      </c>
      <c r="M33" s="25">
        <f>SUMIFS(C33:G33, C6:G6, "19MEE314_CO5")</f>
        <v>0</v>
      </c>
    </row>
    <row r="34" spans="1:13" x14ac:dyDescent="0.3">
      <c r="A34" s="26" t="s">
        <v>176</v>
      </c>
      <c r="B34" s="26" t="s">
        <v>177</v>
      </c>
      <c r="C34" s="26">
        <v>4</v>
      </c>
      <c r="D34" s="26">
        <v>0</v>
      </c>
      <c r="E34" s="26">
        <v>2.5</v>
      </c>
      <c r="F34" s="26">
        <v>10</v>
      </c>
      <c r="G34" s="26">
        <v>3</v>
      </c>
      <c r="I34" s="25">
        <f>SUMIFS(C34:G34, C6:G6, "19MEE314_CO1")</f>
        <v>4</v>
      </c>
      <c r="J34" s="25">
        <f>SUMIFS(C34:G34, C6:G6, "19MEE314_CO2")</f>
        <v>12.5</v>
      </c>
      <c r="K34" s="25">
        <f>SUMIFS(C34:G34, C6:G6, "19MEE314_CO3")</f>
        <v>3</v>
      </c>
      <c r="L34" s="25">
        <f>SUMIFS(C34:G34, C6:G6, "19MEE314_CO4")</f>
        <v>0</v>
      </c>
      <c r="M34" s="25">
        <f>SUMIFS(C34:G34, C6:G6, "19MEE314_CO5")</f>
        <v>0</v>
      </c>
    </row>
    <row r="35" spans="1:13" x14ac:dyDescent="0.3">
      <c r="A35" s="24" t="s">
        <v>178</v>
      </c>
      <c r="B35" s="24" t="s">
        <v>179</v>
      </c>
      <c r="C35" s="24">
        <v>5</v>
      </c>
      <c r="D35" s="24">
        <v>7</v>
      </c>
      <c r="E35" s="24">
        <v>2.5</v>
      </c>
      <c r="F35" s="24">
        <v>9</v>
      </c>
      <c r="G35" s="24">
        <v>5</v>
      </c>
      <c r="I35" s="25">
        <f>SUMIFS(C35:G35, C6:G6, "19MEE314_CO1")</f>
        <v>5</v>
      </c>
      <c r="J35" s="25">
        <f>SUMIFS(C35:G35, C6:G6, "19MEE314_CO2")</f>
        <v>18.5</v>
      </c>
      <c r="K35" s="25">
        <f>SUMIFS(C35:G35, C6:G6, "19MEE314_CO3")</f>
        <v>5</v>
      </c>
      <c r="L35" s="25">
        <f>SUMIFS(C35:G35, C6:G6, "19MEE314_CO4")</f>
        <v>0</v>
      </c>
      <c r="M35" s="25">
        <f>SUMIFS(C35:G35, C6:G6, "19MEE314_CO5")</f>
        <v>0</v>
      </c>
    </row>
    <row r="36" spans="1:13" x14ac:dyDescent="0.3">
      <c r="A36" s="26" t="s">
        <v>180</v>
      </c>
      <c r="B36" s="26" t="s">
        <v>181</v>
      </c>
      <c r="C36" s="26">
        <v>5</v>
      </c>
      <c r="D36" s="26">
        <v>1</v>
      </c>
      <c r="E36" s="26">
        <v>1</v>
      </c>
      <c r="F36" s="26">
        <v>10</v>
      </c>
      <c r="G36" s="26">
        <v>0</v>
      </c>
      <c r="I36" s="25">
        <f>SUMIFS(C36:G36, C6:G6, "19MEE314_CO1")</f>
        <v>5</v>
      </c>
      <c r="J36" s="25">
        <f>SUMIFS(C36:G36, C6:G6, "19MEE314_CO2")</f>
        <v>12</v>
      </c>
      <c r="K36" s="25">
        <f>SUMIFS(C36:G36, C6:G6, "19MEE314_CO3")</f>
        <v>0</v>
      </c>
      <c r="L36" s="25">
        <f>SUMIFS(C36:G36, C6:G6, "19MEE314_CO4")</f>
        <v>0</v>
      </c>
      <c r="M36" s="25">
        <f>SUMIFS(C36:G36, C6:G6, "19MEE314_CO5")</f>
        <v>0</v>
      </c>
    </row>
    <row r="37" spans="1:13" x14ac:dyDescent="0.3">
      <c r="A37" s="24" t="s">
        <v>182</v>
      </c>
      <c r="B37" s="24" t="s">
        <v>183</v>
      </c>
      <c r="C37" s="24">
        <v>2</v>
      </c>
      <c r="D37" s="24">
        <v>5</v>
      </c>
      <c r="E37" s="24">
        <v>0</v>
      </c>
      <c r="F37" s="24">
        <v>5</v>
      </c>
      <c r="G37" s="24">
        <v>11</v>
      </c>
      <c r="I37" s="25">
        <f>SUMIFS(C37:G37, C6:G6, "19MEE314_CO1")</f>
        <v>2</v>
      </c>
      <c r="J37" s="25">
        <f>SUMIFS(C37:G37, C6:G6, "19MEE314_CO2")</f>
        <v>10</v>
      </c>
      <c r="K37" s="25">
        <f>SUMIFS(C37:G37, C6:G6, "19MEE314_CO3")</f>
        <v>11</v>
      </c>
      <c r="L37" s="25">
        <f>SUMIFS(C37:G37, C6:G6, "19MEE314_CO4")</f>
        <v>0</v>
      </c>
      <c r="M37" s="25">
        <f>SUMIFS(C37:G37, C6:G6, "19MEE314_CO5")</f>
        <v>0</v>
      </c>
    </row>
    <row r="38" spans="1:13" x14ac:dyDescent="0.3">
      <c r="A38" s="26" t="s">
        <v>184</v>
      </c>
      <c r="B38" s="26" t="s">
        <v>185</v>
      </c>
      <c r="C38" s="26">
        <v>13</v>
      </c>
      <c r="D38" s="26">
        <v>4</v>
      </c>
      <c r="E38" s="26">
        <v>3</v>
      </c>
      <c r="F38" s="26">
        <v>0</v>
      </c>
      <c r="G38" s="26">
        <v>0</v>
      </c>
      <c r="I38" s="25">
        <f>SUMIFS(C38:G38, C6:G6, "19MEE314_CO1")</f>
        <v>13</v>
      </c>
      <c r="J38" s="25">
        <f>SUMIFS(C38:G38, C6:G6, "19MEE314_CO2")</f>
        <v>7</v>
      </c>
      <c r="K38" s="25">
        <f>SUMIFS(C38:G38, C6:G6, "19MEE314_CO3")</f>
        <v>0</v>
      </c>
      <c r="L38" s="25">
        <f>SUMIFS(C38:G38, C6:G6, "19MEE314_CO4")</f>
        <v>0</v>
      </c>
      <c r="M38" s="25">
        <f>SUMIFS(C38:G38, C6:G6, "19MEE314_CO5")</f>
        <v>0</v>
      </c>
    </row>
    <row r="39" spans="1:13" x14ac:dyDescent="0.3">
      <c r="A39" s="24" t="s">
        <v>186</v>
      </c>
      <c r="B39" s="24" t="s">
        <v>187</v>
      </c>
      <c r="C39" s="24">
        <v>5</v>
      </c>
      <c r="D39" s="24">
        <v>0</v>
      </c>
      <c r="E39" s="24">
        <v>2.5</v>
      </c>
      <c r="F39" s="24">
        <v>3</v>
      </c>
      <c r="G39" s="24">
        <v>4</v>
      </c>
      <c r="I39" s="25">
        <f>SUMIFS(C39:G39, C6:G6, "19MEE314_CO1")</f>
        <v>5</v>
      </c>
      <c r="J39" s="25">
        <f>SUMIFS(C39:G39, C6:G6, "19MEE314_CO2")</f>
        <v>5.5</v>
      </c>
      <c r="K39" s="25">
        <f>SUMIFS(C39:G39, C6:G6, "19MEE314_CO3")</f>
        <v>4</v>
      </c>
      <c r="L39" s="25">
        <f>SUMIFS(C39:G39, C6:G6, "19MEE314_CO4")</f>
        <v>0</v>
      </c>
      <c r="M39" s="25">
        <f>SUMIFS(C39:G39, C6:G6, "19MEE314_CO5")</f>
        <v>0</v>
      </c>
    </row>
    <row r="40" spans="1:13" x14ac:dyDescent="0.3">
      <c r="A40" s="26" t="s">
        <v>188</v>
      </c>
      <c r="B40" s="26" t="s">
        <v>189</v>
      </c>
      <c r="C40" s="26">
        <v>5</v>
      </c>
      <c r="D40" s="26">
        <v>0</v>
      </c>
      <c r="E40" s="26">
        <v>1</v>
      </c>
      <c r="F40" s="26">
        <v>7.5</v>
      </c>
      <c r="G40" s="26">
        <v>0</v>
      </c>
      <c r="I40" s="25">
        <f>SUMIFS(C40:G40, C6:G6, "19MEE314_CO1")</f>
        <v>5</v>
      </c>
      <c r="J40" s="25">
        <f>SUMIFS(C40:G40, C6:G6, "19MEE314_CO2")</f>
        <v>8.5</v>
      </c>
      <c r="K40" s="25">
        <f>SUMIFS(C40:G40, C6:G6, "19MEE314_CO3")</f>
        <v>0</v>
      </c>
      <c r="L40" s="25">
        <f>SUMIFS(C40:G40, C6:G6, "19MEE314_CO4")</f>
        <v>0</v>
      </c>
      <c r="M40" s="25">
        <f>SUMIFS(C40:G40, C6:G6, "19MEE314_CO5")</f>
        <v>0</v>
      </c>
    </row>
    <row r="41" spans="1:13" x14ac:dyDescent="0.3">
      <c r="A41" s="24" t="s">
        <v>190</v>
      </c>
      <c r="B41" s="24" t="s">
        <v>191</v>
      </c>
      <c r="C41" s="24">
        <v>7</v>
      </c>
      <c r="D41" s="24">
        <v>5</v>
      </c>
      <c r="E41" s="24">
        <v>0</v>
      </c>
      <c r="F41" s="24">
        <v>14</v>
      </c>
      <c r="G41" s="24">
        <v>12</v>
      </c>
      <c r="I41" s="25">
        <f>SUMIFS(C41:G41, C6:G6, "19MEE314_CO1")</f>
        <v>7</v>
      </c>
      <c r="J41" s="25">
        <f>SUMIFS(C41:G41, C6:G6, "19MEE314_CO2")</f>
        <v>19</v>
      </c>
      <c r="K41" s="25">
        <f>SUMIFS(C41:G41, C6:G6, "19MEE314_CO3")</f>
        <v>12</v>
      </c>
      <c r="L41" s="25">
        <f>SUMIFS(C41:G41, C6:G6, "19MEE314_CO4")</f>
        <v>0</v>
      </c>
      <c r="M41" s="25">
        <f>SUMIFS(C41:G41, C6:G6, "19MEE314_CO5")</f>
        <v>0</v>
      </c>
    </row>
    <row r="42" spans="1:13" x14ac:dyDescent="0.3">
      <c r="A42" s="26" t="s">
        <v>192</v>
      </c>
      <c r="B42" s="26" t="s">
        <v>193</v>
      </c>
      <c r="C42" s="26">
        <v>1</v>
      </c>
      <c r="D42" s="26">
        <v>5</v>
      </c>
      <c r="E42" s="26">
        <v>0.5</v>
      </c>
      <c r="F42" s="26">
        <v>5</v>
      </c>
      <c r="G42" s="26">
        <v>6</v>
      </c>
      <c r="I42" s="25">
        <f>SUMIFS(C42:G42, C6:G6, "19MEE314_CO1")</f>
        <v>1</v>
      </c>
      <c r="J42" s="25">
        <f>SUMIFS(C42:G42, C6:G6, "19MEE314_CO2")</f>
        <v>10.5</v>
      </c>
      <c r="K42" s="25">
        <f>SUMIFS(C42:G42, C6:G6, "19MEE314_CO3")</f>
        <v>6</v>
      </c>
      <c r="L42" s="25">
        <f>SUMIFS(C42:G42, C6:G6, "19MEE314_CO4")</f>
        <v>0</v>
      </c>
      <c r="M42" s="25">
        <f>SUMIFS(C42:G42, C6:G6, "19MEE314_CO5")</f>
        <v>0</v>
      </c>
    </row>
    <row r="43" spans="1:13" x14ac:dyDescent="0.3">
      <c r="A43" s="24" t="s">
        <v>194</v>
      </c>
      <c r="B43" s="24" t="s">
        <v>195</v>
      </c>
      <c r="C43" s="24">
        <v>6</v>
      </c>
      <c r="D43" s="24">
        <v>0</v>
      </c>
      <c r="E43" s="24">
        <v>0</v>
      </c>
      <c r="F43" s="24">
        <v>0</v>
      </c>
      <c r="G43" s="24">
        <v>0</v>
      </c>
      <c r="I43" s="25">
        <f>SUMIFS(C43:G43, C6:G6, "19MEE314_CO1")</f>
        <v>6</v>
      </c>
      <c r="J43" s="25">
        <f>SUMIFS(C43:G43, C6:G6, "19MEE314_CO2")</f>
        <v>0</v>
      </c>
      <c r="K43" s="25">
        <f>SUMIFS(C43:G43, C6:G6, "19MEE314_CO3")</f>
        <v>0</v>
      </c>
      <c r="L43" s="25">
        <f>SUMIFS(C43:G43, C6:G6, "19MEE314_CO4")</f>
        <v>0</v>
      </c>
      <c r="M43" s="25">
        <f>SUMIFS(C43:G43, C6:G6, "19MEE314_CO5")</f>
        <v>0</v>
      </c>
    </row>
    <row r="44" spans="1:13" x14ac:dyDescent="0.3">
      <c r="A44" s="26" t="s">
        <v>196</v>
      </c>
      <c r="B44" s="26" t="s">
        <v>197</v>
      </c>
      <c r="C44" s="26">
        <v>7</v>
      </c>
      <c r="D44" s="26">
        <v>4</v>
      </c>
      <c r="E44" s="26">
        <v>0</v>
      </c>
      <c r="F44" s="26">
        <v>14</v>
      </c>
      <c r="G44" s="26">
        <v>8.5</v>
      </c>
      <c r="I44" s="25">
        <f>SUMIFS(C44:G44, C6:G6, "19MEE314_CO1")</f>
        <v>7</v>
      </c>
      <c r="J44" s="25">
        <f>SUMIFS(C44:G44, C6:G6, "19MEE314_CO2")</f>
        <v>18</v>
      </c>
      <c r="K44" s="25">
        <f>SUMIFS(C44:G44, C6:G6, "19MEE314_CO3")</f>
        <v>8.5</v>
      </c>
      <c r="L44" s="25">
        <f>SUMIFS(C44:G44, C6:G6, "19MEE314_CO4")</f>
        <v>0</v>
      </c>
      <c r="M44" s="25">
        <f>SUMIFS(C44:G44, C6:G6, "19MEE314_CO5")</f>
        <v>0</v>
      </c>
    </row>
    <row r="45" spans="1:13" x14ac:dyDescent="0.3">
      <c r="A45" s="24" t="s">
        <v>198</v>
      </c>
      <c r="B45" s="24" t="s">
        <v>199</v>
      </c>
      <c r="C45" s="24">
        <v>5</v>
      </c>
      <c r="D45" s="24">
        <v>2</v>
      </c>
      <c r="E45" s="24">
        <v>0</v>
      </c>
      <c r="F45" s="24">
        <v>14</v>
      </c>
      <c r="G45" s="24">
        <v>7</v>
      </c>
      <c r="I45" s="25">
        <f>SUMIFS(C45:G45, C6:G6, "19MEE314_CO1")</f>
        <v>5</v>
      </c>
      <c r="J45" s="25">
        <f>SUMIFS(C45:G45, C6:G6, "19MEE314_CO2")</f>
        <v>16</v>
      </c>
      <c r="K45" s="25">
        <f>SUMIFS(C45:G45, C6:G6, "19MEE314_CO3")</f>
        <v>7</v>
      </c>
      <c r="L45" s="25">
        <f>SUMIFS(C45:G45, C6:G6, "19MEE314_CO4")</f>
        <v>0</v>
      </c>
      <c r="M45" s="25">
        <f>SUMIFS(C45:G45, C6:G6, "19MEE314_CO5")</f>
        <v>0</v>
      </c>
    </row>
    <row r="46" spans="1:13" x14ac:dyDescent="0.3">
      <c r="A46" s="26" t="s">
        <v>200</v>
      </c>
      <c r="B46" s="26" t="s">
        <v>201</v>
      </c>
      <c r="C46" s="26">
        <v>6</v>
      </c>
      <c r="D46" s="26">
        <v>3</v>
      </c>
      <c r="E46" s="26">
        <v>0</v>
      </c>
      <c r="F46" s="26">
        <v>8</v>
      </c>
      <c r="G46" s="26">
        <v>3</v>
      </c>
      <c r="I46" s="25">
        <f>SUMIFS(C46:G46, C6:G6, "19MEE314_CO1")</f>
        <v>6</v>
      </c>
      <c r="J46" s="25">
        <f>SUMIFS(C46:G46, C6:G6, "19MEE314_CO2")</f>
        <v>11</v>
      </c>
      <c r="K46" s="25">
        <f>SUMIFS(C46:G46, C6:G6, "19MEE314_CO3")</f>
        <v>3</v>
      </c>
      <c r="L46" s="25">
        <f>SUMIFS(C46:G46, C6:G6, "19MEE314_CO4")</f>
        <v>0</v>
      </c>
      <c r="M46" s="25">
        <f>SUMIFS(C46:G46, C6:G6, "19MEE314_CO5")</f>
        <v>0</v>
      </c>
    </row>
    <row r="47" spans="1:13" x14ac:dyDescent="0.3">
      <c r="A47" s="24" t="s">
        <v>202</v>
      </c>
      <c r="B47" s="24" t="s">
        <v>203</v>
      </c>
      <c r="C47" s="24">
        <v>6</v>
      </c>
      <c r="D47" s="24">
        <v>5</v>
      </c>
      <c r="E47" s="24">
        <v>1</v>
      </c>
      <c r="F47" s="24">
        <v>12.5</v>
      </c>
      <c r="G47" s="24">
        <v>5</v>
      </c>
      <c r="I47" s="25">
        <f>SUMIFS(C47:G47, C6:G6, "19MEE314_CO1")</f>
        <v>6</v>
      </c>
      <c r="J47" s="25">
        <f>SUMIFS(C47:G47, C6:G6, "19MEE314_CO2")</f>
        <v>18.5</v>
      </c>
      <c r="K47" s="25">
        <f>SUMIFS(C47:G47, C6:G6, "19MEE314_CO3")</f>
        <v>5</v>
      </c>
      <c r="L47" s="25">
        <f>SUMIFS(C47:G47, C6:G6, "19MEE314_CO4")</f>
        <v>0</v>
      </c>
      <c r="M47" s="25">
        <f>SUMIFS(C47:G47, C6:G6, "19MEE314_CO5")</f>
        <v>0</v>
      </c>
    </row>
    <row r="48" spans="1:13" x14ac:dyDescent="0.3">
      <c r="A48" s="26" t="s">
        <v>204</v>
      </c>
      <c r="B48" s="26" t="s">
        <v>205</v>
      </c>
      <c r="C48" s="26">
        <v>7</v>
      </c>
      <c r="D48" s="26">
        <v>2</v>
      </c>
      <c r="E48" s="26">
        <v>0</v>
      </c>
      <c r="F48" s="26">
        <v>11</v>
      </c>
      <c r="G48" s="26">
        <v>4</v>
      </c>
      <c r="I48" s="25">
        <f>SUMIFS(C48:G48, C6:G6, "19MEE314_CO1")</f>
        <v>7</v>
      </c>
      <c r="J48" s="25">
        <f>SUMIFS(C48:G48, C6:G6, "19MEE314_CO2")</f>
        <v>13</v>
      </c>
      <c r="K48" s="25">
        <f>SUMIFS(C48:G48, C6:G6, "19MEE314_CO3")</f>
        <v>4</v>
      </c>
      <c r="L48" s="25">
        <f>SUMIFS(C48:G48, C6:G6, "19MEE314_CO4")</f>
        <v>0</v>
      </c>
      <c r="M48" s="25">
        <f>SUMIFS(C48:G48, C6:G6, "19MEE314_CO5")</f>
        <v>0</v>
      </c>
    </row>
    <row r="49" spans="1:13" x14ac:dyDescent="0.3">
      <c r="A49" s="24" t="s">
        <v>206</v>
      </c>
      <c r="B49" s="24" t="s">
        <v>207</v>
      </c>
      <c r="C49" s="24">
        <v>5</v>
      </c>
      <c r="D49" s="24">
        <v>5</v>
      </c>
      <c r="E49" s="24">
        <v>2.5</v>
      </c>
      <c r="F49" s="24">
        <v>8</v>
      </c>
      <c r="G49" s="24">
        <v>7</v>
      </c>
      <c r="I49" s="25">
        <f>SUMIFS(C49:G49, C6:G6, "19MEE314_CO1")</f>
        <v>5</v>
      </c>
      <c r="J49" s="25">
        <f>SUMIFS(C49:G49, C6:G6, "19MEE314_CO2")</f>
        <v>15.5</v>
      </c>
      <c r="K49" s="25">
        <f>SUMIFS(C49:G49, C6:G6, "19MEE314_CO3")</f>
        <v>7</v>
      </c>
      <c r="L49" s="25">
        <f>SUMIFS(C49:G49, C6:G6, "19MEE314_CO4")</f>
        <v>0</v>
      </c>
      <c r="M49" s="25">
        <f>SUMIFS(C49:G49, C6:G6, "19MEE314_CO5")</f>
        <v>0</v>
      </c>
    </row>
    <row r="50" spans="1:13" x14ac:dyDescent="0.3">
      <c r="A50" s="26" t="s">
        <v>208</v>
      </c>
      <c r="B50" s="26" t="s">
        <v>209</v>
      </c>
      <c r="C50" s="26">
        <v>6</v>
      </c>
      <c r="D50" s="26">
        <v>3</v>
      </c>
      <c r="E50" s="26">
        <v>2.5</v>
      </c>
      <c r="F50" s="26">
        <v>14</v>
      </c>
      <c r="G50" s="26">
        <v>5</v>
      </c>
      <c r="I50" s="25">
        <f>SUMIFS(C50:G50, C6:G6, "19MEE314_CO1")</f>
        <v>6</v>
      </c>
      <c r="J50" s="25">
        <f>SUMIFS(C50:G50, C6:G6, "19MEE314_CO2")</f>
        <v>19.5</v>
      </c>
      <c r="K50" s="25">
        <f>SUMIFS(C50:G50, C6:G6, "19MEE314_CO3")</f>
        <v>5</v>
      </c>
      <c r="L50" s="25">
        <f>SUMIFS(C50:G50, C6:G6, "19MEE314_CO4")</f>
        <v>0</v>
      </c>
      <c r="M50" s="25">
        <f>SUMIFS(C50:G50, C6:G6, "19MEE314_CO5")</f>
        <v>0</v>
      </c>
    </row>
    <row r="51" spans="1:13" x14ac:dyDescent="0.3">
      <c r="A51" s="24" t="s">
        <v>210</v>
      </c>
      <c r="B51" s="24" t="s">
        <v>211</v>
      </c>
      <c r="C51" s="24">
        <v>7</v>
      </c>
      <c r="D51" s="24">
        <v>9</v>
      </c>
      <c r="E51" s="24">
        <v>2.5</v>
      </c>
      <c r="F51" s="24">
        <v>12</v>
      </c>
      <c r="G51" s="24">
        <v>12</v>
      </c>
      <c r="I51" s="25">
        <f>SUMIFS(C51:G51, C6:G6, "19MEE314_CO1")</f>
        <v>7</v>
      </c>
      <c r="J51" s="25">
        <f>SUMIFS(C51:G51, C6:G6, "19MEE314_CO2")</f>
        <v>23.5</v>
      </c>
      <c r="K51" s="25">
        <f>SUMIFS(C51:G51, C6:G6, "19MEE314_CO3")</f>
        <v>12</v>
      </c>
      <c r="L51" s="25">
        <f>SUMIFS(C51:G51, C6:G6, "19MEE314_CO4")</f>
        <v>0</v>
      </c>
      <c r="M51" s="25">
        <f>SUMIFS(C51:G51, C6:G6, "19MEE314_CO5")</f>
        <v>0</v>
      </c>
    </row>
    <row r="52" spans="1:13" x14ac:dyDescent="0.3">
      <c r="A52" s="26" t="s">
        <v>212</v>
      </c>
      <c r="B52" s="26" t="s">
        <v>213</v>
      </c>
      <c r="C52" s="26">
        <v>6</v>
      </c>
      <c r="D52" s="26">
        <v>5</v>
      </c>
      <c r="E52" s="26">
        <v>1.5</v>
      </c>
      <c r="F52" s="26">
        <v>14</v>
      </c>
      <c r="G52" s="26">
        <v>10</v>
      </c>
      <c r="I52" s="25">
        <f>SUMIFS(C52:G52, C6:G6, "19MEE314_CO1")</f>
        <v>6</v>
      </c>
      <c r="J52" s="25">
        <f>SUMIFS(C52:G52, C6:G6, "19MEE314_CO2")</f>
        <v>20.5</v>
      </c>
      <c r="K52" s="25">
        <f>SUMIFS(C52:G52, C6:G6, "19MEE314_CO3")</f>
        <v>10</v>
      </c>
      <c r="L52" s="25">
        <f>SUMIFS(C52:G52, C6:G6, "19MEE314_CO4")</f>
        <v>0</v>
      </c>
      <c r="M52" s="25">
        <f>SUMIFS(C52:G52, C6:G6, "19MEE314_CO5")</f>
        <v>0</v>
      </c>
    </row>
    <row r="53" spans="1:13" x14ac:dyDescent="0.3">
      <c r="A53" s="24" t="s">
        <v>214</v>
      </c>
      <c r="B53" s="24" t="s">
        <v>215</v>
      </c>
      <c r="C53" s="24">
        <v>7</v>
      </c>
      <c r="D53" s="24">
        <v>0</v>
      </c>
      <c r="E53" s="24">
        <v>5</v>
      </c>
      <c r="F53" s="24">
        <v>12</v>
      </c>
      <c r="G53" s="24">
        <v>7</v>
      </c>
      <c r="I53" s="25">
        <f>SUMIFS(C53:G53, C6:G6, "19MEE314_CO1")</f>
        <v>7</v>
      </c>
      <c r="J53" s="25">
        <f>SUMIFS(C53:G53, C6:G6, "19MEE314_CO2")</f>
        <v>17</v>
      </c>
      <c r="K53" s="25">
        <f>SUMIFS(C53:G53, C6:G6, "19MEE314_CO3")</f>
        <v>7</v>
      </c>
      <c r="L53" s="25">
        <f>SUMIFS(C53:G53, C6:G6, "19MEE314_CO4")</f>
        <v>0</v>
      </c>
      <c r="M53" s="25">
        <f>SUMIFS(C53:G53, C6:G6, "19MEE314_CO5")</f>
        <v>0</v>
      </c>
    </row>
    <row r="54" spans="1:13" x14ac:dyDescent="0.3">
      <c r="A54" s="26" t="s">
        <v>216</v>
      </c>
      <c r="B54" s="26" t="s">
        <v>217</v>
      </c>
      <c r="C54" s="26">
        <v>4</v>
      </c>
      <c r="D54" s="26">
        <v>5</v>
      </c>
      <c r="E54" s="26">
        <v>2</v>
      </c>
      <c r="F54" s="26">
        <v>10</v>
      </c>
      <c r="G54" s="26">
        <v>8.5</v>
      </c>
      <c r="I54" s="25">
        <f>SUMIFS(C54:G54, C6:G6, "19MEE314_CO1")</f>
        <v>4</v>
      </c>
      <c r="J54" s="25">
        <f>SUMIFS(C54:G54, C6:G6, "19MEE314_CO2")</f>
        <v>17</v>
      </c>
      <c r="K54" s="25">
        <f>SUMIFS(C54:G54, C6:G6, "19MEE314_CO3")</f>
        <v>8.5</v>
      </c>
      <c r="L54" s="25">
        <f>SUMIFS(C54:G54, C6:G6, "19MEE314_CO4")</f>
        <v>0</v>
      </c>
      <c r="M54" s="25">
        <f>SUMIFS(C54:G54, C6:G6, "19MEE314_CO5")</f>
        <v>0</v>
      </c>
    </row>
    <row r="55" spans="1:13" x14ac:dyDescent="0.3">
      <c r="A55" s="24" t="s">
        <v>218</v>
      </c>
      <c r="B55" s="24" t="s">
        <v>219</v>
      </c>
      <c r="C55" s="24">
        <v>6</v>
      </c>
      <c r="D55" s="24">
        <v>5</v>
      </c>
      <c r="E55" s="24">
        <v>1.5</v>
      </c>
      <c r="F55" s="24">
        <v>1.5</v>
      </c>
      <c r="G55" s="24">
        <v>6</v>
      </c>
      <c r="I55" s="25">
        <f>SUMIFS(C55:G55, C6:G6, "19MEE314_CO1")</f>
        <v>6</v>
      </c>
      <c r="J55" s="25">
        <f>SUMIFS(C55:G55, C6:G6, "19MEE314_CO2")</f>
        <v>8</v>
      </c>
      <c r="K55" s="25">
        <f>SUMIFS(C55:G55, C6:G6, "19MEE314_CO3")</f>
        <v>6</v>
      </c>
      <c r="L55" s="25">
        <f>SUMIFS(C55:G55, C6:G6, "19MEE314_CO4")</f>
        <v>0</v>
      </c>
      <c r="M55" s="25">
        <f>SUMIFS(C55:G55, C6:G6, "19MEE314_CO5")</f>
        <v>0</v>
      </c>
    </row>
    <row r="56" spans="1:13" x14ac:dyDescent="0.3">
      <c r="A56" s="26" t="s">
        <v>220</v>
      </c>
      <c r="B56" s="26" t="s">
        <v>221</v>
      </c>
      <c r="C56" s="26">
        <v>7</v>
      </c>
      <c r="D56" s="26">
        <v>6</v>
      </c>
      <c r="E56" s="26">
        <v>2.5</v>
      </c>
      <c r="F56" s="26">
        <v>7.5</v>
      </c>
      <c r="G56" s="26">
        <v>6</v>
      </c>
      <c r="I56" s="25">
        <f>SUMIFS(C56:G56, C6:G6, "19MEE314_CO1")</f>
        <v>7</v>
      </c>
      <c r="J56" s="25">
        <f>SUMIFS(C56:G56, C6:G6, "19MEE314_CO2")</f>
        <v>16</v>
      </c>
      <c r="K56" s="25">
        <f>SUMIFS(C56:G56, C6:G6, "19MEE314_CO3")</f>
        <v>6</v>
      </c>
      <c r="L56" s="25">
        <f>SUMIFS(C56:G56, C6:G6, "19MEE314_CO4")</f>
        <v>0</v>
      </c>
      <c r="M56" s="25">
        <f>SUMIFS(C56:G56, C6:G6, "19MEE314_CO5")</f>
        <v>0</v>
      </c>
    </row>
    <row r="57" spans="1:13" x14ac:dyDescent="0.3">
      <c r="A57" s="24" t="s">
        <v>222</v>
      </c>
      <c r="B57" s="24" t="s">
        <v>223</v>
      </c>
      <c r="C57" s="24">
        <v>2</v>
      </c>
      <c r="D57" s="24">
        <v>10</v>
      </c>
      <c r="E57" s="24">
        <v>2.5</v>
      </c>
      <c r="F57" s="24">
        <v>11</v>
      </c>
      <c r="G57" s="24">
        <v>5</v>
      </c>
      <c r="I57" s="25">
        <f>SUMIFS(C57:G57, C6:G6, "19MEE314_CO1")</f>
        <v>2</v>
      </c>
      <c r="J57" s="25">
        <f>SUMIFS(C57:G57, C6:G6, "19MEE314_CO2")</f>
        <v>23.5</v>
      </c>
      <c r="K57" s="25">
        <f>SUMIFS(C57:G57, C6:G6, "19MEE314_CO3")</f>
        <v>5</v>
      </c>
      <c r="L57" s="25">
        <f>SUMIFS(C57:G57, C6:G6, "19MEE314_CO4")</f>
        <v>0</v>
      </c>
      <c r="M57" s="25">
        <f>SUMIFS(C57:G57, C6:G6, "19MEE314_CO5")</f>
        <v>0</v>
      </c>
    </row>
    <row r="58" spans="1:13" x14ac:dyDescent="0.3">
      <c r="A58" s="26" t="s">
        <v>224</v>
      </c>
      <c r="B58" s="26" t="s">
        <v>225</v>
      </c>
      <c r="C58" s="26">
        <v>0</v>
      </c>
      <c r="D58" s="26">
        <v>0</v>
      </c>
      <c r="E58" s="26">
        <v>1.5</v>
      </c>
      <c r="F58" s="26">
        <v>5</v>
      </c>
      <c r="G58" s="26">
        <v>3</v>
      </c>
      <c r="I58" s="25">
        <f>SUMIFS(C58:G58, C6:G6, "19MEE314_CO1")</f>
        <v>0</v>
      </c>
      <c r="J58" s="25">
        <f>SUMIFS(C58:G58, C6:G6, "19MEE314_CO2")</f>
        <v>6.5</v>
      </c>
      <c r="K58" s="25">
        <f>SUMIFS(C58:G58, C6:G6, "19MEE314_CO3")</f>
        <v>3</v>
      </c>
      <c r="L58" s="25">
        <f>SUMIFS(C58:G58, C6:G6, "19MEE314_CO4")</f>
        <v>0</v>
      </c>
      <c r="M58" s="25">
        <f>SUMIFS(C58:G58, C6:G6, "19MEE314_CO5")</f>
        <v>0</v>
      </c>
    </row>
    <row r="59" spans="1:13" x14ac:dyDescent="0.3">
      <c r="A59" s="24" t="s">
        <v>226</v>
      </c>
      <c r="B59" s="24" t="s">
        <v>227</v>
      </c>
      <c r="C59" s="24">
        <v>2</v>
      </c>
      <c r="D59" s="24">
        <v>0</v>
      </c>
      <c r="E59" s="24">
        <v>0</v>
      </c>
      <c r="F59" s="24">
        <v>7</v>
      </c>
      <c r="G59" s="24">
        <v>1</v>
      </c>
      <c r="I59" s="25">
        <f>SUMIFS(C59:G59, C6:G6, "19MEE314_CO1")</f>
        <v>2</v>
      </c>
      <c r="J59" s="25">
        <f>SUMIFS(C59:G59, C6:G6, "19MEE314_CO2")</f>
        <v>7</v>
      </c>
      <c r="K59" s="25">
        <f>SUMIFS(C59:G59, C6:G6, "19MEE314_CO3")</f>
        <v>1</v>
      </c>
      <c r="L59" s="25">
        <f>SUMIFS(C59:G59, C6:G6, "19MEE314_CO4")</f>
        <v>0</v>
      </c>
      <c r="M59" s="25">
        <f>SUMIFS(C59:G59, C6:G6, "19MEE314_CO5")</f>
        <v>0</v>
      </c>
    </row>
    <row r="60" spans="1:13" x14ac:dyDescent="0.3">
      <c r="A60" s="26" t="s">
        <v>228</v>
      </c>
      <c r="B60" s="26" t="s">
        <v>229</v>
      </c>
      <c r="C60" s="26">
        <v>9</v>
      </c>
      <c r="D60" s="26">
        <v>0</v>
      </c>
      <c r="E60" s="26">
        <v>1</v>
      </c>
      <c r="F60" s="26">
        <v>1</v>
      </c>
      <c r="G60" s="26">
        <v>0</v>
      </c>
      <c r="I60" s="25">
        <f>SUMIFS(C60:G60, C6:G6, "19MEE314_CO1")</f>
        <v>9</v>
      </c>
      <c r="J60" s="25">
        <f>SUMIFS(C60:G60, C6:G6, "19MEE314_CO2")</f>
        <v>2</v>
      </c>
      <c r="K60" s="25">
        <f>SUMIFS(C60:G60, C6:G6, "19MEE314_CO3")</f>
        <v>0</v>
      </c>
      <c r="L60" s="25">
        <f>SUMIFS(C60:G60, C6:G6, "19MEE314_CO4")</f>
        <v>0</v>
      </c>
      <c r="M60" s="25">
        <f>SUMIFS(C60:G60, C6:G6, "19MEE314_CO5")</f>
        <v>0</v>
      </c>
    </row>
    <row r="63" spans="1:13" x14ac:dyDescent="0.3">
      <c r="A63" s="27" t="s">
        <v>57</v>
      </c>
      <c r="B63" s="50" t="s">
        <v>58</v>
      </c>
      <c r="C63" s="47"/>
    </row>
    <row r="64" spans="1:13" x14ac:dyDescent="0.3">
      <c r="A64" s="28" t="s">
        <v>59</v>
      </c>
      <c r="B64" s="46" t="s">
        <v>60</v>
      </c>
      <c r="C64" s="47"/>
    </row>
    <row r="65" spans="1:3" x14ac:dyDescent="0.3">
      <c r="A65" s="29" t="s">
        <v>61</v>
      </c>
      <c r="B65" s="51" t="s">
        <v>62</v>
      </c>
      <c r="C65" s="47"/>
    </row>
    <row r="66" spans="1:3" x14ac:dyDescent="0.3">
      <c r="A66" s="30" t="s">
        <v>77</v>
      </c>
      <c r="B66" s="49" t="s">
        <v>78</v>
      </c>
      <c r="C66" s="47"/>
    </row>
    <row r="67" spans="1:3" x14ac:dyDescent="0.3">
      <c r="A67" s="31" t="s">
        <v>79</v>
      </c>
      <c r="B67" s="48" t="s">
        <v>80</v>
      </c>
      <c r="C67" s="47"/>
    </row>
  </sheetData>
  <sheetProtection sheet="1"/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A11:G60">
    <cfRule type="expression" dxfId="55" priority="42">
      <formula>ISBLANK(A11)</formula>
    </cfRule>
  </conditionalFormatting>
  <conditionalFormatting sqref="C3">
    <cfRule type="expression" dxfId="54" priority="2">
      <formula>ISBLANK(C3)</formula>
    </cfRule>
  </conditionalFormatting>
  <conditionalFormatting sqref="C4">
    <cfRule type="expression" dxfId="53" priority="4">
      <formula>ISBLANK(C4)</formula>
    </cfRule>
  </conditionalFormatting>
  <conditionalFormatting sqref="C5">
    <cfRule type="expression" dxfId="52" priority="6">
      <formula>ISBLANK(C5)</formula>
    </cfRule>
  </conditionalFormatting>
  <conditionalFormatting sqref="C10">
    <cfRule type="expression" dxfId="51" priority="41">
      <formula>COUNTIF(C11:C60, "&gt;="&amp;$C$4)=0</formula>
    </cfRule>
  </conditionalFormatting>
  <conditionalFormatting sqref="C11:C60">
    <cfRule type="expression" dxfId="50" priority="43">
      <formula>C11&gt;$C$3</formula>
    </cfRule>
  </conditionalFormatting>
  <conditionalFormatting sqref="C3:G3">
    <cfRule type="expression" dxfId="49" priority="1">
      <formula>OR(C3&gt;100,C3&lt;0)</formula>
    </cfRule>
  </conditionalFormatting>
  <conditionalFormatting sqref="C4:G4">
    <cfRule type="expression" dxfId="48" priority="3">
      <formula>OR(C4&gt;max_marks_cell,C4&lt;0)</formula>
    </cfRule>
  </conditionalFormatting>
  <conditionalFormatting sqref="C5:G5">
    <cfRule type="expression" dxfId="47" priority="5">
      <formula>OR(C5&gt;5,C5&lt;0)</formula>
    </cfRule>
  </conditionalFormatting>
  <conditionalFormatting sqref="C7:G7">
    <cfRule type="expression" dxfId="46" priority="7">
      <formula>OR(C7&gt;100,C7&lt;0)</formula>
    </cfRule>
    <cfRule type="expression" dxfId="45" priority="8">
      <formula>ISBLANK(C7)</formula>
    </cfRule>
  </conditionalFormatting>
  <conditionalFormatting sqref="D10">
    <cfRule type="expression" dxfId="44" priority="46">
      <formula>COUNTIF(D11:D60, "&gt;="&amp;$D$4)=0</formula>
    </cfRule>
  </conditionalFormatting>
  <conditionalFormatting sqref="D11:D60">
    <cfRule type="expression" dxfId="43" priority="48">
      <formula>D11&gt;$D$3</formula>
    </cfRule>
  </conditionalFormatting>
  <conditionalFormatting sqref="D3:G5">
    <cfRule type="expression" dxfId="42" priority="10">
      <formula>ISBLANK(D3)</formula>
    </cfRule>
  </conditionalFormatting>
  <conditionalFormatting sqref="E10">
    <cfRule type="expression" dxfId="41" priority="51">
      <formula>COUNTIF(E11:E60, "&gt;="&amp;$E$4)=0</formula>
    </cfRule>
  </conditionalFormatting>
  <conditionalFormatting sqref="E11:E60">
    <cfRule type="expression" dxfId="40" priority="53">
      <formula>E11&gt;$E$3</formula>
    </cfRule>
  </conditionalFormatting>
  <conditionalFormatting sqref="F10">
    <cfRule type="expression" dxfId="39" priority="56">
      <formula>COUNTIF(F11:F60, "&gt;="&amp;$F$4)=0</formula>
    </cfRule>
  </conditionalFormatting>
  <conditionalFormatting sqref="F11:F60">
    <cfRule type="expression" dxfId="38" priority="58">
      <formula>F11&gt;$F$3</formula>
    </cfRule>
  </conditionalFormatting>
  <conditionalFormatting sqref="G10">
    <cfRule type="expression" dxfId="37" priority="61">
      <formula>COUNTIF(G11:G60, "&gt;="&amp;$G$4)=0</formula>
    </cfRule>
  </conditionalFormatting>
  <conditionalFormatting sqref="G11:G60">
    <cfRule type="expression" dxfId="36" priority="63">
      <formula>G11&gt;$G$3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7"/>
  <sheetViews>
    <sheetView topLeftCell="B1" workbookViewId="0">
      <selection activeCell="F6" sqref="F6"/>
    </sheetView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4" t="s">
        <v>55</v>
      </c>
      <c r="C1" s="44"/>
      <c r="D1" s="44"/>
      <c r="E1" s="44"/>
      <c r="F1" s="44"/>
      <c r="G1" s="44"/>
    </row>
    <row r="2" spans="1:13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F2" s="22" t="s">
        <v>67</v>
      </c>
      <c r="G2" s="22" t="s">
        <v>68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69</v>
      </c>
      <c r="C3" s="24">
        <v>9</v>
      </c>
      <c r="D3" s="24">
        <v>9</v>
      </c>
      <c r="E3" s="24">
        <v>9</v>
      </c>
      <c r="F3" s="24">
        <v>9</v>
      </c>
      <c r="G3" s="24">
        <v>9</v>
      </c>
      <c r="I3" s="25">
        <f>SUMIFS(C3:G3, C6:G6, "19MEE314_CO1")</f>
        <v>9</v>
      </c>
      <c r="J3" s="25">
        <f>SUMIFS(C3:G3, C6:G6, "19MEE314_CO2")</f>
        <v>9</v>
      </c>
      <c r="K3" s="25">
        <f>SUMIFS(C3:G3, C6:G6, "19MEE314_CO3")</f>
        <v>9</v>
      </c>
      <c r="L3" s="25">
        <f>SUMIFS(C3:G3, C6:G6, "19MEE314_CO4")</f>
        <v>9</v>
      </c>
      <c r="M3" s="25">
        <f>SUMIFS(C3:G3, C6:G6, "19MEE314_CO5")</f>
        <v>9</v>
      </c>
    </row>
    <row r="4" spans="1:13" x14ac:dyDescent="0.3">
      <c r="A4" s="2"/>
      <c r="B4" s="22" t="s">
        <v>70</v>
      </c>
      <c r="C4" s="26">
        <f>C_Input_Details!B14/100*C3</f>
        <v>5.3999999999999995</v>
      </c>
      <c r="D4" s="26">
        <f>C_Input_Details!B14/100*D3</f>
        <v>5.3999999999999995</v>
      </c>
      <c r="E4" s="26">
        <f>C_Input_Details!B14/100*E3</f>
        <v>5.3999999999999995</v>
      </c>
      <c r="F4" s="26">
        <f>C_Input_Details!B14/100*F3</f>
        <v>5.3999999999999995</v>
      </c>
      <c r="G4" s="26">
        <f>C_Input_Details!B14/100*G3</f>
        <v>5.3999999999999995</v>
      </c>
      <c r="I4" s="25">
        <f>SUMIFS(C4:G4, C6:G6, "19MEE314_CO1")</f>
        <v>5.3999999999999995</v>
      </c>
      <c r="J4" s="25">
        <f>SUMIFS(C4:G4, C6:G6, "19MEE314_CO2")</f>
        <v>5.3999999999999995</v>
      </c>
      <c r="K4" s="25">
        <f>SUMIFS(C4:G4, C6:G6, "19MEE314_CO3")</f>
        <v>5.3999999999999995</v>
      </c>
      <c r="L4" s="25">
        <f>SUMIFS(C4:G4, C6:G6, "19MEE314_CO4")</f>
        <v>5.3999999999999995</v>
      </c>
      <c r="M4" s="25">
        <f>SUMIFS(C4:G4, C6:G6, "19MEE314_CO5")</f>
        <v>5.3999999999999995</v>
      </c>
    </row>
    <row r="5" spans="1:13" x14ac:dyDescent="0.3">
      <c r="A5" s="2"/>
      <c r="B5" s="22" t="s">
        <v>71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72</v>
      </c>
      <c r="C6" s="5" t="str">
        <f>CONCATENATE("19MEE314_CO", C5)</f>
        <v>19MEE314_CO1</v>
      </c>
      <c r="D6" s="5" t="str">
        <f>CONCATENATE("19MEE314_CO", D5)</f>
        <v>19MEE314_CO2</v>
      </c>
      <c r="E6" s="5" t="str">
        <f>CONCATENATE("19MEE314_CO", E5)</f>
        <v>19MEE314_CO3</v>
      </c>
      <c r="F6" s="5" t="str">
        <f>CONCATENATE("19MEE314_CO", F5)</f>
        <v>19MEE314_CO4</v>
      </c>
      <c r="G6" s="5" t="str">
        <f>CONCATENATE("19MEE314_CO", G5)</f>
        <v>19MEE314_CO5</v>
      </c>
    </row>
    <row r="7" spans="1:13" x14ac:dyDescent="0.3">
      <c r="A7" s="2"/>
      <c r="B7" s="22" t="s">
        <v>73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74</v>
      </c>
      <c r="C9" s="44"/>
      <c r="D9" s="44"/>
      <c r="E9" s="44"/>
      <c r="F9" s="44"/>
      <c r="G9" s="44"/>
    </row>
    <row r="10" spans="1:13" x14ac:dyDescent="0.3">
      <c r="A10" s="22" t="s">
        <v>75</v>
      </c>
      <c r="B10" s="22" t="s">
        <v>76</v>
      </c>
      <c r="C10" s="22" t="s">
        <v>64</v>
      </c>
      <c r="D10" s="22" t="s">
        <v>65</v>
      </c>
      <c r="E10" s="22" t="s">
        <v>66</v>
      </c>
      <c r="F10" s="22" t="s">
        <v>67</v>
      </c>
      <c r="G10" s="22" t="s">
        <v>68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/>
      <c r="B11" s="24" t="s">
        <v>131</v>
      </c>
      <c r="C11" s="24">
        <v>7.12</v>
      </c>
      <c r="D11" s="24">
        <v>7.12</v>
      </c>
      <c r="E11" s="24">
        <v>7.12</v>
      </c>
      <c r="F11" s="24">
        <v>7.12</v>
      </c>
      <c r="G11" s="24">
        <v>7.12</v>
      </c>
      <c r="I11" s="25">
        <f>SUMIFS(C11:G11, C6:G6, "19MEE314_CO1")</f>
        <v>7.12</v>
      </c>
      <c r="J11" s="25">
        <f>SUMIFS(C11:G11, C6:G6, "19MEE314_CO2")</f>
        <v>7.12</v>
      </c>
      <c r="K11" s="25">
        <f>SUMIFS(C11:G11, C6:G6, "19MEE314_CO3")</f>
        <v>7.12</v>
      </c>
      <c r="L11" s="25">
        <f>SUMIFS(C11:G11, C6:G6, "19MEE314_CO4")</f>
        <v>7.12</v>
      </c>
      <c r="M11" s="25">
        <f>SUMIFS(C11:G11, C6:G6, "19MEE314_CO5")</f>
        <v>7.12</v>
      </c>
    </row>
    <row r="12" spans="1:13" x14ac:dyDescent="0.3">
      <c r="A12" s="26"/>
      <c r="B12" s="26" t="s">
        <v>133</v>
      </c>
      <c r="C12" s="26">
        <v>7.1599999999999993</v>
      </c>
      <c r="D12" s="26">
        <v>7.1599999999999993</v>
      </c>
      <c r="E12" s="26">
        <v>7.1599999999999993</v>
      </c>
      <c r="F12" s="26">
        <v>7.1599999999999993</v>
      </c>
      <c r="G12" s="26">
        <v>7.1599999999999993</v>
      </c>
      <c r="I12" s="25">
        <f>SUMIFS(C12:G12, C6:G6, "19MEE314_CO1")</f>
        <v>7.1599999999999993</v>
      </c>
      <c r="J12" s="25">
        <f>SUMIFS(C12:G12, C6:G6, "19MEE314_CO2")</f>
        <v>7.1599999999999993</v>
      </c>
      <c r="K12" s="25">
        <f>SUMIFS(C12:G12, C6:G6, "19MEE314_CO3")</f>
        <v>7.1599999999999993</v>
      </c>
      <c r="L12" s="25">
        <f>SUMIFS(C12:G12, C6:G6, "19MEE314_CO4")</f>
        <v>7.1599999999999993</v>
      </c>
      <c r="M12" s="25">
        <f>SUMIFS(C12:G12, C6:G6, "19MEE314_CO5")</f>
        <v>7.1599999999999993</v>
      </c>
    </row>
    <row r="13" spans="1:13" x14ac:dyDescent="0.3">
      <c r="A13" s="24"/>
      <c r="B13" s="24" t="s">
        <v>135</v>
      </c>
      <c r="C13" s="24">
        <v>6.1</v>
      </c>
      <c r="D13" s="24">
        <v>6.1</v>
      </c>
      <c r="E13" s="24">
        <v>6.1</v>
      </c>
      <c r="F13" s="24">
        <v>6.1</v>
      </c>
      <c r="G13" s="24">
        <v>6.1</v>
      </c>
      <c r="I13" s="25">
        <f>SUMIFS(C13:G13, C6:G6, "19MEE314_CO1")</f>
        <v>6.1</v>
      </c>
      <c r="J13" s="25">
        <f>SUMIFS(C13:G13, C6:G6, "19MEE314_CO2")</f>
        <v>6.1</v>
      </c>
      <c r="K13" s="25">
        <f>SUMIFS(C13:G13, C6:G6, "19MEE314_CO3")</f>
        <v>6.1</v>
      </c>
      <c r="L13" s="25">
        <f>SUMIFS(C13:G13, C6:G6, "19MEE314_CO4")</f>
        <v>6.1</v>
      </c>
      <c r="M13" s="25">
        <f>SUMIFS(C13:G13, C6:G6, "19MEE314_CO5")</f>
        <v>6.1</v>
      </c>
    </row>
    <row r="14" spans="1:13" x14ac:dyDescent="0.3">
      <c r="A14" s="26"/>
      <c r="B14" s="26" t="s">
        <v>137</v>
      </c>
      <c r="C14" s="26">
        <v>7.1599999999999993</v>
      </c>
      <c r="D14" s="26">
        <v>7.1599999999999993</v>
      </c>
      <c r="E14" s="26">
        <v>7.1599999999999993</v>
      </c>
      <c r="F14" s="26">
        <v>7.1599999999999993</v>
      </c>
      <c r="G14" s="26">
        <v>7.1599999999999993</v>
      </c>
      <c r="I14" s="25">
        <f>SUMIFS(C14:G14, C6:G6, "19MEE314_CO1")</f>
        <v>7.1599999999999993</v>
      </c>
      <c r="J14" s="25">
        <f>SUMIFS(C14:G14, C6:G6, "19MEE314_CO2")</f>
        <v>7.1599999999999993</v>
      </c>
      <c r="K14" s="25">
        <f>SUMIFS(C14:G14, C6:G6, "19MEE314_CO3")</f>
        <v>7.1599999999999993</v>
      </c>
      <c r="L14" s="25">
        <f>SUMIFS(C14:G14, C6:G6, "19MEE314_CO4")</f>
        <v>7.1599999999999993</v>
      </c>
      <c r="M14" s="25">
        <f>SUMIFS(C14:G14, C6:G6, "19MEE314_CO5")</f>
        <v>7.1599999999999993</v>
      </c>
    </row>
    <row r="15" spans="1:13" x14ac:dyDescent="0.3">
      <c r="A15" s="24"/>
      <c r="B15" s="24" t="s">
        <v>139</v>
      </c>
      <c r="C15" s="24">
        <v>6.3</v>
      </c>
      <c r="D15" s="24">
        <v>6.3</v>
      </c>
      <c r="E15" s="24">
        <v>6.3</v>
      </c>
      <c r="F15" s="24">
        <v>6.3</v>
      </c>
      <c r="G15" s="24">
        <v>6.3</v>
      </c>
      <c r="I15" s="25">
        <f>SUMIFS(C15:G15, C6:G6, "19MEE314_CO1")</f>
        <v>6.3</v>
      </c>
      <c r="J15" s="25">
        <f>SUMIFS(C15:G15, C6:G6, "19MEE314_CO2")</f>
        <v>6.3</v>
      </c>
      <c r="K15" s="25">
        <f>SUMIFS(C15:G15, C6:G6, "19MEE314_CO3")</f>
        <v>6.3</v>
      </c>
      <c r="L15" s="25">
        <f>SUMIFS(C15:G15, C6:G6, "19MEE314_CO4")</f>
        <v>6.3</v>
      </c>
      <c r="M15" s="25">
        <f>SUMIFS(C15:G15, C6:G6, "19MEE314_CO5")</f>
        <v>6.3</v>
      </c>
    </row>
    <row r="16" spans="1:13" x14ac:dyDescent="0.3">
      <c r="A16" s="26"/>
      <c r="B16" s="26" t="s">
        <v>141</v>
      </c>
      <c r="C16" s="26">
        <v>5.82</v>
      </c>
      <c r="D16" s="26">
        <v>5.82</v>
      </c>
      <c r="E16" s="26">
        <v>5.82</v>
      </c>
      <c r="F16" s="26">
        <v>5.82</v>
      </c>
      <c r="G16" s="26">
        <v>5.82</v>
      </c>
      <c r="I16" s="25">
        <f>SUMIFS(C16:G16, C6:G6, "19MEE314_CO1")</f>
        <v>5.82</v>
      </c>
      <c r="J16" s="25">
        <f>SUMIFS(C16:G16, C6:G6, "19MEE314_CO2")</f>
        <v>5.82</v>
      </c>
      <c r="K16" s="25">
        <f>SUMIFS(C16:G16, C6:G6, "19MEE314_CO3")</f>
        <v>5.82</v>
      </c>
      <c r="L16" s="25">
        <f>SUMIFS(C16:G16, C6:G6, "19MEE314_CO4")</f>
        <v>5.82</v>
      </c>
      <c r="M16" s="25">
        <f>SUMIFS(C16:G16, C6:G6, "19MEE314_CO5")</f>
        <v>5.82</v>
      </c>
    </row>
    <row r="17" spans="1:13" x14ac:dyDescent="0.3">
      <c r="A17" s="24"/>
      <c r="B17" s="24" t="s">
        <v>143</v>
      </c>
      <c r="C17" s="24">
        <v>7.0400000000000009</v>
      </c>
      <c r="D17" s="24">
        <v>7.0400000000000009</v>
      </c>
      <c r="E17" s="24">
        <v>7.0400000000000009</v>
      </c>
      <c r="F17" s="24">
        <v>7.0400000000000009</v>
      </c>
      <c r="G17" s="24">
        <v>7.0400000000000009</v>
      </c>
      <c r="I17" s="25">
        <f>SUMIFS(C17:G17, C6:G6, "19MEE314_CO1")</f>
        <v>7.0400000000000009</v>
      </c>
      <c r="J17" s="25">
        <f>SUMIFS(C17:G17, C6:G6, "19MEE314_CO2")</f>
        <v>7.0400000000000009</v>
      </c>
      <c r="K17" s="25">
        <f>SUMIFS(C17:G17, C6:G6, "19MEE314_CO3")</f>
        <v>7.0400000000000009</v>
      </c>
      <c r="L17" s="25">
        <f>SUMIFS(C17:G17, C6:G6, "19MEE314_CO4")</f>
        <v>7.0400000000000009</v>
      </c>
      <c r="M17" s="25">
        <f>SUMIFS(C17:G17, C6:G6, "19MEE314_CO5")</f>
        <v>7.0400000000000009</v>
      </c>
    </row>
    <row r="18" spans="1:13" x14ac:dyDescent="0.3">
      <c r="A18" s="26"/>
      <c r="B18" s="26" t="s">
        <v>145</v>
      </c>
      <c r="C18" s="26">
        <v>7.0200000000000005</v>
      </c>
      <c r="D18" s="26">
        <v>7.0200000000000005</v>
      </c>
      <c r="E18" s="26">
        <v>7.0200000000000005</v>
      </c>
      <c r="F18" s="26">
        <v>7.0200000000000005</v>
      </c>
      <c r="G18" s="26">
        <v>7.0200000000000005</v>
      </c>
      <c r="I18" s="25">
        <f>SUMIFS(C18:G18, C6:G6, "19MEE314_CO1")</f>
        <v>7.0200000000000005</v>
      </c>
      <c r="J18" s="25">
        <f>SUMIFS(C18:G18, C6:G6, "19MEE314_CO2")</f>
        <v>7.0200000000000005</v>
      </c>
      <c r="K18" s="25">
        <f>SUMIFS(C18:G18, C6:G6, "19MEE314_CO3")</f>
        <v>7.0200000000000005</v>
      </c>
      <c r="L18" s="25">
        <f>SUMIFS(C18:G18, C6:G6, "19MEE314_CO4")</f>
        <v>7.0200000000000005</v>
      </c>
      <c r="M18" s="25">
        <f>SUMIFS(C18:G18, C6:G6, "19MEE314_CO5")</f>
        <v>7.0200000000000005</v>
      </c>
    </row>
    <row r="19" spans="1:13" x14ac:dyDescent="0.3">
      <c r="A19" s="24"/>
      <c r="B19" s="24" t="s">
        <v>147</v>
      </c>
      <c r="C19" s="24">
        <v>6.2200000000000006</v>
      </c>
      <c r="D19" s="24">
        <v>6.2200000000000006</v>
      </c>
      <c r="E19" s="24">
        <v>6.2200000000000006</v>
      </c>
      <c r="F19" s="24">
        <v>6.2200000000000006</v>
      </c>
      <c r="G19" s="24">
        <v>6.2200000000000006</v>
      </c>
      <c r="I19" s="25">
        <f>SUMIFS(C19:G19, C6:G6, "19MEE314_CO1")</f>
        <v>6.2200000000000006</v>
      </c>
      <c r="J19" s="25">
        <f>SUMIFS(C19:G19, C6:G6, "19MEE314_CO2")</f>
        <v>6.2200000000000006</v>
      </c>
      <c r="K19" s="25">
        <f>SUMIFS(C19:G19, C6:G6, "19MEE314_CO3")</f>
        <v>6.2200000000000006</v>
      </c>
      <c r="L19" s="25">
        <f>SUMIFS(C19:G19, C6:G6, "19MEE314_CO4")</f>
        <v>6.2200000000000006</v>
      </c>
      <c r="M19" s="25">
        <f>SUMIFS(C19:G19, C6:G6, "19MEE314_CO5")</f>
        <v>6.2200000000000006</v>
      </c>
    </row>
    <row r="20" spans="1:13" x14ac:dyDescent="0.3">
      <c r="A20" s="26"/>
      <c r="B20" s="26" t="s">
        <v>149</v>
      </c>
      <c r="C20" s="26">
        <v>7.76</v>
      </c>
      <c r="D20" s="26">
        <v>7.76</v>
      </c>
      <c r="E20" s="26">
        <v>7.76</v>
      </c>
      <c r="F20" s="26">
        <v>7.76</v>
      </c>
      <c r="G20" s="26">
        <v>7.76</v>
      </c>
      <c r="I20" s="25">
        <f>SUMIFS(C20:G20, C6:G6, "19MEE314_CO1")</f>
        <v>7.76</v>
      </c>
      <c r="J20" s="25">
        <f>SUMIFS(C20:G20, C6:G6, "19MEE314_CO2")</f>
        <v>7.76</v>
      </c>
      <c r="K20" s="25">
        <f>SUMIFS(C20:G20, C6:G6, "19MEE314_CO3")</f>
        <v>7.76</v>
      </c>
      <c r="L20" s="25">
        <f>SUMIFS(C20:G20, C6:G6, "19MEE314_CO4")</f>
        <v>7.76</v>
      </c>
      <c r="M20" s="25">
        <f>SUMIFS(C20:G20, C6:G6, "19MEE314_CO5")</f>
        <v>7.76</v>
      </c>
    </row>
    <row r="21" spans="1:13" x14ac:dyDescent="0.3">
      <c r="A21" s="24"/>
      <c r="B21" s="24" t="s">
        <v>151</v>
      </c>
      <c r="C21" s="24">
        <v>6.74</v>
      </c>
      <c r="D21" s="24">
        <v>6.74</v>
      </c>
      <c r="E21" s="24">
        <v>6.74</v>
      </c>
      <c r="F21" s="24">
        <v>6.74</v>
      </c>
      <c r="G21" s="24">
        <v>6.74</v>
      </c>
      <c r="I21" s="25">
        <f>SUMIFS(C21:G21, C6:G6, "19MEE314_CO1")</f>
        <v>6.74</v>
      </c>
      <c r="J21" s="25">
        <f>SUMIFS(C21:G21, C6:G6, "19MEE314_CO2")</f>
        <v>6.74</v>
      </c>
      <c r="K21" s="25">
        <f>SUMIFS(C21:G21, C6:G6, "19MEE314_CO3")</f>
        <v>6.74</v>
      </c>
      <c r="L21" s="25">
        <f>SUMIFS(C21:G21, C6:G6, "19MEE314_CO4")</f>
        <v>6.74</v>
      </c>
      <c r="M21" s="25">
        <f>SUMIFS(C21:G21, C6:G6, "19MEE314_CO5")</f>
        <v>6.74</v>
      </c>
    </row>
    <row r="22" spans="1:13" x14ac:dyDescent="0.3">
      <c r="A22" s="26"/>
      <c r="B22" s="26" t="s">
        <v>153</v>
      </c>
      <c r="C22" s="26">
        <v>7.7200000000000006</v>
      </c>
      <c r="D22" s="26">
        <v>7.7200000000000006</v>
      </c>
      <c r="E22" s="26">
        <v>7.7200000000000006</v>
      </c>
      <c r="F22" s="26">
        <v>7.7200000000000006</v>
      </c>
      <c r="G22" s="26">
        <v>7.7200000000000006</v>
      </c>
      <c r="I22" s="25">
        <f>SUMIFS(C22:G22, C6:G6, "19MEE314_CO1")</f>
        <v>7.7200000000000006</v>
      </c>
      <c r="J22" s="25">
        <f>SUMIFS(C22:G22, C6:G6, "19MEE314_CO2")</f>
        <v>7.7200000000000006</v>
      </c>
      <c r="K22" s="25">
        <f>SUMIFS(C22:G22, C6:G6, "19MEE314_CO3")</f>
        <v>7.7200000000000006</v>
      </c>
      <c r="L22" s="25">
        <f>SUMIFS(C22:G22, C6:G6, "19MEE314_CO4")</f>
        <v>7.7200000000000006</v>
      </c>
      <c r="M22" s="25">
        <f>SUMIFS(C22:G22, C6:G6, "19MEE314_CO5")</f>
        <v>7.7200000000000006</v>
      </c>
    </row>
    <row r="23" spans="1:13" x14ac:dyDescent="0.3">
      <c r="A23" s="24"/>
      <c r="B23" s="24" t="s">
        <v>155</v>
      </c>
      <c r="C23" s="24">
        <v>7.2200000000000006</v>
      </c>
      <c r="D23" s="24">
        <v>7.2200000000000006</v>
      </c>
      <c r="E23" s="24">
        <v>7.2200000000000006</v>
      </c>
      <c r="F23" s="24">
        <v>7.2200000000000006</v>
      </c>
      <c r="G23" s="24">
        <v>7.2200000000000006</v>
      </c>
      <c r="I23" s="25">
        <f>SUMIFS(C23:G23, C6:G6, "19MEE314_CO1")</f>
        <v>7.2200000000000006</v>
      </c>
      <c r="J23" s="25">
        <f>SUMIFS(C23:G23, C6:G6, "19MEE314_CO2")</f>
        <v>7.2200000000000006</v>
      </c>
      <c r="K23" s="25">
        <f>SUMIFS(C23:G23, C6:G6, "19MEE314_CO3")</f>
        <v>7.2200000000000006</v>
      </c>
      <c r="L23" s="25">
        <f>SUMIFS(C23:G23, C6:G6, "19MEE314_CO4")</f>
        <v>7.2200000000000006</v>
      </c>
      <c r="M23" s="25">
        <f>SUMIFS(C23:G23, C6:G6, "19MEE314_CO5")</f>
        <v>7.2200000000000006</v>
      </c>
    </row>
    <row r="24" spans="1:13" x14ac:dyDescent="0.3">
      <c r="A24" s="26"/>
      <c r="B24" s="26" t="s">
        <v>157</v>
      </c>
      <c r="C24" s="26">
        <v>5.26</v>
      </c>
      <c r="D24" s="26">
        <v>5.26</v>
      </c>
      <c r="E24" s="26">
        <v>5.26</v>
      </c>
      <c r="F24" s="26">
        <v>5.26</v>
      </c>
      <c r="G24" s="26">
        <v>5.26</v>
      </c>
      <c r="I24" s="25">
        <f>SUMIFS(C24:G24, C6:G6, "19MEE314_CO1")</f>
        <v>5.26</v>
      </c>
      <c r="J24" s="25">
        <f>SUMIFS(C24:G24, C6:G6, "19MEE314_CO2")</f>
        <v>5.26</v>
      </c>
      <c r="K24" s="25">
        <f>SUMIFS(C24:G24, C6:G6, "19MEE314_CO3")</f>
        <v>5.26</v>
      </c>
      <c r="L24" s="25">
        <f>SUMIFS(C24:G24, C6:G6, "19MEE314_CO4")</f>
        <v>5.26</v>
      </c>
      <c r="M24" s="25">
        <f>SUMIFS(C24:G24, C6:G6, "19MEE314_CO5")</f>
        <v>5.26</v>
      </c>
    </row>
    <row r="25" spans="1:13" x14ac:dyDescent="0.3">
      <c r="A25" s="24"/>
      <c r="B25" s="24" t="s">
        <v>159</v>
      </c>
      <c r="C25" s="24">
        <v>7.32</v>
      </c>
      <c r="D25" s="24">
        <v>7.32</v>
      </c>
      <c r="E25" s="24">
        <v>7.32</v>
      </c>
      <c r="F25" s="24">
        <v>7.32</v>
      </c>
      <c r="G25" s="24">
        <v>7.32</v>
      </c>
      <c r="I25" s="25">
        <f>SUMIFS(C25:G25, C6:G6, "19MEE314_CO1")</f>
        <v>7.32</v>
      </c>
      <c r="J25" s="25">
        <f>SUMIFS(C25:G25, C6:G6, "19MEE314_CO2")</f>
        <v>7.32</v>
      </c>
      <c r="K25" s="25">
        <f>SUMIFS(C25:G25, C6:G6, "19MEE314_CO3")</f>
        <v>7.32</v>
      </c>
      <c r="L25" s="25">
        <f>SUMIFS(C25:G25, C6:G6, "19MEE314_CO4")</f>
        <v>7.32</v>
      </c>
      <c r="M25" s="25">
        <f>SUMIFS(C25:G25, C6:G6, "19MEE314_CO5")</f>
        <v>7.32</v>
      </c>
    </row>
    <row r="26" spans="1:13" x14ac:dyDescent="0.3">
      <c r="A26" s="26"/>
      <c r="B26" s="26" t="s">
        <v>161</v>
      </c>
      <c r="C26" s="26">
        <v>5.8</v>
      </c>
      <c r="D26" s="26">
        <v>5.8</v>
      </c>
      <c r="E26" s="26">
        <v>5.8</v>
      </c>
      <c r="F26" s="26">
        <v>5.8</v>
      </c>
      <c r="G26" s="26">
        <v>5.8</v>
      </c>
      <c r="I26" s="25">
        <f>SUMIFS(C26:G26, C6:G6, "19MEE314_CO1")</f>
        <v>5.8</v>
      </c>
      <c r="J26" s="25">
        <f>SUMIFS(C26:G26, C6:G6, "19MEE314_CO2")</f>
        <v>5.8</v>
      </c>
      <c r="K26" s="25">
        <f>SUMIFS(C26:G26, C6:G6, "19MEE314_CO3")</f>
        <v>5.8</v>
      </c>
      <c r="L26" s="25">
        <f>SUMIFS(C26:G26, C6:G6, "19MEE314_CO4")</f>
        <v>5.8</v>
      </c>
      <c r="M26" s="25">
        <f>SUMIFS(C26:G26, C6:G6, "19MEE314_CO5")</f>
        <v>5.8</v>
      </c>
    </row>
    <row r="27" spans="1:13" x14ac:dyDescent="0.3">
      <c r="A27" s="24"/>
      <c r="B27" s="24" t="s">
        <v>163</v>
      </c>
      <c r="C27" s="24">
        <v>7.18</v>
      </c>
      <c r="D27" s="24">
        <v>7.18</v>
      </c>
      <c r="E27" s="24">
        <v>7.18</v>
      </c>
      <c r="F27" s="24">
        <v>7.18</v>
      </c>
      <c r="G27" s="24">
        <v>7.18</v>
      </c>
      <c r="I27" s="25">
        <f>SUMIFS(C27:G27, C6:G6, "19MEE314_CO1")</f>
        <v>7.18</v>
      </c>
      <c r="J27" s="25">
        <f>SUMIFS(C27:G27, C6:G6, "19MEE314_CO2")</f>
        <v>7.18</v>
      </c>
      <c r="K27" s="25">
        <f>SUMIFS(C27:G27, C6:G6, "19MEE314_CO3")</f>
        <v>7.18</v>
      </c>
      <c r="L27" s="25">
        <f>SUMIFS(C27:G27, C6:G6, "19MEE314_CO4")</f>
        <v>7.18</v>
      </c>
      <c r="M27" s="25">
        <f>SUMIFS(C27:G27, C6:G6, "19MEE314_CO5")</f>
        <v>7.18</v>
      </c>
    </row>
    <row r="28" spans="1:13" x14ac:dyDescent="0.3">
      <c r="A28" s="26"/>
      <c r="B28" s="26" t="s">
        <v>165</v>
      </c>
      <c r="C28" s="26">
        <v>7.94</v>
      </c>
      <c r="D28" s="26">
        <v>7.94</v>
      </c>
      <c r="E28" s="26">
        <v>7.94</v>
      </c>
      <c r="F28" s="26">
        <v>7.94</v>
      </c>
      <c r="G28" s="26">
        <v>7.94</v>
      </c>
      <c r="I28" s="25">
        <f>SUMIFS(C28:G28, C6:G6, "19MEE314_CO1")</f>
        <v>7.94</v>
      </c>
      <c r="J28" s="25">
        <f>SUMIFS(C28:G28, C6:G6, "19MEE314_CO2")</f>
        <v>7.94</v>
      </c>
      <c r="K28" s="25">
        <f>SUMIFS(C28:G28, C6:G6, "19MEE314_CO3")</f>
        <v>7.94</v>
      </c>
      <c r="L28" s="25">
        <f>SUMIFS(C28:G28, C6:G6, "19MEE314_CO4")</f>
        <v>7.94</v>
      </c>
      <c r="M28" s="25">
        <f>SUMIFS(C28:G28, C6:G6, "19MEE314_CO5")</f>
        <v>7.94</v>
      </c>
    </row>
    <row r="29" spans="1:13" x14ac:dyDescent="0.3">
      <c r="A29" s="24"/>
      <c r="B29" s="24" t="s">
        <v>167</v>
      </c>
      <c r="C29" s="24">
        <v>7.1</v>
      </c>
      <c r="D29" s="24">
        <v>7.1</v>
      </c>
      <c r="E29" s="24">
        <v>7.1</v>
      </c>
      <c r="F29" s="24">
        <v>7.1</v>
      </c>
      <c r="G29" s="24">
        <v>7.1</v>
      </c>
      <c r="I29" s="25">
        <f>SUMIFS(C29:G29, C6:G6, "19MEE314_CO1")</f>
        <v>7.1</v>
      </c>
      <c r="J29" s="25">
        <f>SUMIFS(C29:G29, C6:G6, "19MEE314_CO2")</f>
        <v>7.1</v>
      </c>
      <c r="K29" s="25">
        <f>SUMIFS(C29:G29, C6:G6, "19MEE314_CO3")</f>
        <v>7.1</v>
      </c>
      <c r="L29" s="25">
        <f>SUMIFS(C29:G29, C6:G6, "19MEE314_CO4")</f>
        <v>7.1</v>
      </c>
      <c r="M29" s="25">
        <f>SUMIFS(C29:G29, C6:G6, "19MEE314_CO5")</f>
        <v>7.1</v>
      </c>
    </row>
    <row r="30" spans="1:13" x14ac:dyDescent="0.3">
      <c r="A30" s="26"/>
      <c r="B30" s="26" t="s">
        <v>169</v>
      </c>
      <c r="C30" s="26">
        <v>6.2200000000000006</v>
      </c>
      <c r="D30" s="26">
        <v>6.2200000000000006</v>
      </c>
      <c r="E30" s="26">
        <v>6.2200000000000006</v>
      </c>
      <c r="F30" s="26">
        <v>6.2200000000000006</v>
      </c>
      <c r="G30" s="26">
        <v>6.2200000000000006</v>
      </c>
      <c r="I30" s="25">
        <f>SUMIFS(C30:G30, C6:G6, "19MEE314_CO1")</f>
        <v>6.2200000000000006</v>
      </c>
      <c r="J30" s="25">
        <f>SUMIFS(C30:G30, C6:G6, "19MEE314_CO2")</f>
        <v>6.2200000000000006</v>
      </c>
      <c r="K30" s="25">
        <f>SUMIFS(C30:G30, C6:G6, "19MEE314_CO3")</f>
        <v>6.2200000000000006</v>
      </c>
      <c r="L30" s="25">
        <f>SUMIFS(C30:G30, C6:G6, "19MEE314_CO4")</f>
        <v>6.2200000000000006</v>
      </c>
      <c r="M30" s="25">
        <f>SUMIFS(C30:G30, C6:G6, "19MEE314_CO5")</f>
        <v>6.2200000000000006</v>
      </c>
    </row>
    <row r="31" spans="1:13" x14ac:dyDescent="0.3">
      <c r="A31" s="24"/>
      <c r="B31" s="24" t="s">
        <v>171</v>
      </c>
      <c r="C31" s="24">
        <v>6.34</v>
      </c>
      <c r="D31" s="24">
        <v>6.34</v>
      </c>
      <c r="E31" s="24">
        <v>6.34</v>
      </c>
      <c r="F31" s="24">
        <v>6.34</v>
      </c>
      <c r="G31" s="24">
        <v>6.34</v>
      </c>
      <c r="I31" s="25">
        <f>SUMIFS(C31:G31, C6:G6, "19MEE314_CO1")</f>
        <v>6.34</v>
      </c>
      <c r="J31" s="25">
        <f>SUMIFS(C31:G31, C6:G6, "19MEE314_CO2")</f>
        <v>6.34</v>
      </c>
      <c r="K31" s="25">
        <f>SUMIFS(C31:G31, C6:G6, "19MEE314_CO3")</f>
        <v>6.34</v>
      </c>
      <c r="L31" s="25">
        <f>SUMIFS(C31:G31, C6:G6, "19MEE314_CO4")</f>
        <v>6.34</v>
      </c>
      <c r="M31" s="25">
        <f>SUMIFS(C31:G31, C6:G6, "19MEE314_CO5")</f>
        <v>6.34</v>
      </c>
    </row>
    <row r="32" spans="1:13" x14ac:dyDescent="0.3">
      <c r="A32" s="26"/>
      <c r="B32" s="26" t="s">
        <v>173</v>
      </c>
      <c r="C32" s="26">
        <v>7.7200000000000006</v>
      </c>
      <c r="D32" s="26">
        <v>7.7200000000000006</v>
      </c>
      <c r="E32" s="26">
        <v>7.7200000000000006</v>
      </c>
      <c r="F32" s="26">
        <v>7.7200000000000006</v>
      </c>
      <c r="G32" s="26">
        <v>7.7200000000000006</v>
      </c>
      <c r="I32" s="25">
        <f>SUMIFS(C32:G32, C6:G6, "19MEE314_CO1")</f>
        <v>7.7200000000000006</v>
      </c>
      <c r="J32" s="25">
        <f>SUMIFS(C32:G32, C6:G6, "19MEE314_CO2")</f>
        <v>7.7200000000000006</v>
      </c>
      <c r="K32" s="25">
        <f>SUMIFS(C32:G32, C6:G6, "19MEE314_CO3")</f>
        <v>7.7200000000000006</v>
      </c>
      <c r="L32" s="25">
        <f>SUMIFS(C32:G32, C6:G6, "19MEE314_CO4")</f>
        <v>7.7200000000000006</v>
      </c>
      <c r="M32" s="25">
        <f>SUMIFS(C32:G32, C6:G6, "19MEE314_CO5")</f>
        <v>7.7200000000000006</v>
      </c>
    </row>
    <row r="33" spans="1:13" x14ac:dyDescent="0.3">
      <c r="A33" s="24"/>
      <c r="B33" s="24" t="s">
        <v>175</v>
      </c>
      <c r="C33" s="24">
        <v>7.5</v>
      </c>
      <c r="D33" s="24">
        <v>7.5</v>
      </c>
      <c r="E33" s="24">
        <v>7.5</v>
      </c>
      <c r="F33" s="24">
        <v>7.5</v>
      </c>
      <c r="G33" s="24">
        <v>7.5</v>
      </c>
      <c r="I33" s="25">
        <f>SUMIFS(C33:G33, C6:G6, "19MEE314_CO1")</f>
        <v>7.5</v>
      </c>
      <c r="J33" s="25">
        <f>SUMIFS(C33:G33, C6:G6, "19MEE314_CO2")</f>
        <v>7.5</v>
      </c>
      <c r="K33" s="25">
        <f>SUMIFS(C33:G33, C6:G6, "19MEE314_CO3")</f>
        <v>7.5</v>
      </c>
      <c r="L33" s="25">
        <f>SUMIFS(C33:G33, C6:G6, "19MEE314_CO4")</f>
        <v>7.5</v>
      </c>
      <c r="M33" s="25">
        <f>SUMIFS(C33:G33, C6:G6, "19MEE314_CO5")</f>
        <v>7.5</v>
      </c>
    </row>
    <row r="34" spans="1:13" x14ac:dyDescent="0.3">
      <c r="A34" s="26"/>
      <c r="B34" s="26" t="s">
        <v>177</v>
      </c>
      <c r="C34" s="26">
        <v>7</v>
      </c>
      <c r="D34" s="26">
        <v>7</v>
      </c>
      <c r="E34" s="26">
        <v>7</v>
      </c>
      <c r="F34" s="26">
        <v>7</v>
      </c>
      <c r="G34" s="26">
        <v>7</v>
      </c>
      <c r="I34" s="25">
        <f>SUMIFS(C34:G34, C6:G6, "19MEE314_CO1")</f>
        <v>7</v>
      </c>
      <c r="J34" s="25">
        <f>SUMIFS(C34:G34, C6:G6, "19MEE314_CO2")</f>
        <v>7</v>
      </c>
      <c r="K34" s="25">
        <f>SUMIFS(C34:G34, C6:G6, "19MEE314_CO3")</f>
        <v>7</v>
      </c>
      <c r="L34" s="25">
        <f>SUMIFS(C34:G34, C6:G6, "19MEE314_CO4")</f>
        <v>7</v>
      </c>
      <c r="M34" s="25">
        <f>SUMIFS(C34:G34, C6:G6, "19MEE314_CO5")</f>
        <v>7</v>
      </c>
    </row>
    <row r="35" spans="1:13" x14ac:dyDescent="0.3">
      <c r="A35" s="24"/>
      <c r="B35" s="24" t="s">
        <v>179</v>
      </c>
      <c r="C35" s="24">
        <v>7.1</v>
      </c>
      <c r="D35" s="24">
        <v>7.1</v>
      </c>
      <c r="E35" s="24">
        <v>7.1</v>
      </c>
      <c r="F35" s="24">
        <v>7.1</v>
      </c>
      <c r="G35" s="24">
        <v>7.1</v>
      </c>
      <c r="I35" s="25">
        <f>SUMIFS(C35:G35, C6:G6, "19MEE314_CO1")</f>
        <v>7.1</v>
      </c>
      <c r="J35" s="25">
        <f>SUMIFS(C35:G35, C6:G6, "19MEE314_CO2")</f>
        <v>7.1</v>
      </c>
      <c r="K35" s="25">
        <f>SUMIFS(C35:G35, C6:G6, "19MEE314_CO3")</f>
        <v>7.1</v>
      </c>
      <c r="L35" s="25">
        <f>SUMIFS(C35:G35, C6:G6, "19MEE314_CO4")</f>
        <v>7.1</v>
      </c>
      <c r="M35" s="25">
        <f>SUMIFS(C35:G35, C6:G6, "19MEE314_CO5")</f>
        <v>7.1</v>
      </c>
    </row>
    <row r="36" spans="1:13" x14ac:dyDescent="0.3">
      <c r="A36" s="26"/>
      <c r="B36" s="26" t="s">
        <v>181</v>
      </c>
      <c r="C36" s="26">
        <v>7.38</v>
      </c>
      <c r="D36" s="26">
        <v>7.38</v>
      </c>
      <c r="E36" s="26">
        <v>7.38</v>
      </c>
      <c r="F36" s="26">
        <v>7.38</v>
      </c>
      <c r="G36" s="26">
        <v>7.38</v>
      </c>
      <c r="I36" s="25">
        <f>SUMIFS(C36:G36, C6:G6, "19MEE314_CO1")</f>
        <v>7.38</v>
      </c>
      <c r="J36" s="25">
        <f>SUMIFS(C36:G36, C6:G6, "19MEE314_CO2")</f>
        <v>7.38</v>
      </c>
      <c r="K36" s="25">
        <f>SUMIFS(C36:G36, C6:G6, "19MEE314_CO3")</f>
        <v>7.38</v>
      </c>
      <c r="L36" s="25">
        <f>SUMIFS(C36:G36, C6:G6, "19MEE314_CO4")</f>
        <v>7.38</v>
      </c>
      <c r="M36" s="25">
        <f>SUMIFS(C36:G36, C6:G6, "19MEE314_CO5")</f>
        <v>7.38</v>
      </c>
    </row>
    <row r="37" spans="1:13" x14ac:dyDescent="0.3">
      <c r="A37" s="24"/>
      <c r="B37" s="24" t="s">
        <v>183</v>
      </c>
      <c r="C37" s="24">
        <v>7.38</v>
      </c>
      <c r="D37" s="24">
        <v>7.38</v>
      </c>
      <c r="E37" s="24">
        <v>7.38</v>
      </c>
      <c r="F37" s="24">
        <v>7.38</v>
      </c>
      <c r="G37" s="24">
        <v>7.38</v>
      </c>
      <c r="I37" s="25">
        <f>SUMIFS(C37:G37, C6:G6, "19MEE314_CO1")</f>
        <v>7.38</v>
      </c>
      <c r="J37" s="25">
        <f>SUMIFS(C37:G37, C6:G6, "19MEE314_CO2")</f>
        <v>7.38</v>
      </c>
      <c r="K37" s="25">
        <f>SUMIFS(C37:G37, C6:G6, "19MEE314_CO3")</f>
        <v>7.38</v>
      </c>
      <c r="L37" s="25">
        <f>SUMIFS(C37:G37, C6:G6, "19MEE314_CO4")</f>
        <v>7.38</v>
      </c>
      <c r="M37" s="25">
        <f>SUMIFS(C37:G37, C6:G6, "19MEE314_CO5")</f>
        <v>7.38</v>
      </c>
    </row>
    <row r="38" spans="1:13" x14ac:dyDescent="0.3">
      <c r="A38" s="26"/>
      <c r="B38" s="26" t="s">
        <v>185</v>
      </c>
      <c r="C38" s="26">
        <v>6.7200000000000006</v>
      </c>
      <c r="D38" s="26">
        <v>6.7200000000000006</v>
      </c>
      <c r="E38" s="26">
        <v>6.7200000000000006</v>
      </c>
      <c r="F38" s="26">
        <v>6.7200000000000006</v>
      </c>
      <c r="G38" s="26">
        <v>6.7200000000000006</v>
      </c>
      <c r="I38" s="25">
        <f>SUMIFS(C38:G38, C6:G6, "19MEE314_CO1")</f>
        <v>6.7200000000000006</v>
      </c>
      <c r="J38" s="25">
        <f>SUMIFS(C38:G38, C6:G6, "19MEE314_CO2")</f>
        <v>6.7200000000000006</v>
      </c>
      <c r="K38" s="25">
        <f>SUMIFS(C38:G38, C6:G6, "19MEE314_CO3")</f>
        <v>6.7200000000000006</v>
      </c>
      <c r="L38" s="25">
        <f>SUMIFS(C38:G38, C6:G6, "19MEE314_CO4")</f>
        <v>6.7200000000000006</v>
      </c>
      <c r="M38" s="25">
        <f>SUMIFS(C38:G38, C6:G6, "19MEE314_CO5")</f>
        <v>6.7200000000000006</v>
      </c>
    </row>
    <row r="39" spans="1:13" x14ac:dyDescent="0.3">
      <c r="A39" s="24"/>
      <c r="B39" s="24" t="s">
        <v>187</v>
      </c>
      <c r="C39" s="24">
        <v>7.6</v>
      </c>
      <c r="D39" s="24">
        <v>7.6</v>
      </c>
      <c r="E39" s="24">
        <v>7.6</v>
      </c>
      <c r="F39" s="24">
        <v>7.6</v>
      </c>
      <c r="G39" s="24">
        <v>7.6</v>
      </c>
      <c r="I39" s="25">
        <f>SUMIFS(C39:G39, C6:G6, "19MEE314_CO1")</f>
        <v>7.6</v>
      </c>
      <c r="J39" s="25">
        <f>SUMIFS(C39:G39, C6:G6, "19MEE314_CO2")</f>
        <v>7.6</v>
      </c>
      <c r="K39" s="25">
        <f>SUMIFS(C39:G39, C6:G6, "19MEE314_CO3")</f>
        <v>7.6</v>
      </c>
      <c r="L39" s="25">
        <f>SUMIFS(C39:G39, C6:G6, "19MEE314_CO4")</f>
        <v>7.6</v>
      </c>
      <c r="M39" s="25">
        <f>SUMIFS(C39:G39, C6:G6, "19MEE314_CO5")</f>
        <v>7.6</v>
      </c>
    </row>
    <row r="40" spans="1:13" x14ac:dyDescent="0.3">
      <c r="A40" s="26"/>
      <c r="B40" s="26" t="s">
        <v>189</v>
      </c>
      <c r="C40" s="26">
        <v>5.7</v>
      </c>
      <c r="D40" s="26">
        <v>5.7</v>
      </c>
      <c r="E40" s="26">
        <v>5.7</v>
      </c>
      <c r="F40" s="26">
        <v>5.7</v>
      </c>
      <c r="G40" s="26">
        <v>5.7</v>
      </c>
      <c r="I40" s="25">
        <f>SUMIFS(C40:G40, C6:G6, "19MEE314_CO1")</f>
        <v>5.7</v>
      </c>
      <c r="J40" s="25">
        <f>SUMIFS(C40:G40, C6:G6, "19MEE314_CO2")</f>
        <v>5.7</v>
      </c>
      <c r="K40" s="25">
        <f>SUMIFS(C40:G40, C6:G6, "19MEE314_CO3")</f>
        <v>5.7</v>
      </c>
      <c r="L40" s="25">
        <f>SUMIFS(C40:G40, C6:G6, "19MEE314_CO4")</f>
        <v>5.7</v>
      </c>
      <c r="M40" s="25">
        <f>SUMIFS(C40:G40, C6:G6, "19MEE314_CO5")</f>
        <v>5.7</v>
      </c>
    </row>
    <row r="41" spans="1:13" x14ac:dyDescent="0.3">
      <c r="A41" s="24"/>
      <c r="B41" s="24" t="s">
        <v>191</v>
      </c>
      <c r="C41" s="24">
        <v>7.3599999999999994</v>
      </c>
      <c r="D41" s="24">
        <v>7.3599999999999994</v>
      </c>
      <c r="E41" s="24">
        <v>7.3599999999999994</v>
      </c>
      <c r="F41" s="24">
        <v>7.3599999999999994</v>
      </c>
      <c r="G41" s="24">
        <v>7.3599999999999994</v>
      </c>
      <c r="I41" s="25">
        <f>SUMIFS(C41:G41, C6:G6, "19MEE314_CO1")</f>
        <v>7.3599999999999994</v>
      </c>
      <c r="J41" s="25">
        <f>SUMIFS(C41:G41, C6:G6, "19MEE314_CO2")</f>
        <v>7.3599999999999994</v>
      </c>
      <c r="K41" s="25">
        <f>SUMIFS(C41:G41, C6:G6, "19MEE314_CO3")</f>
        <v>7.3599999999999994</v>
      </c>
      <c r="L41" s="25">
        <f>SUMIFS(C41:G41, C6:G6, "19MEE314_CO4")</f>
        <v>7.3599999999999994</v>
      </c>
      <c r="M41" s="25">
        <f>SUMIFS(C41:G41, C6:G6, "19MEE314_CO5")</f>
        <v>7.3599999999999994</v>
      </c>
    </row>
    <row r="42" spans="1:13" x14ac:dyDescent="0.3">
      <c r="A42" s="26"/>
      <c r="B42" s="26" t="s">
        <v>193</v>
      </c>
      <c r="C42" s="26">
        <v>7.08</v>
      </c>
      <c r="D42" s="26">
        <v>7.08</v>
      </c>
      <c r="E42" s="26">
        <v>7.08</v>
      </c>
      <c r="F42" s="26">
        <v>7.08</v>
      </c>
      <c r="G42" s="26">
        <v>7.08</v>
      </c>
      <c r="I42" s="25">
        <f>SUMIFS(C42:G42, C6:G6, "19MEE314_CO1")</f>
        <v>7.08</v>
      </c>
      <c r="J42" s="25">
        <f>SUMIFS(C42:G42, C6:G6, "19MEE314_CO2")</f>
        <v>7.08</v>
      </c>
      <c r="K42" s="25">
        <f>SUMIFS(C42:G42, C6:G6, "19MEE314_CO3")</f>
        <v>7.08</v>
      </c>
      <c r="L42" s="25">
        <f>SUMIFS(C42:G42, C6:G6, "19MEE314_CO4")</f>
        <v>7.08</v>
      </c>
      <c r="M42" s="25">
        <f>SUMIFS(C42:G42, C6:G6, "19MEE314_CO5")</f>
        <v>7.08</v>
      </c>
    </row>
    <row r="43" spans="1:13" x14ac:dyDescent="0.3">
      <c r="A43" s="24"/>
      <c r="B43" s="24" t="s">
        <v>195</v>
      </c>
      <c r="C43" s="24">
        <v>5.8</v>
      </c>
      <c r="D43" s="24">
        <v>5.8</v>
      </c>
      <c r="E43" s="24">
        <v>5.8</v>
      </c>
      <c r="F43" s="24">
        <v>5.8</v>
      </c>
      <c r="G43" s="24">
        <v>5.8</v>
      </c>
      <c r="I43" s="25">
        <f>SUMIFS(C43:G43, C6:G6, "19MEE314_CO1")</f>
        <v>5.8</v>
      </c>
      <c r="J43" s="25">
        <f>SUMIFS(C43:G43, C6:G6, "19MEE314_CO2")</f>
        <v>5.8</v>
      </c>
      <c r="K43" s="25">
        <f>SUMIFS(C43:G43, C6:G6, "19MEE314_CO3")</f>
        <v>5.8</v>
      </c>
      <c r="L43" s="25">
        <f>SUMIFS(C43:G43, C6:G6, "19MEE314_CO4")</f>
        <v>5.8</v>
      </c>
      <c r="M43" s="25">
        <f>SUMIFS(C43:G43, C6:G6, "19MEE314_CO5")</f>
        <v>5.8</v>
      </c>
    </row>
    <row r="44" spans="1:13" x14ac:dyDescent="0.3">
      <c r="A44" s="26"/>
      <c r="B44" s="26" t="s">
        <v>197</v>
      </c>
      <c r="C44" s="26">
        <v>6.2</v>
      </c>
      <c r="D44" s="26">
        <v>6.2</v>
      </c>
      <c r="E44" s="26">
        <v>6.2</v>
      </c>
      <c r="F44" s="26">
        <v>6.2</v>
      </c>
      <c r="G44" s="26">
        <v>6.2</v>
      </c>
      <c r="I44" s="25">
        <f>SUMIFS(C44:G44, C6:G6, "19MEE314_CO1")</f>
        <v>6.2</v>
      </c>
      <c r="J44" s="25">
        <f>SUMIFS(C44:G44, C6:G6, "19MEE314_CO2")</f>
        <v>6.2</v>
      </c>
      <c r="K44" s="25">
        <f>SUMIFS(C44:G44, C6:G6, "19MEE314_CO3")</f>
        <v>6.2</v>
      </c>
      <c r="L44" s="25">
        <f>SUMIFS(C44:G44, C6:G6, "19MEE314_CO4")</f>
        <v>6.2</v>
      </c>
      <c r="M44" s="25">
        <f>SUMIFS(C44:G44, C6:G6, "19MEE314_CO5")</f>
        <v>6.2</v>
      </c>
    </row>
    <row r="45" spans="1:13" x14ac:dyDescent="0.3">
      <c r="A45" s="24"/>
      <c r="B45" s="24" t="s">
        <v>199</v>
      </c>
      <c r="C45" s="24">
        <v>7.4799999999999995</v>
      </c>
      <c r="D45" s="24">
        <v>7.4799999999999995</v>
      </c>
      <c r="E45" s="24">
        <v>7.4799999999999995</v>
      </c>
      <c r="F45" s="24">
        <v>7.4799999999999995</v>
      </c>
      <c r="G45" s="24">
        <v>7.4799999999999995</v>
      </c>
      <c r="I45" s="25">
        <f>SUMIFS(C45:G45, C6:G6, "19MEE314_CO1")</f>
        <v>7.4799999999999995</v>
      </c>
      <c r="J45" s="25">
        <f>SUMIFS(C45:G45, C6:G6, "19MEE314_CO2")</f>
        <v>7.4799999999999995</v>
      </c>
      <c r="K45" s="25">
        <f>SUMIFS(C45:G45, C6:G6, "19MEE314_CO3")</f>
        <v>7.4799999999999995</v>
      </c>
      <c r="L45" s="25">
        <f>SUMIFS(C45:G45, C6:G6, "19MEE314_CO4")</f>
        <v>7.4799999999999995</v>
      </c>
      <c r="M45" s="25">
        <f>SUMIFS(C45:G45, C6:G6, "19MEE314_CO5")</f>
        <v>7.4799999999999995</v>
      </c>
    </row>
    <row r="46" spans="1:13" x14ac:dyDescent="0.3">
      <c r="A46" s="26"/>
      <c r="B46" s="26" t="s">
        <v>201</v>
      </c>
      <c r="C46" s="26">
        <v>6.92</v>
      </c>
      <c r="D46" s="26">
        <v>6.92</v>
      </c>
      <c r="E46" s="26">
        <v>6.92</v>
      </c>
      <c r="F46" s="26">
        <v>6.92</v>
      </c>
      <c r="G46" s="26">
        <v>6.92</v>
      </c>
      <c r="I46" s="25">
        <f>SUMIFS(C46:G46, C6:G6, "19MEE314_CO1")</f>
        <v>6.92</v>
      </c>
      <c r="J46" s="25">
        <f>SUMIFS(C46:G46, C6:G6, "19MEE314_CO2")</f>
        <v>6.92</v>
      </c>
      <c r="K46" s="25">
        <f>SUMIFS(C46:G46, C6:G6, "19MEE314_CO3")</f>
        <v>6.92</v>
      </c>
      <c r="L46" s="25">
        <f>SUMIFS(C46:G46, C6:G6, "19MEE314_CO4")</f>
        <v>6.92</v>
      </c>
      <c r="M46" s="25">
        <f>SUMIFS(C46:G46, C6:G6, "19MEE314_CO5")</f>
        <v>6.92</v>
      </c>
    </row>
    <row r="47" spans="1:13" x14ac:dyDescent="0.3">
      <c r="A47" s="24"/>
      <c r="B47" s="24" t="s">
        <v>203</v>
      </c>
      <c r="C47" s="24">
        <v>7.24</v>
      </c>
      <c r="D47" s="24">
        <v>7.24</v>
      </c>
      <c r="E47" s="24">
        <v>7.24</v>
      </c>
      <c r="F47" s="24">
        <v>7.24</v>
      </c>
      <c r="G47" s="24">
        <v>7.24</v>
      </c>
      <c r="I47" s="25">
        <f>SUMIFS(C47:G47, C6:G6, "19MEE314_CO1")</f>
        <v>7.24</v>
      </c>
      <c r="J47" s="25">
        <f>SUMIFS(C47:G47, C6:G6, "19MEE314_CO2")</f>
        <v>7.24</v>
      </c>
      <c r="K47" s="25">
        <f>SUMIFS(C47:G47, C6:G6, "19MEE314_CO3")</f>
        <v>7.24</v>
      </c>
      <c r="L47" s="25">
        <f>SUMIFS(C47:G47, C6:G6, "19MEE314_CO4")</f>
        <v>7.24</v>
      </c>
      <c r="M47" s="25">
        <f>SUMIFS(C47:G47, C6:G6, "19MEE314_CO5")</f>
        <v>7.24</v>
      </c>
    </row>
    <row r="48" spans="1:13" x14ac:dyDescent="0.3">
      <c r="A48" s="26"/>
      <c r="B48" s="26" t="s">
        <v>205</v>
      </c>
      <c r="C48" s="26">
        <v>6.32</v>
      </c>
      <c r="D48" s="26">
        <v>6.32</v>
      </c>
      <c r="E48" s="26">
        <v>6.32</v>
      </c>
      <c r="F48" s="26">
        <v>6.32</v>
      </c>
      <c r="G48" s="26">
        <v>6.32</v>
      </c>
      <c r="I48" s="25">
        <f>SUMIFS(C48:G48, C6:G6, "19MEE314_CO1")</f>
        <v>6.32</v>
      </c>
      <c r="J48" s="25">
        <f>SUMIFS(C48:G48, C6:G6, "19MEE314_CO2")</f>
        <v>6.32</v>
      </c>
      <c r="K48" s="25">
        <f>SUMIFS(C48:G48, C6:G6, "19MEE314_CO3")</f>
        <v>6.32</v>
      </c>
      <c r="L48" s="25">
        <f>SUMIFS(C48:G48, C6:G6, "19MEE314_CO4")</f>
        <v>6.32</v>
      </c>
      <c r="M48" s="25">
        <f>SUMIFS(C48:G48, C6:G6, "19MEE314_CO5")</f>
        <v>6.32</v>
      </c>
    </row>
    <row r="49" spans="1:13" x14ac:dyDescent="0.3">
      <c r="A49" s="24"/>
      <c r="B49" s="24" t="s">
        <v>207</v>
      </c>
      <c r="C49" s="24">
        <v>6.8400000000000007</v>
      </c>
      <c r="D49" s="24">
        <v>6.8400000000000007</v>
      </c>
      <c r="E49" s="24">
        <v>6.8400000000000007</v>
      </c>
      <c r="F49" s="24">
        <v>6.8400000000000007</v>
      </c>
      <c r="G49" s="24">
        <v>6.8400000000000007</v>
      </c>
      <c r="I49" s="25">
        <f>SUMIFS(C49:G49, C6:G6, "19MEE314_CO1")</f>
        <v>6.8400000000000007</v>
      </c>
      <c r="J49" s="25">
        <f>SUMIFS(C49:G49, C6:G6, "19MEE314_CO2")</f>
        <v>6.8400000000000007</v>
      </c>
      <c r="K49" s="25">
        <f>SUMIFS(C49:G49, C6:G6, "19MEE314_CO3")</f>
        <v>6.8400000000000007</v>
      </c>
      <c r="L49" s="25">
        <f>SUMIFS(C49:G49, C6:G6, "19MEE314_CO4")</f>
        <v>6.8400000000000007</v>
      </c>
      <c r="M49" s="25">
        <f>SUMIFS(C49:G49, C6:G6, "19MEE314_CO5")</f>
        <v>6.8400000000000007</v>
      </c>
    </row>
    <row r="50" spans="1:13" x14ac:dyDescent="0.3">
      <c r="A50" s="26"/>
      <c r="B50" s="26" t="s">
        <v>209</v>
      </c>
      <c r="C50" s="26">
        <v>7.24</v>
      </c>
      <c r="D50" s="26">
        <v>7.24</v>
      </c>
      <c r="E50" s="26">
        <v>7.24</v>
      </c>
      <c r="F50" s="26">
        <v>7.24</v>
      </c>
      <c r="G50" s="26">
        <v>7.24</v>
      </c>
      <c r="I50" s="25">
        <f>SUMIFS(C50:G50, C6:G6, "19MEE314_CO1")</f>
        <v>7.24</v>
      </c>
      <c r="J50" s="25">
        <f>SUMIFS(C50:G50, C6:G6, "19MEE314_CO2")</f>
        <v>7.24</v>
      </c>
      <c r="K50" s="25">
        <f>SUMIFS(C50:G50, C6:G6, "19MEE314_CO3")</f>
        <v>7.24</v>
      </c>
      <c r="L50" s="25">
        <f>SUMIFS(C50:G50, C6:G6, "19MEE314_CO4")</f>
        <v>7.24</v>
      </c>
      <c r="M50" s="25">
        <f>SUMIFS(C50:G50, C6:G6, "19MEE314_CO5")</f>
        <v>7.24</v>
      </c>
    </row>
    <row r="51" spans="1:13" x14ac:dyDescent="0.3">
      <c r="A51" s="24"/>
      <c r="B51" s="24" t="s">
        <v>211</v>
      </c>
      <c r="C51" s="24">
        <v>7.1599999999999993</v>
      </c>
      <c r="D51" s="24">
        <v>7.1599999999999993</v>
      </c>
      <c r="E51" s="24">
        <v>7.1599999999999993</v>
      </c>
      <c r="F51" s="24">
        <v>7.1599999999999993</v>
      </c>
      <c r="G51" s="24">
        <v>7.1599999999999993</v>
      </c>
      <c r="I51" s="25">
        <f>SUMIFS(C51:G51, C6:G6, "19MEE314_CO1")</f>
        <v>7.1599999999999993</v>
      </c>
      <c r="J51" s="25">
        <f>SUMIFS(C51:G51, C6:G6, "19MEE314_CO2")</f>
        <v>7.1599999999999993</v>
      </c>
      <c r="K51" s="25">
        <f>SUMIFS(C51:G51, C6:G6, "19MEE314_CO3")</f>
        <v>7.1599999999999993</v>
      </c>
      <c r="L51" s="25">
        <f>SUMIFS(C51:G51, C6:G6, "19MEE314_CO4")</f>
        <v>7.1599999999999993</v>
      </c>
      <c r="M51" s="25">
        <f>SUMIFS(C51:G51, C6:G6, "19MEE314_CO5")</f>
        <v>7.1599999999999993</v>
      </c>
    </row>
    <row r="52" spans="1:13" x14ac:dyDescent="0.3">
      <c r="A52" s="26"/>
      <c r="B52" s="26" t="s">
        <v>213</v>
      </c>
      <c r="C52" s="26">
        <v>6.76</v>
      </c>
      <c r="D52" s="26">
        <v>6.76</v>
      </c>
      <c r="E52" s="26">
        <v>6.76</v>
      </c>
      <c r="F52" s="26">
        <v>6.76</v>
      </c>
      <c r="G52" s="26">
        <v>6.76</v>
      </c>
      <c r="I52" s="25">
        <f>SUMIFS(C52:G52, C6:G6, "19MEE314_CO1")</f>
        <v>6.76</v>
      </c>
      <c r="J52" s="25">
        <f>SUMIFS(C52:G52, C6:G6, "19MEE314_CO2")</f>
        <v>6.76</v>
      </c>
      <c r="K52" s="25">
        <f>SUMIFS(C52:G52, C6:G6, "19MEE314_CO3")</f>
        <v>6.76</v>
      </c>
      <c r="L52" s="25">
        <f>SUMIFS(C52:G52, C6:G6, "19MEE314_CO4")</f>
        <v>6.76</v>
      </c>
      <c r="M52" s="25">
        <f>SUMIFS(C52:G52, C6:G6, "19MEE314_CO5")</f>
        <v>6.76</v>
      </c>
    </row>
    <row r="53" spans="1:13" x14ac:dyDescent="0.3">
      <c r="A53" s="24"/>
      <c r="B53" s="24" t="s">
        <v>215</v>
      </c>
      <c r="C53" s="24">
        <v>7.38</v>
      </c>
      <c r="D53" s="24">
        <v>7.38</v>
      </c>
      <c r="E53" s="24">
        <v>7.38</v>
      </c>
      <c r="F53" s="24">
        <v>7.38</v>
      </c>
      <c r="G53" s="24">
        <v>7.38</v>
      </c>
      <c r="I53" s="25">
        <f>SUMIFS(C53:G53, C6:G6, "19MEE314_CO1")</f>
        <v>7.38</v>
      </c>
      <c r="J53" s="25">
        <f>SUMIFS(C53:G53, C6:G6, "19MEE314_CO2")</f>
        <v>7.38</v>
      </c>
      <c r="K53" s="25">
        <f>SUMIFS(C53:G53, C6:G6, "19MEE314_CO3")</f>
        <v>7.38</v>
      </c>
      <c r="L53" s="25">
        <f>SUMIFS(C53:G53, C6:G6, "19MEE314_CO4")</f>
        <v>7.38</v>
      </c>
      <c r="M53" s="25">
        <f>SUMIFS(C53:G53, C6:G6, "19MEE314_CO5")</f>
        <v>7.38</v>
      </c>
    </row>
    <row r="54" spans="1:13" x14ac:dyDescent="0.3">
      <c r="A54" s="26"/>
      <c r="B54" s="26" t="s">
        <v>217</v>
      </c>
      <c r="C54" s="26">
        <v>7.2799999999999994</v>
      </c>
      <c r="D54" s="26">
        <v>7.2799999999999994</v>
      </c>
      <c r="E54" s="26">
        <v>7.2799999999999994</v>
      </c>
      <c r="F54" s="26">
        <v>7.2799999999999994</v>
      </c>
      <c r="G54" s="26">
        <v>7.2799999999999994</v>
      </c>
      <c r="I54" s="25">
        <f>SUMIFS(C54:G54, C6:G6, "19MEE314_CO1")</f>
        <v>7.2799999999999994</v>
      </c>
      <c r="J54" s="25">
        <f>SUMIFS(C54:G54, C6:G6, "19MEE314_CO2")</f>
        <v>7.2799999999999994</v>
      </c>
      <c r="K54" s="25">
        <f>SUMIFS(C54:G54, C6:G6, "19MEE314_CO3")</f>
        <v>7.2799999999999994</v>
      </c>
      <c r="L54" s="25">
        <f>SUMIFS(C54:G54, C6:G6, "19MEE314_CO4")</f>
        <v>7.2799999999999994</v>
      </c>
      <c r="M54" s="25">
        <f>SUMIFS(C54:G54, C6:G6, "19MEE314_CO5")</f>
        <v>7.2799999999999994</v>
      </c>
    </row>
    <row r="55" spans="1:13" x14ac:dyDescent="0.3">
      <c r="A55" s="24"/>
      <c r="B55" s="24" t="s">
        <v>219</v>
      </c>
      <c r="C55" s="24">
        <v>7.38</v>
      </c>
      <c r="D55" s="24">
        <v>7.38</v>
      </c>
      <c r="E55" s="24">
        <v>7.38</v>
      </c>
      <c r="F55" s="24">
        <v>7.38</v>
      </c>
      <c r="G55" s="24">
        <v>7.38</v>
      </c>
      <c r="I55" s="25">
        <f>SUMIFS(C55:G55, C6:G6, "19MEE314_CO1")</f>
        <v>7.38</v>
      </c>
      <c r="J55" s="25">
        <f>SUMIFS(C55:G55, C6:G6, "19MEE314_CO2")</f>
        <v>7.38</v>
      </c>
      <c r="K55" s="25">
        <f>SUMIFS(C55:G55, C6:G6, "19MEE314_CO3")</f>
        <v>7.38</v>
      </c>
      <c r="L55" s="25">
        <f>SUMIFS(C55:G55, C6:G6, "19MEE314_CO4")</f>
        <v>7.38</v>
      </c>
      <c r="M55" s="25">
        <f>SUMIFS(C55:G55, C6:G6, "19MEE314_CO5")</f>
        <v>7.38</v>
      </c>
    </row>
    <row r="56" spans="1:13" x14ac:dyDescent="0.3">
      <c r="A56" s="26"/>
      <c r="B56" s="26" t="s">
        <v>221</v>
      </c>
      <c r="C56" s="26">
        <v>6.92</v>
      </c>
      <c r="D56" s="26">
        <v>6.92</v>
      </c>
      <c r="E56" s="26">
        <v>6.92</v>
      </c>
      <c r="F56" s="26">
        <v>6.92</v>
      </c>
      <c r="G56" s="26">
        <v>6.92</v>
      </c>
      <c r="I56" s="25">
        <f>SUMIFS(C56:G56, C6:G6, "19MEE314_CO1")</f>
        <v>6.92</v>
      </c>
      <c r="J56" s="25">
        <f>SUMIFS(C56:G56, C6:G6, "19MEE314_CO2")</f>
        <v>6.92</v>
      </c>
      <c r="K56" s="25">
        <f>SUMIFS(C56:G56, C6:G6, "19MEE314_CO3")</f>
        <v>6.92</v>
      </c>
      <c r="L56" s="25">
        <f>SUMIFS(C56:G56, C6:G6, "19MEE314_CO4")</f>
        <v>6.92</v>
      </c>
      <c r="M56" s="25">
        <f>SUMIFS(C56:G56, C6:G6, "19MEE314_CO5")</f>
        <v>6.92</v>
      </c>
    </row>
    <row r="57" spans="1:13" x14ac:dyDescent="0.3">
      <c r="A57" s="24"/>
      <c r="B57" s="24" t="s">
        <v>223</v>
      </c>
      <c r="C57" s="24">
        <v>7.58</v>
      </c>
      <c r="D57" s="24">
        <v>7.58</v>
      </c>
      <c r="E57" s="24">
        <v>7.58</v>
      </c>
      <c r="F57" s="24">
        <v>7.58</v>
      </c>
      <c r="G57" s="24">
        <v>7.58</v>
      </c>
      <c r="I57" s="25">
        <f>SUMIFS(C57:G57, C6:G6, "19MEE314_CO1")</f>
        <v>7.58</v>
      </c>
      <c r="J57" s="25">
        <f>SUMIFS(C57:G57, C6:G6, "19MEE314_CO2")</f>
        <v>7.58</v>
      </c>
      <c r="K57" s="25">
        <f>SUMIFS(C57:G57, C6:G6, "19MEE314_CO3")</f>
        <v>7.58</v>
      </c>
      <c r="L57" s="25">
        <f>SUMIFS(C57:G57, C6:G6, "19MEE314_CO4")</f>
        <v>7.58</v>
      </c>
      <c r="M57" s="25">
        <f>SUMIFS(C57:G57, C6:G6, "19MEE314_CO5")</f>
        <v>7.58</v>
      </c>
    </row>
    <row r="58" spans="1:13" x14ac:dyDescent="0.3">
      <c r="A58" s="26"/>
      <c r="B58" s="26" t="s">
        <v>225</v>
      </c>
      <c r="C58" s="26">
        <v>6.94</v>
      </c>
      <c r="D58" s="26">
        <v>6.94</v>
      </c>
      <c r="E58" s="26">
        <v>6.94</v>
      </c>
      <c r="F58" s="26">
        <v>6.94</v>
      </c>
      <c r="G58" s="26">
        <v>6.94</v>
      </c>
      <c r="I58" s="25">
        <f>SUMIFS(C58:G58, C6:G6, "19MEE314_CO1")</f>
        <v>6.94</v>
      </c>
      <c r="J58" s="25">
        <f>SUMIFS(C58:G58, C6:G6, "19MEE314_CO2")</f>
        <v>6.94</v>
      </c>
      <c r="K58" s="25">
        <f>SUMIFS(C58:G58, C6:G6, "19MEE314_CO3")</f>
        <v>6.94</v>
      </c>
      <c r="L58" s="25">
        <f>SUMIFS(C58:G58, C6:G6, "19MEE314_CO4")</f>
        <v>6.94</v>
      </c>
      <c r="M58" s="25">
        <f>SUMIFS(C58:G58, C6:G6, "19MEE314_CO5")</f>
        <v>6.94</v>
      </c>
    </row>
    <row r="59" spans="1:13" x14ac:dyDescent="0.3">
      <c r="A59" s="24"/>
      <c r="B59" s="24" t="s">
        <v>227</v>
      </c>
      <c r="C59" s="24">
        <v>7.88</v>
      </c>
      <c r="D59" s="24">
        <v>7.88</v>
      </c>
      <c r="E59" s="24">
        <v>7.88</v>
      </c>
      <c r="F59" s="24">
        <v>7.88</v>
      </c>
      <c r="G59" s="24">
        <v>7.88</v>
      </c>
      <c r="I59" s="25">
        <f>SUMIFS(C59:G59, C6:G6, "19MEE314_CO1")</f>
        <v>7.88</v>
      </c>
      <c r="J59" s="25">
        <f>SUMIFS(C59:G59, C6:G6, "19MEE314_CO2")</f>
        <v>7.88</v>
      </c>
      <c r="K59" s="25">
        <f>SUMIFS(C59:G59, C6:G6, "19MEE314_CO3")</f>
        <v>7.88</v>
      </c>
      <c r="L59" s="25">
        <f>SUMIFS(C59:G59, C6:G6, "19MEE314_CO4")</f>
        <v>7.88</v>
      </c>
      <c r="M59" s="25">
        <f>SUMIFS(C59:G59, C6:G6, "19MEE314_CO5")</f>
        <v>7.88</v>
      </c>
    </row>
    <row r="60" spans="1:13" x14ac:dyDescent="0.3">
      <c r="A60" s="26"/>
      <c r="B60" s="26" t="s">
        <v>229</v>
      </c>
      <c r="C60" s="26">
        <v>6.7200000000000006</v>
      </c>
      <c r="D60" s="26">
        <v>6.7200000000000006</v>
      </c>
      <c r="E60" s="26">
        <v>6.7200000000000006</v>
      </c>
      <c r="F60" s="26">
        <v>6.7200000000000006</v>
      </c>
      <c r="G60" s="26">
        <v>6.7200000000000006</v>
      </c>
      <c r="I60" s="25">
        <f>SUMIFS(C60:G60, C6:G6, "19MEE314_CO1")</f>
        <v>6.7200000000000006</v>
      </c>
      <c r="J60" s="25">
        <f>SUMIFS(C60:G60, C6:G6, "19MEE314_CO2")</f>
        <v>6.7200000000000006</v>
      </c>
      <c r="K60" s="25">
        <f>SUMIFS(C60:G60, C6:G6, "19MEE314_CO3")</f>
        <v>6.7200000000000006</v>
      </c>
      <c r="L60" s="25">
        <f>SUMIFS(C60:G60, C6:G6, "19MEE314_CO4")</f>
        <v>6.7200000000000006</v>
      </c>
      <c r="M60" s="25">
        <f>SUMIFS(C60:G60, C6:G6, "19MEE314_CO5")</f>
        <v>6.7200000000000006</v>
      </c>
    </row>
    <row r="63" spans="1:13" x14ac:dyDescent="0.3">
      <c r="A63" s="27" t="s">
        <v>57</v>
      </c>
      <c r="B63" s="50" t="s">
        <v>58</v>
      </c>
      <c r="C63" s="47"/>
    </row>
    <row r="64" spans="1:13" x14ac:dyDescent="0.3">
      <c r="A64" s="28" t="s">
        <v>59</v>
      </c>
      <c r="B64" s="46" t="s">
        <v>60</v>
      </c>
      <c r="C64" s="47"/>
    </row>
    <row r="65" spans="1:3" x14ac:dyDescent="0.3">
      <c r="A65" s="29" t="s">
        <v>61</v>
      </c>
      <c r="B65" s="51" t="s">
        <v>62</v>
      </c>
      <c r="C65" s="47"/>
    </row>
    <row r="66" spans="1:3" x14ac:dyDescent="0.3">
      <c r="A66" s="30" t="s">
        <v>77</v>
      </c>
      <c r="B66" s="49" t="s">
        <v>78</v>
      </c>
      <c r="C66" s="47"/>
    </row>
    <row r="67" spans="1:3" x14ac:dyDescent="0.3">
      <c r="A67" s="31" t="s">
        <v>79</v>
      </c>
      <c r="B67" s="48" t="s">
        <v>80</v>
      </c>
      <c r="C67" s="47"/>
    </row>
  </sheetData>
  <sheetProtection sheet="1"/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A11:G60">
    <cfRule type="expression" dxfId="35" priority="42">
      <formula>ISBLANK(A11)</formula>
    </cfRule>
  </conditionalFormatting>
  <conditionalFormatting sqref="C3">
    <cfRule type="expression" dxfId="34" priority="2">
      <formula>ISBLANK(C3)</formula>
    </cfRule>
  </conditionalFormatting>
  <conditionalFormatting sqref="C4">
    <cfRule type="expression" dxfId="33" priority="4">
      <formula>ISBLANK(C4)</formula>
    </cfRule>
  </conditionalFormatting>
  <conditionalFormatting sqref="C5">
    <cfRule type="expression" dxfId="32" priority="6">
      <formula>ISBLANK(C5)</formula>
    </cfRule>
  </conditionalFormatting>
  <conditionalFormatting sqref="C10">
    <cfRule type="expression" dxfId="31" priority="41">
      <formula>COUNTIF(C11:C60, "&gt;="&amp;$C$4)=0</formula>
    </cfRule>
  </conditionalFormatting>
  <conditionalFormatting sqref="C11:C60">
    <cfRule type="expression" dxfId="30" priority="43">
      <formula>C11&gt;$C$3</formula>
    </cfRule>
  </conditionalFormatting>
  <conditionalFormatting sqref="C3:G3">
    <cfRule type="expression" dxfId="29" priority="1">
      <formula>OR(C3&gt;100,C3&lt;0)</formula>
    </cfRule>
  </conditionalFormatting>
  <conditionalFormatting sqref="C4:G4">
    <cfRule type="expression" dxfId="28" priority="3">
      <formula>OR(C4&gt;max_marks_cell,C4&lt;0)</formula>
    </cfRule>
  </conditionalFormatting>
  <conditionalFormatting sqref="C5:G5">
    <cfRule type="expression" dxfId="27" priority="5">
      <formula>OR(C5&gt;5,C5&lt;0)</formula>
    </cfRule>
  </conditionalFormatting>
  <conditionalFormatting sqref="C7:G7">
    <cfRule type="expression" dxfId="26" priority="7">
      <formula>OR(C7&gt;100,C7&lt;0)</formula>
    </cfRule>
    <cfRule type="expression" dxfId="25" priority="8">
      <formula>ISBLANK(C7)</formula>
    </cfRule>
  </conditionalFormatting>
  <conditionalFormatting sqref="D10">
    <cfRule type="expression" dxfId="24" priority="46">
      <formula>COUNTIF(D11:D60, "&gt;="&amp;$D$4)=0</formula>
    </cfRule>
  </conditionalFormatting>
  <conditionalFormatting sqref="D11:D60">
    <cfRule type="expression" dxfId="23" priority="48">
      <formula>D11&gt;$D$3</formula>
    </cfRule>
  </conditionalFormatting>
  <conditionalFormatting sqref="D3:G5">
    <cfRule type="expression" dxfId="22" priority="10">
      <formula>ISBLANK(D3)</formula>
    </cfRule>
  </conditionalFormatting>
  <conditionalFormatting sqref="E10">
    <cfRule type="expression" dxfId="21" priority="51">
      <formula>COUNTIF(E11:E60, "&gt;="&amp;$E$4)=0</formula>
    </cfRule>
  </conditionalFormatting>
  <conditionalFormatting sqref="E11:E60">
    <cfRule type="expression" dxfId="20" priority="53">
      <formula>E11&gt;$E$3</formula>
    </cfRule>
  </conditionalFormatting>
  <conditionalFormatting sqref="F10">
    <cfRule type="expression" dxfId="19" priority="56">
      <formula>COUNTIF(F11:F60, "&gt;="&amp;$F$4)=0</formula>
    </cfRule>
  </conditionalFormatting>
  <conditionalFormatting sqref="F11:F60">
    <cfRule type="expression" dxfId="18" priority="58">
      <formula>F11&gt;$F$3</formula>
    </cfRule>
  </conditionalFormatting>
  <conditionalFormatting sqref="G10">
    <cfRule type="expression" dxfId="17" priority="61">
      <formula>COUNTIF(G11:G60, "&gt;="&amp;$G$4)=0</formula>
    </cfRule>
  </conditionalFormatting>
  <conditionalFormatting sqref="G11:G60">
    <cfRule type="expression" dxfId="16" priority="63">
      <formula>G11&gt;$G$3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7"/>
  <sheetViews>
    <sheetView topLeftCell="A7" workbookViewId="0">
      <selection activeCell="D6" sqref="D6"/>
    </sheetView>
  </sheetViews>
  <sheetFormatPr defaultRowHeight="14.4" x14ac:dyDescent="0.3"/>
  <cols>
    <col min="1" max="1" width="20" customWidth="1"/>
    <col min="2" max="2" width="30" customWidth="1"/>
    <col min="3" max="5" width="33" customWidth="1"/>
  </cols>
  <sheetData>
    <row r="1" spans="1:11" x14ac:dyDescent="0.3">
      <c r="A1" s="2"/>
      <c r="B1" s="44" t="s">
        <v>56</v>
      </c>
      <c r="C1" s="44"/>
      <c r="D1" s="44"/>
      <c r="E1" s="44"/>
    </row>
    <row r="2" spans="1:11" x14ac:dyDescent="0.3">
      <c r="A2" s="2"/>
      <c r="B2" s="22" t="s">
        <v>63</v>
      </c>
      <c r="C2" s="22" t="s">
        <v>64</v>
      </c>
      <c r="D2" s="22" t="s">
        <v>65</v>
      </c>
      <c r="E2" s="22" t="s">
        <v>66</v>
      </c>
      <c r="G2" s="23" t="s">
        <v>24</v>
      </c>
      <c r="H2" s="23" t="s">
        <v>27</v>
      </c>
      <c r="I2" s="23" t="s">
        <v>30</v>
      </c>
      <c r="J2" s="23" t="s">
        <v>32</v>
      </c>
      <c r="K2" s="23" t="s">
        <v>35</v>
      </c>
    </row>
    <row r="3" spans="1:11" x14ac:dyDescent="0.3">
      <c r="A3" s="2"/>
      <c r="B3" s="22" t="s">
        <v>69</v>
      </c>
      <c r="C3" s="24">
        <v>15</v>
      </c>
      <c r="D3" s="24">
        <v>37</v>
      </c>
      <c r="E3" s="24">
        <v>48</v>
      </c>
      <c r="G3" s="25">
        <f>SUMIFS(C3:E3, C6:E6, "19MEE314_CO1")</f>
        <v>15</v>
      </c>
      <c r="H3" s="25">
        <f>SUMIFS(C3:E3, C6:E6, "19MEE314_CO2")</f>
        <v>37</v>
      </c>
      <c r="I3" s="25">
        <f>SUMIFS(C3:E3, C6:E6, "19MEE314_CO3")</f>
        <v>48</v>
      </c>
      <c r="J3" s="25">
        <f>SUMIFS(C3:E3, C6:E6, "19MEE314_CO4")</f>
        <v>0</v>
      </c>
      <c r="K3" s="25">
        <f>SUMIFS(C3:E3, C6:E6, "19MEE314_CO5")</f>
        <v>0</v>
      </c>
    </row>
    <row r="4" spans="1:11" x14ac:dyDescent="0.3">
      <c r="A4" s="2"/>
      <c r="B4" s="22" t="s">
        <v>70</v>
      </c>
      <c r="C4" s="26">
        <f>C_Input_Details!B14/100*C3</f>
        <v>9</v>
      </c>
      <c r="D4" s="26">
        <f>C_Input_Details!B14/100*D3</f>
        <v>22.2</v>
      </c>
      <c r="E4" s="26">
        <f>C_Input_Details!B14/100*E3</f>
        <v>28.799999999999997</v>
      </c>
      <c r="G4" s="25">
        <f>SUMIFS(C4:E4, C6:E6, "19MEE314_CO1")</f>
        <v>9</v>
      </c>
      <c r="H4" s="25">
        <f>SUMIFS(C4:E4, C6:E6, "19MEE314_CO2")</f>
        <v>22.2</v>
      </c>
      <c r="I4" s="25">
        <f>SUMIFS(C4:E4, C6:E6, "19MEE314_CO3")</f>
        <v>28.799999999999997</v>
      </c>
      <c r="J4" s="25">
        <f>SUMIFS(C4:E4, C6:E6, "19MEE314_CO4")</f>
        <v>0</v>
      </c>
      <c r="K4" s="25">
        <f>SUMIFS(C4:E4, C6:E6, "19MEE314_CO5")</f>
        <v>0</v>
      </c>
    </row>
    <row r="5" spans="1:11" x14ac:dyDescent="0.3">
      <c r="A5" s="2"/>
      <c r="B5" s="22" t="s">
        <v>71</v>
      </c>
      <c r="C5" s="24">
        <v>1</v>
      </c>
      <c r="D5" s="24">
        <v>2</v>
      </c>
      <c r="E5" s="24">
        <v>3</v>
      </c>
    </row>
    <row r="6" spans="1:11" x14ac:dyDescent="0.3">
      <c r="A6" s="2"/>
      <c r="B6" s="22" t="s">
        <v>72</v>
      </c>
      <c r="C6" s="5" t="str">
        <f>CONCATENATE("19MEE314_CO", C5)</f>
        <v>19MEE314_CO1</v>
      </c>
      <c r="D6" s="5" t="str">
        <f>CONCATENATE("19MEE314_CO", D5)</f>
        <v>19MEE314_CO2</v>
      </c>
      <c r="E6" s="5" t="str">
        <f>CONCATENATE("19MEE314_CO", E5)</f>
        <v>19MEE314_CO3</v>
      </c>
    </row>
    <row r="7" spans="1:11" x14ac:dyDescent="0.3">
      <c r="A7" s="2"/>
      <c r="B7" s="22" t="s">
        <v>73</v>
      </c>
      <c r="C7" s="24"/>
      <c r="D7" s="24"/>
      <c r="E7" s="24"/>
    </row>
    <row r="8" spans="1:11" x14ac:dyDescent="0.3">
      <c r="A8" s="2"/>
      <c r="B8" s="2"/>
      <c r="C8" s="2"/>
      <c r="D8" s="2"/>
      <c r="E8" s="2"/>
    </row>
    <row r="9" spans="1:11" x14ac:dyDescent="0.3">
      <c r="A9" s="1"/>
      <c r="B9" s="44" t="s">
        <v>74</v>
      </c>
      <c r="C9" s="44"/>
      <c r="D9" s="44"/>
      <c r="E9" s="44"/>
    </row>
    <row r="10" spans="1:11" x14ac:dyDescent="0.3">
      <c r="A10" s="22" t="s">
        <v>75</v>
      </c>
      <c r="B10" s="22" t="s">
        <v>76</v>
      </c>
      <c r="C10" s="22" t="s">
        <v>64</v>
      </c>
      <c r="D10" s="22" t="s">
        <v>65</v>
      </c>
      <c r="E10" s="22" t="s">
        <v>66</v>
      </c>
      <c r="G10" s="23" t="s">
        <v>24</v>
      </c>
      <c r="H10" s="23" t="s">
        <v>27</v>
      </c>
      <c r="I10" s="23" t="s">
        <v>30</v>
      </c>
      <c r="J10" s="23" t="s">
        <v>32</v>
      </c>
      <c r="K10" s="23" t="s">
        <v>35</v>
      </c>
    </row>
    <row r="11" spans="1:11" x14ac:dyDescent="0.3">
      <c r="A11" s="24" t="s">
        <v>130</v>
      </c>
      <c r="B11" s="24"/>
      <c r="C11" s="24">
        <v>10</v>
      </c>
      <c r="D11" s="24">
        <v>27</v>
      </c>
      <c r="E11" s="24">
        <v>21</v>
      </c>
      <c r="G11" s="25">
        <f>SUMIFS(C11:E11, C6:E6, "19MEE314_CO1")</f>
        <v>10</v>
      </c>
      <c r="H11" s="25">
        <f>SUMIFS(C11:E11, C6:E6, "19MEE314_CO2")</f>
        <v>27</v>
      </c>
      <c r="I11" s="25">
        <f>SUMIFS(C11:E11, C6:E6, "19MEE314_CO3")</f>
        <v>21</v>
      </c>
      <c r="J11" s="25">
        <f>SUMIFS(C11:E11, C6:E6, "19MEE314_CO4")</f>
        <v>0</v>
      </c>
      <c r="K11" s="25">
        <f>SUMIFS(C11:E11, C6:E6, "19MEE314_CO5")</f>
        <v>0</v>
      </c>
    </row>
    <row r="12" spans="1:11" x14ac:dyDescent="0.3">
      <c r="A12" s="26" t="s">
        <v>132</v>
      </c>
      <c r="B12" s="26"/>
      <c r="C12" s="26">
        <v>12</v>
      </c>
      <c r="D12" s="26">
        <v>30</v>
      </c>
      <c r="E12" s="26">
        <v>41</v>
      </c>
      <c r="G12" s="25">
        <f>SUMIFS(C12:E12, C6:E6, "19MEE314_CO1")</f>
        <v>12</v>
      </c>
      <c r="H12" s="25">
        <f>SUMIFS(C12:E12, C6:E6, "19MEE314_CO2")</f>
        <v>30</v>
      </c>
      <c r="I12" s="25">
        <f>SUMIFS(C12:E12, C6:E6, "19MEE314_CO3")</f>
        <v>41</v>
      </c>
      <c r="J12" s="25">
        <f>SUMIFS(C12:E12, C6:E6, "19MEE314_CO4")</f>
        <v>0</v>
      </c>
      <c r="K12" s="25">
        <f>SUMIFS(C12:E12, C6:E6, "19MEE314_CO5")</f>
        <v>0</v>
      </c>
    </row>
    <row r="13" spans="1:11" x14ac:dyDescent="0.3">
      <c r="A13" s="24" t="s">
        <v>134</v>
      </c>
      <c r="B13" s="24"/>
      <c r="C13" s="24">
        <v>10</v>
      </c>
      <c r="D13" s="24">
        <v>17.5</v>
      </c>
      <c r="E13" s="24">
        <v>28</v>
      </c>
      <c r="G13" s="25">
        <f>SUMIFS(C13:E13, C6:E6, "19MEE314_CO1")</f>
        <v>10</v>
      </c>
      <c r="H13" s="25">
        <f>SUMIFS(C13:E13, C6:E6, "19MEE314_CO2")</f>
        <v>17.5</v>
      </c>
      <c r="I13" s="25">
        <f>SUMIFS(C13:E13, C6:E6, "19MEE314_CO3")</f>
        <v>28</v>
      </c>
      <c r="J13" s="25">
        <f>SUMIFS(C13:E13, C6:E6, "19MEE314_CO4")</f>
        <v>0</v>
      </c>
      <c r="K13" s="25">
        <f>SUMIFS(C13:E13, C6:E6, "19MEE314_CO5")</f>
        <v>0</v>
      </c>
    </row>
    <row r="14" spans="1:11" x14ac:dyDescent="0.3">
      <c r="A14" s="26" t="s">
        <v>136</v>
      </c>
      <c r="B14" s="26"/>
      <c r="C14" s="26">
        <v>5</v>
      </c>
      <c r="D14" s="26">
        <v>24</v>
      </c>
      <c r="E14" s="26">
        <v>17.5</v>
      </c>
      <c r="G14" s="25">
        <f>SUMIFS(C14:E14, C6:E6, "19MEE314_CO1")</f>
        <v>5</v>
      </c>
      <c r="H14" s="25">
        <f>SUMIFS(C14:E14, C6:E6, "19MEE314_CO2")</f>
        <v>24</v>
      </c>
      <c r="I14" s="25">
        <f>SUMIFS(C14:E14, C6:E6, "19MEE314_CO3")</f>
        <v>17.5</v>
      </c>
      <c r="J14" s="25">
        <f>SUMIFS(C14:E14, C6:E6, "19MEE314_CO4")</f>
        <v>0</v>
      </c>
      <c r="K14" s="25">
        <f>SUMIFS(C14:E14, C6:E6, "19MEE314_CO5")</f>
        <v>0</v>
      </c>
    </row>
    <row r="15" spans="1:11" x14ac:dyDescent="0.3">
      <c r="A15" s="24" t="s">
        <v>140</v>
      </c>
      <c r="B15" s="24"/>
      <c r="C15" s="24">
        <v>1</v>
      </c>
      <c r="D15" s="24">
        <v>33</v>
      </c>
      <c r="E15" s="24">
        <v>23</v>
      </c>
      <c r="G15" s="25">
        <f>SUMIFS(C15:E15, C6:E6, "19MEE314_CO1")</f>
        <v>1</v>
      </c>
      <c r="H15" s="25">
        <f>SUMIFS(C15:E15, C6:E6, "19MEE314_CO2")</f>
        <v>33</v>
      </c>
      <c r="I15" s="25">
        <f>SUMIFS(C15:E15, C6:E6, "19MEE314_CO3")</f>
        <v>23</v>
      </c>
      <c r="J15" s="25">
        <f>SUMIFS(C15:E15, C6:E6, "19MEE314_CO4")</f>
        <v>0</v>
      </c>
      <c r="K15" s="25">
        <f>SUMIFS(C15:E15, C6:E6, "19MEE314_CO5")</f>
        <v>0</v>
      </c>
    </row>
    <row r="16" spans="1:11" x14ac:dyDescent="0.3">
      <c r="A16" s="26" t="s">
        <v>144</v>
      </c>
      <c r="B16" s="26"/>
      <c r="C16" s="26">
        <v>8</v>
      </c>
      <c r="D16" s="26">
        <v>28</v>
      </c>
      <c r="E16" s="26">
        <v>19</v>
      </c>
      <c r="G16" s="25">
        <f>SUMIFS(C16:E16, C6:E6, "19MEE314_CO1")</f>
        <v>8</v>
      </c>
      <c r="H16" s="25">
        <f>SUMIFS(C16:E16, C6:E6, "19MEE314_CO2")</f>
        <v>28</v>
      </c>
      <c r="I16" s="25">
        <f>SUMIFS(C16:E16, C6:E6, "19MEE314_CO3")</f>
        <v>19</v>
      </c>
      <c r="J16" s="25">
        <f>SUMIFS(C16:E16, C6:E6, "19MEE314_CO4")</f>
        <v>0</v>
      </c>
      <c r="K16" s="25">
        <f>SUMIFS(C16:E16, C6:E6, "19MEE314_CO5")</f>
        <v>0</v>
      </c>
    </row>
    <row r="17" spans="1:11" x14ac:dyDescent="0.3">
      <c r="A17" s="24" t="s">
        <v>146</v>
      </c>
      <c r="B17" s="24"/>
      <c r="C17" s="24">
        <v>3.5</v>
      </c>
      <c r="D17" s="24">
        <v>26.5</v>
      </c>
      <c r="E17" s="24">
        <v>26</v>
      </c>
      <c r="G17" s="25">
        <f>SUMIFS(C17:E17, C6:E6, "19MEE314_CO1")</f>
        <v>3.5</v>
      </c>
      <c r="H17" s="25">
        <f>SUMIFS(C17:E17, C6:E6, "19MEE314_CO2")</f>
        <v>26.5</v>
      </c>
      <c r="I17" s="25">
        <f>SUMIFS(C17:E17, C6:E6, "19MEE314_CO3")</f>
        <v>26</v>
      </c>
      <c r="J17" s="25">
        <f>SUMIFS(C17:E17, C6:E6, "19MEE314_CO4")</f>
        <v>0</v>
      </c>
      <c r="K17" s="25">
        <f>SUMIFS(C17:E17, C6:E6, "19MEE314_CO5")</f>
        <v>0</v>
      </c>
    </row>
    <row r="18" spans="1:11" x14ac:dyDescent="0.3">
      <c r="A18" s="26" t="s">
        <v>148</v>
      </c>
      <c r="B18" s="26" t="s">
        <v>149</v>
      </c>
      <c r="C18" s="26">
        <v>0</v>
      </c>
      <c r="D18" s="26">
        <v>14</v>
      </c>
      <c r="E18" s="26">
        <v>24</v>
      </c>
      <c r="G18" s="25">
        <f>SUMIFS(C18:E18, C6:E6, "19MEE314_CO1")</f>
        <v>0</v>
      </c>
      <c r="H18" s="25">
        <f>SUMIFS(C18:E18, C6:E6, "19MEE314_CO2")</f>
        <v>14</v>
      </c>
      <c r="I18" s="25">
        <f>SUMIFS(C18:E18, C6:E6, "19MEE314_CO3")</f>
        <v>24</v>
      </c>
      <c r="J18" s="25">
        <f>SUMIFS(C18:E18, C6:E6, "19MEE314_CO4")</f>
        <v>0</v>
      </c>
      <c r="K18" s="25">
        <f>SUMIFS(C18:E18, C6:E6, "19MEE314_CO5")</f>
        <v>0</v>
      </c>
    </row>
    <row r="19" spans="1:11" x14ac:dyDescent="0.3">
      <c r="A19" s="24" t="s">
        <v>150</v>
      </c>
      <c r="B19" s="24" t="s">
        <v>151</v>
      </c>
      <c r="C19" s="24">
        <v>9</v>
      </c>
      <c r="D19" s="24">
        <v>25</v>
      </c>
      <c r="E19" s="24">
        <v>18</v>
      </c>
      <c r="G19" s="25">
        <f>SUMIFS(C19:E19, C6:E6, "19MEE314_CO1")</f>
        <v>9</v>
      </c>
      <c r="H19" s="25">
        <f>SUMIFS(C19:E19, C6:E6, "19MEE314_CO2")</f>
        <v>25</v>
      </c>
      <c r="I19" s="25">
        <f>SUMIFS(C19:E19, C6:E6, "19MEE314_CO3")</f>
        <v>18</v>
      </c>
      <c r="J19" s="25">
        <f>SUMIFS(C19:E19, C6:E6, "19MEE314_CO4")</f>
        <v>0</v>
      </c>
      <c r="K19" s="25">
        <f>SUMIFS(C19:E19, C6:E6, "19MEE314_CO5")</f>
        <v>0</v>
      </c>
    </row>
    <row r="20" spans="1:11" x14ac:dyDescent="0.3">
      <c r="A20" s="26" t="s">
        <v>152</v>
      </c>
      <c r="B20" s="26" t="s">
        <v>153</v>
      </c>
      <c r="C20" s="26">
        <v>4</v>
      </c>
      <c r="D20" s="26">
        <v>8</v>
      </c>
      <c r="E20" s="26">
        <v>23</v>
      </c>
      <c r="G20" s="25">
        <f>SUMIFS(C20:E20, C6:E6, "19MEE314_CO1")</f>
        <v>4</v>
      </c>
      <c r="H20" s="25">
        <f>SUMIFS(C20:E20, C6:E6, "19MEE314_CO2")</f>
        <v>8</v>
      </c>
      <c r="I20" s="25">
        <f>SUMIFS(C20:E20, C6:E6, "19MEE314_CO3")</f>
        <v>23</v>
      </c>
      <c r="J20" s="25">
        <f>SUMIFS(C20:E20, C6:E6, "19MEE314_CO4")</f>
        <v>0</v>
      </c>
      <c r="K20" s="25">
        <f>SUMIFS(C20:E20, C6:E6, "19MEE314_CO5")</f>
        <v>0</v>
      </c>
    </row>
    <row r="21" spans="1:11" x14ac:dyDescent="0.3">
      <c r="A21" s="24" t="s">
        <v>154</v>
      </c>
      <c r="B21" s="24" t="s">
        <v>155</v>
      </c>
      <c r="C21" s="24">
        <v>13</v>
      </c>
      <c r="D21" s="24">
        <v>9</v>
      </c>
      <c r="E21" s="24">
        <v>27</v>
      </c>
      <c r="G21" s="25">
        <f>SUMIFS(C21:E21, C6:E6, "19MEE314_CO1")</f>
        <v>13</v>
      </c>
      <c r="H21" s="25">
        <f>SUMIFS(C21:E21, C6:E6, "19MEE314_CO2")</f>
        <v>9</v>
      </c>
      <c r="I21" s="25">
        <f>SUMIFS(C21:E21, C6:E6, "19MEE314_CO3")</f>
        <v>27</v>
      </c>
      <c r="J21" s="25">
        <f>SUMIFS(C21:E21, C6:E6, "19MEE314_CO4")</f>
        <v>0</v>
      </c>
      <c r="K21" s="25">
        <f>SUMIFS(C21:E21, C6:E6, "19MEE314_CO5")</f>
        <v>0</v>
      </c>
    </row>
    <row r="22" spans="1:11" x14ac:dyDescent="0.3">
      <c r="A22" s="26" t="s">
        <v>156</v>
      </c>
      <c r="B22" s="26" t="s">
        <v>157</v>
      </c>
      <c r="C22" s="26">
        <v>4</v>
      </c>
      <c r="D22" s="26">
        <v>7</v>
      </c>
      <c r="E22" s="26">
        <v>15</v>
      </c>
      <c r="G22" s="25">
        <f>SUMIFS(C22:E22, C6:E6, "19MEE314_CO1")</f>
        <v>4</v>
      </c>
      <c r="H22" s="25">
        <f>SUMIFS(C22:E22, C6:E6, "19MEE314_CO2")</f>
        <v>7</v>
      </c>
      <c r="I22" s="25">
        <f>SUMIFS(C22:E22, C6:E6, "19MEE314_CO3")</f>
        <v>15</v>
      </c>
      <c r="J22" s="25">
        <f>SUMIFS(C22:E22, C6:E6, "19MEE314_CO4")</f>
        <v>0</v>
      </c>
      <c r="K22" s="25">
        <f>SUMIFS(C22:E22, C6:E6, "19MEE314_CO5")</f>
        <v>0</v>
      </c>
    </row>
    <row r="23" spans="1:11" x14ac:dyDescent="0.3">
      <c r="A23" s="24" t="s">
        <v>158</v>
      </c>
      <c r="B23" s="24" t="s">
        <v>159</v>
      </c>
      <c r="C23" s="24">
        <v>7</v>
      </c>
      <c r="D23" s="24">
        <v>36</v>
      </c>
      <c r="E23" s="24">
        <v>20</v>
      </c>
      <c r="G23" s="25">
        <f>SUMIFS(C23:E23, C6:E6, "19MEE314_CO1")</f>
        <v>7</v>
      </c>
      <c r="H23" s="25">
        <f>SUMIFS(C23:E23, C6:E6, "19MEE314_CO2")</f>
        <v>36</v>
      </c>
      <c r="I23" s="25">
        <f>SUMIFS(C23:E23, C6:E6, "19MEE314_CO3")</f>
        <v>20</v>
      </c>
      <c r="J23" s="25">
        <f>SUMIFS(C23:E23, C6:E6, "19MEE314_CO4")</f>
        <v>0</v>
      </c>
      <c r="K23" s="25">
        <f>SUMIFS(C23:E23, C6:E6, "19MEE314_CO5")</f>
        <v>0</v>
      </c>
    </row>
    <row r="24" spans="1:11" x14ac:dyDescent="0.3">
      <c r="A24" s="26" t="s">
        <v>162</v>
      </c>
      <c r="B24" s="26" t="s">
        <v>163</v>
      </c>
      <c r="C24" s="26">
        <v>10</v>
      </c>
      <c r="D24" s="26">
        <v>28</v>
      </c>
      <c r="E24" s="26">
        <v>11</v>
      </c>
      <c r="G24" s="25">
        <f>SUMIFS(C24:E24, C6:E6, "19MEE314_CO1")</f>
        <v>10</v>
      </c>
      <c r="H24" s="25">
        <f>SUMIFS(C24:E24, C6:E6, "19MEE314_CO2")</f>
        <v>28</v>
      </c>
      <c r="I24" s="25">
        <f>SUMIFS(C24:E24, C6:E6, "19MEE314_CO3")</f>
        <v>11</v>
      </c>
      <c r="J24" s="25">
        <f>SUMIFS(C24:E24, C6:E6, "19MEE314_CO4")</f>
        <v>0</v>
      </c>
      <c r="K24" s="25">
        <f>SUMIFS(C24:E24, C6:E6, "19MEE314_CO5")</f>
        <v>0</v>
      </c>
    </row>
    <row r="25" spans="1:11" x14ac:dyDescent="0.3">
      <c r="A25" s="24" t="s">
        <v>164</v>
      </c>
      <c r="B25" s="24" t="s">
        <v>165</v>
      </c>
      <c r="C25" s="24">
        <v>9</v>
      </c>
      <c r="D25" s="24">
        <v>19.5</v>
      </c>
      <c r="E25" s="24">
        <v>20</v>
      </c>
      <c r="G25" s="25">
        <f>SUMIFS(C25:E25, C6:E6, "19MEE314_CO1")</f>
        <v>9</v>
      </c>
      <c r="H25" s="25">
        <f>SUMIFS(C25:E25, C6:E6, "19MEE314_CO2")</f>
        <v>19.5</v>
      </c>
      <c r="I25" s="25">
        <f>SUMIFS(C25:E25, C6:E6, "19MEE314_CO3")</f>
        <v>20</v>
      </c>
      <c r="J25" s="25">
        <f>SUMIFS(C25:E25, C6:E6, "19MEE314_CO4")</f>
        <v>0</v>
      </c>
      <c r="K25" s="25">
        <f>SUMIFS(C25:E25, C6:E6, "19MEE314_CO5")</f>
        <v>0</v>
      </c>
    </row>
    <row r="26" spans="1:11" x14ac:dyDescent="0.3">
      <c r="A26" s="26" t="s">
        <v>166</v>
      </c>
      <c r="B26" s="26" t="s">
        <v>167</v>
      </c>
      <c r="C26" s="26">
        <v>10</v>
      </c>
      <c r="D26" s="26">
        <v>10</v>
      </c>
      <c r="E26" s="26">
        <v>10</v>
      </c>
      <c r="G26" s="25">
        <f>SUMIFS(C26:E26, C6:E6, "19MEE314_CO1")</f>
        <v>10</v>
      </c>
      <c r="H26" s="25">
        <f>SUMIFS(C26:E26, C6:E6, "19MEE314_CO2")</f>
        <v>10</v>
      </c>
      <c r="I26" s="25">
        <f>SUMIFS(C26:E26, C6:E6, "19MEE314_CO3")</f>
        <v>10</v>
      </c>
      <c r="J26" s="25">
        <f>SUMIFS(C26:E26, C6:E6, "19MEE314_CO4")</f>
        <v>0</v>
      </c>
      <c r="K26" s="25">
        <f>SUMIFS(C26:E26, C6:E6, "19MEE314_CO5")</f>
        <v>0</v>
      </c>
    </row>
    <row r="27" spans="1:11" x14ac:dyDescent="0.3">
      <c r="A27" s="24" t="s">
        <v>168</v>
      </c>
      <c r="B27" s="24" t="s">
        <v>169</v>
      </c>
      <c r="C27" s="24">
        <v>0</v>
      </c>
      <c r="D27" s="24">
        <v>18</v>
      </c>
      <c r="E27" s="24">
        <v>9</v>
      </c>
      <c r="G27" s="25">
        <f>SUMIFS(C27:E27, C6:E6, "19MEE314_CO1")</f>
        <v>0</v>
      </c>
      <c r="H27" s="25">
        <f>SUMIFS(C27:E27, C6:E6, "19MEE314_CO2")</f>
        <v>18</v>
      </c>
      <c r="I27" s="25">
        <f>SUMIFS(C27:E27, C6:E6, "19MEE314_CO3")</f>
        <v>9</v>
      </c>
      <c r="J27" s="25">
        <f>SUMIFS(C27:E27, C6:E6, "19MEE314_CO4")</f>
        <v>0</v>
      </c>
      <c r="K27" s="25">
        <f>SUMIFS(C27:E27, C6:E6, "19MEE314_CO5")</f>
        <v>0</v>
      </c>
    </row>
    <row r="28" spans="1:11" x14ac:dyDescent="0.3">
      <c r="A28" s="26" t="s">
        <v>170</v>
      </c>
      <c r="B28" s="26" t="s">
        <v>171</v>
      </c>
      <c r="C28" s="26">
        <v>7</v>
      </c>
      <c r="D28" s="26">
        <v>24.5</v>
      </c>
      <c r="E28" s="26">
        <v>34</v>
      </c>
      <c r="G28" s="25">
        <f>SUMIFS(C28:E28, C6:E6, "19MEE314_CO1")</f>
        <v>7</v>
      </c>
      <c r="H28" s="25">
        <f>SUMIFS(C28:E28, C6:E6, "19MEE314_CO2")</f>
        <v>24.5</v>
      </c>
      <c r="I28" s="25">
        <f>SUMIFS(C28:E28, C6:E6, "19MEE314_CO3")</f>
        <v>34</v>
      </c>
      <c r="J28" s="25">
        <f>SUMIFS(C28:E28, C6:E6, "19MEE314_CO4")</f>
        <v>0</v>
      </c>
      <c r="K28" s="25">
        <f>SUMIFS(C28:E28, C6:E6, "19MEE314_CO5")</f>
        <v>0</v>
      </c>
    </row>
    <row r="29" spans="1:11" x14ac:dyDescent="0.3">
      <c r="A29" s="24" t="s">
        <v>172</v>
      </c>
      <c r="B29" s="24" t="s">
        <v>173</v>
      </c>
      <c r="C29" s="24">
        <v>8</v>
      </c>
      <c r="D29" s="24">
        <v>12</v>
      </c>
      <c r="E29" s="24">
        <v>17</v>
      </c>
      <c r="G29" s="25">
        <f>SUMIFS(C29:E29, C6:E6, "19MEE314_CO1")</f>
        <v>8</v>
      </c>
      <c r="H29" s="25">
        <f>SUMIFS(C29:E29, C6:E6, "19MEE314_CO2")</f>
        <v>12</v>
      </c>
      <c r="I29" s="25">
        <f>SUMIFS(C29:E29, C6:E6, "19MEE314_CO3")</f>
        <v>17</v>
      </c>
      <c r="J29" s="25">
        <f>SUMIFS(C29:E29, C6:E6, "19MEE314_CO4")</f>
        <v>0</v>
      </c>
      <c r="K29" s="25">
        <f>SUMIFS(C29:E29, C6:E6, "19MEE314_CO5")</f>
        <v>0</v>
      </c>
    </row>
    <row r="30" spans="1:11" x14ac:dyDescent="0.3">
      <c r="A30" s="26" t="s">
        <v>174</v>
      </c>
      <c r="B30" s="26" t="s">
        <v>175</v>
      </c>
      <c r="C30" s="26">
        <v>8</v>
      </c>
      <c r="D30" s="26">
        <v>32</v>
      </c>
      <c r="E30" s="26">
        <v>16</v>
      </c>
      <c r="G30" s="25">
        <f>SUMIFS(C30:E30, C6:E6, "19MEE314_CO1")</f>
        <v>8</v>
      </c>
      <c r="H30" s="25">
        <f>SUMIFS(C30:E30, C6:E6, "19MEE314_CO2")</f>
        <v>32</v>
      </c>
      <c r="I30" s="25">
        <f>SUMIFS(C30:E30, C6:E6, "19MEE314_CO3")</f>
        <v>16</v>
      </c>
      <c r="J30" s="25">
        <f>SUMIFS(C30:E30, C6:E6, "19MEE314_CO4")</f>
        <v>0</v>
      </c>
      <c r="K30" s="25">
        <f>SUMIFS(C30:E30, C6:E6, "19MEE314_CO5")</f>
        <v>0</v>
      </c>
    </row>
    <row r="31" spans="1:11" x14ac:dyDescent="0.3">
      <c r="A31" s="24" t="s">
        <v>176</v>
      </c>
      <c r="B31" s="24" t="s">
        <v>177</v>
      </c>
      <c r="C31" s="24">
        <v>3</v>
      </c>
      <c r="D31" s="24">
        <v>20</v>
      </c>
      <c r="E31" s="24">
        <v>19</v>
      </c>
      <c r="G31" s="25">
        <f>SUMIFS(C31:E31, C6:E6, "19MEE314_CO1")</f>
        <v>3</v>
      </c>
      <c r="H31" s="25">
        <f>SUMIFS(C31:E31, C6:E6, "19MEE314_CO2")</f>
        <v>20</v>
      </c>
      <c r="I31" s="25">
        <f>SUMIFS(C31:E31, C6:E6, "19MEE314_CO3")</f>
        <v>19</v>
      </c>
      <c r="J31" s="25">
        <f>SUMIFS(C31:E31, C6:E6, "19MEE314_CO4")</f>
        <v>0</v>
      </c>
      <c r="K31" s="25">
        <f>SUMIFS(C31:E31, C6:E6, "19MEE314_CO5")</f>
        <v>0</v>
      </c>
    </row>
    <row r="32" spans="1:11" x14ac:dyDescent="0.3">
      <c r="A32" s="26" t="s">
        <v>178</v>
      </c>
      <c r="B32" s="26" t="s">
        <v>179</v>
      </c>
      <c r="C32" s="26">
        <v>6</v>
      </c>
      <c r="D32" s="26">
        <v>19</v>
      </c>
      <c r="E32" s="26">
        <v>11</v>
      </c>
      <c r="G32" s="25">
        <f>SUMIFS(C32:E32, C6:E6, "19MEE314_CO1")</f>
        <v>6</v>
      </c>
      <c r="H32" s="25">
        <f>SUMIFS(C32:E32, C6:E6, "19MEE314_CO2")</f>
        <v>19</v>
      </c>
      <c r="I32" s="25">
        <f>SUMIFS(C32:E32, C6:E6, "19MEE314_CO3")</f>
        <v>11</v>
      </c>
      <c r="J32" s="25">
        <f>SUMIFS(C32:E32, C6:E6, "19MEE314_CO4")</f>
        <v>0</v>
      </c>
      <c r="K32" s="25">
        <f>SUMIFS(C32:E32, C6:E6, "19MEE314_CO5")</f>
        <v>0</v>
      </c>
    </row>
    <row r="33" spans="1:11" x14ac:dyDescent="0.3">
      <c r="A33" s="24" t="s">
        <v>180</v>
      </c>
      <c r="B33" s="24" t="s">
        <v>181</v>
      </c>
      <c r="C33" s="24">
        <v>0</v>
      </c>
      <c r="D33" s="24">
        <v>15</v>
      </c>
      <c r="E33" s="24">
        <v>16</v>
      </c>
      <c r="G33" s="25">
        <f>SUMIFS(C33:E33, C6:E6, "19MEE314_CO1")</f>
        <v>0</v>
      </c>
      <c r="H33" s="25">
        <f>SUMIFS(C33:E33, C6:E6, "19MEE314_CO2")</f>
        <v>15</v>
      </c>
      <c r="I33" s="25">
        <f>SUMIFS(C33:E33, C6:E6, "19MEE314_CO3")</f>
        <v>16</v>
      </c>
      <c r="J33" s="25">
        <f>SUMIFS(C33:E33, C6:E6, "19MEE314_CO4")</f>
        <v>0</v>
      </c>
      <c r="K33" s="25">
        <f>SUMIFS(C33:E33, C6:E6, "19MEE314_CO5")</f>
        <v>0</v>
      </c>
    </row>
    <row r="34" spans="1:11" x14ac:dyDescent="0.3">
      <c r="A34" s="26" t="s">
        <v>182</v>
      </c>
      <c r="B34" s="26" t="s">
        <v>183</v>
      </c>
      <c r="C34" s="26">
        <v>9</v>
      </c>
      <c r="D34" s="26">
        <v>21</v>
      </c>
      <c r="E34" s="26">
        <v>31</v>
      </c>
      <c r="G34" s="25">
        <f>SUMIFS(C34:E34, C6:E6, "19MEE314_CO1")</f>
        <v>9</v>
      </c>
      <c r="H34" s="25">
        <f>SUMIFS(C34:E34, C6:E6, "19MEE314_CO2")</f>
        <v>21</v>
      </c>
      <c r="I34" s="25">
        <f>SUMIFS(C34:E34, C6:E6, "19MEE314_CO3")</f>
        <v>31</v>
      </c>
      <c r="J34" s="25">
        <f>SUMIFS(C34:E34, C6:E6, "19MEE314_CO4")</f>
        <v>0</v>
      </c>
      <c r="K34" s="25">
        <f>SUMIFS(C34:E34, C6:E6, "19MEE314_CO5")</f>
        <v>0</v>
      </c>
    </row>
    <row r="35" spans="1:11" x14ac:dyDescent="0.3">
      <c r="A35" s="24" t="s">
        <v>184</v>
      </c>
      <c r="B35" s="24"/>
      <c r="C35" s="24">
        <v>8</v>
      </c>
      <c r="D35" s="24">
        <v>17.5</v>
      </c>
      <c r="E35" s="24">
        <v>28</v>
      </c>
      <c r="G35" s="25">
        <f>SUMIFS(C35:E35, C6:E6, "19MEE314_CO1")</f>
        <v>8</v>
      </c>
      <c r="H35" s="25">
        <f>SUMIFS(C35:E35, C6:E6, "19MEE314_CO2")</f>
        <v>17.5</v>
      </c>
      <c r="I35" s="25">
        <f>SUMIFS(C35:E35, C6:E6, "19MEE314_CO3")</f>
        <v>28</v>
      </c>
      <c r="J35" s="25">
        <f>SUMIFS(C35:E35, C6:E6, "19MEE314_CO4")</f>
        <v>0</v>
      </c>
      <c r="K35" s="25">
        <f>SUMIFS(C35:E35, C6:E6, "19MEE314_CO5")</f>
        <v>0</v>
      </c>
    </row>
    <row r="36" spans="1:11" x14ac:dyDescent="0.3">
      <c r="A36" s="26" t="s">
        <v>186</v>
      </c>
      <c r="B36" s="26"/>
      <c r="C36" s="26">
        <v>10</v>
      </c>
      <c r="D36" s="26">
        <v>15</v>
      </c>
      <c r="E36" s="26">
        <v>23</v>
      </c>
      <c r="G36" s="25">
        <f>SUMIFS(C36:E36, C6:E6, "19MEE314_CO1")</f>
        <v>10</v>
      </c>
      <c r="H36" s="25">
        <f>SUMIFS(C36:E36, C6:E6, "19MEE314_CO2")</f>
        <v>15</v>
      </c>
      <c r="I36" s="25">
        <f>SUMIFS(C36:E36, C6:E6, "19MEE314_CO3")</f>
        <v>23</v>
      </c>
      <c r="J36" s="25">
        <f>SUMIFS(C36:E36, C6:E6, "19MEE314_CO4")</f>
        <v>0</v>
      </c>
      <c r="K36" s="25">
        <f>SUMIFS(C36:E36, C6:E6, "19MEE314_CO5")</f>
        <v>0</v>
      </c>
    </row>
    <row r="37" spans="1:11" x14ac:dyDescent="0.3">
      <c r="A37" s="24" t="s">
        <v>190</v>
      </c>
      <c r="B37" s="24" t="s">
        <v>191</v>
      </c>
      <c r="C37" s="24">
        <v>11</v>
      </c>
      <c r="D37" s="24">
        <v>19</v>
      </c>
      <c r="E37" s="24">
        <v>18</v>
      </c>
      <c r="G37" s="25">
        <f>SUMIFS(C37:E37, C6:E6, "19MEE314_CO1")</f>
        <v>11</v>
      </c>
      <c r="H37" s="25">
        <f>SUMIFS(C37:E37, C6:E6, "19MEE314_CO2")</f>
        <v>19</v>
      </c>
      <c r="I37" s="25">
        <f>SUMIFS(C37:E37, C6:E6, "19MEE314_CO3")</f>
        <v>18</v>
      </c>
      <c r="J37" s="25">
        <f>SUMIFS(C37:E37, C6:E6, "19MEE314_CO4")</f>
        <v>0</v>
      </c>
      <c r="K37" s="25">
        <f>SUMIFS(C37:E37, C6:E6, "19MEE314_CO5")</f>
        <v>0</v>
      </c>
    </row>
    <row r="38" spans="1:11" x14ac:dyDescent="0.3">
      <c r="A38" s="26" t="s">
        <v>194</v>
      </c>
      <c r="B38" s="26" t="s">
        <v>195</v>
      </c>
      <c r="C38" s="26">
        <v>0</v>
      </c>
      <c r="D38" s="26">
        <v>7</v>
      </c>
      <c r="E38" s="26">
        <v>20</v>
      </c>
      <c r="G38" s="25">
        <f>SUMIFS(C38:E38, C6:E6, "19MEE314_CO1")</f>
        <v>0</v>
      </c>
      <c r="H38" s="25">
        <f>SUMIFS(C38:E38, C6:E6, "19MEE314_CO2")</f>
        <v>7</v>
      </c>
      <c r="I38" s="25">
        <f>SUMIFS(C38:E38, C6:E6, "19MEE314_CO3")</f>
        <v>20</v>
      </c>
      <c r="J38" s="25">
        <f>SUMIFS(C38:E38, C6:E6, "19MEE314_CO4")</f>
        <v>0</v>
      </c>
      <c r="K38" s="25">
        <f>SUMIFS(C38:E38, C6:E6, "19MEE314_CO5")</f>
        <v>0</v>
      </c>
    </row>
    <row r="39" spans="1:11" x14ac:dyDescent="0.3">
      <c r="A39" s="24" t="s">
        <v>196</v>
      </c>
      <c r="B39" s="24" t="s">
        <v>197</v>
      </c>
      <c r="C39" s="24">
        <v>5</v>
      </c>
      <c r="D39" s="24">
        <v>36</v>
      </c>
      <c r="E39" s="24">
        <v>29</v>
      </c>
      <c r="G39" s="25">
        <f>SUMIFS(C39:E39, C6:E6, "19MEE314_CO1")</f>
        <v>5</v>
      </c>
      <c r="H39" s="25">
        <f>SUMIFS(C39:E39, C6:E6, "19MEE314_CO2")</f>
        <v>36</v>
      </c>
      <c r="I39" s="25">
        <f>SUMIFS(C39:E39, C6:E6, "19MEE314_CO3")</f>
        <v>29</v>
      </c>
      <c r="J39" s="25">
        <f>SUMIFS(C39:E39, C6:E6, "19MEE314_CO4")</f>
        <v>0</v>
      </c>
      <c r="K39" s="25">
        <f>SUMIFS(C39:E39, C6:E6, "19MEE314_CO5")</f>
        <v>0</v>
      </c>
    </row>
    <row r="40" spans="1:11" x14ac:dyDescent="0.3">
      <c r="A40" s="26" t="s">
        <v>198</v>
      </c>
      <c r="B40" s="26"/>
      <c r="C40" s="26">
        <v>0</v>
      </c>
      <c r="D40" s="26">
        <v>35</v>
      </c>
      <c r="E40" s="26">
        <v>20</v>
      </c>
      <c r="G40" s="25">
        <f>SUMIFS(C40:E40, C6:E6, "19MEE314_CO1")</f>
        <v>0</v>
      </c>
      <c r="H40" s="25">
        <f>SUMIFS(C40:E40, C6:E6, "19MEE314_CO2")</f>
        <v>35</v>
      </c>
      <c r="I40" s="25">
        <f>SUMIFS(C40:E40, C6:E6, "19MEE314_CO3")</f>
        <v>20</v>
      </c>
      <c r="J40" s="25">
        <f>SUMIFS(C40:E40, C6:E6, "19MEE314_CO4")</f>
        <v>0</v>
      </c>
      <c r="K40" s="25">
        <f>SUMIFS(C40:E40, C6:E6, "19MEE314_CO5")</f>
        <v>0</v>
      </c>
    </row>
    <row r="41" spans="1:11" x14ac:dyDescent="0.3">
      <c r="A41" s="24" t="s">
        <v>200</v>
      </c>
      <c r="B41" s="24" t="s">
        <v>201</v>
      </c>
      <c r="C41" s="24">
        <v>7</v>
      </c>
      <c r="D41" s="24">
        <v>21</v>
      </c>
      <c r="E41" s="24">
        <v>24</v>
      </c>
      <c r="G41" s="25">
        <f>SUMIFS(C41:E41, C6:E6, "19MEE314_CO1")</f>
        <v>7</v>
      </c>
      <c r="H41" s="25">
        <f>SUMIFS(C41:E41, C6:E6, "19MEE314_CO2")</f>
        <v>21</v>
      </c>
      <c r="I41" s="25">
        <f>SUMIFS(C41:E41, C6:E6, "19MEE314_CO3")</f>
        <v>24</v>
      </c>
      <c r="J41" s="25">
        <f>SUMIFS(C41:E41, C6:E6, "19MEE314_CO4")</f>
        <v>0</v>
      </c>
      <c r="K41" s="25">
        <f>SUMIFS(C41:E41, C6:E6, "19MEE314_CO5")</f>
        <v>0</v>
      </c>
    </row>
    <row r="42" spans="1:11" x14ac:dyDescent="0.3">
      <c r="A42" s="26" t="s">
        <v>202</v>
      </c>
      <c r="B42" s="26" t="s">
        <v>203</v>
      </c>
      <c r="C42" s="26">
        <v>11</v>
      </c>
      <c r="D42" s="26">
        <v>12</v>
      </c>
      <c r="E42" s="26">
        <v>22</v>
      </c>
      <c r="G42" s="25">
        <f>SUMIFS(C42:E42, C6:E6, "19MEE314_CO1")</f>
        <v>11</v>
      </c>
      <c r="H42" s="25">
        <f>SUMIFS(C42:E42, C6:E6, "19MEE314_CO2")</f>
        <v>12</v>
      </c>
      <c r="I42" s="25">
        <f>SUMIFS(C42:E42, C6:E6, "19MEE314_CO3")</f>
        <v>22</v>
      </c>
      <c r="J42" s="25">
        <f>SUMIFS(C42:E42, C6:E6, "19MEE314_CO4")</f>
        <v>0</v>
      </c>
      <c r="K42" s="25">
        <f>SUMIFS(C42:E42, C6:E6, "19MEE314_CO5")</f>
        <v>0</v>
      </c>
    </row>
    <row r="43" spans="1:11" x14ac:dyDescent="0.3">
      <c r="A43" s="24" t="s">
        <v>204</v>
      </c>
      <c r="B43" s="24" t="s">
        <v>205</v>
      </c>
      <c r="C43" s="24">
        <v>0</v>
      </c>
      <c r="D43" s="24">
        <v>9</v>
      </c>
      <c r="E43" s="24">
        <v>15</v>
      </c>
      <c r="G43" s="25">
        <f>SUMIFS(C43:E43, C6:E6, "19MEE314_CO1")</f>
        <v>0</v>
      </c>
      <c r="H43" s="25">
        <f>SUMIFS(C43:E43, C6:E6, "19MEE314_CO2")</f>
        <v>9</v>
      </c>
      <c r="I43" s="25">
        <f>SUMIFS(C43:E43, C6:E6, "19MEE314_CO3")</f>
        <v>15</v>
      </c>
      <c r="J43" s="25">
        <f>SUMIFS(C43:E43, C6:E6, "19MEE314_CO4")</f>
        <v>0</v>
      </c>
      <c r="K43" s="25">
        <f>SUMIFS(C43:E43, C6:E6, "19MEE314_CO5")</f>
        <v>0</v>
      </c>
    </row>
    <row r="44" spans="1:11" x14ac:dyDescent="0.3">
      <c r="A44" s="26" t="s">
        <v>206</v>
      </c>
      <c r="B44" s="26" t="s">
        <v>207</v>
      </c>
      <c r="C44" s="26">
        <v>10</v>
      </c>
      <c r="D44" s="26">
        <v>20</v>
      </c>
      <c r="E44" s="26">
        <v>31</v>
      </c>
      <c r="G44" s="25">
        <f>SUMIFS(C44:E44, C6:E6, "19MEE314_CO1")</f>
        <v>10</v>
      </c>
      <c r="H44" s="25">
        <f>SUMIFS(C44:E44, C6:E6, "19MEE314_CO2")</f>
        <v>20</v>
      </c>
      <c r="I44" s="25">
        <f>SUMIFS(C44:E44, C6:E6, "19MEE314_CO3")</f>
        <v>31</v>
      </c>
      <c r="J44" s="25">
        <f>SUMIFS(C44:E44, C6:E6, "19MEE314_CO4")</f>
        <v>0</v>
      </c>
      <c r="K44" s="25">
        <f>SUMIFS(C44:E44, C6:E6, "19MEE314_CO5")</f>
        <v>0</v>
      </c>
    </row>
    <row r="45" spans="1:11" x14ac:dyDescent="0.3">
      <c r="A45" s="24" t="s">
        <v>208</v>
      </c>
      <c r="B45" s="24"/>
      <c r="C45" s="24">
        <v>0</v>
      </c>
      <c r="D45" s="24">
        <v>23</v>
      </c>
      <c r="E45" s="24">
        <v>17</v>
      </c>
      <c r="G45" s="25">
        <f>SUMIFS(C45:E45, C6:E6, "19MEE314_CO1")</f>
        <v>0</v>
      </c>
      <c r="H45" s="25">
        <f>SUMIFS(C45:E45, C6:E6, "19MEE314_CO2")</f>
        <v>23</v>
      </c>
      <c r="I45" s="25">
        <f>SUMIFS(C45:E45, C6:E6, "19MEE314_CO3")</f>
        <v>17</v>
      </c>
      <c r="J45" s="25">
        <f>SUMIFS(C45:E45, C6:E6, "19MEE314_CO4")</f>
        <v>0</v>
      </c>
      <c r="K45" s="25">
        <f>SUMIFS(C45:E45, C6:E6, "19MEE314_CO5")</f>
        <v>0</v>
      </c>
    </row>
    <row r="46" spans="1:11" x14ac:dyDescent="0.3">
      <c r="A46" s="26" t="s">
        <v>210</v>
      </c>
      <c r="B46" s="26" t="s">
        <v>211</v>
      </c>
      <c r="C46" s="26">
        <v>10</v>
      </c>
      <c r="D46" s="26">
        <v>21</v>
      </c>
      <c r="E46" s="26">
        <v>0</v>
      </c>
      <c r="G46" s="25">
        <f>SUMIFS(C46:E46, C6:E6, "19MEE314_CO1")</f>
        <v>10</v>
      </c>
      <c r="H46" s="25">
        <f>SUMIFS(C46:E46, C6:E6, "19MEE314_CO2")</f>
        <v>21</v>
      </c>
      <c r="I46" s="25">
        <f>SUMIFS(C46:E46, C6:E6, "19MEE314_CO3")</f>
        <v>0</v>
      </c>
      <c r="J46" s="25">
        <f>SUMIFS(C46:E46, C6:E6, "19MEE314_CO4")</f>
        <v>0</v>
      </c>
      <c r="K46" s="25">
        <f>SUMIFS(C46:E46, C6:E6, "19MEE314_CO5")</f>
        <v>0</v>
      </c>
    </row>
    <row r="47" spans="1:11" x14ac:dyDescent="0.3">
      <c r="A47" s="24" t="s">
        <v>212</v>
      </c>
      <c r="B47" s="24"/>
      <c r="C47" s="24">
        <v>8</v>
      </c>
      <c r="D47" s="24">
        <v>22</v>
      </c>
      <c r="E47" s="24">
        <v>25</v>
      </c>
      <c r="G47" s="25">
        <f>SUMIFS(C47:E47, C6:E6, "19MEE314_CO1")</f>
        <v>8</v>
      </c>
      <c r="H47" s="25">
        <f>SUMIFS(C47:E47, C6:E6, "19MEE314_CO2")</f>
        <v>22</v>
      </c>
      <c r="I47" s="25">
        <f>SUMIFS(C47:E47, C6:E6, "19MEE314_CO3")</f>
        <v>25</v>
      </c>
      <c r="J47" s="25">
        <f>SUMIFS(C47:E47, C6:E6, "19MEE314_CO4")</f>
        <v>0</v>
      </c>
      <c r="K47" s="25">
        <f>SUMIFS(C47:E47, C6:E6, "19MEE314_CO5")</f>
        <v>0</v>
      </c>
    </row>
    <row r="48" spans="1:11" x14ac:dyDescent="0.3">
      <c r="A48" s="26" t="s">
        <v>214</v>
      </c>
      <c r="B48" s="26" t="s">
        <v>215</v>
      </c>
      <c r="C48" s="26">
        <v>0</v>
      </c>
      <c r="D48" s="26">
        <v>36</v>
      </c>
      <c r="E48" s="26">
        <v>18</v>
      </c>
      <c r="G48" s="25">
        <f>SUMIFS(C48:E48, C6:E6, "19MEE314_CO1")</f>
        <v>0</v>
      </c>
      <c r="H48" s="25">
        <f>SUMIFS(C48:E48, C6:E6, "19MEE314_CO2")</f>
        <v>36</v>
      </c>
      <c r="I48" s="25">
        <f>SUMIFS(C48:E48, C6:E6, "19MEE314_CO3")</f>
        <v>18</v>
      </c>
      <c r="J48" s="25">
        <f>SUMIFS(C48:E48, C6:E6, "19MEE314_CO4")</f>
        <v>0</v>
      </c>
      <c r="K48" s="25">
        <f>SUMIFS(C48:E48, C6:E6, "19MEE314_CO5")</f>
        <v>0</v>
      </c>
    </row>
    <row r="49" spans="1:11" x14ac:dyDescent="0.3">
      <c r="A49" s="24" t="s">
        <v>216</v>
      </c>
      <c r="B49" s="24" t="s">
        <v>217</v>
      </c>
      <c r="C49" s="24">
        <v>12</v>
      </c>
      <c r="D49" s="24">
        <v>35</v>
      </c>
      <c r="E49" s="24">
        <v>20</v>
      </c>
      <c r="G49" s="25">
        <f>SUMIFS(C49:E49, C6:E6, "19MEE314_CO1")</f>
        <v>12</v>
      </c>
      <c r="H49" s="25">
        <f>SUMIFS(C49:E49, C6:E6, "19MEE314_CO2")</f>
        <v>35</v>
      </c>
      <c r="I49" s="25">
        <f>SUMIFS(C49:E49, C6:E6, "19MEE314_CO3")</f>
        <v>20</v>
      </c>
      <c r="J49" s="25">
        <f>SUMIFS(C49:E49, C6:E6, "19MEE314_CO4")</f>
        <v>0</v>
      </c>
      <c r="K49" s="25">
        <f>SUMIFS(C49:E49, C6:E6, "19MEE314_CO5")</f>
        <v>0</v>
      </c>
    </row>
    <row r="50" spans="1:11" x14ac:dyDescent="0.3">
      <c r="A50" s="26" t="s">
        <v>218</v>
      </c>
      <c r="B50" s="26" t="s">
        <v>219</v>
      </c>
      <c r="C50" s="26">
        <v>0</v>
      </c>
      <c r="D50" s="26">
        <v>27</v>
      </c>
      <c r="E50" s="26">
        <v>30</v>
      </c>
      <c r="G50" s="25">
        <f>SUMIFS(C50:E50, C6:E6, "19MEE314_CO1")</f>
        <v>0</v>
      </c>
      <c r="H50" s="25">
        <f>SUMIFS(C50:E50, C6:E6, "19MEE314_CO2")</f>
        <v>27</v>
      </c>
      <c r="I50" s="25">
        <f>SUMIFS(C50:E50, C6:E6, "19MEE314_CO3")</f>
        <v>30</v>
      </c>
      <c r="J50" s="25">
        <f>SUMIFS(C50:E50, C6:E6, "19MEE314_CO4")</f>
        <v>0</v>
      </c>
      <c r="K50" s="25">
        <f>SUMIFS(C50:E50, C6:E6, "19MEE314_CO5")</f>
        <v>0</v>
      </c>
    </row>
    <row r="51" spans="1:11" x14ac:dyDescent="0.3">
      <c r="A51" s="24" t="s">
        <v>220</v>
      </c>
      <c r="B51" s="24" t="s">
        <v>221</v>
      </c>
      <c r="C51" s="24">
        <v>6</v>
      </c>
      <c r="D51" s="24">
        <v>12</v>
      </c>
      <c r="E51" s="24">
        <v>27</v>
      </c>
      <c r="G51" s="25">
        <f>SUMIFS(C51:E51, C6:E6, "19MEE314_CO1")</f>
        <v>6</v>
      </c>
      <c r="H51" s="25">
        <f>SUMIFS(C51:E51, C6:E6, "19MEE314_CO2")</f>
        <v>12</v>
      </c>
      <c r="I51" s="25">
        <f>SUMIFS(C51:E51, C6:E6, "19MEE314_CO3")</f>
        <v>27</v>
      </c>
      <c r="J51" s="25">
        <f>SUMIFS(C51:E51, C6:E6, "19MEE314_CO4")</f>
        <v>0</v>
      </c>
      <c r="K51" s="25">
        <f>SUMIFS(C51:E51, C6:E6, "19MEE314_CO5")</f>
        <v>0</v>
      </c>
    </row>
    <row r="52" spans="1:11" x14ac:dyDescent="0.3">
      <c r="A52" s="26" t="s">
        <v>222</v>
      </c>
      <c r="B52" s="26" t="s">
        <v>223</v>
      </c>
      <c r="C52" s="26">
        <v>0</v>
      </c>
      <c r="D52" s="26">
        <v>13</v>
      </c>
      <c r="E52" s="26">
        <v>16</v>
      </c>
      <c r="G52" s="25">
        <f>SUMIFS(C52:E52, C6:E6, "19MEE314_CO1")</f>
        <v>0</v>
      </c>
      <c r="H52" s="25">
        <f>SUMIFS(C52:E52, C6:E6, "19MEE314_CO2")</f>
        <v>13</v>
      </c>
      <c r="I52" s="25">
        <f>SUMIFS(C52:E52, C6:E6, "19MEE314_CO3")</f>
        <v>16</v>
      </c>
      <c r="J52" s="25">
        <f>SUMIFS(C52:E52, C6:E6, "19MEE314_CO4")</f>
        <v>0</v>
      </c>
      <c r="K52" s="25">
        <f>SUMIFS(C52:E52, C6:E6, "19MEE314_CO5")</f>
        <v>0</v>
      </c>
    </row>
    <row r="53" spans="1:11" x14ac:dyDescent="0.3">
      <c r="A53" s="24" t="s">
        <v>224</v>
      </c>
      <c r="B53" s="24" t="s">
        <v>225</v>
      </c>
      <c r="C53" s="24">
        <v>4</v>
      </c>
      <c r="D53" s="24">
        <v>7</v>
      </c>
      <c r="E53" s="24">
        <v>13</v>
      </c>
      <c r="G53" s="25">
        <f>SUMIFS(C53:E53, C6:E6, "19MEE314_CO1")</f>
        <v>4</v>
      </c>
      <c r="H53" s="25">
        <f>SUMIFS(C53:E53, C6:E6, "19MEE314_CO2")</f>
        <v>7</v>
      </c>
      <c r="I53" s="25">
        <f>SUMIFS(C53:E53, C6:E6, "19MEE314_CO3")</f>
        <v>13</v>
      </c>
      <c r="J53" s="25">
        <f>SUMIFS(C53:E53, C6:E6, "19MEE314_CO4")</f>
        <v>0</v>
      </c>
      <c r="K53" s="25">
        <f>SUMIFS(C53:E53, C6:E6, "19MEE314_CO5")</f>
        <v>0</v>
      </c>
    </row>
    <row r="54" spans="1:11" x14ac:dyDescent="0.3">
      <c r="A54" s="26" t="s">
        <v>228</v>
      </c>
      <c r="B54" s="26" t="s">
        <v>229</v>
      </c>
      <c r="C54" s="26">
        <v>0</v>
      </c>
      <c r="D54" s="26">
        <v>21</v>
      </c>
      <c r="E54" s="26">
        <v>12</v>
      </c>
      <c r="G54" s="25">
        <f>SUMIFS(C54:E54, C6:E6, "19MEE314_CO1")</f>
        <v>0</v>
      </c>
      <c r="H54" s="25">
        <f>SUMIFS(C54:E54, C6:E6, "19MEE314_CO2")</f>
        <v>21</v>
      </c>
      <c r="I54" s="25">
        <f>SUMIFS(C54:E54, C6:E6, "19MEE314_CO3")</f>
        <v>12</v>
      </c>
      <c r="J54" s="25">
        <f>SUMIFS(C54:E54, C6:E6, "19MEE314_CO4")</f>
        <v>0</v>
      </c>
      <c r="K54" s="25">
        <f>SUMIFS(C54:E54, C6:E6, "19MEE314_CO5")</f>
        <v>0</v>
      </c>
    </row>
    <row r="55" spans="1:11" x14ac:dyDescent="0.3">
      <c r="A55" s="24"/>
      <c r="B55" s="24"/>
      <c r="C55" s="24"/>
      <c r="D55" s="24"/>
      <c r="E55" s="24"/>
      <c r="G55" s="25">
        <f>SUMIFS(C55:E55, C6:E6, "19MEE314_CO1")</f>
        <v>0</v>
      </c>
      <c r="H55" s="25">
        <f>SUMIFS(C55:E55, C6:E6, "19MEE314_CO2")</f>
        <v>0</v>
      </c>
      <c r="I55" s="25">
        <f>SUMIFS(C55:E55, C6:E6, "19MEE314_CO3")</f>
        <v>0</v>
      </c>
      <c r="J55" s="25">
        <f>SUMIFS(C55:E55, C6:E6, "19MEE314_CO4")</f>
        <v>0</v>
      </c>
      <c r="K55" s="25">
        <f>SUMIFS(C55:E55, C6:E6, "19MEE314_CO5")</f>
        <v>0</v>
      </c>
    </row>
    <row r="56" spans="1:11" x14ac:dyDescent="0.3">
      <c r="A56" s="26"/>
      <c r="B56" s="26"/>
      <c r="C56" s="26"/>
      <c r="D56" s="26"/>
      <c r="E56" s="26"/>
      <c r="G56" s="25">
        <f>SUMIFS(C56:E56, C6:E6, "19MEE314_CO1")</f>
        <v>0</v>
      </c>
      <c r="H56" s="25">
        <f>SUMIFS(C56:E56, C6:E6, "19MEE314_CO2")</f>
        <v>0</v>
      </c>
      <c r="I56" s="25">
        <f>SUMIFS(C56:E56, C6:E6, "19MEE314_CO3")</f>
        <v>0</v>
      </c>
      <c r="J56" s="25">
        <f>SUMIFS(C56:E56, C6:E6, "19MEE314_CO4")</f>
        <v>0</v>
      </c>
      <c r="K56" s="25">
        <f>SUMIFS(C56:E56, C6:E6, "19MEE314_CO5")</f>
        <v>0</v>
      </c>
    </row>
    <row r="57" spans="1:11" x14ac:dyDescent="0.3">
      <c r="A57" s="24"/>
      <c r="B57" s="24"/>
      <c r="C57" s="24"/>
      <c r="D57" s="24"/>
      <c r="E57" s="24"/>
      <c r="G57" s="25">
        <f>SUMIFS(C57:E57, C6:E6, "19MEE314_CO1")</f>
        <v>0</v>
      </c>
      <c r="H57" s="25">
        <f>SUMIFS(C57:E57, C6:E6, "19MEE314_CO2")</f>
        <v>0</v>
      </c>
      <c r="I57" s="25">
        <f>SUMIFS(C57:E57, C6:E6, "19MEE314_CO3")</f>
        <v>0</v>
      </c>
      <c r="J57" s="25">
        <f>SUMIFS(C57:E57, C6:E6, "19MEE314_CO4")</f>
        <v>0</v>
      </c>
      <c r="K57" s="25">
        <f>SUMIFS(C57:E57, C6:E6, "19MEE314_CO5")</f>
        <v>0</v>
      </c>
    </row>
    <row r="58" spans="1:11" x14ac:dyDescent="0.3">
      <c r="A58" s="26"/>
      <c r="B58" s="26"/>
      <c r="C58" s="26"/>
      <c r="D58" s="26"/>
      <c r="E58" s="26"/>
      <c r="G58" s="25">
        <f>SUMIFS(C58:E58, C6:E6, "19MEE314_CO1")</f>
        <v>0</v>
      </c>
      <c r="H58" s="25">
        <f>SUMIFS(C58:E58, C6:E6, "19MEE314_CO2")</f>
        <v>0</v>
      </c>
      <c r="I58" s="25">
        <f>SUMIFS(C58:E58, C6:E6, "19MEE314_CO3")</f>
        <v>0</v>
      </c>
      <c r="J58" s="25">
        <f>SUMIFS(C58:E58, C6:E6, "19MEE314_CO4")</f>
        <v>0</v>
      </c>
      <c r="K58" s="25">
        <f>SUMIFS(C58:E58, C6:E6, "19MEE314_CO5")</f>
        <v>0</v>
      </c>
    </row>
    <row r="59" spans="1:11" x14ac:dyDescent="0.3">
      <c r="A59" s="24"/>
      <c r="B59" s="24"/>
      <c r="C59" s="24"/>
      <c r="D59" s="24"/>
      <c r="E59" s="24"/>
      <c r="G59" s="25">
        <f>SUMIFS(C59:E59, C6:E6, "19MEE314_CO1")</f>
        <v>0</v>
      </c>
      <c r="H59" s="25">
        <f>SUMIFS(C59:E59, C6:E6, "19MEE314_CO2")</f>
        <v>0</v>
      </c>
      <c r="I59" s="25">
        <f>SUMIFS(C59:E59, C6:E6, "19MEE314_CO3")</f>
        <v>0</v>
      </c>
      <c r="J59" s="25">
        <f>SUMIFS(C59:E59, C6:E6, "19MEE314_CO4")</f>
        <v>0</v>
      </c>
      <c r="K59" s="25">
        <f>SUMIFS(C59:E59, C6:E6, "19MEE314_CO5")</f>
        <v>0</v>
      </c>
    </row>
    <row r="60" spans="1:11" x14ac:dyDescent="0.3">
      <c r="A60" s="26"/>
      <c r="B60" s="26"/>
      <c r="C60" s="26"/>
      <c r="D60" s="26"/>
      <c r="E60" s="26"/>
      <c r="G60" s="25">
        <f>SUMIFS(C60:E60, C6:E6, "19MEE314_CO1")</f>
        <v>0</v>
      </c>
      <c r="H60" s="25">
        <f>SUMIFS(C60:E60, C6:E6, "19MEE314_CO2")</f>
        <v>0</v>
      </c>
      <c r="I60" s="25">
        <f>SUMIFS(C60:E60, C6:E6, "19MEE314_CO3")</f>
        <v>0</v>
      </c>
      <c r="J60" s="25">
        <f>SUMIFS(C60:E60, C6:E6, "19MEE314_CO4")</f>
        <v>0</v>
      </c>
      <c r="K60" s="25">
        <f>SUMIFS(C60:E60, C6:E6, "19MEE314_CO5")</f>
        <v>0</v>
      </c>
    </row>
    <row r="63" spans="1:11" x14ac:dyDescent="0.3">
      <c r="A63" s="27" t="s">
        <v>57</v>
      </c>
      <c r="B63" s="50" t="s">
        <v>58</v>
      </c>
      <c r="C63" s="47"/>
    </row>
    <row r="64" spans="1:11" x14ac:dyDescent="0.3">
      <c r="A64" s="28" t="s">
        <v>59</v>
      </c>
      <c r="B64" s="46" t="s">
        <v>60</v>
      </c>
      <c r="C64" s="47"/>
    </row>
    <row r="65" spans="1:3" x14ac:dyDescent="0.3">
      <c r="A65" s="29" t="s">
        <v>61</v>
      </c>
      <c r="B65" s="51" t="s">
        <v>62</v>
      </c>
      <c r="C65" s="47"/>
    </row>
    <row r="66" spans="1:3" x14ac:dyDescent="0.3">
      <c r="A66" s="30" t="s">
        <v>77</v>
      </c>
      <c r="B66" s="49" t="s">
        <v>78</v>
      </c>
      <c r="C66" s="47"/>
    </row>
    <row r="67" spans="1:3" x14ac:dyDescent="0.3">
      <c r="A67" s="31" t="s">
        <v>79</v>
      </c>
      <c r="B67" s="48" t="s">
        <v>80</v>
      </c>
      <c r="C67" s="47"/>
    </row>
  </sheetData>
  <sheetProtection sheet="1"/>
  <mergeCells count="7">
    <mergeCell ref="B9:E9"/>
    <mergeCell ref="B1:E1"/>
    <mergeCell ref="B64:C64"/>
    <mergeCell ref="B67:C67"/>
    <mergeCell ref="B66:C66"/>
    <mergeCell ref="B63:C63"/>
    <mergeCell ref="B65:C65"/>
  </mergeCells>
  <conditionalFormatting sqref="A11:E60">
    <cfRule type="expression" dxfId="15" priority="26">
      <formula>ISBLANK(A11)</formula>
    </cfRule>
  </conditionalFormatting>
  <conditionalFormatting sqref="C3">
    <cfRule type="expression" dxfId="14" priority="2">
      <formula>ISBLANK(C3)</formula>
    </cfRule>
  </conditionalFormatting>
  <conditionalFormatting sqref="C4">
    <cfRule type="expression" dxfId="13" priority="4">
      <formula>ISBLANK(C4)</formula>
    </cfRule>
  </conditionalFormatting>
  <conditionalFormatting sqref="C5">
    <cfRule type="expression" dxfId="12" priority="6">
      <formula>ISBLANK(C5)</formula>
    </cfRule>
  </conditionalFormatting>
  <conditionalFormatting sqref="C10">
    <cfRule type="expression" dxfId="11" priority="25">
      <formula>COUNTIF(C11:C60, "&gt;="&amp;$C$4)=0</formula>
    </cfRule>
  </conditionalFormatting>
  <conditionalFormatting sqref="C11:C60">
    <cfRule type="expression" dxfId="10" priority="27">
      <formula>C11&gt;$C$3</formula>
    </cfRule>
  </conditionalFormatting>
  <conditionalFormatting sqref="C3:E3">
    <cfRule type="expression" dxfId="9" priority="1">
      <formula>OR(C3&gt;100,C3&lt;0)</formula>
    </cfRule>
  </conditionalFormatting>
  <conditionalFormatting sqref="C4:E4">
    <cfRule type="expression" dxfId="8" priority="3">
      <formula>OR(C4&gt;max_marks_cell,C4&lt;0)</formula>
    </cfRule>
  </conditionalFormatting>
  <conditionalFormatting sqref="C5:E5">
    <cfRule type="expression" dxfId="7" priority="5">
      <formula>OR(C5&gt;5,C5&lt;0)</formula>
    </cfRule>
  </conditionalFormatting>
  <conditionalFormatting sqref="C7:E7">
    <cfRule type="expression" dxfId="6" priority="7">
      <formula>OR(C7&gt;100,C7&lt;0)</formula>
    </cfRule>
    <cfRule type="expression" dxfId="5" priority="8">
      <formula>ISBLANK(C7)</formula>
    </cfRule>
  </conditionalFormatting>
  <conditionalFormatting sqref="D10">
    <cfRule type="expression" dxfId="4" priority="30">
      <formula>COUNTIF(D11:D60, "&gt;="&amp;$D$4)=0</formula>
    </cfRule>
  </conditionalFormatting>
  <conditionalFormatting sqref="D11:D60">
    <cfRule type="expression" dxfId="3" priority="32">
      <formula>D11&gt;$D$3</formula>
    </cfRule>
  </conditionalFormatting>
  <conditionalFormatting sqref="D3:E5">
    <cfRule type="expression" dxfId="2" priority="10">
      <formula>ISBLANK(D3)</formula>
    </cfRule>
  </conditionalFormatting>
  <conditionalFormatting sqref="E10">
    <cfRule type="expression" dxfId="1" priority="35">
      <formula>COUNTIF(E11:E60, "&gt;="&amp;$E$4)=0</formula>
    </cfRule>
  </conditionalFormatting>
  <conditionalFormatting sqref="E11:E60">
    <cfRule type="expression" dxfId="0" priority="37">
      <formula>E11&gt;$E$3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61"/>
  <sheetViews>
    <sheetView workbookViewId="0">
      <selection sqref="A1:E1"/>
    </sheetView>
  </sheetViews>
  <sheetFormatPr defaultRowHeight="14.4" x14ac:dyDescent="0.3"/>
  <cols>
    <col min="19" max="19" width="2.44140625" customWidth="1"/>
    <col min="20" max="20" width="14.33203125" customWidth="1"/>
  </cols>
  <sheetData>
    <row r="1" spans="1:25" ht="15.6" x14ac:dyDescent="0.3">
      <c r="A1" s="53" t="s">
        <v>53</v>
      </c>
      <c r="B1" s="53"/>
      <c r="C1" s="53"/>
      <c r="D1" s="53"/>
      <c r="E1" s="53"/>
      <c r="G1" s="53" t="s">
        <v>54</v>
      </c>
      <c r="H1" s="53"/>
      <c r="I1" s="53"/>
      <c r="J1" s="53"/>
      <c r="K1" s="53"/>
      <c r="M1" s="53" t="s">
        <v>55</v>
      </c>
      <c r="N1" s="53"/>
      <c r="O1" s="53"/>
      <c r="P1" s="53"/>
      <c r="Q1" s="53"/>
      <c r="S1" s="32"/>
      <c r="U1" s="52" t="s">
        <v>81</v>
      </c>
      <c r="V1" s="52"/>
      <c r="W1" s="52"/>
      <c r="X1" s="52"/>
      <c r="Y1" s="52"/>
    </row>
    <row r="2" spans="1:25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3" t="s">
        <v>24</v>
      </c>
      <c r="H2" s="33" t="s">
        <v>27</v>
      </c>
      <c r="I2" s="33" t="s">
        <v>30</v>
      </c>
      <c r="J2" s="33" t="s">
        <v>32</v>
      </c>
      <c r="K2" s="33" t="s">
        <v>35</v>
      </c>
      <c r="M2" s="33" t="s">
        <v>24</v>
      </c>
      <c r="N2" s="33" t="s">
        <v>27</v>
      </c>
      <c r="O2" s="33" t="s">
        <v>30</v>
      </c>
      <c r="P2" s="33" t="s">
        <v>32</v>
      </c>
      <c r="Q2" s="33" t="s">
        <v>35</v>
      </c>
      <c r="S2" s="32"/>
      <c r="U2" s="34" t="s">
        <v>24</v>
      </c>
      <c r="V2" s="34" t="s">
        <v>27</v>
      </c>
      <c r="W2" s="34" t="s">
        <v>30</v>
      </c>
      <c r="X2" s="34" t="s">
        <v>32</v>
      </c>
      <c r="Y2" s="34" t="s">
        <v>35</v>
      </c>
    </row>
    <row r="3" spans="1:25" x14ac:dyDescent="0.3">
      <c r="A3" s="18">
        <f>'C_P1-I'!I3</f>
        <v>7</v>
      </c>
      <c r="B3" s="18">
        <f>'C_P1-I'!J3</f>
        <v>29</v>
      </c>
      <c r="C3" s="18">
        <f>'C_P1-I'!K3</f>
        <v>14</v>
      </c>
      <c r="D3" s="18">
        <f>'C_P1-I'!L3</f>
        <v>0</v>
      </c>
      <c r="E3" s="18">
        <f>'C_P1-I'!M3</f>
        <v>0</v>
      </c>
      <c r="G3" s="18">
        <f>'C_P2-I'!I3</f>
        <v>7</v>
      </c>
      <c r="H3" s="18">
        <f>'C_P2-I'!J3</f>
        <v>29</v>
      </c>
      <c r="I3" s="18">
        <f>'C_P2-I'!K3</f>
        <v>14</v>
      </c>
      <c r="J3" s="18">
        <f>'C_P2-I'!L3</f>
        <v>0</v>
      </c>
      <c r="K3" s="18">
        <f>'C_P2-I'!M3</f>
        <v>0</v>
      </c>
      <c r="M3" s="18">
        <f>'C_CA-I'!I3</f>
        <v>9</v>
      </c>
      <c r="N3" s="18">
        <f>'C_CA-I'!J3</f>
        <v>9</v>
      </c>
      <c r="O3" s="18">
        <f>'C_CA-I'!K3</f>
        <v>9</v>
      </c>
      <c r="P3" s="18">
        <f>'C_CA-I'!L3</f>
        <v>9</v>
      </c>
      <c r="Q3" s="18">
        <f>'C_CA-I'!M3</f>
        <v>9</v>
      </c>
      <c r="S3" s="32"/>
      <c r="U3" s="18">
        <f t="shared" ref="U3:Y4" si="0">SUM(A3,G3,M3)</f>
        <v>23</v>
      </c>
      <c r="V3" s="18">
        <f t="shared" si="0"/>
        <v>67</v>
      </c>
      <c r="W3" s="18">
        <f t="shared" si="0"/>
        <v>37</v>
      </c>
      <c r="X3" s="18">
        <f t="shared" si="0"/>
        <v>9</v>
      </c>
      <c r="Y3" s="18">
        <f t="shared" si="0"/>
        <v>9</v>
      </c>
    </row>
    <row r="4" spans="1:25" x14ac:dyDescent="0.3">
      <c r="A4" s="18">
        <f>'C_P1-I'!I4</f>
        <v>4.2</v>
      </c>
      <c r="B4" s="18">
        <f>'C_P1-I'!J4</f>
        <v>17.399999999999999</v>
      </c>
      <c r="C4" s="18">
        <f>'C_P1-I'!K4</f>
        <v>8.4</v>
      </c>
      <c r="D4" s="18">
        <f>'C_P1-I'!L4</f>
        <v>0</v>
      </c>
      <c r="E4" s="18">
        <f>'C_P1-I'!M4</f>
        <v>0</v>
      </c>
      <c r="G4" s="18">
        <f>'C_P2-I'!I4</f>
        <v>4.2</v>
      </c>
      <c r="H4" s="18">
        <f>'C_P2-I'!J4</f>
        <v>17.399999999999999</v>
      </c>
      <c r="I4" s="18">
        <f>'C_P2-I'!K4</f>
        <v>8.4</v>
      </c>
      <c r="J4" s="18">
        <f>'C_P2-I'!L4</f>
        <v>0</v>
      </c>
      <c r="K4" s="18">
        <f>'C_P2-I'!M4</f>
        <v>0</v>
      </c>
      <c r="M4" s="18">
        <f>'C_CA-I'!I4</f>
        <v>5.3999999999999995</v>
      </c>
      <c r="N4" s="18">
        <f>'C_CA-I'!J4</f>
        <v>5.3999999999999995</v>
      </c>
      <c r="O4" s="18">
        <f>'C_CA-I'!K4</f>
        <v>5.3999999999999995</v>
      </c>
      <c r="P4" s="18">
        <f>'C_CA-I'!L4</f>
        <v>5.3999999999999995</v>
      </c>
      <c r="Q4" s="18">
        <f>'C_CA-I'!M4</f>
        <v>5.3999999999999995</v>
      </c>
      <c r="S4" s="32"/>
      <c r="U4" s="18">
        <f t="shared" si="0"/>
        <v>13.8</v>
      </c>
      <c r="V4" s="18">
        <f t="shared" si="0"/>
        <v>40.199999999999996</v>
      </c>
      <c r="W4" s="18">
        <f t="shared" si="0"/>
        <v>22.2</v>
      </c>
      <c r="X4" s="18">
        <f t="shared" si="0"/>
        <v>5.3999999999999995</v>
      </c>
      <c r="Y4" s="18">
        <f t="shared" si="0"/>
        <v>5.3999999999999995</v>
      </c>
    </row>
    <row r="5" spans="1:25" x14ac:dyDescent="0.3">
      <c r="S5" s="32"/>
    </row>
    <row r="6" spans="1:25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3" t="s">
        <v>24</v>
      </c>
      <c r="H6" s="33" t="s">
        <v>27</v>
      </c>
      <c r="I6" s="33" t="s">
        <v>30</v>
      </c>
      <c r="J6" s="33" t="s">
        <v>32</v>
      </c>
      <c r="K6" s="33" t="s">
        <v>35</v>
      </c>
      <c r="M6" s="33" t="s">
        <v>24</v>
      </c>
      <c r="N6" s="33" t="s">
        <v>27</v>
      </c>
      <c r="O6" s="33" t="s">
        <v>30</v>
      </c>
      <c r="P6" s="33" t="s">
        <v>32</v>
      </c>
      <c r="Q6" s="33" t="s">
        <v>35</v>
      </c>
      <c r="S6" s="32"/>
      <c r="U6" s="34" t="s">
        <v>24</v>
      </c>
      <c r="V6" s="34" t="s">
        <v>27</v>
      </c>
      <c r="W6" s="34" t="s">
        <v>30</v>
      </c>
      <c r="X6" s="34" t="s">
        <v>32</v>
      </c>
      <c r="Y6" s="34" t="s">
        <v>35</v>
      </c>
    </row>
    <row r="7" spans="1:25" x14ac:dyDescent="0.3">
      <c r="A7" s="18">
        <f>'C_P1-I'!I11</f>
        <v>7</v>
      </c>
      <c r="B7" s="18">
        <f>'C_P1-I'!J11</f>
        <v>13</v>
      </c>
      <c r="C7" s="18">
        <f>'C_P1-I'!K11</f>
        <v>7</v>
      </c>
      <c r="D7" s="18">
        <f>'C_P1-I'!L11</f>
        <v>0</v>
      </c>
      <c r="E7" s="18">
        <f>'C_P1-I'!M11</f>
        <v>0</v>
      </c>
      <c r="G7" s="18">
        <f>'C_P2-I'!I11</f>
        <v>7</v>
      </c>
      <c r="H7" s="18">
        <f>'C_P2-I'!J11</f>
        <v>13</v>
      </c>
      <c r="I7" s="18">
        <f>'C_P2-I'!K11</f>
        <v>7</v>
      </c>
      <c r="J7" s="18">
        <f>'C_P2-I'!L11</f>
        <v>0</v>
      </c>
      <c r="K7" s="18">
        <f>'C_P2-I'!M11</f>
        <v>0</v>
      </c>
      <c r="M7" s="18">
        <f>'C_CA-I'!I11</f>
        <v>7.12</v>
      </c>
      <c r="N7" s="18">
        <f>'C_CA-I'!J11</f>
        <v>7.12</v>
      </c>
      <c r="O7" s="18">
        <f>'C_CA-I'!K11</f>
        <v>7.12</v>
      </c>
      <c r="P7" s="18">
        <f>'C_CA-I'!L11</f>
        <v>7.12</v>
      </c>
      <c r="Q7" s="18">
        <f>'C_CA-I'!M11</f>
        <v>7.12</v>
      </c>
      <c r="S7" s="32"/>
      <c r="U7" s="18">
        <f t="shared" ref="U7:U38" si="1">SUM(A7,G7,M7)</f>
        <v>21.12</v>
      </c>
      <c r="V7" s="18">
        <f t="shared" ref="V7:V38" si="2">SUM(B7,H7,N7)</f>
        <v>33.119999999999997</v>
      </c>
      <c r="W7" s="18">
        <f t="shared" ref="W7:W38" si="3">SUM(C7,I7,O7)</f>
        <v>21.12</v>
      </c>
      <c r="X7" s="18">
        <f t="shared" ref="X7:X38" si="4">SUM(D7,J7,P7)</f>
        <v>7.12</v>
      </c>
      <c r="Y7" s="18">
        <f t="shared" ref="Y7:Y38" si="5">SUM(E7,K7,Q7)</f>
        <v>7.12</v>
      </c>
    </row>
    <row r="8" spans="1:25" x14ac:dyDescent="0.3">
      <c r="A8" s="18">
        <f>'C_P1-I'!I12</f>
        <v>7</v>
      </c>
      <c r="B8" s="18">
        <f>'C_P1-I'!J12</f>
        <v>21.5</v>
      </c>
      <c r="C8" s="18">
        <f>'C_P1-I'!K12</f>
        <v>12</v>
      </c>
      <c r="D8" s="18">
        <f>'C_P1-I'!L12</f>
        <v>0</v>
      </c>
      <c r="E8" s="18">
        <f>'C_P1-I'!M12</f>
        <v>0</v>
      </c>
      <c r="G8" s="18">
        <f>'C_P2-I'!I12</f>
        <v>7</v>
      </c>
      <c r="H8" s="18">
        <f>'C_P2-I'!J12</f>
        <v>21.5</v>
      </c>
      <c r="I8" s="18">
        <f>'C_P2-I'!K12</f>
        <v>12</v>
      </c>
      <c r="J8" s="18">
        <f>'C_P2-I'!L12</f>
        <v>0</v>
      </c>
      <c r="K8" s="18">
        <f>'C_P2-I'!M12</f>
        <v>0</v>
      </c>
      <c r="M8" s="18">
        <f>'C_CA-I'!I12</f>
        <v>7.1599999999999993</v>
      </c>
      <c r="N8" s="18">
        <f>'C_CA-I'!J12</f>
        <v>7.1599999999999993</v>
      </c>
      <c r="O8" s="18">
        <f>'C_CA-I'!K12</f>
        <v>7.1599999999999993</v>
      </c>
      <c r="P8" s="18">
        <f>'C_CA-I'!L12</f>
        <v>7.1599999999999993</v>
      </c>
      <c r="Q8" s="18">
        <f>'C_CA-I'!M12</f>
        <v>7.1599999999999993</v>
      </c>
      <c r="S8" s="32"/>
      <c r="U8" s="18">
        <f t="shared" si="1"/>
        <v>21.16</v>
      </c>
      <c r="V8" s="18">
        <f t="shared" si="2"/>
        <v>50.16</v>
      </c>
      <c r="W8" s="18">
        <f t="shared" si="3"/>
        <v>31.16</v>
      </c>
      <c r="X8" s="18">
        <f t="shared" si="4"/>
        <v>7.1599999999999993</v>
      </c>
      <c r="Y8" s="18">
        <f t="shared" si="5"/>
        <v>7.1599999999999993</v>
      </c>
    </row>
    <row r="9" spans="1:25" x14ac:dyDescent="0.3">
      <c r="A9" s="18">
        <f>'C_P1-I'!I13</f>
        <v>7</v>
      </c>
      <c r="B9" s="18">
        <f>'C_P1-I'!J13</f>
        <v>7.5</v>
      </c>
      <c r="C9" s="18">
        <f>'C_P1-I'!K13</f>
        <v>6</v>
      </c>
      <c r="D9" s="18">
        <f>'C_P1-I'!L13</f>
        <v>0</v>
      </c>
      <c r="E9" s="18">
        <f>'C_P1-I'!M13</f>
        <v>0</v>
      </c>
      <c r="G9" s="18">
        <f>'C_P2-I'!I13</f>
        <v>7</v>
      </c>
      <c r="H9" s="18">
        <f>'C_P2-I'!J13</f>
        <v>7.5</v>
      </c>
      <c r="I9" s="18">
        <f>'C_P2-I'!K13</f>
        <v>6</v>
      </c>
      <c r="J9" s="18">
        <f>'C_P2-I'!L13</f>
        <v>0</v>
      </c>
      <c r="K9" s="18">
        <f>'C_P2-I'!M13</f>
        <v>0</v>
      </c>
      <c r="M9" s="18">
        <f>'C_CA-I'!I13</f>
        <v>6.1</v>
      </c>
      <c r="N9" s="18">
        <f>'C_CA-I'!J13</f>
        <v>6.1</v>
      </c>
      <c r="O9" s="18">
        <f>'C_CA-I'!K13</f>
        <v>6.1</v>
      </c>
      <c r="P9" s="18">
        <f>'C_CA-I'!L13</f>
        <v>6.1</v>
      </c>
      <c r="Q9" s="18">
        <f>'C_CA-I'!M13</f>
        <v>6.1</v>
      </c>
      <c r="S9" s="32"/>
      <c r="U9" s="18">
        <f t="shared" si="1"/>
        <v>20.100000000000001</v>
      </c>
      <c r="V9" s="18">
        <f t="shared" si="2"/>
        <v>21.1</v>
      </c>
      <c r="W9" s="18">
        <f t="shared" si="3"/>
        <v>18.100000000000001</v>
      </c>
      <c r="X9" s="18">
        <f t="shared" si="4"/>
        <v>6.1</v>
      </c>
      <c r="Y9" s="18">
        <f t="shared" si="5"/>
        <v>6.1</v>
      </c>
    </row>
    <row r="10" spans="1:25" x14ac:dyDescent="0.3">
      <c r="A10" s="18">
        <f>'C_P1-I'!I14</f>
        <v>0</v>
      </c>
      <c r="B10" s="18">
        <f>'C_P1-I'!J14</f>
        <v>8.5</v>
      </c>
      <c r="C10" s="18">
        <f>'C_P1-I'!K14</f>
        <v>3</v>
      </c>
      <c r="D10" s="18">
        <f>'C_P1-I'!L14</f>
        <v>0</v>
      </c>
      <c r="E10" s="18">
        <f>'C_P1-I'!M14</f>
        <v>0</v>
      </c>
      <c r="G10" s="18">
        <f>'C_P2-I'!I14</f>
        <v>0</v>
      </c>
      <c r="H10" s="18">
        <f>'C_P2-I'!J14</f>
        <v>8.5</v>
      </c>
      <c r="I10" s="18">
        <f>'C_P2-I'!K14</f>
        <v>3</v>
      </c>
      <c r="J10" s="18">
        <f>'C_P2-I'!L14</f>
        <v>0</v>
      </c>
      <c r="K10" s="18">
        <f>'C_P2-I'!M14</f>
        <v>0</v>
      </c>
      <c r="M10" s="18">
        <f>'C_CA-I'!I14</f>
        <v>7.1599999999999993</v>
      </c>
      <c r="N10" s="18">
        <f>'C_CA-I'!J14</f>
        <v>7.1599999999999993</v>
      </c>
      <c r="O10" s="18">
        <f>'C_CA-I'!K14</f>
        <v>7.1599999999999993</v>
      </c>
      <c r="P10" s="18">
        <f>'C_CA-I'!L14</f>
        <v>7.1599999999999993</v>
      </c>
      <c r="Q10" s="18">
        <f>'C_CA-I'!M14</f>
        <v>7.1599999999999993</v>
      </c>
      <c r="S10" s="32"/>
      <c r="U10" s="18">
        <f t="shared" si="1"/>
        <v>7.1599999999999993</v>
      </c>
      <c r="V10" s="18">
        <f t="shared" si="2"/>
        <v>24.16</v>
      </c>
      <c r="W10" s="18">
        <f t="shared" si="3"/>
        <v>13.16</v>
      </c>
      <c r="X10" s="18">
        <f t="shared" si="4"/>
        <v>7.1599999999999993</v>
      </c>
      <c r="Y10" s="18">
        <f t="shared" si="5"/>
        <v>7.1599999999999993</v>
      </c>
    </row>
    <row r="11" spans="1:25" x14ac:dyDescent="0.3">
      <c r="A11" s="18">
        <f>'C_P1-I'!I15</f>
        <v>6</v>
      </c>
      <c r="B11" s="18">
        <f>'C_P1-I'!J15</f>
        <v>4.5</v>
      </c>
      <c r="C11" s="18">
        <f>'C_P1-I'!K15</f>
        <v>4</v>
      </c>
      <c r="D11" s="18">
        <f>'C_P1-I'!L15</f>
        <v>0</v>
      </c>
      <c r="E11" s="18">
        <f>'C_P1-I'!M15</f>
        <v>0</v>
      </c>
      <c r="G11" s="18">
        <f>'C_P2-I'!I15</f>
        <v>6</v>
      </c>
      <c r="H11" s="18">
        <f>'C_P2-I'!J15</f>
        <v>4.5</v>
      </c>
      <c r="I11" s="18">
        <f>'C_P2-I'!K15</f>
        <v>4</v>
      </c>
      <c r="J11" s="18">
        <f>'C_P2-I'!L15</f>
        <v>0</v>
      </c>
      <c r="K11" s="18">
        <f>'C_P2-I'!M15</f>
        <v>0</v>
      </c>
      <c r="M11" s="18">
        <f>'C_CA-I'!I15</f>
        <v>6.3</v>
      </c>
      <c r="N11" s="18">
        <f>'C_CA-I'!J15</f>
        <v>6.3</v>
      </c>
      <c r="O11" s="18">
        <f>'C_CA-I'!K15</f>
        <v>6.3</v>
      </c>
      <c r="P11" s="18">
        <f>'C_CA-I'!L15</f>
        <v>6.3</v>
      </c>
      <c r="Q11" s="18">
        <f>'C_CA-I'!M15</f>
        <v>6.3</v>
      </c>
      <c r="S11" s="32"/>
      <c r="U11" s="18">
        <f t="shared" si="1"/>
        <v>18.3</v>
      </c>
      <c r="V11" s="18">
        <f t="shared" si="2"/>
        <v>15.3</v>
      </c>
      <c r="W11" s="18">
        <f t="shared" si="3"/>
        <v>14.3</v>
      </c>
      <c r="X11" s="18">
        <f t="shared" si="4"/>
        <v>6.3</v>
      </c>
      <c r="Y11" s="18">
        <f t="shared" si="5"/>
        <v>6.3</v>
      </c>
    </row>
    <row r="12" spans="1:25" x14ac:dyDescent="0.3">
      <c r="A12" s="18">
        <f>'C_P1-I'!I16</f>
        <v>6</v>
      </c>
      <c r="B12" s="18">
        <f>'C_P1-I'!J16</f>
        <v>21.5</v>
      </c>
      <c r="C12" s="18">
        <f>'C_P1-I'!K16</f>
        <v>4</v>
      </c>
      <c r="D12" s="18">
        <f>'C_P1-I'!L16</f>
        <v>0</v>
      </c>
      <c r="E12" s="18">
        <f>'C_P1-I'!M16</f>
        <v>0</v>
      </c>
      <c r="G12" s="18">
        <f>'C_P2-I'!I16</f>
        <v>6</v>
      </c>
      <c r="H12" s="18">
        <f>'C_P2-I'!J16</f>
        <v>21.5</v>
      </c>
      <c r="I12" s="18">
        <f>'C_P2-I'!K16</f>
        <v>4</v>
      </c>
      <c r="J12" s="18">
        <f>'C_P2-I'!L16</f>
        <v>0</v>
      </c>
      <c r="K12" s="18">
        <f>'C_P2-I'!M16</f>
        <v>0</v>
      </c>
      <c r="M12" s="18">
        <f>'C_CA-I'!I16</f>
        <v>5.82</v>
      </c>
      <c r="N12" s="18">
        <f>'C_CA-I'!J16</f>
        <v>5.82</v>
      </c>
      <c r="O12" s="18">
        <f>'C_CA-I'!K16</f>
        <v>5.82</v>
      </c>
      <c r="P12" s="18">
        <f>'C_CA-I'!L16</f>
        <v>5.82</v>
      </c>
      <c r="Q12" s="18">
        <f>'C_CA-I'!M16</f>
        <v>5.82</v>
      </c>
      <c r="S12" s="32"/>
      <c r="U12" s="18">
        <f t="shared" si="1"/>
        <v>17.82</v>
      </c>
      <c r="V12" s="18">
        <f t="shared" si="2"/>
        <v>48.82</v>
      </c>
      <c r="W12" s="18">
        <f t="shared" si="3"/>
        <v>13.82</v>
      </c>
      <c r="X12" s="18">
        <f t="shared" si="4"/>
        <v>5.82</v>
      </c>
      <c r="Y12" s="18">
        <f t="shared" si="5"/>
        <v>5.82</v>
      </c>
    </row>
    <row r="13" spans="1:25" x14ac:dyDescent="0.3">
      <c r="A13" s="18">
        <f>'C_P1-I'!I17</f>
        <v>7</v>
      </c>
      <c r="B13" s="18">
        <f>'C_P1-I'!J17</f>
        <v>7</v>
      </c>
      <c r="C13" s="18">
        <f>'C_P1-I'!K17</f>
        <v>6</v>
      </c>
      <c r="D13" s="18">
        <f>'C_P1-I'!L17</f>
        <v>0</v>
      </c>
      <c r="E13" s="18">
        <f>'C_P1-I'!M17</f>
        <v>0</v>
      </c>
      <c r="G13" s="18">
        <f>'C_P2-I'!I17</f>
        <v>7</v>
      </c>
      <c r="H13" s="18">
        <f>'C_P2-I'!J17</f>
        <v>7</v>
      </c>
      <c r="I13" s="18">
        <f>'C_P2-I'!K17</f>
        <v>6</v>
      </c>
      <c r="J13" s="18">
        <f>'C_P2-I'!L17</f>
        <v>0</v>
      </c>
      <c r="K13" s="18">
        <f>'C_P2-I'!M17</f>
        <v>0</v>
      </c>
      <c r="M13" s="18">
        <f>'C_CA-I'!I17</f>
        <v>7.0400000000000009</v>
      </c>
      <c r="N13" s="18">
        <f>'C_CA-I'!J17</f>
        <v>7.0400000000000009</v>
      </c>
      <c r="O13" s="18">
        <f>'C_CA-I'!K17</f>
        <v>7.0400000000000009</v>
      </c>
      <c r="P13" s="18">
        <f>'C_CA-I'!L17</f>
        <v>7.0400000000000009</v>
      </c>
      <c r="Q13" s="18">
        <f>'C_CA-I'!M17</f>
        <v>7.0400000000000009</v>
      </c>
      <c r="S13" s="32"/>
      <c r="U13" s="18">
        <f t="shared" si="1"/>
        <v>21.04</v>
      </c>
      <c r="V13" s="18">
        <f t="shared" si="2"/>
        <v>21.04</v>
      </c>
      <c r="W13" s="18">
        <f t="shared" si="3"/>
        <v>19.04</v>
      </c>
      <c r="X13" s="18">
        <f t="shared" si="4"/>
        <v>7.0400000000000009</v>
      </c>
      <c r="Y13" s="18">
        <f t="shared" si="5"/>
        <v>7.0400000000000009</v>
      </c>
    </row>
    <row r="14" spans="1:25" x14ac:dyDescent="0.3">
      <c r="A14" s="18">
        <f>'C_P1-I'!I18</f>
        <v>3</v>
      </c>
      <c r="B14" s="18">
        <f>'C_P1-I'!J18</f>
        <v>21.5</v>
      </c>
      <c r="C14" s="18">
        <f>'C_P1-I'!K18</f>
        <v>5</v>
      </c>
      <c r="D14" s="18">
        <f>'C_P1-I'!L18</f>
        <v>0</v>
      </c>
      <c r="E14" s="18">
        <f>'C_P1-I'!M18</f>
        <v>0</v>
      </c>
      <c r="G14" s="18">
        <f>'C_P2-I'!I18</f>
        <v>3</v>
      </c>
      <c r="H14" s="18">
        <f>'C_P2-I'!J18</f>
        <v>21.5</v>
      </c>
      <c r="I14" s="18">
        <f>'C_P2-I'!K18</f>
        <v>5</v>
      </c>
      <c r="J14" s="18">
        <f>'C_P2-I'!L18</f>
        <v>0</v>
      </c>
      <c r="K14" s="18">
        <f>'C_P2-I'!M18</f>
        <v>0</v>
      </c>
      <c r="M14" s="18">
        <f>'C_CA-I'!I18</f>
        <v>7.0200000000000005</v>
      </c>
      <c r="N14" s="18">
        <f>'C_CA-I'!J18</f>
        <v>7.0200000000000005</v>
      </c>
      <c r="O14" s="18">
        <f>'C_CA-I'!K18</f>
        <v>7.0200000000000005</v>
      </c>
      <c r="P14" s="18">
        <f>'C_CA-I'!L18</f>
        <v>7.0200000000000005</v>
      </c>
      <c r="Q14" s="18">
        <f>'C_CA-I'!M18</f>
        <v>7.0200000000000005</v>
      </c>
      <c r="S14" s="32"/>
      <c r="U14" s="18">
        <f t="shared" si="1"/>
        <v>13.02</v>
      </c>
      <c r="V14" s="18">
        <f t="shared" si="2"/>
        <v>50.02</v>
      </c>
      <c r="W14" s="18">
        <f t="shared" si="3"/>
        <v>17.02</v>
      </c>
      <c r="X14" s="18">
        <f t="shared" si="4"/>
        <v>7.0200000000000005</v>
      </c>
      <c r="Y14" s="18">
        <f t="shared" si="5"/>
        <v>7.0200000000000005</v>
      </c>
    </row>
    <row r="15" spans="1:25" x14ac:dyDescent="0.3">
      <c r="A15" s="18">
        <f>'C_P1-I'!I19</f>
        <v>6</v>
      </c>
      <c r="B15" s="18">
        <f>'C_P1-I'!J19</f>
        <v>12.5</v>
      </c>
      <c r="C15" s="18">
        <f>'C_P1-I'!K19</f>
        <v>5</v>
      </c>
      <c r="D15" s="18">
        <f>'C_P1-I'!L19</f>
        <v>0</v>
      </c>
      <c r="E15" s="18">
        <f>'C_P1-I'!M19</f>
        <v>0</v>
      </c>
      <c r="G15" s="18">
        <f>'C_P2-I'!I19</f>
        <v>6</v>
      </c>
      <c r="H15" s="18">
        <f>'C_P2-I'!J19</f>
        <v>12.5</v>
      </c>
      <c r="I15" s="18">
        <f>'C_P2-I'!K19</f>
        <v>5</v>
      </c>
      <c r="J15" s="18">
        <f>'C_P2-I'!L19</f>
        <v>0</v>
      </c>
      <c r="K15" s="18">
        <f>'C_P2-I'!M19</f>
        <v>0</v>
      </c>
      <c r="M15" s="18">
        <f>'C_CA-I'!I19</f>
        <v>6.2200000000000006</v>
      </c>
      <c r="N15" s="18">
        <f>'C_CA-I'!J19</f>
        <v>6.2200000000000006</v>
      </c>
      <c r="O15" s="18">
        <f>'C_CA-I'!K19</f>
        <v>6.2200000000000006</v>
      </c>
      <c r="P15" s="18">
        <f>'C_CA-I'!L19</f>
        <v>6.2200000000000006</v>
      </c>
      <c r="Q15" s="18">
        <f>'C_CA-I'!M19</f>
        <v>6.2200000000000006</v>
      </c>
      <c r="S15" s="32"/>
      <c r="U15" s="18">
        <f t="shared" si="1"/>
        <v>18.22</v>
      </c>
      <c r="V15" s="18">
        <f t="shared" si="2"/>
        <v>31.22</v>
      </c>
      <c r="W15" s="18">
        <f t="shared" si="3"/>
        <v>16.22</v>
      </c>
      <c r="X15" s="18">
        <f t="shared" si="4"/>
        <v>6.2200000000000006</v>
      </c>
      <c r="Y15" s="18">
        <f t="shared" si="5"/>
        <v>6.2200000000000006</v>
      </c>
    </row>
    <row r="16" spans="1:25" x14ac:dyDescent="0.3">
      <c r="A16" s="18">
        <f>'C_P1-I'!I20</f>
        <v>6</v>
      </c>
      <c r="B16" s="18">
        <f>'C_P1-I'!J20</f>
        <v>17.5</v>
      </c>
      <c r="C16" s="18">
        <f>'C_P1-I'!K20</f>
        <v>5</v>
      </c>
      <c r="D16" s="18">
        <f>'C_P1-I'!L20</f>
        <v>0</v>
      </c>
      <c r="E16" s="18">
        <f>'C_P1-I'!M20</f>
        <v>0</v>
      </c>
      <c r="G16" s="18">
        <f>'C_P2-I'!I20</f>
        <v>6</v>
      </c>
      <c r="H16" s="18">
        <f>'C_P2-I'!J20</f>
        <v>17.5</v>
      </c>
      <c r="I16" s="18">
        <f>'C_P2-I'!K20</f>
        <v>5</v>
      </c>
      <c r="J16" s="18">
        <f>'C_P2-I'!L20</f>
        <v>0</v>
      </c>
      <c r="K16" s="18">
        <f>'C_P2-I'!M20</f>
        <v>0</v>
      </c>
      <c r="M16" s="18">
        <f>'C_CA-I'!I20</f>
        <v>7.76</v>
      </c>
      <c r="N16" s="18">
        <f>'C_CA-I'!J20</f>
        <v>7.76</v>
      </c>
      <c r="O16" s="18">
        <f>'C_CA-I'!K20</f>
        <v>7.76</v>
      </c>
      <c r="P16" s="18">
        <f>'C_CA-I'!L20</f>
        <v>7.76</v>
      </c>
      <c r="Q16" s="18">
        <f>'C_CA-I'!M20</f>
        <v>7.76</v>
      </c>
      <c r="S16" s="32"/>
      <c r="U16" s="18">
        <f t="shared" si="1"/>
        <v>19.759999999999998</v>
      </c>
      <c r="V16" s="18">
        <f t="shared" si="2"/>
        <v>42.76</v>
      </c>
      <c r="W16" s="18">
        <f t="shared" si="3"/>
        <v>17.759999999999998</v>
      </c>
      <c r="X16" s="18">
        <f t="shared" si="4"/>
        <v>7.76</v>
      </c>
      <c r="Y16" s="18">
        <f t="shared" si="5"/>
        <v>7.76</v>
      </c>
    </row>
    <row r="17" spans="1:25" x14ac:dyDescent="0.3">
      <c r="A17" s="18">
        <f>'C_P1-I'!I21</f>
        <v>1</v>
      </c>
      <c r="B17" s="18">
        <f>'C_P1-I'!J21</f>
        <v>17.5</v>
      </c>
      <c r="C17" s="18">
        <f>'C_P1-I'!K21</f>
        <v>6</v>
      </c>
      <c r="D17" s="18">
        <f>'C_P1-I'!L21</f>
        <v>0</v>
      </c>
      <c r="E17" s="18">
        <f>'C_P1-I'!M21</f>
        <v>0</v>
      </c>
      <c r="G17" s="18">
        <f>'C_P2-I'!I21</f>
        <v>1</v>
      </c>
      <c r="H17" s="18">
        <f>'C_P2-I'!J21</f>
        <v>17.5</v>
      </c>
      <c r="I17" s="18">
        <f>'C_P2-I'!K21</f>
        <v>6</v>
      </c>
      <c r="J17" s="18">
        <f>'C_P2-I'!L21</f>
        <v>0</v>
      </c>
      <c r="K17" s="18">
        <f>'C_P2-I'!M21</f>
        <v>0</v>
      </c>
      <c r="M17" s="18">
        <f>'C_CA-I'!I21</f>
        <v>6.74</v>
      </c>
      <c r="N17" s="18">
        <f>'C_CA-I'!J21</f>
        <v>6.74</v>
      </c>
      <c r="O17" s="18">
        <f>'C_CA-I'!K21</f>
        <v>6.74</v>
      </c>
      <c r="P17" s="18">
        <f>'C_CA-I'!L21</f>
        <v>6.74</v>
      </c>
      <c r="Q17" s="18">
        <f>'C_CA-I'!M21</f>
        <v>6.74</v>
      </c>
      <c r="S17" s="32"/>
      <c r="U17" s="18">
        <f t="shared" si="1"/>
        <v>8.74</v>
      </c>
      <c r="V17" s="18">
        <f t="shared" si="2"/>
        <v>41.74</v>
      </c>
      <c r="W17" s="18">
        <f t="shared" si="3"/>
        <v>18.740000000000002</v>
      </c>
      <c r="X17" s="18">
        <f t="shared" si="4"/>
        <v>6.74</v>
      </c>
      <c r="Y17" s="18">
        <f t="shared" si="5"/>
        <v>6.74</v>
      </c>
    </row>
    <row r="18" spans="1:25" x14ac:dyDescent="0.3">
      <c r="A18" s="18">
        <f>'C_P1-I'!I22</f>
        <v>2</v>
      </c>
      <c r="B18" s="18">
        <f>'C_P1-I'!J22</f>
        <v>12.5</v>
      </c>
      <c r="C18" s="18">
        <f>'C_P1-I'!K22</f>
        <v>5</v>
      </c>
      <c r="D18" s="18">
        <f>'C_P1-I'!L22</f>
        <v>0</v>
      </c>
      <c r="E18" s="18">
        <f>'C_P1-I'!M22</f>
        <v>0</v>
      </c>
      <c r="G18" s="18">
        <f>'C_P2-I'!I22</f>
        <v>2</v>
      </c>
      <c r="H18" s="18">
        <f>'C_P2-I'!J22</f>
        <v>12.5</v>
      </c>
      <c r="I18" s="18">
        <f>'C_P2-I'!K22</f>
        <v>5</v>
      </c>
      <c r="J18" s="18">
        <f>'C_P2-I'!L22</f>
        <v>0</v>
      </c>
      <c r="K18" s="18">
        <f>'C_P2-I'!M22</f>
        <v>0</v>
      </c>
      <c r="M18" s="18">
        <f>'C_CA-I'!I22</f>
        <v>7.7200000000000006</v>
      </c>
      <c r="N18" s="18">
        <f>'C_CA-I'!J22</f>
        <v>7.7200000000000006</v>
      </c>
      <c r="O18" s="18">
        <f>'C_CA-I'!K22</f>
        <v>7.7200000000000006</v>
      </c>
      <c r="P18" s="18">
        <f>'C_CA-I'!L22</f>
        <v>7.7200000000000006</v>
      </c>
      <c r="Q18" s="18">
        <f>'C_CA-I'!M22</f>
        <v>7.7200000000000006</v>
      </c>
      <c r="S18" s="32"/>
      <c r="U18" s="18">
        <f t="shared" si="1"/>
        <v>11.72</v>
      </c>
      <c r="V18" s="18">
        <f t="shared" si="2"/>
        <v>32.72</v>
      </c>
      <c r="W18" s="18">
        <f t="shared" si="3"/>
        <v>17.72</v>
      </c>
      <c r="X18" s="18">
        <f t="shared" si="4"/>
        <v>7.7200000000000006</v>
      </c>
      <c r="Y18" s="18">
        <f t="shared" si="5"/>
        <v>7.7200000000000006</v>
      </c>
    </row>
    <row r="19" spans="1:25" x14ac:dyDescent="0.3">
      <c r="A19" s="18">
        <f>'C_P1-I'!I23</f>
        <v>6</v>
      </c>
      <c r="B19" s="18">
        <f>'C_P1-I'!J23</f>
        <v>10.5</v>
      </c>
      <c r="C19" s="18">
        <f>'C_P1-I'!K23</f>
        <v>7</v>
      </c>
      <c r="D19" s="18">
        <f>'C_P1-I'!L23</f>
        <v>0</v>
      </c>
      <c r="E19" s="18">
        <f>'C_P1-I'!M23</f>
        <v>0</v>
      </c>
      <c r="G19" s="18">
        <f>'C_P2-I'!I23</f>
        <v>6</v>
      </c>
      <c r="H19" s="18">
        <f>'C_P2-I'!J23</f>
        <v>10.5</v>
      </c>
      <c r="I19" s="18">
        <f>'C_P2-I'!K23</f>
        <v>7</v>
      </c>
      <c r="J19" s="18">
        <f>'C_P2-I'!L23</f>
        <v>0</v>
      </c>
      <c r="K19" s="18">
        <f>'C_P2-I'!M23</f>
        <v>0</v>
      </c>
      <c r="M19" s="18">
        <f>'C_CA-I'!I23</f>
        <v>7.2200000000000006</v>
      </c>
      <c r="N19" s="18">
        <f>'C_CA-I'!J23</f>
        <v>7.2200000000000006</v>
      </c>
      <c r="O19" s="18">
        <f>'C_CA-I'!K23</f>
        <v>7.2200000000000006</v>
      </c>
      <c r="P19" s="18">
        <f>'C_CA-I'!L23</f>
        <v>7.2200000000000006</v>
      </c>
      <c r="Q19" s="18">
        <f>'C_CA-I'!M23</f>
        <v>7.2200000000000006</v>
      </c>
      <c r="S19" s="32"/>
      <c r="U19" s="18">
        <f t="shared" si="1"/>
        <v>19.22</v>
      </c>
      <c r="V19" s="18">
        <f t="shared" si="2"/>
        <v>28.22</v>
      </c>
      <c r="W19" s="18">
        <f t="shared" si="3"/>
        <v>21.22</v>
      </c>
      <c r="X19" s="18">
        <f t="shared" si="4"/>
        <v>7.2200000000000006</v>
      </c>
      <c r="Y19" s="18">
        <f t="shared" si="5"/>
        <v>7.2200000000000006</v>
      </c>
    </row>
    <row r="20" spans="1:25" x14ac:dyDescent="0.3">
      <c r="A20" s="18">
        <f>'C_P1-I'!I24</f>
        <v>2</v>
      </c>
      <c r="B20" s="18">
        <f>'C_P1-I'!J24</f>
        <v>7</v>
      </c>
      <c r="C20" s="18">
        <f>'C_P1-I'!K24</f>
        <v>5</v>
      </c>
      <c r="D20" s="18">
        <f>'C_P1-I'!L24</f>
        <v>0</v>
      </c>
      <c r="E20" s="18">
        <f>'C_P1-I'!M24</f>
        <v>0</v>
      </c>
      <c r="G20" s="18">
        <f>'C_P2-I'!I24</f>
        <v>2</v>
      </c>
      <c r="H20" s="18">
        <f>'C_P2-I'!J24</f>
        <v>7</v>
      </c>
      <c r="I20" s="18">
        <f>'C_P2-I'!K24</f>
        <v>5</v>
      </c>
      <c r="J20" s="18">
        <f>'C_P2-I'!L24</f>
        <v>0</v>
      </c>
      <c r="K20" s="18">
        <f>'C_P2-I'!M24</f>
        <v>0</v>
      </c>
      <c r="M20" s="18">
        <f>'C_CA-I'!I24</f>
        <v>5.26</v>
      </c>
      <c r="N20" s="18">
        <f>'C_CA-I'!J24</f>
        <v>5.26</v>
      </c>
      <c r="O20" s="18">
        <f>'C_CA-I'!K24</f>
        <v>5.26</v>
      </c>
      <c r="P20" s="18">
        <f>'C_CA-I'!L24</f>
        <v>5.26</v>
      </c>
      <c r="Q20" s="18">
        <f>'C_CA-I'!M24</f>
        <v>5.26</v>
      </c>
      <c r="S20" s="32"/>
      <c r="U20" s="18">
        <f t="shared" si="1"/>
        <v>9.26</v>
      </c>
      <c r="V20" s="18">
        <f t="shared" si="2"/>
        <v>19.259999999999998</v>
      </c>
      <c r="W20" s="18">
        <f t="shared" si="3"/>
        <v>15.26</v>
      </c>
      <c r="X20" s="18">
        <f t="shared" si="4"/>
        <v>5.26</v>
      </c>
      <c r="Y20" s="18">
        <f t="shared" si="5"/>
        <v>5.26</v>
      </c>
    </row>
    <row r="21" spans="1:25" x14ac:dyDescent="0.3">
      <c r="A21" s="18">
        <f>'C_P1-I'!I25</f>
        <v>5</v>
      </c>
      <c r="B21" s="18">
        <f>'C_P1-I'!J25</f>
        <v>18.5</v>
      </c>
      <c r="C21" s="18">
        <f>'C_P1-I'!K25</f>
        <v>4</v>
      </c>
      <c r="D21" s="18">
        <f>'C_P1-I'!L25</f>
        <v>0</v>
      </c>
      <c r="E21" s="18">
        <f>'C_P1-I'!M25</f>
        <v>0</v>
      </c>
      <c r="G21" s="18">
        <f>'C_P2-I'!I25</f>
        <v>5</v>
      </c>
      <c r="H21" s="18">
        <f>'C_P2-I'!J25</f>
        <v>18.5</v>
      </c>
      <c r="I21" s="18">
        <f>'C_P2-I'!K25</f>
        <v>4</v>
      </c>
      <c r="J21" s="18">
        <f>'C_P2-I'!L25</f>
        <v>0</v>
      </c>
      <c r="K21" s="18">
        <f>'C_P2-I'!M25</f>
        <v>0</v>
      </c>
      <c r="M21" s="18">
        <f>'C_CA-I'!I25</f>
        <v>7.32</v>
      </c>
      <c r="N21" s="18">
        <f>'C_CA-I'!J25</f>
        <v>7.32</v>
      </c>
      <c r="O21" s="18">
        <f>'C_CA-I'!K25</f>
        <v>7.32</v>
      </c>
      <c r="P21" s="18">
        <f>'C_CA-I'!L25</f>
        <v>7.32</v>
      </c>
      <c r="Q21" s="18">
        <f>'C_CA-I'!M25</f>
        <v>7.32</v>
      </c>
      <c r="S21" s="32"/>
      <c r="U21" s="18">
        <f t="shared" si="1"/>
        <v>17.32</v>
      </c>
      <c r="V21" s="18">
        <f t="shared" si="2"/>
        <v>44.32</v>
      </c>
      <c r="W21" s="18">
        <f t="shared" si="3"/>
        <v>15.32</v>
      </c>
      <c r="X21" s="18">
        <f t="shared" si="4"/>
        <v>7.32</v>
      </c>
      <c r="Y21" s="18">
        <f t="shared" si="5"/>
        <v>7.32</v>
      </c>
    </row>
    <row r="22" spans="1:25" x14ac:dyDescent="0.3">
      <c r="A22" s="18">
        <f>'C_P1-I'!I26</f>
        <v>0</v>
      </c>
      <c r="B22" s="18">
        <f>'C_P1-I'!J26</f>
        <v>7</v>
      </c>
      <c r="C22" s="18">
        <f>'C_P1-I'!K26</f>
        <v>0</v>
      </c>
      <c r="D22" s="18">
        <f>'C_P1-I'!L26</f>
        <v>0</v>
      </c>
      <c r="E22" s="18">
        <f>'C_P1-I'!M26</f>
        <v>0</v>
      </c>
      <c r="G22" s="18">
        <f>'C_P2-I'!I26</f>
        <v>0</v>
      </c>
      <c r="H22" s="18">
        <f>'C_P2-I'!J26</f>
        <v>7</v>
      </c>
      <c r="I22" s="18">
        <f>'C_P2-I'!K26</f>
        <v>0</v>
      </c>
      <c r="J22" s="18">
        <f>'C_P2-I'!L26</f>
        <v>0</v>
      </c>
      <c r="K22" s="18">
        <f>'C_P2-I'!M26</f>
        <v>0</v>
      </c>
      <c r="M22" s="18">
        <f>'C_CA-I'!I26</f>
        <v>5.8</v>
      </c>
      <c r="N22" s="18">
        <f>'C_CA-I'!J26</f>
        <v>5.8</v>
      </c>
      <c r="O22" s="18">
        <f>'C_CA-I'!K26</f>
        <v>5.8</v>
      </c>
      <c r="P22" s="18">
        <f>'C_CA-I'!L26</f>
        <v>5.8</v>
      </c>
      <c r="Q22" s="18">
        <f>'C_CA-I'!M26</f>
        <v>5.8</v>
      </c>
      <c r="S22" s="32"/>
      <c r="U22" s="18">
        <f t="shared" si="1"/>
        <v>5.8</v>
      </c>
      <c r="V22" s="18">
        <f t="shared" si="2"/>
        <v>19.8</v>
      </c>
      <c r="W22" s="18">
        <f t="shared" si="3"/>
        <v>5.8</v>
      </c>
      <c r="X22" s="18">
        <f t="shared" si="4"/>
        <v>5.8</v>
      </c>
      <c r="Y22" s="18">
        <f t="shared" si="5"/>
        <v>5.8</v>
      </c>
    </row>
    <row r="23" spans="1:25" x14ac:dyDescent="0.3">
      <c r="A23" s="18">
        <f>'C_P1-I'!I27</f>
        <v>7</v>
      </c>
      <c r="B23" s="18">
        <f>'C_P1-I'!J27</f>
        <v>19</v>
      </c>
      <c r="C23" s="18">
        <f>'C_P1-I'!K27</f>
        <v>6</v>
      </c>
      <c r="D23" s="18">
        <f>'C_P1-I'!L27</f>
        <v>0</v>
      </c>
      <c r="E23" s="18">
        <f>'C_P1-I'!M27</f>
        <v>0</v>
      </c>
      <c r="G23" s="18">
        <f>'C_P2-I'!I27</f>
        <v>7</v>
      </c>
      <c r="H23" s="18">
        <f>'C_P2-I'!J27</f>
        <v>19</v>
      </c>
      <c r="I23" s="18">
        <f>'C_P2-I'!K27</f>
        <v>6</v>
      </c>
      <c r="J23" s="18">
        <f>'C_P2-I'!L27</f>
        <v>0</v>
      </c>
      <c r="K23" s="18">
        <f>'C_P2-I'!M27</f>
        <v>0</v>
      </c>
      <c r="M23" s="18">
        <f>'C_CA-I'!I27</f>
        <v>7.18</v>
      </c>
      <c r="N23" s="18">
        <f>'C_CA-I'!J27</f>
        <v>7.18</v>
      </c>
      <c r="O23" s="18">
        <f>'C_CA-I'!K27</f>
        <v>7.18</v>
      </c>
      <c r="P23" s="18">
        <f>'C_CA-I'!L27</f>
        <v>7.18</v>
      </c>
      <c r="Q23" s="18">
        <f>'C_CA-I'!M27</f>
        <v>7.18</v>
      </c>
      <c r="S23" s="32"/>
      <c r="U23" s="18">
        <f t="shared" si="1"/>
        <v>21.18</v>
      </c>
      <c r="V23" s="18">
        <f t="shared" si="2"/>
        <v>45.18</v>
      </c>
      <c r="W23" s="18">
        <f t="shared" si="3"/>
        <v>19.18</v>
      </c>
      <c r="X23" s="18">
        <f t="shared" si="4"/>
        <v>7.18</v>
      </c>
      <c r="Y23" s="18">
        <f t="shared" si="5"/>
        <v>7.18</v>
      </c>
    </row>
    <row r="24" spans="1:25" x14ac:dyDescent="0.3">
      <c r="A24" s="18">
        <f>'C_P1-I'!I28</f>
        <v>3</v>
      </c>
      <c r="B24" s="18">
        <f>'C_P1-I'!J28</f>
        <v>1</v>
      </c>
      <c r="C24" s="18">
        <f>'C_P1-I'!K28</f>
        <v>7</v>
      </c>
      <c r="D24" s="18">
        <f>'C_P1-I'!L28</f>
        <v>0</v>
      </c>
      <c r="E24" s="18">
        <f>'C_P1-I'!M28</f>
        <v>0</v>
      </c>
      <c r="G24" s="18">
        <f>'C_P2-I'!I28</f>
        <v>3</v>
      </c>
      <c r="H24" s="18">
        <f>'C_P2-I'!J28</f>
        <v>1</v>
      </c>
      <c r="I24" s="18">
        <f>'C_P2-I'!K28</f>
        <v>7</v>
      </c>
      <c r="J24" s="18">
        <f>'C_P2-I'!L28</f>
        <v>0</v>
      </c>
      <c r="K24" s="18">
        <f>'C_P2-I'!M28</f>
        <v>0</v>
      </c>
      <c r="M24" s="18">
        <f>'C_CA-I'!I28</f>
        <v>7.94</v>
      </c>
      <c r="N24" s="18">
        <f>'C_CA-I'!J28</f>
        <v>7.94</v>
      </c>
      <c r="O24" s="18">
        <f>'C_CA-I'!K28</f>
        <v>7.94</v>
      </c>
      <c r="P24" s="18">
        <f>'C_CA-I'!L28</f>
        <v>7.94</v>
      </c>
      <c r="Q24" s="18">
        <f>'C_CA-I'!M28</f>
        <v>7.94</v>
      </c>
      <c r="S24" s="32"/>
      <c r="U24" s="18">
        <f t="shared" si="1"/>
        <v>13.940000000000001</v>
      </c>
      <c r="V24" s="18">
        <f t="shared" si="2"/>
        <v>9.9400000000000013</v>
      </c>
      <c r="W24" s="18">
        <f t="shared" si="3"/>
        <v>21.94</v>
      </c>
      <c r="X24" s="18">
        <f t="shared" si="4"/>
        <v>7.94</v>
      </c>
      <c r="Y24" s="18">
        <f t="shared" si="5"/>
        <v>7.94</v>
      </c>
    </row>
    <row r="25" spans="1:25" x14ac:dyDescent="0.3">
      <c r="A25" s="18">
        <f>'C_P1-I'!I29</f>
        <v>6</v>
      </c>
      <c r="B25" s="18">
        <f>'C_P1-I'!J29</f>
        <v>17</v>
      </c>
      <c r="C25" s="18">
        <f>'C_P1-I'!K29</f>
        <v>2</v>
      </c>
      <c r="D25" s="18">
        <f>'C_P1-I'!L29</f>
        <v>0</v>
      </c>
      <c r="E25" s="18">
        <f>'C_P1-I'!M29</f>
        <v>0</v>
      </c>
      <c r="G25" s="18">
        <f>'C_P2-I'!I29</f>
        <v>6</v>
      </c>
      <c r="H25" s="18">
        <f>'C_P2-I'!J29</f>
        <v>17</v>
      </c>
      <c r="I25" s="18">
        <f>'C_P2-I'!K29</f>
        <v>2</v>
      </c>
      <c r="J25" s="18">
        <f>'C_P2-I'!L29</f>
        <v>0</v>
      </c>
      <c r="K25" s="18">
        <f>'C_P2-I'!M29</f>
        <v>0</v>
      </c>
      <c r="M25" s="18">
        <f>'C_CA-I'!I29</f>
        <v>7.1</v>
      </c>
      <c r="N25" s="18">
        <f>'C_CA-I'!J29</f>
        <v>7.1</v>
      </c>
      <c r="O25" s="18">
        <f>'C_CA-I'!K29</f>
        <v>7.1</v>
      </c>
      <c r="P25" s="18">
        <f>'C_CA-I'!L29</f>
        <v>7.1</v>
      </c>
      <c r="Q25" s="18">
        <f>'C_CA-I'!M29</f>
        <v>7.1</v>
      </c>
      <c r="S25" s="32"/>
      <c r="U25" s="18">
        <f t="shared" si="1"/>
        <v>19.100000000000001</v>
      </c>
      <c r="V25" s="18">
        <f t="shared" si="2"/>
        <v>41.1</v>
      </c>
      <c r="W25" s="18">
        <f t="shared" si="3"/>
        <v>11.1</v>
      </c>
      <c r="X25" s="18">
        <f t="shared" si="4"/>
        <v>7.1</v>
      </c>
      <c r="Y25" s="18">
        <f t="shared" si="5"/>
        <v>7.1</v>
      </c>
    </row>
    <row r="26" spans="1:25" x14ac:dyDescent="0.3">
      <c r="A26" s="18">
        <f>'C_P1-I'!I30</f>
        <v>0</v>
      </c>
      <c r="B26" s="18">
        <f>'C_P1-I'!J30</f>
        <v>6</v>
      </c>
      <c r="C26" s="18">
        <f>'C_P1-I'!K30</f>
        <v>0</v>
      </c>
      <c r="D26" s="18">
        <f>'C_P1-I'!L30</f>
        <v>0</v>
      </c>
      <c r="E26" s="18">
        <f>'C_P1-I'!M30</f>
        <v>0</v>
      </c>
      <c r="G26" s="18">
        <f>'C_P2-I'!I30</f>
        <v>0</v>
      </c>
      <c r="H26" s="18">
        <f>'C_P2-I'!J30</f>
        <v>6</v>
      </c>
      <c r="I26" s="18">
        <f>'C_P2-I'!K30</f>
        <v>0</v>
      </c>
      <c r="J26" s="18">
        <f>'C_P2-I'!L30</f>
        <v>0</v>
      </c>
      <c r="K26" s="18">
        <f>'C_P2-I'!M30</f>
        <v>0</v>
      </c>
      <c r="M26" s="18">
        <f>'C_CA-I'!I30</f>
        <v>6.2200000000000006</v>
      </c>
      <c r="N26" s="18">
        <f>'C_CA-I'!J30</f>
        <v>6.2200000000000006</v>
      </c>
      <c r="O26" s="18">
        <f>'C_CA-I'!K30</f>
        <v>6.2200000000000006</v>
      </c>
      <c r="P26" s="18">
        <f>'C_CA-I'!L30</f>
        <v>6.2200000000000006</v>
      </c>
      <c r="Q26" s="18">
        <f>'C_CA-I'!M30</f>
        <v>6.2200000000000006</v>
      </c>
      <c r="S26" s="32"/>
      <c r="U26" s="18">
        <f t="shared" si="1"/>
        <v>6.2200000000000006</v>
      </c>
      <c r="V26" s="18">
        <f t="shared" si="2"/>
        <v>18.22</v>
      </c>
      <c r="W26" s="18">
        <f t="shared" si="3"/>
        <v>6.2200000000000006</v>
      </c>
      <c r="X26" s="18">
        <f t="shared" si="4"/>
        <v>6.2200000000000006</v>
      </c>
      <c r="Y26" s="18">
        <f t="shared" si="5"/>
        <v>6.2200000000000006</v>
      </c>
    </row>
    <row r="27" spans="1:25" x14ac:dyDescent="0.3">
      <c r="A27" s="18">
        <f>'C_P1-I'!I31</f>
        <v>6</v>
      </c>
      <c r="B27" s="18">
        <f>'C_P1-I'!J31</f>
        <v>11.5</v>
      </c>
      <c r="C27" s="18">
        <f>'C_P1-I'!K31</f>
        <v>5</v>
      </c>
      <c r="D27" s="18">
        <f>'C_P1-I'!L31</f>
        <v>0</v>
      </c>
      <c r="E27" s="18">
        <f>'C_P1-I'!M31</f>
        <v>0</v>
      </c>
      <c r="G27" s="18">
        <f>'C_P2-I'!I31</f>
        <v>6</v>
      </c>
      <c r="H27" s="18">
        <f>'C_P2-I'!J31</f>
        <v>11.5</v>
      </c>
      <c r="I27" s="18">
        <f>'C_P2-I'!K31</f>
        <v>5</v>
      </c>
      <c r="J27" s="18">
        <f>'C_P2-I'!L31</f>
        <v>0</v>
      </c>
      <c r="K27" s="18">
        <f>'C_P2-I'!M31</f>
        <v>0</v>
      </c>
      <c r="M27" s="18">
        <f>'C_CA-I'!I31</f>
        <v>6.34</v>
      </c>
      <c r="N27" s="18">
        <f>'C_CA-I'!J31</f>
        <v>6.34</v>
      </c>
      <c r="O27" s="18">
        <f>'C_CA-I'!K31</f>
        <v>6.34</v>
      </c>
      <c r="P27" s="18">
        <f>'C_CA-I'!L31</f>
        <v>6.34</v>
      </c>
      <c r="Q27" s="18">
        <f>'C_CA-I'!M31</f>
        <v>6.34</v>
      </c>
      <c r="S27" s="32"/>
      <c r="U27" s="18">
        <f t="shared" si="1"/>
        <v>18.34</v>
      </c>
      <c r="V27" s="18">
        <f t="shared" si="2"/>
        <v>29.34</v>
      </c>
      <c r="W27" s="18">
        <f t="shared" si="3"/>
        <v>16.34</v>
      </c>
      <c r="X27" s="18">
        <f t="shared" si="4"/>
        <v>6.34</v>
      </c>
      <c r="Y27" s="18">
        <f t="shared" si="5"/>
        <v>6.34</v>
      </c>
    </row>
    <row r="28" spans="1:25" x14ac:dyDescent="0.3">
      <c r="A28" s="18">
        <f>'C_P1-I'!I32</f>
        <v>5</v>
      </c>
      <c r="B28" s="18">
        <f>'C_P1-I'!J32</f>
        <v>18.5</v>
      </c>
      <c r="C28" s="18">
        <f>'C_P1-I'!K32</f>
        <v>2</v>
      </c>
      <c r="D28" s="18">
        <f>'C_P1-I'!L32</f>
        <v>0</v>
      </c>
      <c r="E28" s="18">
        <f>'C_P1-I'!M32</f>
        <v>0</v>
      </c>
      <c r="G28" s="18">
        <f>'C_P2-I'!I32</f>
        <v>5</v>
      </c>
      <c r="H28" s="18">
        <f>'C_P2-I'!J32</f>
        <v>18.5</v>
      </c>
      <c r="I28" s="18">
        <f>'C_P2-I'!K32</f>
        <v>2</v>
      </c>
      <c r="J28" s="18">
        <f>'C_P2-I'!L32</f>
        <v>0</v>
      </c>
      <c r="K28" s="18">
        <f>'C_P2-I'!M32</f>
        <v>0</v>
      </c>
      <c r="M28" s="18">
        <f>'C_CA-I'!I32</f>
        <v>7.7200000000000006</v>
      </c>
      <c r="N28" s="18">
        <f>'C_CA-I'!J32</f>
        <v>7.7200000000000006</v>
      </c>
      <c r="O28" s="18">
        <f>'C_CA-I'!K32</f>
        <v>7.7200000000000006</v>
      </c>
      <c r="P28" s="18">
        <f>'C_CA-I'!L32</f>
        <v>7.7200000000000006</v>
      </c>
      <c r="Q28" s="18">
        <f>'C_CA-I'!M32</f>
        <v>7.7200000000000006</v>
      </c>
      <c r="S28" s="32"/>
      <c r="U28" s="18">
        <f t="shared" si="1"/>
        <v>17.72</v>
      </c>
      <c r="V28" s="18">
        <f t="shared" si="2"/>
        <v>44.72</v>
      </c>
      <c r="W28" s="18">
        <f t="shared" si="3"/>
        <v>11.72</v>
      </c>
      <c r="X28" s="18">
        <f t="shared" si="4"/>
        <v>7.7200000000000006</v>
      </c>
      <c r="Y28" s="18">
        <f t="shared" si="5"/>
        <v>7.7200000000000006</v>
      </c>
    </row>
    <row r="29" spans="1:25" x14ac:dyDescent="0.3">
      <c r="A29" s="18">
        <f>'C_P1-I'!I33</f>
        <v>6</v>
      </c>
      <c r="B29" s="18">
        <f>'C_P1-I'!J33</f>
        <v>15.5</v>
      </c>
      <c r="C29" s="18">
        <f>'C_P1-I'!K33</f>
        <v>6</v>
      </c>
      <c r="D29" s="18">
        <f>'C_P1-I'!L33</f>
        <v>0</v>
      </c>
      <c r="E29" s="18">
        <f>'C_P1-I'!M33</f>
        <v>0</v>
      </c>
      <c r="G29" s="18">
        <f>'C_P2-I'!I33</f>
        <v>6</v>
      </c>
      <c r="H29" s="18">
        <f>'C_P2-I'!J33</f>
        <v>15.5</v>
      </c>
      <c r="I29" s="18">
        <f>'C_P2-I'!K33</f>
        <v>6</v>
      </c>
      <c r="J29" s="18">
        <f>'C_P2-I'!L33</f>
        <v>0</v>
      </c>
      <c r="K29" s="18">
        <f>'C_P2-I'!M33</f>
        <v>0</v>
      </c>
      <c r="M29" s="18">
        <f>'C_CA-I'!I33</f>
        <v>7.5</v>
      </c>
      <c r="N29" s="18">
        <f>'C_CA-I'!J33</f>
        <v>7.5</v>
      </c>
      <c r="O29" s="18">
        <f>'C_CA-I'!K33</f>
        <v>7.5</v>
      </c>
      <c r="P29" s="18">
        <f>'C_CA-I'!L33</f>
        <v>7.5</v>
      </c>
      <c r="Q29" s="18">
        <f>'C_CA-I'!M33</f>
        <v>7.5</v>
      </c>
      <c r="S29" s="32"/>
      <c r="U29" s="18">
        <f t="shared" si="1"/>
        <v>19.5</v>
      </c>
      <c r="V29" s="18">
        <f t="shared" si="2"/>
        <v>38.5</v>
      </c>
      <c r="W29" s="18">
        <f t="shared" si="3"/>
        <v>19.5</v>
      </c>
      <c r="X29" s="18">
        <f t="shared" si="4"/>
        <v>7.5</v>
      </c>
      <c r="Y29" s="18">
        <f t="shared" si="5"/>
        <v>7.5</v>
      </c>
    </row>
    <row r="30" spans="1:25" x14ac:dyDescent="0.3">
      <c r="A30" s="18">
        <f>'C_P1-I'!I34</f>
        <v>4</v>
      </c>
      <c r="B30" s="18">
        <f>'C_P1-I'!J34</f>
        <v>12.5</v>
      </c>
      <c r="C30" s="18">
        <f>'C_P1-I'!K34</f>
        <v>3</v>
      </c>
      <c r="D30" s="18">
        <f>'C_P1-I'!L34</f>
        <v>0</v>
      </c>
      <c r="E30" s="18">
        <f>'C_P1-I'!M34</f>
        <v>0</v>
      </c>
      <c r="G30" s="18">
        <f>'C_P2-I'!I34</f>
        <v>4</v>
      </c>
      <c r="H30" s="18">
        <f>'C_P2-I'!J34</f>
        <v>12.5</v>
      </c>
      <c r="I30" s="18">
        <f>'C_P2-I'!K34</f>
        <v>3</v>
      </c>
      <c r="J30" s="18">
        <f>'C_P2-I'!L34</f>
        <v>0</v>
      </c>
      <c r="K30" s="18">
        <f>'C_P2-I'!M34</f>
        <v>0</v>
      </c>
      <c r="M30" s="18">
        <f>'C_CA-I'!I34</f>
        <v>7</v>
      </c>
      <c r="N30" s="18">
        <f>'C_CA-I'!J34</f>
        <v>7</v>
      </c>
      <c r="O30" s="18">
        <f>'C_CA-I'!K34</f>
        <v>7</v>
      </c>
      <c r="P30" s="18">
        <f>'C_CA-I'!L34</f>
        <v>7</v>
      </c>
      <c r="Q30" s="18">
        <f>'C_CA-I'!M34</f>
        <v>7</v>
      </c>
      <c r="S30" s="32"/>
      <c r="U30" s="18">
        <f t="shared" si="1"/>
        <v>15</v>
      </c>
      <c r="V30" s="18">
        <f t="shared" si="2"/>
        <v>32</v>
      </c>
      <c r="W30" s="18">
        <f t="shared" si="3"/>
        <v>13</v>
      </c>
      <c r="X30" s="18">
        <f t="shared" si="4"/>
        <v>7</v>
      </c>
      <c r="Y30" s="18">
        <f t="shared" si="5"/>
        <v>7</v>
      </c>
    </row>
    <row r="31" spans="1:25" x14ac:dyDescent="0.3">
      <c r="A31" s="18">
        <f>'C_P1-I'!I35</f>
        <v>5</v>
      </c>
      <c r="B31" s="18">
        <f>'C_P1-I'!J35</f>
        <v>18.5</v>
      </c>
      <c r="C31" s="18">
        <f>'C_P1-I'!K35</f>
        <v>5</v>
      </c>
      <c r="D31" s="18">
        <f>'C_P1-I'!L35</f>
        <v>0</v>
      </c>
      <c r="E31" s="18">
        <f>'C_P1-I'!M35</f>
        <v>0</v>
      </c>
      <c r="G31" s="18">
        <f>'C_P2-I'!I35</f>
        <v>5</v>
      </c>
      <c r="H31" s="18">
        <f>'C_P2-I'!J35</f>
        <v>18.5</v>
      </c>
      <c r="I31" s="18">
        <f>'C_P2-I'!K35</f>
        <v>5</v>
      </c>
      <c r="J31" s="18">
        <f>'C_P2-I'!L35</f>
        <v>0</v>
      </c>
      <c r="K31" s="18">
        <f>'C_P2-I'!M35</f>
        <v>0</v>
      </c>
      <c r="M31" s="18">
        <f>'C_CA-I'!I35</f>
        <v>7.1</v>
      </c>
      <c r="N31" s="18">
        <f>'C_CA-I'!J35</f>
        <v>7.1</v>
      </c>
      <c r="O31" s="18">
        <f>'C_CA-I'!K35</f>
        <v>7.1</v>
      </c>
      <c r="P31" s="18">
        <f>'C_CA-I'!L35</f>
        <v>7.1</v>
      </c>
      <c r="Q31" s="18">
        <f>'C_CA-I'!M35</f>
        <v>7.1</v>
      </c>
      <c r="S31" s="32"/>
      <c r="U31" s="18">
        <f t="shared" si="1"/>
        <v>17.100000000000001</v>
      </c>
      <c r="V31" s="18">
        <f t="shared" si="2"/>
        <v>44.1</v>
      </c>
      <c r="W31" s="18">
        <f t="shared" si="3"/>
        <v>17.100000000000001</v>
      </c>
      <c r="X31" s="18">
        <f t="shared" si="4"/>
        <v>7.1</v>
      </c>
      <c r="Y31" s="18">
        <f t="shared" si="5"/>
        <v>7.1</v>
      </c>
    </row>
    <row r="32" spans="1:25" x14ac:dyDescent="0.3">
      <c r="A32" s="18">
        <f>'C_P1-I'!I36</f>
        <v>5</v>
      </c>
      <c r="B32" s="18">
        <f>'C_P1-I'!J36</f>
        <v>12</v>
      </c>
      <c r="C32" s="18">
        <f>'C_P1-I'!K36</f>
        <v>0</v>
      </c>
      <c r="D32" s="18">
        <f>'C_P1-I'!L36</f>
        <v>0</v>
      </c>
      <c r="E32" s="18">
        <f>'C_P1-I'!M36</f>
        <v>0</v>
      </c>
      <c r="G32" s="18">
        <f>'C_P2-I'!I36</f>
        <v>5</v>
      </c>
      <c r="H32" s="18">
        <f>'C_P2-I'!J36</f>
        <v>12</v>
      </c>
      <c r="I32" s="18">
        <f>'C_P2-I'!K36</f>
        <v>0</v>
      </c>
      <c r="J32" s="18">
        <f>'C_P2-I'!L36</f>
        <v>0</v>
      </c>
      <c r="K32" s="18">
        <f>'C_P2-I'!M36</f>
        <v>0</v>
      </c>
      <c r="M32" s="18">
        <f>'C_CA-I'!I36</f>
        <v>7.38</v>
      </c>
      <c r="N32" s="18">
        <f>'C_CA-I'!J36</f>
        <v>7.38</v>
      </c>
      <c r="O32" s="18">
        <f>'C_CA-I'!K36</f>
        <v>7.38</v>
      </c>
      <c r="P32" s="18">
        <f>'C_CA-I'!L36</f>
        <v>7.38</v>
      </c>
      <c r="Q32" s="18">
        <f>'C_CA-I'!M36</f>
        <v>7.38</v>
      </c>
      <c r="S32" s="32"/>
      <c r="U32" s="18">
        <f t="shared" si="1"/>
        <v>17.38</v>
      </c>
      <c r="V32" s="18">
        <f t="shared" si="2"/>
        <v>31.38</v>
      </c>
      <c r="W32" s="18">
        <f t="shared" si="3"/>
        <v>7.38</v>
      </c>
      <c r="X32" s="18">
        <f t="shared" si="4"/>
        <v>7.38</v>
      </c>
      <c r="Y32" s="18">
        <f t="shared" si="5"/>
        <v>7.38</v>
      </c>
    </row>
    <row r="33" spans="1:25" x14ac:dyDescent="0.3">
      <c r="A33" s="18">
        <f>'C_P1-I'!I37</f>
        <v>2</v>
      </c>
      <c r="B33" s="18">
        <f>'C_P1-I'!J37</f>
        <v>10</v>
      </c>
      <c r="C33" s="18">
        <f>'C_P1-I'!K37</f>
        <v>11</v>
      </c>
      <c r="D33" s="18">
        <f>'C_P1-I'!L37</f>
        <v>0</v>
      </c>
      <c r="E33" s="18">
        <f>'C_P1-I'!M37</f>
        <v>0</v>
      </c>
      <c r="G33" s="18">
        <f>'C_P2-I'!I37</f>
        <v>2</v>
      </c>
      <c r="H33" s="18">
        <f>'C_P2-I'!J37</f>
        <v>10</v>
      </c>
      <c r="I33" s="18">
        <f>'C_P2-I'!K37</f>
        <v>11</v>
      </c>
      <c r="J33" s="18">
        <f>'C_P2-I'!L37</f>
        <v>0</v>
      </c>
      <c r="K33" s="18">
        <f>'C_P2-I'!M37</f>
        <v>0</v>
      </c>
      <c r="M33" s="18">
        <f>'C_CA-I'!I37</f>
        <v>7.38</v>
      </c>
      <c r="N33" s="18">
        <f>'C_CA-I'!J37</f>
        <v>7.38</v>
      </c>
      <c r="O33" s="18">
        <f>'C_CA-I'!K37</f>
        <v>7.38</v>
      </c>
      <c r="P33" s="18">
        <f>'C_CA-I'!L37</f>
        <v>7.38</v>
      </c>
      <c r="Q33" s="18">
        <f>'C_CA-I'!M37</f>
        <v>7.38</v>
      </c>
      <c r="S33" s="32"/>
      <c r="U33" s="18">
        <f t="shared" si="1"/>
        <v>11.379999999999999</v>
      </c>
      <c r="V33" s="18">
        <f t="shared" si="2"/>
        <v>27.38</v>
      </c>
      <c r="W33" s="18">
        <f t="shared" si="3"/>
        <v>29.38</v>
      </c>
      <c r="X33" s="18">
        <f t="shared" si="4"/>
        <v>7.38</v>
      </c>
      <c r="Y33" s="18">
        <f t="shared" si="5"/>
        <v>7.38</v>
      </c>
    </row>
    <row r="34" spans="1:25" x14ac:dyDescent="0.3">
      <c r="A34" s="18">
        <f>'C_P1-I'!I38</f>
        <v>13</v>
      </c>
      <c r="B34" s="18">
        <f>'C_P1-I'!J38</f>
        <v>7</v>
      </c>
      <c r="C34" s="18">
        <f>'C_P1-I'!K38</f>
        <v>0</v>
      </c>
      <c r="D34" s="18">
        <f>'C_P1-I'!L38</f>
        <v>0</v>
      </c>
      <c r="E34" s="18">
        <f>'C_P1-I'!M38</f>
        <v>0</v>
      </c>
      <c r="G34" s="18">
        <f>'C_P2-I'!I38</f>
        <v>13</v>
      </c>
      <c r="H34" s="18">
        <f>'C_P2-I'!J38</f>
        <v>7</v>
      </c>
      <c r="I34" s="18">
        <f>'C_P2-I'!K38</f>
        <v>0</v>
      </c>
      <c r="J34" s="18">
        <f>'C_P2-I'!L38</f>
        <v>0</v>
      </c>
      <c r="K34" s="18">
        <f>'C_P2-I'!M38</f>
        <v>0</v>
      </c>
      <c r="M34" s="18">
        <f>'C_CA-I'!I38</f>
        <v>6.7200000000000006</v>
      </c>
      <c r="N34" s="18">
        <f>'C_CA-I'!J38</f>
        <v>6.7200000000000006</v>
      </c>
      <c r="O34" s="18">
        <f>'C_CA-I'!K38</f>
        <v>6.7200000000000006</v>
      </c>
      <c r="P34" s="18">
        <f>'C_CA-I'!L38</f>
        <v>6.7200000000000006</v>
      </c>
      <c r="Q34" s="18">
        <f>'C_CA-I'!M38</f>
        <v>6.7200000000000006</v>
      </c>
      <c r="S34" s="32"/>
      <c r="U34" s="18">
        <f t="shared" si="1"/>
        <v>32.72</v>
      </c>
      <c r="V34" s="18">
        <f t="shared" si="2"/>
        <v>20.72</v>
      </c>
      <c r="W34" s="18">
        <f t="shared" si="3"/>
        <v>6.7200000000000006</v>
      </c>
      <c r="X34" s="18">
        <f t="shared" si="4"/>
        <v>6.7200000000000006</v>
      </c>
      <c r="Y34" s="18">
        <f t="shared" si="5"/>
        <v>6.7200000000000006</v>
      </c>
    </row>
    <row r="35" spans="1:25" x14ac:dyDescent="0.3">
      <c r="A35" s="18">
        <f>'C_P1-I'!I39</f>
        <v>5</v>
      </c>
      <c r="B35" s="18">
        <f>'C_P1-I'!J39</f>
        <v>5.5</v>
      </c>
      <c r="C35" s="18">
        <f>'C_P1-I'!K39</f>
        <v>4</v>
      </c>
      <c r="D35" s="18">
        <f>'C_P1-I'!L39</f>
        <v>0</v>
      </c>
      <c r="E35" s="18">
        <f>'C_P1-I'!M39</f>
        <v>0</v>
      </c>
      <c r="G35" s="18">
        <f>'C_P2-I'!I39</f>
        <v>5</v>
      </c>
      <c r="H35" s="18">
        <f>'C_P2-I'!J39</f>
        <v>5.5</v>
      </c>
      <c r="I35" s="18">
        <f>'C_P2-I'!K39</f>
        <v>4</v>
      </c>
      <c r="J35" s="18">
        <f>'C_P2-I'!L39</f>
        <v>0</v>
      </c>
      <c r="K35" s="18">
        <f>'C_P2-I'!M39</f>
        <v>0</v>
      </c>
      <c r="M35" s="18">
        <f>'C_CA-I'!I39</f>
        <v>7.6</v>
      </c>
      <c r="N35" s="18">
        <f>'C_CA-I'!J39</f>
        <v>7.6</v>
      </c>
      <c r="O35" s="18">
        <f>'C_CA-I'!K39</f>
        <v>7.6</v>
      </c>
      <c r="P35" s="18">
        <f>'C_CA-I'!L39</f>
        <v>7.6</v>
      </c>
      <c r="Q35" s="18">
        <f>'C_CA-I'!M39</f>
        <v>7.6</v>
      </c>
      <c r="S35" s="32"/>
      <c r="U35" s="18">
        <f t="shared" si="1"/>
        <v>17.600000000000001</v>
      </c>
      <c r="V35" s="18">
        <f t="shared" si="2"/>
        <v>18.600000000000001</v>
      </c>
      <c r="W35" s="18">
        <f t="shared" si="3"/>
        <v>15.6</v>
      </c>
      <c r="X35" s="18">
        <f t="shared" si="4"/>
        <v>7.6</v>
      </c>
      <c r="Y35" s="18">
        <f t="shared" si="5"/>
        <v>7.6</v>
      </c>
    </row>
    <row r="36" spans="1:25" x14ac:dyDescent="0.3">
      <c r="A36" s="18">
        <f>'C_P1-I'!I40</f>
        <v>5</v>
      </c>
      <c r="B36" s="18">
        <f>'C_P1-I'!J40</f>
        <v>8.5</v>
      </c>
      <c r="C36" s="18">
        <f>'C_P1-I'!K40</f>
        <v>0</v>
      </c>
      <c r="D36" s="18">
        <f>'C_P1-I'!L40</f>
        <v>0</v>
      </c>
      <c r="E36" s="18">
        <f>'C_P1-I'!M40</f>
        <v>0</v>
      </c>
      <c r="G36" s="18">
        <f>'C_P2-I'!I40</f>
        <v>5</v>
      </c>
      <c r="H36" s="18">
        <f>'C_P2-I'!J40</f>
        <v>8.5</v>
      </c>
      <c r="I36" s="18">
        <f>'C_P2-I'!K40</f>
        <v>0</v>
      </c>
      <c r="J36" s="18">
        <f>'C_P2-I'!L40</f>
        <v>0</v>
      </c>
      <c r="K36" s="18">
        <f>'C_P2-I'!M40</f>
        <v>0</v>
      </c>
      <c r="M36" s="18">
        <f>'C_CA-I'!I40</f>
        <v>5.7</v>
      </c>
      <c r="N36" s="18">
        <f>'C_CA-I'!J40</f>
        <v>5.7</v>
      </c>
      <c r="O36" s="18">
        <f>'C_CA-I'!K40</f>
        <v>5.7</v>
      </c>
      <c r="P36" s="18">
        <f>'C_CA-I'!L40</f>
        <v>5.7</v>
      </c>
      <c r="Q36" s="18">
        <f>'C_CA-I'!M40</f>
        <v>5.7</v>
      </c>
      <c r="S36" s="32"/>
      <c r="U36" s="18">
        <f t="shared" si="1"/>
        <v>15.7</v>
      </c>
      <c r="V36" s="18">
        <f t="shared" si="2"/>
        <v>22.7</v>
      </c>
      <c r="W36" s="18">
        <f t="shared" si="3"/>
        <v>5.7</v>
      </c>
      <c r="X36" s="18">
        <f t="shared" si="4"/>
        <v>5.7</v>
      </c>
      <c r="Y36" s="18">
        <f t="shared" si="5"/>
        <v>5.7</v>
      </c>
    </row>
    <row r="37" spans="1:25" x14ac:dyDescent="0.3">
      <c r="A37" s="18">
        <f>'C_P1-I'!I41</f>
        <v>7</v>
      </c>
      <c r="B37" s="18">
        <f>'C_P1-I'!J41</f>
        <v>19</v>
      </c>
      <c r="C37" s="18">
        <f>'C_P1-I'!K41</f>
        <v>12</v>
      </c>
      <c r="D37" s="18">
        <f>'C_P1-I'!L41</f>
        <v>0</v>
      </c>
      <c r="E37" s="18">
        <f>'C_P1-I'!M41</f>
        <v>0</v>
      </c>
      <c r="G37" s="18">
        <f>'C_P2-I'!I41</f>
        <v>7</v>
      </c>
      <c r="H37" s="18">
        <f>'C_P2-I'!J41</f>
        <v>19</v>
      </c>
      <c r="I37" s="18">
        <f>'C_P2-I'!K41</f>
        <v>12</v>
      </c>
      <c r="J37" s="18">
        <f>'C_P2-I'!L41</f>
        <v>0</v>
      </c>
      <c r="K37" s="18">
        <f>'C_P2-I'!M41</f>
        <v>0</v>
      </c>
      <c r="M37" s="18">
        <f>'C_CA-I'!I41</f>
        <v>7.3599999999999994</v>
      </c>
      <c r="N37" s="18">
        <f>'C_CA-I'!J41</f>
        <v>7.3599999999999994</v>
      </c>
      <c r="O37" s="18">
        <f>'C_CA-I'!K41</f>
        <v>7.3599999999999994</v>
      </c>
      <c r="P37" s="18">
        <f>'C_CA-I'!L41</f>
        <v>7.3599999999999994</v>
      </c>
      <c r="Q37" s="18">
        <f>'C_CA-I'!M41</f>
        <v>7.3599999999999994</v>
      </c>
      <c r="S37" s="32"/>
      <c r="U37" s="18">
        <f t="shared" si="1"/>
        <v>21.36</v>
      </c>
      <c r="V37" s="18">
        <f t="shared" si="2"/>
        <v>45.36</v>
      </c>
      <c r="W37" s="18">
        <f t="shared" si="3"/>
        <v>31.36</v>
      </c>
      <c r="X37" s="18">
        <f t="shared" si="4"/>
        <v>7.3599999999999994</v>
      </c>
      <c r="Y37" s="18">
        <f t="shared" si="5"/>
        <v>7.3599999999999994</v>
      </c>
    </row>
    <row r="38" spans="1:25" x14ac:dyDescent="0.3">
      <c r="A38" s="18">
        <f>'C_P1-I'!I42</f>
        <v>1</v>
      </c>
      <c r="B38" s="18">
        <f>'C_P1-I'!J42</f>
        <v>10.5</v>
      </c>
      <c r="C38" s="18">
        <f>'C_P1-I'!K42</f>
        <v>6</v>
      </c>
      <c r="D38" s="18">
        <f>'C_P1-I'!L42</f>
        <v>0</v>
      </c>
      <c r="E38" s="18">
        <f>'C_P1-I'!M42</f>
        <v>0</v>
      </c>
      <c r="G38" s="18">
        <f>'C_P2-I'!I42</f>
        <v>1</v>
      </c>
      <c r="H38" s="18">
        <f>'C_P2-I'!J42</f>
        <v>10.5</v>
      </c>
      <c r="I38" s="18">
        <f>'C_P2-I'!K42</f>
        <v>6</v>
      </c>
      <c r="J38" s="18">
        <f>'C_P2-I'!L42</f>
        <v>0</v>
      </c>
      <c r="K38" s="18">
        <f>'C_P2-I'!M42</f>
        <v>0</v>
      </c>
      <c r="M38" s="18">
        <f>'C_CA-I'!I42</f>
        <v>7.08</v>
      </c>
      <c r="N38" s="18">
        <f>'C_CA-I'!J42</f>
        <v>7.08</v>
      </c>
      <c r="O38" s="18">
        <f>'C_CA-I'!K42</f>
        <v>7.08</v>
      </c>
      <c r="P38" s="18">
        <f>'C_CA-I'!L42</f>
        <v>7.08</v>
      </c>
      <c r="Q38" s="18">
        <f>'C_CA-I'!M42</f>
        <v>7.08</v>
      </c>
      <c r="S38" s="32"/>
      <c r="U38" s="18">
        <f t="shared" si="1"/>
        <v>9.08</v>
      </c>
      <c r="V38" s="18">
        <f t="shared" si="2"/>
        <v>28.08</v>
      </c>
      <c r="W38" s="18">
        <f t="shared" si="3"/>
        <v>19.079999999999998</v>
      </c>
      <c r="X38" s="18">
        <f t="shared" si="4"/>
        <v>7.08</v>
      </c>
      <c r="Y38" s="18">
        <f t="shared" si="5"/>
        <v>7.08</v>
      </c>
    </row>
    <row r="39" spans="1:25" x14ac:dyDescent="0.3">
      <c r="A39" s="18">
        <f>'C_P1-I'!I43</f>
        <v>6</v>
      </c>
      <c r="B39" s="18">
        <f>'C_P1-I'!J43</f>
        <v>0</v>
      </c>
      <c r="C39" s="18">
        <f>'C_P1-I'!K43</f>
        <v>0</v>
      </c>
      <c r="D39" s="18">
        <f>'C_P1-I'!L43</f>
        <v>0</v>
      </c>
      <c r="E39" s="18">
        <f>'C_P1-I'!M43</f>
        <v>0</v>
      </c>
      <c r="G39" s="18">
        <f>'C_P2-I'!I43</f>
        <v>6</v>
      </c>
      <c r="H39" s="18">
        <f>'C_P2-I'!J43</f>
        <v>0</v>
      </c>
      <c r="I39" s="18">
        <f>'C_P2-I'!K43</f>
        <v>0</v>
      </c>
      <c r="J39" s="18">
        <f>'C_P2-I'!L43</f>
        <v>0</v>
      </c>
      <c r="K39" s="18">
        <f>'C_P2-I'!M43</f>
        <v>0</v>
      </c>
      <c r="M39" s="18">
        <f>'C_CA-I'!I43</f>
        <v>5.8</v>
      </c>
      <c r="N39" s="18">
        <f>'C_CA-I'!J43</f>
        <v>5.8</v>
      </c>
      <c r="O39" s="18">
        <f>'C_CA-I'!K43</f>
        <v>5.8</v>
      </c>
      <c r="P39" s="18">
        <f>'C_CA-I'!L43</f>
        <v>5.8</v>
      </c>
      <c r="Q39" s="18">
        <f>'C_CA-I'!M43</f>
        <v>5.8</v>
      </c>
      <c r="S39" s="32"/>
      <c r="U39" s="18">
        <f t="shared" ref="U39:U56" si="6">SUM(A39,G39,M39)</f>
        <v>17.8</v>
      </c>
      <c r="V39" s="18">
        <f t="shared" ref="V39:V56" si="7">SUM(B39,H39,N39)</f>
        <v>5.8</v>
      </c>
      <c r="W39" s="18">
        <f t="shared" ref="W39:W56" si="8">SUM(C39,I39,O39)</f>
        <v>5.8</v>
      </c>
      <c r="X39" s="18">
        <f t="shared" ref="X39:X56" si="9">SUM(D39,J39,P39)</f>
        <v>5.8</v>
      </c>
      <c r="Y39" s="18">
        <f t="shared" ref="Y39:Y56" si="10">SUM(E39,K39,Q39)</f>
        <v>5.8</v>
      </c>
    </row>
    <row r="40" spans="1:25" x14ac:dyDescent="0.3">
      <c r="A40" s="18">
        <f>'C_P1-I'!I44</f>
        <v>7</v>
      </c>
      <c r="B40" s="18">
        <f>'C_P1-I'!J44</f>
        <v>18</v>
      </c>
      <c r="C40" s="18">
        <f>'C_P1-I'!K44</f>
        <v>8.5</v>
      </c>
      <c r="D40" s="18">
        <f>'C_P1-I'!L44</f>
        <v>0</v>
      </c>
      <c r="E40" s="18">
        <f>'C_P1-I'!M44</f>
        <v>0</v>
      </c>
      <c r="G40" s="18">
        <f>'C_P2-I'!I44</f>
        <v>7</v>
      </c>
      <c r="H40" s="18">
        <f>'C_P2-I'!J44</f>
        <v>18</v>
      </c>
      <c r="I40" s="18">
        <f>'C_P2-I'!K44</f>
        <v>8.5</v>
      </c>
      <c r="J40" s="18">
        <f>'C_P2-I'!L44</f>
        <v>0</v>
      </c>
      <c r="K40" s="18">
        <f>'C_P2-I'!M44</f>
        <v>0</v>
      </c>
      <c r="M40" s="18">
        <f>'C_CA-I'!I44</f>
        <v>6.2</v>
      </c>
      <c r="N40" s="18">
        <f>'C_CA-I'!J44</f>
        <v>6.2</v>
      </c>
      <c r="O40" s="18">
        <f>'C_CA-I'!K44</f>
        <v>6.2</v>
      </c>
      <c r="P40" s="18">
        <f>'C_CA-I'!L44</f>
        <v>6.2</v>
      </c>
      <c r="Q40" s="18">
        <f>'C_CA-I'!M44</f>
        <v>6.2</v>
      </c>
      <c r="S40" s="32"/>
      <c r="U40" s="18">
        <f t="shared" si="6"/>
        <v>20.2</v>
      </c>
      <c r="V40" s="18">
        <f t="shared" si="7"/>
        <v>42.2</v>
      </c>
      <c r="W40" s="18">
        <f t="shared" si="8"/>
        <v>23.2</v>
      </c>
      <c r="X40" s="18">
        <f t="shared" si="9"/>
        <v>6.2</v>
      </c>
      <c r="Y40" s="18">
        <f t="shared" si="10"/>
        <v>6.2</v>
      </c>
    </row>
    <row r="41" spans="1:25" x14ac:dyDescent="0.3">
      <c r="A41" s="18">
        <f>'C_P1-I'!I45</f>
        <v>5</v>
      </c>
      <c r="B41" s="18">
        <f>'C_P1-I'!J45</f>
        <v>16</v>
      </c>
      <c r="C41" s="18">
        <f>'C_P1-I'!K45</f>
        <v>7</v>
      </c>
      <c r="D41" s="18">
        <f>'C_P1-I'!L45</f>
        <v>0</v>
      </c>
      <c r="E41" s="18">
        <f>'C_P1-I'!M45</f>
        <v>0</v>
      </c>
      <c r="G41" s="18">
        <f>'C_P2-I'!I45</f>
        <v>5</v>
      </c>
      <c r="H41" s="18">
        <f>'C_P2-I'!J45</f>
        <v>16</v>
      </c>
      <c r="I41" s="18">
        <f>'C_P2-I'!K45</f>
        <v>7</v>
      </c>
      <c r="J41" s="18">
        <f>'C_P2-I'!L45</f>
        <v>0</v>
      </c>
      <c r="K41" s="18">
        <f>'C_P2-I'!M45</f>
        <v>0</v>
      </c>
      <c r="M41" s="18">
        <f>'C_CA-I'!I45</f>
        <v>7.4799999999999995</v>
      </c>
      <c r="N41" s="18">
        <f>'C_CA-I'!J45</f>
        <v>7.4799999999999995</v>
      </c>
      <c r="O41" s="18">
        <f>'C_CA-I'!K45</f>
        <v>7.4799999999999995</v>
      </c>
      <c r="P41" s="18">
        <f>'C_CA-I'!L45</f>
        <v>7.4799999999999995</v>
      </c>
      <c r="Q41" s="18">
        <f>'C_CA-I'!M45</f>
        <v>7.4799999999999995</v>
      </c>
      <c r="S41" s="32"/>
      <c r="U41" s="18">
        <f t="shared" si="6"/>
        <v>17.48</v>
      </c>
      <c r="V41" s="18">
        <f t="shared" si="7"/>
        <v>39.479999999999997</v>
      </c>
      <c r="W41" s="18">
        <f t="shared" si="8"/>
        <v>21.48</v>
      </c>
      <c r="X41" s="18">
        <f t="shared" si="9"/>
        <v>7.4799999999999995</v>
      </c>
      <c r="Y41" s="18">
        <f t="shared" si="10"/>
        <v>7.4799999999999995</v>
      </c>
    </row>
    <row r="42" spans="1:25" x14ac:dyDescent="0.3">
      <c r="A42" s="18">
        <f>'C_P1-I'!I46</f>
        <v>6</v>
      </c>
      <c r="B42" s="18">
        <f>'C_P1-I'!J46</f>
        <v>11</v>
      </c>
      <c r="C42" s="18">
        <f>'C_P1-I'!K46</f>
        <v>3</v>
      </c>
      <c r="D42" s="18">
        <f>'C_P1-I'!L46</f>
        <v>0</v>
      </c>
      <c r="E42" s="18">
        <f>'C_P1-I'!M46</f>
        <v>0</v>
      </c>
      <c r="G42" s="18">
        <f>'C_P2-I'!I46</f>
        <v>6</v>
      </c>
      <c r="H42" s="18">
        <f>'C_P2-I'!J46</f>
        <v>11</v>
      </c>
      <c r="I42" s="18">
        <f>'C_P2-I'!K46</f>
        <v>3</v>
      </c>
      <c r="J42" s="18">
        <f>'C_P2-I'!L46</f>
        <v>0</v>
      </c>
      <c r="K42" s="18">
        <f>'C_P2-I'!M46</f>
        <v>0</v>
      </c>
      <c r="M42" s="18">
        <f>'C_CA-I'!I46</f>
        <v>6.92</v>
      </c>
      <c r="N42" s="18">
        <f>'C_CA-I'!J46</f>
        <v>6.92</v>
      </c>
      <c r="O42" s="18">
        <f>'C_CA-I'!K46</f>
        <v>6.92</v>
      </c>
      <c r="P42" s="18">
        <f>'C_CA-I'!L46</f>
        <v>6.92</v>
      </c>
      <c r="Q42" s="18">
        <f>'C_CA-I'!M46</f>
        <v>6.92</v>
      </c>
      <c r="S42" s="32"/>
      <c r="U42" s="18">
        <f t="shared" si="6"/>
        <v>18.920000000000002</v>
      </c>
      <c r="V42" s="18">
        <f t="shared" si="7"/>
        <v>28.92</v>
      </c>
      <c r="W42" s="18">
        <f t="shared" si="8"/>
        <v>12.92</v>
      </c>
      <c r="X42" s="18">
        <f t="shared" si="9"/>
        <v>6.92</v>
      </c>
      <c r="Y42" s="18">
        <f t="shared" si="10"/>
        <v>6.92</v>
      </c>
    </row>
    <row r="43" spans="1:25" x14ac:dyDescent="0.3">
      <c r="A43" s="18">
        <f>'C_P1-I'!I47</f>
        <v>6</v>
      </c>
      <c r="B43" s="18">
        <f>'C_P1-I'!J47</f>
        <v>18.5</v>
      </c>
      <c r="C43" s="18">
        <f>'C_P1-I'!K47</f>
        <v>5</v>
      </c>
      <c r="D43" s="18">
        <f>'C_P1-I'!L47</f>
        <v>0</v>
      </c>
      <c r="E43" s="18">
        <f>'C_P1-I'!M47</f>
        <v>0</v>
      </c>
      <c r="G43" s="18">
        <f>'C_P2-I'!I47</f>
        <v>6</v>
      </c>
      <c r="H43" s="18">
        <f>'C_P2-I'!J47</f>
        <v>18.5</v>
      </c>
      <c r="I43" s="18">
        <f>'C_P2-I'!K47</f>
        <v>5</v>
      </c>
      <c r="J43" s="18">
        <f>'C_P2-I'!L47</f>
        <v>0</v>
      </c>
      <c r="K43" s="18">
        <f>'C_P2-I'!M47</f>
        <v>0</v>
      </c>
      <c r="M43" s="18">
        <f>'C_CA-I'!I47</f>
        <v>7.24</v>
      </c>
      <c r="N43" s="18">
        <f>'C_CA-I'!J47</f>
        <v>7.24</v>
      </c>
      <c r="O43" s="18">
        <f>'C_CA-I'!K47</f>
        <v>7.24</v>
      </c>
      <c r="P43" s="18">
        <f>'C_CA-I'!L47</f>
        <v>7.24</v>
      </c>
      <c r="Q43" s="18">
        <f>'C_CA-I'!M47</f>
        <v>7.24</v>
      </c>
      <c r="S43" s="32"/>
      <c r="U43" s="18">
        <f t="shared" si="6"/>
        <v>19.240000000000002</v>
      </c>
      <c r="V43" s="18">
        <f t="shared" si="7"/>
        <v>44.24</v>
      </c>
      <c r="W43" s="18">
        <f t="shared" si="8"/>
        <v>17.240000000000002</v>
      </c>
      <c r="X43" s="18">
        <f t="shared" si="9"/>
        <v>7.24</v>
      </c>
      <c r="Y43" s="18">
        <f t="shared" si="10"/>
        <v>7.24</v>
      </c>
    </row>
    <row r="44" spans="1:25" x14ac:dyDescent="0.3">
      <c r="A44" s="18">
        <f>'C_P1-I'!I48</f>
        <v>7</v>
      </c>
      <c r="B44" s="18">
        <f>'C_P1-I'!J48</f>
        <v>13</v>
      </c>
      <c r="C44" s="18">
        <f>'C_P1-I'!K48</f>
        <v>4</v>
      </c>
      <c r="D44" s="18">
        <f>'C_P1-I'!L48</f>
        <v>0</v>
      </c>
      <c r="E44" s="18">
        <f>'C_P1-I'!M48</f>
        <v>0</v>
      </c>
      <c r="G44" s="18">
        <f>'C_P2-I'!I48</f>
        <v>7</v>
      </c>
      <c r="H44" s="18">
        <f>'C_P2-I'!J48</f>
        <v>13</v>
      </c>
      <c r="I44" s="18">
        <f>'C_P2-I'!K48</f>
        <v>4</v>
      </c>
      <c r="J44" s="18">
        <f>'C_P2-I'!L48</f>
        <v>0</v>
      </c>
      <c r="K44" s="18">
        <f>'C_P2-I'!M48</f>
        <v>0</v>
      </c>
      <c r="M44" s="18">
        <f>'C_CA-I'!I48</f>
        <v>6.32</v>
      </c>
      <c r="N44" s="18">
        <f>'C_CA-I'!J48</f>
        <v>6.32</v>
      </c>
      <c r="O44" s="18">
        <f>'C_CA-I'!K48</f>
        <v>6.32</v>
      </c>
      <c r="P44" s="18">
        <f>'C_CA-I'!L48</f>
        <v>6.32</v>
      </c>
      <c r="Q44" s="18">
        <f>'C_CA-I'!M48</f>
        <v>6.32</v>
      </c>
      <c r="S44" s="32"/>
      <c r="U44" s="18">
        <f t="shared" si="6"/>
        <v>20.32</v>
      </c>
      <c r="V44" s="18">
        <f t="shared" si="7"/>
        <v>32.32</v>
      </c>
      <c r="W44" s="18">
        <f t="shared" si="8"/>
        <v>14.32</v>
      </c>
      <c r="X44" s="18">
        <f t="shared" si="9"/>
        <v>6.32</v>
      </c>
      <c r="Y44" s="18">
        <f t="shared" si="10"/>
        <v>6.32</v>
      </c>
    </row>
    <row r="45" spans="1:25" x14ac:dyDescent="0.3">
      <c r="A45" s="18">
        <f>'C_P1-I'!I49</f>
        <v>5</v>
      </c>
      <c r="B45" s="18">
        <f>'C_P1-I'!J49</f>
        <v>15.5</v>
      </c>
      <c r="C45" s="18">
        <f>'C_P1-I'!K49</f>
        <v>7</v>
      </c>
      <c r="D45" s="18">
        <f>'C_P1-I'!L49</f>
        <v>0</v>
      </c>
      <c r="E45" s="18">
        <f>'C_P1-I'!M49</f>
        <v>0</v>
      </c>
      <c r="G45" s="18">
        <f>'C_P2-I'!I49</f>
        <v>5</v>
      </c>
      <c r="H45" s="18">
        <f>'C_P2-I'!J49</f>
        <v>15.5</v>
      </c>
      <c r="I45" s="18">
        <f>'C_P2-I'!K49</f>
        <v>7</v>
      </c>
      <c r="J45" s="18">
        <f>'C_P2-I'!L49</f>
        <v>0</v>
      </c>
      <c r="K45" s="18">
        <f>'C_P2-I'!M49</f>
        <v>0</v>
      </c>
      <c r="M45" s="18">
        <f>'C_CA-I'!I49</f>
        <v>6.8400000000000007</v>
      </c>
      <c r="N45" s="18">
        <f>'C_CA-I'!J49</f>
        <v>6.8400000000000007</v>
      </c>
      <c r="O45" s="18">
        <f>'C_CA-I'!K49</f>
        <v>6.8400000000000007</v>
      </c>
      <c r="P45" s="18">
        <f>'C_CA-I'!L49</f>
        <v>6.8400000000000007</v>
      </c>
      <c r="Q45" s="18">
        <f>'C_CA-I'!M49</f>
        <v>6.8400000000000007</v>
      </c>
      <c r="S45" s="32"/>
      <c r="U45" s="18">
        <f t="shared" si="6"/>
        <v>16.84</v>
      </c>
      <c r="V45" s="18">
        <f t="shared" si="7"/>
        <v>37.840000000000003</v>
      </c>
      <c r="W45" s="18">
        <f t="shared" si="8"/>
        <v>20.84</v>
      </c>
      <c r="X45" s="18">
        <f t="shared" si="9"/>
        <v>6.8400000000000007</v>
      </c>
      <c r="Y45" s="18">
        <f t="shared" si="10"/>
        <v>6.8400000000000007</v>
      </c>
    </row>
    <row r="46" spans="1:25" x14ac:dyDescent="0.3">
      <c r="A46" s="18">
        <f>'C_P1-I'!I50</f>
        <v>6</v>
      </c>
      <c r="B46" s="18">
        <f>'C_P1-I'!J50</f>
        <v>19.5</v>
      </c>
      <c r="C46" s="18">
        <f>'C_P1-I'!K50</f>
        <v>5</v>
      </c>
      <c r="D46" s="18">
        <f>'C_P1-I'!L50</f>
        <v>0</v>
      </c>
      <c r="E46" s="18">
        <f>'C_P1-I'!M50</f>
        <v>0</v>
      </c>
      <c r="G46" s="18">
        <f>'C_P2-I'!I50</f>
        <v>6</v>
      </c>
      <c r="H46" s="18">
        <f>'C_P2-I'!J50</f>
        <v>19.5</v>
      </c>
      <c r="I46" s="18">
        <f>'C_P2-I'!K50</f>
        <v>5</v>
      </c>
      <c r="J46" s="18">
        <f>'C_P2-I'!L50</f>
        <v>0</v>
      </c>
      <c r="K46" s="18">
        <f>'C_P2-I'!M50</f>
        <v>0</v>
      </c>
      <c r="M46" s="18">
        <f>'C_CA-I'!I50</f>
        <v>7.24</v>
      </c>
      <c r="N46" s="18">
        <f>'C_CA-I'!J50</f>
        <v>7.24</v>
      </c>
      <c r="O46" s="18">
        <f>'C_CA-I'!K50</f>
        <v>7.24</v>
      </c>
      <c r="P46" s="18">
        <f>'C_CA-I'!L50</f>
        <v>7.24</v>
      </c>
      <c r="Q46" s="18">
        <f>'C_CA-I'!M50</f>
        <v>7.24</v>
      </c>
      <c r="S46" s="32"/>
      <c r="U46" s="18">
        <f t="shared" si="6"/>
        <v>19.240000000000002</v>
      </c>
      <c r="V46" s="18">
        <f t="shared" si="7"/>
        <v>46.24</v>
      </c>
      <c r="W46" s="18">
        <f t="shared" si="8"/>
        <v>17.240000000000002</v>
      </c>
      <c r="X46" s="18">
        <f t="shared" si="9"/>
        <v>7.24</v>
      </c>
      <c r="Y46" s="18">
        <f t="shared" si="10"/>
        <v>7.24</v>
      </c>
    </row>
    <row r="47" spans="1:25" x14ac:dyDescent="0.3">
      <c r="A47" s="18">
        <f>'C_P1-I'!I51</f>
        <v>7</v>
      </c>
      <c r="B47" s="18">
        <f>'C_P1-I'!J51</f>
        <v>23.5</v>
      </c>
      <c r="C47" s="18">
        <f>'C_P1-I'!K51</f>
        <v>12</v>
      </c>
      <c r="D47" s="18">
        <f>'C_P1-I'!L51</f>
        <v>0</v>
      </c>
      <c r="E47" s="18">
        <f>'C_P1-I'!M51</f>
        <v>0</v>
      </c>
      <c r="G47" s="18">
        <f>'C_P2-I'!I51</f>
        <v>7</v>
      </c>
      <c r="H47" s="18">
        <f>'C_P2-I'!J51</f>
        <v>23.5</v>
      </c>
      <c r="I47" s="18">
        <f>'C_P2-I'!K51</f>
        <v>12</v>
      </c>
      <c r="J47" s="18">
        <f>'C_P2-I'!L51</f>
        <v>0</v>
      </c>
      <c r="K47" s="18">
        <f>'C_P2-I'!M51</f>
        <v>0</v>
      </c>
      <c r="M47" s="18">
        <f>'C_CA-I'!I51</f>
        <v>7.1599999999999993</v>
      </c>
      <c r="N47" s="18">
        <f>'C_CA-I'!J51</f>
        <v>7.1599999999999993</v>
      </c>
      <c r="O47" s="18">
        <f>'C_CA-I'!K51</f>
        <v>7.1599999999999993</v>
      </c>
      <c r="P47" s="18">
        <f>'C_CA-I'!L51</f>
        <v>7.1599999999999993</v>
      </c>
      <c r="Q47" s="18">
        <f>'C_CA-I'!M51</f>
        <v>7.1599999999999993</v>
      </c>
      <c r="S47" s="32"/>
      <c r="U47" s="18">
        <f t="shared" si="6"/>
        <v>21.16</v>
      </c>
      <c r="V47" s="18">
        <f t="shared" si="7"/>
        <v>54.16</v>
      </c>
      <c r="W47" s="18">
        <f t="shared" si="8"/>
        <v>31.16</v>
      </c>
      <c r="X47" s="18">
        <f t="shared" si="9"/>
        <v>7.1599999999999993</v>
      </c>
      <c r="Y47" s="18">
        <f t="shared" si="10"/>
        <v>7.1599999999999993</v>
      </c>
    </row>
    <row r="48" spans="1:25" x14ac:dyDescent="0.3">
      <c r="A48" s="18">
        <f>'C_P1-I'!I52</f>
        <v>6</v>
      </c>
      <c r="B48" s="18">
        <f>'C_P1-I'!J52</f>
        <v>20.5</v>
      </c>
      <c r="C48" s="18">
        <f>'C_P1-I'!K52</f>
        <v>10</v>
      </c>
      <c r="D48" s="18">
        <f>'C_P1-I'!L52</f>
        <v>0</v>
      </c>
      <c r="E48" s="18">
        <f>'C_P1-I'!M52</f>
        <v>0</v>
      </c>
      <c r="G48" s="18">
        <f>'C_P2-I'!I52</f>
        <v>6</v>
      </c>
      <c r="H48" s="18">
        <f>'C_P2-I'!J52</f>
        <v>20.5</v>
      </c>
      <c r="I48" s="18">
        <f>'C_P2-I'!K52</f>
        <v>10</v>
      </c>
      <c r="J48" s="18">
        <f>'C_P2-I'!L52</f>
        <v>0</v>
      </c>
      <c r="K48" s="18">
        <f>'C_P2-I'!M52</f>
        <v>0</v>
      </c>
      <c r="M48" s="18">
        <f>'C_CA-I'!I52</f>
        <v>6.76</v>
      </c>
      <c r="N48" s="18">
        <f>'C_CA-I'!J52</f>
        <v>6.76</v>
      </c>
      <c r="O48" s="18">
        <f>'C_CA-I'!K52</f>
        <v>6.76</v>
      </c>
      <c r="P48" s="18">
        <f>'C_CA-I'!L52</f>
        <v>6.76</v>
      </c>
      <c r="Q48" s="18">
        <f>'C_CA-I'!M52</f>
        <v>6.76</v>
      </c>
      <c r="S48" s="32"/>
      <c r="U48" s="18">
        <f t="shared" si="6"/>
        <v>18.759999999999998</v>
      </c>
      <c r="V48" s="18">
        <f t="shared" si="7"/>
        <v>47.76</v>
      </c>
      <c r="W48" s="18">
        <f t="shared" si="8"/>
        <v>26.759999999999998</v>
      </c>
      <c r="X48" s="18">
        <f t="shared" si="9"/>
        <v>6.76</v>
      </c>
      <c r="Y48" s="18">
        <f t="shared" si="10"/>
        <v>6.76</v>
      </c>
    </row>
    <row r="49" spans="1:25" x14ac:dyDescent="0.3">
      <c r="A49" s="18">
        <f>'C_P1-I'!I53</f>
        <v>7</v>
      </c>
      <c r="B49" s="18">
        <f>'C_P1-I'!J53</f>
        <v>17</v>
      </c>
      <c r="C49" s="18">
        <f>'C_P1-I'!K53</f>
        <v>7</v>
      </c>
      <c r="D49" s="18">
        <f>'C_P1-I'!L53</f>
        <v>0</v>
      </c>
      <c r="E49" s="18">
        <f>'C_P1-I'!M53</f>
        <v>0</v>
      </c>
      <c r="G49" s="18">
        <f>'C_P2-I'!I53</f>
        <v>7</v>
      </c>
      <c r="H49" s="18">
        <f>'C_P2-I'!J53</f>
        <v>17</v>
      </c>
      <c r="I49" s="18">
        <f>'C_P2-I'!K53</f>
        <v>7</v>
      </c>
      <c r="J49" s="18">
        <f>'C_P2-I'!L53</f>
        <v>0</v>
      </c>
      <c r="K49" s="18">
        <f>'C_P2-I'!M53</f>
        <v>0</v>
      </c>
      <c r="M49" s="18">
        <f>'C_CA-I'!I53</f>
        <v>7.38</v>
      </c>
      <c r="N49" s="18">
        <f>'C_CA-I'!J53</f>
        <v>7.38</v>
      </c>
      <c r="O49" s="18">
        <f>'C_CA-I'!K53</f>
        <v>7.38</v>
      </c>
      <c r="P49" s="18">
        <f>'C_CA-I'!L53</f>
        <v>7.38</v>
      </c>
      <c r="Q49" s="18">
        <f>'C_CA-I'!M53</f>
        <v>7.38</v>
      </c>
      <c r="S49" s="32"/>
      <c r="U49" s="18">
        <f t="shared" si="6"/>
        <v>21.38</v>
      </c>
      <c r="V49" s="18">
        <f t="shared" si="7"/>
        <v>41.38</v>
      </c>
      <c r="W49" s="18">
        <f t="shared" si="8"/>
        <v>21.38</v>
      </c>
      <c r="X49" s="18">
        <f t="shared" si="9"/>
        <v>7.38</v>
      </c>
      <c r="Y49" s="18">
        <f t="shared" si="10"/>
        <v>7.38</v>
      </c>
    </row>
    <row r="50" spans="1:25" x14ac:dyDescent="0.3">
      <c r="A50" s="18">
        <f>'C_P1-I'!I54</f>
        <v>4</v>
      </c>
      <c r="B50" s="18">
        <f>'C_P1-I'!J54</f>
        <v>17</v>
      </c>
      <c r="C50" s="18">
        <f>'C_P1-I'!K54</f>
        <v>8.5</v>
      </c>
      <c r="D50" s="18">
        <f>'C_P1-I'!L54</f>
        <v>0</v>
      </c>
      <c r="E50" s="18">
        <f>'C_P1-I'!M54</f>
        <v>0</v>
      </c>
      <c r="G50" s="18">
        <f>'C_P2-I'!I54</f>
        <v>4</v>
      </c>
      <c r="H50" s="18">
        <f>'C_P2-I'!J54</f>
        <v>17</v>
      </c>
      <c r="I50" s="18">
        <f>'C_P2-I'!K54</f>
        <v>8.5</v>
      </c>
      <c r="J50" s="18">
        <f>'C_P2-I'!L54</f>
        <v>0</v>
      </c>
      <c r="K50" s="18">
        <f>'C_P2-I'!M54</f>
        <v>0</v>
      </c>
      <c r="M50" s="18">
        <f>'C_CA-I'!I54</f>
        <v>7.2799999999999994</v>
      </c>
      <c r="N50" s="18">
        <f>'C_CA-I'!J54</f>
        <v>7.2799999999999994</v>
      </c>
      <c r="O50" s="18">
        <f>'C_CA-I'!K54</f>
        <v>7.2799999999999994</v>
      </c>
      <c r="P50" s="18">
        <f>'C_CA-I'!L54</f>
        <v>7.2799999999999994</v>
      </c>
      <c r="Q50" s="18">
        <f>'C_CA-I'!M54</f>
        <v>7.2799999999999994</v>
      </c>
      <c r="S50" s="32"/>
      <c r="U50" s="18">
        <f t="shared" si="6"/>
        <v>15.28</v>
      </c>
      <c r="V50" s="18">
        <f t="shared" si="7"/>
        <v>41.28</v>
      </c>
      <c r="W50" s="18">
        <f t="shared" si="8"/>
        <v>24.28</v>
      </c>
      <c r="X50" s="18">
        <f t="shared" si="9"/>
        <v>7.2799999999999994</v>
      </c>
      <c r="Y50" s="18">
        <f t="shared" si="10"/>
        <v>7.2799999999999994</v>
      </c>
    </row>
    <row r="51" spans="1:25" x14ac:dyDescent="0.3">
      <c r="A51" s="18">
        <f>'C_P1-I'!I55</f>
        <v>6</v>
      </c>
      <c r="B51" s="18">
        <f>'C_P1-I'!J55</f>
        <v>8</v>
      </c>
      <c r="C51" s="18">
        <f>'C_P1-I'!K55</f>
        <v>6</v>
      </c>
      <c r="D51" s="18">
        <f>'C_P1-I'!L55</f>
        <v>0</v>
      </c>
      <c r="E51" s="18">
        <f>'C_P1-I'!M55</f>
        <v>0</v>
      </c>
      <c r="G51" s="18">
        <f>'C_P2-I'!I55</f>
        <v>6</v>
      </c>
      <c r="H51" s="18">
        <f>'C_P2-I'!J55</f>
        <v>8</v>
      </c>
      <c r="I51" s="18">
        <f>'C_P2-I'!K55</f>
        <v>6</v>
      </c>
      <c r="J51" s="18">
        <f>'C_P2-I'!L55</f>
        <v>0</v>
      </c>
      <c r="K51" s="18">
        <f>'C_P2-I'!M55</f>
        <v>0</v>
      </c>
      <c r="M51" s="18">
        <f>'C_CA-I'!I55</f>
        <v>7.38</v>
      </c>
      <c r="N51" s="18">
        <f>'C_CA-I'!J55</f>
        <v>7.38</v>
      </c>
      <c r="O51" s="18">
        <f>'C_CA-I'!K55</f>
        <v>7.38</v>
      </c>
      <c r="P51" s="18">
        <f>'C_CA-I'!L55</f>
        <v>7.38</v>
      </c>
      <c r="Q51" s="18">
        <f>'C_CA-I'!M55</f>
        <v>7.38</v>
      </c>
      <c r="S51" s="32"/>
      <c r="U51" s="18">
        <f t="shared" si="6"/>
        <v>19.38</v>
      </c>
      <c r="V51" s="18">
        <f t="shared" si="7"/>
        <v>23.38</v>
      </c>
      <c r="W51" s="18">
        <f t="shared" si="8"/>
        <v>19.38</v>
      </c>
      <c r="X51" s="18">
        <f t="shared" si="9"/>
        <v>7.38</v>
      </c>
      <c r="Y51" s="18">
        <f t="shared" si="10"/>
        <v>7.38</v>
      </c>
    </row>
    <row r="52" spans="1:25" x14ac:dyDescent="0.3">
      <c r="A52" s="18">
        <f>'C_P1-I'!I56</f>
        <v>7</v>
      </c>
      <c r="B52" s="18">
        <f>'C_P1-I'!J56</f>
        <v>16</v>
      </c>
      <c r="C52" s="18">
        <f>'C_P1-I'!K56</f>
        <v>6</v>
      </c>
      <c r="D52" s="18">
        <f>'C_P1-I'!L56</f>
        <v>0</v>
      </c>
      <c r="E52" s="18">
        <f>'C_P1-I'!M56</f>
        <v>0</v>
      </c>
      <c r="G52" s="18">
        <f>'C_P2-I'!I56</f>
        <v>7</v>
      </c>
      <c r="H52" s="18">
        <f>'C_P2-I'!J56</f>
        <v>16</v>
      </c>
      <c r="I52" s="18">
        <f>'C_P2-I'!K56</f>
        <v>6</v>
      </c>
      <c r="J52" s="18">
        <f>'C_P2-I'!L56</f>
        <v>0</v>
      </c>
      <c r="K52" s="18">
        <f>'C_P2-I'!M56</f>
        <v>0</v>
      </c>
      <c r="M52" s="18">
        <f>'C_CA-I'!I56</f>
        <v>6.92</v>
      </c>
      <c r="N52" s="18">
        <f>'C_CA-I'!J56</f>
        <v>6.92</v>
      </c>
      <c r="O52" s="18">
        <f>'C_CA-I'!K56</f>
        <v>6.92</v>
      </c>
      <c r="P52" s="18">
        <f>'C_CA-I'!L56</f>
        <v>6.92</v>
      </c>
      <c r="Q52" s="18">
        <f>'C_CA-I'!M56</f>
        <v>6.92</v>
      </c>
      <c r="S52" s="32"/>
      <c r="U52" s="18">
        <f t="shared" si="6"/>
        <v>20.92</v>
      </c>
      <c r="V52" s="18">
        <f t="shared" si="7"/>
        <v>38.92</v>
      </c>
      <c r="W52" s="18">
        <f t="shared" si="8"/>
        <v>18.920000000000002</v>
      </c>
      <c r="X52" s="18">
        <f t="shared" si="9"/>
        <v>6.92</v>
      </c>
      <c r="Y52" s="18">
        <f t="shared" si="10"/>
        <v>6.92</v>
      </c>
    </row>
    <row r="53" spans="1:25" x14ac:dyDescent="0.3">
      <c r="A53" s="18">
        <f>'C_P1-I'!I57</f>
        <v>2</v>
      </c>
      <c r="B53" s="18">
        <f>'C_P1-I'!J57</f>
        <v>23.5</v>
      </c>
      <c r="C53" s="18">
        <f>'C_P1-I'!K57</f>
        <v>5</v>
      </c>
      <c r="D53" s="18">
        <f>'C_P1-I'!L57</f>
        <v>0</v>
      </c>
      <c r="E53" s="18">
        <f>'C_P1-I'!M57</f>
        <v>0</v>
      </c>
      <c r="G53" s="18">
        <f>'C_P2-I'!I57</f>
        <v>2</v>
      </c>
      <c r="H53" s="18">
        <f>'C_P2-I'!J57</f>
        <v>23.5</v>
      </c>
      <c r="I53" s="18">
        <f>'C_P2-I'!K57</f>
        <v>5</v>
      </c>
      <c r="J53" s="18">
        <f>'C_P2-I'!L57</f>
        <v>0</v>
      </c>
      <c r="K53" s="18">
        <f>'C_P2-I'!M57</f>
        <v>0</v>
      </c>
      <c r="M53" s="18">
        <f>'C_CA-I'!I57</f>
        <v>7.58</v>
      </c>
      <c r="N53" s="18">
        <f>'C_CA-I'!J57</f>
        <v>7.58</v>
      </c>
      <c r="O53" s="18">
        <f>'C_CA-I'!K57</f>
        <v>7.58</v>
      </c>
      <c r="P53" s="18">
        <f>'C_CA-I'!L57</f>
        <v>7.58</v>
      </c>
      <c r="Q53" s="18">
        <f>'C_CA-I'!M57</f>
        <v>7.58</v>
      </c>
      <c r="S53" s="32"/>
      <c r="U53" s="18">
        <f t="shared" si="6"/>
        <v>11.58</v>
      </c>
      <c r="V53" s="18">
        <f t="shared" si="7"/>
        <v>54.58</v>
      </c>
      <c r="W53" s="18">
        <f t="shared" si="8"/>
        <v>17.579999999999998</v>
      </c>
      <c r="X53" s="18">
        <f t="shared" si="9"/>
        <v>7.58</v>
      </c>
      <c r="Y53" s="18">
        <f t="shared" si="10"/>
        <v>7.58</v>
      </c>
    </row>
    <row r="54" spans="1:25" x14ac:dyDescent="0.3">
      <c r="A54" s="18">
        <f>'C_P1-I'!I58</f>
        <v>0</v>
      </c>
      <c r="B54" s="18">
        <f>'C_P1-I'!J58</f>
        <v>6.5</v>
      </c>
      <c r="C54" s="18">
        <f>'C_P1-I'!K58</f>
        <v>3</v>
      </c>
      <c r="D54" s="18">
        <f>'C_P1-I'!L58</f>
        <v>0</v>
      </c>
      <c r="E54" s="18">
        <f>'C_P1-I'!M58</f>
        <v>0</v>
      </c>
      <c r="G54" s="18">
        <f>'C_P2-I'!I58</f>
        <v>0</v>
      </c>
      <c r="H54" s="18">
        <f>'C_P2-I'!J58</f>
        <v>6.5</v>
      </c>
      <c r="I54" s="18">
        <f>'C_P2-I'!K58</f>
        <v>3</v>
      </c>
      <c r="J54" s="18">
        <f>'C_P2-I'!L58</f>
        <v>0</v>
      </c>
      <c r="K54" s="18">
        <f>'C_P2-I'!M58</f>
        <v>0</v>
      </c>
      <c r="M54" s="18">
        <f>'C_CA-I'!I58</f>
        <v>6.94</v>
      </c>
      <c r="N54" s="18">
        <f>'C_CA-I'!J58</f>
        <v>6.94</v>
      </c>
      <c r="O54" s="18">
        <f>'C_CA-I'!K58</f>
        <v>6.94</v>
      </c>
      <c r="P54" s="18">
        <f>'C_CA-I'!L58</f>
        <v>6.94</v>
      </c>
      <c r="Q54" s="18">
        <f>'C_CA-I'!M58</f>
        <v>6.94</v>
      </c>
      <c r="S54" s="32"/>
      <c r="U54" s="18">
        <f t="shared" si="6"/>
        <v>6.94</v>
      </c>
      <c r="V54" s="18">
        <f t="shared" si="7"/>
        <v>19.940000000000001</v>
      </c>
      <c r="W54" s="18">
        <f t="shared" si="8"/>
        <v>12.940000000000001</v>
      </c>
      <c r="X54" s="18">
        <f t="shared" si="9"/>
        <v>6.94</v>
      </c>
      <c r="Y54" s="18">
        <f t="shared" si="10"/>
        <v>6.94</v>
      </c>
    </row>
    <row r="55" spans="1:25" x14ac:dyDescent="0.3">
      <c r="A55" s="18">
        <f>'C_P1-I'!I59</f>
        <v>2</v>
      </c>
      <c r="B55" s="18">
        <f>'C_P1-I'!J59</f>
        <v>7</v>
      </c>
      <c r="C55" s="18">
        <f>'C_P1-I'!K59</f>
        <v>1</v>
      </c>
      <c r="D55" s="18">
        <f>'C_P1-I'!L59</f>
        <v>0</v>
      </c>
      <c r="E55" s="18">
        <f>'C_P1-I'!M59</f>
        <v>0</v>
      </c>
      <c r="G55" s="18">
        <f>'C_P2-I'!I59</f>
        <v>2</v>
      </c>
      <c r="H55" s="18">
        <f>'C_P2-I'!J59</f>
        <v>7</v>
      </c>
      <c r="I55" s="18">
        <f>'C_P2-I'!K59</f>
        <v>1</v>
      </c>
      <c r="J55" s="18">
        <f>'C_P2-I'!L59</f>
        <v>0</v>
      </c>
      <c r="K55" s="18">
        <f>'C_P2-I'!M59</f>
        <v>0</v>
      </c>
      <c r="M55" s="18">
        <f>'C_CA-I'!I59</f>
        <v>7.88</v>
      </c>
      <c r="N55" s="18">
        <f>'C_CA-I'!J59</f>
        <v>7.88</v>
      </c>
      <c r="O55" s="18">
        <f>'C_CA-I'!K59</f>
        <v>7.88</v>
      </c>
      <c r="P55" s="18">
        <f>'C_CA-I'!L59</f>
        <v>7.88</v>
      </c>
      <c r="Q55" s="18">
        <f>'C_CA-I'!M59</f>
        <v>7.88</v>
      </c>
      <c r="S55" s="32"/>
      <c r="U55" s="18">
        <f t="shared" si="6"/>
        <v>11.879999999999999</v>
      </c>
      <c r="V55" s="18">
        <f t="shared" si="7"/>
        <v>21.88</v>
      </c>
      <c r="W55" s="18">
        <f t="shared" si="8"/>
        <v>9.879999999999999</v>
      </c>
      <c r="X55" s="18">
        <f t="shared" si="9"/>
        <v>7.88</v>
      </c>
      <c r="Y55" s="18">
        <f t="shared" si="10"/>
        <v>7.88</v>
      </c>
    </row>
    <row r="56" spans="1:25" x14ac:dyDescent="0.3">
      <c r="A56" s="18">
        <f>'C_P1-I'!I60</f>
        <v>9</v>
      </c>
      <c r="B56" s="18">
        <f>'C_P1-I'!J60</f>
        <v>2</v>
      </c>
      <c r="C56" s="18">
        <f>'C_P1-I'!K60</f>
        <v>0</v>
      </c>
      <c r="D56" s="18">
        <f>'C_P1-I'!L60</f>
        <v>0</v>
      </c>
      <c r="E56" s="18">
        <f>'C_P1-I'!M60</f>
        <v>0</v>
      </c>
      <c r="G56" s="18">
        <f>'C_P2-I'!I60</f>
        <v>9</v>
      </c>
      <c r="H56" s="18">
        <f>'C_P2-I'!J60</f>
        <v>2</v>
      </c>
      <c r="I56" s="18">
        <f>'C_P2-I'!K60</f>
        <v>0</v>
      </c>
      <c r="J56" s="18">
        <f>'C_P2-I'!L60</f>
        <v>0</v>
      </c>
      <c r="K56" s="18">
        <f>'C_P2-I'!M60</f>
        <v>0</v>
      </c>
      <c r="M56" s="18">
        <f>'C_CA-I'!I60</f>
        <v>6.7200000000000006</v>
      </c>
      <c r="N56" s="18">
        <f>'C_CA-I'!J60</f>
        <v>6.7200000000000006</v>
      </c>
      <c r="O56" s="18">
        <f>'C_CA-I'!K60</f>
        <v>6.7200000000000006</v>
      </c>
      <c r="P56" s="18">
        <f>'C_CA-I'!L60</f>
        <v>6.7200000000000006</v>
      </c>
      <c r="Q56" s="18">
        <f>'C_CA-I'!M60</f>
        <v>6.7200000000000006</v>
      </c>
      <c r="S56" s="32"/>
      <c r="U56" s="18">
        <f t="shared" si="6"/>
        <v>24.72</v>
      </c>
      <c r="V56" s="18">
        <f t="shared" si="7"/>
        <v>10.72</v>
      </c>
      <c r="W56" s="18">
        <f t="shared" si="8"/>
        <v>6.7200000000000006</v>
      </c>
      <c r="X56" s="18">
        <f t="shared" si="9"/>
        <v>6.7200000000000006</v>
      </c>
      <c r="Y56" s="18">
        <f t="shared" si="10"/>
        <v>6.7200000000000006</v>
      </c>
    </row>
    <row r="57" spans="1:25" x14ac:dyDescent="0.3">
      <c r="S57" s="32"/>
    </row>
    <row r="58" spans="1:25" x14ac:dyDescent="0.3">
      <c r="S58" s="32"/>
      <c r="T58" s="19" t="s">
        <v>71</v>
      </c>
      <c r="U58" s="34" t="s">
        <v>24</v>
      </c>
      <c r="V58" s="34" t="s">
        <v>27</v>
      </c>
      <c r="W58" s="34" t="s">
        <v>30</v>
      </c>
      <c r="X58" s="34" t="s">
        <v>32</v>
      </c>
      <c r="Y58" s="34" t="s">
        <v>35</v>
      </c>
    </row>
    <row r="59" spans="1:25" x14ac:dyDescent="0.3">
      <c r="S59" s="32"/>
      <c r="T59" s="19" t="s">
        <v>82</v>
      </c>
      <c r="U59" s="8">
        <f>IF(SUM(U7:U56) &gt; 0, COUNTIF(U7:U56, "&gt;=" &amp; U4), "")</f>
        <v>38</v>
      </c>
      <c r="V59" s="8">
        <f>IF(SUM(V7:V56) &gt; 0, COUNTIF(V7:V56, "&gt;=" &amp; V4), "")</f>
        <v>19</v>
      </c>
      <c r="W59" s="8">
        <f>IF(SUM(W7:W56) &gt; 0, COUNTIF(W7:W56, "&gt;=" &amp; W4), "")</f>
        <v>7</v>
      </c>
      <c r="X59" s="8">
        <f>IF(SUM(X7:X56) &gt; 0, COUNTIF(X7:X56, "&gt;=" &amp; X4), "")</f>
        <v>49</v>
      </c>
      <c r="Y59" s="8">
        <f>IF(SUM(Y7:Y56) &gt; 0, COUNTIF(Y7:Y56, "&gt;=" &amp; Y4), "")</f>
        <v>49</v>
      </c>
    </row>
    <row r="60" spans="1:25" x14ac:dyDescent="0.3">
      <c r="S60" s="32"/>
      <c r="T60" s="19" t="s">
        <v>83</v>
      </c>
      <c r="U60" s="35">
        <v>50</v>
      </c>
      <c r="V60" s="35">
        <v>50</v>
      </c>
      <c r="W60" s="35">
        <v>50</v>
      </c>
      <c r="X60" s="35">
        <v>50</v>
      </c>
      <c r="Y60" s="35">
        <v>50</v>
      </c>
    </row>
    <row r="61" spans="1:25" x14ac:dyDescent="0.3">
      <c r="S61" s="32"/>
      <c r="T61" s="19" t="s">
        <v>84</v>
      </c>
      <c r="U61" s="8">
        <f>IF(SUM(U7:U56) &gt; 0, U59/U60*100, "0")</f>
        <v>76</v>
      </c>
      <c r="V61" s="8">
        <f>IF(SUM(V7:V56) &gt; 0, V59/V60*100, "0")</f>
        <v>38</v>
      </c>
      <c r="W61" s="8">
        <f>IF(SUM(W7:W56) &gt; 0, W59/W60*100, "0")</f>
        <v>14.000000000000002</v>
      </c>
      <c r="X61" s="8">
        <f>IF(SUM(X7:X56) &gt; 0, X59/X60*100, "0")</f>
        <v>98</v>
      </c>
      <c r="Y61" s="8">
        <f>IF(SUM(Y7:Y56) &gt; 0, Y59/Y60*100, "0")</f>
        <v>98</v>
      </c>
    </row>
  </sheetData>
  <sheetProtection shee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1"/>
  <sheetViews>
    <sheetView workbookViewId="0">
      <selection sqref="A1:E1"/>
    </sheetView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3" t="s">
        <v>56</v>
      </c>
      <c r="B1" s="53"/>
      <c r="C1" s="53"/>
      <c r="D1" s="53"/>
      <c r="E1" s="53"/>
      <c r="G1" s="32"/>
      <c r="I1" s="52" t="s">
        <v>81</v>
      </c>
      <c r="J1" s="52"/>
      <c r="K1" s="52"/>
      <c r="L1" s="52"/>
      <c r="M1" s="52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f>'C_END_SEM-E'!G3</f>
        <v>15</v>
      </c>
      <c r="B3" s="18">
        <f>'C_END_SEM-E'!H3</f>
        <v>37</v>
      </c>
      <c r="C3" s="18">
        <f>'C_END_SEM-E'!I3</f>
        <v>48</v>
      </c>
      <c r="D3" s="18">
        <f>'C_END_SEM-E'!J3</f>
        <v>0</v>
      </c>
      <c r="E3" s="18">
        <f>'C_END_SEM-E'!K3</f>
        <v>0</v>
      </c>
      <c r="G3" s="32"/>
      <c r="I3" s="18">
        <f t="shared" ref="I3:M4" si="0">SUM(A3)</f>
        <v>15</v>
      </c>
      <c r="J3" s="18">
        <f t="shared" si="0"/>
        <v>37</v>
      </c>
      <c r="K3" s="18">
        <f t="shared" si="0"/>
        <v>48</v>
      </c>
      <c r="L3" s="18">
        <f t="shared" si="0"/>
        <v>0</v>
      </c>
      <c r="M3" s="18">
        <f t="shared" si="0"/>
        <v>0</v>
      </c>
    </row>
    <row r="4" spans="1:13" x14ac:dyDescent="0.3">
      <c r="A4" s="18">
        <f>'C_END_SEM-E'!G4</f>
        <v>9</v>
      </c>
      <c r="B4" s="18">
        <f>'C_END_SEM-E'!H4</f>
        <v>22.2</v>
      </c>
      <c r="C4" s="18">
        <f>'C_END_SEM-E'!I4</f>
        <v>28.799999999999997</v>
      </c>
      <c r="D4" s="18">
        <f>'C_END_SEM-E'!J4</f>
        <v>0</v>
      </c>
      <c r="E4" s="18">
        <f>'C_END_SEM-E'!K4</f>
        <v>0</v>
      </c>
      <c r="G4" s="32"/>
      <c r="I4" s="18">
        <f t="shared" si="0"/>
        <v>9</v>
      </c>
      <c r="J4" s="18">
        <f t="shared" si="0"/>
        <v>22.2</v>
      </c>
      <c r="K4" s="18">
        <f t="shared" si="0"/>
        <v>28.799999999999997</v>
      </c>
      <c r="L4" s="18">
        <f t="shared" si="0"/>
        <v>0</v>
      </c>
      <c r="M4" s="18">
        <f t="shared" si="0"/>
        <v>0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f>'C_END_SEM-E'!G11</f>
        <v>10</v>
      </c>
      <c r="B7" s="18">
        <f>'C_END_SEM-E'!H11</f>
        <v>27</v>
      </c>
      <c r="C7" s="18">
        <f>'C_END_SEM-E'!I11</f>
        <v>21</v>
      </c>
      <c r="D7" s="18">
        <f>'C_END_SEM-E'!J11</f>
        <v>0</v>
      </c>
      <c r="E7" s="18">
        <f>'C_END_SEM-E'!K11</f>
        <v>0</v>
      </c>
      <c r="G7" s="32"/>
      <c r="I7" s="18">
        <f t="shared" ref="I7:I38" si="1">SUM(A7)</f>
        <v>10</v>
      </c>
      <c r="J7" s="18">
        <f t="shared" ref="J7:J38" si="2">SUM(B7)</f>
        <v>27</v>
      </c>
      <c r="K7" s="18">
        <f t="shared" ref="K7:K38" si="3">SUM(C7)</f>
        <v>21</v>
      </c>
      <c r="L7" s="18">
        <f t="shared" ref="L7:L38" si="4">SUM(D7)</f>
        <v>0</v>
      </c>
      <c r="M7" s="18">
        <f t="shared" ref="M7:M38" si="5">SUM(E7)</f>
        <v>0</v>
      </c>
    </row>
    <row r="8" spans="1:13" x14ac:dyDescent="0.3">
      <c r="A8" s="18">
        <f>'C_END_SEM-E'!G12</f>
        <v>12</v>
      </c>
      <c r="B8" s="18">
        <f>'C_END_SEM-E'!H12</f>
        <v>30</v>
      </c>
      <c r="C8" s="18">
        <f>'C_END_SEM-E'!I12</f>
        <v>41</v>
      </c>
      <c r="D8" s="18">
        <f>'C_END_SEM-E'!J12</f>
        <v>0</v>
      </c>
      <c r="E8" s="18">
        <f>'C_END_SEM-E'!K12</f>
        <v>0</v>
      </c>
      <c r="G8" s="32"/>
      <c r="I8" s="18">
        <f t="shared" si="1"/>
        <v>12</v>
      </c>
      <c r="J8" s="18">
        <f t="shared" si="2"/>
        <v>30</v>
      </c>
      <c r="K8" s="18">
        <f t="shared" si="3"/>
        <v>41</v>
      </c>
      <c r="L8" s="18">
        <f t="shared" si="4"/>
        <v>0</v>
      </c>
      <c r="M8" s="18">
        <f t="shared" si="5"/>
        <v>0</v>
      </c>
    </row>
    <row r="9" spans="1:13" x14ac:dyDescent="0.3">
      <c r="A9" s="18">
        <f>'C_END_SEM-E'!G13</f>
        <v>10</v>
      </c>
      <c r="B9" s="18">
        <f>'C_END_SEM-E'!H13</f>
        <v>17.5</v>
      </c>
      <c r="C9" s="18">
        <f>'C_END_SEM-E'!I13</f>
        <v>28</v>
      </c>
      <c r="D9" s="18">
        <f>'C_END_SEM-E'!J13</f>
        <v>0</v>
      </c>
      <c r="E9" s="18">
        <f>'C_END_SEM-E'!K13</f>
        <v>0</v>
      </c>
      <c r="G9" s="32"/>
      <c r="I9" s="18">
        <f t="shared" si="1"/>
        <v>10</v>
      </c>
      <c r="J9" s="18">
        <f t="shared" si="2"/>
        <v>17.5</v>
      </c>
      <c r="K9" s="18">
        <f t="shared" si="3"/>
        <v>28</v>
      </c>
      <c r="L9" s="18">
        <f t="shared" si="4"/>
        <v>0</v>
      </c>
      <c r="M9" s="18">
        <f t="shared" si="5"/>
        <v>0</v>
      </c>
    </row>
    <row r="10" spans="1:13" x14ac:dyDescent="0.3">
      <c r="A10" s="18">
        <f>'C_END_SEM-E'!G14</f>
        <v>5</v>
      </c>
      <c r="B10" s="18">
        <f>'C_END_SEM-E'!H14</f>
        <v>24</v>
      </c>
      <c r="C10" s="18">
        <f>'C_END_SEM-E'!I14</f>
        <v>17.5</v>
      </c>
      <c r="D10" s="18">
        <f>'C_END_SEM-E'!J14</f>
        <v>0</v>
      </c>
      <c r="E10" s="18">
        <f>'C_END_SEM-E'!K14</f>
        <v>0</v>
      </c>
      <c r="G10" s="32"/>
      <c r="I10" s="18">
        <f t="shared" si="1"/>
        <v>5</v>
      </c>
      <c r="J10" s="18">
        <f t="shared" si="2"/>
        <v>24</v>
      </c>
      <c r="K10" s="18">
        <f t="shared" si="3"/>
        <v>17.5</v>
      </c>
      <c r="L10" s="18">
        <f t="shared" si="4"/>
        <v>0</v>
      </c>
      <c r="M10" s="18">
        <f t="shared" si="5"/>
        <v>0</v>
      </c>
    </row>
    <row r="11" spans="1:13" x14ac:dyDescent="0.3">
      <c r="A11" s="18">
        <f>'C_END_SEM-E'!G15</f>
        <v>1</v>
      </c>
      <c r="B11" s="18">
        <f>'C_END_SEM-E'!H15</f>
        <v>33</v>
      </c>
      <c r="C11" s="18">
        <f>'C_END_SEM-E'!I15</f>
        <v>23</v>
      </c>
      <c r="D11" s="18">
        <f>'C_END_SEM-E'!J15</f>
        <v>0</v>
      </c>
      <c r="E11" s="18">
        <f>'C_END_SEM-E'!K15</f>
        <v>0</v>
      </c>
      <c r="G11" s="32"/>
      <c r="I11" s="18">
        <f t="shared" si="1"/>
        <v>1</v>
      </c>
      <c r="J11" s="18">
        <f t="shared" si="2"/>
        <v>33</v>
      </c>
      <c r="K11" s="18">
        <f t="shared" si="3"/>
        <v>23</v>
      </c>
      <c r="L11" s="18">
        <f t="shared" si="4"/>
        <v>0</v>
      </c>
      <c r="M11" s="18">
        <f t="shared" si="5"/>
        <v>0</v>
      </c>
    </row>
    <row r="12" spans="1:13" x14ac:dyDescent="0.3">
      <c r="A12" s="18">
        <f>'C_END_SEM-E'!G16</f>
        <v>8</v>
      </c>
      <c r="B12" s="18">
        <f>'C_END_SEM-E'!H16</f>
        <v>28</v>
      </c>
      <c r="C12" s="18">
        <f>'C_END_SEM-E'!I16</f>
        <v>19</v>
      </c>
      <c r="D12" s="18">
        <f>'C_END_SEM-E'!J16</f>
        <v>0</v>
      </c>
      <c r="E12" s="18">
        <f>'C_END_SEM-E'!K16</f>
        <v>0</v>
      </c>
      <c r="G12" s="32"/>
      <c r="I12" s="18">
        <f t="shared" si="1"/>
        <v>8</v>
      </c>
      <c r="J12" s="18">
        <f t="shared" si="2"/>
        <v>28</v>
      </c>
      <c r="K12" s="18">
        <f t="shared" si="3"/>
        <v>19</v>
      </c>
      <c r="L12" s="18">
        <f t="shared" si="4"/>
        <v>0</v>
      </c>
      <c r="M12" s="18">
        <f t="shared" si="5"/>
        <v>0</v>
      </c>
    </row>
    <row r="13" spans="1:13" x14ac:dyDescent="0.3">
      <c r="A13" s="18">
        <f>'C_END_SEM-E'!G17</f>
        <v>3.5</v>
      </c>
      <c r="B13" s="18">
        <f>'C_END_SEM-E'!H17</f>
        <v>26.5</v>
      </c>
      <c r="C13" s="18">
        <f>'C_END_SEM-E'!I17</f>
        <v>26</v>
      </c>
      <c r="D13" s="18">
        <f>'C_END_SEM-E'!J17</f>
        <v>0</v>
      </c>
      <c r="E13" s="18">
        <f>'C_END_SEM-E'!K17</f>
        <v>0</v>
      </c>
      <c r="G13" s="32"/>
      <c r="I13" s="18">
        <f t="shared" si="1"/>
        <v>3.5</v>
      </c>
      <c r="J13" s="18">
        <f t="shared" si="2"/>
        <v>26.5</v>
      </c>
      <c r="K13" s="18">
        <f t="shared" si="3"/>
        <v>26</v>
      </c>
      <c r="L13" s="18">
        <f t="shared" si="4"/>
        <v>0</v>
      </c>
      <c r="M13" s="18">
        <f t="shared" si="5"/>
        <v>0</v>
      </c>
    </row>
    <row r="14" spans="1:13" x14ac:dyDescent="0.3">
      <c r="A14" s="18">
        <f>'C_END_SEM-E'!G18</f>
        <v>0</v>
      </c>
      <c r="B14" s="18">
        <f>'C_END_SEM-E'!H18</f>
        <v>14</v>
      </c>
      <c r="C14" s="18">
        <f>'C_END_SEM-E'!I18</f>
        <v>24</v>
      </c>
      <c r="D14" s="18">
        <f>'C_END_SEM-E'!J18</f>
        <v>0</v>
      </c>
      <c r="E14" s="18">
        <f>'C_END_SEM-E'!K18</f>
        <v>0</v>
      </c>
      <c r="G14" s="32"/>
      <c r="I14" s="18">
        <f t="shared" si="1"/>
        <v>0</v>
      </c>
      <c r="J14" s="18">
        <f t="shared" si="2"/>
        <v>14</v>
      </c>
      <c r="K14" s="18">
        <f t="shared" si="3"/>
        <v>24</v>
      </c>
      <c r="L14" s="18">
        <f t="shared" si="4"/>
        <v>0</v>
      </c>
      <c r="M14" s="18">
        <f t="shared" si="5"/>
        <v>0</v>
      </c>
    </row>
    <row r="15" spans="1:13" x14ac:dyDescent="0.3">
      <c r="A15" s="18">
        <f>'C_END_SEM-E'!G19</f>
        <v>9</v>
      </c>
      <c r="B15" s="18">
        <f>'C_END_SEM-E'!H19</f>
        <v>25</v>
      </c>
      <c r="C15" s="18">
        <f>'C_END_SEM-E'!I19</f>
        <v>18</v>
      </c>
      <c r="D15" s="18">
        <f>'C_END_SEM-E'!J19</f>
        <v>0</v>
      </c>
      <c r="E15" s="18">
        <f>'C_END_SEM-E'!K19</f>
        <v>0</v>
      </c>
      <c r="G15" s="32"/>
      <c r="I15" s="18">
        <f t="shared" si="1"/>
        <v>9</v>
      </c>
      <c r="J15" s="18">
        <f t="shared" si="2"/>
        <v>25</v>
      </c>
      <c r="K15" s="18">
        <f t="shared" si="3"/>
        <v>18</v>
      </c>
      <c r="L15" s="18">
        <f t="shared" si="4"/>
        <v>0</v>
      </c>
      <c r="M15" s="18">
        <f t="shared" si="5"/>
        <v>0</v>
      </c>
    </row>
    <row r="16" spans="1:13" x14ac:dyDescent="0.3">
      <c r="A16" s="18">
        <f>'C_END_SEM-E'!G20</f>
        <v>4</v>
      </c>
      <c r="B16" s="18">
        <f>'C_END_SEM-E'!H20</f>
        <v>8</v>
      </c>
      <c r="C16" s="18">
        <f>'C_END_SEM-E'!I20</f>
        <v>23</v>
      </c>
      <c r="D16" s="18">
        <f>'C_END_SEM-E'!J20</f>
        <v>0</v>
      </c>
      <c r="E16" s="18">
        <f>'C_END_SEM-E'!K20</f>
        <v>0</v>
      </c>
      <c r="G16" s="32"/>
      <c r="I16" s="18">
        <f t="shared" si="1"/>
        <v>4</v>
      </c>
      <c r="J16" s="18">
        <f t="shared" si="2"/>
        <v>8</v>
      </c>
      <c r="K16" s="18">
        <f t="shared" si="3"/>
        <v>23</v>
      </c>
      <c r="L16" s="18">
        <f t="shared" si="4"/>
        <v>0</v>
      </c>
      <c r="M16" s="18">
        <f t="shared" si="5"/>
        <v>0</v>
      </c>
    </row>
    <row r="17" spans="1:13" x14ac:dyDescent="0.3">
      <c r="A17" s="18">
        <f>'C_END_SEM-E'!G21</f>
        <v>13</v>
      </c>
      <c r="B17" s="18">
        <f>'C_END_SEM-E'!H21</f>
        <v>9</v>
      </c>
      <c r="C17" s="18">
        <f>'C_END_SEM-E'!I21</f>
        <v>27</v>
      </c>
      <c r="D17" s="18">
        <f>'C_END_SEM-E'!J21</f>
        <v>0</v>
      </c>
      <c r="E17" s="18">
        <f>'C_END_SEM-E'!K21</f>
        <v>0</v>
      </c>
      <c r="G17" s="32"/>
      <c r="I17" s="18">
        <f t="shared" si="1"/>
        <v>13</v>
      </c>
      <c r="J17" s="18">
        <f t="shared" si="2"/>
        <v>9</v>
      </c>
      <c r="K17" s="18">
        <f t="shared" si="3"/>
        <v>27</v>
      </c>
      <c r="L17" s="18">
        <f t="shared" si="4"/>
        <v>0</v>
      </c>
      <c r="M17" s="18">
        <f t="shared" si="5"/>
        <v>0</v>
      </c>
    </row>
    <row r="18" spans="1:13" x14ac:dyDescent="0.3">
      <c r="A18" s="18">
        <f>'C_END_SEM-E'!G22</f>
        <v>4</v>
      </c>
      <c r="B18" s="18">
        <f>'C_END_SEM-E'!H22</f>
        <v>7</v>
      </c>
      <c r="C18" s="18">
        <f>'C_END_SEM-E'!I22</f>
        <v>15</v>
      </c>
      <c r="D18" s="18">
        <f>'C_END_SEM-E'!J22</f>
        <v>0</v>
      </c>
      <c r="E18" s="18">
        <f>'C_END_SEM-E'!K22</f>
        <v>0</v>
      </c>
      <c r="G18" s="32"/>
      <c r="I18" s="18">
        <f t="shared" si="1"/>
        <v>4</v>
      </c>
      <c r="J18" s="18">
        <f t="shared" si="2"/>
        <v>7</v>
      </c>
      <c r="K18" s="18">
        <f t="shared" si="3"/>
        <v>15</v>
      </c>
      <c r="L18" s="18">
        <f t="shared" si="4"/>
        <v>0</v>
      </c>
      <c r="M18" s="18">
        <f t="shared" si="5"/>
        <v>0</v>
      </c>
    </row>
    <row r="19" spans="1:13" x14ac:dyDescent="0.3">
      <c r="A19" s="18">
        <f>'C_END_SEM-E'!G23</f>
        <v>7</v>
      </c>
      <c r="B19" s="18">
        <f>'C_END_SEM-E'!H23</f>
        <v>36</v>
      </c>
      <c r="C19" s="18">
        <f>'C_END_SEM-E'!I23</f>
        <v>20</v>
      </c>
      <c r="D19" s="18">
        <f>'C_END_SEM-E'!J23</f>
        <v>0</v>
      </c>
      <c r="E19" s="18">
        <f>'C_END_SEM-E'!K23</f>
        <v>0</v>
      </c>
      <c r="G19" s="32"/>
      <c r="I19" s="18">
        <f t="shared" si="1"/>
        <v>7</v>
      </c>
      <c r="J19" s="18">
        <f t="shared" si="2"/>
        <v>36</v>
      </c>
      <c r="K19" s="18">
        <f t="shared" si="3"/>
        <v>20</v>
      </c>
      <c r="L19" s="18">
        <f t="shared" si="4"/>
        <v>0</v>
      </c>
      <c r="M19" s="18">
        <f t="shared" si="5"/>
        <v>0</v>
      </c>
    </row>
    <row r="20" spans="1:13" x14ac:dyDescent="0.3">
      <c r="A20" s="18">
        <f>'C_END_SEM-E'!G24</f>
        <v>10</v>
      </c>
      <c r="B20" s="18">
        <f>'C_END_SEM-E'!H24</f>
        <v>28</v>
      </c>
      <c r="C20" s="18">
        <f>'C_END_SEM-E'!I24</f>
        <v>11</v>
      </c>
      <c r="D20" s="18">
        <f>'C_END_SEM-E'!J24</f>
        <v>0</v>
      </c>
      <c r="E20" s="18">
        <f>'C_END_SEM-E'!K24</f>
        <v>0</v>
      </c>
      <c r="G20" s="32"/>
      <c r="I20" s="18">
        <f t="shared" si="1"/>
        <v>10</v>
      </c>
      <c r="J20" s="18">
        <f t="shared" si="2"/>
        <v>28</v>
      </c>
      <c r="K20" s="18">
        <f t="shared" si="3"/>
        <v>11</v>
      </c>
      <c r="L20" s="18">
        <f t="shared" si="4"/>
        <v>0</v>
      </c>
      <c r="M20" s="18">
        <f t="shared" si="5"/>
        <v>0</v>
      </c>
    </row>
    <row r="21" spans="1:13" x14ac:dyDescent="0.3">
      <c r="A21" s="18">
        <f>'C_END_SEM-E'!G25</f>
        <v>9</v>
      </c>
      <c r="B21" s="18">
        <f>'C_END_SEM-E'!H25</f>
        <v>19.5</v>
      </c>
      <c r="C21" s="18">
        <f>'C_END_SEM-E'!I25</f>
        <v>20</v>
      </c>
      <c r="D21" s="18">
        <f>'C_END_SEM-E'!J25</f>
        <v>0</v>
      </c>
      <c r="E21" s="18">
        <f>'C_END_SEM-E'!K25</f>
        <v>0</v>
      </c>
      <c r="G21" s="32"/>
      <c r="I21" s="18">
        <f t="shared" si="1"/>
        <v>9</v>
      </c>
      <c r="J21" s="18">
        <f t="shared" si="2"/>
        <v>19.5</v>
      </c>
      <c r="K21" s="18">
        <f t="shared" si="3"/>
        <v>20</v>
      </c>
      <c r="L21" s="18">
        <f t="shared" si="4"/>
        <v>0</v>
      </c>
      <c r="M21" s="18">
        <f t="shared" si="5"/>
        <v>0</v>
      </c>
    </row>
    <row r="22" spans="1:13" x14ac:dyDescent="0.3">
      <c r="A22" s="18">
        <f>'C_END_SEM-E'!G26</f>
        <v>10</v>
      </c>
      <c r="B22" s="18">
        <f>'C_END_SEM-E'!H26</f>
        <v>10</v>
      </c>
      <c r="C22" s="18">
        <f>'C_END_SEM-E'!I26</f>
        <v>10</v>
      </c>
      <c r="D22" s="18">
        <f>'C_END_SEM-E'!J26</f>
        <v>0</v>
      </c>
      <c r="E22" s="18">
        <f>'C_END_SEM-E'!K26</f>
        <v>0</v>
      </c>
      <c r="G22" s="32"/>
      <c r="I22" s="18">
        <f t="shared" si="1"/>
        <v>10</v>
      </c>
      <c r="J22" s="18">
        <f t="shared" si="2"/>
        <v>10</v>
      </c>
      <c r="K22" s="18">
        <f t="shared" si="3"/>
        <v>10</v>
      </c>
      <c r="L22" s="18">
        <f t="shared" si="4"/>
        <v>0</v>
      </c>
      <c r="M22" s="18">
        <f t="shared" si="5"/>
        <v>0</v>
      </c>
    </row>
    <row r="23" spans="1:13" x14ac:dyDescent="0.3">
      <c r="A23" s="18">
        <f>'C_END_SEM-E'!G27</f>
        <v>0</v>
      </c>
      <c r="B23" s="18">
        <f>'C_END_SEM-E'!H27</f>
        <v>18</v>
      </c>
      <c r="C23" s="18">
        <f>'C_END_SEM-E'!I27</f>
        <v>9</v>
      </c>
      <c r="D23" s="18">
        <f>'C_END_SEM-E'!J27</f>
        <v>0</v>
      </c>
      <c r="E23" s="18">
        <f>'C_END_SEM-E'!K27</f>
        <v>0</v>
      </c>
      <c r="G23" s="32"/>
      <c r="I23" s="18">
        <f t="shared" si="1"/>
        <v>0</v>
      </c>
      <c r="J23" s="18">
        <f t="shared" si="2"/>
        <v>18</v>
      </c>
      <c r="K23" s="18">
        <f t="shared" si="3"/>
        <v>9</v>
      </c>
      <c r="L23" s="18">
        <f t="shared" si="4"/>
        <v>0</v>
      </c>
      <c r="M23" s="18">
        <f t="shared" si="5"/>
        <v>0</v>
      </c>
    </row>
    <row r="24" spans="1:13" x14ac:dyDescent="0.3">
      <c r="A24" s="18">
        <f>'C_END_SEM-E'!G28</f>
        <v>7</v>
      </c>
      <c r="B24" s="18">
        <f>'C_END_SEM-E'!H28</f>
        <v>24.5</v>
      </c>
      <c r="C24" s="18">
        <f>'C_END_SEM-E'!I28</f>
        <v>34</v>
      </c>
      <c r="D24" s="18">
        <f>'C_END_SEM-E'!J28</f>
        <v>0</v>
      </c>
      <c r="E24" s="18">
        <f>'C_END_SEM-E'!K28</f>
        <v>0</v>
      </c>
      <c r="G24" s="32"/>
      <c r="I24" s="18">
        <f t="shared" si="1"/>
        <v>7</v>
      </c>
      <c r="J24" s="18">
        <f t="shared" si="2"/>
        <v>24.5</v>
      </c>
      <c r="K24" s="18">
        <f t="shared" si="3"/>
        <v>34</v>
      </c>
      <c r="L24" s="18">
        <f t="shared" si="4"/>
        <v>0</v>
      </c>
      <c r="M24" s="18">
        <f t="shared" si="5"/>
        <v>0</v>
      </c>
    </row>
    <row r="25" spans="1:13" x14ac:dyDescent="0.3">
      <c r="A25" s="18">
        <f>'C_END_SEM-E'!G29</f>
        <v>8</v>
      </c>
      <c r="B25" s="18">
        <f>'C_END_SEM-E'!H29</f>
        <v>12</v>
      </c>
      <c r="C25" s="18">
        <f>'C_END_SEM-E'!I29</f>
        <v>17</v>
      </c>
      <c r="D25" s="18">
        <f>'C_END_SEM-E'!J29</f>
        <v>0</v>
      </c>
      <c r="E25" s="18">
        <f>'C_END_SEM-E'!K29</f>
        <v>0</v>
      </c>
      <c r="G25" s="32"/>
      <c r="I25" s="18">
        <f t="shared" si="1"/>
        <v>8</v>
      </c>
      <c r="J25" s="18">
        <f t="shared" si="2"/>
        <v>12</v>
      </c>
      <c r="K25" s="18">
        <f t="shared" si="3"/>
        <v>17</v>
      </c>
      <c r="L25" s="18">
        <f t="shared" si="4"/>
        <v>0</v>
      </c>
      <c r="M25" s="18">
        <f t="shared" si="5"/>
        <v>0</v>
      </c>
    </row>
    <row r="26" spans="1:13" x14ac:dyDescent="0.3">
      <c r="A26" s="18">
        <f>'C_END_SEM-E'!G30</f>
        <v>8</v>
      </c>
      <c r="B26" s="18">
        <f>'C_END_SEM-E'!H30</f>
        <v>32</v>
      </c>
      <c r="C26" s="18">
        <f>'C_END_SEM-E'!I30</f>
        <v>16</v>
      </c>
      <c r="D26" s="18">
        <f>'C_END_SEM-E'!J30</f>
        <v>0</v>
      </c>
      <c r="E26" s="18">
        <f>'C_END_SEM-E'!K30</f>
        <v>0</v>
      </c>
      <c r="G26" s="32"/>
      <c r="I26" s="18">
        <f t="shared" si="1"/>
        <v>8</v>
      </c>
      <c r="J26" s="18">
        <f t="shared" si="2"/>
        <v>32</v>
      </c>
      <c r="K26" s="18">
        <f t="shared" si="3"/>
        <v>16</v>
      </c>
      <c r="L26" s="18">
        <f t="shared" si="4"/>
        <v>0</v>
      </c>
      <c r="M26" s="18">
        <f t="shared" si="5"/>
        <v>0</v>
      </c>
    </row>
    <row r="27" spans="1:13" x14ac:dyDescent="0.3">
      <c r="A27" s="18">
        <f>'C_END_SEM-E'!G31</f>
        <v>3</v>
      </c>
      <c r="B27" s="18">
        <f>'C_END_SEM-E'!H31</f>
        <v>20</v>
      </c>
      <c r="C27" s="18">
        <f>'C_END_SEM-E'!I31</f>
        <v>19</v>
      </c>
      <c r="D27" s="18">
        <f>'C_END_SEM-E'!J31</f>
        <v>0</v>
      </c>
      <c r="E27" s="18">
        <f>'C_END_SEM-E'!K31</f>
        <v>0</v>
      </c>
      <c r="G27" s="32"/>
      <c r="I27" s="18">
        <f t="shared" si="1"/>
        <v>3</v>
      </c>
      <c r="J27" s="18">
        <f t="shared" si="2"/>
        <v>20</v>
      </c>
      <c r="K27" s="18">
        <f t="shared" si="3"/>
        <v>19</v>
      </c>
      <c r="L27" s="18">
        <f t="shared" si="4"/>
        <v>0</v>
      </c>
      <c r="M27" s="18">
        <f t="shared" si="5"/>
        <v>0</v>
      </c>
    </row>
    <row r="28" spans="1:13" x14ac:dyDescent="0.3">
      <c r="A28" s="18">
        <f>'C_END_SEM-E'!G32</f>
        <v>6</v>
      </c>
      <c r="B28" s="18">
        <f>'C_END_SEM-E'!H32</f>
        <v>19</v>
      </c>
      <c r="C28" s="18">
        <f>'C_END_SEM-E'!I32</f>
        <v>11</v>
      </c>
      <c r="D28" s="18">
        <f>'C_END_SEM-E'!J32</f>
        <v>0</v>
      </c>
      <c r="E28" s="18">
        <f>'C_END_SEM-E'!K32</f>
        <v>0</v>
      </c>
      <c r="G28" s="32"/>
      <c r="I28" s="18">
        <f t="shared" si="1"/>
        <v>6</v>
      </c>
      <c r="J28" s="18">
        <f t="shared" si="2"/>
        <v>19</v>
      </c>
      <c r="K28" s="18">
        <f t="shared" si="3"/>
        <v>11</v>
      </c>
      <c r="L28" s="18">
        <f t="shared" si="4"/>
        <v>0</v>
      </c>
      <c r="M28" s="18">
        <f t="shared" si="5"/>
        <v>0</v>
      </c>
    </row>
    <row r="29" spans="1:13" x14ac:dyDescent="0.3">
      <c r="A29" s="18">
        <f>'C_END_SEM-E'!G33</f>
        <v>0</v>
      </c>
      <c r="B29" s="18">
        <f>'C_END_SEM-E'!H33</f>
        <v>15</v>
      </c>
      <c r="C29" s="18">
        <f>'C_END_SEM-E'!I33</f>
        <v>16</v>
      </c>
      <c r="D29" s="18">
        <f>'C_END_SEM-E'!J33</f>
        <v>0</v>
      </c>
      <c r="E29" s="18">
        <f>'C_END_SEM-E'!K33</f>
        <v>0</v>
      </c>
      <c r="G29" s="32"/>
      <c r="I29" s="18">
        <f t="shared" si="1"/>
        <v>0</v>
      </c>
      <c r="J29" s="18">
        <f t="shared" si="2"/>
        <v>15</v>
      </c>
      <c r="K29" s="18">
        <f t="shared" si="3"/>
        <v>16</v>
      </c>
      <c r="L29" s="18">
        <f t="shared" si="4"/>
        <v>0</v>
      </c>
      <c r="M29" s="18">
        <f t="shared" si="5"/>
        <v>0</v>
      </c>
    </row>
    <row r="30" spans="1:13" x14ac:dyDescent="0.3">
      <c r="A30" s="18">
        <f>'C_END_SEM-E'!G34</f>
        <v>9</v>
      </c>
      <c r="B30" s="18">
        <f>'C_END_SEM-E'!H34</f>
        <v>21</v>
      </c>
      <c r="C30" s="18">
        <f>'C_END_SEM-E'!I34</f>
        <v>31</v>
      </c>
      <c r="D30" s="18">
        <f>'C_END_SEM-E'!J34</f>
        <v>0</v>
      </c>
      <c r="E30" s="18">
        <f>'C_END_SEM-E'!K34</f>
        <v>0</v>
      </c>
      <c r="G30" s="32"/>
      <c r="I30" s="18">
        <f t="shared" si="1"/>
        <v>9</v>
      </c>
      <c r="J30" s="18">
        <f t="shared" si="2"/>
        <v>21</v>
      </c>
      <c r="K30" s="18">
        <f t="shared" si="3"/>
        <v>31</v>
      </c>
      <c r="L30" s="18">
        <f t="shared" si="4"/>
        <v>0</v>
      </c>
      <c r="M30" s="18">
        <f t="shared" si="5"/>
        <v>0</v>
      </c>
    </row>
    <row r="31" spans="1:13" x14ac:dyDescent="0.3">
      <c r="A31" s="18">
        <f>'C_END_SEM-E'!G35</f>
        <v>8</v>
      </c>
      <c r="B31" s="18">
        <f>'C_END_SEM-E'!H35</f>
        <v>17.5</v>
      </c>
      <c r="C31" s="18">
        <f>'C_END_SEM-E'!I35</f>
        <v>28</v>
      </c>
      <c r="D31" s="18">
        <f>'C_END_SEM-E'!J35</f>
        <v>0</v>
      </c>
      <c r="E31" s="18">
        <f>'C_END_SEM-E'!K35</f>
        <v>0</v>
      </c>
      <c r="G31" s="32"/>
      <c r="I31" s="18">
        <f t="shared" si="1"/>
        <v>8</v>
      </c>
      <c r="J31" s="18">
        <f t="shared" si="2"/>
        <v>17.5</v>
      </c>
      <c r="K31" s="18">
        <f t="shared" si="3"/>
        <v>28</v>
      </c>
      <c r="L31" s="18">
        <f t="shared" si="4"/>
        <v>0</v>
      </c>
      <c r="M31" s="18">
        <f t="shared" si="5"/>
        <v>0</v>
      </c>
    </row>
    <row r="32" spans="1:13" x14ac:dyDescent="0.3">
      <c r="A32" s="18">
        <f>'C_END_SEM-E'!G36</f>
        <v>10</v>
      </c>
      <c r="B32" s="18">
        <f>'C_END_SEM-E'!H36</f>
        <v>15</v>
      </c>
      <c r="C32" s="18">
        <f>'C_END_SEM-E'!I36</f>
        <v>23</v>
      </c>
      <c r="D32" s="18">
        <f>'C_END_SEM-E'!J36</f>
        <v>0</v>
      </c>
      <c r="E32" s="18">
        <f>'C_END_SEM-E'!K36</f>
        <v>0</v>
      </c>
      <c r="G32" s="32"/>
      <c r="I32" s="18">
        <f t="shared" si="1"/>
        <v>10</v>
      </c>
      <c r="J32" s="18">
        <f t="shared" si="2"/>
        <v>15</v>
      </c>
      <c r="K32" s="18">
        <f t="shared" si="3"/>
        <v>23</v>
      </c>
      <c r="L32" s="18">
        <f t="shared" si="4"/>
        <v>0</v>
      </c>
      <c r="M32" s="18">
        <f t="shared" si="5"/>
        <v>0</v>
      </c>
    </row>
    <row r="33" spans="1:13" x14ac:dyDescent="0.3">
      <c r="A33" s="18">
        <f>'C_END_SEM-E'!G37</f>
        <v>11</v>
      </c>
      <c r="B33" s="18">
        <f>'C_END_SEM-E'!H37</f>
        <v>19</v>
      </c>
      <c r="C33" s="18">
        <f>'C_END_SEM-E'!I37</f>
        <v>18</v>
      </c>
      <c r="D33" s="18">
        <f>'C_END_SEM-E'!J37</f>
        <v>0</v>
      </c>
      <c r="E33" s="18">
        <f>'C_END_SEM-E'!K37</f>
        <v>0</v>
      </c>
      <c r="G33" s="32"/>
      <c r="I33" s="18">
        <f t="shared" si="1"/>
        <v>11</v>
      </c>
      <c r="J33" s="18">
        <f t="shared" si="2"/>
        <v>19</v>
      </c>
      <c r="K33" s="18">
        <f t="shared" si="3"/>
        <v>18</v>
      </c>
      <c r="L33" s="18">
        <f t="shared" si="4"/>
        <v>0</v>
      </c>
      <c r="M33" s="18">
        <f t="shared" si="5"/>
        <v>0</v>
      </c>
    </row>
    <row r="34" spans="1:13" x14ac:dyDescent="0.3">
      <c r="A34" s="18">
        <f>'C_END_SEM-E'!G38</f>
        <v>0</v>
      </c>
      <c r="B34" s="18">
        <f>'C_END_SEM-E'!H38</f>
        <v>7</v>
      </c>
      <c r="C34" s="18">
        <f>'C_END_SEM-E'!I38</f>
        <v>20</v>
      </c>
      <c r="D34" s="18">
        <f>'C_END_SEM-E'!J38</f>
        <v>0</v>
      </c>
      <c r="E34" s="18">
        <f>'C_END_SEM-E'!K38</f>
        <v>0</v>
      </c>
      <c r="G34" s="32"/>
      <c r="I34" s="18">
        <f t="shared" si="1"/>
        <v>0</v>
      </c>
      <c r="J34" s="18">
        <f t="shared" si="2"/>
        <v>7</v>
      </c>
      <c r="K34" s="18">
        <f t="shared" si="3"/>
        <v>20</v>
      </c>
      <c r="L34" s="18">
        <f t="shared" si="4"/>
        <v>0</v>
      </c>
      <c r="M34" s="18">
        <f t="shared" si="5"/>
        <v>0</v>
      </c>
    </row>
    <row r="35" spans="1:13" x14ac:dyDescent="0.3">
      <c r="A35" s="18">
        <f>'C_END_SEM-E'!G39</f>
        <v>5</v>
      </c>
      <c r="B35" s="18">
        <f>'C_END_SEM-E'!H39</f>
        <v>36</v>
      </c>
      <c r="C35" s="18">
        <f>'C_END_SEM-E'!I39</f>
        <v>29</v>
      </c>
      <c r="D35" s="18">
        <f>'C_END_SEM-E'!J39</f>
        <v>0</v>
      </c>
      <c r="E35" s="18">
        <f>'C_END_SEM-E'!K39</f>
        <v>0</v>
      </c>
      <c r="G35" s="32"/>
      <c r="I35" s="18">
        <f t="shared" si="1"/>
        <v>5</v>
      </c>
      <c r="J35" s="18">
        <f t="shared" si="2"/>
        <v>36</v>
      </c>
      <c r="K35" s="18">
        <f t="shared" si="3"/>
        <v>29</v>
      </c>
      <c r="L35" s="18">
        <f t="shared" si="4"/>
        <v>0</v>
      </c>
      <c r="M35" s="18">
        <f t="shared" si="5"/>
        <v>0</v>
      </c>
    </row>
    <row r="36" spans="1:13" x14ac:dyDescent="0.3">
      <c r="A36" s="18">
        <f>'C_END_SEM-E'!G40</f>
        <v>0</v>
      </c>
      <c r="B36" s="18">
        <f>'C_END_SEM-E'!H40</f>
        <v>35</v>
      </c>
      <c r="C36" s="18">
        <f>'C_END_SEM-E'!I40</f>
        <v>20</v>
      </c>
      <c r="D36" s="18">
        <f>'C_END_SEM-E'!J40</f>
        <v>0</v>
      </c>
      <c r="E36" s="18">
        <f>'C_END_SEM-E'!K40</f>
        <v>0</v>
      </c>
      <c r="G36" s="32"/>
      <c r="I36" s="18">
        <f t="shared" si="1"/>
        <v>0</v>
      </c>
      <c r="J36" s="18">
        <f t="shared" si="2"/>
        <v>35</v>
      </c>
      <c r="K36" s="18">
        <f t="shared" si="3"/>
        <v>20</v>
      </c>
      <c r="L36" s="18">
        <f t="shared" si="4"/>
        <v>0</v>
      </c>
      <c r="M36" s="18">
        <f t="shared" si="5"/>
        <v>0</v>
      </c>
    </row>
    <row r="37" spans="1:13" x14ac:dyDescent="0.3">
      <c r="A37" s="18">
        <f>'C_END_SEM-E'!G41</f>
        <v>7</v>
      </c>
      <c r="B37" s="18">
        <f>'C_END_SEM-E'!H41</f>
        <v>21</v>
      </c>
      <c r="C37" s="18">
        <f>'C_END_SEM-E'!I41</f>
        <v>24</v>
      </c>
      <c r="D37" s="18">
        <f>'C_END_SEM-E'!J41</f>
        <v>0</v>
      </c>
      <c r="E37" s="18">
        <f>'C_END_SEM-E'!K41</f>
        <v>0</v>
      </c>
      <c r="G37" s="32"/>
      <c r="I37" s="18">
        <f t="shared" si="1"/>
        <v>7</v>
      </c>
      <c r="J37" s="18">
        <f t="shared" si="2"/>
        <v>21</v>
      </c>
      <c r="K37" s="18">
        <f t="shared" si="3"/>
        <v>24</v>
      </c>
      <c r="L37" s="18">
        <f t="shared" si="4"/>
        <v>0</v>
      </c>
      <c r="M37" s="18">
        <f t="shared" si="5"/>
        <v>0</v>
      </c>
    </row>
    <row r="38" spans="1:13" x14ac:dyDescent="0.3">
      <c r="A38" s="18">
        <f>'C_END_SEM-E'!G42</f>
        <v>11</v>
      </c>
      <c r="B38" s="18">
        <f>'C_END_SEM-E'!H42</f>
        <v>12</v>
      </c>
      <c r="C38" s="18">
        <f>'C_END_SEM-E'!I42</f>
        <v>22</v>
      </c>
      <c r="D38" s="18">
        <f>'C_END_SEM-E'!J42</f>
        <v>0</v>
      </c>
      <c r="E38" s="18">
        <f>'C_END_SEM-E'!K42</f>
        <v>0</v>
      </c>
      <c r="G38" s="32"/>
      <c r="I38" s="18">
        <f t="shared" si="1"/>
        <v>11</v>
      </c>
      <c r="J38" s="18">
        <f t="shared" si="2"/>
        <v>12</v>
      </c>
      <c r="K38" s="18">
        <f t="shared" si="3"/>
        <v>22</v>
      </c>
      <c r="L38" s="18">
        <f t="shared" si="4"/>
        <v>0</v>
      </c>
      <c r="M38" s="18">
        <f t="shared" si="5"/>
        <v>0</v>
      </c>
    </row>
    <row r="39" spans="1:13" x14ac:dyDescent="0.3">
      <c r="A39" s="18">
        <f>'C_END_SEM-E'!G43</f>
        <v>0</v>
      </c>
      <c r="B39" s="18">
        <f>'C_END_SEM-E'!H43</f>
        <v>9</v>
      </c>
      <c r="C39" s="18">
        <f>'C_END_SEM-E'!I43</f>
        <v>15</v>
      </c>
      <c r="D39" s="18">
        <f>'C_END_SEM-E'!J43</f>
        <v>0</v>
      </c>
      <c r="E39" s="18">
        <f>'C_END_SEM-E'!K43</f>
        <v>0</v>
      </c>
      <c r="G39" s="32"/>
      <c r="I39" s="18">
        <f t="shared" ref="I39:I56" si="6">SUM(A39)</f>
        <v>0</v>
      </c>
      <c r="J39" s="18">
        <f t="shared" ref="J39:J56" si="7">SUM(B39)</f>
        <v>9</v>
      </c>
      <c r="K39" s="18">
        <f t="shared" ref="K39:K56" si="8">SUM(C39)</f>
        <v>15</v>
      </c>
      <c r="L39" s="18">
        <f t="shared" ref="L39:L56" si="9">SUM(D39)</f>
        <v>0</v>
      </c>
      <c r="M39" s="18">
        <f t="shared" ref="M39:M56" si="10">SUM(E39)</f>
        <v>0</v>
      </c>
    </row>
    <row r="40" spans="1:13" x14ac:dyDescent="0.3">
      <c r="A40" s="18">
        <f>'C_END_SEM-E'!G44</f>
        <v>10</v>
      </c>
      <c r="B40" s="18">
        <f>'C_END_SEM-E'!H44</f>
        <v>20</v>
      </c>
      <c r="C40" s="18">
        <f>'C_END_SEM-E'!I44</f>
        <v>31</v>
      </c>
      <c r="D40" s="18">
        <f>'C_END_SEM-E'!J44</f>
        <v>0</v>
      </c>
      <c r="E40" s="18">
        <f>'C_END_SEM-E'!K44</f>
        <v>0</v>
      </c>
      <c r="G40" s="32"/>
      <c r="I40" s="18">
        <f t="shared" si="6"/>
        <v>10</v>
      </c>
      <c r="J40" s="18">
        <f t="shared" si="7"/>
        <v>20</v>
      </c>
      <c r="K40" s="18">
        <f t="shared" si="8"/>
        <v>31</v>
      </c>
      <c r="L40" s="18">
        <f t="shared" si="9"/>
        <v>0</v>
      </c>
      <c r="M40" s="18">
        <f t="shared" si="10"/>
        <v>0</v>
      </c>
    </row>
    <row r="41" spans="1:13" x14ac:dyDescent="0.3">
      <c r="A41" s="18">
        <f>'C_END_SEM-E'!G45</f>
        <v>0</v>
      </c>
      <c r="B41" s="18">
        <f>'C_END_SEM-E'!H45</f>
        <v>23</v>
      </c>
      <c r="C41" s="18">
        <f>'C_END_SEM-E'!I45</f>
        <v>17</v>
      </c>
      <c r="D41" s="18">
        <f>'C_END_SEM-E'!J45</f>
        <v>0</v>
      </c>
      <c r="E41" s="18">
        <f>'C_END_SEM-E'!K45</f>
        <v>0</v>
      </c>
      <c r="G41" s="32"/>
      <c r="I41" s="18">
        <f t="shared" si="6"/>
        <v>0</v>
      </c>
      <c r="J41" s="18">
        <f t="shared" si="7"/>
        <v>23</v>
      </c>
      <c r="K41" s="18">
        <f t="shared" si="8"/>
        <v>17</v>
      </c>
      <c r="L41" s="18">
        <f t="shared" si="9"/>
        <v>0</v>
      </c>
      <c r="M41" s="18">
        <f t="shared" si="10"/>
        <v>0</v>
      </c>
    </row>
    <row r="42" spans="1:13" x14ac:dyDescent="0.3">
      <c r="A42" s="18">
        <f>'C_END_SEM-E'!G46</f>
        <v>10</v>
      </c>
      <c r="B42" s="18">
        <f>'C_END_SEM-E'!H46</f>
        <v>21</v>
      </c>
      <c r="C42" s="18">
        <f>'C_END_SEM-E'!I46</f>
        <v>0</v>
      </c>
      <c r="D42" s="18">
        <f>'C_END_SEM-E'!J46</f>
        <v>0</v>
      </c>
      <c r="E42" s="18">
        <f>'C_END_SEM-E'!K46</f>
        <v>0</v>
      </c>
      <c r="G42" s="32"/>
      <c r="I42" s="18">
        <f t="shared" si="6"/>
        <v>10</v>
      </c>
      <c r="J42" s="18">
        <f t="shared" si="7"/>
        <v>21</v>
      </c>
      <c r="K42" s="18">
        <f t="shared" si="8"/>
        <v>0</v>
      </c>
      <c r="L42" s="18">
        <f t="shared" si="9"/>
        <v>0</v>
      </c>
      <c r="M42" s="18">
        <f t="shared" si="10"/>
        <v>0</v>
      </c>
    </row>
    <row r="43" spans="1:13" x14ac:dyDescent="0.3">
      <c r="A43" s="18">
        <f>'C_END_SEM-E'!G47</f>
        <v>8</v>
      </c>
      <c r="B43" s="18">
        <f>'C_END_SEM-E'!H47</f>
        <v>22</v>
      </c>
      <c r="C43" s="18">
        <f>'C_END_SEM-E'!I47</f>
        <v>25</v>
      </c>
      <c r="D43" s="18">
        <f>'C_END_SEM-E'!J47</f>
        <v>0</v>
      </c>
      <c r="E43" s="18">
        <f>'C_END_SEM-E'!K47</f>
        <v>0</v>
      </c>
      <c r="G43" s="32"/>
      <c r="I43" s="18">
        <f t="shared" si="6"/>
        <v>8</v>
      </c>
      <c r="J43" s="18">
        <f t="shared" si="7"/>
        <v>22</v>
      </c>
      <c r="K43" s="18">
        <f t="shared" si="8"/>
        <v>25</v>
      </c>
      <c r="L43" s="18">
        <f t="shared" si="9"/>
        <v>0</v>
      </c>
      <c r="M43" s="18">
        <f t="shared" si="10"/>
        <v>0</v>
      </c>
    </row>
    <row r="44" spans="1:13" x14ac:dyDescent="0.3">
      <c r="A44" s="18">
        <f>'C_END_SEM-E'!G48</f>
        <v>0</v>
      </c>
      <c r="B44" s="18">
        <f>'C_END_SEM-E'!H48</f>
        <v>36</v>
      </c>
      <c r="C44" s="18">
        <f>'C_END_SEM-E'!I48</f>
        <v>18</v>
      </c>
      <c r="D44" s="18">
        <f>'C_END_SEM-E'!J48</f>
        <v>0</v>
      </c>
      <c r="E44" s="18">
        <f>'C_END_SEM-E'!K48</f>
        <v>0</v>
      </c>
      <c r="G44" s="32"/>
      <c r="I44" s="18">
        <f t="shared" si="6"/>
        <v>0</v>
      </c>
      <c r="J44" s="18">
        <f t="shared" si="7"/>
        <v>36</v>
      </c>
      <c r="K44" s="18">
        <f t="shared" si="8"/>
        <v>18</v>
      </c>
      <c r="L44" s="18">
        <f t="shared" si="9"/>
        <v>0</v>
      </c>
      <c r="M44" s="18">
        <f t="shared" si="10"/>
        <v>0</v>
      </c>
    </row>
    <row r="45" spans="1:13" x14ac:dyDescent="0.3">
      <c r="A45" s="18">
        <f>'C_END_SEM-E'!G49</f>
        <v>12</v>
      </c>
      <c r="B45" s="18">
        <f>'C_END_SEM-E'!H49</f>
        <v>35</v>
      </c>
      <c r="C45" s="18">
        <f>'C_END_SEM-E'!I49</f>
        <v>20</v>
      </c>
      <c r="D45" s="18">
        <f>'C_END_SEM-E'!J49</f>
        <v>0</v>
      </c>
      <c r="E45" s="18">
        <f>'C_END_SEM-E'!K49</f>
        <v>0</v>
      </c>
      <c r="G45" s="32"/>
      <c r="I45" s="18">
        <f t="shared" si="6"/>
        <v>12</v>
      </c>
      <c r="J45" s="18">
        <f t="shared" si="7"/>
        <v>35</v>
      </c>
      <c r="K45" s="18">
        <f t="shared" si="8"/>
        <v>20</v>
      </c>
      <c r="L45" s="18">
        <f t="shared" si="9"/>
        <v>0</v>
      </c>
      <c r="M45" s="18">
        <f t="shared" si="10"/>
        <v>0</v>
      </c>
    </row>
    <row r="46" spans="1:13" x14ac:dyDescent="0.3">
      <c r="A46" s="18">
        <f>'C_END_SEM-E'!G50</f>
        <v>0</v>
      </c>
      <c r="B46" s="18">
        <f>'C_END_SEM-E'!H50</f>
        <v>27</v>
      </c>
      <c r="C46" s="18">
        <f>'C_END_SEM-E'!I50</f>
        <v>30</v>
      </c>
      <c r="D46" s="18">
        <f>'C_END_SEM-E'!J50</f>
        <v>0</v>
      </c>
      <c r="E46" s="18">
        <f>'C_END_SEM-E'!K50</f>
        <v>0</v>
      </c>
      <c r="G46" s="32"/>
      <c r="I46" s="18">
        <f t="shared" si="6"/>
        <v>0</v>
      </c>
      <c r="J46" s="18">
        <f t="shared" si="7"/>
        <v>27</v>
      </c>
      <c r="K46" s="18">
        <f t="shared" si="8"/>
        <v>30</v>
      </c>
      <c r="L46" s="18">
        <f t="shared" si="9"/>
        <v>0</v>
      </c>
      <c r="M46" s="18">
        <f t="shared" si="10"/>
        <v>0</v>
      </c>
    </row>
    <row r="47" spans="1:13" x14ac:dyDescent="0.3">
      <c r="A47" s="18">
        <f>'C_END_SEM-E'!G51</f>
        <v>6</v>
      </c>
      <c r="B47" s="18">
        <f>'C_END_SEM-E'!H51</f>
        <v>12</v>
      </c>
      <c r="C47" s="18">
        <f>'C_END_SEM-E'!I51</f>
        <v>27</v>
      </c>
      <c r="D47" s="18">
        <f>'C_END_SEM-E'!J51</f>
        <v>0</v>
      </c>
      <c r="E47" s="18">
        <f>'C_END_SEM-E'!K51</f>
        <v>0</v>
      </c>
      <c r="G47" s="32"/>
      <c r="I47" s="18">
        <f t="shared" si="6"/>
        <v>6</v>
      </c>
      <c r="J47" s="18">
        <f t="shared" si="7"/>
        <v>12</v>
      </c>
      <c r="K47" s="18">
        <f t="shared" si="8"/>
        <v>27</v>
      </c>
      <c r="L47" s="18">
        <f t="shared" si="9"/>
        <v>0</v>
      </c>
      <c r="M47" s="18">
        <f t="shared" si="10"/>
        <v>0</v>
      </c>
    </row>
    <row r="48" spans="1:13" x14ac:dyDescent="0.3">
      <c r="A48" s="18">
        <f>'C_END_SEM-E'!G52</f>
        <v>0</v>
      </c>
      <c r="B48" s="18">
        <f>'C_END_SEM-E'!H52</f>
        <v>13</v>
      </c>
      <c r="C48" s="18">
        <f>'C_END_SEM-E'!I52</f>
        <v>16</v>
      </c>
      <c r="D48" s="18">
        <f>'C_END_SEM-E'!J52</f>
        <v>0</v>
      </c>
      <c r="E48" s="18">
        <f>'C_END_SEM-E'!K52</f>
        <v>0</v>
      </c>
      <c r="G48" s="32"/>
      <c r="I48" s="18">
        <f t="shared" si="6"/>
        <v>0</v>
      </c>
      <c r="J48" s="18">
        <f t="shared" si="7"/>
        <v>13</v>
      </c>
      <c r="K48" s="18">
        <f t="shared" si="8"/>
        <v>16</v>
      </c>
      <c r="L48" s="18">
        <f t="shared" si="9"/>
        <v>0</v>
      </c>
      <c r="M48" s="18">
        <f t="shared" si="10"/>
        <v>0</v>
      </c>
    </row>
    <row r="49" spans="1:13" x14ac:dyDescent="0.3">
      <c r="A49" s="18">
        <f>'C_END_SEM-E'!G53</f>
        <v>4</v>
      </c>
      <c r="B49" s="18">
        <f>'C_END_SEM-E'!H53</f>
        <v>7</v>
      </c>
      <c r="C49" s="18">
        <f>'C_END_SEM-E'!I53</f>
        <v>13</v>
      </c>
      <c r="D49" s="18">
        <f>'C_END_SEM-E'!J53</f>
        <v>0</v>
      </c>
      <c r="E49" s="18">
        <f>'C_END_SEM-E'!K53</f>
        <v>0</v>
      </c>
      <c r="G49" s="32"/>
      <c r="I49" s="18">
        <f t="shared" si="6"/>
        <v>4</v>
      </c>
      <c r="J49" s="18">
        <f t="shared" si="7"/>
        <v>7</v>
      </c>
      <c r="K49" s="18">
        <f t="shared" si="8"/>
        <v>13</v>
      </c>
      <c r="L49" s="18">
        <f t="shared" si="9"/>
        <v>0</v>
      </c>
      <c r="M49" s="18">
        <f t="shared" si="10"/>
        <v>0</v>
      </c>
    </row>
    <row r="50" spans="1:13" x14ac:dyDescent="0.3">
      <c r="A50" s="18">
        <f>'C_END_SEM-E'!G54</f>
        <v>0</v>
      </c>
      <c r="B50" s="18">
        <f>'C_END_SEM-E'!H54</f>
        <v>21</v>
      </c>
      <c r="C50" s="18">
        <f>'C_END_SEM-E'!I54</f>
        <v>12</v>
      </c>
      <c r="D50" s="18">
        <f>'C_END_SEM-E'!J54</f>
        <v>0</v>
      </c>
      <c r="E50" s="18">
        <f>'C_END_SEM-E'!K54</f>
        <v>0</v>
      </c>
      <c r="G50" s="32"/>
      <c r="I50" s="18">
        <f t="shared" si="6"/>
        <v>0</v>
      </c>
      <c r="J50" s="18">
        <f t="shared" si="7"/>
        <v>21</v>
      </c>
      <c r="K50" s="18">
        <f t="shared" si="8"/>
        <v>12</v>
      </c>
      <c r="L50" s="18">
        <f t="shared" si="9"/>
        <v>0</v>
      </c>
      <c r="M50" s="18">
        <f t="shared" si="10"/>
        <v>0</v>
      </c>
    </row>
    <row r="51" spans="1:13" x14ac:dyDescent="0.3">
      <c r="A51" s="18">
        <f>'C_END_SEM-E'!G55</f>
        <v>0</v>
      </c>
      <c r="B51" s="18">
        <f>'C_END_SEM-E'!H55</f>
        <v>0</v>
      </c>
      <c r="C51" s="18">
        <f>'C_END_SEM-E'!I55</f>
        <v>0</v>
      </c>
      <c r="D51" s="18">
        <f>'C_END_SEM-E'!J55</f>
        <v>0</v>
      </c>
      <c r="E51" s="18">
        <f>'C_END_SEM-E'!K55</f>
        <v>0</v>
      </c>
      <c r="G51" s="32"/>
      <c r="I51" s="18">
        <f t="shared" si="6"/>
        <v>0</v>
      </c>
      <c r="J51" s="18">
        <f t="shared" si="7"/>
        <v>0</v>
      </c>
      <c r="K51" s="18">
        <f t="shared" si="8"/>
        <v>0</v>
      </c>
      <c r="L51" s="18">
        <f t="shared" si="9"/>
        <v>0</v>
      </c>
      <c r="M51" s="18">
        <f t="shared" si="10"/>
        <v>0</v>
      </c>
    </row>
    <row r="52" spans="1:13" x14ac:dyDescent="0.3">
      <c r="A52" s="18">
        <f>'C_END_SEM-E'!G56</f>
        <v>0</v>
      </c>
      <c r="B52" s="18">
        <f>'C_END_SEM-E'!H56</f>
        <v>0</v>
      </c>
      <c r="C52" s="18">
        <f>'C_END_SEM-E'!I56</f>
        <v>0</v>
      </c>
      <c r="D52" s="18">
        <f>'C_END_SEM-E'!J56</f>
        <v>0</v>
      </c>
      <c r="E52" s="18">
        <f>'C_END_SEM-E'!K56</f>
        <v>0</v>
      </c>
      <c r="G52" s="32"/>
      <c r="I52" s="18">
        <f t="shared" si="6"/>
        <v>0</v>
      </c>
      <c r="J52" s="18">
        <f t="shared" si="7"/>
        <v>0</v>
      </c>
      <c r="K52" s="18">
        <f t="shared" si="8"/>
        <v>0</v>
      </c>
      <c r="L52" s="18">
        <f t="shared" si="9"/>
        <v>0</v>
      </c>
      <c r="M52" s="18">
        <f t="shared" si="10"/>
        <v>0</v>
      </c>
    </row>
    <row r="53" spans="1:13" x14ac:dyDescent="0.3">
      <c r="A53" s="18">
        <f>'C_END_SEM-E'!G57</f>
        <v>0</v>
      </c>
      <c r="B53" s="18">
        <f>'C_END_SEM-E'!H57</f>
        <v>0</v>
      </c>
      <c r="C53" s="18">
        <f>'C_END_SEM-E'!I57</f>
        <v>0</v>
      </c>
      <c r="D53" s="18">
        <f>'C_END_SEM-E'!J57</f>
        <v>0</v>
      </c>
      <c r="E53" s="18">
        <f>'C_END_SEM-E'!K57</f>
        <v>0</v>
      </c>
      <c r="G53" s="32"/>
      <c r="I53" s="18">
        <f t="shared" si="6"/>
        <v>0</v>
      </c>
      <c r="J53" s="18">
        <f t="shared" si="7"/>
        <v>0</v>
      </c>
      <c r="K53" s="18">
        <f t="shared" si="8"/>
        <v>0</v>
      </c>
      <c r="L53" s="18">
        <f t="shared" si="9"/>
        <v>0</v>
      </c>
      <c r="M53" s="18">
        <f t="shared" si="10"/>
        <v>0</v>
      </c>
    </row>
    <row r="54" spans="1:13" x14ac:dyDescent="0.3">
      <c r="A54" s="18">
        <f>'C_END_SEM-E'!G58</f>
        <v>0</v>
      </c>
      <c r="B54" s="18">
        <f>'C_END_SEM-E'!H58</f>
        <v>0</v>
      </c>
      <c r="C54" s="18">
        <f>'C_END_SEM-E'!I58</f>
        <v>0</v>
      </c>
      <c r="D54" s="18">
        <f>'C_END_SEM-E'!J58</f>
        <v>0</v>
      </c>
      <c r="E54" s="18">
        <f>'C_END_SEM-E'!K58</f>
        <v>0</v>
      </c>
      <c r="G54" s="32"/>
      <c r="I54" s="18">
        <f t="shared" si="6"/>
        <v>0</v>
      </c>
      <c r="J54" s="18">
        <f t="shared" si="7"/>
        <v>0</v>
      </c>
      <c r="K54" s="18">
        <f t="shared" si="8"/>
        <v>0</v>
      </c>
      <c r="L54" s="18">
        <f t="shared" si="9"/>
        <v>0</v>
      </c>
      <c r="M54" s="18">
        <f t="shared" si="10"/>
        <v>0</v>
      </c>
    </row>
    <row r="55" spans="1:13" x14ac:dyDescent="0.3">
      <c r="A55" s="18">
        <f>'C_END_SEM-E'!G59</f>
        <v>0</v>
      </c>
      <c r="B55" s="18">
        <f>'C_END_SEM-E'!H59</f>
        <v>0</v>
      </c>
      <c r="C55" s="18">
        <f>'C_END_SEM-E'!I59</f>
        <v>0</v>
      </c>
      <c r="D55" s="18">
        <f>'C_END_SEM-E'!J59</f>
        <v>0</v>
      </c>
      <c r="E55" s="18">
        <f>'C_END_SEM-E'!K59</f>
        <v>0</v>
      </c>
      <c r="G55" s="32"/>
      <c r="I55" s="18">
        <f t="shared" si="6"/>
        <v>0</v>
      </c>
      <c r="J55" s="18">
        <f t="shared" si="7"/>
        <v>0</v>
      </c>
      <c r="K55" s="18">
        <f t="shared" si="8"/>
        <v>0</v>
      </c>
      <c r="L55" s="18">
        <f t="shared" si="9"/>
        <v>0</v>
      </c>
      <c r="M55" s="18">
        <f t="shared" si="10"/>
        <v>0</v>
      </c>
    </row>
    <row r="56" spans="1:13" x14ac:dyDescent="0.3">
      <c r="A56" s="18">
        <f>'C_END_SEM-E'!G60</f>
        <v>0</v>
      </c>
      <c r="B56" s="18">
        <f>'C_END_SEM-E'!H60</f>
        <v>0</v>
      </c>
      <c r="C56" s="18">
        <f>'C_END_SEM-E'!I60</f>
        <v>0</v>
      </c>
      <c r="D56" s="18">
        <f>'C_END_SEM-E'!J60</f>
        <v>0</v>
      </c>
      <c r="E56" s="18">
        <f>'C_END_SEM-E'!K60</f>
        <v>0</v>
      </c>
      <c r="G56" s="32"/>
      <c r="I56" s="18">
        <f t="shared" si="6"/>
        <v>0</v>
      </c>
      <c r="J56" s="18">
        <f t="shared" si="7"/>
        <v>0</v>
      </c>
      <c r="K56" s="18">
        <f t="shared" si="8"/>
        <v>0</v>
      </c>
      <c r="L56" s="18">
        <f t="shared" si="9"/>
        <v>0</v>
      </c>
      <c r="M56" s="18">
        <f t="shared" si="10"/>
        <v>0</v>
      </c>
    </row>
    <row r="57" spans="1:13" x14ac:dyDescent="0.3">
      <c r="G57" s="32"/>
    </row>
    <row r="58" spans="1:13" x14ac:dyDescent="0.3">
      <c r="G58" s="32"/>
      <c r="H58" s="19" t="s">
        <v>71</v>
      </c>
      <c r="I58" s="34" t="s">
        <v>24</v>
      </c>
      <c r="J58" s="34" t="s">
        <v>27</v>
      </c>
      <c r="K58" s="34" t="s">
        <v>30</v>
      </c>
      <c r="L58" s="34" t="s">
        <v>32</v>
      </c>
      <c r="M58" s="34" t="s">
        <v>35</v>
      </c>
    </row>
    <row r="59" spans="1:13" x14ac:dyDescent="0.3">
      <c r="G59" s="32"/>
      <c r="H59" s="19" t="s">
        <v>82</v>
      </c>
      <c r="I59" s="8">
        <f>IF(SUM(I7:I56) &gt; 0, COUNTIF(I7:I56, "&gt;=" &amp; I4), "")</f>
        <v>15</v>
      </c>
      <c r="J59" s="8">
        <f>IF(SUM(J7:J56) &gt; 0, COUNTIF(J7:J56, "&gt;=" &amp; J4), "")</f>
        <v>17</v>
      </c>
      <c r="K59" s="8">
        <f>IF(SUM(K7:K56) &gt; 0, COUNTIF(K7:K56, "&gt;=" &amp; K4), "")</f>
        <v>6</v>
      </c>
      <c r="L59" s="8" t="str">
        <f>IF(SUM(L7:L56) &gt; 0, COUNTIF(L7:L56, "&gt;=" &amp; L4), "")</f>
        <v/>
      </c>
      <c r="M59" s="8" t="str">
        <f>IF(SUM(M7:M56) &gt; 0, COUNTIF(M7:M56, "&gt;=" &amp; M4), "")</f>
        <v/>
      </c>
    </row>
    <row r="60" spans="1:13" x14ac:dyDescent="0.3">
      <c r="G60" s="32"/>
      <c r="H60" s="19" t="s">
        <v>83</v>
      </c>
      <c r="I60" s="35">
        <v>50</v>
      </c>
      <c r="J60" s="35">
        <v>50</v>
      </c>
      <c r="K60" s="35">
        <v>50</v>
      </c>
      <c r="L60" s="35">
        <v>50</v>
      </c>
      <c r="M60" s="35">
        <v>50</v>
      </c>
    </row>
    <row r="61" spans="1:13" x14ac:dyDescent="0.3">
      <c r="G61" s="32"/>
      <c r="H61" s="19" t="s">
        <v>85</v>
      </c>
      <c r="I61" s="8">
        <f>IF(SUM(I7:I56) &gt; 0, I59/I60*100, "0")</f>
        <v>30</v>
      </c>
      <c r="J61" s="8">
        <f>IF(SUM(J7:J56) &gt; 0, J59/J60*100, "0")</f>
        <v>34</v>
      </c>
      <c r="K61" s="8">
        <f>IF(SUM(K7:K56) &gt; 0, K59/K60*100, "0")</f>
        <v>12</v>
      </c>
      <c r="L61" s="8" t="str">
        <f>IF(SUM(L7:L56) &gt; 0, L59/L60*100, "0")</f>
        <v>0</v>
      </c>
      <c r="M61" s="8" t="str">
        <f>IF(SUM(M7:M56) &gt; 0, M59/M60*100, "0")</f>
        <v>0</v>
      </c>
    </row>
  </sheetData>
  <sheetProtection sheet="1"/>
  <mergeCells count="2">
    <mergeCell ref="I1:M1"/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21"/>
  <sheetViews>
    <sheetView workbookViewId="0">
      <selection sqref="A1:B1"/>
    </sheetView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C_Input_Details!E3</f>
        <v>3</v>
      </c>
      <c r="F3" s="6">
        <f>C_Input_Details!F3</f>
        <v>1</v>
      </c>
      <c r="G3" s="6">
        <f>C_Input_Details!G3</f>
        <v>2</v>
      </c>
      <c r="H3" s="6">
        <f>C_Input_Details!H3</f>
        <v>2</v>
      </c>
      <c r="I3" s="6">
        <f>C_Input_Details!I3</f>
        <v>0</v>
      </c>
      <c r="J3" s="6">
        <f>C_Input_Details!J3</f>
        <v>0</v>
      </c>
      <c r="K3" s="6">
        <f>C_Input_Details!K3</f>
        <v>0</v>
      </c>
      <c r="L3" s="6">
        <f>C_Input_Details!L3</f>
        <v>0</v>
      </c>
      <c r="M3" s="6">
        <f>C_Input_Details!M3</f>
        <v>0</v>
      </c>
      <c r="N3" s="6">
        <f>C_Input_Details!N3</f>
        <v>0</v>
      </c>
      <c r="O3" s="6">
        <f>C_Input_Details!O3</f>
        <v>0</v>
      </c>
      <c r="P3" s="6">
        <f>C_Input_Details!P3</f>
        <v>3</v>
      </c>
      <c r="Q3" s="6">
        <f>C_Input_Details!Q3</f>
        <v>3</v>
      </c>
      <c r="R3" s="6">
        <f>C_Input_Details!R3</f>
        <v>0</v>
      </c>
      <c r="S3" s="6">
        <f>C_Input_Details!S3</f>
        <v>0</v>
      </c>
      <c r="T3" s="6">
        <f>C_Input_Details!T3</f>
        <v>0</v>
      </c>
      <c r="U3" s="6">
        <f>C_Input_Details!U3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C_Input_Details!E4</f>
        <v>3</v>
      </c>
      <c r="F4" s="8">
        <f>C_Input_Details!F4</f>
        <v>1</v>
      </c>
      <c r="G4" s="8">
        <f>C_Input_Details!G4</f>
        <v>2</v>
      </c>
      <c r="H4" s="8">
        <f>C_Input_Details!H4</f>
        <v>1</v>
      </c>
      <c r="I4" s="8">
        <f>C_Input_Details!I4</f>
        <v>0</v>
      </c>
      <c r="J4" s="8">
        <f>C_Input_Details!J4</f>
        <v>0</v>
      </c>
      <c r="K4" s="8">
        <f>C_Input_Details!K4</f>
        <v>0</v>
      </c>
      <c r="L4" s="8">
        <f>C_Input_Details!L4</f>
        <v>0</v>
      </c>
      <c r="M4" s="8">
        <f>C_Input_Details!M4</f>
        <v>0</v>
      </c>
      <c r="N4" s="8">
        <f>C_Input_Details!N4</f>
        <v>0</v>
      </c>
      <c r="O4" s="8">
        <f>C_Input_Details!O4</f>
        <v>0</v>
      </c>
      <c r="P4" s="8">
        <f>C_Input_Details!P4</f>
        <v>1</v>
      </c>
      <c r="Q4" s="8">
        <f>C_Input_Details!Q4</f>
        <v>3</v>
      </c>
      <c r="R4" s="8">
        <f>C_Input_Details!R4</f>
        <v>0</v>
      </c>
      <c r="S4" s="8">
        <f>C_Input_Details!S4</f>
        <v>0</v>
      </c>
      <c r="T4" s="8">
        <f>C_Input_Details!T4</f>
        <v>0</v>
      </c>
      <c r="U4" s="8">
        <f>C_Input_Details!U4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C_Input_Details!E5</f>
        <v>3</v>
      </c>
      <c r="F5" s="6">
        <f>C_Input_Details!F5</f>
        <v>1</v>
      </c>
      <c r="G5" s="6">
        <f>C_Input_Details!G5</f>
        <v>3</v>
      </c>
      <c r="H5" s="6">
        <f>C_Input_Details!H5</f>
        <v>1</v>
      </c>
      <c r="I5" s="6">
        <f>C_Input_Details!I5</f>
        <v>2</v>
      </c>
      <c r="J5" s="6">
        <f>C_Input_Details!J5</f>
        <v>0</v>
      </c>
      <c r="K5" s="6">
        <f>C_Input_Details!K5</f>
        <v>0</v>
      </c>
      <c r="L5" s="6">
        <f>C_Input_Details!L5</f>
        <v>0</v>
      </c>
      <c r="M5" s="6">
        <f>C_Input_Details!M5</f>
        <v>2</v>
      </c>
      <c r="N5" s="6">
        <f>C_Input_Details!N5</f>
        <v>0</v>
      </c>
      <c r="O5" s="6">
        <f>C_Input_Details!O5</f>
        <v>0</v>
      </c>
      <c r="P5" s="6">
        <f>C_Input_Details!P5</f>
        <v>1</v>
      </c>
      <c r="Q5" s="6">
        <f>C_Input_Details!Q5</f>
        <v>3</v>
      </c>
      <c r="R5" s="6">
        <f>C_Input_Details!R5</f>
        <v>0</v>
      </c>
      <c r="S5" s="6">
        <f>C_Input_Details!S5</f>
        <v>0</v>
      </c>
      <c r="T5" s="6">
        <f>C_Input_Details!T5</f>
        <v>0</v>
      </c>
      <c r="U5" s="6">
        <f>C_Input_Details!U5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C_Input_Details!E6</f>
        <v>3</v>
      </c>
      <c r="F6" s="8">
        <f>C_Input_Details!F6</f>
        <v>2</v>
      </c>
      <c r="G6" s="8">
        <f>C_Input_Details!G6</f>
        <v>2</v>
      </c>
      <c r="H6" s="8">
        <f>C_Input_Details!H6</f>
        <v>2</v>
      </c>
      <c r="I6" s="8">
        <f>C_Input_Details!I6</f>
        <v>2</v>
      </c>
      <c r="J6" s="8">
        <f>C_Input_Details!J6</f>
        <v>0</v>
      </c>
      <c r="K6" s="8">
        <f>C_Input_Details!K6</f>
        <v>0</v>
      </c>
      <c r="L6" s="8">
        <f>C_Input_Details!L6</f>
        <v>0</v>
      </c>
      <c r="M6" s="8">
        <f>C_Input_Details!M6</f>
        <v>2</v>
      </c>
      <c r="N6" s="8">
        <f>C_Input_Details!N6</f>
        <v>0</v>
      </c>
      <c r="O6" s="8">
        <f>C_Input_Details!O6</f>
        <v>0</v>
      </c>
      <c r="P6" s="8">
        <f>C_Input_Details!P6</f>
        <v>2</v>
      </c>
      <c r="Q6" s="8">
        <f>C_Input_Details!Q6</f>
        <v>3</v>
      </c>
      <c r="R6" s="8">
        <f>C_Input_Details!R6</f>
        <v>0</v>
      </c>
      <c r="S6" s="8">
        <f>C_Input_Details!S6</f>
        <v>0</v>
      </c>
      <c r="T6" s="8">
        <f>C_Input_Details!T6</f>
        <v>0</v>
      </c>
      <c r="U6" s="8">
        <f>C_Input_Details!U6</f>
        <v>0</v>
      </c>
    </row>
    <row r="7" spans="1:21" x14ac:dyDescent="0.3">
      <c r="A7" s="5" t="s">
        <v>33</v>
      </c>
      <c r="B7" s="5" t="s">
        <v>34</v>
      </c>
      <c r="D7" s="6" t="s">
        <v>35</v>
      </c>
      <c r="E7" s="6">
        <f>C_Input_Details!E7</f>
        <v>3</v>
      </c>
      <c r="F7" s="6">
        <f>C_Input_Details!F7</f>
        <v>3</v>
      </c>
      <c r="G7" s="6">
        <f>C_Input_Details!G7</f>
        <v>3</v>
      </c>
      <c r="H7" s="6">
        <f>C_Input_Details!H7</f>
        <v>3</v>
      </c>
      <c r="I7" s="6">
        <f>C_Input_Details!I7</f>
        <v>3</v>
      </c>
      <c r="J7" s="6">
        <f>C_Input_Details!J7</f>
        <v>0</v>
      </c>
      <c r="K7" s="6">
        <f>C_Input_Details!K7</f>
        <v>0</v>
      </c>
      <c r="L7" s="6">
        <f>C_Input_Details!L7</f>
        <v>0</v>
      </c>
      <c r="M7" s="6">
        <f>C_Input_Details!M7</f>
        <v>3</v>
      </c>
      <c r="N7" s="6">
        <f>C_Input_Details!N7</f>
        <v>0</v>
      </c>
      <c r="O7" s="6">
        <f>C_Input_Details!O7</f>
        <v>0</v>
      </c>
      <c r="P7" s="6">
        <f>C_Input_Details!P7</f>
        <v>3</v>
      </c>
      <c r="Q7" s="6">
        <f>C_Input_Details!Q7</f>
        <v>3</v>
      </c>
      <c r="R7" s="6">
        <f>C_Input_Details!R7</f>
        <v>0</v>
      </c>
      <c r="S7" s="6">
        <f>C_Input_Details!S7</f>
        <v>0</v>
      </c>
      <c r="T7" s="6">
        <f>C_Input_Details!T7</f>
        <v>0</v>
      </c>
      <c r="U7" s="6">
        <f>C_Input_Details!U7</f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39</v>
      </c>
    </row>
    <row r="10" spans="1:21" x14ac:dyDescent="0.3">
      <c r="A10" s="3" t="s">
        <v>40</v>
      </c>
      <c r="B10" s="3">
        <v>50</v>
      </c>
      <c r="D10" s="44" t="s">
        <v>41</v>
      </c>
      <c r="E10" s="44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f>C_Input_Details!E12</f>
        <v>91</v>
      </c>
    </row>
    <row r="13" spans="1:21" x14ac:dyDescent="0.3">
      <c r="A13" s="44" t="s">
        <v>45</v>
      </c>
      <c r="B13" s="44"/>
      <c r="D13" s="13" t="s">
        <v>27</v>
      </c>
      <c r="E13" s="13">
        <f>C_Input_Details!E13</f>
        <v>90.5</v>
      </c>
    </row>
    <row r="14" spans="1:21" x14ac:dyDescent="0.3">
      <c r="A14" s="3" t="s">
        <v>46</v>
      </c>
      <c r="B14" s="3">
        <f>C_Input_Details!B14</f>
        <v>60</v>
      </c>
      <c r="D14" s="11" t="s">
        <v>30</v>
      </c>
      <c r="E14" s="11">
        <f>C_Input_Details!E14</f>
        <v>91.5</v>
      </c>
    </row>
    <row r="15" spans="1:21" x14ac:dyDescent="0.3">
      <c r="A15" s="5" t="s">
        <v>47</v>
      </c>
      <c r="B15" s="5">
        <f>C_Input_Details!B15</f>
        <v>65</v>
      </c>
      <c r="D15" s="13" t="s">
        <v>32</v>
      </c>
      <c r="E15" s="13">
        <f>C_Input_Details!E15</f>
        <v>92</v>
      </c>
    </row>
    <row r="16" spans="1:21" x14ac:dyDescent="0.3">
      <c r="A16" s="3" t="s">
        <v>48</v>
      </c>
      <c r="B16" s="3">
        <f>C_Input_Details!B16</f>
        <v>35</v>
      </c>
      <c r="D16" s="11" t="s">
        <v>35</v>
      </c>
      <c r="E16" s="11">
        <f>C_Input_Details!E16</f>
        <v>90</v>
      </c>
    </row>
    <row r="17" spans="1:16" x14ac:dyDescent="0.3">
      <c r="A17" s="5" t="s">
        <v>49</v>
      </c>
      <c r="B17" s="5">
        <f>C_Input_Details!B17</f>
        <v>80</v>
      </c>
    </row>
    <row r="18" spans="1:16" x14ac:dyDescent="0.3">
      <c r="A18" s="3" t="s">
        <v>44</v>
      </c>
      <c r="B18" s="3">
        <f>C_Input_Details!B18</f>
        <v>20</v>
      </c>
      <c r="D18" s="44" t="s">
        <v>86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5" t="s">
        <v>50</v>
      </c>
      <c r="B19" s="5">
        <f>C_Input_Details!B19</f>
        <v>60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6" x14ac:dyDescent="0.3"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 spans="1:16" x14ac:dyDescent="0.3">
      <c r="D21" s="57" t="s">
        <v>87</v>
      </c>
      <c r="E21" s="57" t="s">
        <v>88</v>
      </c>
      <c r="F21" s="57"/>
      <c r="G21" s="57" t="s">
        <v>89</v>
      </c>
      <c r="H21" s="57"/>
      <c r="I21" s="57"/>
      <c r="J21" s="57"/>
      <c r="K21" s="57"/>
      <c r="L21" s="57"/>
      <c r="M21" s="57"/>
      <c r="N21" s="57"/>
      <c r="O21" s="57"/>
      <c r="P21" s="57"/>
    </row>
    <row r="22" spans="1:16" ht="28.8" x14ac:dyDescent="0.3">
      <c r="D22" s="57"/>
      <c r="E22" s="57" t="s">
        <v>90</v>
      </c>
      <c r="F22" s="36" t="s">
        <v>91</v>
      </c>
      <c r="G22" s="57" t="s">
        <v>92</v>
      </c>
      <c r="H22" s="57"/>
      <c r="I22" s="57"/>
      <c r="J22" s="57"/>
      <c r="K22" s="57"/>
      <c r="L22" s="57"/>
      <c r="M22" s="57" t="s">
        <v>93</v>
      </c>
      <c r="N22" s="57"/>
      <c r="O22" s="56" t="s">
        <v>94</v>
      </c>
      <c r="P22" s="57"/>
    </row>
    <row r="23" spans="1:16" ht="52.05" customHeight="1" x14ac:dyDescent="0.3">
      <c r="D23" s="57"/>
      <c r="E23" s="57"/>
      <c r="F23" s="56" t="s">
        <v>95</v>
      </c>
      <c r="G23" s="57" t="s">
        <v>96</v>
      </c>
      <c r="H23" s="57"/>
      <c r="I23" s="57" t="s">
        <v>97</v>
      </c>
      <c r="J23" s="57"/>
      <c r="K23" s="56" t="str">
        <f>"Weighted Level of Attainment (" &amp; B16 &amp; " SEE + " &amp; B15 &amp; " CIE)"</f>
        <v>Weighted Level of Attainment (35 SEE + 65 CIE)</v>
      </c>
      <c r="L23" s="57"/>
      <c r="M23" s="57" t="s">
        <v>98</v>
      </c>
      <c r="N23" s="57" t="s">
        <v>99</v>
      </c>
      <c r="O23" s="57"/>
      <c r="P23" s="57"/>
    </row>
    <row r="24" spans="1:16" ht="72" x14ac:dyDescent="0.3">
      <c r="D24" s="57"/>
      <c r="E24" s="57"/>
      <c r="F24" s="57"/>
      <c r="G24" s="36" t="s">
        <v>98</v>
      </c>
      <c r="H24" s="36" t="s">
        <v>99</v>
      </c>
      <c r="I24" s="36" t="s">
        <v>98</v>
      </c>
      <c r="J24" s="36" t="s">
        <v>99</v>
      </c>
      <c r="K24" s="37" t="s">
        <v>98</v>
      </c>
      <c r="L24" s="37" t="s">
        <v>99</v>
      </c>
      <c r="M24" s="57"/>
      <c r="N24" s="57"/>
      <c r="O24" s="37" t="s">
        <v>98</v>
      </c>
      <c r="P24" s="37" t="s">
        <v>99</v>
      </c>
    </row>
    <row r="25" spans="1:16" x14ac:dyDescent="0.3">
      <c r="D25" s="57" t="s">
        <v>24</v>
      </c>
      <c r="E25" s="38" t="str">
        <f>E2</f>
        <v xml:space="preserve">PO1   </v>
      </c>
      <c r="F25" s="38">
        <f>E3</f>
        <v>3</v>
      </c>
      <c r="G25" s="54">
        <f>C_External_Components!I61</f>
        <v>30</v>
      </c>
      <c r="H25" s="58">
        <f>IF(AND(G25&gt;0,G25&lt;40),1,IF(AND(G25&gt;=40,G25&lt;60),2,IF(AND(G25&gt;=60,G25&lt;=100),3,"0")))</f>
        <v>1</v>
      </c>
      <c r="I25" s="54">
        <f>C_Internal_Components!U61</f>
        <v>76</v>
      </c>
      <c r="J25" s="58">
        <f>IF(AND(I25&gt;0,I25&lt;40),1,IF(AND(I25&gt;=40,I25&lt;60),2,IF(AND(I25&gt;=60,I25&lt;=100),3,"0")))</f>
        <v>3</v>
      </c>
      <c r="K25" s="54">
        <f>G25*(B16/100)+I25*(B15/100)</f>
        <v>59.9</v>
      </c>
      <c r="L25" s="58">
        <f>IF(AND(K25&gt;0,K25&lt;40),1,IF(AND(K25&gt;=40,K25&lt;60),2,IF(AND(K25&gt;=60,K25&lt;=100),3,"0")))</f>
        <v>2</v>
      </c>
      <c r="M25" s="54">
        <f>E12</f>
        <v>91</v>
      </c>
      <c r="N25" s="58">
        <f>IF(AND(M25&gt;0,M25&lt;40),1,IF(AND(M25&gt;=40,M25&lt;60),2,IF(AND(M25&gt;=60,M25&lt;=100),3,"0")))</f>
        <v>3</v>
      </c>
      <c r="O25" s="54">
        <f>K25*(B17/100)+M25*(B18/100)</f>
        <v>66.12</v>
      </c>
      <c r="P25" s="58">
        <f>IF(AND(O25&gt;0,O25&lt;40),1,IF(AND(O25&gt;=40,O25&lt;60),2,IF(AND(O25&gt;=60,O25&lt;=100),3,"0")))</f>
        <v>3</v>
      </c>
    </row>
    <row r="26" spans="1:16" x14ac:dyDescent="0.3">
      <c r="D26" s="55"/>
      <c r="E26" s="39" t="str">
        <f>F2</f>
        <v xml:space="preserve">PO2   </v>
      </c>
      <c r="F26" s="39">
        <f>F3</f>
        <v>1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6" x14ac:dyDescent="0.3">
      <c r="D27" s="55"/>
      <c r="E27" s="38" t="str">
        <f>G2</f>
        <v xml:space="preserve">PO3   </v>
      </c>
      <c r="F27" s="38">
        <f>G3</f>
        <v>2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x14ac:dyDescent="0.3">
      <c r="D28" s="55"/>
      <c r="E28" s="39" t="str">
        <f>H2</f>
        <v xml:space="preserve">PO4   </v>
      </c>
      <c r="F28" s="39">
        <f>H3</f>
        <v>2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1:16" x14ac:dyDescent="0.3">
      <c r="D29" s="55"/>
      <c r="E29" s="38" t="str">
        <f>I2</f>
        <v xml:space="preserve">PO5   </v>
      </c>
      <c r="F29" s="38">
        <f>I3</f>
        <v>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</row>
    <row r="30" spans="1:16" x14ac:dyDescent="0.3">
      <c r="D30" s="55"/>
      <c r="E30" s="39" t="str">
        <f>J2</f>
        <v xml:space="preserve">PO6   </v>
      </c>
      <c r="F30" s="39">
        <f>J3</f>
        <v>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</row>
    <row r="31" spans="1:16" x14ac:dyDescent="0.3">
      <c r="D31" s="55"/>
      <c r="E31" s="38" t="str">
        <f>K2</f>
        <v xml:space="preserve">PO7   </v>
      </c>
      <c r="F31" s="38">
        <f>K3</f>
        <v>0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</row>
    <row r="32" spans="1:16" x14ac:dyDescent="0.3">
      <c r="D32" s="55"/>
      <c r="E32" s="39" t="str">
        <f>L2</f>
        <v xml:space="preserve">PO8   </v>
      </c>
      <c r="F32" s="39">
        <f>L3</f>
        <v>0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4:16" x14ac:dyDescent="0.3">
      <c r="D33" s="55"/>
      <c r="E33" s="38" t="str">
        <f>M2</f>
        <v xml:space="preserve">PO9   </v>
      </c>
      <c r="F33" s="38">
        <f>M3</f>
        <v>0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4:16" x14ac:dyDescent="0.3">
      <c r="D34" s="55"/>
      <c r="E34" s="39" t="str">
        <f>N2</f>
        <v xml:space="preserve">PO10   </v>
      </c>
      <c r="F34" s="39">
        <f>N3</f>
        <v>0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spans="4:16" x14ac:dyDescent="0.3">
      <c r="D35" s="55"/>
      <c r="E35" s="38" t="str">
        <f>O2</f>
        <v xml:space="preserve">PO11   </v>
      </c>
      <c r="F35" s="38">
        <f>O3</f>
        <v>0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4:16" x14ac:dyDescent="0.3">
      <c r="D36" s="55"/>
      <c r="E36" s="39" t="str">
        <f>P2</f>
        <v xml:space="preserve">PO12   </v>
      </c>
      <c r="F36" s="39">
        <f>P3</f>
        <v>3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4:16" x14ac:dyDescent="0.3">
      <c r="D37" s="55"/>
      <c r="E37" s="38" t="str">
        <f>Q2</f>
        <v>PSO1</v>
      </c>
      <c r="F37" s="38">
        <f>Q3</f>
        <v>3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</row>
    <row r="38" spans="4:16" x14ac:dyDescent="0.3">
      <c r="D38" s="55"/>
      <c r="E38" s="39" t="str">
        <f>R2</f>
        <v>PSO2</v>
      </c>
      <c r="F38" s="39">
        <f>R3</f>
        <v>0</v>
      </c>
      <c r="G38" s="55"/>
      <c r="H38" s="55"/>
      <c r="I38" s="55"/>
      <c r="J38" s="55"/>
      <c r="K38" s="55"/>
      <c r="L38" s="55"/>
      <c r="M38" s="55"/>
      <c r="N38" s="55"/>
      <c r="O38" s="55"/>
      <c r="P38" s="55"/>
    </row>
    <row r="39" spans="4:16" x14ac:dyDescent="0.3">
      <c r="D39" s="55"/>
      <c r="E39" s="38" t="str">
        <f>S2</f>
        <v>PSO3</v>
      </c>
      <c r="F39" s="38">
        <f>S3</f>
        <v>0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</row>
    <row r="40" spans="4:16" x14ac:dyDescent="0.3">
      <c r="D40" s="55"/>
      <c r="E40" s="39" t="str">
        <f>T2</f>
        <v>PSO4</v>
      </c>
      <c r="F40" s="39">
        <f>T3</f>
        <v>0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</row>
    <row r="41" spans="4:16" x14ac:dyDescent="0.3">
      <c r="D41" s="55"/>
      <c r="E41" s="38" t="str">
        <f>U2</f>
        <v>PSO5</v>
      </c>
      <c r="F41" s="38">
        <f>U3</f>
        <v>0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4:16" x14ac:dyDescent="0.3">
      <c r="D42" s="56" t="s">
        <v>27</v>
      </c>
      <c r="E42" s="38" t="str">
        <f>E2</f>
        <v xml:space="preserve">PO1   </v>
      </c>
      <c r="F42" s="38">
        <f>E4</f>
        <v>3</v>
      </c>
      <c r="G42" s="54">
        <f>C_External_Components!J61</f>
        <v>34</v>
      </c>
      <c r="H42" s="58">
        <f>IF(AND(G42&gt;0,G42&lt;40),1,IF(AND(G42&gt;=40,G42&lt;60),2,IF(AND(G42&gt;=60,G42&lt;=100),3,"0")))</f>
        <v>1</v>
      </c>
      <c r="I42" s="54">
        <f>C_Internal_Components!V61</f>
        <v>38</v>
      </c>
      <c r="J42" s="58">
        <f>IF(AND(I42&gt;0,I42&lt;40),1,IF(AND(I42&gt;=40,I42&lt;60),2,IF(AND(I42&gt;=60,I42&lt;=100),3,"0")))</f>
        <v>1</v>
      </c>
      <c r="K42" s="54">
        <f>G42*(B16/100)+I42*(B15/100)</f>
        <v>36.599999999999994</v>
      </c>
      <c r="L42" s="58">
        <f>IF(AND(K42&gt;0,K42&lt;40),1,IF(AND(K42&gt;=40,K42&lt;60),2,IF(AND(K42&gt;=60,K42&lt;=100),3,"0")))</f>
        <v>1</v>
      </c>
      <c r="M42" s="54">
        <f>E13</f>
        <v>90.5</v>
      </c>
      <c r="N42" s="58">
        <f>IF(AND(M42&gt;0,M42&lt;40),1,IF(AND(M42&gt;=40,M42&lt;60),2,IF(AND(M42&gt;=60,M42&lt;=100),3,"0")))</f>
        <v>3</v>
      </c>
      <c r="O42" s="54">
        <f>K42*(B17/100)+M42*(B18/100)</f>
        <v>47.379999999999995</v>
      </c>
      <c r="P42" s="58">
        <f>IF(AND(O42&gt;0,O42&lt;40),1,IF(AND(O42&gt;=40,O42&lt;60),2,IF(AND(O42&gt;=60,O42&lt;=100),3,"0")))</f>
        <v>2</v>
      </c>
    </row>
    <row r="43" spans="4:16" x14ac:dyDescent="0.3">
      <c r="D43" s="55"/>
      <c r="E43" s="39" t="str">
        <f>F2</f>
        <v xml:space="preserve">PO2   </v>
      </c>
      <c r="F43" s="39">
        <f>F4</f>
        <v>1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</row>
    <row r="44" spans="4:16" x14ac:dyDescent="0.3">
      <c r="D44" s="55"/>
      <c r="E44" s="38" t="str">
        <f>G2</f>
        <v xml:space="preserve">PO3   </v>
      </c>
      <c r="F44" s="38">
        <f>G4</f>
        <v>2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4:16" x14ac:dyDescent="0.3">
      <c r="D45" s="55"/>
      <c r="E45" s="39" t="str">
        <f>H2</f>
        <v xml:space="preserve">PO4   </v>
      </c>
      <c r="F45" s="39">
        <f>H4</f>
        <v>1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4:16" x14ac:dyDescent="0.3">
      <c r="D46" s="55"/>
      <c r="E46" s="38" t="str">
        <f>I2</f>
        <v xml:space="preserve">PO5   </v>
      </c>
      <c r="F46" s="38">
        <f>I4</f>
        <v>0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</row>
    <row r="47" spans="4:16" x14ac:dyDescent="0.3">
      <c r="D47" s="55"/>
      <c r="E47" s="39" t="str">
        <f>J2</f>
        <v xml:space="preserve">PO6   </v>
      </c>
      <c r="F47" s="39">
        <f>J4</f>
        <v>0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</row>
    <row r="48" spans="4:16" x14ac:dyDescent="0.3">
      <c r="D48" s="55"/>
      <c r="E48" s="38" t="str">
        <f>K2</f>
        <v xml:space="preserve">PO7   </v>
      </c>
      <c r="F48" s="38">
        <f>K4</f>
        <v>0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</row>
    <row r="49" spans="4:16" x14ac:dyDescent="0.3">
      <c r="D49" s="55"/>
      <c r="E49" s="39" t="str">
        <f>L2</f>
        <v xml:space="preserve">PO8   </v>
      </c>
      <c r="F49" s="39">
        <f>L4</f>
        <v>0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4:16" x14ac:dyDescent="0.3">
      <c r="D50" s="55"/>
      <c r="E50" s="38" t="str">
        <f>M2</f>
        <v xml:space="preserve">PO9   </v>
      </c>
      <c r="F50" s="38">
        <f>M4</f>
        <v>0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4:16" x14ac:dyDescent="0.3">
      <c r="D51" s="55"/>
      <c r="E51" s="39" t="str">
        <f>N2</f>
        <v xml:space="preserve">PO10   </v>
      </c>
      <c r="F51" s="39">
        <f>N4</f>
        <v>0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</row>
    <row r="52" spans="4:16" x14ac:dyDescent="0.3">
      <c r="D52" s="55"/>
      <c r="E52" s="38" t="str">
        <f>O2</f>
        <v xml:space="preserve">PO11   </v>
      </c>
      <c r="F52" s="38">
        <f>O4</f>
        <v>0</v>
      </c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4:16" x14ac:dyDescent="0.3">
      <c r="D53" s="55"/>
      <c r="E53" s="39" t="str">
        <f>P2</f>
        <v xml:space="preserve">PO12   </v>
      </c>
      <c r="F53" s="39">
        <f>P4</f>
        <v>1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</row>
    <row r="54" spans="4:16" x14ac:dyDescent="0.3">
      <c r="D54" s="55"/>
      <c r="E54" s="38" t="str">
        <f>Q2</f>
        <v>PSO1</v>
      </c>
      <c r="F54" s="38">
        <f>Q4</f>
        <v>3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</row>
    <row r="55" spans="4:16" x14ac:dyDescent="0.3">
      <c r="D55" s="55"/>
      <c r="E55" s="39" t="str">
        <f>R2</f>
        <v>PSO2</v>
      </c>
      <c r="F55" s="39">
        <f>R4</f>
        <v>0</v>
      </c>
      <c r="G55" s="55"/>
      <c r="H55" s="55"/>
      <c r="I55" s="55"/>
      <c r="J55" s="55"/>
      <c r="K55" s="55"/>
      <c r="L55" s="55"/>
      <c r="M55" s="55"/>
      <c r="N55" s="55"/>
      <c r="O55" s="55"/>
      <c r="P55" s="55"/>
    </row>
    <row r="56" spans="4:16" x14ac:dyDescent="0.3">
      <c r="D56" s="55"/>
      <c r="E56" s="38" t="str">
        <f>S2</f>
        <v>PSO3</v>
      </c>
      <c r="F56" s="38">
        <f>S4</f>
        <v>0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4:16" x14ac:dyDescent="0.3">
      <c r="D57" s="55"/>
      <c r="E57" s="39" t="str">
        <f>T2</f>
        <v>PSO4</v>
      </c>
      <c r="F57" s="39">
        <f>T4</f>
        <v>0</v>
      </c>
      <c r="G57" s="55"/>
      <c r="H57" s="55"/>
      <c r="I57" s="55"/>
      <c r="J57" s="55"/>
      <c r="K57" s="55"/>
      <c r="L57" s="55"/>
      <c r="M57" s="55"/>
      <c r="N57" s="55"/>
      <c r="O57" s="55"/>
      <c r="P57" s="55"/>
    </row>
    <row r="58" spans="4:16" x14ac:dyDescent="0.3">
      <c r="D58" s="55"/>
      <c r="E58" s="38" t="str">
        <f>U2</f>
        <v>PSO5</v>
      </c>
      <c r="F58" s="38">
        <f>U4</f>
        <v>0</v>
      </c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4:16" x14ac:dyDescent="0.3">
      <c r="D59" s="57" t="s">
        <v>30</v>
      </c>
      <c r="E59" s="38" t="str">
        <f>E2</f>
        <v xml:space="preserve">PO1   </v>
      </c>
      <c r="F59" s="38">
        <f>E5</f>
        <v>3</v>
      </c>
      <c r="G59" s="54">
        <f>C_External_Components!K61</f>
        <v>12</v>
      </c>
      <c r="H59" s="58">
        <f>IF(AND(G59&gt;0,G59&lt;40),1,IF(AND(G59&gt;=40,G59&lt;60),2,IF(AND(G59&gt;=60,G59&lt;=100),3,"0")))</f>
        <v>1</v>
      </c>
      <c r="I59" s="54">
        <f>C_Internal_Components!W61</f>
        <v>14.000000000000002</v>
      </c>
      <c r="J59" s="58">
        <f>IF(AND(I59&gt;0,I59&lt;40),1,IF(AND(I59&gt;=40,I59&lt;60),2,IF(AND(I59&gt;=60,I59&lt;=100),3,"0")))</f>
        <v>1</v>
      </c>
      <c r="K59" s="54">
        <f>G59*(B16/100)+I59*(B15/100)</f>
        <v>13.3</v>
      </c>
      <c r="L59" s="58">
        <f>IF(AND(K59&gt;0,K59&lt;40),1,IF(AND(K59&gt;=40,K59&lt;60),2,IF(AND(K59&gt;=60,K59&lt;=100),3,"0")))</f>
        <v>1</v>
      </c>
      <c r="M59" s="54">
        <f>E14</f>
        <v>91.5</v>
      </c>
      <c r="N59" s="58">
        <f>IF(AND(M59&gt;0,M59&lt;40),1,IF(AND(M59&gt;=40,M59&lt;60),2,IF(AND(M59&gt;=60,M59&lt;=100),3,"0")))</f>
        <v>3</v>
      </c>
      <c r="O59" s="54">
        <f>K59*(B17/100)+M59*(B18/100)</f>
        <v>28.94</v>
      </c>
      <c r="P59" s="58">
        <f>IF(AND(O59&gt;0,O59&lt;40),1,IF(AND(O59&gt;=40,O59&lt;60),2,IF(AND(O59&gt;=60,O59&lt;=100),3,"0")))</f>
        <v>1</v>
      </c>
    </row>
    <row r="60" spans="4:16" x14ac:dyDescent="0.3">
      <c r="D60" s="55"/>
      <c r="E60" s="39" t="str">
        <f>F2</f>
        <v xml:space="preserve">PO2   </v>
      </c>
      <c r="F60" s="39">
        <f>F5</f>
        <v>1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4:16" x14ac:dyDescent="0.3">
      <c r="D61" s="55"/>
      <c r="E61" s="38" t="str">
        <f>G2</f>
        <v xml:space="preserve">PO3   </v>
      </c>
      <c r="F61" s="38">
        <f>G5</f>
        <v>3</v>
      </c>
      <c r="G61" s="55"/>
      <c r="H61" s="55"/>
      <c r="I61" s="55"/>
      <c r="J61" s="55"/>
      <c r="K61" s="55"/>
      <c r="L61" s="55"/>
      <c r="M61" s="55"/>
      <c r="N61" s="55"/>
      <c r="O61" s="55"/>
      <c r="P61" s="55"/>
    </row>
    <row r="62" spans="4:16" x14ac:dyDescent="0.3">
      <c r="D62" s="55"/>
      <c r="E62" s="39" t="str">
        <f>H2</f>
        <v xml:space="preserve">PO4   </v>
      </c>
      <c r="F62" s="39">
        <f>H5</f>
        <v>1</v>
      </c>
      <c r="G62" s="55"/>
      <c r="H62" s="55"/>
      <c r="I62" s="55"/>
      <c r="J62" s="55"/>
      <c r="K62" s="55"/>
      <c r="L62" s="55"/>
      <c r="M62" s="55"/>
      <c r="N62" s="55"/>
      <c r="O62" s="55"/>
      <c r="P62" s="55"/>
    </row>
    <row r="63" spans="4:16" x14ac:dyDescent="0.3">
      <c r="D63" s="55"/>
      <c r="E63" s="38" t="str">
        <f>I2</f>
        <v xml:space="preserve">PO5   </v>
      </c>
      <c r="F63" s="38">
        <f>I5</f>
        <v>2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</row>
    <row r="64" spans="4:16" x14ac:dyDescent="0.3">
      <c r="D64" s="55"/>
      <c r="E64" s="39" t="str">
        <f>J2</f>
        <v xml:space="preserve">PO6   </v>
      </c>
      <c r="F64" s="39">
        <f>J5</f>
        <v>0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</row>
    <row r="65" spans="4:16" x14ac:dyDescent="0.3">
      <c r="D65" s="55"/>
      <c r="E65" s="38" t="str">
        <f>K2</f>
        <v xml:space="preserve">PO7   </v>
      </c>
      <c r="F65" s="38">
        <f>K5</f>
        <v>0</v>
      </c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4:16" x14ac:dyDescent="0.3">
      <c r="D66" s="55"/>
      <c r="E66" s="39" t="str">
        <f>L2</f>
        <v xml:space="preserve">PO8   </v>
      </c>
      <c r="F66" s="39">
        <f>L5</f>
        <v>0</v>
      </c>
      <c r="G66" s="55"/>
      <c r="H66" s="55"/>
      <c r="I66" s="55"/>
      <c r="J66" s="55"/>
      <c r="K66" s="55"/>
      <c r="L66" s="55"/>
      <c r="M66" s="55"/>
      <c r="N66" s="55"/>
      <c r="O66" s="55"/>
      <c r="P66" s="55"/>
    </row>
    <row r="67" spans="4:16" x14ac:dyDescent="0.3">
      <c r="D67" s="55"/>
      <c r="E67" s="38" t="str">
        <f>M2</f>
        <v xml:space="preserve">PO9   </v>
      </c>
      <c r="F67" s="38">
        <f>M5</f>
        <v>2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</row>
    <row r="68" spans="4:16" x14ac:dyDescent="0.3">
      <c r="D68" s="55"/>
      <c r="E68" s="39" t="str">
        <f>N2</f>
        <v xml:space="preserve">PO10   </v>
      </c>
      <c r="F68" s="39">
        <f>N5</f>
        <v>0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</row>
    <row r="69" spans="4:16" x14ac:dyDescent="0.3">
      <c r="D69" s="55"/>
      <c r="E69" s="38" t="str">
        <f>O2</f>
        <v xml:space="preserve">PO11   </v>
      </c>
      <c r="F69" s="38">
        <f>O5</f>
        <v>0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</row>
    <row r="70" spans="4:16" x14ac:dyDescent="0.3">
      <c r="D70" s="55"/>
      <c r="E70" s="39" t="str">
        <f>P2</f>
        <v xml:space="preserve">PO12   </v>
      </c>
      <c r="F70" s="39">
        <f>P5</f>
        <v>1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</row>
    <row r="71" spans="4:16" x14ac:dyDescent="0.3">
      <c r="D71" s="55"/>
      <c r="E71" s="38" t="str">
        <f>Q2</f>
        <v>PSO1</v>
      </c>
      <c r="F71" s="38">
        <f>Q5</f>
        <v>3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</row>
    <row r="72" spans="4:16" x14ac:dyDescent="0.3">
      <c r="D72" s="55"/>
      <c r="E72" s="39" t="str">
        <f>R2</f>
        <v>PSO2</v>
      </c>
      <c r="F72" s="39">
        <f>R5</f>
        <v>0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</row>
    <row r="73" spans="4:16" x14ac:dyDescent="0.3">
      <c r="D73" s="55"/>
      <c r="E73" s="38" t="str">
        <f>S2</f>
        <v>PSO3</v>
      </c>
      <c r="F73" s="38">
        <f>S5</f>
        <v>0</v>
      </c>
      <c r="G73" s="55"/>
      <c r="H73" s="55"/>
      <c r="I73" s="55"/>
      <c r="J73" s="55"/>
      <c r="K73" s="55"/>
      <c r="L73" s="55"/>
      <c r="M73" s="55"/>
      <c r="N73" s="55"/>
      <c r="O73" s="55"/>
      <c r="P73" s="55"/>
    </row>
    <row r="74" spans="4:16" x14ac:dyDescent="0.3">
      <c r="D74" s="55"/>
      <c r="E74" s="39" t="str">
        <f>T2</f>
        <v>PSO4</v>
      </c>
      <c r="F74" s="39">
        <f>T5</f>
        <v>0</v>
      </c>
      <c r="G74" s="55"/>
      <c r="H74" s="55"/>
      <c r="I74" s="55"/>
      <c r="J74" s="55"/>
      <c r="K74" s="55"/>
      <c r="L74" s="55"/>
      <c r="M74" s="55"/>
      <c r="N74" s="55"/>
      <c r="O74" s="55"/>
      <c r="P74" s="55"/>
    </row>
    <row r="75" spans="4:16" x14ac:dyDescent="0.3">
      <c r="D75" s="55"/>
      <c r="E75" s="38" t="str">
        <f>U2</f>
        <v>PSO5</v>
      </c>
      <c r="F75" s="38">
        <f>U5</f>
        <v>0</v>
      </c>
      <c r="G75" s="55"/>
      <c r="H75" s="55"/>
      <c r="I75" s="55"/>
      <c r="J75" s="55"/>
      <c r="K75" s="55"/>
      <c r="L75" s="55"/>
      <c r="M75" s="55"/>
      <c r="N75" s="55"/>
      <c r="O75" s="55"/>
      <c r="P75" s="55"/>
    </row>
    <row r="76" spans="4:16" x14ac:dyDescent="0.3">
      <c r="D76" s="56" t="s">
        <v>32</v>
      </c>
      <c r="E76" s="38" t="str">
        <f>E2</f>
        <v xml:space="preserve">PO1   </v>
      </c>
      <c r="F76" s="38">
        <f>E6</f>
        <v>3</v>
      </c>
      <c r="G76" s="54" t="str">
        <f>C_External_Components!L61</f>
        <v>0</v>
      </c>
      <c r="H76" s="58" t="str">
        <f>IF(AND(G76&gt;0,G76&lt;40),1,IF(AND(G76&gt;=40,G76&lt;60),2,IF(AND(G76&gt;=60,G76&lt;=100),3,"0")))</f>
        <v>0</v>
      </c>
      <c r="I76" s="54">
        <f>C_Internal_Components!X61</f>
        <v>98</v>
      </c>
      <c r="J76" s="58">
        <f>IF(AND(I76&gt;0,I76&lt;40),1,IF(AND(I76&gt;=40,I76&lt;60),2,IF(AND(I76&gt;=60,I76&lt;=100),3,"0")))</f>
        <v>3</v>
      </c>
      <c r="K76" s="54">
        <f>G76*(B16/100)+I76*(B15/100)</f>
        <v>63.7</v>
      </c>
      <c r="L76" s="58">
        <f>IF(AND(K76&gt;0,K76&lt;40),1,IF(AND(K76&gt;=40,K76&lt;60),2,IF(AND(K76&gt;=60,K76&lt;=100),3,"0")))</f>
        <v>3</v>
      </c>
      <c r="M76" s="54">
        <f>E15</f>
        <v>92</v>
      </c>
      <c r="N76" s="58">
        <f>IF(AND(M76&gt;0,M76&lt;40),1,IF(AND(M76&gt;=40,M76&lt;60),2,IF(AND(M76&gt;=60,M76&lt;=100),3,"0")))</f>
        <v>3</v>
      </c>
      <c r="O76" s="54">
        <f>K76*(B17/100)+M76*(B18/100)</f>
        <v>69.360000000000014</v>
      </c>
      <c r="P76" s="58">
        <f>IF(AND(O76&gt;0,O76&lt;40),1,IF(AND(O76&gt;=40,O76&lt;60),2,IF(AND(O76&gt;=60,O76&lt;=100),3,"0")))</f>
        <v>3</v>
      </c>
    </row>
    <row r="77" spans="4:16" x14ac:dyDescent="0.3">
      <c r="D77" s="55"/>
      <c r="E77" s="39" t="str">
        <f>F2</f>
        <v xml:space="preserve">PO2   </v>
      </c>
      <c r="F77" s="39">
        <f>F6</f>
        <v>2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</row>
    <row r="78" spans="4:16" x14ac:dyDescent="0.3">
      <c r="D78" s="55"/>
      <c r="E78" s="38" t="str">
        <f>G2</f>
        <v xml:space="preserve">PO3   </v>
      </c>
      <c r="F78" s="38">
        <f>G6</f>
        <v>2</v>
      </c>
      <c r="G78" s="55"/>
      <c r="H78" s="55"/>
      <c r="I78" s="55"/>
      <c r="J78" s="55"/>
      <c r="K78" s="55"/>
      <c r="L78" s="55"/>
      <c r="M78" s="55"/>
      <c r="N78" s="55"/>
      <c r="O78" s="55"/>
      <c r="P78" s="55"/>
    </row>
    <row r="79" spans="4:16" x14ac:dyDescent="0.3">
      <c r="D79" s="55"/>
      <c r="E79" s="39" t="str">
        <f>H2</f>
        <v xml:space="preserve">PO4   </v>
      </c>
      <c r="F79" s="39">
        <f>H6</f>
        <v>2</v>
      </c>
      <c r="G79" s="55"/>
      <c r="H79" s="55"/>
      <c r="I79" s="55"/>
      <c r="J79" s="55"/>
      <c r="K79" s="55"/>
      <c r="L79" s="55"/>
      <c r="M79" s="55"/>
      <c r="N79" s="55"/>
      <c r="O79" s="55"/>
      <c r="P79" s="55"/>
    </row>
    <row r="80" spans="4:16" x14ac:dyDescent="0.3">
      <c r="D80" s="55"/>
      <c r="E80" s="38" t="str">
        <f>I2</f>
        <v xml:space="preserve">PO5   </v>
      </c>
      <c r="F80" s="38">
        <f>I6</f>
        <v>2</v>
      </c>
      <c r="G80" s="55"/>
      <c r="H80" s="55"/>
      <c r="I80" s="55"/>
      <c r="J80" s="55"/>
      <c r="K80" s="55"/>
      <c r="L80" s="55"/>
      <c r="M80" s="55"/>
      <c r="N80" s="55"/>
      <c r="O80" s="55"/>
      <c r="P80" s="55"/>
    </row>
    <row r="81" spans="4:16" x14ac:dyDescent="0.3">
      <c r="D81" s="55"/>
      <c r="E81" s="39" t="str">
        <f>J2</f>
        <v xml:space="preserve">PO6   </v>
      </c>
      <c r="F81" s="39">
        <f>J6</f>
        <v>0</v>
      </c>
      <c r="G81" s="55"/>
      <c r="H81" s="55"/>
      <c r="I81" s="55"/>
      <c r="J81" s="55"/>
      <c r="K81" s="55"/>
      <c r="L81" s="55"/>
      <c r="M81" s="55"/>
      <c r="N81" s="55"/>
      <c r="O81" s="55"/>
      <c r="P81" s="55"/>
    </row>
    <row r="82" spans="4:16" x14ac:dyDescent="0.3">
      <c r="D82" s="55"/>
      <c r="E82" s="38" t="str">
        <f>K2</f>
        <v xml:space="preserve">PO7   </v>
      </c>
      <c r="F82" s="38">
        <f>K6</f>
        <v>0</v>
      </c>
      <c r="G82" s="55"/>
      <c r="H82" s="55"/>
      <c r="I82" s="55"/>
      <c r="J82" s="55"/>
      <c r="K82" s="55"/>
      <c r="L82" s="55"/>
      <c r="M82" s="55"/>
      <c r="N82" s="55"/>
      <c r="O82" s="55"/>
      <c r="P82" s="55"/>
    </row>
    <row r="83" spans="4:16" x14ac:dyDescent="0.3">
      <c r="D83" s="55"/>
      <c r="E83" s="39" t="str">
        <f>L2</f>
        <v xml:space="preserve">PO8   </v>
      </c>
      <c r="F83" s="39">
        <f>L6</f>
        <v>0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</row>
    <row r="84" spans="4:16" x14ac:dyDescent="0.3">
      <c r="D84" s="55"/>
      <c r="E84" s="38" t="str">
        <f>M2</f>
        <v xml:space="preserve">PO9   </v>
      </c>
      <c r="F84" s="38">
        <f>M6</f>
        <v>2</v>
      </c>
      <c r="G84" s="55"/>
      <c r="H84" s="55"/>
      <c r="I84" s="55"/>
      <c r="J84" s="55"/>
      <c r="K84" s="55"/>
      <c r="L84" s="55"/>
      <c r="M84" s="55"/>
      <c r="N84" s="55"/>
      <c r="O84" s="55"/>
      <c r="P84" s="55"/>
    </row>
    <row r="85" spans="4:16" x14ac:dyDescent="0.3">
      <c r="D85" s="55"/>
      <c r="E85" s="39" t="str">
        <f>N2</f>
        <v xml:space="preserve">PO10   </v>
      </c>
      <c r="F85" s="39">
        <f>N6</f>
        <v>0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</row>
    <row r="86" spans="4:16" x14ac:dyDescent="0.3">
      <c r="D86" s="55"/>
      <c r="E86" s="38" t="str">
        <f>O2</f>
        <v xml:space="preserve">PO11   </v>
      </c>
      <c r="F86" s="38">
        <f>O6</f>
        <v>0</v>
      </c>
      <c r="G86" s="55"/>
      <c r="H86" s="55"/>
      <c r="I86" s="55"/>
      <c r="J86" s="55"/>
      <c r="K86" s="55"/>
      <c r="L86" s="55"/>
      <c r="M86" s="55"/>
      <c r="N86" s="55"/>
      <c r="O86" s="55"/>
      <c r="P86" s="55"/>
    </row>
    <row r="87" spans="4:16" x14ac:dyDescent="0.3">
      <c r="D87" s="55"/>
      <c r="E87" s="39" t="str">
        <f>P2</f>
        <v xml:space="preserve">PO12   </v>
      </c>
      <c r="F87" s="39">
        <f>P6</f>
        <v>2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</row>
    <row r="88" spans="4:16" x14ac:dyDescent="0.3">
      <c r="D88" s="55"/>
      <c r="E88" s="38" t="str">
        <f>Q2</f>
        <v>PSO1</v>
      </c>
      <c r="F88" s="38">
        <f>Q6</f>
        <v>3</v>
      </c>
      <c r="G88" s="55"/>
      <c r="H88" s="55"/>
      <c r="I88" s="55"/>
      <c r="J88" s="55"/>
      <c r="K88" s="55"/>
      <c r="L88" s="55"/>
      <c r="M88" s="55"/>
      <c r="N88" s="55"/>
      <c r="O88" s="55"/>
      <c r="P88" s="55"/>
    </row>
    <row r="89" spans="4:16" x14ac:dyDescent="0.3">
      <c r="D89" s="55"/>
      <c r="E89" s="39" t="str">
        <f>R2</f>
        <v>PSO2</v>
      </c>
      <c r="F89" s="39">
        <f>R6</f>
        <v>0</v>
      </c>
      <c r="G89" s="55"/>
      <c r="H89" s="55"/>
      <c r="I89" s="55"/>
      <c r="J89" s="55"/>
      <c r="K89" s="55"/>
      <c r="L89" s="55"/>
      <c r="M89" s="55"/>
      <c r="N89" s="55"/>
      <c r="O89" s="55"/>
      <c r="P89" s="55"/>
    </row>
    <row r="90" spans="4:16" x14ac:dyDescent="0.3">
      <c r="D90" s="55"/>
      <c r="E90" s="38" t="str">
        <f>S2</f>
        <v>PSO3</v>
      </c>
      <c r="F90" s="38">
        <f>S6</f>
        <v>0</v>
      </c>
      <c r="G90" s="55"/>
      <c r="H90" s="55"/>
      <c r="I90" s="55"/>
      <c r="J90" s="55"/>
      <c r="K90" s="55"/>
      <c r="L90" s="55"/>
      <c r="M90" s="55"/>
      <c r="N90" s="55"/>
      <c r="O90" s="55"/>
      <c r="P90" s="55"/>
    </row>
    <row r="91" spans="4:16" x14ac:dyDescent="0.3">
      <c r="D91" s="55"/>
      <c r="E91" s="39" t="str">
        <f>T2</f>
        <v>PSO4</v>
      </c>
      <c r="F91" s="39">
        <f>T6</f>
        <v>0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</row>
    <row r="92" spans="4:16" x14ac:dyDescent="0.3">
      <c r="D92" s="55"/>
      <c r="E92" s="38" t="str">
        <f>U2</f>
        <v>PSO5</v>
      </c>
      <c r="F92" s="38">
        <f>U6</f>
        <v>0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</row>
    <row r="93" spans="4:16" x14ac:dyDescent="0.3">
      <c r="D93" s="57" t="s">
        <v>35</v>
      </c>
      <c r="E93" s="38" t="str">
        <f>E2</f>
        <v xml:space="preserve">PO1   </v>
      </c>
      <c r="F93" s="38">
        <f>E7</f>
        <v>3</v>
      </c>
      <c r="G93" s="54" t="str">
        <f>C_External_Components!M61</f>
        <v>0</v>
      </c>
      <c r="H93" s="58" t="str">
        <f>IF(AND(G93&gt;0,G93&lt;40),1,IF(AND(G93&gt;=40,G93&lt;60),2,IF(AND(G93&gt;=60,G93&lt;=100),3,"0")))</f>
        <v>0</v>
      </c>
      <c r="I93" s="54">
        <f>C_Internal_Components!Y61</f>
        <v>98</v>
      </c>
      <c r="J93" s="58">
        <f>IF(AND(I93&gt;0,I93&lt;40),1,IF(AND(I93&gt;=40,I93&lt;60),2,IF(AND(I93&gt;=60,I93&lt;=100),3,"0")))</f>
        <v>3</v>
      </c>
      <c r="K93" s="54">
        <f>G93*(B16/100)+I93*(B15/100)</f>
        <v>63.7</v>
      </c>
      <c r="L93" s="58">
        <f>IF(AND(K93&gt;0,K93&lt;40),1,IF(AND(K93&gt;=40,K93&lt;60),2,IF(AND(K93&gt;=60,K93&lt;=100),3,"0")))</f>
        <v>3</v>
      </c>
      <c r="M93" s="54">
        <f>E16</f>
        <v>90</v>
      </c>
      <c r="N93" s="58">
        <f>IF(AND(M93&gt;0,M93&lt;40),1,IF(AND(M93&gt;=40,M93&lt;60),2,IF(AND(M93&gt;=60,M93&lt;=100),3,"0")))</f>
        <v>3</v>
      </c>
      <c r="O93" s="54">
        <f>K93*(B17/100)+M93*(B18/100)</f>
        <v>68.960000000000008</v>
      </c>
      <c r="P93" s="58">
        <f>IF(AND(O93&gt;0,O93&lt;40),1,IF(AND(O93&gt;=40,O93&lt;60),2,IF(AND(O93&gt;=60,O93&lt;=100),3,"0")))</f>
        <v>3</v>
      </c>
    </row>
    <row r="94" spans="4:16" x14ac:dyDescent="0.3">
      <c r="D94" s="55"/>
      <c r="E94" s="39" t="str">
        <f>F2</f>
        <v xml:space="preserve">PO2   </v>
      </c>
      <c r="F94" s="39">
        <f>F7</f>
        <v>3</v>
      </c>
      <c r="G94" s="55"/>
      <c r="H94" s="55"/>
      <c r="I94" s="55"/>
      <c r="J94" s="55"/>
      <c r="K94" s="55"/>
      <c r="L94" s="55"/>
      <c r="M94" s="55"/>
      <c r="N94" s="55"/>
      <c r="O94" s="55"/>
      <c r="P94" s="55"/>
    </row>
    <row r="95" spans="4:16" x14ac:dyDescent="0.3">
      <c r="D95" s="55"/>
      <c r="E95" s="38" t="str">
        <f>G2</f>
        <v xml:space="preserve">PO3   </v>
      </c>
      <c r="F95" s="38">
        <f>G7</f>
        <v>3</v>
      </c>
      <c r="G95" s="55"/>
      <c r="H95" s="55"/>
      <c r="I95" s="55"/>
      <c r="J95" s="55"/>
      <c r="K95" s="55"/>
      <c r="L95" s="55"/>
      <c r="M95" s="55"/>
      <c r="N95" s="55"/>
      <c r="O95" s="55"/>
      <c r="P95" s="55"/>
    </row>
    <row r="96" spans="4:16" x14ac:dyDescent="0.3">
      <c r="D96" s="55"/>
      <c r="E96" s="39" t="str">
        <f>H2</f>
        <v xml:space="preserve">PO4   </v>
      </c>
      <c r="F96" s="39">
        <f>H7</f>
        <v>3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</row>
    <row r="97" spans="4:16" x14ac:dyDescent="0.3">
      <c r="D97" s="55"/>
      <c r="E97" s="38" t="str">
        <f>I2</f>
        <v xml:space="preserve">PO5   </v>
      </c>
      <c r="F97" s="38">
        <f>I7</f>
        <v>3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</row>
    <row r="98" spans="4:16" x14ac:dyDescent="0.3">
      <c r="D98" s="55"/>
      <c r="E98" s="39" t="str">
        <f>J2</f>
        <v xml:space="preserve">PO6   </v>
      </c>
      <c r="F98" s="39">
        <f>J7</f>
        <v>0</v>
      </c>
      <c r="G98" s="55"/>
      <c r="H98" s="55"/>
      <c r="I98" s="55"/>
      <c r="J98" s="55"/>
      <c r="K98" s="55"/>
      <c r="L98" s="55"/>
      <c r="M98" s="55"/>
      <c r="N98" s="55"/>
      <c r="O98" s="55"/>
      <c r="P98" s="55"/>
    </row>
    <row r="99" spans="4:16" x14ac:dyDescent="0.3">
      <c r="D99" s="55"/>
      <c r="E99" s="38" t="str">
        <f>K2</f>
        <v xml:space="preserve">PO7   </v>
      </c>
      <c r="F99" s="38">
        <f>K7</f>
        <v>0</v>
      </c>
      <c r="G99" s="55"/>
      <c r="H99" s="55"/>
      <c r="I99" s="55"/>
      <c r="J99" s="55"/>
      <c r="K99" s="55"/>
      <c r="L99" s="55"/>
      <c r="M99" s="55"/>
      <c r="N99" s="55"/>
      <c r="O99" s="55"/>
      <c r="P99" s="55"/>
    </row>
    <row r="100" spans="4:16" x14ac:dyDescent="0.3">
      <c r="D100" s="55"/>
      <c r="E100" s="39" t="str">
        <f>L2</f>
        <v xml:space="preserve">PO8   </v>
      </c>
      <c r="F100" s="39">
        <f>L7</f>
        <v>0</v>
      </c>
      <c r="G100" s="55"/>
      <c r="H100" s="55"/>
      <c r="I100" s="55"/>
      <c r="J100" s="55"/>
      <c r="K100" s="55"/>
      <c r="L100" s="55"/>
      <c r="M100" s="55"/>
      <c r="N100" s="55"/>
      <c r="O100" s="55"/>
      <c r="P100" s="55"/>
    </row>
    <row r="101" spans="4:16" x14ac:dyDescent="0.3">
      <c r="D101" s="55"/>
      <c r="E101" s="38" t="str">
        <f>M2</f>
        <v xml:space="preserve">PO9   </v>
      </c>
      <c r="F101" s="38">
        <f>M7</f>
        <v>3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</row>
    <row r="102" spans="4:16" x14ac:dyDescent="0.3">
      <c r="D102" s="55"/>
      <c r="E102" s="39" t="str">
        <f>N2</f>
        <v xml:space="preserve">PO10   </v>
      </c>
      <c r="F102" s="39">
        <f>N7</f>
        <v>0</v>
      </c>
      <c r="G102" s="55"/>
      <c r="H102" s="55"/>
      <c r="I102" s="55"/>
      <c r="J102" s="55"/>
      <c r="K102" s="55"/>
      <c r="L102" s="55"/>
      <c r="M102" s="55"/>
      <c r="N102" s="55"/>
      <c r="O102" s="55"/>
      <c r="P102" s="55"/>
    </row>
    <row r="103" spans="4:16" x14ac:dyDescent="0.3">
      <c r="D103" s="55"/>
      <c r="E103" s="38" t="str">
        <f>O2</f>
        <v xml:space="preserve">PO11   </v>
      </c>
      <c r="F103" s="38">
        <f>O7</f>
        <v>0</v>
      </c>
      <c r="G103" s="55"/>
      <c r="H103" s="55"/>
      <c r="I103" s="55"/>
      <c r="J103" s="55"/>
      <c r="K103" s="55"/>
      <c r="L103" s="55"/>
      <c r="M103" s="55"/>
      <c r="N103" s="55"/>
      <c r="O103" s="55"/>
      <c r="P103" s="55"/>
    </row>
    <row r="104" spans="4:16" x14ac:dyDescent="0.3">
      <c r="D104" s="55"/>
      <c r="E104" s="39" t="str">
        <f>P2</f>
        <v xml:space="preserve">PO12   </v>
      </c>
      <c r="F104" s="39">
        <f>P7</f>
        <v>3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</row>
    <row r="105" spans="4:16" x14ac:dyDescent="0.3">
      <c r="D105" s="55"/>
      <c r="E105" s="38" t="str">
        <f>Q2</f>
        <v>PSO1</v>
      </c>
      <c r="F105" s="38">
        <f>Q7</f>
        <v>3</v>
      </c>
      <c r="G105" s="55"/>
      <c r="H105" s="55"/>
      <c r="I105" s="55"/>
      <c r="J105" s="55"/>
      <c r="K105" s="55"/>
      <c r="L105" s="55"/>
      <c r="M105" s="55"/>
      <c r="N105" s="55"/>
      <c r="O105" s="55"/>
      <c r="P105" s="55"/>
    </row>
    <row r="106" spans="4:16" x14ac:dyDescent="0.3">
      <c r="D106" s="55"/>
      <c r="E106" s="39" t="str">
        <f>R2</f>
        <v>PSO2</v>
      </c>
      <c r="F106" s="39">
        <f>R7</f>
        <v>0</v>
      </c>
      <c r="G106" s="55"/>
      <c r="H106" s="55"/>
      <c r="I106" s="55"/>
      <c r="J106" s="55"/>
      <c r="K106" s="55"/>
      <c r="L106" s="55"/>
      <c r="M106" s="55"/>
      <c r="N106" s="55"/>
      <c r="O106" s="55"/>
      <c r="P106" s="55"/>
    </row>
    <row r="107" spans="4:16" x14ac:dyDescent="0.3">
      <c r="D107" s="55"/>
      <c r="E107" s="38" t="str">
        <f>S2</f>
        <v>PSO3</v>
      </c>
      <c r="F107" s="38">
        <f>S7</f>
        <v>0</v>
      </c>
      <c r="G107" s="55"/>
      <c r="H107" s="55"/>
      <c r="I107" s="55"/>
      <c r="J107" s="55"/>
      <c r="K107" s="55"/>
      <c r="L107" s="55"/>
      <c r="M107" s="55"/>
      <c r="N107" s="55"/>
      <c r="O107" s="55"/>
      <c r="P107" s="55"/>
    </row>
    <row r="108" spans="4:16" x14ac:dyDescent="0.3">
      <c r="D108" s="55"/>
      <c r="E108" s="39" t="str">
        <f>T2</f>
        <v>PSO4</v>
      </c>
      <c r="F108" s="39">
        <f>T7</f>
        <v>0</v>
      </c>
      <c r="G108" s="55"/>
      <c r="H108" s="55"/>
      <c r="I108" s="55"/>
      <c r="J108" s="55"/>
      <c r="K108" s="55"/>
      <c r="L108" s="55"/>
      <c r="M108" s="55"/>
      <c r="N108" s="55"/>
      <c r="O108" s="55"/>
      <c r="P108" s="55"/>
    </row>
    <row r="109" spans="4:16" x14ac:dyDescent="0.3">
      <c r="D109" s="55"/>
      <c r="E109" s="38" t="str">
        <f>U2</f>
        <v>PSO5</v>
      </c>
      <c r="F109" s="38">
        <f>U7</f>
        <v>0</v>
      </c>
      <c r="G109" s="55"/>
      <c r="H109" s="55"/>
      <c r="I109" s="55"/>
      <c r="J109" s="55"/>
      <c r="K109" s="55"/>
      <c r="L109" s="55"/>
      <c r="M109" s="55"/>
      <c r="N109" s="55"/>
      <c r="O109" s="55"/>
      <c r="P109" s="55"/>
    </row>
    <row r="113" spans="1:21" x14ac:dyDescent="0.3">
      <c r="D113" s="44" t="s">
        <v>100</v>
      </c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spans="1:21" x14ac:dyDescent="0.3">
      <c r="D114" s="23" t="s">
        <v>4</v>
      </c>
      <c r="E114" s="23" t="s">
        <v>101</v>
      </c>
      <c r="F114" s="23" t="s">
        <v>102</v>
      </c>
      <c r="G114" s="23" t="s">
        <v>103</v>
      </c>
      <c r="H114" s="23" t="s">
        <v>104</v>
      </c>
      <c r="I114" s="23" t="s">
        <v>105</v>
      </c>
      <c r="J114" s="23" t="s">
        <v>106</v>
      </c>
      <c r="K114" s="23" t="s">
        <v>107</v>
      </c>
      <c r="L114" s="23" t="s">
        <v>108</v>
      </c>
      <c r="M114" s="23" t="s">
        <v>109</v>
      </c>
      <c r="N114" s="23" t="s">
        <v>110</v>
      </c>
      <c r="O114" s="23" t="s">
        <v>111</v>
      </c>
      <c r="P114" s="23" t="s">
        <v>112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f>F25*P25</f>
        <v>9</v>
      </c>
      <c r="F115" s="25">
        <f>F26*P25</f>
        <v>3</v>
      </c>
      <c r="G115" s="25">
        <f>F27*P25</f>
        <v>6</v>
      </c>
      <c r="H115" s="25">
        <f>F28*P25</f>
        <v>6</v>
      </c>
      <c r="I115" s="25">
        <f>F29*P25</f>
        <v>0</v>
      </c>
      <c r="J115" s="25">
        <f>F30*P25</f>
        <v>0</v>
      </c>
      <c r="K115" s="25">
        <f>F31*P25</f>
        <v>0</v>
      </c>
      <c r="L115" s="25">
        <f>F32*P25</f>
        <v>0</v>
      </c>
      <c r="M115" s="25">
        <f>F33*P25</f>
        <v>0</v>
      </c>
      <c r="N115" s="25">
        <f>F34*P25</f>
        <v>0</v>
      </c>
      <c r="O115" s="25">
        <f>F35*P25</f>
        <v>0</v>
      </c>
      <c r="P115" s="25">
        <f>F36*P25</f>
        <v>9</v>
      </c>
      <c r="Q115" s="25">
        <f>F37*P25</f>
        <v>9</v>
      </c>
      <c r="R115" s="25">
        <f>F38*P25</f>
        <v>0</v>
      </c>
      <c r="S115" s="25">
        <f>F39*P25</f>
        <v>0</v>
      </c>
      <c r="T115" s="25">
        <f>F40*P25</f>
        <v>0</v>
      </c>
      <c r="U115" s="25">
        <f>F41*P25</f>
        <v>0</v>
      </c>
    </row>
    <row r="116" spans="1:21" x14ac:dyDescent="0.3">
      <c r="D116" s="23" t="s">
        <v>27</v>
      </c>
      <c r="E116" s="25">
        <f>F42*P42</f>
        <v>6</v>
      </c>
      <c r="F116" s="25">
        <f>F43*P42</f>
        <v>2</v>
      </c>
      <c r="G116" s="25">
        <f>F44*P42</f>
        <v>4</v>
      </c>
      <c r="H116" s="25">
        <f>F45*P42</f>
        <v>2</v>
      </c>
      <c r="I116" s="25">
        <f>F46*P42</f>
        <v>0</v>
      </c>
      <c r="J116" s="25">
        <f>F47*P42</f>
        <v>0</v>
      </c>
      <c r="K116" s="25">
        <f>F48*P42</f>
        <v>0</v>
      </c>
      <c r="L116" s="25">
        <f>F49*P42</f>
        <v>0</v>
      </c>
      <c r="M116" s="25">
        <f>F50*P42</f>
        <v>0</v>
      </c>
      <c r="N116" s="25">
        <f>F51*P42</f>
        <v>0</v>
      </c>
      <c r="O116" s="25">
        <f>F52*P42</f>
        <v>0</v>
      </c>
      <c r="P116" s="25">
        <f>F53*P42</f>
        <v>2</v>
      </c>
      <c r="Q116" s="25">
        <f>F54*P42</f>
        <v>6</v>
      </c>
      <c r="R116" s="25">
        <f>F55*P42</f>
        <v>0</v>
      </c>
      <c r="S116" s="25">
        <f>F56*P42</f>
        <v>0</v>
      </c>
      <c r="T116" s="25">
        <f>F57*P42</f>
        <v>0</v>
      </c>
      <c r="U116" s="25">
        <f>F58*P42</f>
        <v>0</v>
      </c>
    </row>
    <row r="117" spans="1:21" x14ac:dyDescent="0.3">
      <c r="D117" s="23" t="s">
        <v>30</v>
      </c>
      <c r="E117" s="25">
        <f>F59*P59</f>
        <v>3</v>
      </c>
      <c r="F117" s="25">
        <f>F60*P59</f>
        <v>1</v>
      </c>
      <c r="G117" s="25">
        <f>F61*P59</f>
        <v>3</v>
      </c>
      <c r="H117" s="25">
        <f>F62*P59</f>
        <v>1</v>
      </c>
      <c r="I117" s="25">
        <f>F63*P59</f>
        <v>2</v>
      </c>
      <c r="J117" s="25">
        <f>F64*P59</f>
        <v>0</v>
      </c>
      <c r="K117" s="25">
        <f>F65*P59</f>
        <v>0</v>
      </c>
      <c r="L117" s="25">
        <f>F66*P59</f>
        <v>0</v>
      </c>
      <c r="M117" s="25">
        <f>F67*P59</f>
        <v>2</v>
      </c>
      <c r="N117" s="25">
        <f>F68*P59</f>
        <v>0</v>
      </c>
      <c r="O117" s="25">
        <f>F69*P59</f>
        <v>0</v>
      </c>
      <c r="P117" s="25">
        <f>F70*P59</f>
        <v>1</v>
      </c>
      <c r="Q117" s="25">
        <f>F71*P59</f>
        <v>3</v>
      </c>
      <c r="R117" s="25">
        <f>F72*P59</f>
        <v>0</v>
      </c>
      <c r="S117" s="25">
        <f>F73*P59</f>
        <v>0</v>
      </c>
      <c r="T117" s="25">
        <f>F74*P59</f>
        <v>0</v>
      </c>
      <c r="U117" s="25">
        <f>F75*P59</f>
        <v>0</v>
      </c>
    </row>
    <row r="118" spans="1:21" x14ac:dyDescent="0.3">
      <c r="D118" s="23" t="s">
        <v>32</v>
      </c>
      <c r="E118" s="25">
        <f>F76*P76</f>
        <v>9</v>
      </c>
      <c r="F118" s="25">
        <f>F77*P76</f>
        <v>6</v>
      </c>
      <c r="G118" s="25">
        <f>F78*P76</f>
        <v>6</v>
      </c>
      <c r="H118" s="25">
        <f>F79*P76</f>
        <v>6</v>
      </c>
      <c r="I118" s="25">
        <f>F80*P76</f>
        <v>6</v>
      </c>
      <c r="J118" s="25">
        <f>F81*P76</f>
        <v>0</v>
      </c>
      <c r="K118" s="25">
        <f>F82*P76</f>
        <v>0</v>
      </c>
      <c r="L118" s="25">
        <f>F83*P76</f>
        <v>0</v>
      </c>
      <c r="M118" s="25">
        <f>F84*P76</f>
        <v>6</v>
      </c>
      <c r="N118" s="25">
        <f>F85*P76</f>
        <v>0</v>
      </c>
      <c r="O118" s="25">
        <f>F86*P76</f>
        <v>0</v>
      </c>
      <c r="P118" s="25">
        <f>F87*P76</f>
        <v>6</v>
      </c>
      <c r="Q118" s="25">
        <f>F88*P76</f>
        <v>9</v>
      </c>
      <c r="R118" s="25">
        <f>F89*P76</f>
        <v>0</v>
      </c>
      <c r="S118" s="25">
        <f>F90*P76</f>
        <v>0</v>
      </c>
      <c r="T118" s="25">
        <f>F91*P76</f>
        <v>0</v>
      </c>
      <c r="U118" s="25">
        <f>F92*P76</f>
        <v>0</v>
      </c>
    </row>
    <row r="119" spans="1:21" x14ac:dyDescent="0.3">
      <c r="D119" s="23" t="s">
        <v>35</v>
      </c>
      <c r="E119" s="25">
        <f>F93*P93</f>
        <v>9</v>
      </c>
      <c r="F119" s="25">
        <f>F94*P93</f>
        <v>9</v>
      </c>
      <c r="G119" s="25">
        <f>F95*P93</f>
        <v>9</v>
      </c>
      <c r="H119" s="25">
        <f>F96*P93</f>
        <v>9</v>
      </c>
      <c r="I119" s="25">
        <f>F97*P93</f>
        <v>9</v>
      </c>
      <c r="J119" s="25">
        <f>F98*P93</f>
        <v>0</v>
      </c>
      <c r="K119" s="25">
        <f>F99*P93</f>
        <v>0</v>
      </c>
      <c r="L119" s="25">
        <f>F100*P93</f>
        <v>0</v>
      </c>
      <c r="M119" s="25">
        <f>F101*P93</f>
        <v>9</v>
      </c>
      <c r="N119" s="25">
        <f>F102*P93</f>
        <v>0</v>
      </c>
      <c r="O119" s="25">
        <f>F103*P93</f>
        <v>0</v>
      </c>
      <c r="P119" s="25">
        <f>F104*P93</f>
        <v>9</v>
      </c>
      <c r="Q119" s="25">
        <f>F105*P93</f>
        <v>9</v>
      </c>
      <c r="R119" s="25">
        <f>F106*P93</f>
        <v>0</v>
      </c>
      <c r="S119" s="25">
        <f>F107*P93</f>
        <v>0</v>
      </c>
      <c r="T119" s="25">
        <f>F108*P93</f>
        <v>0</v>
      </c>
      <c r="U119" s="25">
        <f>F109*P93</f>
        <v>0</v>
      </c>
    </row>
    <row r="120" spans="1:21" x14ac:dyDescent="0.3">
      <c r="A120" s="1" t="s">
        <v>113</v>
      </c>
      <c r="B120" s="1" t="s">
        <v>25</v>
      </c>
      <c r="C120" s="1" t="s">
        <v>114</v>
      </c>
      <c r="D120" s="1" t="s">
        <v>115</v>
      </c>
      <c r="E120" s="44" t="s">
        <v>116</v>
      </c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spans="1:21" x14ac:dyDescent="0.3">
      <c r="A121" s="23" t="s">
        <v>23</v>
      </c>
      <c r="B121" s="23" t="s">
        <v>26</v>
      </c>
      <c r="C121" s="23" t="s">
        <v>39</v>
      </c>
      <c r="D121" s="23" t="s">
        <v>37</v>
      </c>
      <c r="E121" s="18">
        <f t="shared" ref="E121:U121" si="0">IF(AND(SUM(E115:E119)&gt;0, SUM(E3:E7)&gt;0), SUM(E115:E119)/(SUM(E3:E7)), 0)</f>
        <v>2.4</v>
      </c>
      <c r="F121" s="18">
        <f t="shared" si="0"/>
        <v>2.625</v>
      </c>
      <c r="G121" s="18">
        <f t="shared" si="0"/>
        <v>2.3333333333333335</v>
      </c>
      <c r="H121" s="18">
        <f t="shared" si="0"/>
        <v>2.6666666666666665</v>
      </c>
      <c r="I121" s="18">
        <f t="shared" si="0"/>
        <v>2.4285714285714284</v>
      </c>
      <c r="J121" s="18">
        <f t="shared" si="0"/>
        <v>0</v>
      </c>
      <c r="K121" s="18">
        <f t="shared" si="0"/>
        <v>0</v>
      </c>
      <c r="L121" s="18">
        <f t="shared" si="0"/>
        <v>0</v>
      </c>
      <c r="M121" s="18">
        <f t="shared" si="0"/>
        <v>2.4285714285714284</v>
      </c>
      <c r="N121" s="18">
        <f t="shared" si="0"/>
        <v>0</v>
      </c>
      <c r="O121" s="18">
        <f t="shared" si="0"/>
        <v>0</v>
      </c>
      <c r="P121" s="18">
        <f t="shared" si="0"/>
        <v>2.7</v>
      </c>
      <c r="Q121" s="18">
        <f t="shared" si="0"/>
        <v>2.4</v>
      </c>
      <c r="R121" s="18">
        <f t="shared" si="0"/>
        <v>0</v>
      </c>
      <c r="S121" s="18">
        <f t="shared" si="0"/>
        <v>0</v>
      </c>
      <c r="T121" s="18">
        <f t="shared" si="0"/>
        <v>0</v>
      </c>
      <c r="U121" s="18">
        <f t="shared" si="0"/>
        <v>0</v>
      </c>
    </row>
  </sheetData>
  <sheetProtection sheet="1"/>
  <mergeCells count="75"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93:M109"/>
    <mergeCell ref="D10:E10"/>
    <mergeCell ref="G59:G75"/>
    <mergeCell ref="K25:K41"/>
    <mergeCell ref="O22:P23"/>
    <mergeCell ref="D21:D24"/>
    <mergeCell ref="N76:N92"/>
    <mergeCell ref="P59:P75"/>
    <mergeCell ref="P76:P92"/>
    <mergeCell ref="H93:H109"/>
    <mergeCell ref="J93:J109"/>
    <mergeCell ref="I76:I92"/>
    <mergeCell ref="K76:K92"/>
    <mergeCell ref="D76:D92"/>
    <mergeCell ref="K93:K109"/>
    <mergeCell ref="N23:N24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9"/>
  <sheetViews>
    <sheetView tabSelected="1" workbookViewId="0">
      <selection sqref="A1:B1"/>
    </sheetView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2" t="s">
        <v>117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60" t="s">
        <v>118</v>
      </c>
      <c r="E2" s="60" t="s">
        <v>119</v>
      </c>
      <c r="F2" s="60" t="s">
        <v>43</v>
      </c>
      <c r="G2" s="60" t="s">
        <v>120</v>
      </c>
      <c r="H2" s="60"/>
      <c r="I2" s="60" t="s">
        <v>121</v>
      </c>
      <c r="J2" s="60"/>
      <c r="K2" s="60" t="s">
        <v>92</v>
      </c>
      <c r="L2" s="60"/>
      <c r="M2" s="60" t="s">
        <v>93</v>
      </c>
      <c r="N2" s="60"/>
      <c r="O2" s="60" t="s">
        <v>122</v>
      </c>
      <c r="P2" s="60"/>
      <c r="Q2" s="40" t="s">
        <v>123</v>
      </c>
      <c r="R2" s="40" t="s">
        <v>124</v>
      </c>
    </row>
    <row r="3" spans="1:18" x14ac:dyDescent="0.3">
      <c r="A3" s="5" t="s">
        <v>22</v>
      </c>
      <c r="B3" s="5" t="s">
        <v>23</v>
      </c>
      <c r="D3" s="60"/>
      <c r="E3" s="60"/>
      <c r="F3" s="60"/>
      <c r="G3" s="60" t="s">
        <v>125</v>
      </c>
      <c r="H3" s="60"/>
      <c r="I3" s="60" t="s">
        <v>126</v>
      </c>
      <c r="J3" s="60"/>
      <c r="K3" s="60" t="str">
        <f>B15 &amp; " % of CIE + " &amp; B16 &amp; " % of SEE"</f>
        <v>65 % of CIE + 35 % of SEE</v>
      </c>
      <c r="L3" s="60"/>
      <c r="M3" s="60"/>
      <c r="N3" s="60"/>
      <c r="O3" s="60" t="str">
        <f>B17 &amp; " % of Direct + " &amp; B18 &amp; " % of Indirect"</f>
        <v>80 % of Direct + 20 % of Indirect</v>
      </c>
      <c r="P3" s="60"/>
      <c r="Q3" s="40" t="s">
        <v>127</v>
      </c>
      <c r="R3" s="40" t="s">
        <v>128</v>
      </c>
    </row>
    <row r="4" spans="1:18" x14ac:dyDescent="0.3">
      <c r="A4" s="3" t="s">
        <v>25</v>
      </c>
      <c r="B4" s="3" t="s">
        <v>26</v>
      </c>
      <c r="D4" s="60"/>
      <c r="E4" s="60"/>
      <c r="F4" s="60"/>
      <c r="G4" s="41" t="s">
        <v>98</v>
      </c>
      <c r="H4" s="41" t="s">
        <v>129</v>
      </c>
      <c r="I4" s="41" t="s">
        <v>98</v>
      </c>
      <c r="J4" s="41" t="s">
        <v>129</v>
      </c>
      <c r="K4" s="41" t="s">
        <v>98</v>
      </c>
      <c r="L4" s="41" t="s">
        <v>129</v>
      </c>
      <c r="M4" s="41" t="s">
        <v>98</v>
      </c>
      <c r="N4" s="41" t="s">
        <v>129</v>
      </c>
      <c r="O4" s="41" t="s">
        <v>98</v>
      </c>
      <c r="P4" s="41" t="s">
        <v>129</v>
      </c>
      <c r="Q4" s="41"/>
      <c r="R4" s="41"/>
    </row>
    <row r="5" spans="1:18" x14ac:dyDescent="0.3">
      <c r="A5" s="5" t="s">
        <v>28</v>
      </c>
      <c r="B5" s="5" t="s">
        <v>29</v>
      </c>
      <c r="D5" s="59" t="s">
        <v>37</v>
      </c>
      <c r="E5" s="61" t="s">
        <v>39</v>
      </c>
      <c r="F5" s="42" t="s">
        <v>24</v>
      </c>
      <c r="G5" s="40">
        <f>C_Course_Attainment!G25</f>
        <v>30</v>
      </c>
      <c r="H5" s="43">
        <f>C_Course_Attainment!H25</f>
        <v>1</v>
      </c>
      <c r="I5" s="40">
        <f>C_Course_Attainment!I25</f>
        <v>76</v>
      </c>
      <c r="J5" s="43">
        <f>C_Course_Attainment!J25</f>
        <v>3</v>
      </c>
      <c r="K5" s="40">
        <f>C_Course_Attainment!K25</f>
        <v>59.9</v>
      </c>
      <c r="L5" s="43">
        <f>C_Course_Attainment!L25</f>
        <v>2</v>
      </c>
      <c r="M5" s="40">
        <f>C_Course_Attainment!M25</f>
        <v>91</v>
      </c>
      <c r="N5" s="43">
        <f>C_Course_Attainment!N25</f>
        <v>3</v>
      </c>
      <c r="O5" s="40">
        <f>C_Course_Attainment!O25</f>
        <v>66.12</v>
      </c>
      <c r="P5" s="43">
        <f>C_Course_Attainment!P25</f>
        <v>3</v>
      </c>
      <c r="Q5" s="42">
        <f>B19</f>
        <v>60</v>
      </c>
      <c r="R5" s="40" t="str">
        <f>IF(O5&gt;=B19,"Yes","No")</f>
        <v>Yes</v>
      </c>
    </row>
    <row r="6" spans="1:18" x14ac:dyDescent="0.3">
      <c r="A6" s="3" t="s">
        <v>31</v>
      </c>
      <c r="B6" s="3">
        <v>2019</v>
      </c>
      <c r="D6" s="60"/>
      <c r="E6" s="60"/>
      <c r="F6" s="40" t="s">
        <v>27</v>
      </c>
      <c r="G6" s="40">
        <f>C_Course_Attainment!G42</f>
        <v>34</v>
      </c>
      <c r="H6" s="43">
        <f>C_Course_Attainment!H42</f>
        <v>1</v>
      </c>
      <c r="I6" s="40">
        <f>C_Course_Attainment!I42</f>
        <v>38</v>
      </c>
      <c r="J6" s="43">
        <f>C_Course_Attainment!J42</f>
        <v>1</v>
      </c>
      <c r="K6" s="40">
        <f>C_Course_Attainment!K42</f>
        <v>36.599999999999994</v>
      </c>
      <c r="L6" s="43">
        <f>C_Course_Attainment!L42</f>
        <v>1</v>
      </c>
      <c r="M6" s="40">
        <f>C_Course_Attainment!M42</f>
        <v>90.5</v>
      </c>
      <c r="N6" s="43">
        <f>C_Course_Attainment!N42</f>
        <v>3</v>
      </c>
      <c r="O6" s="40">
        <f>C_Course_Attainment!O42</f>
        <v>47.379999999999995</v>
      </c>
      <c r="P6" s="43">
        <f>C_Course_Attainment!P42</f>
        <v>2</v>
      </c>
      <c r="Q6" s="42">
        <f>B19</f>
        <v>60</v>
      </c>
      <c r="R6" s="40" t="str">
        <f>IF(O6&gt;=B19,"Yes","No")</f>
        <v>No</v>
      </c>
    </row>
    <row r="7" spans="1:18" x14ac:dyDescent="0.3">
      <c r="A7" s="5" t="s">
        <v>33</v>
      </c>
      <c r="B7" s="5" t="s">
        <v>34</v>
      </c>
      <c r="D7" s="60"/>
      <c r="E7" s="60"/>
      <c r="F7" s="42" t="s">
        <v>30</v>
      </c>
      <c r="G7" s="40">
        <f>C_Course_Attainment!G59</f>
        <v>12</v>
      </c>
      <c r="H7" s="43">
        <f>C_Course_Attainment!H59</f>
        <v>1</v>
      </c>
      <c r="I7" s="40">
        <f>C_Course_Attainment!I59</f>
        <v>14.000000000000002</v>
      </c>
      <c r="J7" s="43">
        <f>C_Course_Attainment!J59</f>
        <v>1</v>
      </c>
      <c r="K7" s="40">
        <f>C_Course_Attainment!K59</f>
        <v>13.3</v>
      </c>
      <c r="L7" s="43">
        <f>C_Course_Attainment!L59</f>
        <v>1</v>
      </c>
      <c r="M7" s="40">
        <f>C_Course_Attainment!M59</f>
        <v>91.5</v>
      </c>
      <c r="N7" s="43">
        <f>C_Course_Attainment!N59</f>
        <v>3</v>
      </c>
      <c r="O7" s="40">
        <f>C_Course_Attainment!O59</f>
        <v>28.94</v>
      </c>
      <c r="P7" s="43">
        <f>C_Course_Attainment!P59</f>
        <v>1</v>
      </c>
      <c r="Q7" s="42">
        <f>B19</f>
        <v>60</v>
      </c>
      <c r="R7" s="40" t="str">
        <f>IF(O7&gt;=B19,"Yes","No")</f>
        <v>No</v>
      </c>
    </row>
    <row r="8" spans="1:18" x14ac:dyDescent="0.3">
      <c r="A8" s="3" t="s">
        <v>36</v>
      </c>
      <c r="B8" s="3" t="s">
        <v>37</v>
      </c>
      <c r="D8" s="60"/>
      <c r="E8" s="60"/>
      <c r="F8" s="40" t="s">
        <v>32</v>
      </c>
      <c r="G8" s="40" t="str">
        <f>C_Course_Attainment!G76</f>
        <v>0</v>
      </c>
      <c r="H8" s="43" t="str">
        <f>C_Course_Attainment!H76</f>
        <v>0</v>
      </c>
      <c r="I8" s="40">
        <f>C_Course_Attainment!I76</f>
        <v>98</v>
      </c>
      <c r="J8" s="43">
        <f>C_Course_Attainment!J76</f>
        <v>3</v>
      </c>
      <c r="K8" s="40">
        <f>C_Course_Attainment!K76</f>
        <v>63.7</v>
      </c>
      <c r="L8" s="43">
        <f>C_Course_Attainment!L76</f>
        <v>3</v>
      </c>
      <c r="M8" s="40">
        <f>C_Course_Attainment!M76</f>
        <v>92</v>
      </c>
      <c r="N8" s="43">
        <f>C_Course_Attainment!N76</f>
        <v>3</v>
      </c>
      <c r="O8" s="40">
        <f>C_Course_Attainment!O76</f>
        <v>69.360000000000014</v>
      </c>
      <c r="P8" s="43">
        <f>C_Course_Attainment!P76</f>
        <v>3</v>
      </c>
      <c r="Q8" s="42">
        <f>B19</f>
        <v>60</v>
      </c>
      <c r="R8" s="40" t="str">
        <f>IF(O8&gt;=B19,"Yes","No")</f>
        <v>Yes</v>
      </c>
    </row>
    <row r="9" spans="1:18" x14ac:dyDescent="0.3">
      <c r="A9" s="5" t="s">
        <v>38</v>
      </c>
      <c r="B9" s="5" t="s">
        <v>39</v>
      </c>
      <c r="D9" s="60"/>
      <c r="E9" s="60"/>
      <c r="F9" s="42" t="s">
        <v>35</v>
      </c>
      <c r="G9" s="40" t="str">
        <f>C_Course_Attainment!G93</f>
        <v>0</v>
      </c>
      <c r="H9" s="43" t="str">
        <f>C_Course_Attainment!H93</f>
        <v>0</v>
      </c>
      <c r="I9" s="40">
        <f>C_Course_Attainment!I93</f>
        <v>98</v>
      </c>
      <c r="J9" s="43">
        <f>C_Course_Attainment!J93</f>
        <v>3</v>
      </c>
      <c r="K9" s="40">
        <f>C_Course_Attainment!K93</f>
        <v>63.7</v>
      </c>
      <c r="L9" s="43">
        <f>C_Course_Attainment!L93</f>
        <v>3</v>
      </c>
      <c r="M9" s="40">
        <f>C_Course_Attainment!M93</f>
        <v>90</v>
      </c>
      <c r="N9" s="43">
        <f>C_Course_Attainment!N93</f>
        <v>3</v>
      </c>
      <c r="O9" s="40">
        <f>C_Course_Attainment!O93</f>
        <v>68.960000000000008</v>
      </c>
      <c r="P9" s="43">
        <f>C_Course_Attainment!P93</f>
        <v>3</v>
      </c>
      <c r="Q9" s="42">
        <f>B19</f>
        <v>60</v>
      </c>
      <c r="R9" s="40" t="str">
        <f>IF(O9&gt;=B19,"Yes","No")</f>
        <v>Yes</v>
      </c>
    </row>
    <row r="10" spans="1:18" x14ac:dyDescent="0.3">
      <c r="A10" s="3" t="s">
        <v>40</v>
      </c>
      <c r="B10" s="3">
        <v>50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4" t="s">
        <v>45</v>
      </c>
      <c r="B13" s="44"/>
    </row>
    <row r="14" spans="1:18" x14ac:dyDescent="0.3">
      <c r="A14" s="3" t="s">
        <v>46</v>
      </c>
      <c r="B14" s="3">
        <f>C_Input_Details!B14</f>
        <v>60</v>
      </c>
    </row>
    <row r="15" spans="1:18" x14ac:dyDescent="0.3">
      <c r="A15" s="5" t="s">
        <v>47</v>
      </c>
      <c r="B15" s="5">
        <f>C_Input_Details!B15</f>
        <v>65</v>
      </c>
    </row>
    <row r="16" spans="1:18" x14ac:dyDescent="0.3">
      <c r="A16" s="3" t="s">
        <v>48</v>
      </c>
      <c r="B16" s="3">
        <f>C_Input_Details!B16</f>
        <v>35</v>
      </c>
    </row>
    <row r="17" spans="1:2" x14ac:dyDescent="0.3">
      <c r="A17" s="5" t="s">
        <v>49</v>
      </c>
      <c r="B17" s="5">
        <f>C_Input_Details!B17</f>
        <v>80</v>
      </c>
    </row>
    <row r="18" spans="1:2" x14ac:dyDescent="0.3">
      <c r="A18" s="3" t="s">
        <v>44</v>
      </c>
      <c r="B18" s="3">
        <f>C_Input_Details!B18</f>
        <v>20</v>
      </c>
    </row>
    <row r="19" spans="1:2" x14ac:dyDescent="0.3">
      <c r="A19" s="5" t="s">
        <v>50</v>
      </c>
      <c r="B19" s="5">
        <f>C_Input_Details!B19</f>
        <v>60</v>
      </c>
    </row>
  </sheetData>
  <sheetProtection sheet="1"/>
  <mergeCells count="17">
    <mergeCell ref="A13:B13"/>
    <mergeCell ref="A1:B1"/>
    <mergeCell ref="D2:D4"/>
    <mergeCell ref="G3:H3"/>
    <mergeCell ref="E2:E4"/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C_Input_Details</vt:lpstr>
      <vt:lpstr>C_P1-I</vt:lpstr>
      <vt:lpstr>C_P2-I</vt:lpstr>
      <vt:lpstr>C_CA-I</vt:lpstr>
      <vt:lpstr>C_END_SEM-E</vt:lpstr>
      <vt:lpstr>C_Internal_Components</vt:lpstr>
      <vt:lpstr>C_External_Components</vt:lpstr>
      <vt:lpstr>C_Course_Attainment</vt:lpstr>
      <vt:lpstr>C_Printout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2024-03-15T09:09:46Z</dcterms:created>
  <dcterms:modified xsi:type="dcterms:W3CDTF">2024-03-15T09:11:52Z</dcterms:modified>
</cp:coreProperties>
</file>